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F:\リクウェイ_Excel追加\7 次連立チェビシェフフィルタ(LPF)\"/>
    </mc:Choice>
  </mc:AlternateContent>
  <xr:revisionPtr revIDLastSave="0" documentId="13_ncr:1_{6DAB587A-C0EB-48CC-9AA3-4F96F39A8B94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設定部" sheetId="22" r:id="rId1"/>
    <sheet name="演算処理" sheetId="13" r:id="rId2"/>
    <sheet name="E系列丸め" sheetId="23" r:id="rId3"/>
    <sheet name="設定値_予備" sheetId="24" r:id="rId4"/>
  </sheets>
  <externalReferences>
    <externalReference r:id="rId5"/>
    <externalReference r:id="rId6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Q3507" i="13" l="1"/>
  <c r="BH3507" i="13"/>
  <c r="AN3507" i="13"/>
  <c r="T3507" i="13"/>
  <c r="Q3507" i="13"/>
  <c r="P3507" i="13"/>
  <c r="O3507" i="13"/>
  <c r="E3507" i="13"/>
  <c r="N3507" i="13" s="1"/>
  <c r="AZ3504" i="13"/>
  <c r="AF3504" i="13"/>
  <c r="Q3504" i="13"/>
  <c r="X3504" i="13" s="1"/>
  <c r="P3504" i="13"/>
  <c r="O3504" i="13"/>
  <c r="N3504" i="13"/>
  <c r="AA3504" i="13" s="1"/>
  <c r="L3504" i="13"/>
  <c r="BQ3500" i="13"/>
  <c r="BH3500" i="13"/>
  <c r="AN3500" i="13"/>
  <c r="T3500" i="13"/>
  <c r="N3500" i="13"/>
  <c r="E3500" i="13"/>
  <c r="AZ3497" i="13"/>
  <c r="AF3497" i="13"/>
  <c r="O3497" i="13"/>
  <c r="N3497" i="13"/>
  <c r="L3497" i="13"/>
  <c r="BQ3493" i="13"/>
  <c r="BH3493" i="13"/>
  <c r="AN3493" i="13"/>
  <c r="T3493" i="13"/>
  <c r="Q3493" i="13"/>
  <c r="P3493" i="13"/>
  <c r="N3493" i="13"/>
  <c r="E3493" i="13"/>
  <c r="O3493" i="13" s="1"/>
  <c r="AZ3490" i="13"/>
  <c r="AF3490" i="13"/>
  <c r="Q3490" i="13"/>
  <c r="X3490" i="13" s="1"/>
  <c r="P3490" i="13"/>
  <c r="O3490" i="13"/>
  <c r="N3490" i="13"/>
  <c r="L3490" i="13"/>
  <c r="BQ3486" i="13"/>
  <c r="BH3486" i="13"/>
  <c r="AN3486" i="13"/>
  <c r="T3486" i="13"/>
  <c r="O3486" i="13"/>
  <c r="E3486" i="13"/>
  <c r="AZ3483" i="13"/>
  <c r="AF3483" i="13"/>
  <c r="O3483" i="13"/>
  <c r="N3483" i="13"/>
  <c r="L3483" i="13"/>
  <c r="BQ3479" i="13"/>
  <c r="BH3479" i="13"/>
  <c r="AN3479" i="13"/>
  <c r="T3479" i="13"/>
  <c r="P3479" i="13"/>
  <c r="O3479" i="13"/>
  <c r="E3479" i="13"/>
  <c r="N3479" i="13" s="1"/>
  <c r="AZ3476" i="13"/>
  <c r="AF3476" i="13"/>
  <c r="Q3476" i="13"/>
  <c r="O3476" i="13"/>
  <c r="N3476" i="13"/>
  <c r="Z3476" i="13" s="1"/>
  <c r="L3476" i="13"/>
  <c r="P3476" i="13" s="1"/>
  <c r="BQ3472" i="13"/>
  <c r="BH3472" i="13"/>
  <c r="AN3472" i="13"/>
  <c r="T3472" i="13"/>
  <c r="O3472" i="13"/>
  <c r="N3472" i="13"/>
  <c r="E3472" i="13"/>
  <c r="AZ3469" i="13"/>
  <c r="AF3469" i="13"/>
  <c r="O3469" i="13"/>
  <c r="N3469" i="13"/>
  <c r="L3469" i="13"/>
  <c r="BQ3465" i="13"/>
  <c r="BH3465" i="13"/>
  <c r="AN3465" i="13"/>
  <c r="T3465" i="13"/>
  <c r="P3465" i="13"/>
  <c r="N3465" i="13"/>
  <c r="E3465" i="13"/>
  <c r="O3465" i="13" s="1"/>
  <c r="AZ3462" i="13"/>
  <c r="AF3462" i="13"/>
  <c r="Q3462" i="13"/>
  <c r="O3462" i="13"/>
  <c r="N3462" i="13"/>
  <c r="L3462" i="13"/>
  <c r="P3462" i="13" s="1"/>
  <c r="BQ3458" i="13"/>
  <c r="BH3458" i="13"/>
  <c r="AN3458" i="13"/>
  <c r="T3458" i="13"/>
  <c r="O3458" i="13"/>
  <c r="N3458" i="13"/>
  <c r="E3458" i="13"/>
  <c r="AZ3455" i="13"/>
  <c r="AF3455" i="13"/>
  <c r="O3455" i="13"/>
  <c r="N3455" i="13"/>
  <c r="L3455" i="13"/>
  <c r="BQ3451" i="13"/>
  <c r="BH3451" i="13"/>
  <c r="AN3451" i="13"/>
  <c r="T3451" i="13"/>
  <c r="P3451" i="13"/>
  <c r="O3451" i="13"/>
  <c r="N3451" i="13"/>
  <c r="E3451" i="13"/>
  <c r="AZ3448" i="13"/>
  <c r="AF3448" i="13"/>
  <c r="Q3448" i="13"/>
  <c r="O3448" i="13"/>
  <c r="Y3448" i="13" s="1"/>
  <c r="N3448" i="13"/>
  <c r="L3448" i="13"/>
  <c r="P3448" i="13" s="1"/>
  <c r="BQ3444" i="13"/>
  <c r="BH3444" i="13"/>
  <c r="AN3444" i="13"/>
  <c r="T3444" i="13"/>
  <c r="E3444" i="13"/>
  <c r="O3444" i="13" s="1"/>
  <c r="AZ3441" i="13"/>
  <c r="AF3441" i="13"/>
  <c r="O3441" i="13"/>
  <c r="N3441" i="13"/>
  <c r="L3441" i="13"/>
  <c r="BQ3437" i="13"/>
  <c r="BH3437" i="13"/>
  <c r="AN3437" i="13"/>
  <c r="T3437" i="13"/>
  <c r="O3437" i="13"/>
  <c r="N3437" i="13"/>
  <c r="E3437" i="13"/>
  <c r="AZ3434" i="13"/>
  <c r="AF3434" i="13"/>
  <c r="O3434" i="13"/>
  <c r="N3434" i="13"/>
  <c r="L3434" i="13"/>
  <c r="P3437" i="13" s="1"/>
  <c r="BQ3430" i="13"/>
  <c r="BH3430" i="13"/>
  <c r="AN3430" i="13"/>
  <c r="T3430" i="13"/>
  <c r="O3430" i="13"/>
  <c r="E3430" i="13"/>
  <c r="N3430" i="13" s="1"/>
  <c r="AZ3427" i="13"/>
  <c r="AF3427" i="13"/>
  <c r="P3427" i="13"/>
  <c r="O3427" i="13"/>
  <c r="N3427" i="13"/>
  <c r="L3427" i="13"/>
  <c r="Q3430" i="13" s="1"/>
  <c r="BQ3423" i="13"/>
  <c r="BH3423" i="13"/>
  <c r="AN3423" i="13"/>
  <c r="T3423" i="13"/>
  <c r="O3423" i="13"/>
  <c r="E3423" i="13"/>
  <c r="P3423" i="13" s="1"/>
  <c r="AZ3420" i="13"/>
  <c r="AF3420" i="13"/>
  <c r="Z3420" i="13"/>
  <c r="Q3420" i="13"/>
  <c r="P3420" i="13"/>
  <c r="O3420" i="13"/>
  <c r="N3420" i="13"/>
  <c r="Y3420" i="13" s="1"/>
  <c r="L3420" i="13"/>
  <c r="Q3423" i="13" s="1"/>
  <c r="BQ3416" i="13"/>
  <c r="BH3416" i="13"/>
  <c r="AN3416" i="13"/>
  <c r="T3416" i="13"/>
  <c r="P3416" i="13"/>
  <c r="O3416" i="13"/>
  <c r="N3416" i="13"/>
  <c r="E3416" i="13"/>
  <c r="AZ3413" i="13"/>
  <c r="AF3413" i="13"/>
  <c r="Q3413" i="13"/>
  <c r="P3413" i="13"/>
  <c r="O3413" i="13"/>
  <c r="N3413" i="13"/>
  <c r="AA3413" i="13" s="1"/>
  <c r="L3413" i="13"/>
  <c r="Q3416" i="13" s="1"/>
  <c r="BQ3409" i="13"/>
  <c r="BH3409" i="13"/>
  <c r="AN3409" i="13"/>
  <c r="X3409" i="13"/>
  <c r="T3409" i="13"/>
  <c r="O3409" i="13"/>
  <c r="N3409" i="13"/>
  <c r="AA3409" i="13" s="1"/>
  <c r="E3409" i="13"/>
  <c r="P3409" i="13" s="1"/>
  <c r="AZ3406" i="13"/>
  <c r="AF3406" i="13"/>
  <c r="O3406" i="13"/>
  <c r="N3406" i="13"/>
  <c r="L3406" i="13"/>
  <c r="Q3409" i="13" s="1"/>
  <c r="BQ3402" i="13"/>
  <c r="BH3402" i="13"/>
  <c r="AN3402" i="13"/>
  <c r="T3402" i="13"/>
  <c r="P3402" i="13"/>
  <c r="O3402" i="13"/>
  <c r="E3402" i="13"/>
  <c r="N3402" i="13" s="1"/>
  <c r="AZ3399" i="13"/>
  <c r="AF3399" i="13"/>
  <c r="Q3399" i="13"/>
  <c r="P3399" i="13"/>
  <c r="O3399" i="13"/>
  <c r="N3399" i="13"/>
  <c r="AA3399" i="13" s="1"/>
  <c r="L3399" i="13"/>
  <c r="Q3402" i="13" s="1"/>
  <c r="BQ3395" i="13"/>
  <c r="BH3395" i="13"/>
  <c r="AN3395" i="13"/>
  <c r="X3395" i="13"/>
  <c r="T3395" i="13"/>
  <c r="O3395" i="13"/>
  <c r="N3395" i="13"/>
  <c r="AA3395" i="13" s="1"/>
  <c r="E3395" i="13"/>
  <c r="P3395" i="13" s="1"/>
  <c r="AZ3392" i="13"/>
  <c r="AF3392" i="13"/>
  <c r="O3392" i="13"/>
  <c r="N3392" i="13"/>
  <c r="L3392" i="13"/>
  <c r="Q3395" i="13" s="1"/>
  <c r="BQ3388" i="13"/>
  <c r="BH3388" i="13"/>
  <c r="AN3388" i="13"/>
  <c r="T3388" i="13"/>
  <c r="P3388" i="13"/>
  <c r="O3388" i="13"/>
  <c r="E3388" i="13"/>
  <c r="N3388" i="13" s="1"/>
  <c r="AZ3385" i="13"/>
  <c r="AF3385" i="13"/>
  <c r="Q3385" i="13"/>
  <c r="P3385" i="13"/>
  <c r="O3385" i="13"/>
  <c r="N3385" i="13"/>
  <c r="AA3385" i="13" s="1"/>
  <c r="L3385" i="13"/>
  <c r="Q3388" i="13" s="1"/>
  <c r="BQ3381" i="13"/>
  <c r="BH3381" i="13"/>
  <c r="AN3381" i="13"/>
  <c r="T3381" i="13"/>
  <c r="O3381" i="13"/>
  <c r="N3381" i="13"/>
  <c r="E3381" i="13"/>
  <c r="AZ3378" i="13"/>
  <c r="AF3378" i="13"/>
  <c r="O3378" i="13"/>
  <c r="N3378" i="13"/>
  <c r="L3378" i="13"/>
  <c r="Q3381" i="13" s="1"/>
  <c r="BQ3374" i="13"/>
  <c r="BH3374" i="13"/>
  <c r="AN3374" i="13"/>
  <c r="T3374" i="13"/>
  <c r="O3374" i="13"/>
  <c r="N3374" i="13"/>
  <c r="E3374" i="13"/>
  <c r="P3374" i="13" s="1"/>
  <c r="AZ3371" i="13"/>
  <c r="AF3371" i="13"/>
  <c r="Q3371" i="13"/>
  <c r="P3371" i="13"/>
  <c r="O3371" i="13"/>
  <c r="N3371" i="13"/>
  <c r="L3371" i="13"/>
  <c r="Q3374" i="13" s="1"/>
  <c r="BQ3367" i="13"/>
  <c r="BH3367" i="13"/>
  <c r="AN3367" i="13"/>
  <c r="T3367" i="13"/>
  <c r="N3367" i="13"/>
  <c r="E3367" i="13"/>
  <c r="P3367" i="13" s="1"/>
  <c r="AZ3364" i="13"/>
  <c r="AF3364" i="13"/>
  <c r="X3364" i="13"/>
  <c r="Q3364" i="13"/>
  <c r="P3364" i="13"/>
  <c r="O3364" i="13"/>
  <c r="Z3364" i="13" s="1"/>
  <c r="N3364" i="13"/>
  <c r="AA3364" i="13" s="1"/>
  <c r="L3364" i="13"/>
  <c r="Q3367" i="13" s="1"/>
  <c r="BQ3360" i="13"/>
  <c r="BH3360" i="13"/>
  <c r="AN3360" i="13"/>
  <c r="T3360" i="13"/>
  <c r="E3360" i="13"/>
  <c r="AZ3357" i="13"/>
  <c r="AF3357" i="13"/>
  <c r="P3357" i="13"/>
  <c r="O3357" i="13"/>
  <c r="N3357" i="13"/>
  <c r="L3357" i="13"/>
  <c r="BQ3353" i="13"/>
  <c r="BH3353" i="13"/>
  <c r="AN3353" i="13"/>
  <c r="AA3353" i="13"/>
  <c r="T3353" i="13"/>
  <c r="Q3353" i="13"/>
  <c r="P3353" i="13"/>
  <c r="O3353" i="13"/>
  <c r="N3353" i="13"/>
  <c r="E3353" i="13"/>
  <c r="AZ3350" i="13"/>
  <c r="AF3350" i="13"/>
  <c r="X3350" i="13"/>
  <c r="Q3350" i="13"/>
  <c r="P3350" i="13"/>
  <c r="O3350" i="13"/>
  <c r="Z3350" i="13" s="1"/>
  <c r="N3350" i="13"/>
  <c r="AA3350" i="13" s="1"/>
  <c r="L3350" i="13"/>
  <c r="BQ3346" i="13"/>
  <c r="BH3346" i="13"/>
  <c r="AN3346" i="13"/>
  <c r="T3346" i="13"/>
  <c r="E3346" i="13"/>
  <c r="AZ3343" i="13"/>
  <c r="AF3343" i="13"/>
  <c r="P3343" i="13"/>
  <c r="O3343" i="13"/>
  <c r="N3343" i="13"/>
  <c r="L3343" i="13"/>
  <c r="Q3346" i="13" s="1"/>
  <c r="BQ3339" i="13"/>
  <c r="BH3339" i="13"/>
  <c r="AN3339" i="13"/>
  <c r="T3339" i="13"/>
  <c r="Q3339" i="13"/>
  <c r="O3339" i="13"/>
  <c r="N3339" i="13"/>
  <c r="E3339" i="13"/>
  <c r="AZ3336" i="13"/>
  <c r="AF3336" i="13"/>
  <c r="O3336" i="13"/>
  <c r="N3336" i="13"/>
  <c r="L3336" i="13"/>
  <c r="P3339" i="13" s="1"/>
  <c r="BQ3332" i="13"/>
  <c r="BH3332" i="13"/>
  <c r="AN3332" i="13"/>
  <c r="T3332" i="13"/>
  <c r="E3332" i="13"/>
  <c r="AZ3329" i="13"/>
  <c r="AF3329" i="13"/>
  <c r="Y3329" i="13"/>
  <c r="Q3329" i="13"/>
  <c r="P3329" i="13"/>
  <c r="O3329" i="13"/>
  <c r="N3329" i="13"/>
  <c r="L3329" i="13"/>
  <c r="BQ3325" i="13"/>
  <c r="BH3325" i="13"/>
  <c r="AN3325" i="13"/>
  <c r="T3325" i="13"/>
  <c r="Q3325" i="13"/>
  <c r="N3325" i="13"/>
  <c r="E3325" i="13"/>
  <c r="P3325" i="13" s="1"/>
  <c r="AZ3322" i="13"/>
  <c r="AF3322" i="13"/>
  <c r="O3322" i="13"/>
  <c r="N3322" i="13"/>
  <c r="L3322" i="13"/>
  <c r="Q3322" i="13" s="1"/>
  <c r="BQ3318" i="13"/>
  <c r="BH3318" i="13"/>
  <c r="AN3318" i="13"/>
  <c r="T3318" i="13"/>
  <c r="E3318" i="13"/>
  <c r="AZ3315" i="13"/>
  <c r="AF3315" i="13"/>
  <c r="Q3315" i="13"/>
  <c r="P3315" i="13"/>
  <c r="O3315" i="13"/>
  <c r="N3315" i="13"/>
  <c r="Y3315" i="13" s="1"/>
  <c r="L3315" i="13"/>
  <c r="Q3318" i="13" s="1"/>
  <c r="BQ3311" i="13"/>
  <c r="BH3311" i="13"/>
  <c r="AN3311" i="13"/>
  <c r="T3311" i="13"/>
  <c r="Q3311" i="13"/>
  <c r="N3311" i="13"/>
  <c r="E3311" i="13"/>
  <c r="P3311" i="13" s="1"/>
  <c r="AZ3308" i="13"/>
  <c r="AF3308" i="13"/>
  <c r="O3308" i="13"/>
  <c r="N3308" i="13"/>
  <c r="L3308" i="13"/>
  <c r="Q3308" i="13" s="1"/>
  <c r="BQ3304" i="13"/>
  <c r="BH3304" i="13"/>
  <c r="AN3304" i="13"/>
  <c r="T3304" i="13"/>
  <c r="E3304" i="13"/>
  <c r="AZ3301" i="13"/>
  <c r="AF3301" i="13"/>
  <c r="Y3301" i="13"/>
  <c r="Q3301" i="13"/>
  <c r="P3301" i="13"/>
  <c r="O3301" i="13"/>
  <c r="N3301" i="13"/>
  <c r="L3301" i="13"/>
  <c r="BQ3297" i="13"/>
  <c r="BH3297" i="13"/>
  <c r="AN3297" i="13"/>
  <c r="T3297" i="13"/>
  <c r="Q3297" i="13"/>
  <c r="O3297" i="13"/>
  <c r="N3297" i="13"/>
  <c r="AA3297" i="13" s="1"/>
  <c r="E3297" i="13"/>
  <c r="AZ3294" i="13"/>
  <c r="AF3294" i="13"/>
  <c r="P3294" i="13"/>
  <c r="O3294" i="13"/>
  <c r="N3294" i="13"/>
  <c r="L3294" i="13"/>
  <c r="P3297" i="13" s="1"/>
  <c r="BQ3290" i="13"/>
  <c r="BH3290" i="13"/>
  <c r="AN3290" i="13"/>
  <c r="T3290" i="13"/>
  <c r="E3290" i="13"/>
  <c r="AZ3287" i="13"/>
  <c r="AF3287" i="13"/>
  <c r="P3287" i="13"/>
  <c r="O3287" i="13"/>
  <c r="N3287" i="13"/>
  <c r="L3287" i="13"/>
  <c r="Q3290" i="13" s="1"/>
  <c r="BQ3283" i="13"/>
  <c r="BH3283" i="13"/>
  <c r="AN3283" i="13"/>
  <c r="T3283" i="13"/>
  <c r="Q3283" i="13"/>
  <c r="AA3283" i="13" s="1"/>
  <c r="O3283" i="13"/>
  <c r="N3283" i="13"/>
  <c r="E3283" i="13"/>
  <c r="AZ3280" i="13"/>
  <c r="AF3280" i="13"/>
  <c r="P3280" i="13"/>
  <c r="O3280" i="13"/>
  <c r="N3280" i="13"/>
  <c r="L3280" i="13"/>
  <c r="P3283" i="13" s="1"/>
  <c r="BQ3276" i="13"/>
  <c r="BH3276" i="13"/>
  <c r="AN3276" i="13"/>
  <c r="T3276" i="13"/>
  <c r="E3276" i="13"/>
  <c r="AZ3273" i="13"/>
  <c r="AF3273" i="13"/>
  <c r="P3273" i="13"/>
  <c r="O3273" i="13"/>
  <c r="N3273" i="13"/>
  <c r="L3273" i="13"/>
  <c r="Q3276" i="13" s="1"/>
  <c r="BQ3269" i="13"/>
  <c r="BH3269" i="13"/>
  <c r="AN3269" i="13"/>
  <c r="T3269" i="13"/>
  <c r="Q3269" i="13"/>
  <c r="O3269" i="13"/>
  <c r="N3269" i="13"/>
  <c r="E3269" i="13"/>
  <c r="P3269" i="13" s="1"/>
  <c r="AA3269" i="13" s="1"/>
  <c r="AZ3266" i="13"/>
  <c r="AF3266" i="13"/>
  <c r="X3266" i="13"/>
  <c r="Q3266" i="13"/>
  <c r="P3266" i="13"/>
  <c r="O3266" i="13"/>
  <c r="N3266" i="13"/>
  <c r="L3266" i="13"/>
  <c r="BQ3262" i="13"/>
  <c r="BH3262" i="13"/>
  <c r="AN3262" i="13"/>
  <c r="T3262" i="13"/>
  <c r="E3262" i="13"/>
  <c r="AZ3259" i="13"/>
  <c r="AF3259" i="13"/>
  <c r="P3259" i="13"/>
  <c r="O3259" i="13"/>
  <c r="N3259" i="13"/>
  <c r="L3259" i="13"/>
  <c r="BQ3255" i="13"/>
  <c r="BH3255" i="13"/>
  <c r="AN3255" i="13"/>
  <c r="T3255" i="13"/>
  <c r="Q3255" i="13"/>
  <c r="O3255" i="13"/>
  <c r="N3255" i="13"/>
  <c r="AA3255" i="13" s="1"/>
  <c r="E3255" i="13"/>
  <c r="AZ3252" i="13"/>
  <c r="AF3252" i="13"/>
  <c r="P3252" i="13"/>
  <c r="O3252" i="13"/>
  <c r="N3252" i="13"/>
  <c r="L3252" i="13"/>
  <c r="P3255" i="13" s="1"/>
  <c r="BQ3248" i="13"/>
  <c r="BH3248" i="13"/>
  <c r="AN3248" i="13"/>
  <c r="T3248" i="13"/>
  <c r="E3248" i="13"/>
  <c r="AZ3245" i="13"/>
  <c r="AF3245" i="13"/>
  <c r="P3245" i="13"/>
  <c r="O3245" i="13"/>
  <c r="N3245" i="13"/>
  <c r="L3245" i="13"/>
  <c r="BQ3241" i="13"/>
  <c r="BH3241" i="13"/>
  <c r="AN3241" i="13"/>
  <c r="T3241" i="13"/>
  <c r="O3241" i="13"/>
  <c r="N3241" i="13"/>
  <c r="E3241" i="13"/>
  <c r="AZ3238" i="13"/>
  <c r="AF3238" i="13"/>
  <c r="Z3238" i="13"/>
  <c r="Q3238" i="13"/>
  <c r="P3238" i="13"/>
  <c r="Y3238" i="13" s="1"/>
  <c r="O3238" i="13"/>
  <c r="N3238" i="13"/>
  <c r="L3238" i="13"/>
  <c r="P3241" i="13" s="1"/>
  <c r="BQ3234" i="13"/>
  <c r="BH3234" i="13"/>
  <c r="AN3234" i="13"/>
  <c r="T3234" i="13"/>
  <c r="O3234" i="13"/>
  <c r="N3234" i="13"/>
  <c r="E3234" i="13"/>
  <c r="AZ3231" i="13"/>
  <c r="AF3231" i="13"/>
  <c r="P3231" i="13"/>
  <c r="O3231" i="13"/>
  <c r="N3231" i="13"/>
  <c r="L3231" i="13"/>
  <c r="Q3234" i="13" s="1"/>
  <c r="BQ3227" i="13"/>
  <c r="BH3227" i="13"/>
  <c r="AN3227" i="13"/>
  <c r="T3227" i="13"/>
  <c r="O3227" i="13"/>
  <c r="N3227" i="13"/>
  <c r="E3227" i="13"/>
  <c r="AZ3224" i="13"/>
  <c r="AF3224" i="13"/>
  <c r="Z3224" i="13"/>
  <c r="Q3224" i="13"/>
  <c r="P3224" i="13"/>
  <c r="Y3224" i="13" s="1"/>
  <c r="O3224" i="13"/>
  <c r="N3224" i="13"/>
  <c r="L3224" i="13"/>
  <c r="Q3227" i="13" s="1"/>
  <c r="BQ3220" i="13"/>
  <c r="BH3220" i="13"/>
  <c r="AN3220" i="13"/>
  <c r="T3220" i="13"/>
  <c r="O3220" i="13"/>
  <c r="Y3220" i="13" s="1"/>
  <c r="N3220" i="13"/>
  <c r="E3220" i="13"/>
  <c r="P3220" i="13" s="1"/>
  <c r="AZ3217" i="13"/>
  <c r="AF3217" i="13"/>
  <c r="P3217" i="13"/>
  <c r="O3217" i="13"/>
  <c r="N3217" i="13"/>
  <c r="L3217" i="13"/>
  <c r="Q3220" i="13" s="1"/>
  <c r="BQ3213" i="13"/>
  <c r="BH3213" i="13"/>
  <c r="AN3213" i="13"/>
  <c r="T3213" i="13"/>
  <c r="O3213" i="13"/>
  <c r="N3213" i="13"/>
  <c r="E3213" i="13"/>
  <c r="AZ3210" i="13"/>
  <c r="AF3210" i="13"/>
  <c r="P3210" i="13"/>
  <c r="O3210" i="13"/>
  <c r="N3210" i="13"/>
  <c r="L3210" i="13"/>
  <c r="Q3213" i="13" s="1"/>
  <c r="BQ3206" i="13"/>
  <c r="BH3206" i="13"/>
  <c r="AN3206" i="13"/>
  <c r="T3206" i="13"/>
  <c r="O3206" i="13"/>
  <c r="N3206" i="13"/>
  <c r="E3206" i="13"/>
  <c r="AZ3203" i="13"/>
  <c r="AF3203" i="13"/>
  <c r="Q3203" i="13"/>
  <c r="P3203" i="13"/>
  <c r="Y3203" i="13" s="1"/>
  <c r="O3203" i="13"/>
  <c r="N3203" i="13"/>
  <c r="AA3203" i="13" s="1"/>
  <c r="L3203" i="13"/>
  <c r="Q3206" i="13" s="1"/>
  <c r="BQ3199" i="13"/>
  <c r="BH3199" i="13"/>
  <c r="AN3199" i="13"/>
  <c r="T3199" i="13"/>
  <c r="N3199" i="13"/>
  <c r="E3199" i="13"/>
  <c r="O3199" i="13" s="1"/>
  <c r="AZ3196" i="13"/>
  <c r="AF3196" i="13"/>
  <c r="O3196" i="13"/>
  <c r="N3196" i="13"/>
  <c r="L3196" i="13"/>
  <c r="Q3199" i="13" s="1"/>
  <c r="BQ3192" i="13"/>
  <c r="BH3192" i="13"/>
  <c r="AN3192" i="13"/>
  <c r="T3192" i="13"/>
  <c r="O3192" i="13"/>
  <c r="N3192" i="13"/>
  <c r="AA3192" i="13" s="1"/>
  <c r="E3192" i="13"/>
  <c r="P3192" i="13" s="1"/>
  <c r="AZ3189" i="13"/>
  <c r="AF3189" i="13"/>
  <c r="P3189" i="13"/>
  <c r="O3189" i="13"/>
  <c r="N3189" i="13"/>
  <c r="L3189" i="13"/>
  <c r="Q3192" i="13" s="1"/>
  <c r="BQ3185" i="13"/>
  <c r="BH3185" i="13"/>
  <c r="AN3185" i="13"/>
  <c r="T3185" i="13"/>
  <c r="E3185" i="13"/>
  <c r="P3185" i="13" s="1"/>
  <c r="AZ3182" i="13"/>
  <c r="AF3182" i="13"/>
  <c r="O3182" i="13"/>
  <c r="N3182" i="13"/>
  <c r="L3182" i="13"/>
  <c r="Q3185" i="13" s="1"/>
  <c r="BQ3178" i="13"/>
  <c r="BH3178" i="13"/>
  <c r="AN3178" i="13"/>
  <c r="T3178" i="13"/>
  <c r="Q3178" i="13"/>
  <c r="P3178" i="13"/>
  <c r="E3178" i="13"/>
  <c r="O3178" i="13" s="1"/>
  <c r="AZ3175" i="13"/>
  <c r="AF3175" i="13"/>
  <c r="Q3175" i="13"/>
  <c r="O3175" i="13"/>
  <c r="N3175" i="13"/>
  <c r="L3175" i="13"/>
  <c r="P3175" i="13" s="1"/>
  <c r="BQ3171" i="13"/>
  <c r="BH3171" i="13"/>
  <c r="AN3171" i="13"/>
  <c r="T3171" i="13"/>
  <c r="O3171" i="13"/>
  <c r="E3171" i="13"/>
  <c r="P3171" i="13" s="1"/>
  <c r="AZ3168" i="13"/>
  <c r="AF3168" i="13"/>
  <c r="P3168" i="13"/>
  <c r="O3168" i="13"/>
  <c r="N3168" i="13"/>
  <c r="L3168" i="13"/>
  <c r="BQ3164" i="13"/>
  <c r="BH3164" i="13"/>
  <c r="AN3164" i="13"/>
  <c r="T3164" i="13"/>
  <c r="P3164" i="13"/>
  <c r="E3164" i="13"/>
  <c r="O3164" i="13" s="1"/>
  <c r="AZ3161" i="13"/>
  <c r="AF3161" i="13"/>
  <c r="Q3161" i="13"/>
  <c r="Z3161" i="13" s="1"/>
  <c r="P3161" i="13"/>
  <c r="O3161" i="13"/>
  <c r="N3161" i="13"/>
  <c r="L3161" i="13"/>
  <c r="BQ3157" i="13"/>
  <c r="BH3157" i="13"/>
  <c r="AN3157" i="13"/>
  <c r="T3157" i="13"/>
  <c r="O3157" i="13"/>
  <c r="E3157" i="13"/>
  <c r="AZ3154" i="13"/>
  <c r="AF3154" i="13"/>
  <c r="P3154" i="13"/>
  <c r="O3154" i="13"/>
  <c r="N3154" i="13"/>
  <c r="L3154" i="13"/>
  <c r="BQ3150" i="13"/>
  <c r="BH3150" i="13"/>
  <c r="AN3150" i="13"/>
  <c r="T3150" i="13"/>
  <c r="P3150" i="13"/>
  <c r="E3150" i="13"/>
  <c r="O3150" i="13" s="1"/>
  <c r="AZ3147" i="13"/>
  <c r="AF3147" i="13"/>
  <c r="Z3147" i="13"/>
  <c r="Q3147" i="13"/>
  <c r="O3147" i="13"/>
  <c r="N3147" i="13"/>
  <c r="L3147" i="13"/>
  <c r="P3147" i="13" s="1"/>
  <c r="AA3147" i="13" s="1"/>
  <c r="BQ3143" i="13"/>
  <c r="BH3143" i="13"/>
  <c r="AN3143" i="13"/>
  <c r="T3143" i="13"/>
  <c r="O3143" i="13"/>
  <c r="N3143" i="13"/>
  <c r="E3143" i="13"/>
  <c r="AZ3140" i="13"/>
  <c r="AF3140" i="13"/>
  <c r="P3140" i="13"/>
  <c r="O3140" i="13"/>
  <c r="N3140" i="13"/>
  <c r="L3140" i="13"/>
  <c r="BQ3136" i="13"/>
  <c r="BH3136" i="13"/>
  <c r="AN3136" i="13"/>
  <c r="T3136" i="13"/>
  <c r="P3136" i="13"/>
  <c r="E3136" i="13"/>
  <c r="O3136" i="13" s="1"/>
  <c r="AZ3133" i="13"/>
  <c r="AF3133" i="13"/>
  <c r="Q3133" i="13"/>
  <c r="O3133" i="13"/>
  <c r="N3133" i="13"/>
  <c r="L3133" i="13"/>
  <c r="P3133" i="13" s="1"/>
  <c r="Z3133" i="13" s="1"/>
  <c r="BQ3129" i="13"/>
  <c r="BH3129" i="13"/>
  <c r="AN3129" i="13"/>
  <c r="T3129" i="13"/>
  <c r="O3129" i="13"/>
  <c r="E3129" i="13"/>
  <c r="N3129" i="13" s="1"/>
  <c r="AZ3126" i="13"/>
  <c r="AF3126" i="13"/>
  <c r="O3126" i="13"/>
  <c r="N3126" i="13"/>
  <c r="L3126" i="13"/>
  <c r="BQ3122" i="13"/>
  <c r="BH3122" i="13"/>
  <c r="AN3122" i="13"/>
  <c r="T3122" i="13"/>
  <c r="P3122" i="13"/>
  <c r="E3122" i="13"/>
  <c r="O3122" i="13" s="1"/>
  <c r="AZ3119" i="13"/>
  <c r="AF3119" i="13"/>
  <c r="Q3119" i="13"/>
  <c r="O3119" i="13"/>
  <c r="N3119" i="13"/>
  <c r="AA3119" i="13" s="1"/>
  <c r="L3119" i="13"/>
  <c r="P3119" i="13" s="1"/>
  <c r="Z3119" i="13" s="1"/>
  <c r="BQ3115" i="13"/>
  <c r="BH3115" i="13"/>
  <c r="AN3115" i="13"/>
  <c r="T3115" i="13"/>
  <c r="E3115" i="13"/>
  <c r="AZ3112" i="13"/>
  <c r="AF3112" i="13"/>
  <c r="P3112" i="13"/>
  <c r="O3112" i="13"/>
  <c r="N3112" i="13"/>
  <c r="L3112" i="13"/>
  <c r="Q3115" i="13" s="1"/>
  <c r="BQ3108" i="13"/>
  <c r="BH3108" i="13"/>
  <c r="AN3108" i="13"/>
  <c r="T3108" i="13"/>
  <c r="Q3108" i="13"/>
  <c r="O3108" i="13"/>
  <c r="N3108" i="13"/>
  <c r="E3108" i="13"/>
  <c r="AZ3105" i="13"/>
  <c r="AF3105" i="13"/>
  <c r="X3105" i="13"/>
  <c r="Q3105" i="13"/>
  <c r="P3105" i="13"/>
  <c r="O3105" i="13"/>
  <c r="N3105" i="13"/>
  <c r="Y3105" i="13" s="1"/>
  <c r="L3105" i="13"/>
  <c r="P3108" i="13" s="1"/>
  <c r="BQ3101" i="13"/>
  <c r="BH3101" i="13"/>
  <c r="AN3101" i="13"/>
  <c r="T3101" i="13"/>
  <c r="E3101" i="13"/>
  <c r="AZ3098" i="13"/>
  <c r="AF3098" i="13"/>
  <c r="O3098" i="13"/>
  <c r="N3098" i="13"/>
  <c r="L3098" i="13"/>
  <c r="Q3101" i="13" s="1"/>
  <c r="BQ3094" i="13"/>
  <c r="BH3094" i="13"/>
  <c r="AN3094" i="13"/>
  <c r="T3094" i="13"/>
  <c r="Q3094" i="13"/>
  <c r="P3094" i="13"/>
  <c r="O3094" i="13"/>
  <c r="N3094" i="13"/>
  <c r="E3094" i="13"/>
  <c r="AZ3091" i="13"/>
  <c r="AF3091" i="13"/>
  <c r="Q3091" i="13"/>
  <c r="O3091" i="13"/>
  <c r="N3091" i="13"/>
  <c r="L3091" i="13"/>
  <c r="P3091" i="13" s="1"/>
  <c r="BQ3087" i="13"/>
  <c r="BH3087" i="13"/>
  <c r="AN3087" i="13"/>
  <c r="T3087" i="13"/>
  <c r="E3087" i="13"/>
  <c r="AZ3084" i="13"/>
  <c r="AF3084" i="13"/>
  <c r="O3084" i="13"/>
  <c r="N3084" i="13"/>
  <c r="L3084" i="13"/>
  <c r="Q3087" i="13" s="1"/>
  <c r="BQ3080" i="13"/>
  <c r="BH3080" i="13"/>
  <c r="AN3080" i="13"/>
  <c r="AA3080" i="13"/>
  <c r="T3080" i="13"/>
  <c r="Q3080" i="13"/>
  <c r="N3080" i="13"/>
  <c r="E3080" i="13"/>
  <c r="O3080" i="13" s="1"/>
  <c r="AZ3077" i="13"/>
  <c r="AF3077" i="13"/>
  <c r="X3077" i="13"/>
  <c r="Q3077" i="13"/>
  <c r="P3077" i="13"/>
  <c r="O3077" i="13"/>
  <c r="N3077" i="13"/>
  <c r="AA3077" i="13" s="1"/>
  <c r="L3077" i="13"/>
  <c r="P3080" i="13" s="1"/>
  <c r="BQ3073" i="13"/>
  <c r="BH3073" i="13"/>
  <c r="AN3073" i="13"/>
  <c r="T3073" i="13"/>
  <c r="E3073" i="13"/>
  <c r="AZ3070" i="13"/>
  <c r="AF3070" i="13"/>
  <c r="P3070" i="13"/>
  <c r="O3070" i="13"/>
  <c r="N3070" i="13"/>
  <c r="L3070" i="13"/>
  <c r="BQ3066" i="13"/>
  <c r="BH3066" i="13"/>
  <c r="AN3066" i="13"/>
  <c r="T3066" i="13"/>
  <c r="Q3066" i="13"/>
  <c r="O3066" i="13"/>
  <c r="N3066" i="13"/>
  <c r="E3066" i="13"/>
  <c r="AZ3063" i="13"/>
  <c r="AF3063" i="13"/>
  <c r="O3063" i="13"/>
  <c r="N3063" i="13"/>
  <c r="L3063" i="13"/>
  <c r="P3066" i="13" s="1"/>
  <c r="AA3066" i="13" s="1"/>
  <c r="BQ3059" i="13"/>
  <c r="BH3059" i="13"/>
  <c r="AN3059" i="13"/>
  <c r="T3059" i="13"/>
  <c r="E3059" i="13"/>
  <c r="AZ3056" i="13"/>
  <c r="AF3056" i="13"/>
  <c r="P3056" i="13"/>
  <c r="O3056" i="13"/>
  <c r="N3056" i="13"/>
  <c r="L3056" i="13"/>
  <c r="Q3059" i="13" s="1"/>
  <c r="BQ3052" i="13"/>
  <c r="BH3052" i="13"/>
  <c r="AN3052" i="13"/>
  <c r="T3052" i="13"/>
  <c r="Q3052" i="13"/>
  <c r="N3052" i="13"/>
  <c r="E3052" i="13"/>
  <c r="AZ3049" i="13"/>
  <c r="AF3049" i="13"/>
  <c r="Q3049" i="13"/>
  <c r="P3049" i="13"/>
  <c r="O3049" i="13"/>
  <c r="N3049" i="13"/>
  <c r="L3049" i="13"/>
  <c r="BQ3045" i="13"/>
  <c r="BH3045" i="13"/>
  <c r="AN3045" i="13"/>
  <c r="T3045" i="13"/>
  <c r="O3045" i="13"/>
  <c r="N3045" i="13"/>
  <c r="E3045" i="13"/>
  <c r="AZ3042" i="13"/>
  <c r="AF3042" i="13"/>
  <c r="O3042" i="13"/>
  <c r="N3042" i="13"/>
  <c r="L3042" i="13"/>
  <c r="BQ3038" i="13"/>
  <c r="BH3038" i="13"/>
  <c r="AN3038" i="13"/>
  <c r="T3038" i="13"/>
  <c r="E3038" i="13"/>
  <c r="AZ3035" i="13"/>
  <c r="AF3035" i="13"/>
  <c r="Q3035" i="13"/>
  <c r="O3035" i="13"/>
  <c r="N3035" i="13"/>
  <c r="L3035" i="13"/>
  <c r="Q3038" i="13" s="1"/>
  <c r="BQ3031" i="13"/>
  <c r="BH3031" i="13"/>
  <c r="AN3031" i="13"/>
  <c r="T3031" i="13"/>
  <c r="O3031" i="13"/>
  <c r="N3031" i="13"/>
  <c r="E3031" i="13"/>
  <c r="AZ3028" i="13"/>
  <c r="AF3028" i="13"/>
  <c r="O3028" i="13"/>
  <c r="N3028" i="13"/>
  <c r="L3028" i="13"/>
  <c r="BQ3024" i="13"/>
  <c r="BH3024" i="13"/>
  <c r="AN3024" i="13"/>
  <c r="T3024" i="13"/>
  <c r="P3024" i="13"/>
  <c r="E3024" i="13"/>
  <c r="AZ3021" i="13"/>
  <c r="AF3021" i="13"/>
  <c r="Q3021" i="13"/>
  <c r="O3021" i="13"/>
  <c r="N3021" i="13"/>
  <c r="L3021" i="13"/>
  <c r="Q3024" i="13" s="1"/>
  <c r="BQ3017" i="13"/>
  <c r="BH3017" i="13"/>
  <c r="AN3017" i="13"/>
  <c r="T3017" i="13"/>
  <c r="O3017" i="13"/>
  <c r="N3017" i="13"/>
  <c r="E3017" i="13"/>
  <c r="AZ3014" i="13"/>
  <c r="AF3014" i="13"/>
  <c r="O3014" i="13"/>
  <c r="N3014" i="13"/>
  <c r="L3014" i="13"/>
  <c r="BQ3010" i="13"/>
  <c r="BH3010" i="13"/>
  <c r="AN3010" i="13"/>
  <c r="T3010" i="13"/>
  <c r="P3010" i="13"/>
  <c r="E3010" i="13"/>
  <c r="AZ3007" i="13"/>
  <c r="AF3007" i="13"/>
  <c r="Q3007" i="13"/>
  <c r="P3007" i="13"/>
  <c r="O3007" i="13"/>
  <c r="N3007" i="13"/>
  <c r="L3007" i="13"/>
  <c r="Q3010" i="13" s="1"/>
  <c r="BQ3003" i="13"/>
  <c r="BH3003" i="13"/>
  <c r="AN3003" i="13"/>
  <c r="T3003" i="13"/>
  <c r="O3003" i="13"/>
  <c r="N3003" i="13"/>
  <c r="E3003" i="13"/>
  <c r="AZ3000" i="13"/>
  <c r="AF3000" i="13"/>
  <c r="O3000" i="13"/>
  <c r="N3000" i="13"/>
  <c r="L3000" i="13"/>
  <c r="BQ2996" i="13"/>
  <c r="BH2996" i="13"/>
  <c r="AN2996" i="13"/>
  <c r="T2996" i="13"/>
  <c r="E2996" i="13"/>
  <c r="AZ2993" i="13"/>
  <c r="AF2993" i="13"/>
  <c r="Q2993" i="13"/>
  <c r="O2993" i="13"/>
  <c r="N2993" i="13"/>
  <c r="L2993" i="13"/>
  <c r="BQ2989" i="13"/>
  <c r="BH2989" i="13"/>
  <c r="AN2989" i="13"/>
  <c r="T2989" i="13"/>
  <c r="O2989" i="13"/>
  <c r="N2989" i="13"/>
  <c r="E2989" i="13"/>
  <c r="P2989" i="13" s="1"/>
  <c r="AZ2986" i="13"/>
  <c r="AF2986" i="13"/>
  <c r="O2986" i="13"/>
  <c r="N2986" i="13"/>
  <c r="L2986" i="13"/>
  <c r="BQ2982" i="13"/>
  <c r="BH2982" i="13"/>
  <c r="AN2982" i="13"/>
  <c r="T2982" i="13"/>
  <c r="E2982" i="13"/>
  <c r="AZ2979" i="13"/>
  <c r="AF2979" i="13"/>
  <c r="Q2979" i="13"/>
  <c r="O2979" i="13"/>
  <c r="N2979" i="13"/>
  <c r="L2979" i="13"/>
  <c r="BQ2975" i="13"/>
  <c r="BH2975" i="13"/>
  <c r="AN2975" i="13"/>
  <c r="T2975" i="13"/>
  <c r="O2975" i="13"/>
  <c r="N2975" i="13"/>
  <c r="E2975" i="13"/>
  <c r="P2975" i="13" s="1"/>
  <c r="AZ2972" i="13"/>
  <c r="AF2972" i="13"/>
  <c r="O2972" i="13"/>
  <c r="N2972" i="13"/>
  <c r="L2972" i="13"/>
  <c r="BQ2968" i="13"/>
  <c r="BH2968" i="13"/>
  <c r="AN2968" i="13"/>
  <c r="T2968" i="13"/>
  <c r="E2968" i="13"/>
  <c r="AZ2965" i="13"/>
  <c r="AF2965" i="13"/>
  <c r="Q2965" i="13"/>
  <c r="O2965" i="13"/>
  <c r="N2965" i="13"/>
  <c r="L2965" i="13"/>
  <c r="BQ2961" i="13"/>
  <c r="BH2961" i="13"/>
  <c r="AN2961" i="13"/>
  <c r="T2961" i="13"/>
  <c r="O2961" i="13"/>
  <c r="N2961" i="13"/>
  <c r="E2961" i="13"/>
  <c r="P2961" i="13" s="1"/>
  <c r="AZ2958" i="13"/>
  <c r="AF2958" i="13"/>
  <c r="O2958" i="13"/>
  <c r="N2958" i="13"/>
  <c r="L2958" i="13"/>
  <c r="BQ2954" i="13"/>
  <c r="BH2954" i="13"/>
  <c r="AN2954" i="13"/>
  <c r="T2954" i="13"/>
  <c r="E2954" i="13"/>
  <c r="P2954" i="13" s="1"/>
  <c r="AZ2951" i="13"/>
  <c r="AF2951" i="13"/>
  <c r="Q2951" i="13"/>
  <c r="O2951" i="13"/>
  <c r="N2951" i="13"/>
  <c r="L2951" i="13"/>
  <c r="BQ2947" i="13"/>
  <c r="BH2947" i="13"/>
  <c r="AN2947" i="13"/>
  <c r="T2947" i="13"/>
  <c r="N2947" i="13"/>
  <c r="E2947" i="13"/>
  <c r="AZ2944" i="13"/>
  <c r="AF2944" i="13"/>
  <c r="O2944" i="13"/>
  <c r="N2944" i="13"/>
  <c r="L2944" i="13"/>
  <c r="Q2947" i="13" s="1"/>
  <c r="BQ2940" i="13"/>
  <c r="BH2940" i="13"/>
  <c r="AN2940" i="13"/>
  <c r="T2940" i="13"/>
  <c r="P2940" i="13"/>
  <c r="E2940" i="13"/>
  <c r="AZ2937" i="13"/>
  <c r="AF2937" i="13"/>
  <c r="Q2937" i="13"/>
  <c r="P2937" i="13"/>
  <c r="O2937" i="13"/>
  <c r="N2937" i="13"/>
  <c r="L2937" i="13"/>
  <c r="Q2940" i="13" s="1"/>
  <c r="BQ2933" i="13"/>
  <c r="BH2933" i="13"/>
  <c r="AN2933" i="13"/>
  <c r="T2933" i="13"/>
  <c r="N2933" i="13"/>
  <c r="E2933" i="13"/>
  <c r="AZ2930" i="13"/>
  <c r="AF2930" i="13"/>
  <c r="O2930" i="13"/>
  <c r="N2930" i="13"/>
  <c r="L2930" i="13"/>
  <c r="BQ2926" i="13"/>
  <c r="BH2926" i="13"/>
  <c r="AN2926" i="13"/>
  <c r="T2926" i="13"/>
  <c r="E2926" i="13"/>
  <c r="AZ2923" i="13"/>
  <c r="AF2923" i="13"/>
  <c r="Q2923" i="13"/>
  <c r="P2923" i="13"/>
  <c r="O2923" i="13"/>
  <c r="N2923" i="13"/>
  <c r="L2923" i="13"/>
  <c r="BQ2919" i="13"/>
  <c r="BH2919" i="13"/>
  <c r="AN2919" i="13"/>
  <c r="T2919" i="13"/>
  <c r="O2919" i="13"/>
  <c r="N2919" i="13"/>
  <c r="E2919" i="13"/>
  <c r="AZ2916" i="13"/>
  <c r="AF2916" i="13"/>
  <c r="O2916" i="13"/>
  <c r="N2916" i="13"/>
  <c r="L2916" i="13"/>
  <c r="BQ2912" i="13"/>
  <c r="BH2912" i="13"/>
  <c r="AN2912" i="13"/>
  <c r="T2912" i="13"/>
  <c r="E2912" i="13"/>
  <c r="AZ2909" i="13"/>
  <c r="AF2909" i="13"/>
  <c r="Q2909" i="13"/>
  <c r="P2909" i="13"/>
  <c r="O2909" i="13"/>
  <c r="N2909" i="13"/>
  <c r="L2909" i="13"/>
  <c r="Q2912" i="13" s="1"/>
  <c r="BQ2905" i="13"/>
  <c r="BH2905" i="13"/>
  <c r="AN2905" i="13"/>
  <c r="T2905" i="13"/>
  <c r="Q2905" i="13"/>
  <c r="O2905" i="13"/>
  <c r="E2905" i="13"/>
  <c r="N2905" i="13" s="1"/>
  <c r="AZ2902" i="13"/>
  <c r="AF2902" i="13"/>
  <c r="P2902" i="13"/>
  <c r="O2902" i="13"/>
  <c r="N2902" i="13"/>
  <c r="L2902" i="13"/>
  <c r="Q2902" i="13" s="1"/>
  <c r="BQ2898" i="13"/>
  <c r="BH2898" i="13"/>
  <c r="AN2898" i="13"/>
  <c r="T2898" i="13"/>
  <c r="E2898" i="13"/>
  <c r="AZ2895" i="13"/>
  <c r="AF2895" i="13"/>
  <c r="Q2895" i="13"/>
  <c r="P2895" i="13"/>
  <c r="O2895" i="13"/>
  <c r="N2895" i="13"/>
  <c r="Z2895" i="13" s="1"/>
  <c r="L2895" i="13"/>
  <c r="Q2898" i="13" s="1"/>
  <c r="BQ2891" i="13"/>
  <c r="BH2891" i="13"/>
  <c r="AN2891" i="13"/>
  <c r="T2891" i="13"/>
  <c r="Q2891" i="13"/>
  <c r="O2891" i="13"/>
  <c r="E2891" i="13"/>
  <c r="N2891" i="13" s="1"/>
  <c r="AZ2888" i="13"/>
  <c r="AF2888" i="13"/>
  <c r="P2888" i="13"/>
  <c r="O2888" i="13"/>
  <c r="N2888" i="13"/>
  <c r="L2888" i="13"/>
  <c r="Q2888" i="13" s="1"/>
  <c r="BQ2884" i="13"/>
  <c r="BH2884" i="13"/>
  <c r="AN2884" i="13"/>
  <c r="T2884" i="13"/>
  <c r="O2884" i="13"/>
  <c r="E2884" i="13"/>
  <c r="AZ2881" i="13"/>
  <c r="AF2881" i="13"/>
  <c r="P2881" i="13"/>
  <c r="O2881" i="13"/>
  <c r="N2881" i="13"/>
  <c r="L2881" i="13"/>
  <c r="Q2884" i="13" s="1"/>
  <c r="BQ2877" i="13"/>
  <c r="BH2877" i="13"/>
  <c r="AN2877" i="13"/>
  <c r="T2877" i="13"/>
  <c r="O2877" i="13"/>
  <c r="E2877" i="13"/>
  <c r="AZ2874" i="13"/>
  <c r="AF2874" i="13"/>
  <c r="X2874" i="13"/>
  <c r="Q2874" i="13"/>
  <c r="P2874" i="13"/>
  <c r="Z2874" i="13" s="1"/>
  <c r="O2874" i="13"/>
  <c r="Y2874" i="13" s="1"/>
  <c r="AK2874" i="13" s="1"/>
  <c r="N2874" i="13"/>
  <c r="AA2874" i="13" s="1"/>
  <c r="L2874" i="13"/>
  <c r="BQ2870" i="13"/>
  <c r="BH2870" i="13"/>
  <c r="AN2870" i="13"/>
  <c r="T2870" i="13"/>
  <c r="E2870" i="13"/>
  <c r="AZ2867" i="13"/>
  <c r="AF2867" i="13"/>
  <c r="P2867" i="13"/>
  <c r="O2867" i="13"/>
  <c r="N2867" i="13"/>
  <c r="L2867" i="13"/>
  <c r="Q2870" i="13" s="1"/>
  <c r="BQ2863" i="13"/>
  <c r="BH2863" i="13"/>
  <c r="AN2863" i="13"/>
  <c r="T2863" i="13"/>
  <c r="Q2863" i="13"/>
  <c r="O2863" i="13"/>
  <c r="N2863" i="13"/>
  <c r="E2863" i="13"/>
  <c r="AZ2860" i="13"/>
  <c r="AF2860" i="13"/>
  <c r="P2860" i="13"/>
  <c r="O2860" i="13"/>
  <c r="N2860" i="13"/>
  <c r="L2860" i="13"/>
  <c r="P2863" i="13" s="1"/>
  <c r="X2863" i="13" s="1"/>
  <c r="BQ2856" i="13"/>
  <c r="BH2856" i="13"/>
  <c r="AN2856" i="13"/>
  <c r="T2856" i="13"/>
  <c r="E2856" i="13"/>
  <c r="AZ2853" i="13"/>
  <c r="AF2853" i="13"/>
  <c r="P2853" i="13"/>
  <c r="O2853" i="13"/>
  <c r="N2853" i="13"/>
  <c r="L2853" i="13"/>
  <c r="Q2856" i="13" s="1"/>
  <c r="BQ2849" i="13"/>
  <c r="BH2849" i="13"/>
  <c r="AN2849" i="13"/>
  <c r="T2849" i="13"/>
  <c r="Q2849" i="13"/>
  <c r="O2849" i="13"/>
  <c r="N2849" i="13"/>
  <c r="E2849" i="13"/>
  <c r="AZ2846" i="13"/>
  <c r="AF2846" i="13"/>
  <c r="X2846" i="13"/>
  <c r="Q2846" i="13"/>
  <c r="P2846" i="13"/>
  <c r="Z2846" i="13" s="1"/>
  <c r="O2846" i="13"/>
  <c r="N2846" i="13"/>
  <c r="AA2846" i="13" s="1"/>
  <c r="L2846" i="13"/>
  <c r="P2849" i="13" s="1"/>
  <c r="BQ2842" i="13"/>
  <c r="BH2842" i="13"/>
  <c r="AN2842" i="13"/>
  <c r="T2842" i="13"/>
  <c r="E2842" i="13"/>
  <c r="AZ2839" i="13"/>
  <c r="AF2839" i="13"/>
  <c r="P2839" i="13"/>
  <c r="O2839" i="13"/>
  <c r="N2839" i="13"/>
  <c r="L2839" i="13"/>
  <c r="Q2842" i="13" s="1"/>
  <c r="BQ2835" i="13"/>
  <c r="BH2835" i="13"/>
  <c r="AN2835" i="13"/>
  <c r="T2835" i="13"/>
  <c r="Q2835" i="13"/>
  <c r="O2835" i="13"/>
  <c r="E2835" i="13"/>
  <c r="P2835" i="13" s="1"/>
  <c r="AZ2832" i="13"/>
  <c r="AF2832" i="13"/>
  <c r="X2832" i="13"/>
  <c r="P2832" i="13"/>
  <c r="O2832" i="13"/>
  <c r="N2832" i="13"/>
  <c r="AA2832" i="13" s="1"/>
  <c r="L2832" i="13"/>
  <c r="Q2832" i="13" s="1"/>
  <c r="BQ2828" i="13"/>
  <c r="BH2828" i="13"/>
  <c r="AN2828" i="13"/>
  <c r="T2828" i="13"/>
  <c r="E2828" i="13"/>
  <c r="AZ2825" i="13"/>
  <c r="AF2825" i="13"/>
  <c r="P2825" i="13"/>
  <c r="O2825" i="13"/>
  <c r="N2825" i="13"/>
  <c r="L2825" i="13"/>
  <c r="Q2828" i="13" s="1"/>
  <c r="BQ2821" i="13"/>
  <c r="BH2821" i="13"/>
  <c r="AN2821" i="13"/>
  <c r="T2821" i="13"/>
  <c r="Q2821" i="13"/>
  <c r="O2821" i="13"/>
  <c r="E2821" i="13"/>
  <c r="P2821" i="13" s="1"/>
  <c r="AZ2818" i="13"/>
  <c r="AF2818" i="13"/>
  <c r="X2818" i="13"/>
  <c r="P2818" i="13"/>
  <c r="O2818" i="13"/>
  <c r="N2818" i="13"/>
  <c r="L2818" i="13"/>
  <c r="Q2818" i="13" s="1"/>
  <c r="BQ2814" i="13"/>
  <c r="BH2814" i="13"/>
  <c r="AN2814" i="13"/>
  <c r="T2814" i="13"/>
  <c r="E2814" i="13"/>
  <c r="AZ2811" i="13"/>
  <c r="AF2811" i="13"/>
  <c r="O2811" i="13"/>
  <c r="N2811" i="13"/>
  <c r="L2811" i="13"/>
  <c r="Q2814" i="13" s="1"/>
  <c r="BQ2807" i="13"/>
  <c r="BH2807" i="13"/>
  <c r="AN2807" i="13"/>
  <c r="T2807" i="13"/>
  <c r="Q2807" i="13"/>
  <c r="O2807" i="13"/>
  <c r="N2807" i="13"/>
  <c r="E2807" i="13"/>
  <c r="AZ2804" i="13"/>
  <c r="AF2804" i="13"/>
  <c r="Q2804" i="13"/>
  <c r="O2804" i="13"/>
  <c r="N2804" i="13"/>
  <c r="L2804" i="13"/>
  <c r="P2807" i="13" s="1"/>
  <c r="BQ2800" i="13"/>
  <c r="BH2800" i="13"/>
  <c r="AN2800" i="13"/>
  <c r="T2800" i="13"/>
  <c r="E2800" i="13"/>
  <c r="AZ2797" i="13"/>
  <c r="AF2797" i="13"/>
  <c r="O2797" i="13"/>
  <c r="N2797" i="13"/>
  <c r="L2797" i="13"/>
  <c r="Q2800" i="13" s="1"/>
  <c r="BQ2793" i="13"/>
  <c r="BH2793" i="13"/>
  <c r="AN2793" i="13"/>
  <c r="T2793" i="13"/>
  <c r="Q2793" i="13"/>
  <c r="E2793" i="13"/>
  <c r="O2793" i="13" s="1"/>
  <c r="AZ2790" i="13"/>
  <c r="AF2790" i="13"/>
  <c r="O2790" i="13"/>
  <c r="N2790" i="13"/>
  <c r="L2790" i="13"/>
  <c r="P2793" i="13" s="1"/>
  <c r="BQ2786" i="13"/>
  <c r="BH2786" i="13"/>
  <c r="AN2786" i="13"/>
  <c r="T2786" i="13"/>
  <c r="E2786" i="13"/>
  <c r="AZ2783" i="13"/>
  <c r="AF2783" i="13"/>
  <c r="O2783" i="13"/>
  <c r="N2783" i="13"/>
  <c r="L2783" i="13"/>
  <c r="BQ2779" i="13"/>
  <c r="BH2779" i="13"/>
  <c r="AN2779" i="13"/>
  <c r="T2779" i="13"/>
  <c r="Q2779" i="13"/>
  <c r="E2779" i="13"/>
  <c r="P2779" i="13" s="1"/>
  <c r="AZ2776" i="13"/>
  <c r="AF2776" i="13"/>
  <c r="O2776" i="13"/>
  <c r="N2776" i="13"/>
  <c r="L2776" i="13"/>
  <c r="Q2776" i="13" s="1"/>
  <c r="BQ2772" i="13"/>
  <c r="BH2772" i="13"/>
  <c r="AN2772" i="13"/>
  <c r="T2772" i="13"/>
  <c r="E2772" i="13"/>
  <c r="AZ2769" i="13"/>
  <c r="AF2769" i="13"/>
  <c r="O2769" i="13"/>
  <c r="N2769" i="13"/>
  <c r="L2769" i="13"/>
  <c r="Q2772" i="13" s="1"/>
  <c r="BQ2765" i="13"/>
  <c r="BH2765" i="13"/>
  <c r="AN2765" i="13"/>
  <c r="T2765" i="13"/>
  <c r="Q2765" i="13"/>
  <c r="E2765" i="13"/>
  <c r="P2765" i="13" s="1"/>
  <c r="AZ2762" i="13"/>
  <c r="AF2762" i="13"/>
  <c r="O2762" i="13"/>
  <c r="N2762" i="13"/>
  <c r="L2762" i="13"/>
  <c r="Q2762" i="13" s="1"/>
  <c r="BQ2758" i="13"/>
  <c r="BH2758" i="13"/>
  <c r="AN2758" i="13"/>
  <c r="T2758" i="13"/>
  <c r="E2758" i="13"/>
  <c r="AZ2755" i="13"/>
  <c r="AF2755" i="13"/>
  <c r="O2755" i="13"/>
  <c r="N2755" i="13"/>
  <c r="L2755" i="13"/>
  <c r="Q2758" i="13" s="1"/>
  <c r="BQ2751" i="13"/>
  <c r="BH2751" i="13"/>
  <c r="AN2751" i="13"/>
  <c r="T2751" i="13"/>
  <c r="Q2751" i="13"/>
  <c r="O2751" i="13"/>
  <c r="N2751" i="13"/>
  <c r="E2751" i="13"/>
  <c r="AZ2748" i="13"/>
  <c r="AF2748" i="13"/>
  <c r="O2748" i="13"/>
  <c r="N2748" i="13"/>
  <c r="L2748" i="13"/>
  <c r="P2751" i="13" s="1"/>
  <c r="BQ2744" i="13"/>
  <c r="BH2744" i="13"/>
  <c r="AN2744" i="13"/>
  <c r="T2744" i="13"/>
  <c r="E2744" i="13"/>
  <c r="AZ2741" i="13"/>
  <c r="AF2741" i="13"/>
  <c r="O2741" i="13"/>
  <c r="N2741" i="13"/>
  <c r="L2741" i="13"/>
  <c r="BQ2737" i="13"/>
  <c r="BH2737" i="13"/>
  <c r="AN2737" i="13"/>
  <c r="T2737" i="13"/>
  <c r="N2737" i="13"/>
  <c r="E2737" i="13"/>
  <c r="O2737" i="13" s="1"/>
  <c r="AZ2734" i="13"/>
  <c r="AF2734" i="13"/>
  <c r="P2734" i="13"/>
  <c r="O2734" i="13"/>
  <c r="N2734" i="13"/>
  <c r="L2734" i="13"/>
  <c r="P2737" i="13" s="1"/>
  <c r="BQ2730" i="13"/>
  <c r="BH2730" i="13"/>
  <c r="AN2730" i="13"/>
  <c r="T2730" i="13"/>
  <c r="N2730" i="13"/>
  <c r="E2730" i="13"/>
  <c r="Q2730" i="13" s="1"/>
  <c r="AZ2727" i="13"/>
  <c r="AF2727" i="13"/>
  <c r="P2727" i="13"/>
  <c r="O2727" i="13"/>
  <c r="N2727" i="13"/>
  <c r="AA2727" i="13" s="1"/>
  <c r="L2727" i="13"/>
  <c r="Q2727" i="13" s="1"/>
  <c r="BQ2723" i="13"/>
  <c r="BH2723" i="13"/>
  <c r="AN2723" i="13"/>
  <c r="T2723" i="13"/>
  <c r="Y2720" i="13" s="1"/>
  <c r="Q2723" i="13"/>
  <c r="O2723" i="13"/>
  <c r="N2723" i="13"/>
  <c r="AA2723" i="13" s="1"/>
  <c r="E2723" i="13"/>
  <c r="P2723" i="13" s="1"/>
  <c r="AZ2720" i="13"/>
  <c r="AF2720" i="13"/>
  <c r="P2720" i="13"/>
  <c r="X2720" i="13" s="1"/>
  <c r="O2720" i="13"/>
  <c r="N2720" i="13"/>
  <c r="AA2720" i="13" s="1"/>
  <c r="L2720" i="13"/>
  <c r="Q2720" i="13" s="1"/>
  <c r="BQ2716" i="13"/>
  <c r="BH2716" i="13"/>
  <c r="AN2716" i="13"/>
  <c r="T2716" i="13"/>
  <c r="N2716" i="13"/>
  <c r="E2716" i="13"/>
  <c r="Q2716" i="13" s="1"/>
  <c r="AZ2713" i="13"/>
  <c r="AF2713" i="13"/>
  <c r="P2713" i="13"/>
  <c r="O2713" i="13"/>
  <c r="N2713" i="13"/>
  <c r="L2713" i="13"/>
  <c r="Q2713" i="13" s="1"/>
  <c r="BQ2709" i="13"/>
  <c r="BH2709" i="13"/>
  <c r="AN2709" i="13"/>
  <c r="T2709" i="13"/>
  <c r="Q2709" i="13"/>
  <c r="O2709" i="13"/>
  <c r="E2709" i="13"/>
  <c r="P2709" i="13" s="1"/>
  <c r="AZ2706" i="13"/>
  <c r="AF2706" i="13"/>
  <c r="Y2706" i="13"/>
  <c r="P2706" i="13"/>
  <c r="X2706" i="13" s="1"/>
  <c r="O2706" i="13"/>
  <c r="N2706" i="13"/>
  <c r="AA2706" i="13" s="1"/>
  <c r="L2706" i="13"/>
  <c r="Q2706" i="13" s="1"/>
  <c r="BQ2702" i="13"/>
  <c r="BH2702" i="13"/>
  <c r="AN2702" i="13"/>
  <c r="T2702" i="13"/>
  <c r="N2702" i="13"/>
  <c r="E2702" i="13"/>
  <c r="P2702" i="13" s="1"/>
  <c r="AZ2699" i="13"/>
  <c r="AF2699" i="13"/>
  <c r="P2699" i="13"/>
  <c r="O2699" i="13"/>
  <c r="N2699" i="13"/>
  <c r="L2699" i="13"/>
  <c r="Q2702" i="13" s="1"/>
  <c r="BQ2695" i="13"/>
  <c r="BH2695" i="13"/>
  <c r="AN2695" i="13"/>
  <c r="T2695" i="13"/>
  <c r="O2695" i="13"/>
  <c r="E2695" i="13"/>
  <c r="P2695" i="13" s="1"/>
  <c r="AZ2692" i="13"/>
  <c r="AF2692" i="13"/>
  <c r="P2692" i="13"/>
  <c r="O2692" i="13"/>
  <c r="N2692" i="13"/>
  <c r="L2692" i="13"/>
  <c r="Q2695" i="13" s="1"/>
  <c r="BQ2688" i="13"/>
  <c r="BH2688" i="13"/>
  <c r="AN2688" i="13"/>
  <c r="T2688" i="13"/>
  <c r="N2688" i="13"/>
  <c r="E2688" i="13"/>
  <c r="P2688" i="13" s="1"/>
  <c r="AZ2685" i="13"/>
  <c r="AF2685" i="13"/>
  <c r="P2685" i="13"/>
  <c r="O2685" i="13"/>
  <c r="N2685" i="13"/>
  <c r="L2685" i="13"/>
  <c r="Q2688" i="13" s="1"/>
  <c r="BQ2681" i="13"/>
  <c r="BH2681" i="13"/>
  <c r="AN2681" i="13"/>
  <c r="T2681" i="13"/>
  <c r="O2681" i="13"/>
  <c r="N2681" i="13"/>
  <c r="E2681" i="13"/>
  <c r="P2681" i="13" s="1"/>
  <c r="X2681" i="13" s="1"/>
  <c r="AZ2678" i="13"/>
  <c r="AF2678" i="13"/>
  <c r="P2678" i="13"/>
  <c r="O2678" i="13"/>
  <c r="N2678" i="13"/>
  <c r="L2678" i="13"/>
  <c r="Q2681" i="13" s="1"/>
  <c r="BQ2674" i="13"/>
  <c r="BH2674" i="13"/>
  <c r="AN2674" i="13"/>
  <c r="AA2674" i="13"/>
  <c r="T2674" i="13"/>
  <c r="O2674" i="13"/>
  <c r="N2674" i="13"/>
  <c r="E2674" i="13"/>
  <c r="P2674" i="13" s="1"/>
  <c r="AZ2671" i="13"/>
  <c r="AF2671" i="13"/>
  <c r="P2671" i="13"/>
  <c r="O2671" i="13"/>
  <c r="N2671" i="13"/>
  <c r="L2671" i="13"/>
  <c r="Q2674" i="13" s="1"/>
  <c r="BQ2667" i="13"/>
  <c r="BH2667" i="13"/>
  <c r="AN2667" i="13"/>
  <c r="T2667" i="13"/>
  <c r="Q2667" i="13"/>
  <c r="O2667" i="13"/>
  <c r="N2667" i="13"/>
  <c r="E2667" i="13"/>
  <c r="AZ2664" i="13"/>
  <c r="AF2664" i="13"/>
  <c r="O2664" i="13"/>
  <c r="N2664" i="13"/>
  <c r="L2664" i="13"/>
  <c r="P2667" i="13" s="1"/>
  <c r="X2667" i="13" s="1"/>
  <c r="BQ2660" i="13"/>
  <c r="BH2660" i="13"/>
  <c r="AN2660" i="13"/>
  <c r="T2660" i="13"/>
  <c r="N2660" i="13"/>
  <c r="E2660" i="13"/>
  <c r="P2660" i="13" s="1"/>
  <c r="AZ2657" i="13"/>
  <c r="AF2657" i="13"/>
  <c r="Q2657" i="13"/>
  <c r="P2657" i="13"/>
  <c r="O2657" i="13"/>
  <c r="N2657" i="13"/>
  <c r="AA2657" i="13" s="1"/>
  <c r="L2657" i="13"/>
  <c r="Q2660" i="13" s="1"/>
  <c r="BQ2653" i="13"/>
  <c r="BH2653" i="13"/>
  <c r="AN2653" i="13"/>
  <c r="T2653" i="13"/>
  <c r="O2653" i="13"/>
  <c r="N2653" i="13"/>
  <c r="E2653" i="13"/>
  <c r="P2653" i="13" s="1"/>
  <c r="AZ2650" i="13"/>
  <c r="AF2650" i="13"/>
  <c r="P2650" i="13"/>
  <c r="O2650" i="13"/>
  <c r="N2650" i="13"/>
  <c r="L2650" i="13"/>
  <c r="Q2653" i="13" s="1"/>
  <c r="BQ2646" i="13"/>
  <c r="BH2646" i="13"/>
  <c r="AN2646" i="13"/>
  <c r="T2646" i="13"/>
  <c r="O2646" i="13"/>
  <c r="N2646" i="13"/>
  <c r="E2646" i="13"/>
  <c r="P2646" i="13" s="1"/>
  <c r="AZ2643" i="13"/>
  <c r="AF2643" i="13"/>
  <c r="O2643" i="13"/>
  <c r="N2643" i="13"/>
  <c r="L2643" i="13"/>
  <c r="Q2646" i="13" s="1"/>
  <c r="BQ2639" i="13"/>
  <c r="BH2639" i="13"/>
  <c r="AN2639" i="13"/>
  <c r="T2639" i="13"/>
  <c r="O2639" i="13"/>
  <c r="E2639" i="13"/>
  <c r="P2639" i="13" s="1"/>
  <c r="AZ2636" i="13"/>
  <c r="AF2636" i="13"/>
  <c r="P2636" i="13"/>
  <c r="O2636" i="13"/>
  <c r="N2636" i="13"/>
  <c r="L2636" i="13"/>
  <c r="Q2639" i="13" s="1"/>
  <c r="BQ2632" i="13"/>
  <c r="BH2632" i="13"/>
  <c r="AN2632" i="13"/>
  <c r="T2632" i="13"/>
  <c r="N2632" i="13"/>
  <c r="E2632" i="13"/>
  <c r="P2632" i="13" s="1"/>
  <c r="AZ2629" i="13"/>
  <c r="AF2629" i="13"/>
  <c r="O2629" i="13"/>
  <c r="N2629" i="13"/>
  <c r="L2629" i="13"/>
  <c r="Q2632" i="13" s="1"/>
  <c r="BQ2625" i="13"/>
  <c r="BH2625" i="13"/>
  <c r="AN2625" i="13"/>
  <c r="T2625" i="13"/>
  <c r="E2625" i="13"/>
  <c r="P2625" i="13" s="1"/>
  <c r="AZ2622" i="13"/>
  <c r="AF2622" i="13"/>
  <c r="Y2622" i="13"/>
  <c r="Q2622" i="13"/>
  <c r="P2622" i="13"/>
  <c r="O2622" i="13"/>
  <c r="N2622" i="13"/>
  <c r="X2622" i="13" s="1"/>
  <c r="L2622" i="13"/>
  <c r="Q2625" i="13" s="1"/>
  <c r="BQ2618" i="13"/>
  <c r="BH2618" i="13"/>
  <c r="AN2618" i="13"/>
  <c r="AA2618" i="13"/>
  <c r="T2618" i="13"/>
  <c r="Q2618" i="13"/>
  <c r="O2618" i="13"/>
  <c r="N2618" i="13"/>
  <c r="E2618" i="13"/>
  <c r="AZ2615" i="13"/>
  <c r="AF2615" i="13"/>
  <c r="O2615" i="13"/>
  <c r="N2615" i="13"/>
  <c r="L2615" i="13"/>
  <c r="P2618" i="13" s="1"/>
  <c r="BQ2611" i="13"/>
  <c r="BH2611" i="13"/>
  <c r="AN2611" i="13"/>
  <c r="T2611" i="13"/>
  <c r="Y2608" i="13" s="1"/>
  <c r="E2611" i="13"/>
  <c r="P2611" i="13" s="1"/>
  <c r="AZ2608" i="13"/>
  <c r="AF2608" i="13"/>
  <c r="Q2608" i="13"/>
  <c r="P2608" i="13"/>
  <c r="O2608" i="13"/>
  <c r="N2608" i="13"/>
  <c r="X2608" i="13" s="1"/>
  <c r="L2608" i="13"/>
  <c r="Q2611" i="13" s="1"/>
  <c r="BQ2604" i="13"/>
  <c r="BH2604" i="13"/>
  <c r="AN2604" i="13"/>
  <c r="T2604" i="13"/>
  <c r="N2604" i="13"/>
  <c r="E2604" i="13"/>
  <c r="P2604" i="13" s="1"/>
  <c r="AZ2601" i="13"/>
  <c r="AF2601" i="13"/>
  <c r="O2601" i="13"/>
  <c r="N2601" i="13"/>
  <c r="L2601" i="13"/>
  <c r="Q2604" i="13" s="1"/>
  <c r="BQ2597" i="13"/>
  <c r="BH2597" i="13"/>
  <c r="AN2597" i="13"/>
  <c r="T2597" i="13"/>
  <c r="O2597" i="13"/>
  <c r="N2597" i="13"/>
  <c r="E2597" i="13"/>
  <c r="AZ2594" i="13"/>
  <c r="AF2594" i="13"/>
  <c r="O2594" i="13"/>
  <c r="N2594" i="13"/>
  <c r="L2594" i="13"/>
  <c r="BQ2590" i="13"/>
  <c r="BH2590" i="13"/>
  <c r="AN2590" i="13"/>
  <c r="T2590" i="13"/>
  <c r="P2590" i="13"/>
  <c r="E2590" i="13"/>
  <c r="AZ2587" i="13"/>
  <c r="AF2587" i="13"/>
  <c r="Q2587" i="13"/>
  <c r="P2587" i="13"/>
  <c r="O2587" i="13"/>
  <c r="N2587" i="13"/>
  <c r="L2587" i="13"/>
  <c r="Q2590" i="13" s="1"/>
  <c r="BQ2583" i="13"/>
  <c r="BH2583" i="13"/>
  <c r="AN2583" i="13"/>
  <c r="T2583" i="13"/>
  <c r="O2583" i="13"/>
  <c r="N2583" i="13"/>
  <c r="E2583" i="13"/>
  <c r="AZ2580" i="13"/>
  <c r="AF2580" i="13"/>
  <c r="O2580" i="13"/>
  <c r="N2580" i="13"/>
  <c r="L2580" i="13"/>
  <c r="BQ2576" i="13"/>
  <c r="BH2576" i="13"/>
  <c r="AN2576" i="13"/>
  <c r="T2576" i="13"/>
  <c r="E2576" i="13"/>
  <c r="AZ2573" i="13"/>
  <c r="AF2573" i="13"/>
  <c r="Q2573" i="13"/>
  <c r="P2573" i="13"/>
  <c r="O2573" i="13"/>
  <c r="N2573" i="13"/>
  <c r="L2573" i="13"/>
  <c r="Q2576" i="13" s="1"/>
  <c r="BQ2569" i="13"/>
  <c r="BH2569" i="13"/>
  <c r="AN2569" i="13"/>
  <c r="T2569" i="13"/>
  <c r="O2569" i="13"/>
  <c r="N2569" i="13"/>
  <c r="E2569" i="13"/>
  <c r="P2569" i="13" s="1"/>
  <c r="AZ2566" i="13"/>
  <c r="AF2566" i="13"/>
  <c r="O2566" i="13"/>
  <c r="N2566" i="13"/>
  <c r="L2566" i="13"/>
  <c r="BQ2562" i="13"/>
  <c r="BH2562" i="13"/>
  <c r="AN2562" i="13"/>
  <c r="T2562" i="13"/>
  <c r="E2562" i="13"/>
  <c r="P2562" i="13" s="1"/>
  <c r="AZ2559" i="13"/>
  <c r="AF2559" i="13"/>
  <c r="Q2559" i="13"/>
  <c r="P2559" i="13"/>
  <c r="O2559" i="13"/>
  <c r="N2559" i="13"/>
  <c r="L2559" i="13"/>
  <c r="BQ2555" i="13"/>
  <c r="BH2555" i="13"/>
  <c r="AN2555" i="13"/>
  <c r="T2555" i="13"/>
  <c r="O2555" i="13"/>
  <c r="N2555" i="13"/>
  <c r="E2555" i="13"/>
  <c r="AZ2552" i="13"/>
  <c r="AF2552" i="13"/>
  <c r="O2552" i="13"/>
  <c r="N2552" i="13"/>
  <c r="L2552" i="13"/>
  <c r="BQ2548" i="13"/>
  <c r="BH2548" i="13"/>
  <c r="AN2548" i="13"/>
  <c r="T2548" i="13"/>
  <c r="E2548" i="13"/>
  <c r="AZ2545" i="13"/>
  <c r="AF2545" i="13"/>
  <c r="Q2545" i="13"/>
  <c r="P2545" i="13"/>
  <c r="O2545" i="13"/>
  <c r="N2545" i="13"/>
  <c r="L2545" i="13"/>
  <c r="BQ2541" i="13"/>
  <c r="BH2541" i="13"/>
  <c r="AN2541" i="13"/>
  <c r="T2541" i="13"/>
  <c r="O2541" i="13"/>
  <c r="N2541" i="13"/>
  <c r="E2541" i="13"/>
  <c r="AZ2538" i="13"/>
  <c r="AF2538" i="13"/>
  <c r="O2538" i="13"/>
  <c r="N2538" i="13"/>
  <c r="L2538" i="13"/>
  <c r="BQ2534" i="13"/>
  <c r="BH2534" i="13"/>
  <c r="AN2534" i="13"/>
  <c r="T2534" i="13"/>
  <c r="E2534" i="13"/>
  <c r="AZ2531" i="13"/>
  <c r="AF2531" i="13"/>
  <c r="Q2531" i="13"/>
  <c r="O2531" i="13"/>
  <c r="N2531" i="13"/>
  <c r="L2531" i="13"/>
  <c r="BQ2527" i="13"/>
  <c r="BH2527" i="13"/>
  <c r="AN2527" i="13"/>
  <c r="T2527" i="13"/>
  <c r="O2527" i="13"/>
  <c r="N2527" i="13"/>
  <c r="E2527" i="13"/>
  <c r="P2527" i="13" s="1"/>
  <c r="AZ2524" i="13"/>
  <c r="AF2524" i="13"/>
  <c r="O2524" i="13"/>
  <c r="N2524" i="13"/>
  <c r="L2524" i="13"/>
  <c r="BQ2520" i="13"/>
  <c r="BH2520" i="13"/>
  <c r="AN2520" i="13"/>
  <c r="T2520" i="13"/>
  <c r="E2520" i="13"/>
  <c r="P2520" i="13" s="1"/>
  <c r="AZ2517" i="13"/>
  <c r="AF2517" i="13"/>
  <c r="Q2517" i="13"/>
  <c r="P2517" i="13"/>
  <c r="O2517" i="13"/>
  <c r="N2517" i="13"/>
  <c r="L2517" i="13"/>
  <c r="BQ2513" i="13"/>
  <c r="BH2513" i="13"/>
  <c r="AN2513" i="13"/>
  <c r="T2513" i="13"/>
  <c r="O2513" i="13"/>
  <c r="N2513" i="13"/>
  <c r="E2513" i="13"/>
  <c r="AZ2510" i="13"/>
  <c r="AF2510" i="13"/>
  <c r="O2510" i="13"/>
  <c r="N2510" i="13"/>
  <c r="L2510" i="13"/>
  <c r="BQ2506" i="13"/>
  <c r="BH2506" i="13"/>
  <c r="AN2506" i="13"/>
  <c r="T2506" i="13"/>
  <c r="P2506" i="13"/>
  <c r="E2506" i="13"/>
  <c r="AZ2503" i="13"/>
  <c r="AF2503" i="13"/>
  <c r="Q2503" i="13"/>
  <c r="P2503" i="13"/>
  <c r="O2503" i="13"/>
  <c r="N2503" i="13"/>
  <c r="L2503" i="13"/>
  <c r="Q2506" i="13" s="1"/>
  <c r="BQ2499" i="13"/>
  <c r="BH2499" i="13"/>
  <c r="AN2499" i="13"/>
  <c r="T2499" i="13"/>
  <c r="O2499" i="13"/>
  <c r="N2499" i="13"/>
  <c r="E2499" i="13"/>
  <c r="AZ2496" i="13"/>
  <c r="AF2496" i="13"/>
  <c r="O2496" i="13"/>
  <c r="N2496" i="13"/>
  <c r="L2496" i="13"/>
  <c r="BQ2492" i="13"/>
  <c r="BH2492" i="13"/>
  <c r="AN2492" i="13"/>
  <c r="T2492" i="13"/>
  <c r="E2492" i="13"/>
  <c r="AZ2489" i="13"/>
  <c r="AF2489" i="13"/>
  <c r="Q2489" i="13"/>
  <c r="O2489" i="13"/>
  <c r="N2489" i="13"/>
  <c r="L2489" i="13"/>
  <c r="BQ2485" i="13"/>
  <c r="BH2485" i="13"/>
  <c r="AN2485" i="13"/>
  <c r="T2485" i="13"/>
  <c r="O2485" i="13"/>
  <c r="N2485" i="13"/>
  <c r="E2485" i="13"/>
  <c r="AZ2482" i="13"/>
  <c r="AF2482" i="13"/>
  <c r="O2482" i="13"/>
  <c r="N2482" i="13"/>
  <c r="L2482" i="13"/>
  <c r="BQ2478" i="13"/>
  <c r="BH2478" i="13"/>
  <c r="AN2478" i="13"/>
  <c r="T2478" i="13"/>
  <c r="P2478" i="13"/>
  <c r="E2478" i="13"/>
  <c r="AZ2475" i="13"/>
  <c r="AF2475" i="13"/>
  <c r="Q2475" i="13"/>
  <c r="O2475" i="13"/>
  <c r="N2475" i="13"/>
  <c r="L2475" i="13"/>
  <c r="Q2478" i="13" s="1"/>
  <c r="BQ2471" i="13"/>
  <c r="BH2471" i="13"/>
  <c r="AN2471" i="13"/>
  <c r="T2471" i="13"/>
  <c r="O2471" i="13"/>
  <c r="N2471" i="13"/>
  <c r="E2471" i="13"/>
  <c r="AZ2468" i="13"/>
  <c r="AF2468" i="13"/>
  <c r="O2468" i="13"/>
  <c r="N2468" i="13"/>
  <c r="L2468" i="13"/>
  <c r="BQ2464" i="13"/>
  <c r="BH2464" i="13"/>
  <c r="AN2464" i="13"/>
  <c r="T2464" i="13"/>
  <c r="E2464" i="13"/>
  <c r="AZ2461" i="13"/>
  <c r="AF2461" i="13"/>
  <c r="Q2461" i="13"/>
  <c r="O2461" i="13"/>
  <c r="N2461" i="13"/>
  <c r="L2461" i="13"/>
  <c r="BQ2457" i="13"/>
  <c r="BH2457" i="13"/>
  <c r="AN2457" i="13"/>
  <c r="T2457" i="13"/>
  <c r="E2457" i="13"/>
  <c r="AZ2454" i="13"/>
  <c r="AF2454" i="13"/>
  <c r="O2454" i="13"/>
  <c r="N2454" i="13"/>
  <c r="L2454" i="13"/>
  <c r="Q2454" i="13" s="1"/>
  <c r="BQ2450" i="13"/>
  <c r="BH2450" i="13"/>
  <c r="AN2450" i="13"/>
  <c r="T2450" i="13"/>
  <c r="Q2450" i="13"/>
  <c r="E2450" i="13"/>
  <c r="O2450" i="13" s="1"/>
  <c r="AZ2447" i="13"/>
  <c r="AF2447" i="13"/>
  <c r="X2447" i="13"/>
  <c r="Q2447" i="13"/>
  <c r="P2447" i="13"/>
  <c r="O2447" i="13"/>
  <c r="N2447" i="13"/>
  <c r="AA2447" i="13" s="1"/>
  <c r="L2447" i="13"/>
  <c r="BQ2443" i="13"/>
  <c r="BH2443" i="13"/>
  <c r="AN2443" i="13"/>
  <c r="T2443" i="13"/>
  <c r="E2443" i="13"/>
  <c r="AZ2440" i="13"/>
  <c r="AF2440" i="13"/>
  <c r="O2440" i="13"/>
  <c r="N2440" i="13"/>
  <c r="L2440" i="13"/>
  <c r="Q2440" i="13" s="1"/>
  <c r="BQ2436" i="13"/>
  <c r="BH2436" i="13"/>
  <c r="AN2436" i="13"/>
  <c r="T2436" i="13"/>
  <c r="Q2436" i="13"/>
  <c r="E2436" i="13"/>
  <c r="O2436" i="13" s="1"/>
  <c r="AZ2433" i="13"/>
  <c r="AF2433" i="13"/>
  <c r="O2433" i="13"/>
  <c r="N2433" i="13"/>
  <c r="L2433" i="13"/>
  <c r="P2433" i="13" s="1"/>
  <c r="BQ2429" i="13"/>
  <c r="BH2429" i="13"/>
  <c r="AN2429" i="13"/>
  <c r="T2429" i="13"/>
  <c r="E2429" i="13"/>
  <c r="AZ2426" i="13"/>
  <c r="AF2426" i="13"/>
  <c r="O2426" i="13"/>
  <c r="N2426" i="13"/>
  <c r="L2426" i="13"/>
  <c r="Q2426" i="13" s="1"/>
  <c r="BQ2422" i="13"/>
  <c r="BH2422" i="13"/>
  <c r="AN2422" i="13"/>
  <c r="T2422" i="13"/>
  <c r="Q2422" i="13"/>
  <c r="E2422" i="13"/>
  <c r="O2422" i="13" s="1"/>
  <c r="AZ2419" i="13"/>
  <c r="AF2419" i="13"/>
  <c r="X2419" i="13"/>
  <c r="Q2419" i="13"/>
  <c r="P2419" i="13"/>
  <c r="O2419" i="13"/>
  <c r="N2419" i="13"/>
  <c r="AA2419" i="13" s="1"/>
  <c r="L2419" i="13"/>
  <c r="BQ2415" i="13"/>
  <c r="BH2415" i="13"/>
  <c r="AN2415" i="13"/>
  <c r="T2415" i="13"/>
  <c r="E2415" i="13"/>
  <c r="AZ2412" i="13"/>
  <c r="AF2412" i="13"/>
  <c r="O2412" i="13"/>
  <c r="N2412" i="13"/>
  <c r="L2412" i="13"/>
  <c r="Q2415" i="13" s="1"/>
  <c r="BQ2408" i="13"/>
  <c r="BH2408" i="13"/>
  <c r="AN2408" i="13"/>
  <c r="T2408" i="13"/>
  <c r="Q2408" i="13"/>
  <c r="O2408" i="13"/>
  <c r="N2408" i="13"/>
  <c r="E2408" i="13"/>
  <c r="AZ2405" i="13"/>
  <c r="AF2405" i="13"/>
  <c r="X2405" i="13"/>
  <c r="Q2405" i="13"/>
  <c r="P2405" i="13"/>
  <c r="O2405" i="13"/>
  <c r="N2405" i="13"/>
  <c r="AA2405" i="13" s="1"/>
  <c r="L2405" i="13"/>
  <c r="P2408" i="13" s="1"/>
  <c r="BQ2401" i="13"/>
  <c r="BH2401" i="13"/>
  <c r="AN2401" i="13"/>
  <c r="T2401" i="13"/>
  <c r="E2401" i="13"/>
  <c r="AZ2398" i="13"/>
  <c r="AF2398" i="13"/>
  <c r="P2398" i="13"/>
  <c r="O2398" i="13"/>
  <c r="N2398" i="13"/>
  <c r="L2398" i="13"/>
  <c r="Q2401" i="13" s="1"/>
  <c r="BQ2394" i="13"/>
  <c r="BH2394" i="13"/>
  <c r="AN2394" i="13"/>
  <c r="T2394" i="13"/>
  <c r="Q2394" i="13"/>
  <c r="E2394" i="13"/>
  <c r="O2394" i="13" s="1"/>
  <c r="AZ2391" i="13"/>
  <c r="AF2391" i="13"/>
  <c r="O2391" i="13"/>
  <c r="N2391" i="13"/>
  <c r="L2391" i="13"/>
  <c r="P2391" i="13" s="1"/>
  <c r="BQ2387" i="13"/>
  <c r="BH2387" i="13"/>
  <c r="AN2387" i="13"/>
  <c r="T2387" i="13"/>
  <c r="E2387" i="13"/>
  <c r="AZ2384" i="13"/>
  <c r="AF2384" i="13"/>
  <c r="O2384" i="13"/>
  <c r="N2384" i="13"/>
  <c r="L2384" i="13"/>
  <c r="BQ2380" i="13"/>
  <c r="BH2380" i="13"/>
  <c r="AN2380" i="13"/>
  <c r="T2380" i="13"/>
  <c r="Q2380" i="13"/>
  <c r="E2380" i="13"/>
  <c r="O2380" i="13" s="1"/>
  <c r="AZ2377" i="13"/>
  <c r="AF2377" i="13"/>
  <c r="X2377" i="13"/>
  <c r="Q2377" i="13"/>
  <c r="P2377" i="13"/>
  <c r="O2377" i="13"/>
  <c r="N2377" i="13"/>
  <c r="AA2377" i="13" s="1"/>
  <c r="L2377" i="13"/>
  <c r="BQ2373" i="13"/>
  <c r="BH2373" i="13"/>
  <c r="AN2373" i="13"/>
  <c r="T2373" i="13"/>
  <c r="E2373" i="13"/>
  <c r="AZ2370" i="13"/>
  <c r="AF2370" i="13"/>
  <c r="O2370" i="13"/>
  <c r="N2370" i="13"/>
  <c r="L2370" i="13"/>
  <c r="Q2373" i="13" s="1"/>
  <c r="BQ2366" i="13"/>
  <c r="BH2366" i="13"/>
  <c r="AN2366" i="13"/>
  <c r="T2366" i="13"/>
  <c r="Q2366" i="13"/>
  <c r="E2366" i="13"/>
  <c r="O2366" i="13" s="1"/>
  <c r="AZ2363" i="13"/>
  <c r="AF2363" i="13"/>
  <c r="O2363" i="13"/>
  <c r="N2363" i="13"/>
  <c r="L2363" i="13"/>
  <c r="P2363" i="13" s="1"/>
  <c r="BQ2359" i="13"/>
  <c r="BH2359" i="13"/>
  <c r="AN2359" i="13"/>
  <c r="T2359" i="13"/>
  <c r="E2359" i="13"/>
  <c r="AZ2356" i="13"/>
  <c r="AF2356" i="13"/>
  <c r="O2356" i="13"/>
  <c r="N2356" i="13"/>
  <c r="L2356" i="13"/>
  <c r="BQ2352" i="13"/>
  <c r="BH2352" i="13"/>
  <c r="AN2352" i="13"/>
  <c r="T2352" i="13"/>
  <c r="Q2352" i="13"/>
  <c r="O2352" i="13"/>
  <c r="N2352" i="13"/>
  <c r="E2352" i="13"/>
  <c r="AZ2349" i="13"/>
  <c r="AF2349" i="13"/>
  <c r="X2349" i="13"/>
  <c r="Q2349" i="13"/>
  <c r="P2349" i="13"/>
  <c r="O2349" i="13"/>
  <c r="N2349" i="13"/>
  <c r="AA2349" i="13" s="1"/>
  <c r="L2349" i="13"/>
  <c r="P2352" i="13" s="1"/>
  <c r="BQ2345" i="13"/>
  <c r="BH2345" i="13"/>
  <c r="AN2345" i="13"/>
  <c r="T2345" i="13"/>
  <c r="E2345" i="13"/>
  <c r="AZ2342" i="13"/>
  <c r="AF2342" i="13"/>
  <c r="O2342" i="13"/>
  <c r="N2342" i="13"/>
  <c r="L2342" i="13"/>
  <c r="Q2345" i="13" s="1"/>
  <c r="BQ2338" i="13"/>
  <c r="BH2338" i="13"/>
  <c r="AN2338" i="13"/>
  <c r="T2338" i="13"/>
  <c r="Q2338" i="13"/>
  <c r="O2338" i="13"/>
  <c r="N2338" i="13"/>
  <c r="E2338" i="13"/>
  <c r="AZ2335" i="13"/>
  <c r="AF2335" i="13"/>
  <c r="O2335" i="13"/>
  <c r="N2335" i="13"/>
  <c r="L2335" i="13"/>
  <c r="P2338" i="13" s="1"/>
  <c r="BQ2331" i="13"/>
  <c r="BH2331" i="13"/>
  <c r="AN2331" i="13"/>
  <c r="T2331" i="13"/>
  <c r="N2331" i="13"/>
  <c r="E2331" i="13"/>
  <c r="O2331" i="13" s="1"/>
  <c r="AZ2328" i="13"/>
  <c r="AF2328" i="13"/>
  <c r="Q2328" i="13"/>
  <c r="O2328" i="13"/>
  <c r="N2328" i="13"/>
  <c r="L2328" i="13"/>
  <c r="Q2331" i="13" s="1"/>
  <c r="BQ2324" i="13"/>
  <c r="BH2324" i="13"/>
  <c r="AN2324" i="13"/>
  <c r="T2324" i="13"/>
  <c r="N2324" i="13"/>
  <c r="E2324" i="13"/>
  <c r="O2324" i="13" s="1"/>
  <c r="AZ2321" i="13"/>
  <c r="AF2321" i="13"/>
  <c r="O2321" i="13"/>
  <c r="N2321" i="13"/>
  <c r="L2321" i="13"/>
  <c r="P2324" i="13" s="1"/>
  <c r="BQ2317" i="13"/>
  <c r="BH2317" i="13"/>
  <c r="AN2317" i="13"/>
  <c r="T2317" i="13"/>
  <c r="N2317" i="13"/>
  <c r="E2317" i="13"/>
  <c r="P2317" i="13" s="1"/>
  <c r="AZ2314" i="13"/>
  <c r="AF2314" i="13"/>
  <c r="O2314" i="13"/>
  <c r="N2314" i="13"/>
  <c r="L2314" i="13"/>
  <c r="Q2317" i="13" s="1"/>
  <c r="BQ2310" i="13"/>
  <c r="BH2310" i="13"/>
  <c r="AN2310" i="13"/>
  <c r="T2310" i="13"/>
  <c r="O2310" i="13"/>
  <c r="N2310" i="13"/>
  <c r="E2310" i="13"/>
  <c r="AZ2307" i="13"/>
  <c r="AF2307" i="13"/>
  <c r="P2307" i="13"/>
  <c r="O2307" i="13"/>
  <c r="N2307" i="13"/>
  <c r="L2307" i="13"/>
  <c r="P2310" i="13" s="1"/>
  <c r="BQ2303" i="13"/>
  <c r="BH2303" i="13"/>
  <c r="AN2303" i="13"/>
  <c r="T2303" i="13"/>
  <c r="N2303" i="13"/>
  <c r="E2303" i="13"/>
  <c r="O2303" i="13" s="1"/>
  <c r="AZ2300" i="13"/>
  <c r="AF2300" i="13"/>
  <c r="Q2300" i="13"/>
  <c r="O2300" i="13"/>
  <c r="N2300" i="13"/>
  <c r="L2300" i="13"/>
  <c r="Q2303" i="13" s="1"/>
  <c r="BQ2296" i="13"/>
  <c r="BH2296" i="13"/>
  <c r="AN2296" i="13"/>
  <c r="T2296" i="13"/>
  <c r="N2296" i="13"/>
  <c r="E2296" i="13"/>
  <c r="O2296" i="13" s="1"/>
  <c r="AZ2293" i="13"/>
  <c r="AF2293" i="13"/>
  <c r="O2293" i="13"/>
  <c r="N2293" i="13"/>
  <c r="L2293" i="13"/>
  <c r="P2296" i="13" s="1"/>
  <c r="BQ2289" i="13"/>
  <c r="BH2289" i="13"/>
  <c r="AN2289" i="13"/>
  <c r="T2289" i="13"/>
  <c r="O2289" i="13"/>
  <c r="N2289" i="13"/>
  <c r="E2289" i="13"/>
  <c r="P2289" i="13" s="1"/>
  <c r="AZ2286" i="13"/>
  <c r="AF2286" i="13"/>
  <c r="P2286" i="13"/>
  <c r="O2286" i="13"/>
  <c r="N2286" i="13"/>
  <c r="L2286" i="13"/>
  <c r="Q2289" i="13" s="1"/>
  <c r="BQ2282" i="13"/>
  <c r="BH2282" i="13"/>
  <c r="AN2282" i="13"/>
  <c r="T2282" i="13"/>
  <c r="E2282" i="13"/>
  <c r="P2282" i="13" s="1"/>
  <c r="AZ2279" i="13"/>
  <c r="AF2279" i="13"/>
  <c r="O2279" i="13"/>
  <c r="N2279" i="13"/>
  <c r="L2279" i="13"/>
  <c r="Q2279" i="13" s="1"/>
  <c r="BQ2275" i="13"/>
  <c r="BH2275" i="13"/>
  <c r="AN2275" i="13"/>
  <c r="T2275" i="13"/>
  <c r="O2275" i="13"/>
  <c r="N2275" i="13"/>
  <c r="E2275" i="13"/>
  <c r="P2275" i="13" s="1"/>
  <c r="AZ2272" i="13"/>
  <c r="AF2272" i="13"/>
  <c r="O2272" i="13"/>
  <c r="N2272" i="13"/>
  <c r="L2272" i="13"/>
  <c r="Q2275" i="13" s="1"/>
  <c r="AA2275" i="13" s="1"/>
  <c r="BQ2268" i="13"/>
  <c r="BH2268" i="13"/>
  <c r="AN2268" i="13"/>
  <c r="T2268" i="13"/>
  <c r="E2268" i="13"/>
  <c r="O2268" i="13" s="1"/>
  <c r="AZ2265" i="13"/>
  <c r="AF2265" i="13"/>
  <c r="Q2265" i="13"/>
  <c r="O2265" i="13"/>
  <c r="N2265" i="13"/>
  <c r="L2265" i="13"/>
  <c r="P2268" i="13" s="1"/>
  <c r="BQ2261" i="13"/>
  <c r="BH2261" i="13"/>
  <c r="AN2261" i="13"/>
  <c r="T2261" i="13"/>
  <c r="O2261" i="13"/>
  <c r="N2261" i="13"/>
  <c r="E2261" i="13"/>
  <c r="AZ2258" i="13"/>
  <c r="AF2258" i="13"/>
  <c r="Q2258" i="13"/>
  <c r="O2258" i="13"/>
  <c r="N2258" i="13"/>
  <c r="L2258" i="13"/>
  <c r="Q2261" i="13" s="1"/>
  <c r="BQ2254" i="13"/>
  <c r="BH2254" i="13"/>
  <c r="AN2254" i="13"/>
  <c r="T2254" i="13"/>
  <c r="E2254" i="13"/>
  <c r="P2254" i="13" s="1"/>
  <c r="AZ2251" i="13"/>
  <c r="AF2251" i="13"/>
  <c r="Y2251" i="13"/>
  <c r="P2251" i="13"/>
  <c r="O2251" i="13"/>
  <c r="N2251" i="13"/>
  <c r="L2251" i="13"/>
  <c r="Q2251" i="13" s="1"/>
  <c r="BQ2247" i="13"/>
  <c r="BH2247" i="13"/>
  <c r="AN2247" i="13"/>
  <c r="T2247" i="13"/>
  <c r="N2247" i="13"/>
  <c r="E2247" i="13"/>
  <c r="P2247" i="13" s="1"/>
  <c r="AZ2244" i="13"/>
  <c r="AF2244" i="13"/>
  <c r="O2244" i="13"/>
  <c r="N2244" i="13"/>
  <c r="L2244" i="13"/>
  <c r="Q2247" i="13" s="1"/>
  <c r="BQ2240" i="13"/>
  <c r="BH2240" i="13"/>
  <c r="AN2240" i="13"/>
  <c r="T2240" i="13"/>
  <c r="N2240" i="13"/>
  <c r="E2240" i="13"/>
  <c r="P2240" i="13" s="1"/>
  <c r="AZ2237" i="13"/>
  <c r="AF2237" i="13"/>
  <c r="Y2237" i="13"/>
  <c r="Q2237" i="13"/>
  <c r="P2237" i="13"/>
  <c r="O2237" i="13"/>
  <c r="N2237" i="13"/>
  <c r="AA2237" i="13" s="1"/>
  <c r="L2237" i="13"/>
  <c r="Q2240" i="13" s="1"/>
  <c r="BQ2233" i="13"/>
  <c r="BH2233" i="13"/>
  <c r="AN2233" i="13"/>
  <c r="AA2233" i="13"/>
  <c r="T2233" i="13"/>
  <c r="O2233" i="13"/>
  <c r="N2233" i="13"/>
  <c r="E2233" i="13"/>
  <c r="P2233" i="13" s="1"/>
  <c r="AZ2230" i="13"/>
  <c r="AF2230" i="13"/>
  <c r="P2230" i="13"/>
  <c r="O2230" i="13"/>
  <c r="N2230" i="13"/>
  <c r="L2230" i="13"/>
  <c r="Q2233" i="13" s="1"/>
  <c r="BQ2226" i="13"/>
  <c r="BH2226" i="13"/>
  <c r="AN2226" i="13"/>
  <c r="T2226" i="13"/>
  <c r="O2226" i="13"/>
  <c r="N2226" i="13"/>
  <c r="E2226" i="13"/>
  <c r="AZ2223" i="13"/>
  <c r="AF2223" i="13"/>
  <c r="O2223" i="13"/>
  <c r="N2223" i="13"/>
  <c r="L2223" i="13"/>
  <c r="P2226" i="13" s="1"/>
  <c r="BQ2219" i="13"/>
  <c r="BH2219" i="13"/>
  <c r="AN2219" i="13"/>
  <c r="T2219" i="13"/>
  <c r="N2219" i="13"/>
  <c r="E2219" i="13"/>
  <c r="P2219" i="13" s="1"/>
  <c r="AZ2216" i="13"/>
  <c r="AF2216" i="13"/>
  <c r="Q2216" i="13"/>
  <c r="O2216" i="13"/>
  <c r="N2216" i="13"/>
  <c r="L2216" i="13"/>
  <c r="Q2219" i="13" s="1"/>
  <c r="BQ2212" i="13"/>
  <c r="BH2212" i="13"/>
  <c r="AN2212" i="13"/>
  <c r="T2212" i="13"/>
  <c r="N2212" i="13"/>
  <c r="E2212" i="13"/>
  <c r="P2212" i="13" s="1"/>
  <c r="AZ2209" i="13"/>
  <c r="AF2209" i="13"/>
  <c r="O2209" i="13"/>
  <c r="N2209" i="13"/>
  <c r="L2209" i="13"/>
  <c r="Q2209" i="13" s="1"/>
  <c r="BQ2205" i="13"/>
  <c r="BH2205" i="13"/>
  <c r="AN2205" i="13"/>
  <c r="T2205" i="13"/>
  <c r="N2205" i="13"/>
  <c r="E2205" i="13"/>
  <c r="P2205" i="13" s="1"/>
  <c r="AZ2202" i="13"/>
  <c r="AF2202" i="13"/>
  <c r="O2202" i="13"/>
  <c r="N2202" i="13"/>
  <c r="L2202" i="13"/>
  <c r="Q2205" i="13" s="1"/>
  <c r="BQ2198" i="13"/>
  <c r="BH2198" i="13"/>
  <c r="AN2198" i="13"/>
  <c r="T2198" i="13"/>
  <c r="O2198" i="13"/>
  <c r="N2198" i="13"/>
  <c r="E2198" i="13"/>
  <c r="AZ2195" i="13"/>
  <c r="AF2195" i="13"/>
  <c r="Q2195" i="13"/>
  <c r="O2195" i="13"/>
  <c r="N2195" i="13"/>
  <c r="L2195" i="13"/>
  <c r="P2198" i="13" s="1"/>
  <c r="BQ2191" i="13"/>
  <c r="BH2191" i="13"/>
  <c r="AN2191" i="13"/>
  <c r="T2191" i="13"/>
  <c r="N2191" i="13"/>
  <c r="E2191" i="13"/>
  <c r="P2191" i="13" s="1"/>
  <c r="AZ2188" i="13"/>
  <c r="AF2188" i="13"/>
  <c r="O2188" i="13"/>
  <c r="N2188" i="13"/>
  <c r="L2188" i="13"/>
  <c r="Q2191" i="13" s="1"/>
  <c r="BQ2184" i="13"/>
  <c r="BH2184" i="13"/>
  <c r="AN2184" i="13"/>
  <c r="T2184" i="13"/>
  <c r="E2184" i="13"/>
  <c r="P2184" i="13" s="1"/>
  <c r="AZ2181" i="13"/>
  <c r="AF2181" i="13"/>
  <c r="O2181" i="13"/>
  <c r="N2181" i="13"/>
  <c r="L2181" i="13"/>
  <c r="Q2181" i="13" s="1"/>
  <c r="BQ2177" i="13"/>
  <c r="BH2177" i="13"/>
  <c r="AN2177" i="13"/>
  <c r="T2177" i="13"/>
  <c r="N2177" i="13"/>
  <c r="E2177" i="13"/>
  <c r="AZ2174" i="13"/>
  <c r="AF2174" i="13"/>
  <c r="O2174" i="13"/>
  <c r="N2174" i="13"/>
  <c r="L2174" i="13"/>
  <c r="Q2177" i="13" s="1"/>
  <c r="BQ2170" i="13"/>
  <c r="BH2170" i="13"/>
  <c r="AN2170" i="13"/>
  <c r="T2170" i="13"/>
  <c r="E2170" i="13"/>
  <c r="AZ2167" i="13"/>
  <c r="AF2167" i="13"/>
  <c r="O2167" i="13"/>
  <c r="N2167" i="13"/>
  <c r="L2167" i="13"/>
  <c r="Q2170" i="13" s="1"/>
  <c r="BQ2163" i="13"/>
  <c r="BH2163" i="13"/>
  <c r="AN2163" i="13"/>
  <c r="T2163" i="13"/>
  <c r="Q2163" i="13"/>
  <c r="P2163" i="13"/>
  <c r="O2163" i="13"/>
  <c r="N2163" i="13"/>
  <c r="AA2163" i="13" s="1"/>
  <c r="E2163" i="13"/>
  <c r="AZ2160" i="13"/>
  <c r="AF2160" i="13"/>
  <c r="Q2160" i="13"/>
  <c r="O2160" i="13"/>
  <c r="N2160" i="13"/>
  <c r="L2160" i="13"/>
  <c r="P2160" i="13" s="1"/>
  <c r="X2160" i="13" s="1"/>
  <c r="BQ2156" i="13"/>
  <c r="BH2156" i="13"/>
  <c r="AN2156" i="13"/>
  <c r="T2156" i="13"/>
  <c r="E2156" i="13"/>
  <c r="AZ2153" i="13"/>
  <c r="AF2153" i="13"/>
  <c r="O2153" i="13"/>
  <c r="N2153" i="13"/>
  <c r="L2153" i="13"/>
  <c r="Q2156" i="13" s="1"/>
  <c r="BQ2149" i="13"/>
  <c r="BH2149" i="13"/>
  <c r="AN2149" i="13"/>
  <c r="T2149" i="13"/>
  <c r="Q2149" i="13"/>
  <c r="O2149" i="13"/>
  <c r="N2149" i="13"/>
  <c r="E2149" i="13"/>
  <c r="AZ2146" i="13"/>
  <c r="AF2146" i="13"/>
  <c r="X2146" i="13"/>
  <c r="Q2146" i="13"/>
  <c r="P2146" i="13"/>
  <c r="O2146" i="13"/>
  <c r="N2146" i="13"/>
  <c r="AA2146" i="13" s="1"/>
  <c r="L2146" i="13"/>
  <c r="P2149" i="13" s="1"/>
  <c r="BQ2142" i="13"/>
  <c r="BH2142" i="13"/>
  <c r="AN2142" i="13"/>
  <c r="T2142" i="13"/>
  <c r="E2142" i="13"/>
  <c r="AZ2139" i="13"/>
  <c r="AF2139" i="13"/>
  <c r="O2139" i="13"/>
  <c r="N2139" i="13"/>
  <c r="L2139" i="13"/>
  <c r="Q2142" i="13" s="1"/>
  <c r="BQ2135" i="13"/>
  <c r="BH2135" i="13"/>
  <c r="AN2135" i="13"/>
  <c r="T2135" i="13"/>
  <c r="Q2135" i="13"/>
  <c r="E2135" i="13"/>
  <c r="O2135" i="13" s="1"/>
  <c r="AZ2132" i="13"/>
  <c r="AF2132" i="13"/>
  <c r="O2132" i="13"/>
  <c r="N2132" i="13"/>
  <c r="L2132" i="13"/>
  <c r="P2132" i="13" s="1"/>
  <c r="BQ2128" i="13"/>
  <c r="BH2128" i="13"/>
  <c r="AN2128" i="13"/>
  <c r="T2128" i="13"/>
  <c r="E2128" i="13"/>
  <c r="AZ2125" i="13"/>
  <c r="AF2125" i="13"/>
  <c r="O2125" i="13"/>
  <c r="N2125" i="13"/>
  <c r="L2125" i="13"/>
  <c r="BQ2121" i="13"/>
  <c r="BH2121" i="13"/>
  <c r="AN2121" i="13"/>
  <c r="T2121" i="13"/>
  <c r="Q2121" i="13"/>
  <c r="O2121" i="13"/>
  <c r="N2121" i="13"/>
  <c r="E2121" i="13"/>
  <c r="AZ2118" i="13"/>
  <c r="AF2118" i="13"/>
  <c r="X2118" i="13"/>
  <c r="Q2118" i="13"/>
  <c r="P2118" i="13"/>
  <c r="O2118" i="13"/>
  <c r="N2118" i="13"/>
  <c r="AA2118" i="13" s="1"/>
  <c r="L2118" i="13"/>
  <c r="P2121" i="13" s="1"/>
  <c r="BQ2114" i="13"/>
  <c r="BH2114" i="13"/>
  <c r="AN2114" i="13"/>
  <c r="T2114" i="13"/>
  <c r="E2114" i="13"/>
  <c r="AZ2111" i="13"/>
  <c r="AF2111" i="13"/>
  <c r="Q2111" i="13"/>
  <c r="O2111" i="13"/>
  <c r="N2111" i="13"/>
  <c r="L2111" i="13"/>
  <c r="Q2114" i="13" s="1"/>
  <c r="BQ2107" i="13"/>
  <c r="BH2107" i="13"/>
  <c r="AN2107" i="13"/>
  <c r="T2107" i="13"/>
  <c r="Q2107" i="13"/>
  <c r="O2107" i="13"/>
  <c r="N2107" i="13"/>
  <c r="E2107" i="13"/>
  <c r="AZ2104" i="13"/>
  <c r="AF2104" i="13"/>
  <c r="O2104" i="13"/>
  <c r="N2104" i="13"/>
  <c r="L2104" i="13"/>
  <c r="P2104" i="13" s="1"/>
  <c r="BQ2100" i="13"/>
  <c r="BH2100" i="13"/>
  <c r="AN2100" i="13"/>
  <c r="T2100" i="13"/>
  <c r="E2100" i="13"/>
  <c r="AZ2097" i="13"/>
  <c r="AF2097" i="13"/>
  <c r="O2097" i="13"/>
  <c r="N2097" i="13"/>
  <c r="L2097" i="13"/>
  <c r="BQ2093" i="13"/>
  <c r="BH2093" i="13"/>
  <c r="AN2093" i="13"/>
  <c r="T2093" i="13"/>
  <c r="Q2093" i="13"/>
  <c r="O2093" i="13"/>
  <c r="N2093" i="13"/>
  <c r="E2093" i="13"/>
  <c r="AZ2090" i="13"/>
  <c r="AF2090" i="13"/>
  <c r="O2090" i="13"/>
  <c r="N2090" i="13"/>
  <c r="L2090" i="13"/>
  <c r="P2090" i="13" s="1"/>
  <c r="BQ2086" i="13"/>
  <c r="BH2086" i="13"/>
  <c r="AN2086" i="13"/>
  <c r="T2086" i="13"/>
  <c r="E2086" i="13"/>
  <c r="AZ2083" i="13"/>
  <c r="AF2083" i="13"/>
  <c r="O2083" i="13"/>
  <c r="N2083" i="13"/>
  <c r="L2083" i="13"/>
  <c r="BQ2079" i="13"/>
  <c r="BH2079" i="13"/>
  <c r="AN2079" i="13"/>
  <c r="T2079" i="13"/>
  <c r="Q2079" i="13"/>
  <c r="O2079" i="13"/>
  <c r="N2079" i="13"/>
  <c r="E2079" i="13"/>
  <c r="AZ2076" i="13"/>
  <c r="AF2076" i="13"/>
  <c r="X2076" i="13"/>
  <c r="Q2076" i="13"/>
  <c r="O2076" i="13"/>
  <c r="N2076" i="13"/>
  <c r="AA2076" i="13" s="1"/>
  <c r="L2076" i="13"/>
  <c r="P2076" i="13" s="1"/>
  <c r="BQ2072" i="13"/>
  <c r="BH2072" i="13"/>
  <c r="AN2072" i="13"/>
  <c r="T2072" i="13"/>
  <c r="E2072" i="13"/>
  <c r="AZ2069" i="13"/>
  <c r="AF2069" i="13"/>
  <c r="O2069" i="13"/>
  <c r="N2069" i="13"/>
  <c r="L2069" i="13"/>
  <c r="BQ2065" i="13"/>
  <c r="BH2065" i="13"/>
  <c r="AN2065" i="13"/>
  <c r="T2065" i="13"/>
  <c r="Q2065" i="13"/>
  <c r="N2065" i="13"/>
  <c r="E2065" i="13"/>
  <c r="O2065" i="13" s="1"/>
  <c r="AZ2062" i="13"/>
  <c r="AF2062" i="13"/>
  <c r="O2062" i="13"/>
  <c r="N2062" i="13"/>
  <c r="L2062" i="13"/>
  <c r="P2062" i="13" s="1"/>
  <c r="BQ2058" i="13"/>
  <c r="BH2058" i="13"/>
  <c r="AN2058" i="13"/>
  <c r="T2058" i="13"/>
  <c r="E2058" i="13"/>
  <c r="AZ2055" i="13"/>
  <c r="AF2055" i="13"/>
  <c r="O2055" i="13"/>
  <c r="N2055" i="13"/>
  <c r="L2055" i="13"/>
  <c r="Q2058" i="13" s="1"/>
  <c r="BQ2051" i="13"/>
  <c r="BH2051" i="13"/>
  <c r="AN2051" i="13"/>
  <c r="T2051" i="13"/>
  <c r="Q2051" i="13"/>
  <c r="E2051" i="13"/>
  <c r="O2051" i="13" s="1"/>
  <c r="AZ2048" i="13"/>
  <c r="AF2048" i="13"/>
  <c r="O2048" i="13"/>
  <c r="N2048" i="13"/>
  <c r="L2048" i="13"/>
  <c r="P2048" i="13" s="1"/>
  <c r="BQ2044" i="13"/>
  <c r="BH2044" i="13"/>
  <c r="AN2044" i="13"/>
  <c r="T2044" i="13"/>
  <c r="E2044" i="13"/>
  <c r="AZ2041" i="13"/>
  <c r="AF2041" i="13"/>
  <c r="Q2041" i="13"/>
  <c r="O2041" i="13"/>
  <c r="N2041" i="13"/>
  <c r="L2041" i="13"/>
  <c r="Q2044" i="13" s="1"/>
  <c r="BQ2037" i="13"/>
  <c r="BH2037" i="13"/>
  <c r="AN2037" i="13"/>
  <c r="T2037" i="13"/>
  <c r="P2037" i="13"/>
  <c r="N2037" i="13"/>
  <c r="E2037" i="13"/>
  <c r="O2037" i="13" s="1"/>
  <c r="AZ2034" i="13"/>
  <c r="AF2034" i="13"/>
  <c r="Q2034" i="13"/>
  <c r="O2034" i="13"/>
  <c r="N2034" i="13"/>
  <c r="L2034" i="13"/>
  <c r="Q2037" i="13" s="1"/>
  <c r="BQ2030" i="13"/>
  <c r="BH2030" i="13"/>
  <c r="AN2030" i="13"/>
  <c r="T2030" i="13"/>
  <c r="O2030" i="13"/>
  <c r="N2030" i="13"/>
  <c r="E2030" i="13"/>
  <c r="P2030" i="13" s="1"/>
  <c r="AZ2027" i="13"/>
  <c r="AF2027" i="13"/>
  <c r="O2027" i="13"/>
  <c r="N2027" i="13"/>
  <c r="L2027" i="13"/>
  <c r="BQ2023" i="13"/>
  <c r="BH2023" i="13"/>
  <c r="AN2023" i="13"/>
  <c r="T2023" i="13"/>
  <c r="P2023" i="13"/>
  <c r="N2023" i="13"/>
  <c r="AA2023" i="13" s="1"/>
  <c r="E2023" i="13"/>
  <c r="O2023" i="13" s="1"/>
  <c r="AZ2020" i="13"/>
  <c r="AF2020" i="13"/>
  <c r="Q2020" i="13"/>
  <c r="O2020" i="13"/>
  <c r="N2020" i="13"/>
  <c r="L2020" i="13"/>
  <c r="Q2023" i="13" s="1"/>
  <c r="BQ2016" i="13"/>
  <c r="BH2016" i="13"/>
  <c r="AN2016" i="13"/>
  <c r="T2016" i="13"/>
  <c r="O2016" i="13"/>
  <c r="N2016" i="13"/>
  <c r="E2016" i="13"/>
  <c r="AZ2013" i="13"/>
  <c r="AF2013" i="13"/>
  <c r="O2013" i="13"/>
  <c r="N2013" i="13"/>
  <c r="L2013" i="13"/>
  <c r="BQ2009" i="13"/>
  <c r="BH2009" i="13"/>
  <c r="AN2009" i="13"/>
  <c r="T2009" i="13"/>
  <c r="P2009" i="13"/>
  <c r="E2009" i="13"/>
  <c r="N2009" i="13" s="1"/>
  <c r="AZ2006" i="13"/>
  <c r="AF2006" i="13"/>
  <c r="Q2006" i="13"/>
  <c r="O2006" i="13"/>
  <c r="N2006" i="13"/>
  <c r="L2006" i="13"/>
  <c r="Q2009" i="13" s="1"/>
  <c r="BQ2002" i="13"/>
  <c r="BH2002" i="13"/>
  <c r="AN2002" i="13"/>
  <c r="T2002" i="13"/>
  <c r="N2002" i="13"/>
  <c r="E2002" i="13"/>
  <c r="P2002" i="13" s="1"/>
  <c r="AZ1999" i="13"/>
  <c r="AF1999" i="13"/>
  <c r="O1999" i="13"/>
  <c r="N1999" i="13"/>
  <c r="L1999" i="13"/>
  <c r="BQ1995" i="13"/>
  <c r="BH1995" i="13"/>
  <c r="AN1995" i="13"/>
  <c r="T1995" i="13"/>
  <c r="P1995" i="13"/>
  <c r="O1995" i="13"/>
  <c r="N1995" i="13"/>
  <c r="E1995" i="13"/>
  <c r="AZ1992" i="13"/>
  <c r="AF1992" i="13"/>
  <c r="Q1992" i="13"/>
  <c r="O1992" i="13"/>
  <c r="N1992" i="13"/>
  <c r="L1992" i="13"/>
  <c r="Q1995" i="13" s="1"/>
  <c r="BQ1988" i="13"/>
  <c r="BH1988" i="13"/>
  <c r="AN1988" i="13"/>
  <c r="T1988" i="13"/>
  <c r="N1988" i="13"/>
  <c r="E1988" i="13"/>
  <c r="P1988" i="13" s="1"/>
  <c r="AZ1985" i="13"/>
  <c r="AF1985" i="13"/>
  <c r="O1985" i="13"/>
  <c r="N1985" i="13"/>
  <c r="L1985" i="13"/>
  <c r="BQ1981" i="13"/>
  <c r="BH1981" i="13"/>
  <c r="AN1981" i="13"/>
  <c r="T1981" i="13"/>
  <c r="P1981" i="13"/>
  <c r="E1981" i="13"/>
  <c r="N1981" i="13" s="1"/>
  <c r="AZ1978" i="13"/>
  <c r="AF1978" i="13"/>
  <c r="Q1978" i="13"/>
  <c r="O1978" i="13"/>
  <c r="N1978" i="13"/>
  <c r="L1978" i="13"/>
  <c r="Q1981" i="13" s="1"/>
  <c r="BQ1974" i="13"/>
  <c r="BH1974" i="13"/>
  <c r="AN1974" i="13"/>
  <c r="T1974" i="13"/>
  <c r="O1974" i="13"/>
  <c r="N1974" i="13"/>
  <c r="E1974" i="13"/>
  <c r="AZ1971" i="13"/>
  <c r="AF1971" i="13"/>
  <c r="O1971" i="13"/>
  <c r="N1971" i="13"/>
  <c r="L1971" i="13"/>
  <c r="BQ1967" i="13"/>
  <c r="BH1967" i="13"/>
  <c r="AN1967" i="13"/>
  <c r="T1967" i="13"/>
  <c r="P1967" i="13"/>
  <c r="O1967" i="13"/>
  <c r="E1967" i="13"/>
  <c r="N1967" i="13" s="1"/>
  <c r="AZ1964" i="13"/>
  <c r="AF1964" i="13"/>
  <c r="Q1964" i="13"/>
  <c r="O1964" i="13"/>
  <c r="N1964" i="13"/>
  <c r="L1964" i="13"/>
  <c r="Q1967" i="13" s="1"/>
  <c r="BQ1960" i="13"/>
  <c r="BH1960" i="13"/>
  <c r="AN1960" i="13"/>
  <c r="T1960" i="13"/>
  <c r="E1960" i="13"/>
  <c r="AZ1957" i="13"/>
  <c r="AF1957" i="13"/>
  <c r="O1957" i="13"/>
  <c r="N1957" i="13"/>
  <c r="L1957" i="13"/>
  <c r="BQ1953" i="13"/>
  <c r="BH1953" i="13"/>
  <c r="AN1953" i="13"/>
  <c r="T1953" i="13"/>
  <c r="P1953" i="13"/>
  <c r="E1953" i="13"/>
  <c r="N1953" i="13" s="1"/>
  <c r="AZ1950" i="13"/>
  <c r="AF1950" i="13"/>
  <c r="Q1950" i="13"/>
  <c r="O1950" i="13"/>
  <c r="N1950" i="13"/>
  <c r="L1950" i="13"/>
  <c r="Q1953" i="13" s="1"/>
  <c r="BQ1946" i="13"/>
  <c r="BH1946" i="13"/>
  <c r="AN1946" i="13"/>
  <c r="T1946" i="13"/>
  <c r="N1946" i="13"/>
  <c r="E1946" i="13"/>
  <c r="AZ1943" i="13"/>
  <c r="AF1943" i="13"/>
  <c r="O1943" i="13"/>
  <c r="N1943" i="13"/>
  <c r="L1943" i="13"/>
  <c r="BQ1939" i="13"/>
  <c r="BH1939" i="13"/>
  <c r="AN1939" i="13"/>
  <c r="T1939" i="13"/>
  <c r="P1939" i="13"/>
  <c r="O1939" i="13"/>
  <c r="N1939" i="13"/>
  <c r="E1939" i="13"/>
  <c r="AZ1936" i="13"/>
  <c r="AF1936" i="13"/>
  <c r="Q1936" i="13"/>
  <c r="P1936" i="13"/>
  <c r="X1936" i="13" s="1"/>
  <c r="O1936" i="13"/>
  <c r="Y1936" i="13" s="1"/>
  <c r="N1936" i="13"/>
  <c r="AA1936" i="13" s="1"/>
  <c r="L1936" i="13"/>
  <c r="Q1939" i="13" s="1"/>
  <c r="BQ1932" i="13"/>
  <c r="BH1932" i="13"/>
  <c r="AN1932" i="13"/>
  <c r="T1932" i="13"/>
  <c r="N1932" i="13"/>
  <c r="E1932" i="13"/>
  <c r="P1932" i="13" s="1"/>
  <c r="AZ1929" i="13"/>
  <c r="AF1929" i="13"/>
  <c r="O1929" i="13"/>
  <c r="N1929" i="13"/>
  <c r="L1929" i="13"/>
  <c r="BQ1925" i="13"/>
  <c r="BH1925" i="13"/>
  <c r="AN1925" i="13"/>
  <c r="T1925" i="13"/>
  <c r="P1925" i="13"/>
  <c r="O1925" i="13"/>
  <c r="N1925" i="13"/>
  <c r="E1925" i="13"/>
  <c r="AZ1922" i="13"/>
  <c r="AF1922" i="13"/>
  <c r="Q1922" i="13"/>
  <c r="O1922" i="13"/>
  <c r="N1922" i="13"/>
  <c r="L1922" i="13"/>
  <c r="Q1925" i="13" s="1"/>
  <c r="BQ1918" i="13"/>
  <c r="BH1918" i="13"/>
  <c r="AN1918" i="13"/>
  <c r="T1918" i="13"/>
  <c r="N1918" i="13"/>
  <c r="E1918" i="13"/>
  <c r="P1918" i="13" s="1"/>
  <c r="AZ1915" i="13"/>
  <c r="AF1915" i="13"/>
  <c r="O1915" i="13"/>
  <c r="N1915" i="13"/>
  <c r="L1915" i="13"/>
  <c r="BQ1911" i="13"/>
  <c r="BH1911" i="13"/>
  <c r="AN1911" i="13"/>
  <c r="T1911" i="13"/>
  <c r="P1911" i="13"/>
  <c r="E1911" i="13"/>
  <c r="N1911" i="13" s="1"/>
  <c r="AZ1908" i="13"/>
  <c r="AF1908" i="13"/>
  <c r="Q1908" i="13"/>
  <c r="O1908" i="13"/>
  <c r="N1908" i="13"/>
  <c r="L1908" i="13"/>
  <c r="Q1911" i="13" s="1"/>
  <c r="BQ1904" i="13"/>
  <c r="BH1904" i="13"/>
  <c r="AN1904" i="13"/>
  <c r="T1904" i="13"/>
  <c r="Q1904" i="13"/>
  <c r="O1904" i="13"/>
  <c r="N1904" i="13"/>
  <c r="E1904" i="13"/>
  <c r="P1904" i="13" s="1"/>
  <c r="AZ1901" i="13"/>
  <c r="AF1901" i="13"/>
  <c r="Q1901" i="13"/>
  <c r="P1901" i="13"/>
  <c r="X1901" i="13" s="1"/>
  <c r="O1901" i="13"/>
  <c r="N1901" i="13"/>
  <c r="AA1901" i="13" s="1"/>
  <c r="L1901" i="13"/>
  <c r="BQ1897" i="13"/>
  <c r="BH1897" i="13"/>
  <c r="AN1897" i="13"/>
  <c r="T1897" i="13"/>
  <c r="E1897" i="13"/>
  <c r="P1897" i="13" s="1"/>
  <c r="AZ1894" i="13"/>
  <c r="AF1894" i="13"/>
  <c r="P1894" i="13"/>
  <c r="O1894" i="13"/>
  <c r="N1894" i="13"/>
  <c r="L1894" i="13"/>
  <c r="Q1897" i="13" s="1"/>
  <c r="BQ1890" i="13"/>
  <c r="BH1890" i="13"/>
  <c r="AN1890" i="13"/>
  <c r="T1890" i="13"/>
  <c r="Q1890" i="13"/>
  <c r="P1890" i="13"/>
  <c r="O1890" i="13"/>
  <c r="N1890" i="13"/>
  <c r="AA1890" i="13" s="1"/>
  <c r="E1890" i="13"/>
  <c r="AZ1887" i="13"/>
  <c r="AF1887" i="13"/>
  <c r="Q1887" i="13"/>
  <c r="P1887" i="13"/>
  <c r="X1887" i="13" s="1"/>
  <c r="O1887" i="13"/>
  <c r="N1887" i="13"/>
  <c r="AA1887" i="13" s="1"/>
  <c r="L1887" i="13"/>
  <c r="BQ1883" i="13"/>
  <c r="BH1883" i="13"/>
  <c r="AN1883" i="13"/>
  <c r="T1883" i="13"/>
  <c r="E1883" i="13"/>
  <c r="P1883" i="13" s="1"/>
  <c r="AZ1880" i="13"/>
  <c r="AF1880" i="13"/>
  <c r="O1880" i="13"/>
  <c r="N1880" i="13"/>
  <c r="L1880" i="13"/>
  <c r="Q1883" i="13" s="1"/>
  <c r="BQ1876" i="13"/>
  <c r="BH1876" i="13"/>
  <c r="AN1876" i="13"/>
  <c r="T1876" i="13"/>
  <c r="Q1876" i="13"/>
  <c r="O1876" i="13"/>
  <c r="N1876" i="13"/>
  <c r="E1876" i="13"/>
  <c r="AZ1873" i="13"/>
  <c r="AF1873" i="13"/>
  <c r="Q1873" i="13"/>
  <c r="P1873" i="13"/>
  <c r="X1873" i="13" s="1"/>
  <c r="O1873" i="13"/>
  <c r="N1873" i="13"/>
  <c r="AA1873" i="13" s="1"/>
  <c r="L1873" i="13"/>
  <c r="P1876" i="13" s="1"/>
  <c r="BQ1869" i="13"/>
  <c r="BH1869" i="13"/>
  <c r="AN1869" i="13"/>
  <c r="T1869" i="13"/>
  <c r="E1869" i="13"/>
  <c r="P1869" i="13" s="1"/>
  <c r="AZ1866" i="13"/>
  <c r="AF1866" i="13"/>
  <c r="O1866" i="13"/>
  <c r="N1866" i="13"/>
  <c r="L1866" i="13"/>
  <c r="Q1869" i="13" s="1"/>
  <c r="BQ1862" i="13"/>
  <c r="BH1862" i="13"/>
  <c r="AN1862" i="13"/>
  <c r="T1862" i="13"/>
  <c r="O1862" i="13"/>
  <c r="N1862" i="13"/>
  <c r="E1862" i="13"/>
  <c r="P1862" i="13" s="1"/>
  <c r="AZ1859" i="13"/>
  <c r="AF1859" i="13"/>
  <c r="P1859" i="13"/>
  <c r="O1859" i="13"/>
  <c r="N1859" i="13"/>
  <c r="L1859" i="13"/>
  <c r="Q1862" i="13" s="1"/>
  <c r="BQ1855" i="13"/>
  <c r="BH1855" i="13"/>
  <c r="AN1855" i="13"/>
  <c r="T1855" i="13"/>
  <c r="O1855" i="13"/>
  <c r="N1855" i="13"/>
  <c r="E1855" i="13"/>
  <c r="AZ1852" i="13"/>
  <c r="AF1852" i="13"/>
  <c r="Z1852" i="13"/>
  <c r="Q1852" i="13"/>
  <c r="P1852" i="13"/>
  <c r="O1852" i="13"/>
  <c r="N1852" i="13"/>
  <c r="Y1852" i="13" s="1"/>
  <c r="L1852" i="13"/>
  <c r="Q1855" i="13" s="1"/>
  <c r="BQ1848" i="13"/>
  <c r="BH1848" i="13"/>
  <c r="AN1848" i="13"/>
  <c r="T1848" i="13"/>
  <c r="O1848" i="13"/>
  <c r="N1848" i="13"/>
  <c r="E1848" i="13"/>
  <c r="AZ1845" i="13"/>
  <c r="AF1845" i="13"/>
  <c r="P1845" i="13"/>
  <c r="O1845" i="13"/>
  <c r="N1845" i="13"/>
  <c r="L1845" i="13"/>
  <c r="Q1848" i="13" s="1"/>
  <c r="BQ1841" i="13"/>
  <c r="BH1841" i="13"/>
  <c r="AN1841" i="13"/>
  <c r="T1841" i="13"/>
  <c r="E1841" i="13"/>
  <c r="P1841" i="13" s="1"/>
  <c r="AZ1838" i="13"/>
  <c r="AF1838" i="13"/>
  <c r="O1838" i="13"/>
  <c r="N1838" i="13"/>
  <c r="L1838" i="13"/>
  <c r="Q1841" i="13" s="1"/>
  <c r="BQ1834" i="13"/>
  <c r="BH1834" i="13"/>
  <c r="AN1834" i="13"/>
  <c r="T1834" i="13"/>
  <c r="O1834" i="13"/>
  <c r="E1834" i="13"/>
  <c r="N1834" i="13" s="1"/>
  <c r="AZ1831" i="13"/>
  <c r="AF1831" i="13"/>
  <c r="P1831" i="13"/>
  <c r="O1831" i="13"/>
  <c r="N1831" i="13"/>
  <c r="L1831" i="13"/>
  <c r="Q1834" i="13" s="1"/>
  <c r="BQ1827" i="13"/>
  <c r="BH1827" i="13"/>
  <c r="AN1827" i="13"/>
  <c r="T1827" i="13"/>
  <c r="O1827" i="13"/>
  <c r="E1827" i="13"/>
  <c r="P1827" i="13" s="1"/>
  <c r="AZ1824" i="13"/>
  <c r="AF1824" i="13"/>
  <c r="O1824" i="13"/>
  <c r="N1824" i="13"/>
  <c r="L1824" i="13"/>
  <c r="Q1827" i="13" s="1"/>
  <c r="BQ1820" i="13"/>
  <c r="BH1820" i="13"/>
  <c r="AN1820" i="13"/>
  <c r="T1820" i="13"/>
  <c r="O1820" i="13"/>
  <c r="E1820" i="13"/>
  <c r="N1820" i="13" s="1"/>
  <c r="AZ1817" i="13"/>
  <c r="AF1817" i="13"/>
  <c r="P1817" i="13"/>
  <c r="O1817" i="13"/>
  <c r="N1817" i="13"/>
  <c r="L1817" i="13"/>
  <c r="Q1820" i="13" s="1"/>
  <c r="BQ1813" i="13"/>
  <c r="BH1813" i="13"/>
  <c r="AN1813" i="13"/>
  <c r="T1813" i="13"/>
  <c r="O1813" i="13"/>
  <c r="N1813" i="13"/>
  <c r="E1813" i="13"/>
  <c r="AZ1810" i="13"/>
  <c r="AF1810" i="13"/>
  <c r="Z1810" i="13"/>
  <c r="Q1810" i="13"/>
  <c r="P1810" i="13"/>
  <c r="O1810" i="13"/>
  <c r="N1810" i="13"/>
  <c r="Y1810" i="13" s="1"/>
  <c r="L1810" i="13"/>
  <c r="Q1813" i="13" s="1"/>
  <c r="BQ1806" i="13"/>
  <c r="BH1806" i="13"/>
  <c r="AN1806" i="13"/>
  <c r="T1806" i="13"/>
  <c r="O1806" i="13"/>
  <c r="N1806" i="13"/>
  <c r="E1806" i="13"/>
  <c r="AZ1803" i="13"/>
  <c r="AF1803" i="13"/>
  <c r="P1803" i="13"/>
  <c r="O1803" i="13"/>
  <c r="N1803" i="13"/>
  <c r="L1803" i="13"/>
  <c r="Q1806" i="13" s="1"/>
  <c r="BQ1799" i="13"/>
  <c r="BH1799" i="13"/>
  <c r="AN1799" i="13"/>
  <c r="T1799" i="13"/>
  <c r="N1799" i="13"/>
  <c r="E1799" i="13"/>
  <c r="O1799" i="13" s="1"/>
  <c r="AZ1796" i="13"/>
  <c r="AF1796" i="13"/>
  <c r="O1796" i="13"/>
  <c r="N1796" i="13"/>
  <c r="L1796" i="13"/>
  <c r="Q1799" i="13" s="1"/>
  <c r="BQ1792" i="13"/>
  <c r="BH1792" i="13"/>
  <c r="AN1792" i="13"/>
  <c r="T1792" i="13"/>
  <c r="O1792" i="13"/>
  <c r="E1792" i="13"/>
  <c r="N1792" i="13" s="1"/>
  <c r="AZ1789" i="13"/>
  <c r="AF1789" i="13"/>
  <c r="P1789" i="13"/>
  <c r="O1789" i="13"/>
  <c r="N1789" i="13"/>
  <c r="L1789" i="13"/>
  <c r="Q1792" i="13" s="1"/>
  <c r="BQ1785" i="13"/>
  <c r="BH1785" i="13"/>
  <c r="AN1785" i="13"/>
  <c r="T1785" i="13"/>
  <c r="Q1785" i="13"/>
  <c r="N1785" i="13"/>
  <c r="E1785" i="13"/>
  <c r="P1785" i="13" s="1"/>
  <c r="AZ1782" i="13"/>
  <c r="AF1782" i="13"/>
  <c r="O1782" i="13"/>
  <c r="N1782" i="13"/>
  <c r="L1782" i="13"/>
  <c r="Q1782" i="13" s="1"/>
  <c r="BQ1778" i="13"/>
  <c r="BH1778" i="13"/>
  <c r="AN1778" i="13"/>
  <c r="T1778" i="13"/>
  <c r="O1778" i="13"/>
  <c r="E1778" i="13"/>
  <c r="N1778" i="13" s="1"/>
  <c r="AZ1775" i="13"/>
  <c r="AF1775" i="13"/>
  <c r="P1775" i="13"/>
  <c r="O1775" i="13"/>
  <c r="N1775" i="13"/>
  <c r="L1775" i="13"/>
  <c r="Q1778" i="13" s="1"/>
  <c r="BQ1771" i="13"/>
  <c r="BH1771" i="13"/>
  <c r="AN1771" i="13"/>
  <c r="T1771" i="13"/>
  <c r="Q1771" i="13"/>
  <c r="E1771" i="13"/>
  <c r="P1771" i="13" s="1"/>
  <c r="AZ1768" i="13"/>
  <c r="AF1768" i="13"/>
  <c r="O1768" i="13"/>
  <c r="N1768" i="13"/>
  <c r="L1768" i="13"/>
  <c r="Q1768" i="13" s="1"/>
  <c r="BQ1764" i="13"/>
  <c r="BH1764" i="13"/>
  <c r="AN1764" i="13"/>
  <c r="T1764" i="13"/>
  <c r="O1764" i="13"/>
  <c r="E1764" i="13"/>
  <c r="N1764" i="13" s="1"/>
  <c r="AZ1761" i="13"/>
  <c r="AF1761" i="13"/>
  <c r="Q1761" i="13"/>
  <c r="P1761" i="13"/>
  <c r="O1761" i="13"/>
  <c r="N1761" i="13"/>
  <c r="AA1761" i="13" s="1"/>
  <c r="L1761" i="13"/>
  <c r="Q1764" i="13" s="1"/>
  <c r="BQ1757" i="13"/>
  <c r="BH1757" i="13"/>
  <c r="AN1757" i="13"/>
  <c r="T1757" i="13"/>
  <c r="O1757" i="13"/>
  <c r="E1757" i="13"/>
  <c r="P1757" i="13" s="1"/>
  <c r="AZ1754" i="13"/>
  <c r="AF1754" i="13"/>
  <c r="P1754" i="13"/>
  <c r="O1754" i="13"/>
  <c r="N1754" i="13"/>
  <c r="L1754" i="13"/>
  <c r="Q1757" i="13" s="1"/>
  <c r="BQ1750" i="13"/>
  <c r="BH1750" i="13"/>
  <c r="AN1750" i="13"/>
  <c r="T1750" i="13"/>
  <c r="O1750" i="13"/>
  <c r="E1750" i="13"/>
  <c r="N1750" i="13" s="1"/>
  <c r="AZ1747" i="13"/>
  <c r="AF1747" i="13"/>
  <c r="P1747" i="13"/>
  <c r="O1747" i="13"/>
  <c r="N1747" i="13"/>
  <c r="L1747" i="13"/>
  <c r="Q1750" i="13" s="1"/>
  <c r="BQ1743" i="13"/>
  <c r="BH1743" i="13"/>
  <c r="AN1743" i="13"/>
  <c r="T1743" i="13"/>
  <c r="E1743" i="13"/>
  <c r="P1743" i="13" s="1"/>
  <c r="AZ1740" i="13"/>
  <c r="AF1740" i="13"/>
  <c r="O1740" i="13"/>
  <c r="N1740" i="13"/>
  <c r="L1740" i="13"/>
  <c r="Q1743" i="13" s="1"/>
  <c r="BQ1736" i="13"/>
  <c r="BH1736" i="13"/>
  <c r="AN1736" i="13"/>
  <c r="T1736" i="13"/>
  <c r="O1736" i="13"/>
  <c r="N1736" i="13"/>
  <c r="E1736" i="13"/>
  <c r="AZ1733" i="13"/>
  <c r="AF1733" i="13"/>
  <c r="P1733" i="13"/>
  <c r="O1733" i="13"/>
  <c r="N1733" i="13"/>
  <c r="L1733" i="13"/>
  <c r="Q1736" i="13" s="1"/>
  <c r="BQ1729" i="13"/>
  <c r="BH1729" i="13"/>
  <c r="AN1729" i="13"/>
  <c r="T1729" i="13"/>
  <c r="O1729" i="13"/>
  <c r="N1729" i="13"/>
  <c r="E1729" i="13"/>
  <c r="AZ1726" i="13"/>
  <c r="AF1726" i="13"/>
  <c r="P1726" i="13"/>
  <c r="O1726" i="13"/>
  <c r="N1726" i="13"/>
  <c r="L1726" i="13"/>
  <c r="Q1729" i="13" s="1"/>
  <c r="BQ1722" i="13"/>
  <c r="BH1722" i="13"/>
  <c r="AN1722" i="13"/>
  <c r="T1722" i="13"/>
  <c r="O1722" i="13"/>
  <c r="N1722" i="13"/>
  <c r="AA1722" i="13" s="1"/>
  <c r="E1722" i="13"/>
  <c r="P1722" i="13" s="1"/>
  <c r="AZ1719" i="13"/>
  <c r="AF1719" i="13"/>
  <c r="P1719" i="13"/>
  <c r="O1719" i="13"/>
  <c r="N1719" i="13"/>
  <c r="L1719" i="13"/>
  <c r="Q1722" i="13" s="1"/>
  <c r="BQ1715" i="13"/>
  <c r="BH1715" i="13"/>
  <c r="AN1715" i="13"/>
  <c r="T1715" i="13"/>
  <c r="O1715" i="13"/>
  <c r="N1715" i="13"/>
  <c r="E1715" i="13"/>
  <c r="AZ1712" i="13"/>
  <c r="AF1712" i="13"/>
  <c r="O1712" i="13"/>
  <c r="N1712" i="13"/>
  <c r="L1712" i="13"/>
  <c r="Q1715" i="13" s="1"/>
  <c r="BQ1708" i="13"/>
  <c r="BH1708" i="13"/>
  <c r="AN1708" i="13"/>
  <c r="T1708" i="13"/>
  <c r="O1708" i="13"/>
  <c r="E1708" i="13"/>
  <c r="N1708" i="13" s="1"/>
  <c r="AZ1705" i="13"/>
  <c r="AF1705" i="13"/>
  <c r="Q1705" i="13"/>
  <c r="P1705" i="13"/>
  <c r="O1705" i="13"/>
  <c r="N1705" i="13"/>
  <c r="AA1705" i="13" s="1"/>
  <c r="L1705" i="13"/>
  <c r="Q1708" i="13" s="1"/>
  <c r="BQ1701" i="13"/>
  <c r="BH1701" i="13"/>
  <c r="AN1701" i="13"/>
  <c r="T1701" i="13"/>
  <c r="E1701" i="13"/>
  <c r="P1701" i="13" s="1"/>
  <c r="AZ1698" i="13"/>
  <c r="AF1698" i="13"/>
  <c r="O1698" i="13"/>
  <c r="N1698" i="13"/>
  <c r="L1698" i="13"/>
  <c r="Q1701" i="13" s="1"/>
  <c r="BQ1694" i="13"/>
  <c r="BH1694" i="13"/>
  <c r="AN1694" i="13"/>
  <c r="T1694" i="13"/>
  <c r="O1694" i="13"/>
  <c r="E1694" i="13"/>
  <c r="N1694" i="13" s="1"/>
  <c r="AZ1691" i="13"/>
  <c r="AF1691" i="13"/>
  <c r="P1691" i="13"/>
  <c r="O1691" i="13"/>
  <c r="N1691" i="13"/>
  <c r="L1691" i="13"/>
  <c r="Q1694" i="13" s="1"/>
  <c r="BQ1687" i="13"/>
  <c r="BH1687" i="13"/>
  <c r="AN1687" i="13"/>
  <c r="T1687" i="13"/>
  <c r="O1687" i="13"/>
  <c r="N1687" i="13"/>
  <c r="E1687" i="13"/>
  <c r="P1687" i="13" s="1"/>
  <c r="X1687" i="13" s="1"/>
  <c r="AZ1684" i="13"/>
  <c r="AF1684" i="13"/>
  <c r="P1684" i="13"/>
  <c r="O1684" i="13"/>
  <c r="N1684" i="13"/>
  <c r="L1684" i="13"/>
  <c r="Q1687" i="13" s="1"/>
  <c r="BQ1680" i="13"/>
  <c r="BH1680" i="13"/>
  <c r="AN1680" i="13"/>
  <c r="T1680" i="13"/>
  <c r="O1680" i="13"/>
  <c r="E1680" i="13"/>
  <c r="N1680" i="13" s="1"/>
  <c r="AZ1677" i="13"/>
  <c r="AF1677" i="13"/>
  <c r="P1677" i="13"/>
  <c r="O1677" i="13"/>
  <c r="N1677" i="13"/>
  <c r="L1677" i="13"/>
  <c r="Q1680" i="13" s="1"/>
  <c r="BQ1673" i="13"/>
  <c r="BH1673" i="13"/>
  <c r="AN1673" i="13"/>
  <c r="T1673" i="13"/>
  <c r="O1673" i="13"/>
  <c r="N1673" i="13"/>
  <c r="E1673" i="13"/>
  <c r="AZ1670" i="13"/>
  <c r="AF1670" i="13"/>
  <c r="O1670" i="13"/>
  <c r="N1670" i="13"/>
  <c r="L1670" i="13"/>
  <c r="Q1673" i="13" s="1"/>
  <c r="BQ1666" i="13"/>
  <c r="BH1666" i="13"/>
  <c r="AN1666" i="13"/>
  <c r="T1666" i="13"/>
  <c r="O1666" i="13"/>
  <c r="E1666" i="13"/>
  <c r="N1666" i="13" s="1"/>
  <c r="AZ1663" i="13"/>
  <c r="AF1663" i="13"/>
  <c r="O1663" i="13"/>
  <c r="N1663" i="13"/>
  <c r="L1663" i="13"/>
  <c r="Q1666" i="13" s="1"/>
  <c r="BQ1659" i="13"/>
  <c r="BH1659" i="13"/>
  <c r="AN1659" i="13"/>
  <c r="T1659" i="13"/>
  <c r="O1659" i="13"/>
  <c r="N1659" i="13"/>
  <c r="E1659" i="13"/>
  <c r="AZ1656" i="13"/>
  <c r="AF1656" i="13"/>
  <c r="O1656" i="13"/>
  <c r="N1656" i="13"/>
  <c r="L1656" i="13"/>
  <c r="Q1659" i="13" s="1"/>
  <c r="BQ1652" i="13"/>
  <c r="BH1652" i="13"/>
  <c r="AN1652" i="13"/>
  <c r="T1652" i="13"/>
  <c r="E1652" i="13"/>
  <c r="N1652" i="13" s="1"/>
  <c r="AZ1649" i="13"/>
  <c r="AF1649" i="13"/>
  <c r="O1649" i="13"/>
  <c r="N1649" i="13"/>
  <c r="L1649" i="13"/>
  <c r="Q1652" i="13" s="1"/>
  <c r="BQ1645" i="13"/>
  <c r="BH1645" i="13"/>
  <c r="AN1645" i="13"/>
  <c r="T1645" i="13"/>
  <c r="N1645" i="13"/>
  <c r="E1645" i="13"/>
  <c r="P1645" i="13" s="1"/>
  <c r="AZ1642" i="13"/>
  <c r="AF1642" i="13"/>
  <c r="O1642" i="13"/>
  <c r="N1642" i="13"/>
  <c r="L1642" i="13"/>
  <c r="Q1645" i="13" s="1"/>
  <c r="BQ1638" i="13"/>
  <c r="BH1638" i="13"/>
  <c r="AN1638" i="13"/>
  <c r="T1638" i="13"/>
  <c r="E1638" i="13"/>
  <c r="N1638" i="13" s="1"/>
  <c r="AZ1635" i="13"/>
  <c r="AF1635" i="13"/>
  <c r="O1635" i="13"/>
  <c r="N1635" i="13"/>
  <c r="L1635" i="13"/>
  <c r="Q1638" i="13" s="1"/>
  <c r="BQ1631" i="13"/>
  <c r="BH1631" i="13"/>
  <c r="AN1631" i="13"/>
  <c r="T1631" i="13"/>
  <c r="O1631" i="13"/>
  <c r="N1631" i="13"/>
  <c r="E1631" i="13"/>
  <c r="AZ1628" i="13"/>
  <c r="AF1628" i="13"/>
  <c r="P1628" i="13"/>
  <c r="O1628" i="13"/>
  <c r="N1628" i="13"/>
  <c r="L1628" i="13"/>
  <c r="Q1631" i="13" s="1"/>
  <c r="BQ1624" i="13"/>
  <c r="BH1624" i="13"/>
  <c r="AN1624" i="13"/>
  <c r="T1624" i="13"/>
  <c r="N1624" i="13"/>
  <c r="E1624" i="13"/>
  <c r="P1624" i="13" s="1"/>
  <c r="AZ1621" i="13"/>
  <c r="AF1621" i="13"/>
  <c r="O1621" i="13"/>
  <c r="N1621" i="13"/>
  <c r="L1621" i="13"/>
  <c r="Q1624" i="13" s="1"/>
  <c r="BQ1617" i="13"/>
  <c r="BH1617" i="13"/>
  <c r="AN1617" i="13"/>
  <c r="T1617" i="13"/>
  <c r="E1617" i="13"/>
  <c r="P1617" i="13" s="1"/>
  <c r="AZ1614" i="13"/>
  <c r="AF1614" i="13"/>
  <c r="Q1614" i="13"/>
  <c r="O1614" i="13"/>
  <c r="N1614" i="13"/>
  <c r="L1614" i="13"/>
  <c r="Q1617" i="13" s="1"/>
  <c r="BQ1610" i="13"/>
  <c r="BH1610" i="13"/>
  <c r="AN1610" i="13"/>
  <c r="T1610" i="13"/>
  <c r="O1610" i="13"/>
  <c r="N1610" i="13"/>
  <c r="E1610" i="13"/>
  <c r="AZ1607" i="13"/>
  <c r="AF1607" i="13"/>
  <c r="O1607" i="13"/>
  <c r="N1607" i="13"/>
  <c r="L1607" i="13"/>
  <c r="BQ1603" i="13"/>
  <c r="BH1603" i="13"/>
  <c r="AN1603" i="13"/>
  <c r="T1603" i="13"/>
  <c r="O1603" i="13"/>
  <c r="N1603" i="13"/>
  <c r="E1603" i="13"/>
  <c r="AZ1600" i="13"/>
  <c r="AF1600" i="13"/>
  <c r="P1600" i="13"/>
  <c r="O1600" i="13"/>
  <c r="N1600" i="13"/>
  <c r="L1600" i="13"/>
  <c r="Q1603" i="13" s="1"/>
  <c r="BQ1596" i="13"/>
  <c r="BH1596" i="13"/>
  <c r="AN1596" i="13"/>
  <c r="T1596" i="13"/>
  <c r="O1596" i="13"/>
  <c r="N1596" i="13"/>
  <c r="E1596" i="13"/>
  <c r="AZ1593" i="13"/>
  <c r="AF1593" i="13"/>
  <c r="Q1593" i="13"/>
  <c r="O1593" i="13"/>
  <c r="N1593" i="13"/>
  <c r="L1593" i="13"/>
  <c r="Q1596" i="13" s="1"/>
  <c r="BQ1589" i="13"/>
  <c r="BH1589" i="13"/>
  <c r="AN1589" i="13"/>
  <c r="T1589" i="13"/>
  <c r="O1589" i="13"/>
  <c r="N1589" i="13"/>
  <c r="E1589" i="13"/>
  <c r="AZ1586" i="13"/>
  <c r="AF1586" i="13"/>
  <c r="P1586" i="13"/>
  <c r="O1586" i="13"/>
  <c r="N1586" i="13"/>
  <c r="L1586" i="13"/>
  <c r="Q1589" i="13" s="1"/>
  <c r="BQ1582" i="13"/>
  <c r="BH1582" i="13"/>
  <c r="AN1582" i="13"/>
  <c r="T1582" i="13"/>
  <c r="O1582" i="13"/>
  <c r="N1582" i="13"/>
  <c r="E1582" i="13"/>
  <c r="AZ1579" i="13"/>
  <c r="AF1579" i="13"/>
  <c r="O1579" i="13"/>
  <c r="N1579" i="13"/>
  <c r="L1579" i="13"/>
  <c r="Q1582" i="13" s="1"/>
  <c r="BQ1575" i="13"/>
  <c r="BH1575" i="13"/>
  <c r="AN1575" i="13"/>
  <c r="T1575" i="13"/>
  <c r="O1575" i="13"/>
  <c r="N1575" i="13"/>
  <c r="E1575" i="13"/>
  <c r="AZ1572" i="13"/>
  <c r="AF1572" i="13"/>
  <c r="P1572" i="13"/>
  <c r="O1572" i="13"/>
  <c r="N1572" i="13"/>
  <c r="L1572" i="13"/>
  <c r="Q1575" i="13" s="1"/>
  <c r="BQ1568" i="13"/>
  <c r="BH1568" i="13"/>
  <c r="AN1568" i="13"/>
  <c r="T1568" i="13"/>
  <c r="N1568" i="13"/>
  <c r="E1568" i="13"/>
  <c r="P1568" i="13" s="1"/>
  <c r="AZ1565" i="13"/>
  <c r="AF1565" i="13"/>
  <c r="O1565" i="13"/>
  <c r="N1565" i="13"/>
  <c r="L1565" i="13"/>
  <c r="Q1568" i="13" s="1"/>
  <c r="BQ1561" i="13"/>
  <c r="BH1561" i="13"/>
  <c r="AN1561" i="13"/>
  <c r="T1561" i="13"/>
  <c r="O1561" i="13"/>
  <c r="N1561" i="13"/>
  <c r="E1561" i="13"/>
  <c r="P1561" i="13" s="1"/>
  <c r="AZ1558" i="13"/>
  <c r="AF1558" i="13"/>
  <c r="Q1558" i="13"/>
  <c r="P1558" i="13"/>
  <c r="Y1558" i="13" s="1"/>
  <c r="O1558" i="13"/>
  <c r="N1558" i="13"/>
  <c r="AA1558" i="13" s="1"/>
  <c r="L1558" i="13"/>
  <c r="Q1561" i="13" s="1"/>
  <c r="BQ1554" i="13"/>
  <c r="BH1554" i="13"/>
  <c r="AN1554" i="13"/>
  <c r="T1554" i="13"/>
  <c r="N1554" i="13"/>
  <c r="E1554" i="13"/>
  <c r="P1554" i="13" s="1"/>
  <c r="AZ1551" i="13"/>
  <c r="AF1551" i="13"/>
  <c r="O1551" i="13"/>
  <c r="N1551" i="13"/>
  <c r="L1551" i="13"/>
  <c r="Q1554" i="13" s="1"/>
  <c r="BQ1547" i="13"/>
  <c r="BH1547" i="13"/>
  <c r="AN1547" i="13"/>
  <c r="T1547" i="13"/>
  <c r="O1547" i="13"/>
  <c r="N1547" i="13"/>
  <c r="E1547" i="13"/>
  <c r="P1547" i="13" s="1"/>
  <c r="AZ1544" i="13"/>
  <c r="AF1544" i="13"/>
  <c r="P1544" i="13"/>
  <c r="O1544" i="13"/>
  <c r="N1544" i="13"/>
  <c r="L1544" i="13"/>
  <c r="Q1547" i="13" s="1"/>
  <c r="BQ1540" i="13"/>
  <c r="BH1540" i="13"/>
  <c r="AN1540" i="13"/>
  <c r="T1540" i="13"/>
  <c r="O1540" i="13"/>
  <c r="N1540" i="13"/>
  <c r="X1540" i="13" s="1"/>
  <c r="E1540" i="13"/>
  <c r="P1540" i="13" s="1"/>
  <c r="AZ1537" i="13"/>
  <c r="AF1537" i="13"/>
  <c r="O1537" i="13"/>
  <c r="N1537" i="13"/>
  <c r="L1537" i="13"/>
  <c r="Q1540" i="13" s="1"/>
  <c r="BQ1533" i="13"/>
  <c r="BH1533" i="13"/>
  <c r="AN1533" i="13"/>
  <c r="T1533" i="13"/>
  <c r="O1533" i="13"/>
  <c r="N1533" i="13"/>
  <c r="E1533" i="13"/>
  <c r="AZ1530" i="13"/>
  <c r="AF1530" i="13"/>
  <c r="Q1530" i="13"/>
  <c r="O1530" i="13"/>
  <c r="N1530" i="13"/>
  <c r="AA1530" i="13" s="1"/>
  <c r="L1530" i="13"/>
  <c r="P1530" i="13" s="1"/>
  <c r="Z1530" i="13" s="1"/>
  <c r="BQ1526" i="13"/>
  <c r="BH1526" i="13"/>
  <c r="AN1526" i="13"/>
  <c r="T1526" i="13"/>
  <c r="O1526" i="13"/>
  <c r="N1526" i="13"/>
  <c r="E1526" i="13"/>
  <c r="P1526" i="13" s="1"/>
  <c r="AZ1523" i="13"/>
  <c r="AF1523" i="13"/>
  <c r="P1523" i="13"/>
  <c r="O1523" i="13"/>
  <c r="N1523" i="13"/>
  <c r="L1523" i="13"/>
  <c r="Q1526" i="13" s="1"/>
  <c r="BQ1519" i="13"/>
  <c r="BH1519" i="13"/>
  <c r="AN1519" i="13"/>
  <c r="T1519" i="13"/>
  <c r="E1519" i="13"/>
  <c r="O1519" i="13" s="1"/>
  <c r="AZ1516" i="13"/>
  <c r="AF1516" i="13"/>
  <c r="O1516" i="13"/>
  <c r="N1516" i="13"/>
  <c r="L1516" i="13"/>
  <c r="P1516" i="13" s="1"/>
  <c r="BQ1512" i="13"/>
  <c r="BH1512" i="13"/>
  <c r="AN1512" i="13"/>
  <c r="T1512" i="13"/>
  <c r="E1512" i="13"/>
  <c r="P1512" i="13" s="1"/>
  <c r="AZ1509" i="13"/>
  <c r="AF1509" i="13"/>
  <c r="O1509" i="13"/>
  <c r="N1509" i="13"/>
  <c r="L1509" i="13"/>
  <c r="Q1512" i="13" s="1"/>
  <c r="BQ1505" i="13"/>
  <c r="BH1505" i="13"/>
  <c r="AN1505" i="13"/>
  <c r="T1505" i="13"/>
  <c r="E1505" i="13"/>
  <c r="O1505" i="13" s="1"/>
  <c r="AZ1502" i="13"/>
  <c r="AF1502" i="13"/>
  <c r="O1502" i="13"/>
  <c r="N1502" i="13"/>
  <c r="L1502" i="13"/>
  <c r="P1502" i="13" s="1"/>
  <c r="BQ1498" i="13"/>
  <c r="BH1498" i="13"/>
  <c r="AN1498" i="13"/>
  <c r="T1498" i="13"/>
  <c r="O1498" i="13"/>
  <c r="N1498" i="13"/>
  <c r="E1498" i="13"/>
  <c r="AZ1495" i="13"/>
  <c r="AF1495" i="13"/>
  <c r="Q1495" i="13"/>
  <c r="O1495" i="13"/>
  <c r="N1495" i="13"/>
  <c r="L1495" i="13"/>
  <c r="Q1498" i="13" s="1"/>
  <c r="BQ1491" i="13"/>
  <c r="BH1491" i="13"/>
  <c r="AN1491" i="13"/>
  <c r="T1491" i="13"/>
  <c r="N1491" i="13"/>
  <c r="E1491" i="13"/>
  <c r="O1491" i="13" s="1"/>
  <c r="AZ1488" i="13"/>
  <c r="AF1488" i="13"/>
  <c r="O1488" i="13"/>
  <c r="N1488" i="13"/>
  <c r="L1488" i="13"/>
  <c r="P1488" i="13" s="1"/>
  <c r="BQ1484" i="13"/>
  <c r="BH1484" i="13"/>
  <c r="AN1484" i="13"/>
  <c r="T1484" i="13"/>
  <c r="O1484" i="13"/>
  <c r="N1484" i="13"/>
  <c r="E1484" i="13"/>
  <c r="AZ1481" i="13"/>
  <c r="AF1481" i="13"/>
  <c r="Q1481" i="13"/>
  <c r="O1481" i="13"/>
  <c r="N1481" i="13"/>
  <c r="L1481" i="13"/>
  <c r="Q1484" i="13" s="1"/>
  <c r="BQ1477" i="13"/>
  <c r="BH1477" i="13"/>
  <c r="AN1477" i="13"/>
  <c r="T1477" i="13"/>
  <c r="O1477" i="13"/>
  <c r="N1477" i="13"/>
  <c r="E1477" i="13"/>
  <c r="AZ1474" i="13"/>
  <c r="AF1474" i="13"/>
  <c r="O1474" i="13"/>
  <c r="N1474" i="13"/>
  <c r="L1474" i="13"/>
  <c r="P1474" i="13" s="1"/>
  <c r="BQ1470" i="13"/>
  <c r="BH1470" i="13"/>
  <c r="AN1470" i="13"/>
  <c r="T1470" i="13"/>
  <c r="E1470" i="13"/>
  <c r="P1470" i="13" s="1"/>
  <c r="AZ1467" i="13"/>
  <c r="AF1467" i="13"/>
  <c r="Q1467" i="13"/>
  <c r="P1467" i="13"/>
  <c r="O1467" i="13"/>
  <c r="N1467" i="13"/>
  <c r="Z1467" i="13" s="1"/>
  <c r="L1467" i="13"/>
  <c r="Q1470" i="13" s="1"/>
  <c r="BQ1463" i="13"/>
  <c r="BH1463" i="13"/>
  <c r="AN1463" i="13"/>
  <c r="T1463" i="13"/>
  <c r="N1463" i="13"/>
  <c r="E1463" i="13"/>
  <c r="O1463" i="13" s="1"/>
  <c r="AZ1460" i="13"/>
  <c r="AF1460" i="13"/>
  <c r="O1460" i="13"/>
  <c r="N1460" i="13"/>
  <c r="L1460" i="13"/>
  <c r="P1460" i="13" s="1"/>
  <c r="BQ1456" i="13"/>
  <c r="BH1456" i="13"/>
  <c r="AN1456" i="13"/>
  <c r="T1456" i="13"/>
  <c r="E1456" i="13"/>
  <c r="P1456" i="13" s="1"/>
  <c r="AZ1453" i="13"/>
  <c r="AF1453" i="13"/>
  <c r="O1453" i="13"/>
  <c r="N1453" i="13"/>
  <c r="L1453" i="13"/>
  <c r="Q1456" i="13" s="1"/>
  <c r="BQ1449" i="13"/>
  <c r="BH1449" i="13"/>
  <c r="AN1449" i="13"/>
  <c r="T1449" i="13"/>
  <c r="O1449" i="13"/>
  <c r="N1449" i="13"/>
  <c r="E1449" i="13"/>
  <c r="AZ1446" i="13"/>
  <c r="AF1446" i="13"/>
  <c r="Q1446" i="13"/>
  <c r="O1446" i="13"/>
  <c r="N1446" i="13"/>
  <c r="AA1446" i="13" s="1"/>
  <c r="L1446" i="13"/>
  <c r="P1446" i="13" s="1"/>
  <c r="BQ1442" i="13"/>
  <c r="BH1442" i="13"/>
  <c r="AN1442" i="13"/>
  <c r="T1442" i="13"/>
  <c r="E1442" i="13"/>
  <c r="P1442" i="13" s="1"/>
  <c r="AZ1439" i="13"/>
  <c r="AF1439" i="13"/>
  <c r="O1439" i="13"/>
  <c r="N1439" i="13"/>
  <c r="L1439" i="13"/>
  <c r="Q1442" i="13" s="1"/>
  <c r="BQ1435" i="13"/>
  <c r="BH1435" i="13"/>
  <c r="AN1435" i="13"/>
  <c r="T1435" i="13"/>
  <c r="E1435" i="13"/>
  <c r="O1435" i="13" s="1"/>
  <c r="AZ1432" i="13"/>
  <c r="AF1432" i="13"/>
  <c r="O1432" i="13"/>
  <c r="N1432" i="13"/>
  <c r="L1432" i="13"/>
  <c r="P1432" i="13" s="1"/>
  <c r="BQ1428" i="13"/>
  <c r="BH1428" i="13"/>
  <c r="AN1428" i="13"/>
  <c r="T1428" i="13"/>
  <c r="N1428" i="13"/>
  <c r="E1428" i="13"/>
  <c r="P1428" i="13" s="1"/>
  <c r="AZ1425" i="13"/>
  <c r="AF1425" i="13"/>
  <c r="Q1425" i="13"/>
  <c r="P1425" i="13"/>
  <c r="O1425" i="13"/>
  <c r="N1425" i="13"/>
  <c r="Z1425" i="13" s="1"/>
  <c r="L1425" i="13"/>
  <c r="Q1428" i="13" s="1"/>
  <c r="BQ1421" i="13"/>
  <c r="BH1421" i="13"/>
  <c r="AN1421" i="13"/>
  <c r="T1421" i="13"/>
  <c r="N1421" i="13"/>
  <c r="E1421" i="13"/>
  <c r="O1421" i="13" s="1"/>
  <c r="AZ1418" i="13"/>
  <c r="AF1418" i="13"/>
  <c r="Q1418" i="13"/>
  <c r="O1418" i="13"/>
  <c r="N1418" i="13"/>
  <c r="L1418" i="13"/>
  <c r="P1418" i="13" s="1"/>
  <c r="BQ1414" i="13"/>
  <c r="BH1414" i="13"/>
  <c r="AN1414" i="13"/>
  <c r="T1414" i="13"/>
  <c r="O1414" i="13"/>
  <c r="N1414" i="13"/>
  <c r="E1414" i="13"/>
  <c r="AZ1411" i="13"/>
  <c r="AF1411" i="13"/>
  <c r="O1411" i="13"/>
  <c r="N1411" i="13"/>
  <c r="L1411" i="13"/>
  <c r="Q1414" i="13" s="1"/>
  <c r="BQ1407" i="13"/>
  <c r="BH1407" i="13"/>
  <c r="AN1407" i="13"/>
  <c r="T1407" i="13"/>
  <c r="O1407" i="13"/>
  <c r="N1407" i="13"/>
  <c r="AA1407" i="13" s="1"/>
  <c r="E1407" i="13"/>
  <c r="P1407" i="13" s="1"/>
  <c r="AZ1404" i="13"/>
  <c r="AF1404" i="13"/>
  <c r="P1404" i="13"/>
  <c r="O1404" i="13"/>
  <c r="N1404" i="13"/>
  <c r="L1404" i="13"/>
  <c r="Q1407" i="13" s="1"/>
  <c r="BQ1400" i="13"/>
  <c r="BH1400" i="13"/>
  <c r="AN1400" i="13"/>
  <c r="T1400" i="13"/>
  <c r="N1400" i="13"/>
  <c r="E1400" i="13"/>
  <c r="P1400" i="13" s="1"/>
  <c r="AZ1397" i="13"/>
  <c r="AF1397" i="13"/>
  <c r="O1397" i="13"/>
  <c r="N1397" i="13"/>
  <c r="L1397" i="13"/>
  <c r="Q1400" i="13" s="1"/>
  <c r="BQ1393" i="13"/>
  <c r="BH1393" i="13"/>
  <c r="AN1393" i="13"/>
  <c r="T1393" i="13"/>
  <c r="O1393" i="13"/>
  <c r="N1393" i="13"/>
  <c r="E1393" i="13"/>
  <c r="P1393" i="13" s="1"/>
  <c r="AZ1390" i="13"/>
  <c r="AF1390" i="13"/>
  <c r="Q1390" i="13"/>
  <c r="P1390" i="13"/>
  <c r="O1390" i="13"/>
  <c r="N1390" i="13"/>
  <c r="AA1390" i="13" s="1"/>
  <c r="L1390" i="13"/>
  <c r="Q1393" i="13" s="1"/>
  <c r="BQ1386" i="13"/>
  <c r="BH1386" i="13"/>
  <c r="AN1386" i="13"/>
  <c r="T1386" i="13"/>
  <c r="E1386" i="13"/>
  <c r="P1386" i="13" s="1"/>
  <c r="AZ1383" i="13"/>
  <c r="AF1383" i="13"/>
  <c r="Q1383" i="13"/>
  <c r="O1383" i="13"/>
  <c r="N1383" i="13"/>
  <c r="L1383" i="13"/>
  <c r="Q1386" i="13" s="1"/>
  <c r="BQ1379" i="13"/>
  <c r="BH1379" i="13"/>
  <c r="AN1379" i="13"/>
  <c r="T1379" i="13"/>
  <c r="N1379" i="13"/>
  <c r="E1379" i="13"/>
  <c r="O1379" i="13" s="1"/>
  <c r="AZ1376" i="13"/>
  <c r="AF1376" i="13"/>
  <c r="O1376" i="13"/>
  <c r="N1376" i="13"/>
  <c r="L1376" i="13"/>
  <c r="P1376" i="13" s="1"/>
  <c r="BQ1372" i="13"/>
  <c r="BH1372" i="13"/>
  <c r="AN1372" i="13"/>
  <c r="T1372" i="13"/>
  <c r="O1372" i="13"/>
  <c r="N1372" i="13"/>
  <c r="E1372" i="13"/>
  <c r="AZ1369" i="13"/>
  <c r="AF1369" i="13"/>
  <c r="P1369" i="13"/>
  <c r="O1369" i="13"/>
  <c r="N1369" i="13"/>
  <c r="L1369" i="13"/>
  <c r="Q1372" i="13" s="1"/>
  <c r="BQ1365" i="13"/>
  <c r="BH1365" i="13"/>
  <c r="AN1365" i="13"/>
  <c r="T1365" i="13"/>
  <c r="E1365" i="13"/>
  <c r="O1365" i="13" s="1"/>
  <c r="AZ1362" i="13"/>
  <c r="AF1362" i="13"/>
  <c r="Q1362" i="13"/>
  <c r="O1362" i="13"/>
  <c r="N1362" i="13"/>
  <c r="L1362" i="13"/>
  <c r="P1362" i="13" s="1"/>
  <c r="BQ1358" i="13"/>
  <c r="BH1358" i="13"/>
  <c r="AN1358" i="13"/>
  <c r="T1358" i="13"/>
  <c r="O1358" i="13"/>
  <c r="N1358" i="13"/>
  <c r="E1358" i="13"/>
  <c r="AZ1355" i="13"/>
  <c r="AF1355" i="13"/>
  <c r="P1355" i="13"/>
  <c r="O1355" i="13"/>
  <c r="N1355" i="13"/>
  <c r="L1355" i="13"/>
  <c r="Q1358" i="13" s="1"/>
  <c r="BQ1351" i="13"/>
  <c r="BH1351" i="13"/>
  <c r="AN1351" i="13"/>
  <c r="T1351" i="13"/>
  <c r="E1351" i="13"/>
  <c r="O1351" i="13" s="1"/>
  <c r="AZ1348" i="13"/>
  <c r="AF1348" i="13"/>
  <c r="O1348" i="13"/>
  <c r="N1348" i="13"/>
  <c r="L1348" i="13"/>
  <c r="P1348" i="13" s="1"/>
  <c r="BQ1344" i="13"/>
  <c r="BH1344" i="13"/>
  <c r="AN1344" i="13"/>
  <c r="T1344" i="13"/>
  <c r="P1344" i="13"/>
  <c r="O1344" i="13"/>
  <c r="N1344" i="13"/>
  <c r="E1344" i="13"/>
  <c r="AZ1341" i="13"/>
  <c r="AF1341" i="13"/>
  <c r="Q1341" i="13"/>
  <c r="Y1341" i="13" s="1"/>
  <c r="P1341" i="13"/>
  <c r="O1341" i="13"/>
  <c r="N1341" i="13"/>
  <c r="Z1341" i="13" s="1"/>
  <c r="L1341" i="13"/>
  <c r="Q1344" i="13" s="1"/>
  <c r="BQ1337" i="13"/>
  <c r="BH1337" i="13"/>
  <c r="AN1337" i="13"/>
  <c r="T1337" i="13"/>
  <c r="N1337" i="13"/>
  <c r="E1337" i="13"/>
  <c r="O1337" i="13" s="1"/>
  <c r="AZ1334" i="13"/>
  <c r="AF1334" i="13"/>
  <c r="O1334" i="13"/>
  <c r="N1334" i="13"/>
  <c r="L1334" i="13"/>
  <c r="P1334" i="13" s="1"/>
  <c r="BQ1330" i="13"/>
  <c r="BH1330" i="13"/>
  <c r="AN1330" i="13"/>
  <c r="T1330" i="13"/>
  <c r="E1330" i="13"/>
  <c r="P1330" i="13" s="1"/>
  <c r="AZ1327" i="13"/>
  <c r="AF1327" i="13"/>
  <c r="Y1327" i="13"/>
  <c r="Q1327" i="13"/>
  <c r="P1327" i="13"/>
  <c r="O1327" i="13"/>
  <c r="N1327" i="13"/>
  <c r="Z1327" i="13" s="1"/>
  <c r="L1327" i="13"/>
  <c r="Q1330" i="13" s="1"/>
  <c r="BQ1323" i="13"/>
  <c r="BH1323" i="13"/>
  <c r="AN1323" i="13"/>
  <c r="T1323" i="13"/>
  <c r="N1323" i="13"/>
  <c r="E1323" i="13"/>
  <c r="O1323" i="13" s="1"/>
  <c r="AZ1320" i="13"/>
  <c r="AF1320" i="13"/>
  <c r="P1320" i="13"/>
  <c r="O1320" i="13"/>
  <c r="N1320" i="13"/>
  <c r="L1320" i="13"/>
  <c r="Q1323" i="13" s="1"/>
  <c r="BQ1316" i="13"/>
  <c r="BH1316" i="13"/>
  <c r="AN1316" i="13"/>
  <c r="T1316" i="13"/>
  <c r="E1316" i="13"/>
  <c r="P1316" i="13" s="1"/>
  <c r="AZ1313" i="13"/>
  <c r="AF1313" i="13"/>
  <c r="O1313" i="13"/>
  <c r="N1313" i="13"/>
  <c r="L1313" i="13"/>
  <c r="Q1316" i="13" s="1"/>
  <c r="BQ1309" i="13"/>
  <c r="BH1309" i="13"/>
  <c r="AN1309" i="13"/>
  <c r="T1309" i="13"/>
  <c r="O1309" i="13"/>
  <c r="N1309" i="13"/>
  <c r="E1309" i="13"/>
  <c r="AZ1306" i="13"/>
  <c r="AF1306" i="13"/>
  <c r="O1306" i="13"/>
  <c r="N1306" i="13"/>
  <c r="L1306" i="13"/>
  <c r="P1306" i="13" s="1"/>
  <c r="BQ1302" i="13"/>
  <c r="BH1302" i="13"/>
  <c r="AN1302" i="13"/>
  <c r="T1302" i="13"/>
  <c r="O1302" i="13"/>
  <c r="N1302" i="13"/>
  <c r="E1302" i="13"/>
  <c r="AZ1299" i="13"/>
  <c r="AF1299" i="13"/>
  <c r="O1299" i="13"/>
  <c r="N1299" i="13"/>
  <c r="L1299" i="13"/>
  <c r="Q1302" i="13" s="1"/>
  <c r="BQ1295" i="13"/>
  <c r="BH1295" i="13"/>
  <c r="AN1295" i="13"/>
  <c r="T1295" i="13"/>
  <c r="E1295" i="13"/>
  <c r="P1295" i="13" s="1"/>
  <c r="AZ1292" i="13"/>
  <c r="AF1292" i="13"/>
  <c r="Q1292" i="13"/>
  <c r="O1292" i="13"/>
  <c r="N1292" i="13"/>
  <c r="L1292" i="13"/>
  <c r="Q1295" i="13" s="1"/>
  <c r="BQ1288" i="13"/>
  <c r="BH1288" i="13"/>
  <c r="AN1288" i="13"/>
  <c r="T1288" i="13"/>
  <c r="Q1288" i="13"/>
  <c r="O1288" i="13"/>
  <c r="N1288" i="13"/>
  <c r="E1288" i="13"/>
  <c r="AZ1285" i="13"/>
  <c r="AF1285" i="13"/>
  <c r="O1285" i="13"/>
  <c r="N1285" i="13"/>
  <c r="L1285" i="13"/>
  <c r="P1285" i="13" s="1"/>
  <c r="BQ1281" i="13"/>
  <c r="BH1281" i="13"/>
  <c r="AN1281" i="13"/>
  <c r="T1281" i="13"/>
  <c r="E1281" i="13"/>
  <c r="P1281" i="13" s="1"/>
  <c r="AZ1278" i="13"/>
  <c r="AF1278" i="13"/>
  <c r="O1278" i="13"/>
  <c r="N1278" i="13"/>
  <c r="L1278" i="13"/>
  <c r="Q1281" i="13" s="1"/>
  <c r="BQ1274" i="13"/>
  <c r="BH1274" i="13"/>
  <c r="AN1274" i="13"/>
  <c r="T1274" i="13"/>
  <c r="N1274" i="13"/>
  <c r="E1274" i="13"/>
  <c r="O1274" i="13" s="1"/>
  <c r="AZ1271" i="13"/>
  <c r="AF1271" i="13"/>
  <c r="O1271" i="13"/>
  <c r="N1271" i="13"/>
  <c r="L1271" i="13"/>
  <c r="P1271" i="13" s="1"/>
  <c r="BQ1267" i="13"/>
  <c r="BH1267" i="13"/>
  <c r="AN1267" i="13"/>
  <c r="T1267" i="13"/>
  <c r="O1267" i="13"/>
  <c r="N1267" i="13"/>
  <c r="E1267" i="13"/>
  <c r="AZ1264" i="13"/>
  <c r="AF1264" i="13"/>
  <c r="P1264" i="13"/>
  <c r="O1264" i="13"/>
  <c r="N1264" i="13"/>
  <c r="L1264" i="13"/>
  <c r="Q1267" i="13" s="1"/>
  <c r="BQ1260" i="13"/>
  <c r="BH1260" i="13"/>
  <c r="AN1260" i="13"/>
  <c r="T1260" i="13"/>
  <c r="O1260" i="13"/>
  <c r="N1260" i="13"/>
  <c r="E1260" i="13"/>
  <c r="AZ1257" i="13"/>
  <c r="AF1257" i="13"/>
  <c r="O1257" i="13"/>
  <c r="N1257" i="13"/>
  <c r="L1257" i="13"/>
  <c r="P1257" i="13" s="1"/>
  <c r="BQ1253" i="13"/>
  <c r="BH1253" i="13"/>
  <c r="AN1253" i="13"/>
  <c r="T1253" i="13"/>
  <c r="O1253" i="13"/>
  <c r="E1253" i="13"/>
  <c r="P1253" i="13" s="1"/>
  <c r="AZ1250" i="13"/>
  <c r="AF1250" i="13"/>
  <c r="P1250" i="13"/>
  <c r="O1250" i="13"/>
  <c r="N1250" i="13"/>
  <c r="L1250" i="13"/>
  <c r="Q1253" i="13" s="1"/>
  <c r="BQ1246" i="13"/>
  <c r="BH1246" i="13"/>
  <c r="AN1246" i="13"/>
  <c r="T1246" i="13"/>
  <c r="O1246" i="13"/>
  <c r="N1246" i="13"/>
  <c r="E1246" i="13"/>
  <c r="AZ1243" i="13"/>
  <c r="AF1243" i="13"/>
  <c r="O1243" i="13"/>
  <c r="N1243" i="13"/>
  <c r="L1243" i="13"/>
  <c r="P1243" i="13" s="1"/>
  <c r="BQ1239" i="13"/>
  <c r="BH1239" i="13"/>
  <c r="AN1239" i="13"/>
  <c r="T1239" i="13"/>
  <c r="N1239" i="13"/>
  <c r="E1239" i="13"/>
  <c r="P1239" i="13" s="1"/>
  <c r="AZ1236" i="13"/>
  <c r="AF1236" i="13"/>
  <c r="Z1236" i="13"/>
  <c r="Q1236" i="13"/>
  <c r="P1236" i="13"/>
  <c r="O1236" i="13"/>
  <c r="N1236" i="13"/>
  <c r="Y1236" i="13" s="1"/>
  <c r="L1236" i="13"/>
  <c r="Q1239" i="13" s="1"/>
  <c r="BQ1232" i="13"/>
  <c r="BH1232" i="13"/>
  <c r="AN1232" i="13"/>
  <c r="T1232" i="13"/>
  <c r="O1232" i="13"/>
  <c r="E1232" i="13"/>
  <c r="N1232" i="13" s="1"/>
  <c r="AZ1229" i="13"/>
  <c r="AF1229" i="13"/>
  <c r="P1229" i="13"/>
  <c r="O1229" i="13"/>
  <c r="N1229" i="13"/>
  <c r="L1229" i="13"/>
  <c r="Q1232" i="13" s="1"/>
  <c r="BQ1225" i="13"/>
  <c r="BH1225" i="13"/>
  <c r="AN1225" i="13"/>
  <c r="T1225" i="13"/>
  <c r="O1225" i="13"/>
  <c r="N1225" i="13"/>
  <c r="E1225" i="13"/>
  <c r="P1225" i="13" s="1"/>
  <c r="AZ1222" i="13"/>
  <c r="AF1222" i="13"/>
  <c r="O1222" i="13"/>
  <c r="N1222" i="13"/>
  <c r="L1222" i="13"/>
  <c r="Q1225" i="13" s="1"/>
  <c r="BQ1218" i="13"/>
  <c r="BH1218" i="13"/>
  <c r="AN1218" i="13"/>
  <c r="T1218" i="13"/>
  <c r="O1218" i="13"/>
  <c r="E1218" i="13"/>
  <c r="N1218" i="13" s="1"/>
  <c r="AZ1215" i="13"/>
  <c r="AF1215" i="13"/>
  <c r="O1215" i="13"/>
  <c r="N1215" i="13"/>
  <c r="L1215" i="13"/>
  <c r="P1215" i="13" s="1"/>
  <c r="BQ1211" i="13"/>
  <c r="BH1211" i="13"/>
  <c r="AN1211" i="13"/>
  <c r="T1211" i="13"/>
  <c r="O1211" i="13"/>
  <c r="E1211" i="13"/>
  <c r="P1211" i="13" s="1"/>
  <c r="AZ1208" i="13"/>
  <c r="AF1208" i="13"/>
  <c r="Q1208" i="13"/>
  <c r="P1208" i="13"/>
  <c r="O1208" i="13"/>
  <c r="N1208" i="13"/>
  <c r="Z1208" i="13" s="1"/>
  <c r="L1208" i="13"/>
  <c r="Q1211" i="13" s="1"/>
  <c r="BQ1204" i="13"/>
  <c r="BH1204" i="13"/>
  <c r="AN1204" i="13"/>
  <c r="T1204" i="13"/>
  <c r="O1204" i="13"/>
  <c r="N1204" i="13"/>
  <c r="E1204" i="13"/>
  <c r="AZ1201" i="13"/>
  <c r="AF1201" i="13"/>
  <c r="O1201" i="13"/>
  <c r="N1201" i="13"/>
  <c r="L1201" i="13"/>
  <c r="P1201" i="13" s="1"/>
  <c r="BQ1197" i="13"/>
  <c r="BH1197" i="13"/>
  <c r="AN1197" i="13"/>
  <c r="T1197" i="13"/>
  <c r="N1197" i="13"/>
  <c r="E1197" i="13"/>
  <c r="P1197" i="13" s="1"/>
  <c r="AZ1194" i="13"/>
  <c r="AF1194" i="13"/>
  <c r="O1194" i="13"/>
  <c r="N1194" i="13"/>
  <c r="L1194" i="13"/>
  <c r="Q1197" i="13" s="1"/>
  <c r="BQ1190" i="13"/>
  <c r="BH1190" i="13"/>
  <c r="AN1190" i="13"/>
  <c r="T1190" i="13"/>
  <c r="E1190" i="13"/>
  <c r="O1190" i="13" s="1"/>
  <c r="AZ1187" i="13"/>
  <c r="AF1187" i="13"/>
  <c r="Q1187" i="13"/>
  <c r="P1187" i="13"/>
  <c r="O1187" i="13"/>
  <c r="N1187" i="13"/>
  <c r="AA1187" i="13" s="1"/>
  <c r="L1187" i="13"/>
  <c r="Q1190" i="13" s="1"/>
  <c r="BQ1183" i="13"/>
  <c r="BH1183" i="13"/>
  <c r="AN1183" i="13"/>
  <c r="T1183" i="13"/>
  <c r="O1183" i="13"/>
  <c r="N1183" i="13"/>
  <c r="E1183" i="13"/>
  <c r="AZ1180" i="13"/>
  <c r="AF1180" i="13"/>
  <c r="O1180" i="13"/>
  <c r="N1180" i="13"/>
  <c r="L1180" i="13"/>
  <c r="Q1183" i="13" s="1"/>
  <c r="BQ1176" i="13"/>
  <c r="BH1176" i="13"/>
  <c r="AN1176" i="13"/>
  <c r="T1176" i="13"/>
  <c r="N1176" i="13"/>
  <c r="E1176" i="13"/>
  <c r="O1176" i="13" s="1"/>
  <c r="AZ1173" i="13"/>
  <c r="AF1173" i="13"/>
  <c r="O1173" i="13"/>
  <c r="N1173" i="13"/>
  <c r="L1173" i="13"/>
  <c r="P1173" i="13" s="1"/>
  <c r="BQ1169" i="13"/>
  <c r="BH1169" i="13"/>
  <c r="AN1169" i="13"/>
  <c r="T1169" i="13"/>
  <c r="E1169" i="13"/>
  <c r="P1169" i="13" s="1"/>
  <c r="AZ1166" i="13"/>
  <c r="AF1166" i="13"/>
  <c r="O1166" i="13"/>
  <c r="N1166" i="13"/>
  <c r="L1166" i="13"/>
  <c r="Q1169" i="13" s="1"/>
  <c r="BQ1162" i="13"/>
  <c r="BH1162" i="13"/>
  <c r="AN1162" i="13"/>
  <c r="T1162" i="13"/>
  <c r="E1162" i="13"/>
  <c r="O1162" i="13" s="1"/>
  <c r="AZ1159" i="13"/>
  <c r="AF1159" i="13"/>
  <c r="Q1159" i="13"/>
  <c r="O1159" i="13"/>
  <c r="N1159" i="13"/>
  <c r="AA1159" i="13" s="1"/>
  <c r="L1159" i="13"/>
  <c r="P1159" i="13" s="1"/>
  <c r="BQ1155" i="13"/>
  <c r="BH1155" i="13"/>
  <c r="AN1155" i="13"/>
  <c r="T1155" i="13"/>
  <c r="N1155" i="13"/>
  <c r="E1155" i="13"/>
  <c r="O1155" i="13" s="1"/>
  <c r="AZ1152" i="13"/>
  <c r="AF1152" i="13"/>
  <c r="O1152" i="13"/>
  <c r="N1152" i="13"/>
  <c r="L1152" i="13"/>
  <c r="Q1155" i="13" s="1"/>
  <c r="BQ1148" i="13"/>
  <c r="BH1148" i="13"/>
  <c r="AN1148" i="13"/>
  <c r="T1148" i="13"/>
  <c r="N1148" i="13"/>
  <c r="E1148" i="13"/>
  <c r="O1148" i="13" s="1"/>
  <c r="AZ1145" i="13"/>
  <c r="AF1145" i="13"/>
  <c r="O1145" i="13"/>
  <c r="N1145" i="13"/>
  <c r="L1145" i="13"/>
  <c r="P1145" i="13" s="1"/>
  <c r="BQ1141" i="13"/>
  <c r="BH1141" i="13"/>
  <c r="AN1141" i="13"/>
  <c r="T1141" i="13"/>
  <c r="O1141" i="13"/>
  <c r="N1141" i="13"/>
  <c r="E1141" i="13"/>
  <c r="AZ1138" i="13"/>
  <c r="AF1138" i="13"/>
  <c r="O1138" i="13"/>
  <c r="N1138" i="13"/>
  <c r="L1138" i="13"/>
  <c r="Q1141" i="13" s="1"/>
  <c r="BQ1134" i="13"/>
  <c r="BH1134" i="13"/>
  <c r="AN1134" i="13"/>
  <c r="T1134" i="13"/>
  <c r="N1134" i="13"/>
  <c r="E1134" i="13"/>
  <c r="O1134" i="13" s="1"/>
  <c r="AZ1131" i="13"/>
  <c r="AF1131" i="13"/>
  <c r="O1131" i="13"/>
  <c r="N1131" i="13"/>
  <c r="L1131" i="13"/>
  <c r="P1131" i="13" s="1"/>
  <c r="BQ1127" i="13"/>
  <c r="BH1127" i="13"/>
  <c r="AN1127" i="13"/>
  <c r="T1127" i="13"/>
  <c r="O1127" i="13"/>
  <c r="N1127" i="13"/>
  <c r="E1127" i="13"/>
  <c r="AZ1124" i="13"/>
  <c r="AF1124" i="13"/>
  <c r="Q1124" i="13"/>
  <c r="O1124" i="13"/>
  <c r="N1124" i="13"/>
  <c r="L1124" i="13"/>
  <c r="Q1127" i="13" s="1"/>
  <c r="BQ1120" i="13"/>
  <c r="BH1120" i="13"/>
  <c r="AN1120" i="13"/>
  <c r="T1120" i="13"/>
  <c r="E1120" i="13"/>
  <c r="O1120" i="13" s="1"/>
  <c r="AZ1117" i="13"/>
  <c r="AF1117" i="13"/>
  <c r="O1117" i="13"/>
  <c r="N1117" i="13"/>
  <c r="L1117" i="13"/>
  <c r="P1117" i="13" s="1"/>
  <c r="BQ1113" i="13"/>
  <c r="BH1113" i="13"/>
  <c r="AN1113" i="13"/>
  <c r="T1113" i="13"/>
  <c r="O1113" i="13"/>
  <c r="N1113" i="13"/>
  <c r="E1113" i="13"/>
  <c r="AZ1110" i="13"/>
  <c r="AF1110" i="13"/>
  <c r="O1110" i="13"/>
  <c r="N1110" i="13"/>
  <c r="L1110" i="13"/>
  <c r="Q1113" i="13" s="1"/>
  <c r="BQ1106" i="13"/>
  <c r="BH1106" i="13"/>
  <c r="AN1106" i="13"/>
  <c r="T1106" i="13"/>
  <c r="O1106" i="13"/>
  <c r="N1106" i="13"/>
  <c r="E1106" i="13"/>
  <c r="P1106" i="13" s="1"/>
  <c r="AZ1103" i="13"/>
  <c r="AF1103" i="13"/>
  <c r="O1103" i="13"/>
  <c r="N1103" i="13"/>
  <c r="L1103" i="13"/>
  <c r="P1103" i="13" s="1"/>
  <c r="BQ1099" i="13"/>
  <c r="BH1099" i="13"/>
  <c r="AN1099" i="13"/>
  <c r="T1099" i="13"/>
  <c r="O1099" i="13"/>
  <c r="E1099" i="13"/>
  <c r="P1099" i="13" s="1"/>
  <c r="AZ1096" i="13"/>
  <c r="AF1096" i="13"/>
  <c r="O1096" i="13"/>
  <c r="N1096" i="13"/>
  <c r="L1096" i="13"/>
  <c r="Q1099" i="13" s="1"/>
  <c r="BQ1092" i="13"/>
  <c r="BH1092" i="13"/>
  <c r="AN1092" i="13"/>
  <c r="T1092" i="13"/>
  <c r="O1092" i="13"/>
  <c r="N1092" i="13"/>
  <c r="E1092" i="13"/>
  <c r="AZ1089" i="13"/>
  <c r="AF1089" i="13"/>
  <c r="O1089" i="13"/>
  <c r="N1089" i="13"/>
  <c r="L1089" i="13"/>
  <c r="P1089" i="13" s="1"/>
  <c r="BQ1085" i="13"/>
  <c r="BH1085" i="13"/>
  <c r="AN1085" i="13"/>
  <c r="T1085" i="13"/>
  <c r="O1085" i="13"/>
  <c r="E1085" i="13"/>
  <c r="N1085" i="13" s="1"/>
  <c r="AZ1082" i="13"/>
  <c r="AF1082" i="13"/>
  <c r="O1082" i="13"/>
  <c r="N1082" i="13"/>
  <c r="L1082" i="13"/>
  <c r="Q1085" i="13" s="1"/>
  <c r="BQ1078" i="13"/>
  <c r="BH1078" i="13"/>
  <c r="AN1078" i="13"/>
  <c r="T1078" i="13"/>
  <c r="E1078" i="13"/>
  <c r="O1078" i="13" s="1"/>
  <c r="AZ1075" i="13"/>
  <c r="AF1075" i="13"/>
  <c r="O1075" i="13"/>
  <c r="N1075" i="13"/>
  <c r="L1075" i="13"/>
  <c r="P1075" i="13" s="1"/>
  <c r="BQ1071" i="13"/>
  <c r="BH1071" i="13"/>
  <c r="AN1071" i="13"/>
  <c r="T1071" i="13"/>
  <c r="E1071" i="13"/>
  <c r="P1071" i="13" s="1"/>
  <c r="AZ1068" i="13"/>
  <c r="AF1068" i="13"/>
  <c r="Q1068" i="13"/>
  <c r="O1068" i="13"/>
  <c r="N1068" i="13"/>
  <c r="L1068" i="13"/>
  <c r="Q1071" i="13" s="1"/>
  <c r="BQ1064" i="13"/>
  <c r="BH1064" i="13"/>
  <c r="AN1064" i="13"/>
  <c r="T1064" i="13"/>
  <c r="O1064" i="13"/>
  <c r="N1064" i="13"/>
  <c r="E1064" i="13"/>
  <c r="AZ1061" i="13"/>
  <c r="AF1061" i="13"/>
  <c r="Q1061" i="13"/>
  <c r="P1061" i="13"/>
  <c r="O1061" i="13"/>
  <c r="N1061" i="13"/>
  <c r="AA1061" i="13" s="1"/>
  <c r="L1061" i="13"/>
  <c r="Q1064" i="13" s="1"/>
  <c r="BQ1057" i="13"/>
  <c r="BH1057" i="13"/>
  <c r="AN1057" i="13"/>
  <c r="T1057" i="13"/>
  <c r="E1057" i="13"/>
  <c r="O1057" i="13" s="1"/>
  <c r="AZ1054" i="13"/>
  <c r="AF1054" i="13"/>
  <c r="Q1054" i="13"/>
  <c r="P1054" i="13"/>
  <c r="O1054" i="13"/>
  <c r="N1054" i="13"/>
  <c r="Z1054" i="13" s="1"/>
  <c r="L1054" i="13"/>
  <c r="Q1057" i="13" s="1"/>
  <c r="BQ1050" i="13"/>
  <c r="BH1050" i="13"/>
  <c r="AN1050" i="13"/>
  <c r="T1050" i="13"/>
  <c r="E1050" i="13"/>
  <c r="O1050" i="13" s="1"/>
  <c r="AZ1047" i="13"/>
  <c r="AF1047" i="13"/>
  <c r="O1047" i="13"/>
  <c r="N1047" i="13"/>
  <c r="L1047" i="13"/>
  <c r="P1047" i="13" s="1"/>
  <c r="BQ1043" i="13"/>
  <c r="BH1043" i="13"/>
  <c r="AN1043" i="13"/>
  <c r="T1043" i="13"/>
  <c r="O1043" i="13"/>
  <c r="N1043" i="13"/>
  <c r="E1043" i="13"/>
  <c r="AZ1040" i="13"/>
  <c r="AF1040" i="13"/>
  <c r="Q1040" i="13"/>
  <c r="O1040" i="13"/>
  <c r="N1040" i="13"/>
  <c r="L1040" i="13"/>
  <c r="Q1043" i="13" s="1"/>
  <c r="BQ1036" i="13"/>
  <c r="BH1036" i="13"/>
  <c r="AN1036" i="13"/>
  <c r="T1036" i="13"/>
  <c r="O1036" i="13"/>
  <c r="N1036" i="13"/>
  <c r="E1036" i="13"/>
  <c r="AZ1033" i="13"/>
  <c r="AF1033" i="13"/>
  <c r="O1033" i="13"/>
  <c r="N1033" i="13"/>
  <c r="L1033" i="13"/>
  <c r="P1033" i="13" s="1"/>
  <c r="BQ1029" i="13"/>
  <c r="BH1029" i="13"/>
  <c r="AN1029" i="13"/>
  <c r="T1029" i="13"/>
  <c r="N1029" i="13"/>
  <c r="E1029" i="13"/>
  <c r="P1029" i="13" s="1"/>
  <c r="AZ1026" i="13"/>
  <c r="AF1026" i="13"/>
  <c r="O1026" i="13"/>
  <c r="N1026" i="13"/>
  <c r="L1026" i="13"/>
  <c r="Q1029" i="13" s="1"/>
  <c r="BQ1022" i="13"/>
  <c r="BH1022" i="13"/>
  <c r="AN1022" i="13"/>
  <c r="T1022" i="13"/>
  <c r="E1022" i="13"/>
  <c r="O1022" i="13" s="1"/>
  <c r="AZ1019" i="13"/>
  <c r="AF1019" i="13"/>
  <c r="O1019" i="13"/>
  <c r="N1019" i="13"/>
  <c r="L1019" i="13"/>
  <c r="P1019" i="13" s="1"/>
  <c r="BQ1015" i="13"/>
  <c r="BH1015" i="13"/>
  <c r="AN1015" i="13"/>
  <c r="T1015" i="13"/>
  <c r="O1015" i="13"/>
  <c r="E1015" i="13"/>
  <c r="N1015" i="13" s="1"/>
  <c r="AZ1012" i="13"/>
  <c r="AF1012" i="13"/>
  <c r="Q1012" i="13"/>
  <c r="O1012" i="13"/>
  <c r="N1012" i="13"/>
  <c r="L1012" i="13"/>
  <c r="Q1015" i="13" s="1"/>
  <c r="BQ1008" i="13"/>
  <c r="BH1008" i="13"/>
  <c r="AN1008" i="13"/>
  <c r="T1008" i="13"/>
  <c r="E1008" i="13"/>
  <c r="O1008" i="13" s="1"/>
  <c r="AZ1005" i="13"/>
  <c r="AF1005" i="13"/>
  <c r="O1005" i="13"/>
  <c r="N1005" i="13"/>
  <c r="L1005" i="13"/>
  <c r="P1005" i="13" s="1"/>
  <c r="BQ1001" i="13"/>
  <c r="BH1001" i="13"/>
  <c r="AN1001" i="13"/>
  <c r="T1001" i="13"/>
  <c r="Q1001" i="13"/>
  <c r="O1001" i="13"/>
  <c r="E1001" i="13"/>
  <c r="P1001" i="13" s="1"/>
  <c r="AZ998" i="13"/>
  <c r="AF998" i="13"/>
  <c r="P998" i="13"/>
  <c r="O998" i="13"/>
  <c r="N998" i="13"/>
  <c r="L998" i="13"/>
  <c r="Q998" i="13" s="1"/>
  <c r="Y998" i="13" s="1"/>
  <c r="BQ994" i="13"/>
  <c r="BH994" i="13"/>
  <c r="AN994" i="13"/>
  <c r="T994" i="13"/>
  <c r="E994" i="13"/>
  <c r="AZ991" i="13"/>
  <c r="AF991" i="13"/>
  <c r="O991" i="13"/>
  <c r="N991" i="13"/>
  <c r="L991" i="13"/>
  <c r="BQ987" i="13"/>
  <c r="BH987" i="13"/>
  <c r="AN987" i="13"/>
  <c r="T987" i="13"/>
  <c r="Q987" i="13"/>
  <c r="O987" i="13"/>
  <c r="N987" i="13"/>
  <c r="AA987" i="13" s="1"/>
  <c r="E987" i="13"/>
  <c r="AZ984" i="13"/>
  <c r="AF984" i="13"/>
  <c r="Y984" i="13"/>
  <c r="X984" i="13"/>
  <c r="Q984" i="13"/>
  <c r="P984" i="13"/>
  <c r="O984" i="13"/>
  <c r="N984" i="13"/>
  <c r="AA984" i="13" s="1"/>
  <c r="L984" i="13"/>
  <c r="P987" i="13" s="1"/>
  <c r="BQ980" i="13"/>
  <c r="BH980" i="13"/>
  <c r="AN980" i="13"/>
  <c r="T980" i="13"/>
  <c r="E980" i="13"/>
  <c r="AZ977" i="13"/>
  <c r="AF977" i="13"/>
  <c r="O977" i="13"/>
  <c r="N977" i="13"/>
  <c r="L977" i="13"/>
  <c r="BQ973" i="13"/>
  <c r="BH973" i="13"/>
  <c r="AN973" i="13"/>
  <c r="T973" i="13"/>
  <c r="Q973" i="13"/>
  <c r="O973" i="13"/>
  <c r="N973" i="13"/>
  <c r="E973" i="13"/>
  <c r="AZ970" i="13"/>
  <c r="AF970" i="13"/>
  <c r="X970" i="13"/>
  <c r="Q970" i="13"/>
  <c r="P970" i="13"/>
  <c r="O970" i="13"/>
  <c r="N970" i="13"/>
  <c r="AA970" i="13" s="1"/>
  <c r="L970" i="13"/>
  <c r="P973" i="13" s="1"/>
  <c r="BQ966" i="13"/>
  <c r="BH966" i="13"/>
  <c r="AN966" i="13"/>
  <c r="T966" i="13"/>
  <c r="E966" i="13"/>
  <c r="AZ963" i="13"/>
  <c r="AF963" i="13"/>
  <c r="O963" i="13"/>
  <c r="N963" i="13"/>
  <c r="L963" i="13"/>
  <c r="Q966" i="13" s="1"/>
  <c r="BQ959" i="13"/>
  <c r="BH959" i="13"/>
  <c r="AN959" i="13"/>
  <c r="T959" i="13"/>
  <c r="Q959" i="13"/>
  <c r="O959" i="13"/>
  <c r="N959" i="13"/>
  <c r="E959" i="13"/>
  <c r="AZ956" i="13"/>
  <c r="AF956" i="13"/>
  <c r="O956" i="13"/>
  <c r="N956" i="13"/>
  <c r="L956" i="13"/>
  <c r="P959" i="13" s="1"/>
  <c r="BQ952" i="13"/>
  <c r="BH952" i="13"/>
  <c r="AN952" i="13"/>
  <c r="T952" i="13"/>
  <c r="E952" i="13"/>
  <c r="AZ949" i="13"/>
  <c r="AF949" i="13"/>
  <c r="Q949" i="13"/>
  <c r="P949" i="13"/>
  <c r="O949" i="13"/>
  <c r="N949" i="13"/>
  <c r="L949" i="13"/>
  <c r="Q952" i="13" s="1"/>
  <c r="BQ945" i="13"/>
  <c r="BH945" i="13"/>
  <c r="AN945" i="13"/>
  <c r="T945" i="13"/>
  <c r="Q945" i="13"/>
  <c r="E945" i="13"/>
  <c r="P945" i="13" s="1"/>
  <c r="AZ942" i="13"/>
  <c r="AF942" i="13"/>
  <c r="O942" i="13"/>
  <c r="N942" i="13"/>
  <c r="L942" i="13"/>
  <c r="Q942" i="13" s="1"/>
  <c r="BQ938" i="13"/>
  <c r="BH938" i="13"/>
  <c r="AN938" i="13"/>
  <c r="T938" i="13"/>
  <c r="E938" i="13"/>
  <c r="AZ935" i="13"/>
  <c r="AF935" i="13"/>
  <c r="O935" i="13"/>
  <c r="N935" i="13"/>
  <c r="L935" i="13"/>
  <c r="Q938" i="13" s="1"/>
  <c r="BQ931" i="13"/>
  <c r="BH931" i="13"/>
  <c r="AN931" i="13"/>
  <c r="T931" i="13"/>
  <c r="Q931" i="13"/>
  <c r="E931" i="13"/>
  <c r="P931" i="13" s="1"/>
  <c r="AZ928" i="13"/>
  <c r="AF928" i="13"/>
  <c r="O928" i="13"/>
  <c r="N928" i="13"/>
  <c r="L928" i="13"/>
  <c r="Q928" i="13" s="1"/>
  <c r="BQ924" i="13"/>
  <c r="BH924" i="13"/>
  <c r="AN924" i="13"/>
  <c r="T924" i="13"/>
  <c r="E924" i="13"/>
  <c r="AZ921" i="13"/>
  <c r="AF921" i="13"/>
  <c r="O921" i="13"/>
  <c r="N921" i="13"/>
  <c r="L921" i="13"/>
  <c r="Q924" i="13" s="1"/>
  <c r="BQ917" i="13"/>
  <c r="BH917" i="13"/>
  <c r="AN917" i="13"/>
  <c r="T917" i="13"/>
  <c r="Q917" i="13"/>
  <c r="N917" i="13"/>
  <c r="E917" i="13"/>
  <c r="P917" i="13" s="1"/>
  <c r="AZ914" i="13"/>
  <c r="AF914" i="13"/>
  <c r="O914" i="13"/>
  <c r="N914" i="13"/>
  <c r="L914" i="13"/>
  <c r="Q914" i="13" s="1"/>
  <c r="BQ910" i="13"/>
  <c r="BH910" i="13"/>
  <c r="AN910" i="13"/>
  <c r="T910" i="13"/>
  <c r="E910" i="13"/>
  <c r="AZ907" i="13"/>
  <c r="AF907" i="13"/>
  <c r="O907" i="13"/>
  <c r="N907" i="13"/>
  <c r="L907" i="13"/>
  <c r="BQ903" i="13"/>
  <c r="BH903" i="13"/>
  <c r="AN903" i="13"/>
  <c r="T903" i="13"/>
  <c r="Q903" i="13"/>
  <c r="E903" i="13"/>
  <c r="P903" i="13" s="1"/>
  <c r="AZ900" i="13"/>
  <c r="AF900" i="13"/>
  <c r="O900" i="13"/>
  <c r="N900" i="13"/>
  <c r="L900" i="13"/>
  <c r="Q900" i="13" s="1"/>
  <c r="BQ896" i="13"/>
  <c r="BH896" i="13"/>
  <c r="AN896" i="13"/>
  <c r="T896" i="13"/>
  <c r="E896" i="13"/>
  <c r="AZ893" i="13"/>
  <c r="AF893" i="13"/>
  <c r="O893" i="13"/>
  <c r="N893" i="13"/>
  <c r="L893" i="13"/>
  <c r="BQ889" i="13"/>
  <c r="BH889" i="13"/>
  <c r="AN889" i="13"/>
  <c r="T889" i="13"/>
  <c r="Q889" i="13"/>
  <c r="E889" i="13"/>
  <c r="O889" i="13" s="1"/>
  <c r="AZ886" i="13"/>
  <c r="AF886" i="13"/>
  <c r="O886" i="13"/>
  <c r="N886" i="13"/>
  <c r="L886" i="13"/>
  <c r="P889" i="13" s="1"/>
  <c r="BQ882" i="13"/>
  <c r="BH882" i="13"/>
  <c r="AN882" i="13"/>
  <c r="T882" i="13"/>
  <c r="E882" i="13"/>
  <c r="AZ879" i="13"/>
  <c r="AF879" i="13"/>
  <c r="O879" i="13"/>
  <c r="N879" i="13"/>
  <c r="L879" i="13"/>
  <c r="Q879" i="13" s="1"/>
  <c r="BQ875" i="13"/>
  <c r="BH875" i="13"/>
  <c r="AN875" i="13"/>
  <c r="T875" i="13"/>
  <c r="Q875" i="13"/>
  <c r="E875" i="13"/>
  <c r="P875" i="13" s="1"/>
  <c r="AZ872" i="13"/>
  <c r="AF872" i="13"/>
  <c r="O872" i="13"/>
  <c r="N872" i="13"/>
  <c r="L872" i="13"/>
  <c r="Q872" i="13" s="1"/>
  <c r="BQ868" i="13"/>
  <c r="BH868" i="13"/>
  <c r="AN868" i="13"/>
  <c r="T868" i="13"/>
  <c r="E868" i="13"/>
  <c r="AZ865" i="13"/>
  <c r="AF865" i="13"/>
  <c r="Q865" i="13"/>
  <c r="O865" i="13"/>
  <c r="N865" i="13"/>
  <c r="L865" i="13"/>
  <c r="Q868" i="13" s="1"/>
  <c r="BQ861" i="13"/>
  <c r="BH861" i="13"/>
  <c r="AN861" i="13"/>
  <c r="T861" i="13"/>
  <c r="Q861" i="13"/>
  <c r="E861" i="13"/>
  <c r="O861" i="13" s="1"/>
  <c r="AZ858" i="13"/>
  <c r="AF858" i="13"/>
  <c r="O858" i="13"/>
  <c r="N858" i="13"/>
  <c r="L858" i="13"/>
  <c r="P861" i="13" s="1"/>
  <c r="BQ854" i="13"/>
  <c r="BH854" i="13"/>
  <c r="AN854" i="13"/>
  <c r="T854" i="13"/>
  <c r="E854" i="13"/>
  <c r="AZ851" i="13"/>
  <c r="AF851" i="13"/>
  <c r="Q851" i="13"/>
  <c r="O851" i="13"/>
  <c r="N851" i="13"/>
  <c r="L851" i="13"/>
  <c r="Q854" i="13" s="1"/>
  <c r="BQ847" i="13"/>
  <c r="BH847" i="13"/>
  <c r="AN847" i="13"/>
  <c r="T847" i="13"/>
  <c r="Q847" i="13"/>
  <c r="E847" i="13"/>
  <c r="P847" i="13" s="1"/>
  <c r="AZ844" i="13"/>
  <c r="AF844" i="13"/>
  <c r="O844" i="13"/>
  <c r="N844" i="13"/>
  <c r="L844" i="13"/>
  <c r="Q844" i="13" s="1"/>
  <c r="BQ840" i="13"/>
  <c r="BH840" i="13"/>
  <c r="AN840" i="13"/>
  <c r="T840" i="13"/>
  <c r="E840" i="13"/>
  <c r="AZ837" i="13"/>
  <c r="AF837" i="13"/>
  <c r="O837" i="13"/>
  <c r="N837" i="13"/>
  <c r="L837" i="13"/>
  <c r="Q840" i="13" s="1"/>
  <c r="BQ833" i="13"/>
  <c r="BH833" i="13"/>
  <c r="AN833" i="13"/>
  <c r="T833" i="13"/>
  <c r="Q833" i="13"/>
  <c r="E833" i="13"/>
  <c r="P833" i="13" s="1"/>
  <c r="AZ830" i="13"/>
  <c r="AF830" i="13"/>
  <c r="O830" i="13"/>
  <c r="N830" i="13"/>
  <c r="L830" i="13"/>
  <c r="Q830" i="13" s="1"/>
  <c r="BQ826" i="13"/>
  <c r="BH826" i="13"/>
  <c r="AN826" i="13"/>
  <c r="T826" i="13"/>
  <c r="E826" i="13"/>
  <c r="AZ823" i="13"/>
  <c r="AF823" i="13"/>
  <c r="O823" i="13"/>
  <c r="N823" i="13"/>
  <c r="L823" i="13"/>
  <c r="Q826" i="13" s="1"/>
  <c r="BQ819" i="13"/>
  <c r="BH819" i="13"/>
  <c r="AN819" i="13"/>
  <c r="T819" i="13"/>
  <c r="Q819" i="13"/>
  <c r="N819" i="13"/>
  <c r="E819" i="13"/>
  <c r="O819" i="13" s="1"/>
  <c r="AZ816" i="13"/>
  <c r="AF816" i="13"/>
  <c r="O816" i="13"/>
  <c r="N816" i="13"/>
  <c r="L816" i="13"/>
  <c r="P819" i="13" s="1"/>
  <c r="BQ812" i="13"/>
  <c r="BH812" i="13"/>
  <c r="AN812" i="13"/>
  <c r="T812" i="13"/>
  <c r="E812" i="13"/>
  <c r="AZ809" i="13"/>
  <c r="AF809" i="13"/>
  <c r="O809" i="13"/>
  <c r="N809" i="13"/>
  <c r="L809" i="13"/>
  <c r="Q812" i="13" s="1"/>
  <c r="BQ805" i="13"/>
  <c r="BH805" i="13"/>
  <c r="AN805" i="13"/>
  <c r="T805" i="13"/>
  <c r="Q805" i="13"/>
  <c r="O805" i="13"/>
  <c r="N805" i="13"/>
  <c r="E805" i="13"/>
  <c r="AZ802" i="13"/>
  <c r="AF802" i="13"/>
  <c r="P802" i="13"/>
  <c r="O802" i="13"/>
  <c r="N802" i="13"/>
  <c r="L802" i="13"/>
  <c r="P805" i="13" s="1"/>
  <c r="BQ798" i="13"/>
  <c r="BH798" i="13"/>
  <c r="AN798" i="13"/>
  <c r="T798" i="13"/>
  <c r="E798" i="13"/>
  <c r="AZ795" i="13"/>
  <c r="AF795" i="13"/>
  <c r="O795" i="13"/>
  <c r="N795" i="13"/>
  <c r="L795" i="13"/>
  <c r="BQ791" i="13"/>
  <c r="BH791" i="13"/>
  <c r="AN791" i="13"/>
  <c r="T791" i="13"/>
  <c r="Q791" i="13"/>
  <c r="O791" i="13"/>
  <c r="N791" i="13"/>
  <c r="E791" i="13"/>
  <c r="AZ788" i="13"/>
  <c r="AF788" i="13"/>
  <c r="O788" i="13"/>
  <c r="N788" i="13"/>
  <c r="L788" i="13"/>
  <c r="P791" i="13" s="1"/>
  <c r="BQ784" i="13"/>
  <c r="BH784" i="13"/>
  <c r="AN784" i="13"/>
  <c r="T784" i="13"/>
  <c r="E784" i="13"/>
  <c r="AZ781" i="13"/>
  <c r="AF781" i="13"/>
  <c r="O781" i="13"/>
  <c r="N781" i="13"/>
  <c r="L781" i="13"/>
  <c r="BQ777" i="13"/>
  <c r="BH777" i="13"/>
  <c r="AN777" i="13"/>
  <c r="T777" i="13"/>
  <c r="Q777" i="13"/>
  <c r="E777" i="13"/>
  <c r="P777" i="13" s="1"/>
  <c r="AZ774" i="13"/>
  <c r="AF774" i="13"/>
  <c r="O774" i="13"/>
  <c r="N774" i="13"/>
  <c r="L774" i="13"/>
  <c r="Q774" i="13" s="1"/>
  <c r="BQ770" i="13"/>
  <c r="BH770" i="13"/>
  <c r="AN770" i="13"/>
  <c r="T770" i="13"/>
  <c r="E770" i="13"/>
  <c r="AZ767" i="13"/>
  <c r="AF767" i="13"/>
  <c r="O767" i="13"/>
  <c r="N767" i="13"/>
  <c r="L767" i="13"/>
  <c r="Q770" i="13" s="1"/>
  <c r="BQ763" i="13"/>
  <c r="BH763" i="13"/>
  <c r="AN763" i="13"/>
  <c r="T763" i="13"/>
  <c r="Q763" i="13"/>
  <c r="E763" i="13"/>
  <c r="P763" i="13" s="1"/>
  <c r="AZ760" i="13"/>
  <c r="AF760" i="13"/>
  <c r="O760" i="13"/>
  <c r="N760" i="13"/>
  <c r="L760" i="13"/>
  <c r="Q760" i="13" s="1"/>
  <c r="BQ756" i="13"/>
  <c r="BH756" i="13"/>
  <c r="AN756" i="13"/>
  <c r="T756" i="13"/>
  <c r="E756" i="13"/>
  <c r="AZ753" i="13"/>
  <c r="AF753" i="13"/>
  <c r="O753" i="13"/>
  <c r="N753" i="13"/>
  <c r="L753" i="13"/>
  <c r="Q756" i="13" s="1"/>
  <c r="BQ749" i="13"/>
  <c r="BH749" i="13"/>
  <c r="AN749" i="13"/>
  <c r="T749" i="13"/>
  <c r="Q749" i="13"/>
  <c r="O749" i="13"/>
  <c r="N749" i="13"/>
  <c r="E749" i="13"/>
  <c r="AZ746" i="13"/>
  <c r="AF746" i="13"/>
  <c r="O746" i="13"/>
  <c r="N746" i="13"/>
  <c r="L746" i="13"/>
  <c r="P749" i="13" s="1"/>
  <c r="BQ742" i="13"/>
  <c r="BH742" i="13"/>
  <c r="AN742" i="13"/>
  <c r="T742" i="13"/>
  <c r="E742" i="13"/>
  <c r="AZ739" i="13"/>
  <c r="AF739" i="13"/>
  <c r="O739" i="13"/>
  <c r="N739" i="13"/>
  <c r="L739" i="13"/>
  <c r="Q742" i="13" s="1"/>
  <c r="BQ735" i="13"/>
  <c r="BH735" i="13"/>
  <c r="AN735" i="13"/>
  <c r="T735" i="13"/>
  <c r="Q735" i="13"/>
  <c r="E735" i="13"/>
  <c r="P735" i="13" s="1"/>
  <c r="AZ732" i="13"/>
  <c r="AF732" i="13"/>
  <c r="O732" i="13"/>
  <c r="N732" i="13"/>
  <c r="L732" i="13"/>
  <c r="Q732" i="13" s="1"/>
  <c r="BQ728" i="13"/>
  <c r="BH728" i="13"/>
  <c r="AN728" i="13"/>
  <c r="T728" i="13"/>
  <c r="E728" i="13"/>
  <c r="AZ725" i="13"/>
  <c r="AF725" i="13"/>
  <c r="O725" i="13"/>
  <c r="N725" i="13"/>
  <c r="L725" i="13"/>
  <c r="Q728" i="13" s="1"/>
  <c r="BQ721" i="13"/>
  <c r="BH721" i="13"/>
  <c r="AN721" i="13"/>
  <c r="T721" i="13"/>
  <c r="Q721" i="13"/>
  <c r="N721" i="13"/>
  <c r="E721" i="13"/>
  <c r="O721" i="13" s="1"/>
  <c r="AZ718" i="13"/>
  <c r="AF718" i="13"/>
  <c r="O718" i="13"/>
  <c r="N718" i="13"/>
  <c r="L718" i="13"/>
  <c r="P721" i="13" s="1"/>
  <c r="BQ714" i="13"/>
  <c r="BH714" i="13"/>
  <c r="AN714" i="13"/>
  <c r="T714" i="13"/>
  <c r="E714" i="13"/>
  <c r="AZ711" i="13"/>
  <c r="AF711" i="13"/>
  <c r="P711" i="13"/>
  <c r="O711" i="13"/>
  <c r="N711" i="13"/>
  <c r="L711" i="13"/>
  <c r="Q711" i="13" s="1"/>
  <c r="BQ707" i="13"/>
  <c r="BH707" i="13"/>
  <c r="AN707" i="13"/>
  <c r="X707" i="13"/>
  <c r="T707" i="13"/>
  <c r="Q707" i="13"/>
  <c r="P707" i="13"/>
  <c r="O707" i="13"/>
  <c r="N707" i="13"/>
  <c r="AA707" i="13" s="1"/>
  <c r="E707" i="13"/>
  <c r="AZ704" i="13"/>
  <c r="AF704" i="13"/>
  <c r="Z704" i="13"/>
  <c r="Q704" i="13"/>
  <c r="P704" i="13"/>
  <c r="X704" i="13" s="1"/>
  <c r="O704" i="13"/>
  <c r="Y704" i="13" s="1"/>
  <c r="N704" i="13"/>
  <c r="AA704" i="13" s="1"/>
  <c r="L704" i="13"/>
  <c r="BQ700" i="13"/>
  <c r="BH700" i="13"/>
  <c r="AN700" i="13"/>
  <c r="T700" i="13"/>
  <c r="O700" i="13"/>
  <c r="N700" i="13"/>
  <c r="AA700" i="13" s="1"/>
  <c r="E700" i="13"/>
  <c r="P700" i="13" s="1"/>
  <c r="AZ697" i="13"/>
  <c r="AF697" i="13"/>
  <c r="P697" i="13"/>
  <c r="O697" i="13"/>
  <c r="N697" i="13"/>
  <c r="L697" i="13"/>
  <c r="Q700" i="13" s="1"/>
  <c r="BQ693" i="13"/>
  <c r="BH693" i="13"/>
  <c r="AN693" i="13"/>
  <c r="T693" i="13"/>
  <c r="O693" i="13"/>
  <c r="N693" i="13"/>
  <c r="E693" i="13"/>
  <c r="AZ690" i="13"/>
  <c r="AF690" i="13"/>
  <c r="Z690" i="13"/>
  <c r="Q690" i="13"/>
  <c r="P690" i="13"/>
  <c r="X690" i="13" s="1"/>
  <c r="O690" i="13"/>
  <c r="Y690" i="13" s="1"/>
  <c r="N690" i="13"/>
  <c r="AA690" i="13" s="1"/>
  <c r="L690" i="13"/>
  <c r="Q693" i="13" s="1"/>
  <c r="BQ686" i="13"/>
  <c r="BH686" i="13"/>
  <c r="AN686" i="13"/>
  <c r="T686" i="13"/>
  <c r="O686" i="13"/>
  <c r="N686" i="13"/>
  <c r="E686" i="13"/>
  <c r="P686" i="13" s="1"/>
  <c r="AZ683" i="13"/>
  <c r="AF683" i="13"/>
  <c r="P683" i="13"/>
  <c r="O683" i="13"/>
  <c r="N683" i="13"/>
  <c r="L683" i="13"/>
  <c r="Q686" i="13" s="1"/>
  <c r="BQ679" i="13"/>
  <c r="BH679" i="13"/>
  <c r="AN679" i="13"/>
  <c r="T679" i="13"/>
  <c r="O679" i="13"/>
  <c r="N679" i="13"/>
  <c r="E679" i="13"/>
  <c r="AZ676" i="13"/>
  <c r="AF676" i="13"/>
  <c r="O676" i="13"/>
  <c r="N676" i="13"/>
  <c r="L676" i="13"/>
  <c r="Q679" i="13" s="1"/>
  <c r="BQ672" i="13"/>
  <c r="BH672" i="13"/>
  <c r="AN672" i="13"/>
  <c r="T672" i="13"/>
  <c r="O672" i="13"/>
  <c r="N672" i="13"/>
  <c r="E672" i="13"/>
  <c r="AZ669" i="13"/>
  <c r="AF669" i="13"/>
  <c r="P669" i="13"/>
  <c r="O669" i="13"/>
  <c r="N669" i="13"/>
  <c r="L669" i="13"/>
  <c r="Q672" i="13" s="1"/>
  <c r="BQ665" i="13"/>
  <c r="BH665" i="13"/>
  <c r="AN665" i="13"/>
  <c r="T665" i="13"/>
  <c r="O665" i="13"/>
  <c r="N665" i="13"/>
  <c r="E665" i="13"/>
  <c r="AZ662" i="13"/>
  <c r="AF662" i="13"/>
  <c r="O662" i="13"/>
  <c r="N662" i="13"/>
  <c r="L662" i="13"/>
  <c r="Q665" i="13" s="1"/>
  <c r="BQ658" i="13"/>
  <c r="BH658" i="13"/>
  <c r="AN658" i="13"/>
  <c r="T658" i="13"/>
  <c r="O658" i="13"/>
  <c r="N658" i="13"/>
  <c r="E658" i="13"/>
  <c r="AZ655" i="13"/>
  <c r="AF655" i="13"/>
  <c r="P655" i="13"/>
  <c r="O655" i="13"/>
  <c r="N655" i="13"/>
  <c r="L655" i="13"/>
  <c r="Q658" i="13" s="1"/>
  <c r="BQ651" i="13"/>
  <c r="BH651" i="13"/>
  <c r="AN651" i="13"/>
  <c r="T651" i="13"/>
  <c r="O651" i="13"/>
  <c r="N651" i="13"/>
  <c r="E651" i="13"/>
  <c r="P651" i="13" s="1"/>
  <c r="X651" i="13" s="1"/>
  <c r="AZ648" i="13"/>
  <c r="AF648" i="13"/>
  <c r="O648" i="13"/>
  <c r="N648" i="13"/>
  <c r="L648" i="13"/>
  <c r="Q651" i="13" s="1"/>
  <c r="BQ644" i="13"/>
  <c r="BH644" i="13"/>
  <c r="AN644" i="13"/>
  <c r="T644" i="13"/>
  <c r="O644" i="13"/>
  <c r="N644" i="13"/>
  <c r="E644" i="13"/>
  <c r="AZ641" i="13"/>
  <c r="AF641" i="13"/>
  <c r="P641" i="13"/>
  <c r="O641" i="13"/>
  <c r="N641" i="13"/>
  <c r="L641" i="13"/>
  <c r="Q644" i="13" s="1"/>
  <c r="BQ637" i="13"/>
  <c r="BH637" i="13"/>
  <c r="AN637" i="13"/>
  <c r="T637" i="13"/>
  <c r="O637" i="13"/>
  <c r="N637" i="13"/>
  <c r="E637" i="13"/>
  <c r="AZ634" i="13"/>
  <c r="AF634" i="13"/>
  <c r="O634" i="13"/>
  <c r="N634" i="13"/>
  <c r="L634" i="13"/>
  <c r="Q637" i="13" s="1"/>
  <c r="BQ630" i="13"/>
  <c r="BH630" i="13"/>
  <c r="AN630" i="13"/>
  <c r="T630" i="13"/>
  <c r="O630" i="13"/>
  <c r="N630" i="13"/>
  <c r="E630" i="13"/>
  <c r="AZ627" i="13"/>
  <c r="AF627" i="13"/>
  <c r="Q627" i="13"/>
  <c r="P627" i="13"/>
  <c r="O627" i="13"/>
  <c r="N627" i="13"/>
  <c r="AA627" i="13" s="1"/>
  <c r="L627" i="13"/>
  <c r="Q630" i="13" s="1"/>
  <c r="BQ623" i="13"/>
  <c r="BH623" i="13"/>
  <c r="AN623" i="13"/>
  <c r="T623" i="13"/>
  <c r="O623" i="13"/>
  <c r="E623" i="13"/>
  <c r="P623" i="13" s="1"/>
  <c r="AZ620" i="13"/>
  <c r="AF620" i="13"/>
  <c r="O620" i="13"/>
  <c r="N620" i="13"/>
  <c r="L620" i="13"/>
  <c r="Q623" i="13" s="1"/>
  <c r="BQ616" i="13"/>
  <c r="BH616" i="13"/>
  <c r="AN616" i="13"/>
  <c r="T616" i="13"/>
  <c r="O616" i="13"/>
  <c r="N616" i="13"/>
  <c r="E616" i="13"/>
  <c r="AZ613" i="13"/>
  <c r="AF613" i="13"/>
  <c r="P613" i="13"/>
  <c r="O613" i="13"/>
  <c r="N613" i="13"/>
  <c r="L613" i="13"/>
  <c r="Q616" i="13" s="1"/>
  <c r="BQ609" i="13"/>
  <c r="BH609" i="13"/>
  <c r="AN609" i="13"/>
  <c r="T609" i="13"/>
  <c r="O609" i="13"/>
  <c r="N609" i="13"/>
  <c r="E609" i="13"/>
  <c r="AZ606" i="13"/>
  <c r="AF606" i="13"/>
  <c r="O606" i="13"/>
  <c r="N606" i="13"/>
  <c r="L606" i="13"/>
  <c r="Q609" i="13" s="1"/>
  <c r="BQ602" i="13"/>
  <c r="BH602" i="13"/>
  <c r="AN602" i="13"/>
  <c r="T602" i="13"/>
  <c r="O602" i="13"/>
  <c r="E602" i="13"/>
  <c r="N602" i="13" s="1"/>
  <c r="AZ599" i="13"/>
  <c r="AF599" i="13"/>
  <c r="P599" i="13"/>
  <c r="O599" i="13"/>
  <c r="N599" i="13"/>
  <c r="L599" i="13"/>
  <c r="Q602" i="13" s="1"/>
  <c r="BQ595" i="13"/>
  <c r="BH595" i="13"/>
  <c r="AN595" i="13"/>
  <c r="T595" i="13"/>
  <c r="N595" i="13"/>
  <c r="E595" i="13"/>
  <c r="P595" i="13" s="1"/>
  <c r="AZ592" i="13"/>
  <c r="AF592" i="13"/>
  <c r="O592" i="13"/>
  <c r="N592" i="13"/>
  <c r="L592" i="13"/>
  <c r="Q595" i="13" s="1"/>
  <c r="BQ588" i="13"/>
  <c r="BH588" i="13"/>
  <c r="AN588" i="13"/>
  <c r="T588" i="13"/>
  <c r="Q588" i="13"/>
  <c r="O588" i="13"/>
  <c r="N588" i="13"/>
  <c r="E588" i="13"/>
  <c r="AZ585" i="13"/>
  <c r="AF585" i="13"/>
  <c r="P585" i="13"/>
  <c r="O585" i="13"/>
  <c r="N585" i="13"/>
  <c r="L585" i="13"/>
  <c r="P588" i="13" s="1"/>
  <c r="BQ581" i="13"/>
  <c r="BH581" i="13"/>
  <c r="AN581" i="13"/>
  <c r="T581" i="13"/>
  <c r="E581" i="13"/>
  <c r="P581" i="13" s="1"/>
  <c r="AZ578" i="13"/>
  <c r="AF578" i="13"/>
  <c r="O578" i="13"/>
  <c r="N578" i="13"/>
  <c r="L578" i="13"/>
  <c r="Q581" i="13" s="1"/>
  <c r="BQ574" i="13"/>
  <c r="BH574" i="13"/>
  <c r="AN574" i="13"/>
  <c r="T574" i="13"/>
  <c r="O574" i="13"/>
  <c r="E574" i="13"/>
  <c r="N574" i="13" s="1"/>
  <c r="AZ571" i="13"/>
  <c r="AF571" i="13"/>
  <c r="P571" i="13"/>
  <c r="O571" i="13"/>
  <c r="N571" i="13"/>
  <c r="L571" i="13"/>
  <c r="Q574" i="13" s="1"/>
  <c r="BQ567" i="13"/>
  <c r="BH567" i="13"/>
  <c r="AN567" i="13"/>
  <c r="T567" i="13"/>
  <c r="O567" i="13"/>
  <c r="N567" i="13"/>
  <c r="E567" i="13"/>
  <c r="AZ564" i="13"/>
  <c r="AF564" i="13"/>
  <c r="O564" i="13"/>
  <c r="N564" i="13"/>
  <c r="L564" i="13"/>
  <c r="Q567" i="13" s="1"/>
  <c r="BQ560" i="13"/>
  <c r="BH560" i="13"/>
  <c r="AN560" i="13"/>
  <c r="T560" i="13"/>
  <c r="O560" i="13"/>
  <c r="N560" i="13"/>
  <c r="E560" i="13"/>
  <c r="AZ557" i="13"/>
  <c r="AF557" i="13"/>
  <c r="Q557" i="13"/>
  <c r="P557" i="13"/>
  <c r="O557" i="13"/>
  <c r="N557" i="13"/>
  <c r="L557" i="13"/>
  <c r="Q560" i="13" s="1"/>
  <c r="BQ553" i="13"/>
  <c r="BH553" i="13"/>
  <c r="AN553" i="13"/>
  <c r="T553" i="13"/>
  <c r="N553" i="13"/>
  <c r="E553" i="13"/>
  <c r="P553" i="13" s="1"/>
  <c r="AZ550" i="13"/>
  <c r="AF550" i="13"/>
  <c r="Q550" i="13"/>
  <c r="O550" i="13"/>
  <c r="N550" i="13"/>
  <c r="L550" i="13"/>
  <c r="Q553" i="13" s="1"/>
  <c r="BQ546" i="13"/>
  <c r="BH546" i="13"/>
  <c r="AN546" i="13"/>
  <c r="T546" i="13"/>
  <c r="O546" i="13"/>
  <c r="E546" i="13"/>
  <c r="N546" i="13" s="1"/>
  <c r="AZ543" i="13"/>
  <c r="AF543" i="13"/>
  <c r="P543" i="13"/>
  <c r="O543" i="13"/>
  <c r="N543" i="13"/>
  <c r="L543" i="13"/>
  <c r="Q546" i="13" s="1"/>
  <c r="BQ539" i="13"/>
  <c r="BH539" i="13"/>
  <c r="AN539" i="13"/>
  <c r="X539" i="13"/>
  <c r="T539" i="13"/>
  <c r="P539" i="13"/>
  <c r="O539" i="13"/>
  <c r="N539" i="13"/>
  <c r="AA539" i="13" s="1"/>
  <c r="E539" i="13"/>
  <c r="AZ536" i="13"/>
  <c r="AF536" i="13"/>
  <c r="Q536" i="13"/>
  <c r="O536" i="13"/>
  <c r="N536" i="13"/>
  <c r="L536" i="13"/>
  <c r="Q539" i="13" s="1"/>
  <c r="BQ532" i="13"/>
  <c r="BH532" i="13"/>
  <c r="AN532" i="13"/>
  <c r="T532" i="13"/>
  <c r="O532" i="13"/>
  <c r="E532" i="13"/>
  <c r="N532" i="13" s="1"/>
  <c r="AZ529" i="13"/>
  <c r="AF529" i="13"/>
  <c r="P529" i="13"/>
  <c r="O529" i="13"/>
  <c r="N529" i="13"/>
  <c r="L529" i="13"/>
  <c r="Q532" i="13" s="1"/>
  <c r="BQ525" i="13"/>
  <c r="BH525" i="13"/>
  <c r="AN525" i="13"/>
  <c r="T525" i="13"/>
  <c r="O525" i="13"/>
  <c r="N525" i="13"/>
  <c r="E525" i="13"/>
  <c r="AZ522" i="13"/>
  <c r="AF522" i="13"/>
  <c r="O522" i="13"/>
  <c r="N522" i="13"/>
  <c r="L522" i="13"/>
  <c r="Q525" i="13" s="1"/>
  <c r="BQ518" i="13"/>
  <c r="BH518" i="13"/>
  <c r="AN518" i="13"/>
  <c r="T518" i="13"/>
  <c r="O518" i="13"/>
  <c r="N518" i="13"/>
  <c r="E518" i="13"/>
  <c r="P518" i="13" s="1"/>
  <c r="AZ515" i="13"/>
  <c r="AF515" i="13"/>
  <c r="Q515" i="13"/>
  <c r="P515" i="13"/>
  <c r="O515" i="13"/>
  <c r="N515" i="13"/>
  <c r="AA515" i="13" s="1"/>
  <c r="L515" i="13"/>
  <c r="Q518" i="13" s="1"/>
  <c r="BQ511" i="13"/>
  <c r="BH511" i="13"/>
  <c r="AN511" i="13"/>
  <c r="T511" i="13"/>
  <c r="E511" i="13"/>
  <c r="O511" i="13" s="1"/>
  <c r="AZ508" i="13"/>
  <c r="AF508" i="13"/>
  <c r="O508" i="13"/>
  <c r="N508" i="13"/>
  <c r="L508" i="13"/>
  <c r="Q511" i="13" s="1"/>
  <c r="BQ504" i="13"/>
  <c r="BH504" i="13"/>
  <c r="AN504" i="13"/>
  <c r="T504" i="13"/>
  <c r="O504" i="13"/>
  <c r="N504" i="13"/>
  <c r="E504" i="13"/>
  <c r="AZ501" i="13"/>
  <c r="AF501" i="13"/>
  <c r="P501" i="13"/>
  <c r="O501" i="13"/>
  <c r="N501" i="13"/>
  <c r="L501" i="13"/>
  <c r="Q504" i="13" s="1"/>
  <c r="BQ497" i="13"/>
  <c r="BH497" i="13"/>
  <c r="AN497" i="13"/>
  <c r="T497" i="13"/>
  <c r="E497" i="13"/>
  <c r="P497" i="13" s="1"/>
  <c r="AZ494" i="13"/>
  <c r="AF494" i="13"/>
  <c r="O494" i="13"/>
  <c r="N494" i="13"/>
  <c r="L494" i="13"/>
  <c r="Q497" i="13" s="1"/>
  <c r="BQ490" i="13"/>
  <c r="BH490" i="13"/>
  <c r="AN490" i="13"/>
  <c r="T490" i="13"/>
  <c r="O490" i="13"/>
  <c r="E490" i="13"/>
  <c r="N490" i="13" s="1"/>
  <c r="AZ487" i="13"/>
  <c r="AF487" i="13"/>
  <c r="P487" i="13"/>
  <c r="O487" i="13"/>
  <c r="N487" i="13"/>
  <c r="L487" i="13"/>
  <c r="Q490" i="13" s="1"/>
  <c r="BQ483" i="13"/>
  <c r="BH483" i="13"/>
  <c r="AN483" i="13"/>
  <c r="T483" i="13"/>
  <c r="N483" i="13"/>
  <c r="E483" i="13"/>
  <c r="O483" i="13" s="1"/>
  <c r="AZ480" i="13"/>
  <c r="AF480" i="13"/>
  <c r="O480" i="13"/>
  <c r="N480" i="13"/>
  <c r="L480" i="13"/>
  <c r="Q483" i="13" s="1"/>
  <c r="BQ476" i="13"/>
  <c r="BH476" i="13"/>
  <c r="AN476" i="13"/>
  <c r="T476" i="13"/>
  <c r="O476" i="13"/>
  <c r="N476" i="13"/>
  <c r="E476" i="13"/>
  <c r="AZ473" i="13"/>
  <c r="AF473" i="13"/>
  <c r="P473" i="13"/>
  <c r="O473" i="13"/>
  <c r="N473" i="13"/>
  <c r="L473" i="13"/>
  <c r="Q476" i="13" s="1"/>
  <c r="BQ469" i="13"/>
  <c r="BH469" i="13"/>
  <c r="AN469" i="13"/>
  <c r="T469" i="13"/>
  <c r="E469" i="13"/>
  <c r="P469" i="13" s="1"/>
  <c r="AZ466" i="13"/>
  <c r="AF466" i="13"/>
  <c r="O466" i="13"/>
  <c r="N466" i="13"/>
  <c r="L466" i="13"/>
  <c r="Q469" i="13" s="1"/>
  <c r="BQ462" i="13"/>
  <c r="BH462" i="13"/>
  <c r="AN462" i="13"/>
  <c r="T462" i="13"/>
  <c r="O462" i="13"/>
  <c r="E462" i="13"/>
  <c r="N462" i="13" s="1"/>
  <c r="AZ459" i="13"/>
  <c r="AF459" i="13"/>
  <c r="P459" i="13"/>
  <c r="O459" i="13"/>
  <c r="N459" i="13"/>
  <c r="L459" i="13"/>
  <c r="Q462" i="13" s="1"/>
  <c r="BQ455" i="13"/>
  <c r="BH455" i="13"/>
  <c r="AN455" i="13"/>
  <c r="T455" i="13"/>
  <c r="O455" i="13"/>
  <c r="N455" i="13"/>
  <c r="E455" i="13"/>
  <c r="AZ452" i="13"/>
  <c r="AF452" i="13"/>
  <c r="O452" i="13"/>
  <c r="N452" i="13"/>
  <c r="L452" i="13"/>
  <c r="Q455" i="13" s="1"/>
  <c r="BQ448" i="13"/>
  <c r="BH448" i="13"/>
  <c r="AN448" i="13"/>
  <c r="T448" i="13"/>
  <c r="O448" i="13"/>
  <c r="N448" i="13"/>
  <c r="E448" i="13"/>
  <c r="P448" i="13" s="1"/>
  <c r="AZ445" i="13"/>
  <c r="AF445" i="13"/>
  <c r="P445" i="13"/>
  <c r="O445" i="13"/>
  <c r="N445" i="13"/>
  <c r="L445" i="13"/>
  <c r="Q448" i="13" s="1"/>
  <c r="BQ441" i="13"/>
  <c r="BH441" i="13"/>
  <c r="AN441" i="13"/>
  <c r="T441" i="13"/>
  <c r="O441" i="13"/>
  <c r="N441" i="13"/>
  <c r="E441" i="13"/>
  <c r="AZ438" i="13"/>
  <c r="AF438" i="13"/>
  <c r="O438" i="13"/>
  <c r="N438" i="13"/>
  <c r="L438" i="13"/>
  <c r="Q441" i="13" s="1"/>
  <c r="BQ434" i="13"/>
  <c r="BH434" i="13"/>
  <c r="AN434" i="13"/>
  <c r="T434" i="13"/>
  <c r="O434" i="13"/>
  <c r="N434" i="13"/>
  <c r="E434" i="13"/>
  <c r="AZ431" i="13"/>
  <c r="AF431" i="13"/>
  <c r="Q431" i="13"/>
  <c r="P431" i="13"/>
  <c r="O431" i="13"/>
  <c r="N431" i="13"/>
  <c r="L431" i="13"/>
  <c r="Q434" i="13" s="1"/>
  <c r="BQ427" i="13"/>
  <c r="BH427" i="13"/>
  <c r="AN427" i="13"/>
  <c r="T427" i="13"/>
  <c r="E427" i="13"/>
  <c r="P427" i="13" s="1"/>
  <c r="AZ424" i="13"/>
  <c r="AF424" i="13"/>
  <c r="P424" i="13"/>
  <c r="O424" i="13"/>
  <c r="N424" i="13"/>
  <c r="L424" i="13"/>
  <c r="BQ420" i="13"/>
  <c r="BH420" i="13"/>
  <c r="AN420" i="13"/>
  <c r="T420" i="13"/>
  <c r="O420" i="13"/>
  <c r="N420" i="13"/>
  <c r="E420" i="13"/>
  <c r="P420" i="13" s="1"/>
  <c r="AZ417" i="13"/>
  <c r="AF417" i="13"/>
  <c r="P417" i="13"/>
  <c r="O417" i="13"/>
  <c r="N417" i="13"/>
  <c r="L417" i="13"/>
  <c r="Q420" i="13" s="1"/>
  <c r="BQ413" i="13"/>
  <c r="BH413" i="13"/>
  <c r="AN413" i="13"/>
  <c r="AA413" i="13"/>
  <c r="X413" i="13"/>
  <c r="T413" i="13"/>
  <c r="Q413" i="13"/>
  <c r="P413" i="13"/>
  <c r="O413" i="13"/>
  <c r="N413" i="13"/>
  <c r="E413" i="13"/>
  <c r="AZ410" i="13"/>
  <c r="AF410" i="13"/>
  <c r="Q410" i="13"/>
  <c r="P410" i="13"/>
  <c r="X410" i="13" s="1"/>
  <c r="O410" i="13"/>
  <c r="Y410" i="13" s="1"/>
  <c r="N410" i="13"/>
  <c r="L410" i="13"/>
  <c r="BQ406" i="13"/>
  <c r="BH406" i="13"/>
  <c r="AN406" i="13"/>
  <c r="T406" i="13"/>
  <c r="O406" i="13"/>
  <c r="N406" i="13"/>
  <c r="E406" i="13"/>
  <c r="P406" i="13" s="1"/>
  <c r="AZ403" i="13"/>
  <c r="AF403" i="13"/>
  <c r="P403" i="13"/>
  <c r="O403" i="13"/>
  <c r="N403" i="13"/>
  <c r="L403" i="13"/>
  <c r="Q406" i="13" s="1"/>
  <c r="BQ399" i="13"/>
  <c r="BH399" i="13"/>
  <c r="AN399" i="13"/>
  <c r="AA399" i="13"/>
  <c r="X399" i="13"/>
  <c r="T399" i="13"/>
  <c r="Q399" i="13"/>
  <c r="P399" i="13"/>
  <c r="O399" i="13"/>
  <c r="N399" i="13"/>
  <c r="E399" i="13"/>
  <c r="AZ396" i="13"/>
  <c r="AF396" i="13"/>
  <c r="Q396" i="13"/>
  <c r="P396" i="13"/>
  <c r="X396" i="13" s="1"/>
  <c r="O396" i="13"/>
  <c r="Y396" i="13" s="1"/>
  <c r="N396" i="13"/>
  <c r="L396" i="13"/>
  <c r="BQ392" i="13"/>
  <c r="BH392" i="13"/>
  <c r="AN392" i="13"/>
  <c r="T392" i="13"/>
  <c r="O392" i="13"/>
  <c r="N392" i="13"/>
  <c r="E392" i="13"/>
  <c r="P392" i="13" s="1"/>
  <c r="AZ389" i="13"/>
  <c r="AF389" i="13"/>
  <c r="Y389" i="13"/>
  <c r="Q389" i="13"/>
  <c r="P389" i="13"/>
  <c r="Z389" i="13" s="1"/>
  <c r="O389" i="13"/>
  <c r="N389" i="13"/>
  <c r="L389" i="13"/>
  <c r="Q392" i="13" s="1"/>
  <c r="BQ385" i="13"/>
  <c r="BH385" i="13"/>
  <c r="AN385" i="13"/>
  <c r="T385" i="13"/>
  <c r="O385" i="13"/>
  <c r="N385" i="13"/>
  <c r="E385" i="13"/>
  <c r="AZ382" i="13"/>
  <c r="AF382" i="13"/>
  <c r="P382" i="13"/>
  <c r="O382" i="13"/>
  <c r="N382" i="13"/>
  <c r="L382" i="13"/>
  <c r="Q385" i="13" s="1"/>
  <c r="BQ378" i="13"/>
  <c r="BH378" i="13"/>
  <c r="AN378" i="13"/>
  <c r="T378" i="13"/>
  <c r="O378" i="13"/>
  <c r="N378" i="13"/>
  <c r="E378" i="13"/>
  <c r="AZ375" i="13"/>
  <c r="AF375" i="13"/>
  <c r="P375" i="13"/>
  <c r="O375" i="13"/>
  <c r="N375" i="13"/>
  <c r="L375" i="13"/>
  <c r="Q378" i="13" s="1"/>
  <c r="BQ371" i="13"/>
  <c r="BH371" i="13"/>
  <c r="AN371" i="13"/>
  <c r="T371" i="13"/>
  <c r="O371" i="13"/>
  <c r="N371" i="13"/>
  <c r="E371" i="13"/>
  <c r="AZ368" i="13"/>
  <c r="AF368" i="13"/>
  <c r="Z368" i="13"/>
  <c r="Q368" i="13"/>
  <c r="P368" i="13"/>
  <c r="X368" i="13" s="1"/>
  <c r="O368" i="13"/>
  <c r="N368" i="13"/>
  <c r="L368" i="13"/>
  <c r="Q371" i="13" s="1"/>
  <c r="BQ364" i="13"/>
  <c r="BH364" i="13"/>
  <c r="AN364" i="13"/>
  <c r="T364" i="13"/>
  <c r="O364" i="13"/>
  <c r="E364" i="13"/>
  <c r="N364" i="13" s="1"/>
  <c r="AZ361" i="13"/>
  <c r="AF361" i="13"/>
  <c r="P361" i="13"/>
  <c r="O361" i="13"/>
  <c r="N361" i="13"/>
  <c r="L361" i="13"/>
  <c r="Q364" i="13" s="1"/>
  <c r="BQ357" i="13"/>
  <c r="BH357" i="13"/>
  <c r="AN357" i="13"/>
  <c r="T357" i="13"/>
  <c r="O357" i="13"/>
  <c r="N357" i="13"/>
  <c r="E357" i="13"/>
  <c r="AZ354" i="13"/>
  <c r="AF354" i="13"/>
  <c r="Z354" i="13"/>
  <c r="Q354" i="13"/>
  <c r="P354" i="13"/>
  <c r="O354" i="13"/>
  <c r="N354" i="13"/>
  <c r="L354" i="13"/>
  <c r="Q357" i="13" s="1"/>
  <c r="BQ350" i="13"/>
  <c r="BH350" i="13"/>
  <c r="AN350" i="13"/>
  <c r="T350" i="13"/>
  <c r="O350" i="13"/>
  <c r="E350" i="13"/>
  <c r="N350" i="13" s="1"/>
  <c r="AZ347" i="13"/>
  <c r="AF347" i="13"/>
  <c r="P347" i="13"/>
  <c r="O347" i="13"/>
  <c r="N347" i="13"/>
  <c r="L347" i="13"/>
  <c r="Q350" i="13" s="1"/>
  <c r="BQ343" i="13"/>
  <c r="BH343" i="13"/>
  <c r="AN343" i="13"/>
  <c r="T343" i="13"/>
  <c r="O343" i="13"/>
  <c r="N343" i="13"/>
  <c r="E343" i="13"/>
  <c r="AZ340" i="13"/>
  <c r="AF340" i="13"/>
  <c r="P340" i="13"/>
  <c r="O340" i="13"/>
  <c r="N340" i="13"/>
  <c r="L340" i="13"/>
  <c r="Q343" i="13" s="1"/>
  <c r="BQ336" i="13"/>
  <c r="BH336" i="13"/>
  <c r="AN336" i="13"/>
  <c r="T336" i="13"/>
  <c r="O336" i="13"/>
  <c r="N336" i="13"/>
  <c r="E336" i="13"/>
  <c r="P336" i="13" s="1"/>
  <c r="AZ333" i="13"/>
  <c r="AF333" i="13"/>
  <c r="P333" i="13"/>
  <c r="O333" i="13"/>
  <c r="N333" i="13"/>
  <c r="L333" i="13"/>
  <c r="Q336" i="13" s="1"/>
  <c r="BQ329" i="13"/>
  <c r="BH329" i="13"/>
  <c r="AN329" i="13"/>
  <c r="T329" i="13"/>
  <c r="O329" i="13"/>
  <c r="N329" i="13"/>
  <c r="E329" i="13"/>
  <c r="AZ326" i="13"/>
  <c r="AF326" i="13"/>
  <c r="P326" i="13"/>
  <c r="O326" i="13"/>
  <c r="N326" i="13"/>
  <c r="L326" i="13"/>
  <c r="Q329" i="13" s="1"/>
  <c r="BQ322" i="13"/>
  <c r="BH322" i="13"/>
  <c r="AN322" i="13"/>
  <c r="T322" i="13"/>
  <c r="O322" i="13"/>
  <c r="N322" i="13"/>
  <c r="E322" i="13"/>
  <c r="P322" i="13" s="1"/>
  <c r="AZ319" i="13"/>
  <c r="AF319" i="13"/>
  <c r="P319" i="13"/>
  <c r="O319" i="13"/>
  <c r="N319" i="13"/>
  <c r="L319" i="13"/>
  <c r="Q322" i="13" s="1"/>
  <c r="BQ315" i="13"/>
  <c r="BH315" i="13"/>
  <c r="AN315" i="13"/>
  <c r="T315" i="13"/>
  <c r="O315" i="13"/>
  <c r="N315" i="13"/>
  <c r="E315" i="13"/>
  <c r="AZ312" i="13"/>
  <c r="AF312" i="13"/>
  <c r="P312" i="13"/>
  <c r="O312" i="13"/>
  <c r="N312" i="13"/>
  <c r="L312" i="13"/>
  <c r="Q315" i="13" s="1"/>
  <c r="BQ308" i="13"/>
  <c r="BH308" i="13"/>
  <c r="AN308" i="13"/>
  <c r="T308" i="13"/>
  <c r="O308" i="13"/>
  <c r="N308" i="13"/>
  <c r="AA308" i="13" s="1"/>
  <c r="E308" i="13"/>
  <c r="P308" i="13" s="1"/>
  <c r="X308" i="13" s="1"/>
  <c r="AZ305" i="13"/>
  <c r="AF305" i="13"/>
  <c r="P305" i="13"/>
  <c r="O305" i="13"/>
  <c r="N305" i="13"/>
  <c r="L305" i="13"/>
  <c r="Q308" i="13" s="1"/>
  <c r="BQ301" i="13"/>
  <c r="BH301" i="13"/>
  <c r="AN301" i="13"/>
  <c r="T301" i="13"/>
  <c r="O301" i="13"/>
  <c r="N301" i="13"/>
  <c r="E301" i="13"/>
  <c r="AZ298" i="13"/>
  <c r="AF298" i="13"/>
  <c r="Q298" i="13"/>
  <c r="P298" i="13"/>
  <c r="X298" i="13" s="1"/>
  <c r="O298" i="13"/>
  <c r="Y298" i="13" s="1"/>
  <c r="N298" i="13"/>
  <c r="AA298" i="13" s="1"/>
  <c r="L298" i="13"/>
  <c r="Q301" i="13" s="1"/>
  <c r="BQ294" i="13"/>
  <c r="BH294" i="13"/>
  <c r="AN294" i="13"/>
  <c r="T294" i="13"/>
  <c r="O294" i="13"/>
  <c r="N294" i="13"/>
  <c r="E294" i="13"/>
  <c r="P294" i="13" s="1"/>
  <c r="AZ291" i="13"/>
  <c r="AF291" i="13"/>
  <c r="P291" i="13"/>
  <c r="O291" i="13"/>
  <c r="N291" i="13"/>
  <c r="L291" i="13"/>
  <c r="Q294" i="13" s="1"/>
  <c r="BQ287" i="13"/>
  <c r="BH287" i="13"/>
  <c r="AN287" i="13"/>
  <c r="T287" i="13"/>
  <c r="O287" i="13"/>
  <c r="N287" i="13"/>
  <c r="E287" i="13"/>
  <c r="AZ284" i="13"/>
  <c r="AF284" i="13"/>
  <c r="P284" i="13"/>
  <c r="O284" i="13"/>
  <c r="N284" i="13"/>
  <c r="L284" i="13"/>
  <c r="Q287" i="13" s="1"/>
  <c r="BQ280" i="13"/>
  <c r="BH280" i="13"/>
  <c r="AN280" i="13"/>
  <c r="T280" i="13"/>
  <c r="O280" i="13"/>
  <c r="E280" i="13"/>
  <c r="N280" i="13" s="1"/>
  <c r="AZ277" i="13"/>
  <c r="AF277" i="13"/>
  <c r="P277" i="13"/>
  <c r="O277" i="13"/>
  <c r="N277" i="13"/>
  <c r="L277" i="13"/>
  <c r="Q280" i="13" s="1"/>
  <c r="BQ273" i="13"/>
  <c r="BH273" i="13"/>
  <c r="AN273" i="13"/>
  <c r="T273" i="13"/>
  <c r="O273" i="13"/>
  <c r="N273" i="13"/>
  <c r="E273" i="13"/>
  <c r="AZ270" i="13"/>
  <c r="AF270" i="13"/>
  <c r="P270" i="13"/>
  <c r="O270" i="13"/>
  <c r="N270" i="13"/>
  <c r="L270" i="13"/>
  <c r="Q273" i="13" s="1"/>
  <c r="BQ266" i="13"/>
  <c r="BH266" i="13"/>
  <c r="AN266" i="13"/>
  <c r="T266" i="13"/>
  <c r="Q266" i="13"/>
  <c r="O266" i="13"/>
  <c r="E266" i="13"/>
  <c r="N266" i="13" s="1"/>
  <c r="AZ263" i="13"/>
  <c r="AF263" i="13"/>
  <c r="Y263" i="13"/>
  <c r="P263" i="13"/>
  <c r="O263" i="13"/>
  <c r="N263" i="13"/>
  <c r="L263" i="13"/>
  <c r="Q263" i="13" s="1"/>
  <c r="BQ259" i="13"/>
  <c r="BH259" i="13"/>
  <c r="AN259" i="13"/>
  <c r="X259" i="13"/>
  <c r="T259" i="13"/>
  <c r="O259" i="13"/>
  <c r="N259" i="13"/>
  <c r="AA259" i="13" s="1"/>
  <c r="E259" i="13"/>
  <c r="P259" i="13" s="1"/>
  <c r="AZ256" i="13"/>
  <c r="AF256" i="13"/>
  <c r="Q256" i="13"/>
  <c r="P256" i="13"/>
  <c r="Z256" i="13" s="1"/>
  <c r="O256" i="13"/>
  <c r="N256" i="13"/>
  <c r="L256" i="13"/>
  <c r="Q259" i="13" s="1"/>
  <c r="BQ252" i="13"/>
  <c r="BH252" i="13"/>
  <c r="AN252" i="13"/>
  <c r="T252" i="13"/>
  <c r="Q252" i="13"/>
  <c r="O252" i="13"/>
  <c r="E252" i="13"/>
  <c r="N252" i="13" s="1"/>
  <c r="AZ249" i="13"/>
  <c r="AF249" i="13"/>
  <c r="Z249" i="13"/>
  <c r="Y249" i="13"/>
  <c r="P249" i="13"/>
  <c r="O249" i="13"/>
  <c r="N249" i="13"/>
  <c r="L249" i="13"/>
  <c r="Q249" i="13" s="1"/>
  <c r="BQ245" i="13"/>
  <c r="BH245" i="13"/>
  <c r="AN245" i="13"/>
  <c r="T245" i="13"/>
  <c r="O245" i="13"/>
  <c r="N245" i="13"/>
  <c r="E245" i="13"/>
  <c r="P245" i="13" s="1"/>
  <c r="AA245" i="13" s="1"/>
  <c r="AZ242" i="13"/>
  <c r="AF242" i="13"/>
  <c r="Z242" i="13"/>
  <c r="Q242" i="13"/>
  <c r="P242" i="13"/>
  <c r="O242" i="13"/>
  <c r="N242" i="13"/>
  <c r="L242" i="13"/>
  <c r="Q245" i="13" s="1"/>
  <c r="BQ238" i="13"/>
  <c r="BH238" i="13"/>
  <c r="AN238" i="13"/>
  <c r="T238" i="13"/>
  <c r="Q238" i="13"/>
  <c r="O238" i="13"/>
  <c r="Y238" i="13" s="1"/>
  <c r="N238" i="13"/>
  <c r="E238" i="13"/>
  <c r="AZ235" i="13"/>
  <c r="AF235" i="13"/>
  <c r="P235" i="13"/>
  <c r="O235" i="13"/>
  <c r="N235" i="13"/>
  <c r="L235" i="13"/>
  <c r="P238" i="13" s="1"/>
  <c r="X238" i="13" s="1"/>
  <c r="BQ231" i="13"/>
  <c r="BH231" i="13"/>
  <c r="AN231" i="13"/>
  <c r="AA231" i="13"/>
  <c r="X231" i="13"/>
  <c r="T231" i="13"/>
  <c r="O231" i="13"/>
  <c r="N231" i="13"/>
  <c r="E231" i="13"/>
  <c r="P231" i="13" s="1"/>
  <c r="AZ228" i="13"/>
  <c r="AF228" i="13"/>
  <c r="Z228" i="13"/>
  <c r="Q228" i="13"/>
  <c r="P228" i="13"/>
  <c r="O228" i="13"/>
  <c r="N228" i="13"/>
  <c r="L228" i="13"/>
  <c r="Q231" i="13" s="1"/>
  <c r="BQ224" i="13"/>
  <c r="BH224" i="13"/>
  <c r="AN224" i="13"/>
  <c r="T224" i="13"/>
  <c r="Q224" i="13"/>
  <c r="O224" i="13"/>
  <c r="N224" i="13"/>
  <c r="E224" i="13"/>
  <c r="AZ221" i="13"/>
  <c r="AF221" i="13"/>
  <c r="P221" i="13"/>
  <c r="O221" i="13"/>
  <c r="N221" i="13"/>
  <c r="L221" i="13"/>
  <c r="P224" i="13" s="1"/>
  <c r="X224" i="13" s="1"/>
  <c r="BQ217" i="13"/>
  <c r="BH217" i="13"/>
  <c r="AN217" i="13"/>
  <c r="T217" i="13"/>
  <c r="O217" i="13"/>
  <c r="N217" i="13"/>
  <c r="AA217" i="13" s="1"/>
  <c r="E217" i="13"/>
  <c r="P217" i="13" s="1"/>
  <c r="AZ214" i="13"/>
  <c r="AF214" i="13"/>
  <c r="P214" i="13"/>
  <c r="O214" i="13"/>
  <c r="N214" i="13"/>
  <c r="L214" i="13"/>
  <c r="Q217" i="13" s="1"/>
  <c r="BQ210" i="13"/>
  <c r="BH210" i="13"/>
  <c r="AN210" i="13"/>
  <c r="T210" i="13"/>
  <c r="Q210" i="13"/>
  <c r="O210" i="13"/>
  <c r="X210" i="13" s="1"/>
  <c r="N210" i="13"/>
  <c r="E210" i="13"/>
  <c r="AZ207" i="13"/>
  <c r="AF207" i="13"/>
  <c r="P207" i="13"/>
  <c r="O207" i="13"/>
  <c r="N207" i="13"/>
  <c r="L207" i="13"/>
  <c r="P210" i="13" s="1"/>
  <c r="BQ203" i="13"/>
  <c r="BH203" i="13"/>
  <c r="AN203" i="13"/>
  <c r="AA203" i="13"/>
  <c r="X203" i="13"/>
  <c r="T203" i="13"/>
  <c r="O203" i="13"/>
  <c r="N203" i="13"/>
  <c r="E203" i="13"/>
  <c r="P203" i="13" s="1"/>
  <c r="AZ200" i="13"/>
  <c r="AF200" i="13"/>
  <c r="P200" i="13"/>
  <c r="O200" i="13"/>
  <c r="N200" i="13"/>
  <c r="L200" i="13"/>
  <c r="Q203" i="13" s="1"/>
  <c r="BQ196" i="13"/>
  <c r="BH196" i="13"/>
  <c r="AN196" i="13"/>
  <c r="X196" i="13"/>
  <c r="T196" i="13"/>
  <c r="Q196" i="13"/>
  <c r="O196" i="13"/>
  <c r="N196" i="13"/>
  <c r="E196" i="13"/>
  <c r="P196" i="13" s="1"/>
  <c r="AZ193" i="13"/>
  <c r="AF193" i="13"/>
  <c r="P193" i="13"/>
  <c r="O193" i="13"/>
  <c r="N193" i="13"/>
  <c r="L193" i="13"/>
  <c r="Q193" i="13" s="1"/>
  <c r="Z193" i="13" s="1"/>
  <c r="BQ189" i="13"/>
  <c r="BH189" i="13"/>
  <c r="AN189" i="13"/>
  <c r="T189" i="13"/>
  <c r="O189" i="13"/>
  <c r="N189" i="13"/>
  <c r="AA189" i="13" s="1"/>
  <c r="E189" i="13"/>
  <c r="P189" i="13" s="1"/>
  <c r="AZ186" i="13"/>
  <c r="AF186" i="13"/>
  <c r="P186" i="13"/>
  <c r="O186" i="13"/>
  <c r="N186" i="13"/>
  <c r="L186" i="13"/>
  <c r="Q189" i="13" s="1"/>
  <c r="BQ182" i="13"/>
  <c r="BH182" i="13"/>
  <c r="AN182" i="13"/>
  <c r="T182" i="13"/>
  <c r="Y179" i="13" s="1"/>
  <c r="Q182" i="13"/>
  <c r="O182" i="13"/>
  <c r="N182" i="13"/>
  <c r="AA182" i="13" s="1"/>
  <c r="E182" i="13"/>
  <c r="P182" i="13" s="1"/>
  <c r="AZ179" i="13"/>
  <c r="AF179" i="13"/>
  <c r="Z179" i="13"/>
  <c r="P179" i="13"/>
  <c r="O179" i="13"/>
  <c r="N179" i="13"/>
  <c r="L179" i="13"/>
  <c r="Q179" i="13" s="1"/>
  <c r="BQ175" i="13"/>
  <c r="BH175" i="13"/>
  <c r="AN175" i="13"/>
  <c r="X175" i="13"/>
  <c r="T175" i="13"/>
  <c r="O175" i="13"/>
  <c r="N175" i="13"/>
  <c r="AA175" i="13" s="1"/>
  <c r="E175" i="13"/>
  <c r="P175" i="13" s="1"/>
  <c r="AZ172" i="13"/>
  <c r="AF172" i="13"/>
  <c r="P172" i="13"/>
  <c r="O172" i="13"/>
  <c r="N172" i="13"/>
  <c r="L172" i="13"/>
  <c r="Q175" i="13" s="1"/>
  <c r="BQ168" i="13"/>
  <c r="BH168" i="13"/>
  <c r="AN168" i="13"/>
  <c r="X168" i="13"/>
  <c r="T168" i="13"/>
  <c r="Q168" i="13"/>
  <c r="O168" i="13"/>
  <c r="N168" i="13"/>
  <c r="AA168" i="13" s="1"/>
  <c r="E168" i="13"/>
  <c r="P168" i="13" s="1"/>
  <c r="AZ165" i="13"/>
  <c r="AF165" i="13"/>
  <c r="X165" i="13"/>
  <c r="P165" i="13"/>
  <c r="Z165" i="13" s="1"/>
  <c r="O165" i="13"/>
  <c r="Y165" i="13" s="1"/>
  <c r="N165" i="13"/>
  <c r="L165" i="13"/>
  <c r="Q165" i="13" s="1"/>
  <c r="BQ161" i="13"/>
  <c r="BH161" i="13"/>
  <c r="AN161" i="13"/>
  <c r="T161" i="13"/>
  <c r="O161" i="13"/>
  <c r="E161" i="13"/>
  <c r="P161" i="13" s="1"/>
  <c r="AZ158" i="13"/>
  <c r="AF158" i="13"/>
  <c r="P158" i="13"/>
  <c r="O158" i="13"/>
  <c r="N158" i="13"/>
  <c r="L158" i="13"/>
  <c r="Q161" i="13" s="1"/>
  <c r="BQ154" i="13"/>
  <c r="BH154" i="13"/>
  <c r="AN154" i="13"/>
  <c r="T154" i="13"/>
  <c r="Q154" i="13"/>
  <c r="O154" i="13"/>
  <c r="N154" i="13"/>
  <c r="AA154" i="13" s="1"/>
  <c r="E154" i="13"/>
  <c r="P154" i="13" s="1"/>
  <c r="AZ151" i="13"/>
  <c r="AF151" i="13"/>
  <c r="P151" i="13"/>
  <c r="Y151" i="13" s="1"/>
  <c r="O151" i="13"/>
  <c r="N151" i="13"/>
  <c r="AA151" i="13" s="1"/>
  <c r="L151" i="13"/>
  <c r="Q151" i="13" s="1"/>
  <c r="Z151" i="13" s="1"/>
  <c r="BQ147" i="13"/>
  <c r="BH147" i="13"/>
  <c r="AN147" i="13"/>
  <c r="T147" i="13"/>
  <c r="O147" i="13"/>
  <c r="N147" i="13"/>
  <c r="E147" i="13"/>
  <c r="P147" i="13" s="1"/>
  <c r="AZ144" i="13"/>
  <c r="AF144" i="13"/>
  <c r="P144" i="13"/>
  <c r="O144" i="13"/>
  <c r="N144" i="13"/>
  <c r="L144" i="13"/>
  <c r="BQ140" i="13"/>
  <c r="BH140" i="13"/>
  <c r="AN140" i="13"/>
  <c r="T140" i="13"/>
  <c r="E140" i="13"/>
  <c r="P140" i="13" s="1"/>
  <c r="AZ137" i="13"/>
  <c r="AF137" i="13"/>
  <c r="O137" i="13"/>
  <c r="N137" i="13"/>
  <c r="L137" i="13"/>
  <c r="Q140" i="13" s="1"/>
  <c r="BQ133" i="13"/>
  <c r="BH133" i="13"/>
  <c r="AN133" i="13"/>
  <c r="T133" i="13"/>
  <c r="Q133" i="13"/>
  <c r="P133" i="13"/>
  <c r="O133" i="13"/>
  <c r="N133" i="13"/>
  <c r="AA133" i="13" s="1"/>
  <c r="E133" i="13"/>
  <c r="AZ130" i="13"/>
  <c r="AF130" i="13"/>
  <c r="X130" i="13"/>
  <c r="Q130" i="13"/>
  <c r="P130" i="13"/>
  <c r="Z130" i="13" s="1"/>
  <c r="O130" i="13"/>
  <c r="AA130" i="13" s="1"/>
  <c r="N130" i="13"/>
  <c r="Y130" i="13" s="1"/>
  <c r="L130" i="13"/>
  <c r="BQ126" i="13"/>
  <c r="BH126" i="13"/>
  <c r="AN126" i="13"/>
  <c r="T126" i="13"/>
  <c r="E126" i="13"/>
  <c r="P126" i="13" s="1"/>
  <c r="AZ123" i="13"/>
  <c r="AF123" i="13"/>
  <c r="O123" i="13"/>
  <c r="N123" i="13"/>
  <c r="L123" i="13"/>
  <c r="Q126" i="13" s="1"/>
  <c r="BQ119" i="13"/>
  <c r="BH119" i="13"/>
  <c r="AN119" i="13"/>
  <c r="T119" i="13"/>
  <c r="Q119" i="13"/>
  <c r="P119" i="13"/>
  <c r="O119" i="13"/>
  <c r="N119" i="13"/>
  <c r="AA119" i="13" s="1"/>
  <c r="E119" i="13"/>
  <c r="AZ116" i="13"/>
  <c r="AF116" i="13"/>
  <c r="X116" i="13"/>
  <c r="Q116" i="13"/>
  <c r="P116" i="13"/>
  <c r="Z116" i="13" s="1"/>
  <c r="O116" i="13"/>
  <c r="AA116" i="13" s="1"/>
  <c r="N116" i="13"/>
  <c r="Y116" i="13" s="1"/>
  <c r="L116" i="13"/>
  <c r="BQ112" i="13"/>
  <c r="BH112" i="13"/>
  <c r="AN112" i="13"/>
  <c r="T112" i="13"/>
  <c r="E112" i="13"/>
  <c r="P112" i="13" s="1"/>
  <c r="AZ109" i="13"/>
  <c r="AF109" i="13"/>
  <c r="O109" i="13"/>
  <c r="N109" i="13"/>
  <c r="L109" i="13"/>
  <c r="Q112" i="13" s="1"/>
  <c r="BQ105" i="13"/>
  <c r="BH105" i="13"/>
  <c r="AN105" i="13"/>
  <c r="T105" i="13"/>
  <c r="Q105" i="13"/>
  <c r="P105" i="13"/>
  <c r="O105" i="13"/>
  <c r="N105" i="13"/>
  <c r="AA105" i="13" s="1"/>
  <c r="E105" i="13"/>
  <c r="AZ102" i="13"/>
  <c r="AF102" i="13"/>
  <c r="X102" i="13"/>
  <c r="Q102" i="13"/>
  <c r="P102" i="13"/>
  <c r="Z102" i="13" s="1"/>
  <c r="O102" i="13"/>
  <c r="AA102" i="13" s="1"/>
  <c r="N102" i="13"/>
  <c r="Y102" i="13" s="1"/>
  <c r="L102" i="13"/>
  <c r="BQ98" i="13"/>
  <c r="BH98" i="13"/>
  <c r="AN98" i="13"/>
  <c r="T98" i="13"/>
  <c r="E98" i="13"/>
  <c r="P98" i="13" s="1"/>
  <c r="AZ95" i="13"/>
  <c r="AF95" i="13"/>
  <c r="O95" i="13"/>
  <c r="N95" i="13"/>
  <c r="L95" i="13"/>
  <c r="Q98" i="13" s="1"/>
  <c r="BQ91" i="13"/>
  <c r="BH91" i="13"/>
  <c r="AN91" i="13"/>
  <c r="T91" i="13"/>
  <c r="Q91" i="13"/>
  <c r="P91" i="13"/>
  <c r="O91" i="13"/>
  <c r="N91" i="13"/>
  <c r="AA91" i="13" s="1"/>
  <c r="E91" i="13"/>
  <c r="AZ88" i="13"/>
  <c r="AF88" i="13"/>
  <c r="X88" i="13"/>
  <c r="Q88" i="13"/>
  <c r="P88" i="13"/>
  <c r="Z88" i="13" s="1"/>
  <c r="O88" i="13"/>
  <c r="AA88" i="13" s="1"/>
  <c r="N88" i="13"/>
  <c r="Y88" i="13" s="1"/>
  <c r="L88" i="13"/>
  <c r="BQ84" i="13"/>
  <c r="BH84" i="13"/>
  <c r="AN84" i="13"/>
  <c r="T84" i="13"/>
  <c r="E84" i="13"/>
  <c r="P84" i="13" s="1"/>
  <c r="AZ81" i="13"/>
  <c r="AF81" i="13"/>
  <c r="O81" i="13"/>
  <c r="N81" i="13"/>
  <c r="L81" i="13"/>
  <c r="Q84" i="13" s="1"/>
  <c r="BQ77" i="13"/>
  <c r="BH77" i="13"/>
  <c r="AN77" i="13"/>
  <c r="T77" i="13"/>
  <c r="Q77" i="13"/>
  <c r="P77" i="13"/>
  <c r="O77" i="13"/>
  <c r="N77" i="13"/>
  <c r="AA77" i="13" s="1"/>
  <c r="E77" i="13"/>
  <c r="AZ74" i="13"/>
  <c r="AF74" i="13"/>
  <c r="X74" i="13"/>
  <c r="Q74" i="13"/>
  <c r="P74" i="13"/>
  <c r="Z74" i="13" s="1"/>
  <c r="O74" i="13"/>
  <c r="AA74" i="13" s="1"/>
  <c r="N74" i="13"/>
  <c r="Y74" i="13" s="1"/>
  <c r="L74" i="13"/>
  <c r="BQ70" i="13"/>
  <c r="BH70" i="13"/>
  <c r="AN70" i="13"/>
  <c r="T70" i="13"/>
  <c r="E70" i="13"/>
  <c r="P70" i="13" s="1"/>
  <c r="AZ67" i="13"/>
  <c r="AF67" i="13"/>
  <c r="O67" i="13"/>
  <c r="N67" i="13"/>
  <c r="L67" i="13"/>
  <c r="Q70" i="13" s="1"/>
  <c r="BQ63" i="13"/>
  <c r="BH63" i="13"/>
  <c r="AN63" i="13"/>
  <c r="T63" i="13"/>
  <c r="Q63" i="13"/>
  <c r="P63" i="13"/>
  <c r="O63" i="13"/>
  <c r="N63" i="13"/>
  <c r="AA63" i="13" s="1"/>
  <c r="E63" i="13"/>
  <c r="AZ60" i="13"/>
  <c r="AF60" i="13"/>
  <c r="X60" i="13"/>
  <c r="Q60" i="13"/>
  <c r="P60" i="13"/>
  <c r="Z60" i="13" s="1"/>
  <c r="O60" i="13"/>
  <c r="AA60" i="13" s="1"/>
  <c r="N60" i="13"/>
  <c r="Y60" i="13" s="1"/>
  <c r="L60" i="13"/>
  <c r="BQ56" i="13"/>
  <c r="BH56" i="13"/>
  <c r="AN56" i="13"/>
  <c r="T56" i="13"/>
  <c r="E56" i="13"/>
  <c r="P56" i="13" s="1"/>
  <c r="AZ53" i="13"/>
  <c r="AF53" i="13"/>
  <c r="O53" i="13"/>
  <c r="N53" i="13"/>
  <c r="L53" i="13"/>
  <c r="Q56" i="13" s="1"/>
  <c r="BQ49" i="13"/>
  <c r="BH49" i="13"/>
  <c r="AN49" i="13"/>
  <c r="T49" i="13"/>
  <c r="Q49" i="13"/>
  <c r="P49" i="13"/>
  <c r="O49" i="13"/>
  <c r="N49" i="13"/>
  <c r="AA49" i="13" s="1"/>
  <c r="E49" i="13"/>
  <c r="AZ46" i="13"/>
  <c r="AF46" i="13"/>
  <c r="X46" i="13"/>
  <c r="Q46" i="13"/>
  <c r="P46" i="13"/>
  <c r="O46" i="13"/>
  <c r="AA46" i="13" s="1"/>
  <c r="N46" i="13"/>
  <c r="Z46" i="13" s="1"/>
  <c r="L46" i="13"/>
  <c r="BQ42" i="13"/>
  <c r="BH42" i="13"/>
  <c r="AN42" i="13"/>
  <c r="T42" i="13"/>
  <c r="E42" i="13"/>
  <c r="P42" i="13" s="1"/>
  <c r="AZ39" i="13"/>
  <c r="AF39" i="13"/>
  <c r="O39" i="13"/>
  <c r="N39" i="13"/>
  <c r="L39" i="13"/>
  <c r="Q42" i="13" s="1"/>
  <c r="BQ35" i="13"/>
  <c r="BH35" i="13"/>
  <c r="AN35" i="13"/>
  <c r="T35" i="13"/>
  <c r="Q35" i="13"/>
  <c r="P35" i="13"/>
  <c r="O35" i="13"/>
  <c r="N35" i="13"/>
  <c r="AA35" i="13" s="1"/>
  <c r="E35" i="13"/>
  <c r="AZ32" i="13"/>
  <c r="AF32" i="13"/>
  <c r="X32" i="13"/>
  <c r="Q32" i="13"/>
  <c r="P32" i="13"/>
  <c r="O32" i="13"/>
  <c r="AA32" i="13" s="1"/>
  <c r="N32" i="13"/>
  <c r="Z32" i="13" s="1"/>
  <c r="L32" i="13"/>
  <c r="AJ88" i="13" l="1"/>
  <c r="AJ130" i="13"/>
  <c r="AJ60" i="13"/>
  <c r="AJ102" i="13"/>
  <c r="AJ74" i="13"/>
  <c r="AJ116" i="13"/>
  <c r="AK88" i="13"/>
  <c r="Y32" i="13"/>
  <c r="AJ32" i="13" s="1"/>
  <c r="N42" i="13"/>
  <c r="Y46" i="13"/>
  <c r="AJ46" i="13" s="1"/>
  <c r="N56" i="13"/>
  <c r="N70" i="13"/>
  <c r="N84" i="13"/>
  <c r="N98" i="13"/>
  <c r="N112" i="13"/>
  <c r="N126" i="13"/>
  <c r="N140" i="13"/>
  <c r="Q147" i="13"/>
  <c r="AA147" i="13" s="1"/>
  <c r="X182" i="13"/>
  <c r="AA193" i="13"/>
  <c r="Y242" i="13"/>
  <c r="Z245" i="13"/>
  <c r="Y245" i="13"/>
  <c r="X294" i="13"/>
  <c r="X336" i="13"/>
  <c r="Y368" i="13"/>
  <c r="AA389" i="13"/>
  <c r="Z396" i="13"/>
  <c r="AH396" i="13" s="1"/>
  <c r="Z410" i="13"/>
  <c r="AH410" i="13" s="1"/>
  <c r="AK60" i="13"/>
  <c r="AK116" i="13"/>
  <c r="X35" i="13"/>
  <c r="P39" i="13"/>
  <c r="AA39" i="13" s="1"/>
  <c r="O42" i="13"/>
  <c r="X49" i="13"/>
  <c r="P53" i="13"/>
  <c r="AA53" i="13" s="1"/>
  <c r="O56" i="13"/>
  <c r="X63" i="13"/>
  <c r="P67" i="13"/>
  <c r="AA67" i="13" s="1"/>
  <c r="O70" i="13"/>
  <c r="X77" i="13"/>
  <c r="P81" i="13"/>
  <c r="AA81" i="13" s="1"/>
  <c r="O84" i="13"/>
  <c r="X91" i="13"/>
  <c r="P95" i="13"/>
  <c r="AA95" i="13" s="1"/>
  <c r="O98" i="13"/>
  <c r="X105" i="13"/>
  <c r="P109" i="13"/>
  <c r="AA109" i="13" s="1"/>
  <c r="O112" i="13"/>
  <c r="X119" i="13"/>
  <c r="P123" i="13"/>
  <c r="AA123" i="13" s="1"/>
  <c r="O126" i="13"/>
  <c r="X133" i="13"/>
  <c r="P137" i="13"/>
  <c r="AA137" i="13" s="1"/>
  <c r="O140" i="13"/>
  <c r="X147" i="13"/>
  <c r="AA179" i="13"/>
  <c r="X189" i="13"/>
  <c r="AA196" i="13"/>
  <c r="X217" i="13"/>
  <c r="AA224" i="13"/>
  <c r="AA294" i="13"/>
  <c r="AA336" i="13"/>
  <c r="Z399" i="13"/>
  <c r="Y399" i="13"/>
  <c r="Z413" i="13"/>
  <c r="Y413" i="13"/>
  <c r="AK32" i="13"/>
  <c r="Y35" i="13"/>
  <c r="Q39" i="13"/>
  <c r="Y49" i="13"/>
  <c r="Q53" i="13"/>
  <c r="Y63" i="13"/>
  <c r="Q67" i="13"/>
  <c r="Y77" i="13"/>
  <c r="Q81" i="13"/>
  <c r="Y91" i="13"/>
  <c r="Q95" i="13"/>
  <c r="Y105" i="13"/>
  <c r="Q109" i="13"/>
  <c r="Y119" i="13"/>
  <c r="Q123" i="13"/>
  <c r="Y133" i="13"/>
  <c r="Q137" i="13"/>
  <c r="Z147" i="13"/>
  <c r="X151" i="13"/>
  <c r="X154" i="13"/>
  <c r="X193" i="13"/>
  <c r="Z203" i="13"/>
  <c r="AH203" i="13" s="1"/>
  <c r="Y203" i="13"/>
  <c r="Y224" i="13"/>
  <c r="AI224" i="13" s="1"/>
  <c r="AA249" i="13"/>
  <c r="Z35" i="13"/>
  <c r="X39" i="13"/>
  <c r="Z49" i="13"/>
  <c r="X53" i="13"/>
  <c r="Z63" i="13"/>
  <c r="X67" i="13"/>
  <c r="Z77" i="13"/>
  <c r="X81" i="13"/>
  <c r="Z91" i="13"/>
  <c r="X95" i="13"/>
  <c r="Z105" i="13"/>
  <c r="X109" i="13"/>
  <c r="Z119" i="13"/>
  <c r="X123" i="13"/>
  <c r="Z133" i="13"/>
  <c r="X137" i="13"/>
  <c r="N161" i="13"/>
  <c r="Z168" i="13"/>
  <c r="AH168" i="13" s="1"/>
  <c r="Y168" i="13"/>
  <c r="AK168" i="13" s="1"/>
  <c r="X179" i="13"/>
  <c r="Y193" i="13"/>
  <c r="Y228" i="13"/>
  <c r="Z231" i="13"/>
  <c r="AH231" i="13" s="1"/>
  <c r="Y231" i="13"/>
  <c r="X245" i="13"/>
  <c r="AA263" i="13"/>
  <c r="Z298" i="13"/>
  <c r="AH298" i="13" s="1"/>
  <c r="X322" i="13"/>
  <c r="Y354" i="13"/>
  <c r="AH32" i="13"/>
  <c r="Y39" i="13"/>
  <c r="AH46" i="13"/>
  <c r="Y53" i="13"/>
  <c r="AH60" i="13"/>
  <c r="Y67" i="13"/>
  <c r="AH74" i="13"/>
  <c r="Y81" i="13"/>
  <c r="AH88" i="13"/>
  <c r="Y95" i="13"/>
  <c r="AH102" i="13"/>
  <c r="Y109" i="13"/>
  <c r="AH116" i="13"/>
  <c r="Y123" i="13"/>
  <c r="AH130" i="13"/>
  <c r="Y137" i="13"/>
  <c r="AA165" i="13"/>
  <c r="AI165" i="13" s="1"/>
  <c r="Z175" i="13"/>
  <c r="AJ175" i="13" s="1"/>
  <c r="Y175" i="13"/>
  <c r="AK175" i="13" s="1"/>
  <c r="Z182" i="13"/>
  <c r="Y182" i="13"/>
  <c r="X249" i="13"/>
  <c r="Y256" i="13"/>
  <c r="Z259" i="13"/>
  <c r="AJ259" i="13" s="1"/>
  <c r="Y259" i="13"/>
  <c r="AK259" i="13" s="1"/>
  <c r="AA322" i="13"/>
  <c r="AA396" i="13"/>
  <c r="AA410" i="13"/>
  <c r="AK704" i="13"/>
  <c r="AJ704" i="13"/>
  <c r="AI704" i="13"/>
  <c r="AH704" i="13"/>
  <c r="AK102" i="13"/>
  <c r="AK130" i="13"/>
  <c r="AI32" i="13"/>
  <c r="Z39" i="13"/>
  <c r="AI46" i="13"/>
  <c r="Z53" i="13"/>
  <c r="AI60" i="13"/>
  <c r="Z67" i="13"/>
  <c r="AI74" i="13"/>
  <c r="Z81" i="13"/>
  <c r="AI88" i="13"/>
  <c r="Z95" i="13"/>
  <c r="AI102" i="13"/>
  <c r="Z109" i="13"/>
  <c r="AI116" i="13"/>
  <c r="Z123" i="13"/>
  <c r="AI130" i="13"/>
  <c r="Z137" i="13"/>
  <c r="AK165" i="13"/>
  <c r="AK203" i="13"/>
  <c r="AJ203" i="13"/>
  <c r="AI203" i="13"/>
  <c r="AA210" i="13"/>
  <c r="Z263" i="13"/>
  <c r="X263" i="13"/>
  <c r="X392" i="13"/>
  <c r="X406" i="13"/>
  <c r="X420" i="13"/>
  <c r="AK46" i="13"/>
  <c r="AK74" i="13"/>
  <c r="AJ168" i="13"/>
  <c r="AI168" i="13"/>
  <c r="Y147" i="13"/>
  <c r="Z154" i="13"/>
  <c r="Y154" i="13"/>
  <c r="Z189" i="13"/>
  <c r="Y189" i="13"/>
  <c r="Z217" i="13"/>
  <c r="Y217" i="13"/>
  <c r="AK231" i="13"/>
  <c r="AJ231" i="13"/>
  <c r="AI231" i="13"/>
  <c r="AA238" i="13"/>
  <c r="AA392" i="13"/>
  <c r="AK396" i="13"/>
  <c r="AJ396" i="13"/>
  <c r="AI396" i="13"/>
  <c r="AK399" i="13"/>
  <c r="AJ399" i="13"/>
  <c r="AI399" i="13"/>
  <c r="AH399" i="13"/>
  <c r="AA406" i="13"/>
  <c r="AK410" i="13"/>
  <c r="AJ410" i="13"/>
  <c r="AI410" i="13"/>
  <c r="AK413" i="13"/>
  <c r="AJ413" i="13"/>
  <c r="AI413" i="13"/>
  <c r="AH413" i="13"/>
  <c r="AA420" i="13"/>
  <c r="Q207" i="13"/>
  <c r="Y207" i="13" s="1"/>
  <c r="Q221" i="13"/>
  <c r="Z221" i="13" s="1"/>
  <c r="AA228" i="13"/>
  <c r="Q235" i="13"/>
  <c r="Y235" i="13" s="1"/>
  <c r="AA242" i="13"/>
  <c r="P252" i="13"/>
  <c r="X252" i="13" s="1"/>
  <c r="AA256" i="13"/>
  <c r="P266" i="13"/>
  <c r="AA266" i="13" s="1"/>
  <c r="Q277" i="13"/>
  <c r="Y277" i="13" s="1"/>
  <c r="P280" i="13"/>
  <c r="AA280" i="13" s="1"/>
  <c r="Q291" i="13"/>
  <c r="Y291" i="13" s="1"/>
  <c r="Q305" i="13"/>
  <c r="Y305" i="13" s="1"/>
  <c r="Q319" i="13"/>
  <c r="Y319" i="13" s="1"/>
  <c r="Q333" i="13"/>
  <c r="Y333" i="13" s="1"/>
  <c r="Q347" i="13"/>
  <c r="Y347" i="13" s="1"/>
  <c r="P350" i="13"/>
  <c r="AA350" i="13" s="1"/>
  <c r="AA354" i="13"/>
  <c r="Q361" i="13"/>
  <c r="AA361" i="13" s="1"/>
  <c r="P364" i="13"/>
  <c r="AA364" i="13" s="1"/>
  <c r="AA368" i="13"/>
  <c r="AI368" i="13" s="1"/>
  <c r="Q375" i="13"/>
  <c r="Y375" i="13" s="1"/>
  <c r="P378" i="13"/>
  <c r="X378" i="13" s="1"/>
  <c r="Q403" i="13"/>
  <c r="Y403" i="13" s="1"/>
  <c r="Q417" i="13"/>
  <c r="Y417" i="13" s="1"/>
  <c r="Q427" i="13"/>
  <c r="Q424" i="13"/>
  <c r="AA424" i="13" s="1"/>
  <c r="AA518" i="13"/>
  <c r="AA651" i="13"/>
  <c r="P994" i="13"/>
  <c r="O994" i="13"/>
  <c r="N994" i="13"/>
  <c r="X277" i="13"/>
  <c r="X291" i="13"/>
  <c r="X305" i="13"/>
  <c r="X319" i="13"/>
  <c r="X333" i="13"/>
  <c r="X347" i="13"/>
  <c r="X361" i="13"/>
  <c r="X375" i="13"/>
  <c r="X389" i="13"/>
  <c r="X403" i="13"/>
  <c r="X417" i="13"/>
  <c r="Y424" i="13"/>
  <c r="X424" i="13"/>
  <c r="AA588" i="13"/>
  <c r="AA686" i="13"/>
  <c r="Q144" i="13"/>
  <c r="Z144" i="13" s="1"/>
  <c r="Q158" i="13"/>
  <c r="Y158" i="13" s="1"/>
  <c r="Q172" i="13"/>
  <c r="Z172" i="13" s="1"/>
  <c r="Q186" i="13"/>
  <c r="Z186" i="13" s="1"/>
  <c r="Y196" i="13"/>
  <c r="Q200" i="13"/>
  <c r="Z200" i="13" s="1"/>
  <c r="Y210" i="13"/>
  <c r="AI210" i="13" s="1"/>
  <c r="Q214" i="13"/>
  <c r="Z214" i="13" s="1"/>
  <c r="Q270" i="13"/>
  <c r="Z270" i="13" s="1"/>
  <c r="P273" i="13"/>
  <c r="Z273" i="13" s="1"/>
  <c r="Q284" i="13"/>
  <c r="Z284" i="13" s="1"/>
  <c r="P287" i="13"/>
  <c r="Y287" i="13" s="1"/>
  <c r="Y294" i="13"/>
  <c r="P301" i="13"/>
  <c r="X301" i="13" s="1"/>
  <c r="Y308" i="13"/>
  <c r="AK308" i="13" s="1"/>
  <c r="Q312" i="13"/>
  <c r="AA312" i="13" s="1"/>
  <c r="P315" i="13"/>
  <c r="Y322" i="13"/>
  <c r="Q326" i="13"/>
  <c r="Z326" i="13" s="1"/>
  <c r="P329" i="13"/>
  <c r="AA329" i="13" s="1"/>
  <c r="Y336" i="13"/>
  <c r="Q340" i="13"/>
  <c r="Z340" i="13" s="1"/>
  <c r="P343" i="13"/>
  <c r="P357" i="13"/>
  <c r="AA357" i="13" s="1"/>
  <c r="P371" i="13"/>
  <c r="Y371" i="13" s="1"/>
  <c r="Y378" i="13"/>
  <c r="Q382" i="13"/>
  <c r="Z382" i="13" s="1"/>
  <c r="P385" i="13"/>
  <c r="Y392" i="13"/>
  <c r="Y406" i="13"/>
  <c r="Y420" i="13"/>
  <c r="Z424" i="13"/>
  <c r="AA431" i="13"/>
  <c r="AA557" i="13"/>
  <c r="AA711" i="13"/>
  <c r="Z196" i="13"/>
  <c r="AH196" i="13" s="1"/>
  <c r="X200" i="13"/>
  <c r="Z210" i="13"/>
  <c r="AH210" i="13" s="1"/>
  <c r="X214" i="13"/>
  <c r="Z224" i="13"/>
  <c r="AJ224" i="13" s="1"/>
  <c r="X228" i="13"/>
  <c r="Z238" i="13"/>
  <c r="AK238" i="13" s="1"/>
  <c r="X242" i="13"/>
  <c r="X256" i="13"/>
  <c r="X270" i="13"/>
  <c r="X284" i="13"/>
  <c r="Z294" i="13"/>
  <c r="Z308" i="13"/>
  <c r="AH308" i="13" s="1"/>
  <c r="Z322" i="13"/>
  <c r="X326" i="13"/>
  <c r="Z336" i="13"/>
  <c r="X340" i="13"/>
  <c r="X354" i="13"/>
  <c r="Z378" i="13"/>
  <c r="Z392" i="13"/>
  <c r="Z406" i="13"/>
  <c r="Z420" i="13"/>
  <c r="AA448" i="13"/>
  <c r="Y711" i="13"/>
  <c r="Y557" i="13"/>
  <c r="X557" i="13"/>
  <c r="AK690" i="13"/>
  <c r="AJ690" i="13"/>
  <c r="AI690" i="13"/>
  <c r="AH690" i="13"/>
  <c r="P434" i="13"/>
  <c r="AA434" i="13" s="1"/>
  <c r="Q445" i="13"/>
  <c r="AA445" i="13" s="1"/>
  <c r="Q459" i="13"/>
  <c r="AA459" i="13" s="1"/>
  <c r="P462" i="13"/>
  <c r="AA462" i="13" s="1"/>
  <c r="Q473" i="13"/>
  <c r="AA473" i="13" s="1"/>
  <c r="P476" i="13"/>
  <c r="AA476" i="13" s="1"/>
  <c r="Q487" i="13"/>
  <c r="AA487" i="13" s="1"/>
  <c r="P490" i="13"/>
  <c r="AA490" i="13" s="1"/>
  <c r="Q501" i="13"/>
  <c r="AA501" i="13" s="1"/>
  <c r="P504" i="13"/>
  <c r="AA504" i="13" s="1"/>
  <c r="Q529" i="13"/>
  <c r="Z529" i="13" s="1"/>
  <c r="P532" i="13"/>
  <c r="AA532" i="13" s="1"/>
  <c r="Y539" i="13"/>
  <c r="AK539" i="13" s="1"/>
  <c r="Q543" i="13"/>
  <c r="Y543" i="13" s="1"/>
  <c r="P546" i="13"/>
  <c r="Y546" i="13" s="1"/>
  <c r="P560" i="13"/>
  <c r="AA560" i="13" s="1"/>
  <c r="Q571" i="13"/>
  <c r="AA571" i="13" s="1"/>
  <c r="P574" i="13"/>
  <c r="X574" i="13" s="1"/>
  <c r="Q585" i="13"/>
  <c r="AA585" i="13" s="1"/>
  <c r="Q599" i="13"/>
  <c r="AA599" i="13" s="1"/>
  <c r="P602" i="13"/>
  <c r="AA602" i="13" s="1"/>
  <c r="Q613" i="13"/>
  <c r="AA613" i="13" s="1"/>
  <c r="P616" i="13"/>
  <c r="AA616" i="13" s="1"/>
  <c r="P630" i="13"/>
  <c r="AA630" i="13" s="1"/>
  <c r="Q641" i="13"/>
  <c r="AA641" i="13" s="1"/>
  <c r="P644" i="13"/>
  <c r="AA644" i="13" s="1"/>
  <c r="Y651" i="13"/>
  <c r="AK651" i="13" s="1"/>
  <c r="Q655" i="13"/>
  <c r="AA655" i="13" s="1"/>
  <c r="P658" i="13"/>
  <c r="AA658" i="13" s="1"/>
  <c r="Q669" i="13"/>
  <c r="AA669" i="13" s="1"/>
  <c r="P672" i="13"/>
  <c r="AA672" i="13" s="1"/>
  <c r="Q683" i="13"/>
  <c r="AA683" i="13" s="1"/>
  <c r="Q697" i="13"/>
  <c r="AA697" i="13" s="1"/>
  <c r="Y707" i="13"/>
  <c r="AK707" i="13" s="1"/>
  <c r="AA749" i="13"/>
  <c r="P756" i="13"/>
  <c r="O756" i="13"/>
  <c r="N756" i="13"/>
  <c r="P868" i="13"/>
  <c r="O868" i="13"/>
  <c r="N868" i="13"/>
  <c r="Q994" i="13"/>
  <c r="X431" i="13"/>
  <c r="X445" i="13"/>
  <c r="X459" i="13"/>
  <c r="X473" i="13"/>
  <c r="X487" i="13"/>
  <c r="X501" i="13"/>
  <c r="X515" i="13"/>
  <c r="X529" i="13"/>
  <c r="Z539" i="13"/>
  <c r="AJ539" i="13" s="1"/>
  <c r="X543" i="13"/>
  <c r="X571" i="13"/>
  <c r="X599" i="13"/>
  <c r="X613" i="13"/>
  <c r="X627" i="13"/>
  <c r="X641" i="13"/>
  <c r="Z651" i="13"/>
  <c r="AH651" i="13" s="1"/>
  <c r="X655" i="13"/>
  <c r="X669" i="13"/>
  <c r="X683" i="13"/>
  <c r="X697" i="13"/>
  <c r="Z707" i="13"/>
  <c r="AJ707" i="13" s="1"/>
  <c r="X711" i="13"/>
  <c r="P770" i="13"/>
  <c r="O770" i="13"/>
  <c r="N770" i="13"/>
  <c r="AA805" i="13"/>
  <c r="P812" i="13"/>
  <c r="O812" i="13"/>
  <c r="N812" i="13"/>
  <c r="Q882" i="13"/>
  <c r="P882" i="13"/>
  <c r="O882" i="13"/>
  <c r="N882" i="13"/>
  <c r="AA949" i="13"/>
  <c r="Z949" i="13"/>
  <c r="Y949" i="13"/>
  <c r="X949" i="13"/>
  <c r="P952" i="13"/>
  <c r="O952" i="13"/>
  <c r="N952" i="13"/>
  <c r="AA973" i="13"/>
  <c r="P980" i="13"/>
  <c r="O980" i="13"/>
  <c r="N980" i="13"/>
  <c r="AA998" i="13"/>
  <c r="N427" i="13"/>
  <c r="Y431" i="13"/>
  <c r="Y445" i="13"/>
  <c r="Y459" i="13"/>
  <c r="N469" i="13"/>
  <c r="Y473" i="13"/>
  <c r="Y487" i="13"/>
  <c r="N497" i="13"/>
  <c r="Y501" i="13"/>
  <c r="N511" i="13"/>
  <c r="Y515" i="13"/>
  <c r="Y571" i="13"/>
  <c r="N581" i="13"/>
  <c r="Y585" i="13"/>
  <c r="Y599" i="13"/>
  <c r="Y613" i="13"/>
  <c r="N623" i="13"/>
  <c r="Y627" i="13"/>
  <c r="Y641" i="13"/>
  <c r="Y655" i="13"/>
  <c r="Y669" i="13"/>
  <c r="Y683" i="13"/>
  <c r="P714" i="13"/>
  <c r="O714" i="13"/>
  <c r="N714" i="13"/>
  <c r="P784" i="13"/>
  <c r="O784" i="13"/>
  <c r="N784" i="13"/>
  <c r="P896" i="13"/>
  <c r="O896" i="13"/>
  <c r="N896" i="13"/>
  <c r="Q980" i="13"/>
  <c r="O427" i="13"/>
  <c r="Z431" i="13"/>
  <c r="X434" i="13"/>
  <c r="P438" i="13"/>
  <c r="Y438" i="13" s="1"/>
  <c r="Z445" i="13"/>
  <c r="X448" i="13"/>
  <c r="P452" i="13"/>
  <c r="Z459" i="13"/>
  <c r="P466" i="13"/>
  <c r="Y466" i="13" s="1"/>
  <c r="O469" i="13"/>
  <c r="Z473" i="13"/>
  <c r="X476" i="13"/>
  <c r="P480" i="13"/>
  <c r="Y480" i="13" s="1"/>
  <c r="Z487" i="13"/>
  <c r="P494" i="13"/>
  <c r="O497" i="13"/>
  <c r="Z501" i="13"/>
  <c r="X504" i="13"/>
  <c r="P508" i="13"/>
  <c r="X508" i="13" s="1"/>
  <c r="Z515" i="13"/>
  <c r="X518" i="13"/>
  <c r="P522" i="13"/>
  <c r="P536" i="13"/>
  <c r="P550" i="13"/>
  <c r="Z550" i="13" s="1"/>
  <c r="O553" i="13"/>
  <c r="AA553" i="13" s="1"/>
  <c r="Z557" i="13"/>
  <c r="X560" i="13"/>
  <c r="P564" i="13"/>
  <c r="Y564" i="13" s="1"/>
  <c r="Z571" i="13"/>
  <c r="P578" i="13"/>
  <c r="Y578" i="13" s="1"/>
  <c r="O581" i="13"/>
  <c r="Z585" i="13"/>
  <c r="X588" i="13"/>
  <c r="P592" i="13"/>
  <c r="O595" i="13"/>
  <c r="Y595" i="13" s="1"/>
  <c r="Z599" i="13"/>
  <c r="P606" i="13"/>
  <c r="Y606" i="13" s="1"/>
  <c r="Z613" i="13"/>
  <c r="X616" i="13"/>
  <c r="P620" i="13"/>
  <c r="Z627" i="13"/>
  <c r="X630" i="13"/>
  <c r="P634" i="13"/>
  <c r="Y634" i="13" s="1"/>
  <c r="Z641" i="13"/>
  <c r="X644" i="13"/>
  <c r="P648" i="13"/>
  <c r="Y648" i="13" s="1"/>
  <c r="Z655" i="13"/>
  <c r="X658" i="13"/>
  <c r="P662" i="13"/>
  <c r="Y662" i="13" s="1"/>
  <c r="Z669" i="13"/>
  <c r="X672" i="13"/>
  <c r="P676" i="13"/>
  <c r="Y676" i="13" s="1"/>
  <c r="Z683" i="13"/>
  <c r="X686" i="13"/>
  <c r="Z697" i="13"/>
  <c r="X700" i="13"/>
  <c r="Z711" i="13"/>
  <c r="Q784" i="13"/>
  <c r="P826" i="13"/>
  <c r="O826" i="13"/>
  <c r="N826" i="13"/>
  <c r="Q896" i="13"/>
  <c r="P910" i="13"/>
  <c r="O910" i="13"/>
  <c r="N910" i="13"/>
  <c r="Y434" i="13"/>
  <c r="Q438" i="13"/>
  <c r="P441" i="13"/>
  <c r="X441" i="13" s="1"/>
  <c r="Y448" i="13"/>
  <c r="Q452" i="13"/>
  <c r="P455" i="13"/>
  <c r="X455" i="13" s="1"/>
  <c r="Q466" i="13"/>
  <c r="Y476" i="13"/>
  <c r="Q480" i="13"/>
  <c r="P483" i="13"/>
  <c r="X483" i="13" s="1"/>
  <c r="Q494" i="13"/>
  <c r="Y504" i="13"/>
  <c r="Q508" i="13"/>
  <c r="P511" i="13"/>
  <c r="Y518" i="13"/>
  <c r="Q522" i="13"/>
  <c r="P525" i="13"/>
  <c r="X525" i="13" s="1"/>
  <c r="Y560" i="13"/>
  <c r="Q564" i="13"/>
  <c r="P567" i="13"/>
  <c r="X567" i="13" s="1"/>
  <c r="Q578" i="13"/>
  <c r="Y588" i="13"/>
  <c r="Q592" i="13"/>
  <c r="Q606" i="13"/>
  <c r="P609" i="13"/>
  <c r="X609" i="13" s="1"/>
  <c r="Y616" i="13"/>
  <c r="Q620" i="13"/>
  <c r="Y630" i="13"/>
  <c r="Q634" i="13"/>
  <c r="P637" i="13"/>
  <c r="X637" i="13" s="1"/>
  <c r="Y644" i="13"/>
  <c r="Q648" i="13"/>
  <c r="Y658" i="13"/>
  <c r="Q662" i="13"/>
  <c r="P665" i="13"/>
  <c r="X665" i="13" s="1"/>
  <c r="Y672" i="13"/>
  <c r="Q676" i="13"/>
  <c r="P679" i="13"/>
  <c r="X679" i="13" s="1"/>
  <c r="Y686" i="13"/>
  <c r="P693" i="13"/>
  <c r="X693" i="13" s="1"/>
  <c r="Y700" i="13"/>
  <c r="Q714" i="13"/>
  <c r="P728" i="13"/>
  <c r="O728" i="13"/>
  <c r="N728" i="13"/>
  <c r="AA819" i="13"/>
  <c r="P840" i="13"/>
  <c r="O840" i="13"/>
  <c r="N840" i="13"/>
  <c r="Q910" i="13"/>
  <c r="AA959" i="13"/>
  <c r="P966" i="13"/>
  <c r="O966" i="13"/>
  <c r="N966" i="13"/>
  <c r="X998" i="13"/>
  <c r="Z434" i="13"/>
  <c r="X438" i="13"/>
  <c r="Z448" i="13"/>
  <c r="X452" i="13"/>
  <c r="X466" i="13"/>
  <c r="Z476" i="13"/>
  <c r="X480" i="13"/>
  <c r="X494" i="13"/>
  <c r="Z504" i="13"/>
  <c r="Z518" i="13"/>
  <c r="X522" i="13"/>
  <c r="X550" i="13"/>
  <c r="Z560" i="13"/>
  <c r="X564" i="13"/>
  <c r="Z588" i="13"/>
  <c r="X592" i="13"/>
  <c r="X606" i="13"/>
  <c r="Z616" i="13"/>
  <c r="X620" i="13"/>
  <c r="Z630" i="13"/>
  <c r="X634" i="13"/>
  <c r="Z644" i="13"/>
  <c r="X648" i="13"/>
  <c r="Z658" i="13"/>
  <c r="X662" i="13"/>
  <c r="Z672" i="13"/>
  <c r="X676" i="13"/>
  <c r="Z686" i="13"/>
  <c r="Z700" i="13"/>
  <c r="AA721" i="13"/>
  <c r="P742" i="13"/>
  <c r="O742" i="13"/>
  <c r="N742" i="13"/>
  <c r="AA791" i="13"/>
  <c r="P798" i="13"/>
  <c r="O798" i="13"/>
  <c r="N798" i="13"/>
  <c r="P924" i="13"/>
  <c r="O924" i="13"/>
  <c r="N924" i="13"/>
  <c r="Q798" i="13"/>
  <c r="X805" i="13"/>
  <c r="P854" i="13"/>
  <c r="O854" i="13"/>
  <c r="N854" i="13"/>
  <c r="P938" i="13"/>
  <c r="O938" i="13"/>
  <c r="N938" i="13"/>
  <c r="Y970" i="13"/>
  <c r="AI970" i="13" s="1"/>
  <c r="X721" i="13"/>
  <c r="P725" i="13"/>
  <c r="AA725" i="13" s="1"/>
  <c r="P739" i="13"/>
  <c r="AA739" i="13" s="1"/>
  <c r="X749" i="13"/>
  <c r="P753" i="13"/>
  <c r="Y753" i="13" s="1"/>
  <c r="P767" i="13"/>
  <c r="Z767" i="13" s="1"/>
  <c r="P781" i="13"/>
  <c r="AA781" i="13" s="1"/>
  <c r="X791" i="13"/>
  <c r="P795" i="13"/>
  <c r="X795" i="13" s="1"/>
  <c r="P809" i="13"/>
  <c r="X809" i="13" s="1"/>
  <c r="X819" i="13"/>
  <c r="P823" i="13"/>
  <c r="AA823" i="13" s="1"/>
  <c r="P837" i="13"/>
  <c r="Z837" i="13" s="1"/>
  <c r="P851" i="13"/>
  <c r="AA851" i="13" s="1"/>
  <c r="P865" i="13"/>
  <c r="X865" i="13" s="1"/>
  <c r="P879" i="13"/>
  <c r="X879" i="13" s="1"/>
  <c r="P893" i="13"/>
  <c r="AA893" i="13" s="1"/>
  <c r="P907" i="13"/>
  <c r="AA907" i="13" s="1"/>
  <c r="P921" i="13"/>
  <c r="AA921" i="13" s="1"/>
  <c r="P935" i="13"/>
  <c r="X935" i="13" s="1"/>
  <c r="X959" i="13"/>
  <c r="P963" i="13"/>
  <c r="AA963" i="13" s="1"/>
  <c r="Z970" i="13"/>
  <c r="AJ970" i="13" s="1"/>
  <c r="X973" i="13"/>
  <c r="P977" i="13"/>
  <c r="Z977" i="13" s="1"/>
  <c r="Z984" i="13"/>
  <c r="AJ984" i="13" s="1"/>
  <c r="X987" i="13"/>
  <c r="P991" i="13"/>
  <c r="AA991" i="13" s="1"/>
  <c r="Z998" i="13"/>
  <c r="Y721" i="13"/>
  <c r="Q725" i="13"/>
  <c r="Q739" i="13"/>
  <c r="Y749" i="13"/>
  <c r="Q753" i="13"/>
  <c r="Q767" i="13"/>
  <c r="Q781" i="13"/>
  <c r="Y791" i="13"/>
  <c r="Q795" i="13"/>
  <c r="Y805" i="13"/>
  <c r="Q809" i="13"/>
  <c r="Y819" i="13"/>
  <c r="Q823" i="13"/>
  <c r="Q837" i="13"/>
  <c r="Q893" i="13"/>
  <c r="Q907" i="13"/>
  <c r="Q921" i="13"/>
  <c r="Q935" i="13"/>
  <c r="Y959" i="13"/>
  <c r="Q963" i="13"/>
  <c r="Y973" i="13"/>
  <c r="Q977" i="13"/>
  <c r="Y987" i="13"/>
  <c r="Q991" i="13"/>
  <c r="X1225" i="13"/>
  <c r="Y1225" i="13"/>
  <c r="Z721" i="13"/>
  <c r="Z749" i="13"/>
  <c r="Z791" i="13"/>
  <c r="Z805" i="13"/>
  <c r="Z819" i="13"/>
  <c r="Z959" i="13"/>
  <c r="Z973" i="13"/>
  <c r="Z987" i="13"/>
  <c r="AA1225" i="13"/>
  <c r="N735" i="13"/>
  <c r="N763" i="13"/>
  <c r="N777" i="13"/>
  <c r="N833" i="13"/>
  <c r="N847" i="13"/>
  <c r="N861" i="13"/>
  <c r="N875" i="13"/>
  <c r="N889" i="13"/>
  <c r="N903" i="13"/>
  <c r="N931" i="13"/>
  <c r="N945" i="13"/>
  <c r="N1001" i="13"/>
  <c r="P718" i="13"/>
  <c r="P732" i="13"/>
  <c r="X732" i="13" s="1"/>
  <c r="O735" i="13"/>
  <c r="P746" i="13"/>
  <c r="Z746" i="13" s="1"/>
  <c r="P760" i="13"/>
  <c r="X760" i="13" s="1"/>
  <c r="O763" i="13"/>
  <c r="P774" i="13"/>
  <c r="X774" i="13" s="1"/>
  <c r="O777" i="13"/>
  <c r="P788" i="13"/>
  <c r="P816" i="13"/>
  <c r="AA816" i="13" s="1"/>
  <c r="P830" i="13"/>
  <c r="X830" i="13" s="1"/>
  <c r="O833" i="13"/>
  <c r="P844" i="13"/>
  <c r="X844" i="13" s="1"/>
  <c r="O847" i="13"/>
  <c r="P858" i="13"/>
  <c r="P872" i="13"/>
  <c r="X872" i="13" s="1"/>
  <c r="O875" i="13"/>
  <c r="P886" i="13"/>
  <c r="AA886" i="13" s="1"/>
  <c r="P900" i="13"/>
  <c r="X900" i="13" s="1"/>
  <c r="O903" i="13"/>
  <c r="P914" i="13"/>
  <c r="X914" i="13" s="1"/>
  <c r="O917" i="13"/>
  <c r="X917" i="13" s="1"/>
  <c r="P928" i="13"/>
  <c r="X928" i="13" s="1"/>
  <c r="O931" i="13"/>
  <c r="P942" i="13"/>
  <c r="X942" i="13" s="1"/>
  <c r="O945" i="13"/>
  <c r="P956" i="13"/>
  <c r="X956" i="13" s="1"/>
  <c r="Q718" i="13"/>
  <c r="Q746" i="13"/>
  <c r="Q788" i="13"/>
  <c r="Q802" i="13"/>
  <c r="X802" i="13" s="1"/>
  <c r="Q816" i="13"/>
  <c r="Q858" i="13"/>
  <c r="Q886" i="13"/>
  <c r="Q956" i="13"/>
  <c r="Q1005" i="13"/>
  <c r="AA1005" i="13" s="1"/>
  <c r="P1008" i="13"/>
  <c r="Q1019" i="13"/>
  <c r="AA1019" i="13" s="1"/>
  <c r="P1022" i="13"/>
  <c r="Q1033" i="13"/>
  <c r="AA1033" i="13" s="1"/>
  <c r="P1036" i="13"/>
  <c r="AA1036" i="13" s="1"/>
  <c r="Q1047" i="13"/>
  <c r="AA1047" i="13" s="1"/>
  <c r="P1050" i="13"/>
  <c r="AA1054" i="13"/>
  <c r="P1064" i="13"/>
  <c r="AA1064" i="13" s="1"/>
  <c r="Q1075" i="13"/>
  <c r="AA1075" i="13" s="1"/>
  <c r="P1078" i="13"/>
  <c r="Q1089" i="13"/>
  <c r="AA1089" i="13" s="1"/>
  <c r="P1092" i="13"/>
  <c r="AA1092" i="13" s="1"/>
  <c r="Q1103" i="13"/>
  <c r="Z1103" i="13" s="1"/>
  <c r="Q1117" i="13"/>
  <c r="AA1117" i="13" s="1"/>
  <c r="P1120" i="13"/>
  <c r="Q1131" i="13"/>
  <c r="AA1131" i="13" s="1"/>
  <c r="P1134" i="13"/>
  <c r="AA1134" i="13" s="1"/>
  <c r="Q1145" i="13"/>
  <c r="AA1145" i="13" s="1"/>
  <c r="P1148" i="13"/>
  <c r="AA1148" i="13" s="1"/>
  <c r="P1162" i="13"/>
  <c r="Q1173" i="13"/>
  <c r="AA1173" i="13" s="1"/>
  <c r="P1176" i="13"/>
  <c r="AA1176" i="13" s="1"/>
  <c r="P1190" i="13"/>
  <c r="Q1201" i="13"/>
  <c r="AA1201" i="13" s="1"/>
  <c r="P1204" i="13"/>
  <c r="AA1204" i="13" s="1"/>
  <c r="AA1208" i="13"/>
  <c r="Q1215" i="13"/>
  <c r="AA1215" i="13" s="1"/>
  <c r="P1218" i="13"/>
  <c r="AA1218" i="13" s="1"/>
  <c r="Q1229" i="13"/>
  <c r="Y1229" i="13" s="1"/>
  <c r="P1232" i="13"/>
  <c r="X1232" i="13" s="1"/>
  <c r="AA1236" i="13"/>
  <c r="Q1243" i="13"/>
  <c r="Z1243" i="13" s="1"/>
  <c r="P1246" i="13"/>
  <c r="AA1246" i="13" s="1"/>
  <c r="Q1257" i="13"/>
  <c r="Y1257" i="13" s="1"/>
  <c r="P1260" i="13"/>
  <c r="AA1260" i="13" s="1"/>
  <c r="Q1271" i="13"/>
  <c r="AA1271" i="13" s="1"/>
  <c r="P1274" i="13"/>
  <c r="AA1274" i="13" s="1"/>
  <c r="Q1285" i="13"/>
  <c r="AA1285" i="13" s="1"/>
  <c r="P1288" i="13"/>
  <c r="AA1288" i="13" s="1"/>
  <c r="Q1299" i="13"/>
  <c r="P1302" i="13"/>
  <c r="X1344" i="13"/>
  <c r="Y1526" i="13"/>
  <c r="X1005" i="13"/>
  <c r="Q1008" i="13"/>
  <c r="X1019" i="13"/>
  <c r="Q1022" i="13"/>
  <c r="X1033" i="13"/>
  <c r="Q1036" i="13"/>
  <c r="X1047" i="13"/>
  <c r="Q1050" i="13"/>
  <c r="X1061" i="13"/>
  <c r="X1075" i="13"/>
  <c r="Q1078" i="13"/>
  <c r="X1089" i="13"/>
  <c r="Q1092" i="13"/>
  <c r="X1103" i="13"/>
  <c r="Q1106" i="13"/>
  <c r="AA1106" i="13" s="1"/>
  <c r="X1117" i="13"/>
  <c r="Q1120" i="13"/>
  <c r="X1131" i="13"/>
  <c r="Q1134" i="13"/>
  <c r="X1145" i="13"/>
  <c r="Q1148" i="13"/>
  <c r="X1159" i="13"/>
  <c r="Q1162" i="13"/>
  <c r="X1173" i="13"/>
  <c r="Q1176" i="13"/>
  <c r="X1187" i="13"/>
  <c r="X1201" i="13"/>
  <c r="Q1204" i="13"/>
  <c r="X1215" i="13"/>
  <c r="Q1218" i="13"/>
  <c r="Z1225" i="13"/>
  <c r="X1243" i="13"/>
  <c r="Q1246" i="13"/>
  <c r="X1257" i="13"/>
  <c r="Q1260" i="13"/>
  <c r="X1271" i="13"/>
  <c r="Q1274" i="13"/>
  <c r="X1285" i="13"/>
  <c r="Y1005" i="13"/>
  <c r="Y1019" i="13"/>
  <c r="Y1047" i="13"/>
  <c r="N1057" i="13"/>
  <c r="Y1061" i="13"/>
  <c r="N1071" i="13"/>
  <c r="Y1075" i="13"/>
  <c r="Y1089" i="13"/>
  <c r="N1099" i="13"/>
  <c r="Y1103" i="13"/>
  <c r="Y1117" i="13"/>
  <c r="Y1131" i="13"/>
  <c r="Y1145" i="13"/>
  <c r="Y1159" i="13"/>
  <c r="N1169" i="13"/>
  <c r="Y1187" i="13"/>
  <c r="Y1201" i="13"/>
  <c r="N1211" i="13"/>
  <c r="Y1215" i="13"/>
  <c r="Y1243" i="13"/>
  <c r="N1253" i="13"/>
  <c r="Y1271" i="13"/>
  <c r="N1281" i="13"/>
  <c r="Y1285" i="13"/>
  <c r="N1295" i="13"/>
  <c r="Z1005" i="13"/>
  <c r="P1012" i="13"/>
  <c r="Z1012" i="13" s="1"/>
  <c r="P1026" i="13"/>
  <c r="AA1026" i="13" s="1"/>
  <c r="O1029" i="13"/>
  <c r="X1029" i="13" s="1"/>
  <c r="Z1033" i="13"/>
  <c r="X1036" i="13"/>
  <c r="P1040" i="13"/>
  <c r="X1040" i="13" s="1"/>
  <c r="Z1047" i="13"/>
  <c r="Z1061" i="13"/>
  <c r="X1064" i="13"/>
  <c r="P1068" i="13"/>
  <c r="Z1068" i="13" s="1"/>
  <c r="O1071" i="13"/>
  <c r="Z1075" i="13"/>
  <c r="P1082" i="13"/>
  <c r="Y1082" i="13" s="1"/>
  <c r="Z1089" i="13"/>
  <c r="X1092" i="13"/>
  <c r="P1096" i="13"/>
  <c r="Z1096" i="13" s="1"/>
  <c r="X1106" i="13"/>
  <c r="P1110" i="13"/>
  <c r="AA1110" i="13" s="1"/>
  <c r="Z1117" i="13"/>
  <c r="P1124" i="13"/>
  <c r="X1124" i="13" s="1"/>
  <c r="Z1131" i="13"/>
  <c r="X1134" i="13"/>
  <c r="P1138" i="13"/>
  <c r="Z1138" i="13" s="1"/>
  <c r="Z1145" i="13"/>
  <c r="X1148" i="13"/>
  <c r="P1152" i="13"/>
  <c r="Z1159" i="13"/>
  <c r="P1166" i="13"/>
  <c r="Z1166" i="13" s="1"/>
  <c r="O1169" i="13"/>
  <c r="Z1173" i="13"/>
  <c r="X1176" i="13"/>
  <c r="P1180" i="13"/>
  <c r="AA1180" i="13" s="1"/>
  <c r="Z1187" i="13"/>
  <c r="P1194" i="13"/>
  <c r="O1197" i="13"/>
  <c r="Z1197" i="13" s="1"/>
  <c r="Z1201" i="13"/>
  <c r="X1204" i="13"/>
  <c r="Z1215" i="13"/>
  <c r="P1222" i="13"/>
  <c r="Z1222" i="13" s="1"/>
  <c r="Z1229" i="13"/>
  <c r="O1239" i="13"/>
  <c r="X1239" i="13" s="1"/>
  <c r="X1246" i="13"/>
  <c r="Z1257" i="13"/>
  <c r="X1260" i="13"/>
  <c r="Z1271" i="13"/>
  <c r="X1274" i="13"/>
  <c r="P1278" i="13"/>
  <c r="AA1278" i="13" s="1"/>
  <c r="O1281" i="13"/>
  <c r="Z1285" i="13"/>
  <c r="X1288" i="13"/>
  <c r="P1292" i="13"/>
  <c r="AA1292" i="13" s="1"/>
  <c r="O1295" i="13"/>
  <c r="P1015" i="13"/>
  <c r="X1015" i="13" s="1"/>
  <c r="Q1026" i="13"/>
  <c r="Y1036" i="13"/>
  <c r="P1043" i="13"/>
  <c r="X1043" i="13" s="1"/>
  <c r="P1057" i="13"/>
  <c r="Y1064" i="13"/>
  <c r="Q1082" i="13"/>
  <c r="P1085" i="13"/>
  <c r="X1085" i="13" s="1"/>
  <c r="Y1092" i="13"/>
  <c r="Q1096" i="13"/>
  <c r="Y1106" i="13"/>
  <c r="Q1110" i="13"/>
  <c r="P1113" i="13"/>
  <c r="Z1113" i="13" s="1"/>
  <c r="P1127" i="13"/>
  <c r="Z1127" i="13" s="1"/>
  <c r="Y1134" i="13"/>
  <c r="Q1138" i="13"/>
  <c r="P1141" i="13"/>
  <c r="AA1141" i="13" s="1"/>
  <c r="Y1148" i="13"/>
  <c r="Q1152" i="13"/>
  <c r="P1155" i="13"/>
  <c r="Z1155" i="13" s="1"/>
  <c r="Q1166" i="13"/>
  <c r="Y1176" i="13"/>
  <c r="Q1180" i="13"/>
  <c r="P1183" i="13"/>
  <c r="Y1183" i="13" s="1"/>
  <c r="Q1194" i="13"/>
  <c r="Y1204" i="13"/>
  <c r="Q1222" i="13"/>
  <c r="Y1246" i="13"/>
  <c r="Q1250" i="13"/>
  <c r="AA1250" i="13" s="1"/>
  <c r="Y1260" i="13"/>
  <c r="Q1264" i="13"/>
  <c r="Z1264" i="13" s="1"/>
  <c r="P1267" i="13"/>
  <c r="X1267" i="13" s="1"/>
  <c r="Y1274" i="13"/>
  <c r="Q1278" i="13"/>
  <c r="Y1288" i="13"/>
  <c r="AA1393" i="13"/>
  <c r="X1012" i="13"/>
  <c r="X1026" i="13"/>
  <c r="Z1036" i="13"/>
  <c r="X1054" i="13"/>
  <c r="Z1064" i="13"/>
  <c r="X1068" i="13"/>
  <c r="X1082" i="13"/>
  <c r="Z1092" i="13"/>
  <c r="X1096" i="13"/>
  <c r="Z1106" i="13"/>
  <c r="X1110" i="13"/>
  <c r="Z1134" i="13"/>
  <c r="X1138" i="13"/>
  <c r="Z1148" i="13"/>
  <c r="X1166" i="13"/>
  <c r="Z1176" i="13"/>
  <c r="X1180" i="13"/>
  <c r="Z1204" i="13"/>
  <c r="X1208" i="13"/>
  <c r="X1222" i="13"/>
  <c r="X1236" i="13"/>
  <c r="Z1246" i="13"/>
  <c r="X1250" i="13"/>
  <c r="Z1260" i="13"/>
  <c r="X1264" i="13"/>
  <c r="Z1274" i="13"/>
  <c r="X1278" i="13"/>
  <c r="Z1288" i="13"/>
  <c r="X1292" i="13"/>
  <c r="AA1547" i="13"/>
  <c r="N1008" i="13"/>
  <c r="Y1012" i="13"/>
  <c r="N1022" i="13"/>
  <c r="Y1026" i="13"/>
  <c r="N1050" i="13"/>
  <c r="Y1054" i="13"/>
  <c r="N1078" i="13"/>
  <c r="Y1096" i="13"/>
  <c r="Y1110" i="13"/>
  <c r="N1120" i="13"/>
  <c r="Y1124" i="13"/>
  <c r="Y1138" i="13"/>
  <c r="Y1152" i="13"/>
  <c r="N1162" i="13"/>
  <c r="Y1166" i="13"/>
  <c r="N1190" i="13"/>
  <c r="Y1194" i="13"/>
  <c r="Y1208" i="13"/>
  <c r="Y1222" i="13"/>
  <c r="Y1250" i="13"/>
  <c r="Y1264" i="13"/>
  <c r="Y1278" i="13"/>
  <c r="Y1292" i="13"/>
  <c r="X1302" i="13"/>
  <c r="AA1561" i="13"/>
  <c r="P1299" i="13"/>
  <c r="Z1299" i="13" s="1"/>
  <c r="AA1348" i="13"/>
  <c r="AA1362" i="13"/>
  <c r="AA1418" i="13"/>
  <c r="X1526" i="13"/>
  <c r="Y1302" i="13"/>
  <c r="Q1306" i="13"/>
  <c r="AA1306" i="13" s="1"/>
  <c r="P1309" i="13"/>
  <c r="AA1309" i="13" s="1"/>
  <c r="Q1320" i="13"/>
  <c r="X1320" i="13" s="1"/>
  <c r="P1323" i="13"/>
  <c r="AA1323" i="13" s="1"/>
  <c r="AA1327" i="13"/>
  <c r="Q1334" i="13"/>
  <c r="Z1334" i="13" s="1"/>
  <c r="P1337" i="13"/>
  <c r="AA1337" i="13" s="1"/>
  <c r="AA1341" i="13"/>
  <c r="Y1344" i="13"/>
  <c r="Q1348" i="13"/>
  <c r="Z1348" i="13" s="1"/>
  <c r="P1351" i="13"/>
  <c r="P1365" i="13"/>
  <c r="Q1376" i="13"/>
  <c r="AA1376" i="13" s="1"/>
  <c r="P1379" i="13"/>
  <c r="AA1379" i="13" s="1"/>
  <c r="Q1404" i="13"/>
  <c r="Y1404" i="13" s="1"/>
  <c r="P1421" i="13"/>
  <c r="AA1421" i="13" s="1"/>
  <c r="AA1425" i="13"/>
  <c r="Q1432" i="13"/>
  <c r="AA1432" i="13" s="1"/>
  <c r="P1435" i="13"/>
  <c r="P1449" i="13"/>
  <c r="AA1449" i="13" s="1"/>
  <c r="Q1460" i="13"/>
  <c r="AA1460" i="13" s="1"/>
  <c r="P1463" i="13"/>
  <c r="AA1463" i="13" s="1"/>
  <c r="AA1467" i="13"/>
  <c r="Q1474" i="13"/>
  <c r="X1474" i="13" s="1"/>
  <c r="P1477" i="13"/>
  <c r="AA1477" i="13" s="1"/>
  <c r="Q1488" i="13"/>
  <c r="Z1488" i="13" s="1"/>
  <c r="P1491" i="13"/>
  <c r="AA1491" i="13" s="1"/>
  <c r="Q1502" i="13"/>
  <c r="AA1502" i="13" s="1"/>
  <c r="P1505" i="13"/>
  <c r="Q1516" i="13"/>
  <c r="AA1516" i="13" s="1"/>
  <c r="P1519" i="13"/>
  <c r="P1533" i="13"/>
  <c r="Y1540" i="13"/>
  <c r="AK1540" i="13" s="1"/>
  <c r="Q1544" i="13"/>
  <c r="Y1544" i="13" s="1"/>
  <c r="Q1572" i="13"/>
  <c r="Y1572" i="13" s="1"/>
  <c r="P1575" i="13"/>
  <c r="AA1575" i="13" s="1"/>
  <c r="Q1586" i="13"/>
  <c r="AA1586" i="13" s="1"/>
  <c r="P1589" i="13"/>
  <c r="AA1589" i="13" s="1"/>
  <c r="Q1600" i="13"/>
  <c r="Z1600" i="13" s="1"/>
  <c r="P1603" i="13"/>
  <c r="AA1603" i="13" s="1"/>
  <c r="Q1610" i="13"/>
  <c r="P1610" i="13"/>
  <c r="X1610" i="13" s="1"/>
  <c r="AA1904" i="13"/>
  <c r="Z1302" i="13"/>
  <c r="X1306" i="13"/>
  <c r="Q1309" i="13"/>
  <c r="X1334" i="13"/>
  <c r="Q1337" i="13"/>
  <c r="Z1344" i="13"/>
  <c r="X1348" i="13"/>
  <c r="Q1351" i="13"/>
  <c r="X1362" i="13"/>
  <c r="Q1365" i="13"/>
  <c r="X1376" i="13"/>
  <c r="Q1379" i="13"/>
  <c r="X1390" i="13"/>
  <c r="X1418" i="13"/>
  <c r="Q1421" i="13"/>
  <c r="X1432" i="13"/>
  <c r="Q1435" i="13"/>
  <c r="X1446" i="13"/>
  <c r="Q1449" i="13"/>
  <c r="X1460" i="13"/>
  <c r="Q1463" i="13"/>
  <c r="Q1477" i="13"/>
  <c r="X1488" i="13"/>
  <c r="Q1491" i="13"/>
  <c r="X1502" i="13"/>
  <c r="Q1505" i="13"/>
  <c r="X1516" i="13"/>
  <c r="Q1519" i="13"/>
  <c r="Z1526" i="13"/>
  <c r="X1530" i="13"/>
  <c r="Q1533" i="13"/>
  <c r="Z1540" i="13"/>
  <c r="AJ1540" i="13" s="1"/>
  <c r="X1544" i="13"/>
  <c r="X1558" i="13"/>
  <c r="X1572" i="13"/>
  <c r="X1586" i="13"/>
  <c r="AA1302" i="13"/>
  <c r="Y1306" i="13"/>
  <c r="N1316" i="13"/>
  <c r="Y1320" i="13"/>
  <c r="N1330" i="13"/>
  <c r="Y1334" i="13"/>
  <c r="AA1344" i="13"/>
  <c r="Y1348" i="13"/>
  <c r="Y1362" i="13"/>
  <c r="Y1376" i="13"/>
  <c r="N1386" i="13"/>
  <c r="Y1390" i="13"/>
  <c r="Y1418" i="13"/>
  <c r="Y1432" i="13"/>
  <c r="N1442" i="13"/>
  <c r="Y1446" i="13"/>
  <c r="N1456" i="13"/>
  <c r="Y1460" i="13"/>
  <c r="N1470" i="13"/>
  <c r="Y1474" i="13"/>
  <c r="Y1488" i="13"/>
  <c r="Y1502" i="13"/>
  <c r="N1512" i="13"/>
  <c r="Y1516" i="13"/>
  <c r="AA1526" i="13"/>
  <c r="Y1530" i="13"/>
  <c r="AA1540" i="13"/>
  <c r="Y1600" i="13"/>
  <c r="Z1306" i="13"/>
  <c r="X1309" i="13"/>
  <c r="P1313" i="13"/>
  <c r="AA1313" i="13" s="1"/>
  <c r="O1316" i="13"/>
  <c r="Z1320" i="13"/>
  <c r="X1323" i="13"/>
  <c r="O1330" i="13"/>
  <c r="X1337" i="13"/>
  <c r="Z1362" i="13"/>
  <c r="Z1376" i="13"/>
  <c r="X1379" i="13"/>
  <c r="P1383" i="13"/>
  <c r="AA1383" i="13" s="1"/>
  <c r="O1386" i="13"/>
  <c r="Z1390" i="13"/>
  <c r="X1393" i="13"/>
  <c r="P1397" i="13"/>
  <c r="AA1397" i="13" s="1"/>
  <c r="O1400" i="13"/>
  <c r="X1400" i="13" s="1"/>
  <c r="Z1404" i="13"/>
  <c r="X1407" i="13"/>
  <c r="P1411" i="13"/>
  <c r="Y1411" i="13" s="1"/>
  <c r="Z1418" i="13"/>
  <c r="X1421" i="13"/>
  <c r="O1428" i="13"/>
  <c r="Z1428" i="13" s="1"/>
  <c r="Z1432" i="13"/>
  <c r="P1439" i="13"/>
  <c r="AA1439" i="13" s="1"/>
  <c r="O1442" i="13"/>
  <c r="Z1446" i="13"/>
  <c r="X1449" i="13"/>
  <c r="P1453" i="13"/>
  <c r="O1456" i="13"/>
  <c r="Z1460" i="13"/>
  <c r="X1463" i="13"/>
  <c r="O1470" i="13"/>
  <c r="X1477" i="13"/>
  <c r="P1481" i="13"/>
  <c r="X1491" i="13"/>
  <c r="P1495" i="13"/>
  <c r="Y1495" i="13" s="1"/>
  <c r="P1509" i="13"/>
  <c r="AA1509" i="13" s="1"/>
  <c r="O1512" i="13"/>
  <c r="Z1516" i="13"/>
  <c r="P1537" i="13"/>
  <c r="AA1537" i="13" s="1"/>
  <c r="Z1544" i="13"/>
  <c r="X1547" i="13"/>
  <c r="P1551" i="13"/>
  <c r="O1554" i="13"/>
  <c r="AA1554" i="13" s="1"/>
  <c r="Z1558" i="13"/>
  <c r="X1561" i="13"/>
  <c r="P1565" i="13"/>
  <c r="O1568" i="13"/>
  <c r="AA1568" i="13" s="1"/>
  <c r="Z1572" i="13"/>
  <c r="X1575" i="13"/>
  <c r="P1579" i="13"/>
  <c r="Z1586" i="13"/>
  <c r="X1589" i="13"/>
  <c r="P1593" i="13"/>
  <c r="Z1593" i="13" s="1"/>
  <c r="X1603" i="13"/>
  <c r="P1607" i="13"/>
  <c r="AA1607" i="13" s="1"/>
  <c r="AA1687" i="13"/>
  <c r="Y1309" i="13"/>
  <c r="Q1313" i="13"/>
  <c r="Y1323" i="13"/>
  <c r="Y1337" i="13"/>
  <c r="Q1355" i="13"/>
  <c r="Z1355" i="13" s="1"/>
  <c r="P1358" i="13"/>
  <c r="X1358" i="13" s="1"/>
  <c r="Q1369" i="13"/>
  <c r="Z1369" i="13" s="1"/>
  <c r="P1372" i="13"/>
  <c r="Z1372" i="13" s="1"/>
  <c r="Y1379" i="13"/>
  <c r="Y1393" i="13"/>
  <c r="Q1397" i="13"/>
  <c r="Y1407" i="13"/>
  <c r="Q1411" i="13"/>
  <c r="P1414" i="13"/>
  <c r="X1414" i="13" s="1"/>
  <c r="Y1421" i="13"/>
  <c r="Q1439" i="13"/>
  <c r="Y1449" i="13"/>
  <c r="Q1453" i="13"/>
  <c r="Y1463" i="13"/>
  <c r="Y1477" i="13"/>
  <c r="P1484" i="13"/>
  <c r="Z1484" i="13" s="1"/>
  <c r="Y1491" i="13"/>
  <c r="P1498" i="13"/>
  <c r="X1498" i="13" s="1"/>
  <c r="Q1509" i="13"/>
  <c r="Q1523" i="13"/>
  <c r="X1523" i="13" s="1"/>
  <c r="Y1533" i="13"/>
  <c r="Q1537" i="13"/>
  <c r="Y1547" i="13"/>
  <c r="Q1551" i="13"/>
  <c r="Y1561" i="13"/>
  <c r="Q1565" i="13"/>
  <c r="Y1575" i="13"/>
  <c r="Q1579" i="13"/>
  <c r="P1582" i="13"/>
  <c r="Z1582" i="13" s="1"/>
  <c r="Y1589" i="13"/>
  <c r="P1596" i="13"/>
  <c r="Z1596" i="13" s="1"/>
  <c r="Y1603" i="13"/>
  <c r="Q1607" i="13"/>
  <c r="AA1862" i="13"/>
  <c r="AA1876" i="13"/>
  <c r="Z1309" i="13"/>
  <c r="X1313" i="13"/>
  <c r="Z1323" i="13"/>
  <c r="X1327" i="13"/>
  <c r="Z1337" i="13"/>
  <c r="X1341" i="13"/>
  <c r="X1355" i="13"/>
  <c r="X1369" i="13"/>
  <c r="Z1379" i="13"/>
  <c r="X1383" i="13"/>
  <c r="Z1393" i="13"/>
  <c r="X1397" i="13"/>
  <c r="Z1407" i="13"/>
  <c r="Z1421" i="13"/>
  <c r="X1425" i="13"/>
  <c r="X1439" i="13"/>
  <c r="Z1449" i="13"/>
  <c r="X1453" i="13"/>
  <c r="Z1463" i="13"/>
  <c r="X1467" i="13"/>
  <c r="Z1477" i="13"/>
  <c r="Z1491" i="13"/>
  <c r="X1495" i="13"/>
  <c r="X1509" i="13"/>
  <c r="Z1533" i="13"/>
  <c r="X1537" i="13"/>
  <c r="Z1547" i="13"/>
  <c r="X1551" i="13"/>
  <c r="Z1561" i="13"/>
  <c r="X1565" i="13"/>
  <c r="Z1575" i="13"/>
  <c r="X1579" i="13"/>
  <c r="Z1589" i="13"/>
  <c r="Z1603" i="13"/>
  <c r="AA1610" i="13"/>
  <c r="Y1313" i="13"/>
  <c r="N1351" i="13"/>
  <c r="Y1355" i="13"/>
  <c r="N1365" i="13"/>
  <c r="Y1369" i="13"/>
  <c r="Y1383" i="13"/>
  <c r="Y1397" i="13"/>
  <c r="Y1425" i="13"/>
  <c r="N1435" i="13"/>
  <c r="Y1439" i="13"/>
  <c r="Y1467" i="13"/>
  <c r="N1505" i="13"/>
  <c r="Y1509" i="13"/>
  <c r="N1519" i="13"/>
  <c r="Y1523" i="13"/>
  <c r="Y1537" i="13"/>
  <c r="Y1610" i="13"/>
  <c r="P1621" i="13"/>
  <c r="AA1621" i="13" s="1"/>
  <c r="O1624" i="13"/>
  <c r="AA1624" i="13" s="1"/>
  <c r="P1635" i="13"/>
  <c r="AA1635" i="13" s="1"/>
  <c r="O1638" i="13"/>
  <c r="AA1638" i="13" s="1"/>
  <c r="P1649" i="13"/>
  <c r="AA1649" i="13" s="1"/>
  <c r="O1652" i="13"/>
  <c r="AA1652" i="13" s="1"/>
  <c r="P1663" i="13"/>
  <c r="AA1663" i="13" s="1"/>
  <c r="Q1960" i="13"/>
  <c r="Q1957" i="13"/>
  <c r="P1957" i="13"/>
  <c r="AA1957" i="13" s="1"/>
  <c r="Q1621" i="13"/>
  <c r="Q1635" i="13"/>
  <c r="P1638" i="13"/>
  <c r="Z1638" i="13" s="1"/>
  <c r="Q1649" i="13"/>
  <c r="P1652" i="13"/>
  <c r="X1652" i="13" s="1"/>
  <c r="Q1663" i="13"/>
  <c r="P1666" i="13"/>
  <c r="AA1666" i="13" s="1"/>
  <c r="Q1677" i="13"/>
  <c r="AA1677" i="13" s="1"/>
  <c r="P1680" i="13"/>
  <c r="X1680" i="13" s="1"/>
  <c r="Y1687" i="13"/>
  <c r="AK1687" i="13" s="1"/>
  <c r="Q1691" i="13"/>
  <c r="Z1691" i="13" s="1"/>
  <c r="P1694" i="13"/>
  <c r="AA1694" i="13" s="1"/>
  <c r="P1708" i="13"/>
  <c r="AA1708" i="13" s="1"/>
  <c r="Q1719" i="13"/>
  <c r="AA1719" i="13" s="1"/>
  <c r="Q1733" i="13"/>
  <c r="AA1733" i="13" s="1"/>
  <c r="P1736" i="13"/>
  <c r="AA1736" i="13" s="1"/>
  <c r="Q1747" i="13"/>
  <c r="AA1747" i="13" s="1"/>
  <c r="P1750" i="13"/>
  <c r="AA1750" i="13" s="1"/>
  <c r="P1764" i="13"/>
  <c r="AA1764" i="13" s="1"/>
  <c r="Q1775" i="13"/>
  <c r="AA1775" i="13" s="1"/>
  <c r="P1778" i="13"/>
  <c r="AA1778" i="13" s="1"/>
  <c r="Q1789" i="13"/>
  <c r="AA1789" i="13" s="1"/>
  <c r="P1792" i="13"/>
  <c r="X1792" i="13" s="1"/>
  <c r="Q1803" i="13"/>
  <c r="AA1803" i="13" s="1"/>
  <c r="P1806" i="13"/>
  <c r="AA1806" i="13" s="1"/>
  <c r="AA1810" i="13"/>
  <c r="Q1817" i="13"/>
  <c r="AA1817" i="13" s="1"/>
  <c r="P1820" i="13"/>
  <c r="AA1820" i="13" s="1"/>
  <c r="Q1831" i="13"/>
  <c r="AA1831" i="13" s="1"/>
  <c r="P1834" i="13"/>
  <c r="AA1834" i="13" s="1"/>
  <c r="Q1845" i="13"/>
  <c r="AA1845" i="13" s="1"/>
  <c r="P1848" i="13"/>
  <c r="AA1848" i="13" s="1"/>
  <c r="AA1852" i="13"/>
  <c r="Q1859" i="13"/>
  <c r="AA1859" i="13" s="1"/>
  <c r="Y1957" i="13"/>
  <c r="P1960" i="13"/>
  <c r="Q1988" i="13"/>
  <c r="Q1985" i="13"/>
  <c r="P1985" i="13"/>
  <c r="Q2030" i="13"/>
  <c r="Y2030" i="13" s="1"/>
  <c r="Q2027" i="13"/>
  <c r="P2027" i="13"/>
  <c r="AA2027" i="13" s="1"/>
  <c r="X1621" i="13"/>
  <c r="X1635" i="13"/>
  <c r="X1649" i="13"/>
  <c r="X1663" i="13"/>
  <c r="X1677" i="13"/>
  <c r="Z1687" i="13"/>
  <c r="AJ1687" i="13" s="1"/>
  <c r="X1691" i="13"/>
  <c r="X1705" i="13"/>
  <c r="X1719" i="13"/>
  <c r="X1733" i="13"/>
  <c r="X1747" i="13"/>
  <c r="X1761" i="13"/>
  <c r="X1775" i="13"/>
  <c r="X1789" i="13"/>
  <c r="X1803" i="13"/>
  <c r="X1817" i="13"/>
  <c r="X1831" i="13"/>
  <c r="X1845" i="13"/>
  <c r="X1859" i="13"/>
  <c r="AA1939" i="13"/>
  <c r="AA1967" i="13"/>
  <c r="Z1967" i="13"/>
  <c r="Y1967" i="13"/>
  <c r="X1967" i="13"/>
  <c r="Y1985" i="13"/>
  <c r="X2027" i="13"/>
  <c r="N1617" i="13"/>
  <c r="Y1621" i="13"/>
  <c r="Y1635" i="13"/>
  <c r="Y1649" i="13"/>
  <c r="Y1663" i="13"/>
  <c r="Y1677" i="13"/>
  <c r="Y1691" i="13"/>
  <c r="N1701" i="13"/>
  <c r="Y1705" i="13"/>
  <c r="Y1719" i="13"/>
  <c r="Y1733" i="13"/>
  <c r="N1743" i="13"/>
  <c r="Y1747" i="13"/>
  <c r="N1757" i="13"/>
  <c r="Y1761" i="13"/>
  <c r="N1771" i="13"/>
  <c r="Y1775" i="13"/>
  <c r="Y1789" i="13"/>
  <c r="Y1817" i="13"/>
  <c r="N1827" i="13"/>
  <c r="Y1831" i="13"/>
  <c r="N1841" i="13"/>
  <c r="Y1845" i="13"/>
  <c r="Y1859" i="13"/>
  <c r="N1869" i="13"/>
  <c r="Y1873" i="13"/>
  <c r="AK1873" i="13" s="1"/>
  <c r="N1883" i="13"/>
  <c r="Y1887" i="13"/>
  <c r="AK1887" i="13" s="1"/>
  <c r="N1897" i="13"/>
  <c r="Y1901" i="13"/>
  <c r="AK1901" i="13" s="1"/>
  <c r="AA1925" i="13"/>
  <c r="Q2016" i="13"/>
  <c r="P2016" i="13"/>
  <c r="Y2016" i="13" s="1"/>
  <c r="Q2013" i="13"/>
  <c r="P2013" i="13"/>
  <c r="AA2013" i="13" s="1"/>
  <c r="Y2027" i="13"/>
  <c r="AA2030" i="13"/>
  <c r="P1614" i="13"/>
  <c r="AA1614" i="13" s="1"/>
  <c r="O1617" i="13"/>
  <c r="Z1621" i="13"/>
  <c r="X1624" i="13"/>
  <c r="Z1635" i="13"/>
  <c r="P1642" i="13"/>
  <c r="Y1642" i="13" s="1"/>
  <c r="O1645" i="13"/>
  <c r="Y1645" i="13" s="1"/>
  <c r="Z1649" i="13"/>
  <c r="P1656" i="13"/>
  <c r="Y1656" i="13" s="1"/>
  <c r="Z1663" i="13"/>
  <c r="P1670" i="13"/>
  <c r="Y1670" i="13" s="1"/>
  <c r="Z1677" i="13"/>
  <c r="P1698" i="13"/>
  <c r="AA1698" i="13" s="1"/>
  <c r="O1701" i="13"/>
  <c r="Z1705" i="13"/>
  <c r="P1712" i="13"/>
  <c r="Z1719" i="13"/>
  <c r="X1722" i="13"/>
  <c r="Z1733" i="13"/>
  <c r="X1736" i="13"/>
  <c r="P1740" i="13"/>
  <c r="O1743" i="13"/>
  <c r="Z1747" i="13"/>
  <c r="Z1761" i="13"/>
  <c r="P1768" i="13"/>
  <c r="O1771" i="13"/>
  <c r="Z1775" i="13"/>
  <c r="P1782" i="13"/>
  <c r="O1785" i="13"/>
  <c r="X1785" i="13" s="1"/>
  <c r="Z1789" i="13"/>
  <c r="P1796" i="13"/>
  <c r="Z1803" i="13"/>
  <c r="X1806" i="13"/>
  <c r="Z1817" i="13"/>
  <c r="P1824" i="13"/>
  <c r="Y1824" i="13" s="1"/>
  <c r="Z1831" i="13"/>
  <c r="P1838" i="13"/>
  <c r="Y1838" i="13" s="1"/>
  <c r="O1841" i="13"/>
  <c r="Z1845" i="13"/>
  <c r="X1848" i="13"/>
  <c r="Z1859" i="13"/>
  <c r="X1862" i="13"/>
  <c r="P1866" i="13"/>
  <c r="Y1866" i="13" s="1"/>
  <c r="O1869" i="13"/>
  <c r="Z1873" i="13"/>
  <c r="AH1873" i="13" s="1"/>
  <c r="X1876" i="13"/>
  <c r="P1880" i="13"/>
  <c r="Y1880" i="13" s="1"/>
  <c r="O1883" i="13"/>
  <c r="Z1887" i="13"/>
  <c r="AH1887" i="13" s="1"/>
  <c r="X1890" i="13"/>
  <c r="O1897" i="13"/>
  <c r="Z1901" i="13"/>
  <c r="AH1901" i="13" s="1"/>
  <c r="X1904" i="13"/>
  <c r="Q1946" i="13"/>
  <c r="Q1943" i="13"/>
  <c r="P1943" i="13"/>
  <c r="AA1943" i="13" s="1"/>
  <c r="Q1974" i="13"/>
  <c r="P1974" i="13"/>
  <c r="Q1971" i="13"/>
  <c r="P1971" i="13"/>
  <c r="AA1971" i="13" s="1"/>
  <c r="Y2013" i="13"/>
  <c r="Y1624" i="13"/>
  <c r="Q1628" i="13"/>
  <c r="Z1628" i="13" s="1"/>
  <c r="P1631" i="13"/>
  <c r="Z1631" i="13" s="1"/>
  <c r="Q1642" i="13"/>
  <c r="Q1656" i="13"/>
  <c r="P1659" i="13"/>
  <c r="X1659" i="13" s="1"/>
  <c r="Q1670" i="13"/>
  <c r="P1673" i="13"/>
  <c r="Y1673" i="13" s="1"/>
  <c r="Q1684" i="13"/>
  <c r="Y1684" i="13" s="1"/>
  <c r="Q1698" i="13"/>
  <c r="Q1712" i="13"/>
  <c r="P1715" i="13"/>
  <c r="X1715" i="13" s="1"/>
  <c r="Y1722" i="13"/>
  <c r="Q1726" i="13"/>
  <c r="Z1726" i="13" s="1"/>
  <c r="P1729" i="13"/>
  <c r="X1729" i="13" s="1"/>
  <c r="Y1736" i="13"/>
  <c r="Q1740" i="13"/>
  <c r="Q1754" i="13"/>
  <c r="Z1754" i="13" s="1"/>
  <c r="Q1796" i="13"/>
  <c r="P1799" i="13"/>
  <c r="X1799" i="13" s="1"/>
  <c r="Y1806" i="13"/>
  <c r="P1813" i="13"/>
  <c r="X1813" i="13" s="1"/>
  <c r="Q1824" i="13"/>
  <c r="Q1838" i="13"/>
  <c r="Y1848" i="13"/>
  <c r="P1855" i="13"/>
  <c r="X1855" i="13" s="1"/>
  <c r="Y1862" i="13"/>
  <c r="Q1866" i="13"/>
  <c r="Y1876" i="13"/>
  <c r="Q1880" i="13"/>
  <c r="Y1890" i="13"/>
  <c r="Q1894" i="13"/>
  <c r="Z1894" i="13" s="1"/>
  <c r="Y1904" i="13"/>
  <c r="Q1932" i="13"/>
  <c r="Q1929" i="13"/>
  <c r="P1929" i="13"/>
  <c r="AA1929" i="13" s="1"/>
  <c r="Y1943" i="13"/>
  <c r="P1946" i="13"/>
  <c r="Y1971" i="13"/>
  <c r="AA1995" i="13"/>
  <c r="AA2016" i="13"/>
  <c r="Z1610" i="13"/>
  <c r="X1614" i="13"/>
  <c r="Z1624" i="13"/>
  <c r="X1628" i="13"/>
  <c r="X1642" i="13"/>
  <c r="X1656" i="13"/>
  <c r="X1670" i="13"/>
  <c r="X1684" i="13"/>
  <c r="X1698" i="13"/>
  <c r="X1712" i="13"/>
  <c r="Z1722" i="13"/>
  <c r="X1726" i="13"/>
  <c r="Z1736" i="13"/>
  <c r="X1740" i="13"/>
  <c r="X1754" i="13"/>
  <c r="X1796" i="13"/>
  <c r="Z1806" i="13"/>
  <c r="X1810" i="13"/>
  <c r="X1824" i="13"/>
  <c r="X1838" i="13"/>
  <c r="Z1848" i="13"/>
  <c r="X1852" i="13"/>
  <c r="Z1862" i="13"/>
  <c r="X1866" i="13"/>
  <c r="Z1876" i="13"/>
  <c r="X1880" i="13"/>
  <c r="Z1890" i="13"/>
  <c r="X1894" i="13"/>
  <c r="Z1904" i="13"/>
  <c r="Y1911" i="13"/>
  <c r="AA1974" i="13"/>
  <c r="AA2037" i="13"/>
  <c r="Q1918" i="13"/>
  <c r="Q1915" i="13"/>
  <c r="P1915" i="13"/>
  <c r="AA1915" i="13" s="1"/>
  <c r="Q2002" i="13"/>
  <c r="Q1999" i="13"/>
  <c r="Z1999" i="13" s="1"/>
  <c r="P1999" i="13"/>
  <c r="P1908" i="13"/>
  <c r="AA1908" i="13" s="1"/>
  <c r="O1911" i="13"/>
  <c r="Z1911" i="13" s="1"/>
  <c r="P1922" i="13"/>
  <c r="AA1922" i="13" s="1"/>
  <c r="Z1929" i="13"/>
  <c r="Z1943" i="13"/>
  <c r="P1950" i="13"/>
  <c r="AA1950" i="13" s="1"/>
  <c r="O1953" i="13"/>
  <c r="AA1953" i="13" s="1"/>
  <c r="Z1957" i="13"/>
  <c r="P1964" i="13"/>
  <c r="AA1964" i="13" s="1"/>
  <c r="Z1971" i="13"/>
  <c r="X1974" i="13"/>
  <c r="P1978" i="13"/>
  <c r="O1981" i="13"/>
  <c r="AA1981" i="13" s="1"/>
  <c r="Z1985" i="13"/>
  <c r="P1992" i="13"/>
  <c r="Y1992" i="13" s="1"/>
  <c r="P2006" i="13"/>
  <c r="Y2006" i="13" s="1"/>
  <c r="O2009" i="13"/>
  <c r="AA2009" i="13" s="1"/>
  <c r="Z2013" i="13"/>
  <c r="X2016" i="13"/>
  <c r="P2020" i="13"/>
  <c r="Y2020" i="13" s="1"/>
  <c r="Z2027" i="13"/>
  <c r="X2030" i="13"/>
  <c r="P2034" i="13"/>
  <c r="X2034" i="13" s="1"/>
  <c r="Q2072" i="13"/>
  <c r="Q2128" i="13"/>
  <c r="P2142" i="13"/>
  <c r="O2142" i="13"/>
  <c r="N2142" i="13"/>
  <c r="X1908" i="13"/>
  <c r="X1922" i="13"/>
  <c r="X1950" i="13"/>
  <c r="X1964" i="13"/>
  <c r="Z1974" i="13"/>
  <c r="X1978" i="13"/>
  <c r="X1992" i="13"/>
  <c r="X2006" i="13"/>
  <c r="Z2016" i="13"/>
  <c r="X2020" i="13"/>
  <c r="Z2030" i="13"/>
  <c r="P2114" i="13"/>
  <c r="O2114" i="13"/>
  <c r="N2114" i="13"/>
  <c r="P2170" i="13"/>
  <c r="O2170" i="13"/>
  <c r="N2170" i="13"/>
  <c r="Y1908" i="13"/>
  <c r="Y1922" i="13"/>
  <c r="Y1950" i="13"/>
  <c r="N1960" i="13"/>
  <c r="Y1964" i="13"/>
  <c r="P2086" i="13"/>
  <c r="O2086" i="13"/>
  <c r="N2086" i="13"/>
  <c r="Z1908" i="13"/>
  <c r="O1918" i="13"/>
  <c r="Y1918" i="13" s="1"/>
  <c r="Z1922" i="13"/>
  <c r="X1925" i="13"/>
  <c r="O1932" i="13"/>
  <c r="Y1932" i="13" s="1"/>
  <c r="Z1936" i="13"/>
  <c r="AI1936" i="13" s="1"/>
  <c r="X1939" i="13"/>
  <c r="O1946" i="13"/>
  <c r="Y1946" i="13" s="1"/>
  <c r="Z1950" i="13"/>
  <c r="O1960" i="13"/>
  <c r="Z1964" i="13"/>
  <c r="O1988" i="13"/>
  <c r="Y1988" i="13" s="1"/>
  <c r="Z1992" i="13"/>
  <c r="X1995" i="13"/>
  <c r="O2002" i="13"/>
  <c r="Y2002" i="13" s="1"/>
  <c r="Z2006" i="13"/>
  <c r="Z2020" i="13"/>
  <c r="X2023" i="13"/>
  <c r="X2037" i="13"/>
  <c r="P2044" i="13"/>
  <c r="O2044" i="13"/>
  <c r="N2044" i="13"/>
  <c r="Q2086" i="13"/>
  <c r="Y1925" i="13"/>
  <c r="Y1939" i="13"/>
  <c r="Y1995" i="13"/>
  <c r="Y2023" i="13"/>
  <c r="Y2037" i="13"/>
  <c r="P2058" i="13"/>
  <c r="O2058" i="13"/>
  <c r="N2058" i="13"/>
  <c r="AA2149" i="13"/>
  <c r="P2156" i="13"/>
  <c r="O2156" i="13"/>
  <c r="N2156" i="13"/>
  <c r="X1915" i="13"/>
  <c r="Z1925" i="13"/>
  <c r="X1929" i="13"/>
  <c r="Z1939" i="13"/>
  <c r="X1943" i="13"/>
  <c r="X1957" i="13"/>
  <c r="X1971" i="13"/>
  <c r="X1985" i="13"/>
  <c r="Z1995" i="13"/>
  <c r="X1999" i="13"/>
  <c r="X2013" i="13"/>
  <c r="Z2023" i="13"/>
  <c r="Z2037" i="13"/>
  <c r="P2100" i="13"/>
  <c r="O2100" i="13"/>
  <c r="N2100" i="13"/>
  <c r="P2072" i="13"/>
  <c r="O2072" i="13"/>
  <c r="N2072" i="13"/>
  <c r="Q2100" i="13"/>
  <c r="AA2121" i="13"/>
  <c r="P2128" i="13"/>
  <c r="O2128" i="13"/>
  <c r="N2128" i="13"/>
  <c r="AA2160" i="13"/>
  <c r="Q2048" i="13"/>
  <c r="X2048" i="13" s="1"/>
  <c r="P2051" i="13"/>
  <c r="Q2062" i="13"/>
  <c r="X2062" i="13" s="1"/>
  <c r="P2065" i="13"/>
  <c r="AA2065" i="13" s="1"/>
  <c r="P2079" i="13"/>
  <c r="AA2079" i="13" s="1"/>
  <c r="Q2090" i="13"/>
  <c r="AA2090" i="13" s="1"/>
  <c r="P2093" i="13"/>
  <c r="AA2093" i="13" s="1"/>
  <c r="Q2104" i="13"/>
  <c r="AA2104" i="13" s="1"/>
  <c r="P2107" i="13"/>
  <c r="AA2107" i="13" s="1"/>
  <c r="Q2132" i="13"/>
  <c r="X2132" i="13" s="1"/>
  <c r="P2135" i="13"/>
  <c r="Q2174" i="13"/>
  <c r="Y2289" i="13"/>
  <c r="X2289" i="13"/>
  <c r="Z2289" i="13"/>
  <c r="O2534" i="13"/>
  <c r="N2534" i="13"/>
  <c r="P2534" i="13"/>
  <c r="Y2048" i="13"/>
  <c r="Y2062" i="13"/>
  <c r="Y2076" i="13"/>
  <c r="AI2076" i="13" s="1"/>
  <c r="Y2090" i="13"/>
  <c r="Y2104" i="13"/>
  <c r="Y2118" i="13"/>
  <c r="Y2132" i="13"/>
  <c r="Y2146" i="13"/>
  <c r="AI2146" i="13" s="1"/>
  <c r="Y2160" i="13"/>
  <c r="AI2160" i="13" s="1"/>
  <c r="P2041" i="13"/>
  <c r="X2041" i="13" s="1"/>
  <c r="Z2048" i="13"/>
  <c r="P2055" i="13"/>
  <c r="Z2055" i="13" s="1"/>
  <c r="Z2062" i="13"/>
  <c r="X2065" i="13"/>
  <c r="P2069" i="13"/>
  <c r="Y2069" i="13" s="1"/>
  <c r="Z2076" i="13"/>
  <c r="AH2076" i="13" s="1"/>
  <c r="X2079" i="13"/>
  <c r="P2083" i="13"/>
  <c r="X2083" i="13" s="1"/>
  <c r="Z2090" i="13"/>
  <c r="X2093" i="13"/>
  <c r="P2097" i="13"/>
  <c r="Z2097" i="13" s="1"/>
  <c r="Z2104" i="13"/>
  <c r="X2107" i="13"/>
  <c r="P2111" i="13"/>
  <c r="Y2111" i="13" s="1"/>
  <c r="Z2118" i="13"/>
  <c r="AH2118" i="13" s="1"/>
  <c r="X2121" i="13"/>
  <c r="P2125" i="13"/>
  <c r="Z2125" i="13" s="1"/>
  <c r="Z2132" i="13"/>
  <c r="P2139" i="13"/>
  <c r="X2139" i="13" s="1"/>
  <c r="Z2146" i="13"/>
  <c r="AH2146" i="13" s="1"/>
  <c r="X2149" i="13"/>
  <c r="P2153" i="13"/>
  <c r="Y2153" i="13" s="1"/>
  <c r="Z2160" i="13"/>
  <c r="AH2160" i="13" s="1"/>
  <c r="X2163" i="13"/>
  <c r="P2167" i="13"/>
  <c r="Z2167" i="13" s="1"/>
  <c r="P2177" i="13"/>
  <c r="O2177" i="13"/>
  <c r="AA2289" i="13"/>
  <c r="Q2055" i="13"/>
  <c r="Y2065" i="13"/>
  <c r="Q2069" i="13"/>
  <c r="Y2079" i="13"/>
  <c r="Q2083" i="13"/>
  <c r="Y2093" i="13"/>
  <c r="Q2097" i="13"/>
  <c r="Y2107" i="13"/>
  <c r="Y2121" i="13"/>
  <c r="Q2125" i="13"/>
  <c r="Q2139" i="13"/>
  <c r="Y2149" i="13"/>
  <c r="Q2153" i="13"/>
  <c r="Y2163" i="13"/>
  <c r="Q2167" i="13"/>
  <c r="Y2177" i="13"/>
  <c r="X2177" i="13"/>
  <c r="Y2275" i="13"/>
  <c r="X2275" i="13"/>
  <c r="Z2275" i="13"/>
  <c r="Z2065" i="13"/>
  <c r="Z2079" i="13"/>
  <c r="Z2093" i="13"/>
  <c r="Z2107" i="13"/>
  <c r="Z2121" i="13"/>
  <c r="Z2149" i="13"/>
  <c r="Z2163" i="13"/>
  <c r="N2051" i="13"/>
  <c r="N2135" i="13"/>
  <c r="Z2177" i="13"/>
  <c r="Y2233" i="13"/>
  <c r="X2233" i="13"/>
  <c r="Z2233" i="13"/>
  <c r="AA2251" i="13"/>
  <c r="O2492" i="13"/>
  <c r="N2492" i="13"/>
  <c r="P2492" i="13"/>
  <c r="P2174" i="13"/>
  <c r="Y2174" i="13" s="1"/>
  <c r="AA2177" i="13"/>
  <c r="P2387" i="13"/>
  <c r="O2387" i="13"/>
  <c r="N2387" i="13"/>
  <c r="Q2184" i="13"/>
  <c r="Q2198" i="13"/>
  <c r="AA2198" i="13" s="1"/>
  <c r="Q2212" i="13"/>
  <c r="Q2226" i="13"/>
  <c r="AA2226" i="13" s="1"/>
  <c r="X2237" i="13"/>
  <c r="X2251" i="13"/>
  <c r="Q2254" i="13"/>
  <c r="Q2268" i="13"/>
  <c r="Q2282" i="13"/>
  <c r="Q2296" i="13"/>
  <c r="AA2296" i="13" s="1"/>
  <c r="Q2310" i="13"/>
  <c r="AA2310" i="13" s="1"/>
  <c r="Q2324" i="13"/>
  <c r="Y2324" i="13" s="1"/>
  <c r="P2345" i="13"/>
  <c r="O2345" i="13"/>
  <c r="N2345" i="13"/>
  <c r="AA2408" i="13"/>
  <c r="P2415" i="13"/>
  <c r="O2415" i="13"/>
  <c r="N2415" i="13"/>
  <c r="P2188" i="13"/>
  <c r="AA2188" i="13" s="1"/>
  <c r="O2191" i="13"/>
  <c r="Y2191" i="13" s="1"/>
  <c r="X2198" i="13"/>
  <c r="P2202" i="13"/>
  <c r="AA2202" i="13" s="1"/>
  <c r="O2205" i="13"/>
  <c r="AA2205" i="13" s="1"/>
  <c r="P2216" i="13"/>
  <c r="AA2216" i="13" s="1"/>
  <c r="O2219" i="13"/>
  <c r="Z2219" i="13" s="1"/>
  <c r="X2226" i="13"/>
  <c r="Z2237" i="13"/>
  <c r="P2244" i="13"/>
  <c r="AA2244" i="13" s="1"/>
  <c r="O2247" i="13"/>
  <c r="AA2247" i="13" s="1"/>
  <c r="Z2251" i="13"/>
  <c r="P2258" i="13"/>
  <c r="AA2258" i="13" s="1"/>
  <c r="P2272" i="13"/>
  <c r="AA2272" i="13" s="1"/>
  <c r="X2296" i="13"/>
  <c r="P2300" i="13"/>
  <c r="AA2300" i="13" s="1"/>
  <c r="X2310" i="13"/>
  <c r="P2314" i="13"/>
  <c r="AA2314" i="13" s="1"/>
  <c r="O2317" i="13"/>
  <c r="Z2317" i="13" s="1"/>
  <c r="X2324" i="13"/>
  <c r="P2328" i="13"/>
  <c r="X2328" i="13" s="1"/>
  <c r="Q2387" i="13"/>
  <c r="Q2552" i="13"/>
  <c r="P2552" i="13"/>
  <c r="Q2555" i="13"/>
  <c r="Q2188" i="13"/>
  <c r="Y2198" i="13"/>
  <c r="Q2202" i="13"/>
  <c r="Y2226" i="13"/>
  <c r="Q2230" i="13"/>
  <c r="AA2230" i="13" s="1"/>
  <c r="Q2244" i="13"/>
  <c r="P2261" i="13"/>
  <c r="Z2261" i="13" s="1"/>
  <c r="Q2272" i="13"/>
  <c r="Q2286" i="13"/>
  <c r="AA2286" i="13" s="1"/>
  <c r="P2303" i="13"/>
  <c r="Y2303" i="13" s="1"/>
  <c r="Y2310" i="13"/>
  <c r="Q2314" i="13"/>
  <c r="P2331" i="13"/>
  <c r="AA2331" i="13" s="1"/>
  <c r="P2401" i="13"/>
  <c r="O2401" i="13"/>
  <c r="N2401" i="13"/>
  <c r="Q2429" i="13"/>
  <c r="P2429" i="13"/>
  <c r="O2429" i="13"/>
  <c r="N2429" i="13"/>
  <c r="Q2510" i="13"/>
  <c r="P2510" i="13"/>
  <c r="Q2513" i="13"/>
  <c r="X2188" i="13"/>
  <c r="Z2198" i="13"/>
  <c r="X2202" i="13"/>
  <c r="X2216" i="13"/>
  <c r="Z2226" i="13"/>
  <c r="X2230" i="13"/>
  <c r="X2244" i="13"/>
  <c r="X2258" i="13"/>
  <c r="X2272" i="13"/>
  <c r="Z2296" i="13"/>
  <c r="X2300" i="13"/>
  <c r="Z2310" i="13"/>
  <c r="X2314" i="13"/>
  <c r="Z2324" i="13"/>
  <c r="Q2443" i="13"/>
  <c r="P2443" i="13"/>
  <c r="O2443" i="13"/>
  <c r="N2443" i="13"/>
  <c r="N2184" i="13"/>
  <c r="Y2188" i="13"/>
  <c r="Y2202" i="13"/>
  <c r="Y2216" i="13"/>
  <c r="Y2244" i="13"/>
  <c r="N2254" i="13"/>
  <c r="Y2258" i="13"/>
  <c r="N2268" i="13"/>
  <c r="Y2272" i="13"/>
  <c r="N2282" i="13"/>
  <c r="Y2286" i="13"/>
  <c r="Y2300" i="13"/>
  <c r="Y2314" i="13"/>
  <c r="AA2352" i="13"/>
  <c r="P2359" i="13"/>
  <c r="O2359" i="13"/>
  <c r="N2359" i="13"/>
  <c r="P2181" i="13"/>
  <c r="Z2181" i="13" s="1"/>
  <c r="O2184" i="13"/>
  <c r="Z2188" i="13"/>
  <c r="P2195" i="13"/>
  <c r="Y2195" i="13" s="1"/>
  <c r="Z2202" i="13"/>
  <c r="P2209" i="13"/>
  <c r="Y2209" i="13" s="1"/>
  <c r="O2212" i="13"/>
  <c r="AA2212" i="13" s="1"/>
  <c r="Z2216" i="13"/>
  <c r="P2223" i="13"/>
  <c r="X2223" i="13" s="1"/>
  <c r="Z2230" i="13"/>
  <c r="O2240" i="13"/>
  <c r="Y2240" i="13" s="1"/>
  <c r="Z2244" i="13"/>
  <c r="O2254" i="13"/>
  <c r="Z2258" i="13"/>
  <c r="P2265" i="13"/>
  <c r="Y2265" i="13" s="1"/>
  <c r="Z2272" i="13"/>
  <c r="P2279" i="13"/>
  <c r="Y2279" i="13" s="1"/>
  <c r="O2282" i="13"/>
  <c r="Z2286" i="13"/>
  <c r="P2293" i="13"/>
  <c r="Z2300" i="13"/>
  <c r="Z2314" i="13"/>
  <c r="P2321" i="13"/>
  <c r="Z2321" i="13" s="1"/>
  <c r="P2335" i="13"/>
  <c r="Z2335" i="13" s="1"/>
  <c r="Q2359" i="13"/>
  <c r="P2373" i="13"/>
  <c r="O2373" i="13"/>
  <c r="N2373" i="13"/>
  <c r="AA2503" i="13"/>
  <c r="Z2503" i="13"/>
  <c r="Y2503" i="13"/>
  <c r="X2503" i="13"/>
  <c r="AA2545" i="13"/>
  <c r="Z2545" i="13"/>
  <c r="Y2545" i="13"/>
  <c r="X2545" i="13"/>
  <c r="Q2223" i="13"/>
  <c r="Q2293" i="13"/>
  <c r="Q2307" i="13"/>
  <c r="AA2307" i="13" s="1"/>
  <c r="Q2321" i="13"/>
  <c r="Q2335" i="13"/>
  <c r="AA2338" i="13"/>
  <c r="Q2457" i="13"/>
  <c r="P2457" i="13"/>
  <c r="O2457" i="13"/>
  <c r="N2457" i="13"/>
  <c r="Q2363" i="13"/>
  <c r="X2363" i="13" s="1"/>
  <c r="P2366" i="13"/>
  <c r="P2380" i="13"/>
  <c r="Q2391" i="13"/>
  <c r="X2391" i="13" s="1"/>
  <c r="P2394" i="13"/>
  <c r="P2422" i="13"/>
  <c r="Q2433" i="13"/>
  <c r="X2433" i="13" s="1"/>
  <c r="P2436" i="13"/>
  <c r="P2450" i="13"/>
  <c r="Q2548" i="13"/>
  <c r="Y2349" i="13"/>
  <c r="Y2363" i="13"/>
  <c r="Y2377" i="13"/>
  <c r="AI2377" i="13" s="1"/>
  <c r="Y2391" i="13"/>
  <c r="Y2405" i="13"/>
  <c r="AI2405" i="13" s="1"/>
  <c r="Y2419" i="13"/>
  <c r="AI2419" i="13" s="1"/>
  <c r="Y2433" i="13"/>
  <c r="Y2447" i="13"/>
  <c r="Q2464" i="13"/>
  <c r="P2471" i="13"/>
  <c r="Y2471" i="13" s="1"/>
  <c r="Q2468" i="13"/>
  <c r="P2468" i="13"/>
  <c r="Q2471" i="13"/>
  <c r="Z2510" i="13"/>
  <c r="Z2552" i="13"/>
  <c r="O2576" i="13"/>
  <c r="N2576" i="13"/>
  <c r="AA2587" i="13"/>
  <c r="Z2587" i="13"/>
  <c r="Y2587" i="13"/>
  <c r="X2587" i="13"/>
  <c r="Q2597" i="13"/>
  <c r="P2597" i="13"/>
  <c r="Q2594" i="13"/>
  <c r="P2594" i="13"/>
  <c r="X2338" i="13"/>
  <c r="P2342" i="13"/>
  <c r="Z2342" i="13" s="1"/>
  <c r="Z2349" i="13"/>
  <c r="AH2349" i="13" s="1"/>
  <c r="X2352" i="13"/>
  <c r="P2356" i="13"/>
  <c r="Z2356" i="13" s="1"/>
  <c r="Z2363" i="13"/>
  <c r="P2370" i="13"/>
  <c r="AA2370" i="13" s="1"/>
  <c r="Z2377" i="13"/>
  <c r="AH2377" i="13" s="1"/>
  <c r="P2384" i="13"/>
  <c r="Z2384" i="13" s="1"/>
  <c r="Z2391" i="13"/>
  <c r="Z2405" i="13"/>
  <c r="AH2405" i="13" s="1"/>
  <c r="X2408" i="13"/>
  <c r="P2412" i="13"/>
  <c r="Z2412" i="13" s="1"/>
  <c r="Z2419" i="13"/>
  <c r="AH2419" i="13" s="1"/>
  <c r="P2426" i="13"/>
  <c r="Y2426" i="13" s="1"/>
  <c r="Z2433" i="13"/>
  <c r="P2440" i="13"/>
  <c r="Y2440" i="13" s="1"/>
  <c r="Z2447" i="13"/>
  <c r="AH2447" i="13" s="1"/>
  <c r="P2454" i="13"/>
  <c r="Z2454" i="13" s="1"/>
  <c r="Z2468" i="13"/>
  <c r="Q2562" i="13"/>
  <c r="P2576" i="13"/>
  <c r="Y2338" i="13"/>
  <c r="Q2342" i="13"/>
  <c r="Y2352" i="13"/>
  <c r="Q2356" i="13"/>
  <c r="Q2370" i="13"/>
  <c r="Q2384" i="13"/>
  <c r="Q2398" i="13"/>
  <c r="X2398" i="13" s="1"/>
  <c r="Y2408" i="13"/>
  <c r="Q2412" i="13"/>
  <c r="P2485" i="13"/>
  <c r="AA2485" i="13" s="1"/>
  <c r="Q2482" i="13"/>
  <c r="P2482" i="13"/>
  <c r="Q2485" i="13"/>
  <c r="O2506" i="13"/>
  <c r="N2506" i="13"/>
  <c r="AA2517" i="13"/>
  <c r="Z2517" i="13"/>
  <c r="Y2517" i="13"/>
  <c r="X2517" i="13"/>
  <c r="Q2524" i="13"/>
  <c r="P2524" i="13"/>
  <c r="Q2527" i="13"/>
  <c r="Y2527" i="13" s="1"/>
  <c r="O2548" i="13"/>
  <c r="N2548" i="13"/>
  <c r="AA2559" i="13"/>
  <c r="Z2559" i="13"/>
  <c r="Y2559" i="13"/>
  <c r="X2559" i="13"/>
  <c r="Q2566" i="13"/>
  <c r="P2566" i="13"/>
  <c r="Q2569" i="13"/>
  <c r="Y2569" i="13" s="1"/>
  <c r="Y2594" i="13"/>
  <c r="Z2338" i="13"/>
  <c r="Z2352" i="13"/>
  <c r="Z2408" i="13"/>
  <c r="O2464" i="13"/>
  <c r="N2464" i="13"/>
  <c r="Z2482" i="13"/>
  <c r="Z2524" i="13"/>
  <c r="P2548" i="13"/>
  <c r="Y2566" i="13"/>
  <c r="O2590" i="13"/>
  <c r="N2590" i="13"/>
  <c r="N2366" i="13"/>
  <c r="N2380" i="13"/>
  <c r="N2394" i="13"/>
  <c r="N2422" i="13"/>
  <c r="N2436" i="13"/>
  <c r="N2450" i="13"/>
  <c r="P2464" i="13"/>
  <c r="Q2492" i="13"/>
  <c r="P2499" i="13"/>
  <c r="AA2499" i="13" s="1"/>
  <c r="Q2496" i="13"/>
  <c r="P2496" i="13"/>
  <c r="Q2499" i="13"/>
  <c r="P2513" i="13"/>
  <c r="Y2513" i="13" s="1"/>
  <c r="Q2534" i="13"/>
  <c r="P2541" i="13"/>
  <c r="Q2538" i="13"/>
  <c r="P2538" i="13"/>
  <c r="Q2541" i="13"/>
  <c r="P2555" i="13"/>
  <c r="Y2555" i="13" s="1"/>
  <c r="O2478" i="13"/>
  <c r="N2478" i="13"/>
  <c r="Z2496" i="13"/>
  <c r="AA2513" i="13"/>
  <c r="Q2520" i="13"/>
  <c r="O2520" i="13"/>
  <c r="N2520" i="13"/>
  <c r="Z2538" i="13"/>
  <c r="AA2555" i="13"/>
  <c r="O2562" i="13"/>
  <c r="N2562" i="13"/>
  <c r="AA2573" i="13"/>
  <c r="Z2573" i="13"/>
  <c r="Y2573" i="13"/>
  <c r="X2573" i="13"/>
  <c r="P2583" i="13"/>
  <c r="Q2580" i="13"/>
  <c r="P2580" i="13"/>
  <c r="Y2580" i="13" s="1"/>
  <c r="Q2583" i="13"/>
  <c r="Y2468" i="13"/>
  <c r="Y2482" i="13"/>
  <c r="Y2496" i="13"/>
  <c r="Y2510" i="13"/>
  <c r="Y2524" i="13"/>
  <c r="Y2538" i="13"/>
  <c r="Y2552" i="13"/>
  <c r="AA2653" i="13"/>
  <c r="P2461" i="13"/>
  <c r="AA2461" i="13" s="1"/>
  <c r="X2471" i="13"/>
  <c r="P2475" i="13"/>
  <c r="AA2475" i="13" s="1"/>
  <c r="X2485" i="13"/>
  <c r="P2489" i="13"/>
  <c r="AA2489" i="13" s="1"/>
  <c r="X2499" i="13"/>
  <c r="X2513" i="13"/>
  <c r="X2527" i="13"/>
  <c r="P2531" i="13"/>
  <c r="AA2531" i="13" s="1"/>
  <c r="X2541" i="13"/>
  <c r="X2555" i="13"/>
  <c r="X2569" i="13"/>
  <c r="X2583" i="13"/>
  <c r="Z2618" i="13"/>
  <c r="Y2618" i="13"/>
  <c r="X2618" i="13"/>
  <c r="Z2674" i="13"/>
  <c r="Y2674" i="13"/>
  <c r="X2674" i="13"/>
  <c r="Z2471" i="13"/>
  <c r="Z2485" i="13"/>
  <c r="Z2499" i="13"/>
  <c r="Z2513" i="13"/>
  <c r="Z2527" i="13"/>
  <c r="Z2541" i="13"/>
  <c r="Z2555" i="13"/>
  <c r="Z2569" i="13"/>
  <c r="Z2583" i="13"/>
  <c r="AA2594" i="13"/>
  <c r="Z2646" i="13"/>
  <c r="Y2646" i="13"/>
  <c r="X2646" i="13"/>
  <c r="AA2713" i="13"/>
  <c r="Z2727" i="13"/>
  <c r="AA2597" i="13"/>
  <c r="Z2888" i="13"/>
  <c r="X2888" i="13"/>
  <c r="AA2646" i="13"/>
  <c r="AA2667" i="13"/>
  <c r="AA2681" i="13"/>
  <c r="P2744" i="13"/>
  <c r="O2744" i="13"/>
  <c r="N2744" i="13"/>
  <c r="P2856" i="13"/>
  <c r="O2856" i="13"/>
  <c r="N2856" i="13"/>
  <c r="X2597" i="13"/>
  <c r="P2601" i="13"/>
  <c r="AA2601" i="13" s="1"/>
  <c r="O2604" i="13"/>
  <c r="AA2604" i="13" s="1"/>
  <c r="Z2608" i="13"/>
  <c r="AK2608" i="13" s="1"/>
  <c r="P2615" i="13"/>
  <c r="Z2622" i="13"/>
  <c r="AK2622" i="13" s="1"/>
  <c r="P2629" i="13"/>
  <c r="O2632" i="13"/>
  <c r="Z2632" i="13" s="1"/>
  <c r="P2643" i="13"/>
  <c r="AA2643" i="13" s="1"/>
  <c r="X2653" i="13"/>
  <c r="O2660" i="13"/>
  <c r="AA2660" i="13" s="1"/>
  <c r="O2688" i="13"/>
  <c r="AA2688" i="13" s="1"/>
  <c r="O2702" i="13"/>
  <c r="AA2702" i="13" s="1"/>
  <c r="Z2706" i="13"/>
  <c r="AK2706" i="13" s="1"/>
  <c r="O2716" i="13"/>
  <c r="Z2720" i="13"/>
  <c r="AK2720" i="13" s="1"/>
  <c r="X2723" i="13"/>
  <c r="O2730" i="13"/>
  <c r="Y2730" i="13" s="1"/>
  <c r="Q2744" i="13"/>
  <c r="Y2597" i="13"/>
  <c r="Q2601" i="13"/>
  <c r="AA2608" i="13"/>
  <c r="Q2615" i="13"/>
  <c r="AA2622" i="13"/>
  <c r="Q2629" i="13"/>
  <c r="Q2643" i="13"/>
  <c r="Y2653" i="13"/>
  <c r="Y2667" i="13"/>
  <c r="Q2671" i="13"/>
  <c r="AA2671" i="13" s="1"/>
  <c r="Y2681" i="13"/>
  <c r="AK2681" i="13" s="1"/>
  <c r="Q2685" i="13"/>
  <c r="AA2685" i="13" s="1"/>
  <c r="Q2699" i="13"/>
  <c r="AA2699" i="13" s="1"/>
  <c r="P2716" i="13"/>
  <c r="Z2716" i="13" s="1"/>
  <c r="Y2723" i="13"/>
  <c r="P2730" i="13"/>
  <c r="Z2730" i="13" s="1"/>
  <c r="Q2737" i="13"/>
  <c r="AA2737" i="13" s="1"/>
  <c r="AA2807" i="13"/>
  <c r="P2814" i="13"/>
  <c r="O2814" i="13"/>
  <c r="N2814" i="13"/>
  <c r="Z2832" i="13"/>
  <c r="P2842" i="13"/>
  <c r="O2842" i="13"/>
  <c r="N2842" i="13"/>
  <c r="Z2597" i="13"/>
  <c r="X2601" i="13"/>
  <c r="X2629" i="13"/>
  <c r="X2643" i="13"/>
  <c r="Z2653" i="13"/>
  <c r="X2657" i="13"/>
  <c r="Z2667" i="13"/>
  <c r="AH2667" i="13" s="1"/>
  <c r="X2671" i="13"/>
  <c r="Z2681" i="13"/>
  <c r="AH2681" i="13" s="1"/>
  <c r="X2685" i="13"/>
  <c r="X2699" i="13"/>
  <c r="X2713" i="13"/>
  <c r="Z2723" i="13"/>
  <c r="X2727" i="13"/>
  <c r="AA2751" i="13"/>
  <c r="P2758" i="13"/>
  <c r="O2758" i="13"/>
  <c r="N2758" i="13"/>
  <c r="X2849" i="13"/>
  <c r="AJ2874" i="13"/>
  <c r="AI2874" i="13"/>
  <c r="AH2874" i="13"/>
  <c r="Z2902" i="13"/>
  <c r="X2902" i="13"/>
  <c r="Y2601" i="13"/>
  <c r="N2611" i="13"/>
  <c r="N2625" i="13"/>
  <c r="Y2629" i="13"/>
  <c r="N2639" i="13"/>
  <c r="Y2643" i="13"/>
  <c r="Y2657" i="13"/>
  <c r="Y2671" i="13"/>
  <c r="Y2685" i="13"/>
  <c r="N2695" i="13"/>
  <c r="Y2699" i="13"/>
  <c r="N2709" i="13"/>
  <c r="Y2713" i="13"/>
  <c r="Y2727" i="13"/>
  <c r="P2772" i="13"/>
  <c r="O2772" i="13"/>
  <c r="N2772" i="13"/>
  <c r="AA2818" i="13"/>
  <c r="AA2863" i="13"/>
  <c r="Z2601" i="13"/>
  <c r="O2611" i="13"/>
  <c r="O2625" i="13"/>
  <c r="Z2657" i="13"/>
  <c r="P2664" i="13"/>
  <c r="Z2671" i="13"/>
  <c r="Z2699" i="13"/>
  <c r="Z2713" i="13"/>
  <c r="P2786" i="13"/>
  <c r="O2786" i="13"/>
  <c r="N2786" i="13"/>
  <c r="P2870" i="13"/>
  <c r="O2870" i="13"/>
  <c r="N2870" i="13"/>
  <c r="Q2636" i="13"/>
  <c r="Y2636" i="13" s="1"/>
  <c r="Q2650" i="13"/>
  <c r="Y2650" i="13" s="1"/>
  <c r="Q2664" i="13"/>
  <c r="Q2678" i="13"/>
  <c r="AA2678" i="13" s="1"/>
  <c r="Q2692" i="13"/>
  <c r="Y2692" i="13" s="1"/>
  <c r="Q2734" i="13"/>
  <c r="Y2734" i="13" s="1"/>
  <c r="Q2786" i="13"/>
  <c r="P2800" i="13"/>
  <c r="O2800" i="13"/>
  <c r="N2800" i="13"/>
  <c r="P2828" i="13"/>
  <c r="O2828" i="13"/>
  <c r="N2828" i="13"/>
  <c r="AA2849" i="13"/>
  <c r="Y2818" i="13"/>
  <c r="AK2818" i="13" s="1"/>
  <c r="Y2832" i="13"/>
  <c r="AK2832" i="13" s="1"/>
  <c r="Y2846" i="13"/>
  <c r="AK2846" i="13" s="1"/>
  <c r="Z2909" i="13"/>
  <c r="Y2909" i="13"/>
  <c r="X2909" i="13"/>
  <c r="AA2909" i="13"/>
  <c r="P2912" i="13"/>
  <c r="O2912" i="13"/>
  <c r="N2912" i="13"/>
  <c r="AA2923" i="13"/>
  <c r="Z2923" i="13"/>
  <c r="Y2923" i="13"/>
  <c r="X2923" i="13"/>
  <c r="P3045" i="13"/>
  <c r="Y3045" i="13" s="1"/>
  <c r="Q3042" i="13"/>
  <c r="P3042" i="13"/>
  <c r="Q3045" i="13"/>
  <c r="X2737" i="13"/>
  <c r="P2741" i="13"/>
  <c r="X2741" i="13" s="1"/>
  <c r="X2751" i="13"/>
  <c r="P2755" i="13"/>
  <c r="AA2755" i="13" s="1"/>
  <c r="P2769" i="13"/>
  <c r="Y2769" i="13" s="1"/>
  <c r="P2783" i="13"/>
  <c r="Y2783" i="13" s="1"/>
  <c r="P2797" i="13"/>
  <c r="AA2797" i="13" s="1"/>
  <c r="X2807" i="13"/>
  <c r="P2811" i="13"/>
  <c r="AA2811" i="13" s="1"/>
  <c r="Z2818" i="13"/>
  <c r="AJ2818" i="13" s="1"/>
  <c r="Y2737" i="13"/>
  <c r="Q2741" i="13"/>
  <c r="Y2751" i="13"/>
  <c r="Q2755" i="13"/>
  <c r="Q2769" i="13"/>
  <c r="Q2783" i="13"/>
  <c r="Q2797" i="13"/>
  <c r="Y2807" i="13"/>
  <c r="Q2811" i="13"/>
  <c r="Q2825" i="13"/>
  <c r="Y2825" i="13" s="1"/>
  <c r="Q2839" i="13"/>
  <c r="AA2839" i="13" s="1"/>
  <c r="Y2849" i="13"/>
  <c r="Q2853" i="13"/>
  <c r="AA2853" i="13" s="1"/>
  <c r="Y2863" i="13"/>
  <c r="AI2863" i="13" s="1"/>
  <c r="Q2867" i="13"/>
  <c r="AA2867" i="13" s="1"/>
  <c r="Z2737" i="13"/>
  <c r="Z2751" i="13"/>
  <c r="Z2807" i="13"/>
  <c r="Z2849" i="13"/>
  <c r="Z2863" i="13"/>
  <c r="AH2863" i="13" s="1"/>
  <c r="P2884" i="13"/>
  <c r="N2884" i="13"/>
  <c r="O2968" i="13"/>
  <c r="N2968" i="13"/>
  <c r="P2968" i="13"/>
  <c r="N2765" i="13"/>
  <c r="N2779" i="13"/>
  <c r="N2793" i="13"/>
  <c r="N2821" i="13"/>
  <c r="N2835" i="13"/>
  <c r="N2877" i="13"/>
  <c r="P2877" i="13"/>
  <c r="Q2930" i="13"/>
  <c r="P2930" i="13"/>
  <c r="Q2933" i="13"/>
  <c r="P2748" i="13"/>
  <c r="Y2748" i="13" s="1"/>
  <c r="P2762" i="13"/>
  <c r="X2762" i="13" s="1"/>
  <c r="O2765" i="13"/>
  <c r="P2776" i="13"/>
  <c r="X2776" i="13" s="1"/>
  <c r="O2779" i="13"/>
  <c r="P2790" i="13"/>
  <c r="P2804" i="13"/>
  <c r="X2804" i="13" s="1"/>
  <c r="AA2888" i="13"/>
  <c r="P2898" i="13"/>
  <c r="N2898" i="13"/>
  <c r="AA2902" i="13"/>
  <c r="Q2748" i="13"/>
  <c r="Q2790" i="13"/>
  <c r="Q2860" i="13"/>
  <c r="X2860" i="13" s="1"/>
  <c r="Q2877" i="13"/>
  <c r="Y2895" i="13"/>
  <c r="X2895" i="13"/>
  <c r="AA2895" i="13"/>
  <c r="O2898" i="13"/>
  <c r="Z3108" i="13"/>
  <c r="Y3108" i="13"/>
  <c r="X3108" i="13"/>
  <c r="AA3108" i="13"/>
  <c r="P2891" i="13"/>
  <c r="X2891" i="13" s="1"/>
  <c r="P2905" i="13"/>
  <c r="X2905" i="13" s="1"/>
  <c r="Q2926" i="13"/>
  <c r="P2947" i="13"/>
  <c r="Q2982" i="13"/>
  <c r="Q2986" i="13"/>
  <c r="P2986" i="13"/>
  <c r="Q2989" i="13"/>
  <c r="Y2989" i="13" s="1"/>
  <c r="O3010" i="13"/>
  <c r="N3010" i="13"/>
  <c r="Z3091" i="13"/>
  <c r="X3091" i="13"/>
  <c r="Z3175" i="13"/>
  <c r="P3360" i="13"/>
  <c r="O3360" i="13"/>
  <c r="N3360" i="13"/>
  <c r="Y2888" i="13"/>
  <c r="Y2902" i="13"/>
  <c r="Z2930" i="13"/>
  <c r="Q2996" i="13"/>
  <c r="P3003" i="13"/>
  <c r="Y3003" i="13" s="1"/>
  <c r="Q3000" i="13"/>
  <c r="P3000" i="13"/>
  <c r="Q3003" i="13"/>
  <c r="P3017" i="13"/>
  <c r="O3024" i="13"/>
  <c r="N3024" i="13"/>
  <c r="AA2937" i="13"/>
  <c r="Z2937" i="13"/>
  <c r="Y2937" i="13"/>
  <c r="X2937" i="13"/>
  <c r="Q2944" i="13"/>
  <c r="P2944" i="13"/>
  <c r="O2982" i="13"/>
  <c r="N2982" i="13"/>
  <c r="Z3000" i="13"/>
  <c r="Y3042" i="13"/>
  <c r="Q3332" i="13"/>
  <c r="P3332" i="13"/>
  <c r="O3332" i="13"/>
  <c r="N3332" i="13"/>
  <c r="Q2881" i="13"/>
  <c r="Y2881" i="13" s="1"/>
  <c r="O2926" i="13"/>
  <c r="N2926" i="13"/>
  <c r="Z2944" i="13"/>
  <c r="Q2954" i="13"/>
  <c r="Q2958" i="13"/>
  <c r="P2958" i="13"/>
  <c r="Q2961" i="13"/>
  <c r="Y2961" i="13" s="1"/>
  <c r="P2982" i="13"/>
  <c r="Y3000" i="13"/>
  <c r="P3031" i="13"/>
  <c r="O3038" i="13"/>
  <c r="N3038" i="13"/>
  <c r="AA3049" i="13"/>
  <c r="Z3049" i="13"/>
  <c r="Y3049" i="13"/>
  <c r="X3049" i="13"/>
  <c r="P2926" i="13"/>
  <c r="Z2958" i="13"/>
  <c r="O2996" i="13"/>
  <c r="N2996" i="13"/>
  <c r="AA3007" i="13"/>
  <c r="Z3007" i="13"/>
  <c r="Y3007" i="13"/>
  <c r="X3007" i="13"/>
  <c r="Q3014" i="13"/>
  <c r="P3014" i="13"/>
  <c r="Q3017" i="13"/>
  <c r="AA3017" i="13" s="1"/>
  <c r="P3038" i="13"/>
  <c r="P2919" i="13"/>
  <c r="Y2919" i="13" s="1"/>
  <c r="Q2916" i="13"/>
  <c r="P2916" i="13"/>
  <c r="Q2919" i="13"/>
  <c r="P2933" i="13"/>
  <c r="O2940" i="13"/>
  <c r="N2940" i="13"/>
  <c r="Q2968" i="13"/>
  <c r="Q2972" i="13"/>
  <c r="P2972" i="13"/>
  <c r="Q2975" i="13"/>
  <c r="AA2975" i="13" s="1"/>
  <c r="AA2989" i="13"/>
  <c r="P2996" i="13"/>
  <c r="Y3014" i="13"/>
  <c r="Z3080" i="13"/>
  <c r="Y3080" i="13"/>
  <c r="X3080" i="13"/>
  <c r="Z2916" i="13"/>
  <c r="O2954" i="13"/>
  <c r="N2954" i="13"/>
  <c r="Z2972" i="13"/>
  <c r="Q3028" i="13"/>
  <c r="P3028" i="13"/>
  <c r="Z3028" i="13" s="1"/>
  <c r="Q3031" i="13"/>
  <c r="AA3031" i="13" s="1"/>
  <c r="AA3045" i="13"/>
  <c r="Z3094" i="13"/>
  <c r="Y3094" i="13"/>
  <c r="X3094" i="13"/>
  <c r="AA3094" i="13"/>
  <c r="Y2916" i="13"/>
  <c r="Y2930" i="13"/>
  <c r="Y2944" i="13"/>
  <c r="Y2958" i="13"/>
  <c r="Y2972" i="13"/>
  <c r="Y2986" i="13"/>
  <c r="Y3028" i="13"/>
  <c r="P3101" i="13"/>
  <c r="O3101" i="13"/>
  <c r="N3101" i="13"/>
  <c r="X2919" i="13"/>
  <c r="P2951" i="13"/>
  <c r="AA2951" i="13" s="1"/>
  <c r="X2961" i="13"/>
  <c r="P2965" i="13"/>
  <c r="AA2965" i="13" s="1"/>
  <c r="X2975" i="13"/>
  <c r="P2979" i="13"/>
  <c r="Z2979" i="13" s="1"/>
  <c r="X2989" i="13"/>
  <c r="P2993" i="13"/>
  <c r="AA2993" i="13" s="1"/>
  <c r="X3003" i="13"/>
  <c r="X3017" i="13"/>
  <c r="P3021" i="13"/>
  <c r="AA3021" i="13" s="1"/>
  <c r="X3031" i="13"/>
  <c r="P3035" i="13"/>
  <c r="AA3035" i="13" s="1"/>
  <c r="X3045" i="13"/>
  <c r="Q3073" i="13"/>
  <c r="Z2919" i="13"/>
  <c r="Z2961" i="13"/>
  <c r="Z2975" i="13"/>
  <c r="Z2989" i="13"/>
  <c r="Z3003" i="13"/>
  <c r="Z3017" i="13"/>
  <c r="Z3031" i="13"/>
  <c r="Z3045" i="13"/>
  <c r="P3052" i="13"/>
  <c r="Y3091" i="13"/>
  <c r="P3115" i="13"/>
  <c r="O3115" i="13"/>
  <c r="N3115" i="13"/>
  <c r="Q3129" i="13"/>
  <c r="P3129" i="13"/>
  <c r="Z3129" i="13" s="1"/>
  <c r="Q3126" i="13"/>
  <c r="P3126" i="13"/>
  <c r="P3059" i="13"/>
  <c r="O3059" i="13"/>
  <c r="N3059" i="13"/>
  <c r="Z3066" i="13"/>
  <c r="Y3066" i="13"/>
  <c r="X3066" i="13"/>
  <c r="AA3091" i="13"/>
  <c r="O2933" i="13"/>
  <c r="Y2933" i="13" s="1"/>
  <c r="O2947" i="13"/>
  <c r="Y2947" i="13" s="1"/>
  <c r="P3073" i="13"/>
  <c r="O3073" i="13"/>
  <c r="N3073" i="13"/>
  <c r="P3087" i="13"/>
  <c r="O3087" i="13"/>
  <c r="N3087" i="13"/>
  <c r="AA3105" i="13"/>
  <c r="Z3105" i="13"/>
  <c r="AI3105" i="13" s="1"/>
  <c r="O3052" i="13"/>
  <c r="AA3052" i="13" s="1"/>
  <c r="P3063" i="13"/>
  <c r="AA3063" i="13" s="1"/>
  <c r="AA3175" i="13"/>
  <c r="Q3063" i="13"/>
  <c r="Y3147" i="13"/>
  <c r="Q3157" i="13"/>
  <c r="Q3154" i="13"/>
  <c r="Z3154" i="13" s="1"/>
  <c r="Y3063" i="13"/>
  <c r="Y3077" i="13"/>
  <c r="AI3077" i="13" s="1"/>
  <c r="Z3126" i="13"/>
  <c r="Z3077" i="13"/>
  <c r="AH3077" i="13" s="1"/>
  <c r="P3084" i="13"/>
  <c r="Y3084" i="13" s="1"/>
  <c r="P3098" i="13"/>
  <c r="X3098" i="13" s="1"/>
  <c r="AA3161" i="13"/>
  <c r="Q3056" i="13"/>
  <c r="X3056" i="13" s="1"/>
  <c r="Q3070" i="13"/>
  <c r="X3070" i="13" s="1"/>
  <c r="Q3084" i="13"/>
  <c r="Q3098" i="13"/>
  <c r="Q3112" i="13"/>
  <c r="Y3112" i="13" s="1"/>
  <c r="AA3133" i="13"/>
  <c r="Q3143" i="13"/>
  <c r="P3143" i="13"/>
  <c r="Y3143" i="13" s="1"/>
  <c r="Q3140" i="13"/>
  <c r="X3140" i="13" s="1"/>
  <c r="AA3154" i="13"/>
  <c r="Q3171" i="13"/>
  <c r="Q3168" i="13"/>
  <c r="AA3168" i="13" s="1"/>
  <c r="P3157" i="13"/>
  <c r="X3119" i="13"/>
  <c r="Q3122" i="13"/>
  <c r="X3133" i="13"/>
  <c r="Q3136" i="13"/>
  <c r="Z3143" i="13"/>
  <c r="X3147" i="13"/>
  <c r="Q3150" i="13"/>
  <c r="X3161" i="13"/>
  <c r="Q3164" i="13"/>
  <c r="X3175" i="13"/>
  <c r="X3220" i="13"/>
  <c r="Y3119" i="13"/>
  <c r="Y3133" i="13"/>
  <c r="AA3143" i="13"/>
  <c r="N3157" i="13"/>
  <c r="Y3161" i="13"/>
  <c r="N3171" i="13"/>
  <c r="Y3175" i="13"/>
  <c r="AA3220" i="13"/>
  <c r="X3126" i="13"/>
  <c r="N3122" i="13"/>
  <c r="Y3126" i="13"/>
  <c r="N3136" i="13"/>
  <c r="Y3140" i="13"/>
  <c r="N3150" i="13"/>
  <c r="Y3154" i="13"/>
  <c r="N3164" i="13"/>
  <c r="Y3168" i="13"/>
  <c r="N3178" i="13"/>
  <c r="Q3189" i="13"/>
  <c r="AA3189" i="13" s="1"/>
  <c r="P3206" i="13"/>
  <c r="AA3206" i="13" s="1"/>
  <c r="Q3217" i="13"/>
  <c r="Y3217" i="13" s="1"/>
  <c r="AA3224" i="13"/>
  <c r="Q3231" i="13"/>
  <c r="AA3231" i="13" s="1"/>
  <c r="P3234" i="13"/>
  <c r="X3234" i="13" s="1"/>
  <c r="AA3238" i="13"/>
  <c r="Q3248" i="13"/>
  <c r="Z3269" i="13"/>
  <c r="Y3269" i="13"/>
  <c r="X3269" i="13"/>
  <c r="X3189" i="13"/>
  <c r="X3203" i="13"/>
  <c r="X3217" i="13"/>
  <c r="X3231" i="13"/>
  <c r="P3276" i="13"/>
  <c r="O3276" i="13"/>
  <c r="N3276" i="13"/>
  <c r="N3185" i="13"/>
  <c r="Y3189" i="13"/>
  <c r="Q3262" i="13"/>
  <c r="Z3283" i="13"/>
  <c r="Y3283" i="13"/>
  <c r="X3283" i="13"/>
  <c r="P3182" i="13"/>
  <c r="O3185" i="13"/>
  <c r="Z3189" i="13"/>
  <c r="X3192" i="13"/>
  <c r="P3196" i="13"/>
  <c r="Y3196" i="13" s="1"/>
  <c r="Z3203" i="13"/>
  <c r="X3206" i="13"/>
  <c r="AA3266" i="13"/>
  <c r="P3290" i="13"/>
  <c r="O3290" i="13"/>
  <c r="N3290" i="13"/>
  <c r="Q3182" i="13"/>
  <c r="Y3192" i="13"/>
  <c r="Q3196" i="13"/>
  <c r="P3199" i="13"/>
  <c r="X3199" i="13" s="1"/>
  <c r="Y3206" i="13"/>
  <c r="Q3210" i="13"/>
  <c r="Z3210" i="13" s="1"/>
  <c r="P3213" i="13"/>
  <c r="X3213" i="13" s="1"/>
  <c r="P3227" i="13"/>
  <c r="X3227" i="13" s="1"/>
  <c r="P3248" i="13"/>
  <c r="O3248" i="13"/>
  <c r="N3248" i="13"/>
  <c r="Z3297" i="13"/>
  <c r="Y3297" i="13"/>
  <c r="X3297" i="13"/>
  <c r="Z3192" i="13"/>
  <c r="X3196" i="13"/>
  <c r="Z3206" i="13"/>
  <c r="X3210" i="13"/>
  <c r="Z3220" i="13"/>
  <c r="X3224" i="13"/>
  <c r="Z3234" i="13"/>
  <c r="X3238" i="13"/>
  <c r="Q3241" i="13"/>
  <c r="AA3241" i="13" s="1"/>
  <c r="Z3255" i="13"/>
  <c r="Y3255" i="13"/>
  <c r="X3255" i="13"/>
  <c r="Z3339" i="13"/>
  <c r="Y3339" i="13"/>
  <c r="X3339" i="13"/>
  <c r="AA3339" i="13"/>
  <c r="P3262" i="13"/>
  <c r="O3262" i="13"/>
  <c r="N3262" i="13"/>
  <c r="P3304" i="13"/>
  <c r="O3304" i="13"/>
  <c r="N3304" i="13"/>
  <c r="Q3252" i="13"/>
  <c r="X3252" i="13" s="1"/>
  <c r="Q3280" i="13"/>
  <c r="AA3280" i="13" s="1"/>
  <c r="Q3294" i="13"/>
  <c r="X3294" i="13" s="1"/>
  <c r="P3318" i="13"/>
  <c r="O3318" i="13"/>
  <c r="N3318" i="13"/>
  <c r="Y3252" i="13"/>
  <c r="Y3266" i="13"/>
  <c r="AK3266" i="13" s="1"/>
  <c r="Y3280" i="13"/>
  <c r="Q3304" i="13"/>
  <c r="P3346" i="13"/>
  <c r="O3346" i="13"/>
  <c r="N3346" i="13"/>
  <c r="Q3360" i="13"/>
  <c r="AA3402" i="13"/>
  <c r="Z3402" i="13"/>
  <c r="Y3402" i="13"/>
  <c r="X3402" i="13"/>
  <c r="Z3266" i="13"/>
  <c r="AH3266" i="13" s="1"/>
  <c r="Z3280" i="13"/>
  <c r="X3301" i="13"/>
  <c r="AA3301" i="13"/>
  <c r="Z3301" i="13"/>
  <c r="Q3245" i="13"/>
  <c r="Y3245" i="13" s="1"/>
  <c r="Q3259" i="13"/>
  <c r="X3259" i="13" s="1"/>
  <c r="Q3273" i="13"/>
  <c r="Y3273" i="13" s="1"/>
  <c r="Q3287" i="13"/>
  <c r="Y3287" i="13" s="1"/>
  <c r="X3315" i="13"/>
  <c r="AA3315" i="13"/>
  <c r="Z3315" i="13"/>
  <c r="Z3353" i="13"/>
  <c r="Y3353" i="13"/>
  <c r="X3353" i="13"/>
  <c r="AA3388" i="13"/>
  <c r="Z3388" i="13"/>
  <c r="Y3388" i="13"/>
  <c r="X3388" i="13"/>
  <c r="X3329" i="13"/>
  <c r="AA3329" i="13"/>
  <c r="Z3329" i="13"/>
  <c r="P3308" i="13"/>
  <c r="AA3308" i="13" s="1"/>
  <c r="O3311" i="13"/>
  <c r="Z3311" i="13" s="1"/>
  <c r="P3322" i="13"/>
  <c r="X3322" i="13" s="1"/>
  <c r="O3325" i="13"/>
  <c r="AA3325" i="13" s="1"/>
  <c r="P3336" i="13"/>
  <c r="X3336" i="13" s="1"/>
  <c r="Q3336" i="13"/>
  <c r="AA3371" i="13"/>
  <c r="Y3308" i="13"/>
  <c r="Y3322" i="13"/>
  <c r="Y3336" i="13"/>
  <c r="Y3350" i="13"/>
  <c r="AK3350" i="13" s="1"/>
  <c r="Y3364" i="13"/>
  <c r="AH3364" i="13" s="1"/>
  <c r="AA3374" i="13"/>
  <c r="Z3413" i="13"/>
  <c r="Y3413" i="13"/>
  <c r="AA3416" i="13"/>
  <c r="Z3322" i="13"/>
  <c r="Z3336" i="13"/>
  <c r="Q3343" i="13"/>
  <c r="Y3343" i="13" s="1"/>
  <c r="Q3357" i="13"/>
  <c r="Y3357" i="13" s="1"/>
  <c r="X3416" i="13"/>
  <c r="Y3395" i="13"/>
  <c r="AK3395" i="13" s="1"/>
  <c r="Y3409" i="13"/>
  <c r="AK3409" i="13" s="1"/>
  <c r="AA3420" i="13"/>
  <c r="Q3427" i="13"/>
  <c r="AA3427" i="13" s="1"/>
  <c r="P3430" i="13"/>
  <c r="Y3430" i="13" s="1"/>
  <c r="Q3444" i="13"/>
  <c r="P3444" i="13"/>
  <c r="Q3441" i="13"/>
  <c r="Z3441" i="13" s="1"/>
  <c r="P3441" i="13"/>
  <c r="AA3462" i="13"/>
  <c r="X3462" i="13"/>
  <c r="Q3500" i="13"/>
  <c r="Q3497" i="13"/>
  <c r="P3497" i="13"/>
  <c r="AA3497" i="13" s="1"/>
  <c r="X3371" i="13"/>
  <c r="X3385" i="13"/>
  <c r="Z3395" i="13"/>
  <c r="AJ3395" i="13" s="1"/>
  <c r="X3399" i="13"/>
  <c r="Z3409" i="13"/>
  <c r="AJ3409" i="13" s="1"/>
  <c r="X3413" i="13"/>
  <c r="AA3448" i="13"/>
  <c r="X3448" i="13"/>
  <c r="Z3462" i="13"/>
  <c r="Q3486" i="13"/>
  <c r="Q3483" i="13"/>
  <c r="P3483" i="13"/>
  <c r="AA3483" i="13" s="1"/>
  <c r="Z3497" i="13"/>
  <c r="P3500" i="13"/>
  <c r="X3500" i="13" s="1"/>
  <c r="Y3371" i="13"/>
  <c r="Y3385" i="13"/>
  <c r="Y3399" i="13"/>
  <c r="N3423" i="13"/>
  <c r="Z3448" i="13"/>
  <c r="Y3462" i="13"/>
  <c r="Z3483" i="13"/>
  <c r="P3486" i="13"/>
  <c r="O3367" i="13"/>
  <c r="Z3367" i="13" s="1"/>
  <c r="Z3371" i="13"/>
  <c r="X3374" i="13"/>
  <c r="P3378" i="13"/>
  <c r="Y3378" i="13" s="1"/>
  <c r="Z3385" i="13"/>
  <c r="P3392" i="13"/>
  <c r="Z3399" i="13"/>
  <c r="P3406" i="13"/>
  <c r="P3434" i="13"/>
  <c r="Q3437" i="13"/>
  <c r="Q3472" i="13"/>
  <c r="P3472" i="13"/>
  <c r="Q3469" i="13"/>
  <c r="Z3469" i="13" s="1"/>
  <c r="P3469" i="13"/>
  <c r="Y3374" i="13"/>
  <c r="Q3378" i="13"/>
  <c r="P3381" i="13"/>
  <c r="AA3381" i="13" s="1"/>
  <c r="Q3392" i="13"/>
  <c r="Q3406" i="13"/>
  <c r="Y3416" i="13"/>
  <c r="AA3490" i="13"/>
  <c r="AA3507" i="13"/>
  <c r="Z3507" i="13"/>
  <c r="Y3507" i="13"/>
  <c r="X3507" i="13"/>
  <c r="Z3374" i="13"/>
  <c r="X3406" i="13"/>
  <c r="Z3416" i="13"/>
  <c r="X3420" i="13"/>
  <c r="Q3458" i="13"/>
  <c r="P3458" i="13"/>
  <c r="Y3458" i="13" s="1"/>
  <c r="Q3455" i="13"/>
  <c r="P3455" i="13"/>
  <c r="AA3455" i="13" s="1"/>
  <c r="X3472" i="13"/>
  <c r="Q3434" i="13"/>
  <c r="Z3434" i="13" s="1"/>
  <c r="AA3437" i="13"/>
  <c r="Z3455" i="13"/>
  <c r="AA3476" i="13"/>
  <c r="AA3493" i="13"/>
  <c r="X3434" i="13"/>
  <c r="Q3451" i="13"/>
  <c r="Y3451" i="13" s="1"/>
  <c r="Z3458" i="13"/>
  <c r="Q3465" i="13"/>
  <c r="Y3465" i="13" s="1"/>
  <c r="Z3472" i="13"/>
  <c r="X3476" i="13"/>
  <c r="Q3479" i="13"/>
  <c r="AA3479" i="13" s="1"/>
  <c r="Y3434" i="13"/>
  <c r="N3444" i="13"/>
  <c r="AA3458" i="13"/>
  <c r="AA3472" i="13"/>
  <c r="Y3476" i="13"/>
  <c r="N3486" i="13"/>
  <c r="Y3490" i="13"/>
  <c r="AI3490" i="13" s="1"/>
  <c r="Y3504" i="13"/>
  <c r="AI3504" i="13" s="1"/>
  <c r="X3437" i="13"/>
  <c r="X3451" i="13"/>
  <c r="X3465" i="13"/>
  <c r="Z3490" i="13"/>
  <c r="AH3490" i="13" s="1"/>
  <c r="X3493" i="13"/>
  <c r="O3500" i="13"/>
  <c r="Y3500" i="13" s="1"/>
  <c r="Z3504" i="13"/>
  <c r="AJ3504" i="13" s="1"/>
  <c r="Y3437" i="13"/>
  <c r="Y3493" i="13"/>
  <c r="Z3437" i="13"/>
  <c r="X3441" i="13"/>
  <c r="Z3451" i="13"/>
  <c r="X3455" i="13"/>
  <c r="Z3465" i="13"/>
  <c r="X3469" i="13"/>
  <c r="X3483" i="13"/>
  <c r="Z3493" i="13"/>
  <c r="X3497" i="13"/>
  <c r="Y3441" i="13"/>
  <c r="Y3469" i="13"/>
  <c r="Y3483" i="13"/>
  <c r="Y3497" i="13"/>
  <c r="AJ2905" i="13" l="1"/>
  <c r="AR2667" i="13"/>
  <c r="AK2223" i="13"/>
  <c r="AH1792" i="13"/>
  <c r="AR2146" i="13"/>
  <c r="AH1785" i="13"/>
  <c r="AH809" i="13"/>
  <c r="AR651" i="13"/>
  <c r="AS168" i="13"/>
  <c r="AR168" i="13"/>
  <c r="AU168" i="13"/>
  <c r="AT168" i="13"/>
  <c r="AH2139" i="13"/>
  <c r="AH1015" i="13"/>
  <c r="AR410" i="13"/>
  <c r="AU410" i="13"/>
  <c r="AT410" i="13"/>
  <c r="AS410" i="13"/>
  <c r="AH1043" i="13"/>
  <c r="AH1267" i="13"/>
  <c r="AH879" i="13"/>
  <c r="AR396" i="13"/>
  <c r="AU396" i="13"/>
  <c r="AT396" i="13"/>
  <c r="AS396" i="13"/>
  <c r="AH935" i="13"/>
  <c r="AU308" i="13"/>
  <c r="AS231" i="13"/>
  <c r="AR231" i="13"/>
  <c r="AU231" i="13"/>
  <c r="AT231" i="13"/>
  <c r="AH3098" i="13"/>
  <c r="AH3056" i="13"/>
  <c r="AJ2041" i="13"/>
  <c r="AH1358" i="13"/>
  <c r="AR2447" i="13"/>
  <c r="AR2118" i="13"/>
  <c r="AH1498" i="13"/>
  <c r="AH3437" i="13"/>
  <c r="AK3437" i="13"/>
  <c r="AJ3437" i="13"/>
  <c r="AI3437" i="13"/>
  <c r="X3444" i="13"/>
  <c r="AA3444" i="13"/>
  <c r="Z3444" i="13"/>
  <c r="Y3444" i="13"/>
  <c r="AK3420" i="13"/>
  <c r="AJ3420" i="13"/>
  <c r="AI3420" i="13"/>
  <c r="AH3420" i="13"/>
  <c r="AA3406" i="13"/>
  <c r="Z3406" i="13"/>
  <c r="AH3385" i="13"/>
  <c r="AK3385" i="13"/>
  <c r="AJ3385" i="13"/>
  <c r="AI3385" i="13"/>
  <c r="AK3416" i="13"/>
  <c r="AJ3416" i="13"/>
  <c r="AI3416" i="13"/>
  <c r="AH3416" i="13"/>
  <c r="Z3430" i="13"/>
  <c r="X3479" i="13"/>
  <c r="AK3329" i="13"/>
  <c r="AJ3329" i="13"/>
  <c r="AI3329" i="13"/>
  <c r="AH3329" i="13"/>
  <c r="AI3350" i="13"/>
  <c r="AA3311" i="13"/>
  <c r="Z3325" i="13"/>
  <c r="AK3364" i="13"/>
  <c r="AA3304" i="13"/>
  <c r="Y3304" i="13"/>
  <c r="X3304" i="13"/>
  <c r="Z3304" i="13"/>
  <c r="X3241" i="13"/>
  <c r="Z3213" i="13"/>
  <c r="AK3269" i="13"/>
  <c r="AI3269" i="13"/>
  <c r="AH3269" i="13"/>
  <c r="AJ3269" i="13"/>
  <c r="AA3199" i="13"/>
  <c r="AI3266" i="13"/>
  <c r="AR3266" i="13" s="1"/>
  <c r="Y3231" i="13"/>
  <c r="X3157" i="13"/>
  <c r="AA3157" i="13"/>
  <c r="Z3157" i="13"/>
  <c r="Y3157" i="13"/>
  <c r="AI3175" i="13"/>
  <c r="AH3175" i="13"/>
  <c r="AK3175" i="13"/>
  <c r="AJ3175" i="13"/>
  <c r="X3143" i="13"/>
  <c r="AA3140" i="13"/>
  <c r="AK3105" i="13"/>
  <c r="AA3059" i="13"/>
  <c r="Y3059" i="13"/>
  <c r="X3059" i="13"/>
  <c r="Z3059" i="13"/>
  <c r="AA3126" i="13"/>
  <c r="AH3105" i="13"/>
  <c r="AJ3105" i="13"/>
  <c r="AA3129" i="13"/>
  <c r="AK3094" i="13"/>
  <c r="AI3094" i="13"/>
  <c r="AH3094" i="13"/>
  <c r="AJ3094" i="13"/>
  <c r="X2965" i="13"/>
  <c r="AK3080" i="13"/>
  <c r="AI3080" i="13"/>
  <c r="AH3080" i="13"/>
  <c r="AJ3080" i="13"/>
  <c r="Z3014" i="13"/>
  <c r="X3014" i="13"/>
  <c r="AA3014" i="13"/>
  <c r="X2993" i="13"/>
  <c r="AK2937" i="13"/>
  <c r="AI2937" i="13"/>
  <c r="AH2937" i="13"/>
  <c r="AJ2937" i="13"/>
  <c r="Y3024" i="13"/>
  <c r="X3024" i="13"/>
  <c r="AA3024" i="13"/>
  <c r="Z3024" i="13"/>
  <c r="AA2961" i="13"/>
  <c r="AJ3091" i="13"/>
  <c r="AI3091" i="13"/>
  <c r="AK3091" i="13"/>
  <c r="AH3091" i="13"/>
  <c r="Y2905" i="13"/>
  <c r="AK2905" i="13" s="1"/>
  <c r="Y2891" i="13"/>
  <c r="AK2891" i="13" s="1"/>
  <c r="Y2790" i="13"/>
  <c r="X2790" i="13"/>
  <c r="AI2737" i="13"/>
  <c r="AH2737" i="13"/>
  <c r="AK2737" i="13"/>
  <c r="AJ2737" i="13"/>
  <c r="AA2979" i="13"/>
  <c r="Y2804" i="13"/>
  <c r="AJ2804" i="13" s="1"/>
  <c r="Z2825" i="13"/>
  <c r="Z2783" i="13"/>
  <c r="Z2769" i="13"/>
  <c r="Y2975" i="13"/>
  <c r="AA2762" i="13"/>
  <c r="X2664" i="13"/>
  <c r="Z2664" i="13"/>
  <c r="Y2664" i="13"/>
  <c r="AT2874" i="13"/>
  <c r="AU2874" i="13"/>
  <c r="AS2874" i="13"/>
  <c r="AR2874" i="13"/>
  <c r="AH2832" i="13"/>
  <c r="Y2741" i="13"/>
  <c r="AK2741" i="13" s="1"/>
  <c r="AA2692" i="13"/>
  <c r="AK2863" i="13"/>
  <c r="Z2692" i="13"/>
  <c r="Z2629" i="13"/>
  <c r="AH2846" i="13"/>
  <c r="AI2681" i="13"/>
  <c r="AU2681" i="13" s="1"/>
  <c r="Y2604" i="13"/>
  <c r="AJ2667" i="13"/>
  <c r="AT2667" i="13" s="1"/>
  <c r="X2660" i="13"/>
  <c r="AI2569" i="13"/>
  <c r="Y2583" i="13"/>
  <c r="AI2583" i="13" s="1"/>
  <c r="AA2632" i="13"/>
  <c r="Y2541" i="13"/>
  <c r="AA2730" i="13"/>
  <c r="AA2569" i="13"/>
  <c r="AH2569" i="13" s="1"/>
  <c r="Z2440" i="13"/>
  <c r="AA2293" i="13"/>
  <c r="Z2293" i="13"/>
  <c r="Y2293" i="13"/>
  <c r="Z2426" i="13"/>
  <c r="AA2282" i="13"/>
  <c r="Z2282" i="13"/>
  <c r="Y2282" i="13"/>
  <c r="X2282" i="13"/>
  <c r="Y2398" i="13"/>
  <c r="AK2398" i="13" s="1"/>
  <c r="AK2300" i="13"/>
  <c r="AJ2300" i="13"/>
  <c r="AI2300" i="13"/>
  <c r="AH2300" i="13"/>
  <c r="AK2216" i="13"/>
  <c r="AJ2216" i="13"/>
  <c r="AI2216" i="13"/>
  <c r="AH2216" i="13"/>
  <c r="AA2391" i="13"/>
  <c r="Y2212" i="13"/>
  <c r="X2370" i="13"/>
  <c r="AJ2237" i="13"/>
  <c r="AI2237" i="13"/>
  <c r="AH2237" i="13"/>
  <c r="AK2237" i="13"/>
  <c r="AA2454" i="13"/>
  <c r="AA2328" i="13"/>
  <c r="Y2492" i="13"/>
  <c r="X2492" i="13"/>
  <c r="AA2492" i="13"/>
  <c r="Z2492" i="13"/>
  <c r="AA2324" i="13"/>
  <c r="X2205" i="13"/>
  <c r="Z2247" i="13"/>
  <c r="AH2093" i="13"/>
  <c r="AK2093" i="13"/>
  <c r="AI2093" i="13"/>
  <c r="AJ2093" i="13"/>
  <c r="X2317" i="13"/>
  <c r="Y2534" i="13"/>
  <c r="X2534" i="13"/>
  <c r="AA2534" i="13"/>
  <c r="Z2534" i="13"/>
  <c r="X2261" i="13"/>
  <c r="Z2153" i="13"/>
  <c r="X2219" i="13"/>
  <c r="Y2083" i="13"/>
  <c r="AK2083" i="13" s="1"/>
  <c r="AJ2076" i="13"/>
  <c r="AU2076" i="13" s="1"/>
  <c r="Y2041" i="13"/>
  <c r="AK2041" i="13" s="1"/>
  <c r="Z2111" i="13"/>
  <c r="Y2139" i="13"/>
  <c r="AK2139" i="13" s="1"/>
  <c r="AH1950" i="13"/>
  <c r="AK1950" i="13"/>
  <c r="AI1950" i="13"/>
  <c r="AJ1950" i="13"/>
  <c r="X2142" i="13"/>
  <c r="AA2142" i="13"/>
  <c r="Y2142" i="13"/>
  <c r="Z2142" i="13"/>
  <c r="AA2097" i="13"/>
  <c r="X1918" i="13"/>
  <c r="X1953" i="13"/>
  <c r="Z2069" i="13"/>
  <c r="AA1911" i="13"/>
  <c r="AH1670" i="13"/>
  <c r="Y1974" i="13"/>
  <c r="AK1890" i="13"/>
  <c r="AJ1890" i="13"/>
  <c r="AI1890" i="13"/>
  <c r="AH1890" i="13"/>
  <c r="AK1862" i="13"/>
  <c r="AJ1862" i="13"/>
  <c r="AI1862" i="13"/>
  <c r="AH1862" i="13"/>
  <c r="AK1722" i="13"/>
  <c r="AJ1722" i="13"/>
  <c r="AI1722" i="13"/>
  <c r="AH1722" i="13"/>
  <c r="AA1988" i="13"/>
  <c r="AA1771" i="13"/>
  <c r="Z1771" i="13"/>
  <c r="Y1771" i="13"/>
  <c r="X1771" i="13"/>
  <c r="AA1701" i="13"/>
  <c r="Z1701" i="13"/>
  <c r="Y1701" i="13"/>
  <c r="X1701" i="13"/>
  <c r="AK2146" i="13"/>
  <c r="AK1936" i="13"/>
  <c r="Z1813" i="13"/>
  <c r="AH1733" i="13"/>
  <c r="AK1733" i="13"/>
  <c r="AJ1733" i="13"/>
  <c r="AI1733" i="13"/>
  <c r="Z1673" i="13"/>
  <c r="AK2160" i="13"/>
  <c r="AA1894" i="13"/>
  <c r="AA1838" i="13"/>
  <c r="AA1670" i="13"/>
  <c r="AA1642" i="13"/>
  <c r="X1981" i="13"/>
  <c r="Y1915" i="13"/>
  <c r="X1645" i="13"/>
  <c r="Z1614" i="13"/>
  <c r="Y1792" i="13"/>
  <c r="AK1792" i="13" s="1"/>
  <c r="X1750" i="13"/>
  <c r="Z1684" i="13"/>
  <c r="Y1754" i="13"/>
  <c r="AK1754" i="13" s="1"/>
  <c r="Y1680" i="13"/>
  <c r="AK1680" i="13" s="1"/>
  <c r="AA1645" i="13"/>
  <c r="AA1351" i="13"/>
  <c r="Z1351" i="13"/>
  <c r="Y1351" i="13"/>
  <c r="X1351" i="13"/>
  <c r="AI1901" i="13"/>
  <c r="AU1901" i="13" s="1"/>
  <c r="AH1603" i="13"/>
  <c r="AK1603" i="13"/>
  <c r="AJ1603" i="13"/>
  <c r="AI1603" i="13"/>
  <c r="Z1565" i="13"/>
  <c r="AH1463" i="13"/>
  <c r="AK1463" i="13"/>
  <c r="AJ1463" i="13"/>
  <c r="AI1463" i="13"/>
  <c r="AH1337" i="13"/>
  <c r="AK1337" i="13"/>
  <c r="AJ1337" i="13"/>
  <c r="AI1337" i="13"/>
  <c r="AA1673" i="13"/>
  <c r="AA1484" i="13"/>
  <c r="AA1428" i="13"/>
  <c r="Z1568" i="13"/>
  <c r="Y1652" i="13"/>
  <c r="AK1652" i="13" s="1"/>
  <c r="X1533" i="13"/>
  <c r="AA1495" i="13"/>
  <c r="Y1414" i="13"/>
  <c r="AK1414" i="13" s="1"/>
  <c r="Y1372" i="13"/>
  <c r="X1593" i="13"/>
  <c r="AA1162" i="13"/>
  <c r="Z1162" i="13"/>
  <c r="Y1162" i="13"/>
  <c r="X1162" i="13"/>
  <c r="Y1565" i="13"/>
  <c r="AA1488" i="13"/>
  <c r="X1411" i="13"/>
  <c r="AH1288" i="13"/>
  <c r="AK1288" i="13"/>
  <c r="AJ1288" i="13"/>
  <c r="AI1288" i="13"/>
  <c r="AH1246" i="13"/>
  <c r="AK1246" i="13"/>
  <c r="AJ1246" i="13"/>
  <c r="AI1246" i="13"/>
  <c r="X1194" i="13"/>
  <c r="X1152" i="13"/>
  <c r="AA1152" i="13"/>
  <c r="Z1439" i="13"/>
  <c r="AA1197" i="13"/>
  <c r="X1071" i="13"/>
  <c r="AA1071" i="13"/>
  <c r="Z1071" i="13"/>
  <c r="Y1071" i="13"/>
  <c r="Y1607" i="13"/>
  <c r="X1299" i="13"/>
  <c r="AI1187" i="13"/>
  <c r="AH1187" i="13"/>
  <c r="AK1187" i="13"/>
  <c r="AJ1187" i="13"/>
  <c r="AI1145" i="13"/>
  <c r="AH1145" i="13"/>
  <c r="AK1145" i="13"/>
  <c r="AJ1145" i="13"/>
  <c r="AI1047" i="13"/>
  <c r="AH1047" i="13"/>
  <c r="AK1047" i="13"/>
  <c r="AJ1047" i="13"/>
  <c r="AI1005" i="13"/>
  <c r="AH1005" i="13"/>
  <c r="AK1005" i="13"/>
  <c r="AJ1005" i="13"/>
  <c r="AA1096" i="13"/>
  <c r="AK1096" i="13" s="1"/>
  <c r="Y1085" i="13"/>
  <c r="AK1085" i="13" s="1"/>
  <c r="X788" i="13"/>
  <c r="X718" i="13"/>
  <c r="X1113" i="13"/>
  <c r="AA945" i="13"/>
  <c r="Z945" i="13"/>
  <c r="Y945" i="13"/>
  <c r="X945" i="13"/>
  <c r="AA777" i="13"/>
  <c r="Z777" i="13"/>
  <c r="Y777" i="13"/>
  <c r="X777" i="13"/>
  <c r="X1127" i="13"/>
  <c r="AI959" i="13"/>
  <c r="AH959" i="13"/>
  <c r="AK959" i="13"/>
  <c r="AJ959" i="13"/>
  <c r="Z844" i="13"/>
  <c r="AI791" i="13"/>
  <c r="AH791" i="13"/>
  <c r="AK791" i="13"/>
  <c r="AJ791" i="13"/>
  <c r="Z1250" i="13"/>
  <c r="Y942" i="13"/>
  <c r="AI942" i="13" s="1"/>
  <c r="Y830" i="13"/>
  <c r="Y718" i="13"/>
  <c r="AA917" i="13"/>
  <c r="AA837" i="13"/>
  <c r="Y924" i="13"/>
  <c r="X924" i="13"/>
  <c r="AA924" i="13"/>
  <c r="Z924" i="13"/>
  <c r="AA830" i="13"/>
  <c r="AI438" i="13"/>
  <c r="AA977" i="13"/>
  <c r="Y879" i="13"/>
  <c r="AK879" i="13" s="1"/>
  <c r="Y809" i="13"/>
  <c r="AK809" i="13" s="1"/>
  <c r="AA767" i="13"/>
  <c r="AK630" i="13"/>
  <c r="AJ630" i="13"/>
  <c r="AI630" i="13"/>
  <c r="AH630" i="13"/>
  <c r="Z592" i="13"/>
  <c r="AK504" i="13"/>
  <c r="AJ504" i="13"/>
  <c r="AI504" i="13"/>
  <c r="AH504" i="13"/>
  <c r="Z753" i="13"/>
  <c r="Y980" i="13"/>
  <c r="X980" i="13"/>
  <c r="AA980" i="13"/>
  <c r="Z980" i="13"/>
  <c r="Y865" i="13"/>
  <c r="AK865" i="13" s="1"/>
  <c r="Y770" i="13"/>
  <c r="X770" i="13"/>
  <c r="AA770" i="13"/>
  <c r="Z770" i="13"/>
  <c r="Z679" i="13"/>
  <c r="AH613" i="13"/>
  <c r="AK613" i="13"/>
  <c r="AJ613" i="13"/>
  <c r="AI613" i="13"/>
  <c r="AH459" i="13"/>
  <c r="AK459" i="13"/>
  <c r="AJ459" i="13"/>
  <c r="AI459" i="13"/>
  <c r="Y935" i="13"/>
  <c r="AK935" i="13" s="1"/>
  <c r="AA676" i="13"/>
  <c r="AA648" i="13"/>
  <c r="AA578" i="13"/>
  <c r="AA508" i="13"/>
  <c r="Y441" i="13"/>
  <c r="Z546" i="13"/>
  <c r="AH707" i="13"/>
  <c r="Y574" i="13"/>
  <c r="AK574" i="13" s="1"/>
  <c r="AA315" i="13"/>
  <c r="X315" i="13"/>
  <c r="AA455" i="13"/>
  <c r="AJ361" i="13"/>
  <c r="Y795" i="13"/>
  <c r="AK795" i="13" s="1"/>
  <c r="AA543" i="13"/>
  <c r="AA186" i="13"/>
  <c r="Z333" i="13"/>
  <c r="Z287" i="13"/>
  <c r="X207" i="13"/>
  <c r="Z1194" i="13"/>
  <c r="AA665" i="13"/>
  <c r="Z371" i="13"/>
  <c r="Y1232" i="13"/>
  <c r="AK1232" i="13" s="1"/>
  <c r="Y214" i="13"/>
  <c r="AK214" i="13" s="1"/>
  <c r="X595" i="13"/>
  <c r="AA291" i="13"/>
  <c r="AH249" i="13"/>
  <c r="AK249" i="13"/>
  <c r="AJ249" i="13"/>
  <c r="AI249" i="13"/>
  <c r="X739" i="13"/>
  <c r="AK245" i="13"/>
  <c r="AJ245" i="13"/>
  <c r="AI245" i="13"/>
  <c r="AH245" i="13"/>
  <c r="AK109" i="13"/>
  <c r="AJ109" i="13"/>
  <c r="AI109" i="13"/>
  <c r="AH109" i="13"/>
  <c r="AK53" i="13"/>
  <c r="AJ53" i="13"/>
  <c r="AI53" i="13"/>
  <c r="AH53" i="13"/>
  <c r="AJ368" i="13"/>
  <c r="AA305" i="13"/>
  <c r="AI154" i="13"/>
  <c r="AK154" i="13"/>
  <c r="AJ154" i="13"/>
  <c r="AH154" i="13"/>
  <c r="AI651" i="13"/>
  <c r="AU651" i="13" s="1"/>
  <c r="X585" i="13"/>
  <c r="AA347" i="13"/>
  <c r="AK298" i="13"/>
  <c r="AI105" i="13"/>
  <c r="AH105" i="13"/>
  <c r="AJ105" i="13"/>
  <c r="AK105" i="13"/>
  <c r="X553" i="13"/>
  <c r="AJ294" i="13"/>
  <c r="AI294" i="13"/>
  <c r="AK294" i="13"/>
  <c r="AH294" i="13"/>
  <c r="AJ182" i="13"/>
  <c r="AI182" i="13"/>
  <c r="AK182" i="13"/>
  <c r="AH182" i="13"/>
  <c r="Y56" i="13"/>
  <c r="X56" i="13"/>
  <c r="Z56" i="13"/>
  <c r="AA56" i="13"/>
  <c r="X235" i="13"/>
  <c r="AK210" i="13"/>
  <c r="Z158" i="13"/>
  <c r="Z312" i="13"/>
  <c r="AI238" i="13"/>
  <c r="AK3483" i="13"/>
  <c r="AJ3483" i="13"/>
  <c r="AI3483" i="13"/>
  <c r="AH3483" i="13"/>
  <c r="AA3469" i="13"/>
  <c r="AI3448" i="13"/>
  <c r="AH3448" i="13"/>
  <c r="AK3448" i="13"/>
  <c r="AJ3448" i="13"/>
  <c r="Z3381" i="13"/>
  <c r="AA3441" i="13"/>
  <c r="Y3406" i="13"/>
  <c r="AA3367" i="13"/>
  <c r="AA3430" i="13"/>
  <c r="Y3479" i="13"/>
  <c r="AI3322" i="13"/>
  <c r="AA3322" i="13"/>
  <c r="AK3322" i="13" s="1"/>
  <c r="AJ3350" i="13"/>
  <c r="AA3318" i="13"/>
  <c r="Y3318" i="13"/>
  <c r="X3318" i="13"/>
  <c r="Z3318" i="13"/>
  <c r="AJ3364" i="13"/>
  <c r="AI3227" i="13"/>
  <c r="AA3290" i="13"/>
  <c r="Y3290" i="13"/>
  <c r="X3290" i="13"/>
  <c r="Z3290" i="13"/>
  <c r="Y3241" i="13"/>
  <c r="Z3182" i="13"/>
  <c r="AA3185" i="13"/>
  <c r="Z3185" i="13"/>
  <c r="Y3185" i="13"/>
  <c r="X3185" i="13"/>
  <c r="AA3252" i="13"/>
  <c r="AH3203" i="13"/>
  <c r="AK3203" i="13"/>
  <c r="AJ3203" i="13"/>
  <c r="AI3203" i="13"/>
  <c r="Y3213" i="13"/>
  <c r="AA3182" i="13"/>
  <c r="AA3150" i="13"/>
  <c r="Z3150" i="13"/>
  <c r="Y3150" i="13"/>
  <c r="X3150" i="13"/>
  <c r="AJ3266" i="13"/>
  <c r="AT3266" i="13" s="1"/>
  <c r="AI3119" i="13"/>
  <c r="AH3119" i="13"/>
  <c r="AK3119" i="13"/>
  <c r="AJ3119" i="13"/>
  <c r="X3280" i="13"/>
  <c r="Z3098" i="13"/>
  <c r="AJ3098" i="13" s="1"/>
  <c r="AJ3077" i="13"/>
  <c r="AI2961" i="13"/>
  <c r="AH2961" i="13"/>
  <c r="AK2961" i="13"/>
  <c r="AJ2961" i="13"/>
  <c r="X3129" i="13"/>
  <c r="Y2965" i="13"/>
  <c r="X2951" i="13"/>
  <c r="X2958" i="13"/>
  <c r="AA2958" i="13"/>
  <c r="AA3332" i="13"/>
  <c r="Y3332" i="13"/>
  <c r="X3332" i="13"/>
  <c r="Z3332" i="13"/>
  <c r="Y2993" i="13"/>
  <c r="AA3003" i="13"/>
  <c r="Z2905" i="13"/>
  <c r="AH2905" i="13" s="1"/>
  <c r="Z2891" i="13"/>
  <c r="AJ2891" i="13" s="1"/>
  <c r="Y2968" i="13"/>
  <c r="X2968" i="13"/>
  <c r="AA2968" i="13"/>
  <c r="Z2968" i="13"/>
  <c r="Z2776" i="13"/>
  <c r="AK2923" i="13"/>
  <c r="AI2923" i="13"/>
  <c r="AH2923" i="13"/>
  <c r="AJ2923" i="13"/>
  <c r="AK2909" i="13"/>
  <c r="AJ2909" i="13"/>
  <c r="AI2909" i="13"/>
  <c r="AH2909" i="13"/>
  <c r="Y2776" i="13"/>
  <c r="AA2825" i="13"/>
  <c r="AA2783" i="13"/>
  <c r="Y2800" i="13"/>
  <c r="X2800" i="13"/>
  <c r="AA2800" i="13"/>
  <c r="Z2800" i="13"/>
  <c r="AA2769" i="13"/>
  <c r="Y2870" i="13"/>
  <c r="X2870" i="13"/>
  <c r="AA2870" i="13"/>
  <c r="Z2870" i="13"/>
  <c r="X2755" i="13"/>
  <c r="X2811" i="13"/>
  <c r="AA2639" i="13"/>
  <c r="Z2639" i="13"/>
  <c r="Y2639" i="13"/>
  <c r="X2639" i="13"/>
  <c r="AI2832" i="13"/>
  <c r="AK2713" i="13"/>
  <c r="AJ2713" i="13"/>
  <c r="AI2713" i="13"/>
  <c r="AH2713" i="13"/>
  <c r="Z2741" i="13"/>
  <c r="AJ2741" i="13" s="1"/>
  <c r="AA2636" i="13"/>
  <c r="Z2734" i="13"/>
  <c r="X2734" i="13"/>
  <c r="AI2846" i="13"/>
  <c r="AJ2681" i="13"/>
  <c r="AT2681" i="13" s="1"/>
  <c r="Z2604" i="13"/>
  <c r="Y2660" i="13"/>
  <c r="AA2804" i="13"/>
  <c r="AI2555" i="13"/>
  <c r="AH2555" i="13"/>
  <c r="AK2555" i="13"/>
  <c r="AJ2555" i="13"/>
  <c r="AA2629" i="13"/>
  <c r="AH2608" i="13"/>
  <c r="AK2573" i="13"/>
  <c r="AI2573" i="13"/>
  <c r="AH2573" i="13"/>
  <c r="AJ2573" i="13"/>
  <c r="X2531" i="13"/>
  <c r="X2632" i="13"/>
  <c r="AA2450" i="13"/>
  <c r="Z2450" i="13"/>
  <c r="Y2450" i="13"/>
  <c r="X2450" i="13"/>
  <c r="X2730" i="13"/>
  <c r="AK2559" i="13"/>
  <c r="AI2559" i="13"/>
  <c r="AH2559" i="13"/>
  <c r="AJ2559" i="13"/>
  <c r="X2524" i="13"/>
  <c r="AA2524" i="13"/>
  <c r="AK2338" i="13"/>
  <c r="AI2338" i="13"/>
  <c r="AJ2338" i="13"/>
  <c r="AH2338" i="13"/>
  <c r="AK2349" i="13"/>
  <c r="AK2503" i="13"/>
  <c r="AI2503" i="13"/>
  <c r="AH2503" i="13"/>
  <c r="AJ2503" i="13"/>
  <c r="AJ2419" i="13"/>
  <c r="AU2419" i="13" s="1"/>
  <c r="AJ2349" i="13"/>
  <c r="AT2349" i="13" s="1"/>
  <c r="X2359" i="13"/>
  <c r="AA2359" i="13"/>
  <c r="Y2359" i="13"/>
  <c r="Z2359" i="13"/>
  <c r="AA2184" i="13"/>
  <c r="Z2184" i="13"/>
  <c r="Y2184" i="13"/>
  <c r="X2184" i="13"/>
  <c r="Z2398" i="13"/>
  <c r="AJ2398" i="13" s="1"/>
  <c r="Z2212" i="13"/>
  <c r="X2429" i="13"/>
  <c r="AA2429" i="13"/>
  <c r="Y2429" i="13"/>
  <c r="Z2429" i="13"/>
  <c r="AA2384" i="13"/>
  <c r="AJ2447" i="13"/>
  <c r="AT2447" i="13" s="1"/>
  <c r="AA2342" i="13"/>
  <c r="AI2310" i="13"/>
  <c r="AH2310" i="13"/>
  <c r="AJ2310" i="13"/>
  <c r="AK2310" i="13"/>
  <c r="Y2370" i="13"/>
  <c r="X2454" i="13"/>
  <c r="AK2233" i="13"/>
  <c r="AJ2233" i="13"/>
  <c r="AI2233" i="13"/>
  <c r="AH2233" i="13"/>
  <c r="Z2303" i="13"/>
  <c r="Y2205" i="13"/>
  <c r="X2247" i="13"/>
  <c r="Y2296" i="13"/>
  <c r="Y2317" i="13"/>
  <c r="AK2118" i="13"/>
  <c r="Y2261" i="13"/>
  <c r="AH2062" i="13"/>
  <c r="AK2062" i="13"/>
  <c r="X2128" i="13"/>
  <c r="AA2128" i="13"/>
  <c r="Y2128" i="13"/>
  <c r="Z2128" i="13"/>
  <c r="AA2062" i="13"/>
  <c r="AI2062" i="13" s="1"/>
  <c r="Y2219" i="13"/>
  <c r="AK2076" i="13"/>
  <c r="AK1971" i="13"/>
  <c r="AJ1971" i="13"/>
  <c r="AI1971" i="13"/>
  <c r="AH1971" i="13"/>
  <c r="X2156" i="13"/>
  <c r="AA2156" i="13"/>
  <c r="Y2156" i="13"/>
  <c r="Z2156" i="13"/>
  <c r="Z2083" i="13"/>
  <c r="AJ2083" i="13" s="1"/>
  <c r="Z2041" i="13"/>
  <c r="AH2041" i="13" s="1"/>
  <c r="AK1925" i="13"/>
  <c r="AJ1925" i="13"/>
  <c r="AH1925" i="13"/>
  <c r="AI1925" i="13"/>
  <c r="X2086" i="13"/>
  <c r="AA2086" i="13"/>
  <c r="Y2086" i="13"/>
  <c r="Z2086" i="13"/>
  <c r="Z2139" i="13"/>
  <c r="AJ2139" i="13" s="1"/>
  <c r="Z1946" i="13"/>
  <c r="X2097" i="13"/>
  <c r="X1988" i="13"/>
  <c r="Z1915" i="13"/>
  <c r="Y1953" i="13"/>
  <c r="AA2125" i="13"/>
  <c r="AK1852" i="13"/>
  <c r="AJ1852" i="13"/>
  <c r="AI1852" i="13"/>
  <c r="AH1852" i="13"/>
  <c r="AH1656" i="13"/>
  <c r="AK1806" i="13"/>
  <c r="AJ1806" i="13"/>
  <c r="AI1806" i="13"/>
  <c r="AH1806" i="13"/>
  <c r="X1768" i="13"/>
  <c r="Z1768" i="13"/>
  <c r="AK1967" i="13"/>
  <c r="AJ1967" i="13"/>
  <c r="AH1967" i="13"/>
  <c r="AI1967" i="13"/>
  <c r="AH1936" i="13"/>
  <c r="Z1729" i="13"/>
  <c r="AK1729" i="13" s="1"/>
  <c r="AH1663" i="13"/>
  <c r="AK1663" i="13"/>
  <c r="AJ1663" i="13"/>
  <c r="AI1663" i="13"/>
  <c r="AJ2160" i="13"/>
  <c r="AU2160" i="13" s="1"/>
  <c r="AA2002" i="13"/>
  <c r="AA1880" i="13"/>
  <c r="Y1981" i="13"/>
  <c r="X1673" i="13"/>
  <c r="Z1642" i="13"/>
  <c r="AI1873" i="13"/>
  <c r="AU1873" i="13" s="1"/>
  <c r="Z1792" i="13"/>
  <c r="AJ1792" i="13" s="1"/>
  <c r="Y1750" i="13"/>
  <c r="Y1726" i="13"/>
  <c r="Z1680" i="13"/>
  <c r="AJ1680" i="13" s="1"/>
  <c r="AA1435" i="13"/>
  <c r="Z1435" i="13"/>
  <c r="Y1435" i="13"/>
  <c r="X1435" i="13"/>
  <c r="AK1509" i="13"/>
  <c r="AK1439" i="13"/>
  <c r="AJ1439" i="13"/>
  <c r="AI1439" i="13"/>
  <c r="AH1439" i="13"/>
  <c r="Y1614" i="13"/>
  <c r="AJ1901" i="13"/>
  <c r="AT1901" i="13" s="1"/>
  <c r="AH1561" i="13"/>
  <c r="AK1561" i="13"/>
  <c r="AJ1561" i="13"/>
  <c r="AI1561" i="13"/>
  <c r="AH1393" i="13"/>
  <c r="AK1393" i="13"/>
  <c r="AJ1393" i="13"/>
  <c r="AI1393" i="13"/>
  <c r="AA1358" i="13"/>
  <c r="AI1558" i="13"/>
  <c r="AH1558" i="13"/>
  <c r="AK1558" i="13"/>
  <c r="AJ1558" i="13"/>
  <c r="AI1516" i="13"/>
  <c r="AH1516" i="13"/>
  <c r="AK1516" i="13"/>
  <c r="AJ1516" i="13"/>
  <c r="AI1418" i="13"/>
  <c r="AH1418" i="13"/>
  <c r="AK1418" i="13"/>
  <c r="AJ1418" i="13"/>
  <c r="AI1362" i="13"/>
  <c r="AH1362" i="13"/>
  <c r="AK1362" i="13"/>
  <c r="AJ1362" i="13"/>
  <c r="AI1306" i="13"/>
  <c r="AH1306" i="13"/>
  <c r="AK1306" i="13"/>
  <c r="AJ1306" i="13"/>
  <c r="Z1652" i="13"/>
  <c r="AJ1652" i="13" s="1"/>
  <c r="Y1596" i="13"/>
  <c r="Y1568" i="13"/>
  <c r="AA1523" i="13"/>
  <c r="AA1411" i="13"/>
  <c r="AA1369" i="13"/>
  <c r="AJ1369" i="13" s="1"/>
  <c r="AA1050" i="13"/>
  <c r="Z1050" i="13"/>
  <c r="Y1050" i="13"/>
  <c r="X1050" i="13"/>
  <c r="AH1264" i="13"/>
  <c r="AH1096" i="13"/>
  <c r="X1484" i="13"/>
  <c r="X1600" i="13"/>
  <c r="Z1397" i="13"/>
  <c r="AH1148" i="13"/>
  <c r="AK1148" i="13"/>
  <c r="AJ1148" i="13"/>
  <c r="AI1148" i="13"/>
  <c r="AH1106" i="13"/>
  <c r="AK1106" i="13"/>
  <c r="AJ1106" i="13"/>
  <c r="AI1106" i="13"/>
  <c r="AH1064" i="13"/>
  <c r="AK1064" i="13"/>
  <c r="AJ1064" i="13"/>
  <c r="AI1064" i="13"/>
  <c r="X1428" i="13"/>
  <c r="AA1267" i="13"/>
  <c r="AA1127" i="13"/>
  <c r="AI1285" i="13"/>
  <c r="AH1285" i="13"/>
  <c r="AK1285" i="13"/>
  <c r="AJ1285" i="13"/>
  <c r="Z1239" i="13"/>
  <c r="AJ1239" i="13" s="1"/>
  <c r="Z1183" i="13"/>
  <c r="Z1141" i="13"/>
  <c r="AK1103" i="13"/>
  <c r="Z1043" i="13"/>
  <c r="AJ1043" i="13" s="1"/>
  <c r="X1607" i="13"/>
  <c r="AK1344" i="13"/>
  <c r="AJ1344" i="13"/>
  <c r="AI1344" i="13"/>
  <c r="AH1344" i="13"/>
  <c r="Y1239" i="13"/>
  <c r="AH1239" i="13" s="1"/>
  <c r="Y1127" i="13"/>
  <c r="Y1033" i="13"/>
  <c r="Z1085" i="13"/>
  <c r="AJ1085" i="13" s="1"/>
  <c r="AA1257" i="13"/>
  <c r="AI1257" i="13" s="1"/>
  <c r="AA931" i="13"/>
  <c r="Z931" i="13"/>
  <c r="Y931" i="13"/>
  <c r="X931" i="13"/>
  <c r="AA763" i="13"/>
  <c r="Z763" i="13"/>
  <c r="Y763" i="13"/>
  <c r="X763" i="13"/>
  <c r="AA1299" i="13"/>
  <c r="X1141" i="13"/>
  <c r="X1155" i="13"/>
  <c r="Z956" i="13"/>
  <c r="Z900" i="13"/>
  <c r="Z788" i="13"/>
  <c r="Y1180" i="13"/>
  <c r="AK1180" i="13" s="1"/>
  <c r="Y928" i="13"/>
  <c r="AI928" i="13" s="1"/>
  <c r="Y816" i="13"/>
  <c r="X963" i="13"/>
  <c r="Y854" i="13"/>
  <c r="X854" i="13"/>
  <c r="AA854" i="13"/>
  <c r="Z854" i="13"/>
  <c r="AI805" i="13"/>
  <c r="AH805" i="13"/>
  <c r="AK805" i="13"/>
  <c r="AJ805" i="13"/>
  <c r="X823" i="13"/>
  <c r="Y742" i="13"/>
  <c r="X742" i="13"/>
  <c r="AA742" i="13"/>
  <c r="Z742" i="13"/>
  <c r="AA900" i="13"/>
  <c r="AI900" i="13" s="1"/>
  <c r="AA956" i="13"/>
  <c r="Z879" i="13"/>
  <c r="AJ879" i="13" s="1"/>
  <c r="Z809" i="13"/>
  <c r="AJ809" i="13" s="1"/>
  <c r="Z662" i="13"/>
  <c r="AJ662" i="13" s="1"/>
  <c r="AK588" i="13"/>
  <c r="AJ588" i="13"/>
  <c r="AI588" i="13"/>
  <c r="AH588" i="13"/>
  <c r="Z466" i="13"/>
  <c r="AA872" i="13"/>
  <c r="AA753" i="13"/>
  <c r="AA511" i="13"/>
  <c r="Z511" i="13"/>
  <c r="Y511" i="13"/>
  <c r="X511" i="13"/>
  <c r="Z865" i="13"/>
  <c r="AJ865" i="13" s="1"/>
  <c r="AH669" i="13"/>
  <c r="AK669" i="13"/>
  <c r="AJ669" i="13"/>
  <c r="AI669" i="13"/>
  <c r="Z609" i="13"/>
  <c r="Z455" i="13"/>
  <c r="Z935" i="13"/>
  <c r="AJ935" i="13" s="1"/>
  <c r="Y609" i="13"/>
  <c r="AK609" i="13" s="1"/>
  <c r="AA438" i="13"/>
  <c r="AA546" i="13"/>
  <c r="AI707" i="13"/>
  <c r="X490" i="13"/>
  <c r="AH214" i="13"/>
  <c r="Z574" i="13"/>
  <c r="AJ574" i="13" s="1"/>
  <c r="AA802" i="13"/>
  <c r="X462" i="13"/>
  <c r="AA637" i="13"/>
  <c r="AI347" i="13"/>
  <c r="Z795" i="13"/>
  <c r="AJ795" i="13" s="1"/>
  <c r="Y529" i="13"/>
  <c r="AH529" i="13" s="1"/>
  <c r="AA172" i="13"/>
  <c r="Y329" i="13"/>
  <c r="Y270" i="13"/>
  <c r="Z1110" i="13"/>
  <c r="X350" i="13"/>
  <c r="Z1232" i="13"/>
  <c r="AI1232" i="13" s="1"/>
  <c r="X280" i="13"/>
  <c r="AA207" i="13"/>
  <c r="AU130" i="13"/>
  <c r="AT130" i="13"/>
  <c r="AS130" i="13"/>
  <c r="AR130" i="13"/>
  <c r="AU74" i="13"/>
  <c r="AT74" i="13"/>
  <c r="AS74" i="13"/>
  <c r="AR74" i="13"/>
  <c r="Y739" i="13"/>
  <c r="Z347" i="13"/>
  <c r="AH347" i="13" s="1"/>
  <c r="AK368" i="13"/>
  <c r="Y284" i="13"/>
  <c r="AJ151" i="13"/>
  <c r="AH151" i="13"/>
  <c r="AI151" i="13"/>
  <c r="AK151" i="13"/>
  <c r="AJ651" i="13"/>
  <c r="AT651" i="13" s="1"/>
  <c r="AH175" i="13"/>
  <c r="AI63" i="13"/>
  <c r="AH63" i="13"/>
  <c r="AJ63" i="13"/>
  <c r="AK63" i="13"/>
  <c r="Y340" i="13"/>
  <c r="AH539" i="13"/>
  <c r="AA378" i="13"/>
  <c r="AA277" i="13"/>
  <c r="AA235" i="13"/>
  <c r="AA287" i="13"/>
  <c r="AJ238" i="13"/>
  <c r="AK3469" i="13"/>
  <c r="AJ3469" i="13"/>
  <c r="AI3469" i="13"/>
  <c r="AH3469" i="13"/>
  <c r="AA3500" i="13"/>
  <c r="Z3500" i="13"/>
  <c r="AK3500" i="13" s="1"/>
  <c r="AK3504" i="13"/>
  <c r="AJ3472" i="13"/>
  <c r="AK3406" i="13"/>
  <c r="AJ3406" i="13"/>
  <c r="AI3406" i="13"/>
  <c r="AH3406" i="13"/>
  <c r="Y3392" i="13"/>
  <c r="X3392" i="13"/>
  <c r="AA3392" i="13"/>
  <c r="Z3392" i="13"/>
  <c r="AH3371" i="13"/>
  <c r="AK3371" i="13"/>
  <c r="AJ3371" i="13"/>
  <c r="AI3371" i="13"/>
  <c r="Y3427" i="13"/>
  <c r="Z3479" i="13"/>
  <c r="AH3409" i="13"/>
  <c r="AK3353" i="13"/>
  <c r="AI3353" i="13"/>
  <c r="AH3353" i="13"/>
  <c r="AJ3353" i="13"/>
  <c r="Y3294" i="13"/>
  <c r="Z3343" i="13"/>
  <c r="Y3259" i="13"/>
  <c r="AH3259" i="13" s="1"/>
  <c r="Z3241" i="13"/>
  <c r="Z3294" i="13"/>
  <c r="AH3395" i="13"/>
  <c r="Z3245" i="13"/>
  <c r="Z3199" i="13"/>
  <c r="AA3210" i="13"/>
  <c r="X3182" i="13"/>
  <c r="Y3210" i="13"/>
  <c r="AA3217" i="13"/>
  <c r="AI3161" i="13"/>
  <c r="AH3161" i="13"/>
  <c r="AK3161" i="13"/>
  <c r="AJ3161" i="13"/>
  <c r="Z3168" i="13"/>
  <c r="Z3217" i="13"/>
  <c r="AK3077" i="13"/>
  <c r="AA3098" i="13"/>
  <c r="AA3234" i="13"/>
  <c r="Z3084" i="13"/>
  <c r="Z2947" i="13"/>
  <c r="Z3112" i="13"/>
  <c r="Z2965" i="13"/>
  <c r="AA2916" i="13"/>
  <c r="X2916" i="13"/>
  <c r="AK3007" i="13"/>
  <c r="AI3007" i="13"/>
  <c r="AH3007" i="13"/>
  <c r="AJ3007" i="13"/>
  <c r="Y2951" i="13"/>
  <c r="Y3038" i="13"/>
  <c r="X3038" i="13"/>
  <c r="AA3038" i="13"/>
  <c r="Z3038" i="13"/>
  <c r="Z2993" i="13"/>
  <c r="Y3017" i="13"/>
  <c r="AI3017" i="13" s="1"/>
  <c r="AA2905" i="13"/>
  <c r="AA2891" i="13"/>
  <c r="AH2776" i="13"/>
  <c r="AA2877" i="13"/>
  <c r="Z2877" i="13"/>
  <c r="Y2877" i="13"/>
  <c r="X2877" i="13"/>
  <c r="Z3042" i="13"/>
  <c r="AA3042" i="13"/>
  <c r="X3042" i="13"/>
  <c r="Y2762" i="13"/>
  <c r="AH2818" i="13"/>
  <c r="X2867" i="13"/>
  <c r="Y2755" i="13"/>
  <c r="Y2811" i="13"/>
  <c r="AA2709" i="13"/>
  <c r="Z2709" i="13"/>
  <c r="Y2709" i="13"/>
  <c r="X2709" i="13"/>
  <c r="AJ2832" i="13"/>
  <c r="AK2699" i="13"/>
  <c r="AJ2699" i="13"/>
  <c r="AI2699" i="13"/>
  <c r="AH2699" i="13"/>
  <c r="AK2629" i="13"/>
  <c r="AJ2629" i="13"/>
  <c r="AI2629" i="13"/>
  <c r="AH2629" i="13"/>
  <c r="Y2814" i="13"/>
  <c r="X2814" i="13"/>
  <c r="AA2814" i="13"/>
  <c r="Z2814" i="13"/>
  <c r="AA2741" i="13"/>
  <c r="Z2615" i="13"/>
  <c r="X2615" i="13"/>
  <c r="X2797" i="13"/>
  <c r="AJ2846" i="13"/>
  <c r="AA2664" i="13"/>
  <c r="AH2888" i="13"/>
  <c r="AJ2888" i="13"/>
  <c r="AK2888" i="13"/>
  <c r="AI2888" i="13"/>
  <c r="Z2660" i="13"/>
  <c r="AH2706" i="13"/>
  <c r="AH2471" i="13"/>
  <c r="AI2608" i="13"/>
  <c r="Y2531" i="13"/>
  <c r="X2489" i="13"/>
  <c r="Y2632" i="13"/>
  <c r="AA2436" i="13"/>
  <c r="Z2436" i="13"/>
  <c r="Y2436" i="13"/>
  <c r="X2436" i="13"/>
  <c r="AH2720" i="13"/>
  <c r="AK2587" i="13"/>
  <c r="AI2587" i="13"/>
  <c r="AH2587" i="13"/>
  <c r="AJ2587" i="13"/>
  <c r="AA2527" i="13"/>
  <c r="AI2527" i="13" s="1"/>
  <c r="AK2447" i="13"/>
  <c r="X2692" i="13"/>
  <c r="AI2391" i="13"/>
  <c r="AH2391" i="13"/>
  <c r="AJ2391" i="13"/>
  <c r="AK2391" i="13"/>
  <c r="AA2363" i="13"/>
  <c r="X2307" i="13"/>
  <c r="Y2307" i="13"/>
  <c r="AA2268" i="13"/>
  <c r="Z2268" i="13"/>
  <c r="Y2268" i="13"/>
  <c r="X2268" i="13"/>
  <c r="X2443" i="13"/>
  <c r="AA2443" i="13"/>
  <c r="Y2443" i="13"/>
  <c r="Z2443" i="13"/>
  <c r="AJ2377" i="13"/>
  <c r="AU2377" i="13" s="1"/>
  <c r="AK2272" i="13"/>
  <c r="AJ2272" i="13"/>
  <c r="AI2272" i="13"/>
  <c r="AH2272" i="13"/>
  <c r="AK2202" i="13"/>
  <c r="AJ2202" i="13"/>
  <c r="AI2202" i="13"/>
  <c r="AH2202" i="13"/>
  <c r="X2384" i="13"/>
  <c r="X2342" i="13"/>
  <c r="Z2307" i="13"/>
  <c r="X2212" i="13"/>
  <c r="Z2370" i="13"/>
  <c r="Y2454" i="13"/>
  <c r="AA2279" i="13"/>
  <c r="Z2331" i="13"/>
  <c r="X2303" i="13"/>
  <c r="Y2247" i="13"/>
  <c r="X2293" i="13"/>
  <c r="AH2163" i="13"/>
  <c r="AK2163" i="13"/>
  <c r="AI2163" i="13"/>
  <c r="AJ2163" i="13"/>
  <c r="AH2121" i="13"/>
  <c r="AK2121" i="13"/>
  <c r="AI2121" i="13"/>
  <c r="AJ2121" i="13"/>
  <c r="X2286" i="13"/>
  <c r="AH2132" i="13"/>
  <c r="AA2055" i="13"/>
  <c r="AJ2146" i="13"/>
  <c r="AU2146" i="13" s="1"/>
  <c r="AA2048" i="13"/>
  <c r="AI2048" i="13" s="1"/>
  <c r="AK1957" i="13"/>
  <c r="AJ1957" i="13"/>
  <c r="AI1957" i="13"/>
  <c r="AH1957" i="13"/>
  <c r="X2058" i="13"/>
  <c r="AA2058" i="13"/>
  <c r="Y2058" i="13"/>
  <c r="Z2058" i="13"/>
  <c r="Z2174" i="13"/>
  <c r="AK2037" i="13"/>
  <c r="AJ2037" i="13"/>
  <c r="AH2037" i="13"/>
  <c r="AI2037" i="13"/>
  <c r="AA2303" i="13"/>
  <c r="X2114" i="13"/>
  <c r="AA2114" i="13"/>
  <c r="Y2114" i="13"/>
  <c r="Z2114" i="13"/>
  <c r="Z2002" i="13"/>
  <c r="Z1932" i="13"/>
  <c r="Y2097" i="13"/>
  <c r="AK2016" i="13"/>
  <c r="AJ2016" i="13"/>
  <c r="AI2016" i="13"/>
  <c r="AH2016" i="13"/>
  <c r="Z1953" i="13"/>
  <c r="X2125" i="13"/>
  <c r="AK1642" i="13"/>
  <c r="AJ1642" i="13"/>
  <c r="AI1642" i="13"/>
  <c r="AH1642" i="13"/>
  <c r="X2104" i="13"/>
  <c r="AK1848" i="13"/>
  <c r="AJ1848" i="13"/>
  <c r="AI1848" i="13"/>
  <c r="AH1848" i="13"/>
  <c r="Z1712" i="13"/>
  <c r="AA1841" i="13"/>
  <c r="Z1841" i="13"/>
  <c r="Y1841" i="13"/>
  <c r="X1841" i="13"/>
  <c r="AA1757" i="13"/>
  <c r="Z1757" i="13"/>
  <c r="Y1757" i="13"/>
  <c r="X1757" i="13"/>
  <c r="AK2027" i="13"/>
  <c r="AJ2027" i="13"/>
  <c r="AI2027" i="13"/>
  <c r="AH2027" i="13"/>
  <c r="Z1799" i="13"/>
  <c r="AH1719" i="13"/>
  <c r="AK1719" i="13"/>
  <c r="AJ1719" i="13"/>
  <c r="AI1719" i="13"/>
  <c r="Z1659" i="13"/>
  <c r="AJ1659" i="13" s="1"/>
  <c r="AA1985" i="13"/>
  <c r="AK1985" i="13" s="1"/>
  <c r="AA1866" i="13"/>
  <c r="Y1799" i="13"/>
  <c r="AA1768" i="13"/>
  <c r="Y1729" i="13"/>
  <c r="Z1981" i="13"/>
  <c r="Z1670" i="13"/>
  <c r="AK1670" i="13" s="1"/>
  <c r="AJ1873" i="13"/>
  <c r="AT1873" i="13" s="1"/>
  <c r="AA1792" i="13"/>
  <c r="Z1750" i="13"/>
  <c r="X1708" i="13"/>
  <c r="AA1680" i="13"/>
  <c r="AK1425" i="13"/>
  <c r="AJ1425" i="13"/>
  <c r="AI1425" i="13"/>
  <c r="AH1425" i="13"/>
  <c r="AA1659" i="13"/>
  <c r="AH1589" i="13"/>
  <c r="AK1589" i="13"/>
  <c r="AJ1589" i="13"/>
  <c r="AI1589" i="13"/>
  <c r="AH1421" i="13"/>
  <c r="AK1421" i="13"/>
  <c r="AJ1421" i="13"/>
  <c r="AI1421" i="13"/>
  <c r="AH1323" i="13"/>
  <c r="AK1323" i="13"/>
  <c r="AJ1323" i="13"/>
  <c r="AI1323" i="13"/>
  <c r="X1820" i="13"/>
  <c r="AA1715" i="13"/>
  <c r="Y1628" i="13"/>
  <c r="X1470" i="13"/>
  <c r="AA1470" i="13"/>
  <c r="Z1470" i="13"/>
  <c r="Y1470" i="13"/>
  <c r="AA1414" i="13"/>
  <c r="X1834" i="13"/>
  <c r="Z1554" i="13"/>
  <c r="AI1460" i="13"/>
  <c r="AH1460" i="13"/>
  <c r="AK1460" i="13"/>
  <c r="AJ1460" i="13"/>
  <c r="Z1414" i="13"/>
  <c r="AJ1414" i="13" s="1"/>
  <c r="Z1358" i="13"/>
  <c r="AJ1358" i="13" s="1"/>
  <c r="X1764" i="13"/>
  <c r="AA1593" i="13"/>
  <c r="AA1565" i="13"/>
  <c r="Y1593" i="13"/>
  <c r="Z1509" i="13"/>
  <c r="AJ1509" i="13" s="1"/>
  <c r="AA1600" i="13"/>
  <c r="Y1586" i="13"/>
  <c r="AI1586" i="13" s="1"/>
  <c r="Z1383" i="13"/>
  <c r="X1253" i="13"/>
  <c r="AA1253" i="13"/>
  <c r="Z1253" i="13"/>
  <c r="Y1253" i="13"/>
  <c r="AA1183" i="13"/>
  <c r="X1057" i="13"/>
  <c r="AA1057" i="13"/>
  <c r="Z1057" i="13"/>
  <c r="Y1057" i="13"/>
  <c r="AA1572" i="13"/>
  <c r="Y1267" i="13"/>
  <c r="AK1267" i="13" s="1"/>
  <c r="AA1124" i="13"/>
  <c r="Y1043" i="13"/>
  <c r="AK1043" i="13" s="1"/>
  <c r="AA1012" i="13"/>
  <c r="AK1012" i="13" s="1"/>
  <c r="AA1085" i="13"/>
  <c r="AA858" i="13"/>
  <c r="X858" i="13"/>
  <c r="AI774" i="13"/>
  <c r="AA1243" i="13"/>
  <c r="AI1243" i="13" s="1"/>
  <c r="Y1068" i="13"/>
  <c r="AA903" i="13"/>
  <c r="Z903" i="13"/>
  <c r="Y903" i="13"/>
  <c r="X903" i="13"/>
  <c r="AA735" i="13"/>
  <c r="Z735" i="13"/>
  <c r="Y735" i="13"/>
  <c r="X735" i="13"/>
  <c r="AA1103" i="13"/>
  <c r="AJ1103" i="13" s="1"/>
  <c r="AI987" i="13"/>
  <c r="AH987" i="13"/>
  <c r="AK987" i="13"/>
  <c r="AJ987" i="13"/>
  <c r="Z942" i="13"/>
  <c r="AJ942" i="13" s="1"/>
  <c r="Z830" i="13"/>
  <c r="Z732" i="13"/>
  <c r="Y1155" i="13"/>
  <c r="Y914" i="13"/>
  <c r="Y802" i="13"/>
  <c r="Y963" i="13"/>
  <c r="Y823" i="13"/>
  <c r="AI494" i="13"/>
  <c r="AJ998" i="13"/>
  <c r="AI998" i="13"/>
  <c r="AH998" i="13"/>
  <c r="AK998" i="13"/>
  <c r="X893" i="13"/>
  <c r="AA788" i="13"/>
  <c r="AA718" i="13"/>
  <c r="AH441" i="13"/>
  <c r="Y910" i="13"/>
  <c r="X910" i="13"/>
  <c r="AA910" i="13"/>
  <c r="Z910" i="13"/>
  <c r="AA879" i="13"/>
  <c r="AA809" i="13"/>
  <c r="AK700" i="13"/>
  <c r="AJ700" i="13"/>
  <c r="AI700" i="13"/>
  <c r="AH700" i="13"/>
  <c r="AK658" i="13"/>
  <c r="AJ658" i="13"/>
  <c r="AI658" i="13"/>
  <c r="AH658" i="13"/>
  <c r="Z620" i="13"/>
  <c r="Y784" i="13"/>
  <c r="X784" i="13"/>
  <c r="AA784" i="13"/>
  <c r="Z784" i="13"/>
  <c r="Y714" i="13"/>
  <c r="X714" i="13"/>
  <c r="AA714" i="13"/>
  <c r="Z714" i="13"/>
  <c r="AA623" i="13"/>
  <c r="Z623" i="13"/>
  <c r="Y623" i="13"/>
  <c r="X623" i="13"/>
  <c r="AA427" i="13"/>
  <c r="Z427" i="13"/>
  <c r="Y427" i="13"/>
  <c r="X427" i="13"/>
  <c r="AA865" i="13"/>
  <c r="Z665" i="13"/>
  <c r="AJ665" i="13" s="1"/>
  <c r="AH599" i="13"/>
  <c r="AK599" i="13"/>
  <c r="AJ599" i="13"/>
  <c r="AI599" i="13"/>
  <c r="Z525" i="13"/>
  <c r="AH445" i="13"/>
  <c r="AK445" i="13"/>
  <c r="AJ445" i="13"/>
  <c r="AI445" i="13"/>
  <c r="AA935" i="13"/>
  <c r="AA606" i="13"/>
  <c r="AA466" i="13"/>
  <c r="AA595" i="13"/>
  <c r="Z543" i="13"/>
  <c r="X921" i="13"/>
  <c r="Y490" i="13"/>
  <c r="AA574" i="13"/>
  <c r="X343" i="13"/>
  <c r="AA343" i="13"/>
  <c r="Y697" i="13"/>
  <c r="Y462" i="13"/>
  <c r="Y620" i="13"/>
  <c r="AK424" i="13"/>
  <c r="AJ424" i="13"/>
  <c r="AI424" i="13"/>
  <c r="AH424" i="13"/>
  <c r="AH333" i="13"/>
  <c r="AA928" i="13"/>
  <c r="AA795" i="13"/>
  <c r="AA529" i="13"/>
  <c r="AA284" i="13"/>
  <c r="AK284" i="13" s="1"/>
  <c r="AA567" i="13"/>
  <c r="Z329" i="13"/>
  <c r="Y350" i="13"/>
  <c r="AA1232" i="13"/>
  <c r="Y280" i="13"/>
  <c r="AA382" i="13"/>
  <c r="Z739" i="13"/>
  <c r="Y343" i="13"/>
  <c r="AH165" i="13"/>
  <c r="AK95" i="13"/>
  <c r="AJ95" i="13"/>
  <c r="AI95" i="13"/>
  <c r="AH95" i="13"/>
  <c r="AK39" i="13"/>
  <c r="AJ39" i="13"/>
  <c r="AI39" i="13"/>
  <c r="AH39" i="13"/>
  <c r="X364" i="13"/>
  <c r="Z277" i="13"/>
  <c r="X221" i="13"/>
  <c r="AA417" i="13"/>
  <c r="X329" i="13"/>
  <c r="X287" i="13"/>
  <c r="X172" i="13"/>
  <c r="AI133" i="13"/>
  <c r="AH133" i="13"/>
  <c r="AJ133" i="13"/>
  <c r="AK133" i="13"/>
  <c r="AI539" i="13"/>
  <c r="X371" i="13"/>
  <c r="Z140" i="13"/>
  <c r="Y140" i="13"/>
  <c r="AA140" i="13"/>
  <c r="X140" i="13"/>
  <c r="Y42" i="13"/>
  <c r="X42" i="13"/>
  <c r="AA42" i="13"/>
  <c r="Z42" i="13"/>
  <c r="X186" i="13"/>
  <c r="AJ210" i="13"/>
  <c r="AT210" i="13" s="1"/>
  <c r="AA301" i="13"/>
  <c r="AK224" i="13"/>
  <c r="AA371" i="13"/>
  <c r="AH3504" i="13"/>
  <c r="Y3472" i="13"/>
  <c r="AI3472" i="13" s="1"/>
  <c r="AA3465" i="13"/>
  <c r="Z3308" i="13"/>
  <c r="X3308" i="13"/>
  <c r="AI3409" i="13"/>
  <c r="AA3343" i="13"/>
  <c r="AJ3238" i="13"/>
  <c r="AK3238" i="13"/>
  <c r="AI3238" i="13"/>
  <c r="AH3238" i="13"/>
  <c r="AK3297" i="13"/>
  <c r="AI3297" i="13"/>
  <c r="AH3297" i="13"/>
  <c r="AJ3297" i="13"/>
  <c r="AK3206" i="13"/>
  <c r="AJ3206" i="13"/>
  <c r="AI3206" i="13"/>
  <c r="AH3206" i="13"/>
  <c r="AK3283" i="13"/>
  <c r="AI3283" i="13"/>
  <c r="AH3283" i="13"/>
  <c r="AJ3283" i="13"/>
  <c r="AI3395" i="13"/>
  <c r="AA3245" i="13"/>
  <c r="AH3189" i="13"/>
  <c r="AK3189" i="13"/>
  <c r="AJ3189" i="13"/>
  <c r="AI3189" i="13"/>
  <c r="Y3182" i="13"/>
  <c r="AA3136" i="13"/>
  <c r="Z3136" i="13"/>
  <c r="Y3136" i="13"/>
  <c r="X3136" i="13"/>
  <c r="AK3126" i="13"/>
  <c r="AJ3126" i="13"/>
  <c r="AH3126" i="13"/>
  <c r="AI3126" i="13"/>
  <c r="X3168" i="13"/>
  <c r="AA3073" i="13"/>
  <c r="Y3073" i="13"/>
  <c r="X3073" i="13"/>
  <c r="Z3073" i="13"/>
  <c r="AA3084" i="13"/>
  <c r="Y3056" i="13"/>
  <c r="AK3056" i="13" s="1"/>
  <c r="Z2933" i="13"/>
  <c r="Z3056" i="13"/>
  <c r="AJ3056" i="13" s="1"/>
  <c r="AI3003" i="13"/>
  <c r="AH3003" i="13"/>
  <c r="AK3003" i="13"/>
  <c r="AJ3003" i="13"/>
  <c r="X2947" i="13"/>
  <c r="AA3112" i="13"/>
  <c r="Y3070" i="13"/>
  <c r="AK3070" i="13" s="1"/>
  <c r="AA2972" i="13"/>
  <c r="X2972" i="13"/>
  <c r="Z2951" i="13"/>
  <c r="X3021" i="13"/>
  <c r="AA2986" i="13"/>
  <c r="X2986" i="13"/>
  <c r="AK3108" i="13"/>
  <c r="AI3108" i="13"/>
  <c r="AH3108" i="13"/>
  <c r="AJ3108" i="13"/>
  <c r="Z2986" i="13"/>
  <c r="AA2835" i="13"/>
  <c r="Z2835" i="13"/>
  <c r="Y2835" i="13"/>
  <c r="X2835" i="13"/>
  <c r="AA2884" i="13"/>
  <c r="Y2884" i="13"/>
  <c r="X2884" i="13"/>
  <c r="Z2884" i="13"/>
  <c r="Z2762" i="13"/>
  <c r="AI2818" i="13"/>
  <c r="Y2867" i="13"/>
  <c r="Z2755" i="13"/>
  <c r="Z2811" i="13"/>
  <c r="AA2625" i="13"/>
  <c r="Z2625" i="13"/>
  <c r="Y2625" i="13"/>
  <c r="X2625" i="13"/>
  <c r="AI2849" i="13"/>
  <c r="AH2849" i="13"/>
  <c r="AK2849" i="13"/>
  <c r="AJ2849" i="13"/>
  <c r="Y2758" i="13"/>
  <c r="X2758" i="13"/>
  <c r="AA2758" i="13"/>
  <c r="Z2758" i="13"/>
  <c r="AH2685" i="13"/>
  <c r="AK2601" i="13"/>
  <c r="AJ2601" i="13"/>
  <c r="AI2601" i="13"/>
  <c r="AH2601" i="13"/>
  <c r="X2853" i="13"/>
  <c r="AJ2723" i="13"/>
  <c r="AI2723" i="13"/>
  <c r="AH2723" i="13"/>
  <c r="AK2723" i="13"/>
  <c r="AJ2653" i="13"/>
  <c r="AI2653" i="13"/>
  <c r="AH2653" i="13"/>
  <c r="AK2653" i="13"/>
  <c r="Y2797" i="13"/>
  <c r="X2702" i="13"/>
  <c r="AH2622" i="13"/>
  <c r="AK2646" i="13"/>
  <c r="AJ2646" i="13"/>
  <c r="AI2646" i="13"/>
  <c r="AH2646" i="13"/>
  <c r="AI2706" i="13"/>
  <c r="X2636" i="13"/>
  <c r="AJ2608" i="13"/>
  <c r="Z2531" i="13"/>
  <c r="Y2489" i="13"/>
  <c r="AA2422" i="13"/>
  <c r="Z2422" i="13"/>
  <c r="Y2422" i="13"/>
  <c r="X2422" i="13"/>
  <c r="X2475" i="13"/>
  <c r="AK2517" i="13"/>
  <c r="AI2517" i="13"/>
  <c r="AH2517" i="13"/>
  <c r="AJ2517" i="13"/>
  <c r="X2482" i="13"/>
  <c r="AA2482" i="13"/>
  <c r="X2461" i="13"/>
  <c r="AI2720" i="13"/>
  <c r="AA2356" i="13"/>
  <c r="AI2349" i="13"/>
  <c r="AU2349" i="13" s="1"/>
  <c r="Y2223" i="13"/>
  <c r="AI2223" i="13" s="1"/>
  <c r="X2181" i="13"/>
  <c r="Y2181" i="13"/>
  <c r="AK2258" i="13"/>
  <c r="AJ2258" i="13"/>
  <c r="AI2258" i="13"/>
  <c r="AH2258" i="13"/>
  <c r="Y2384" i="13"/>
  <c r="AI2447" i="13"/>
  <c r="AU2447" i="13" s="1"/>
  <c r="Y2342" i="13"/>
  <c r="Z2209" i="13"/>
  <c r="X2415" i="13"/>
  <c r="AA2415" i="13"/>
  <c r="Y2415" i="13"/>
  <c r="Z2415" i="13"/>
  <c r="X2345" i="13"/>
  <c r="AA2345" i="13"/>
  <c r="Y2345" i="13"/>
  <c r="Z2345" i="13"/>
  <c r="X2279" i="13"/>
  <c r="Y2230" i="13"/>
  <c r="X2331" i="13"/>
  <c r="AA2317" i="13"/>
  <c r="AA2240" i="13"/>
  <c r="AH2079" i="13"/>
  <c r="AK2079" i="13"/>
  <c r="AI2079" i="13"/>
  <c r="AJ2079" i="13"/>
  <c r="AK2405" i="13"/>
  <c r="AA2195" i="13"/>
  <c r="X2055" i="13"/>
  <c r="AK1943" i="13"/>
  <c r="AJ1943" i="13"/>
  <c r="AI1943" i="13"/>
  <c r="AH1943" i="13"/>
  <c r="AA2167" i="13"/>
  <c r="X2044" i="13"/>
  <c r="AA2044" i="13"/>
  <c r="Y2044" i="13"/>
  <c r="Z2044" i="13"/>
  <c r="AK2023" i="13"/>
  <c r="AJ2023" i="13"/>
  <c r="AH2023" i="13"/>
  <c r="AI2023" i="13"/>
  <c r="X2170" i="13"/>
  <c r="AA2170" i="13"/>
  <c r="Y2170" i="13"/>
  <c r="Z2170" i="13"/>
  <c r="AH1922" i="13"/>
  <c r="AK1922" i="13"/>
  <c r="AI1922" i="13"/>
  <c r="AJ1922" i="13"/>
  <c r="X1946" i="13"/>
  <c r="Y2125" i="13"/>
  <c r="AA1946" i="13"/>
  <c r="AK1838" i="13"/>
  <c r="AK1628" i="13"/>
  <c r="X2090" i="13"/>
  <c r="Z1880" i="13"/>
  <c r="Z1796" i="13"/>
  <c r="AA1897" i="13"/>
  <c r="Z1897" i="13"/>
  <c r="Y1897" i="13"/>
  <c r="X1897" i="13"/>
  <c r="X2009" i="13"/>
  <c r="AH1859" i="13"/>
  <c r="AK1859" i="13"/>
  <c r="AJ1859" i="13"/>
  <c r="AI1859" i="13"/>
  <c r="AH1789" i="13"/>
  <c r="AK1789" i="13"/>
  <c r="AJ1789" i="13"/>
  <c r="AI1789" i="13"/>
  <c r="Z1715" i="13"/>
  <c r="AK1715" i="13" s="1"/>
  <c r="AH1649" i="13"/>
  <c r="AK1649" i="13"/>
  <c r="AJ1649" i="13"/>
  <c r="AI1649" i="13"/>
  <c r="AA1824" i="13"/>
  <c r="AA1796" i="13"/>
  <c r="AA1726" i="13"/>
  <c r="AK1726" i="13" s="1"/>
  <c r="Y1659" i="13"/>
  <c r="AK1659" i="13" s="1"/>
  <c r="Y1631" i="13"/>
  <c r="X1778" i="13"/>
  <c r="Y1894" i="13"/>
  <c r="AK1894" i="13" s="1"/>
  <c r="Y1708" i="13"/>
  <c r="X1666" i="13"/>
  <c r="Y1712" i="13"/>
  <c r="AK1565" i="13"/>
  <c r="AJ1565" i="13"/>
  <c r="AI1565" i="13"/>
  <c r="AH1565" i="13"/>
  <c r="AK1341" i="13"/>
  <c r="AJ1341" i="13"/>
  <c r="AI1341" i="13"/>
  <c r="AH1341" i="13"/>
  <c r="X1638" i="13"/>
  <c r="Y1453" i="13"/>
  <c r="AK1453" i="13" s="1"/>
  <c r="AA1453" i="13"/>
  <c r="Y1820" i="13"/>
  <c r="AA1691" i="13"/>
  <c r="AA1400" i="13"/>
  <c r="Y1834" i="13"/>
  <c r="AK1544" i="13"/>
  <c r="Z1400" i="13"/>
  <c r="AJ1400" i="13" s="1"/>
  <c r="Y1764" i="13"/>
  <c r="AA1631" i="13"/>
  <c r="Y1554" i="13"/>
  <c r="Y1484" i="13"/>
  <c r="Y1400" i="13"/>
  <c r="AK1400" i="13" s="1"/>
  <c r="Y1358" i="13"/>
  <c r="AK1358" i="13" s="1"/>
  <c r="Z1495" i="13"/>
  <c r="AK1495" i="13" s="1"/>
  <c r="AA1022" i="13"/>
  <c r="Z1022" i="13"/>
  <c r="Y1022" i="13"/>
  <c r="X1022" i="13"/>
  <c r="AK1250" i="13"/>
  <c r="AJ1250" i="13"/>
  <c r="AI1250" i="13"/>
  <c r="AH1250" i="13"/>
  <c r="AI1166" i="13"/>
  <c r="X1596" i="13"/>
  <c r="Z1537" i="13"/>
  <c r="AH1176" i="13"/>
  <c r="AK1176" i="13"/>
  <c r="AJ1176" i="13"/>
  <c r="AI1176" i="13"/>
  <c r="AH1092" i="13"/>
  <c r="AK1092" i="13"/>
  <c r="AJ1092" i="13"/>
  <c r="AI1092" i="13"/>
  <c r="X1582" i="13"/>
  <c r="X1169" i="13"/>
  <c r="AA1169" i="13"/>
  <c r="Z1169" i="13"/>
  <c r="Y1169" i="13"/>
  <c r="AA1113" i="13"/>
  <c r="X1554" i="13"/>
  <c r="AI1271" i="13"/>
  <c r="AH1271" i="13"/>
  <c r="AK1271" i="13"/>
  <c r="AJ1271" i="13"/>
  <c r="AI1131" i="13"/>
  <c r="AH1131" i="13"/>
  <c r="AK1131" i="13"/>
  <c r="AJ1131" i="13"/>
  <c r="AI1089" i="13"/>
  <c r="AH1089" i="13"/>
  <c r="AK1089" i="13"/>
  <c r="AJ1089" i="13"/>
  <c r="AI1033" i="13"/>
  <c r="AH1033" i="13"/>
  <c r="AK1033" i="13"/>
  <c r="AJ1033" i="13"/>
  <c r="AH1540" i="13"/>
  <c r="AA1264" i="13"/>
  <c r="AK1264" i="13" s="1"/>
  <c r="Y1197" i="13"/>
  <c r="AA1082" i="13"/>
  <c r="AA1040" i="13"/>
  <c r="X1229" i="13"/>
  <c r="Y1040" i="13"/>
  <c r="AA889" i="13"/>
  <c r="Z889" i="13"/>
  <c r="Y889" i="13"/>
  <c r="X889" i="13"/>
  <c r="Y1299" i="13"/>
  <c r="Z1040" i="13"/>
  <c r="Z917" i="13"/>
  <c r="AH917" i="13" s="1"/>
  <c r="Z886" i="13"/>
  <c r="Z774" i="13"/>
  <c r="AH774" i="13" s="1"/>
  <c r="Y900" i="13"/>
  <c r="Y788" i="13"/>
  <c r="Z963" i="13"/>
  <c r="AA732" i="13"/>
  <c r="AA914" i="13"/>
  <c r="Z823" i="13"/>
  <c r="AK970" i="13"/>
  <c r="Y893" i="13"/>
  <c r="X781" i="13"/>
  <c r="Y826" i="13"/>
  <c r="X826" i="13"/>
  <c r="AA826" i="13"/>
  <c r="Z826" i="13"/>
  <c r="AK616" i="13"/>
  <c r="AJ616" i="13"/>
  <c r="AI616" i="13"/>
  <c r="AH616" i="13"/>
  <c r="X536" i="13"/>
  <c r="Z536" i="13"/>
  <c r="Z494" i="13"/>
  <c r="AH494" i="13" s="1"/>
  <c r="Z452" i="13"/>
  <c r="AH970" i="13"/>
  <c r="AA497" i="13"/>
  <c r="Z497" i="13"/>
  <c r="Y497" i="13"/>
  <c r="X497" i="13"/>
  <c r="Y882" i="13"/>
  <c r="X882" i="13"/>
  <c r="AA882" i="13"/>
  <c r="Z882" i="13"/>
  <c r="Y812" i="13"/>
  <c r="X812" i="13"/>
  <c r="AA812" i="13"/>
  <c r="Z812" i="13"/>
  <c r="AH711" i="13"/>
  <c r="AK711" i="13"/>
  <c r="AJ711" i="13"/>
  <c r="AI711" i="13"/>
  <c r="AH655" i="13"/>
  <c r="AK655" i="13"/>
  <c r="AJ655" i="13"/>
  <c r="AI655" i="13"/>
  <c r="Z595" i="13"/>
  <c r="AH515" i="13"/>
  <c r="AK515" i="13"/>
  <c r="AJ515" i="13"/>
  <c r="AI515" i="13"/>
  <c r="Z441" i="13"/>
  <c r="AK441" i="13" s="1"/>
  <c r="Y868" i="13"/>
  <c r="X868" i="13"/>
  <c r="AA868" i="13"/>
  <c r="Z868" i="13"/>
  <c r="Y665" i="13"/>
  <c r="AK665" i="13" s="1"/>
  <c r="Y637" i="13"/>
  <c r="Y567" i="13"/>
  <c r="AK567" i="13" s="1"/>
  <c r="AA536" i="13"/>
  <c r="AA494" i="13"/>
  <c r="AR690" i="13"/>
  <c r="AU690" i="13"/>
  <c r="AT690" i="13"/>
  <c r="AS690" i="13"/>
  <c r="X532" i="13"/>
  <c r="Y921" i="13"/>
  <c r="Z490" i="13"/>
  <c r="AK354" i="13"/>
  <c r="AJ354" i="13"/>
  <c r="AI354" i="13"/>
  <c r="AH354" i="13"/>
  <c r="AJ200" i="13"/>
  <c r="Z462" i="13"/>
  <c r="AH319" i="13"/>
  <c r="X851" i="13"/>
  <c r="AJ378" i="13"/>
  <c r="AI378" i="13"/>
  <c r="AK378" i="13"/>
  <c r="AH378" i="13"/>
  <c r="AA340" i="13"/>
  <c r="Y312" i="13"/>
  <c r="AA158" i="13"/>
  <c r="AJ420" i="13"/>
  <c r="AI420" i="13"/>
  <c r="AK420" i="13"/>
  <c r="AH420" i="13"/>
  <c r="Z350" i="13"/>
  <c r="Z1180" i="13"/>
  <c r="AJ1180" i="13" s="1"/>
  <c r="AR704" i="13"/>
  <c r="AU704" i="13"/>
  <c r="AT704" i="13"/>
  <c r="AS704" i="13"/>
  <c r="AA333" i="13"/>
  <c r="AK333" i="13" s="1"/>
  <c r="Z280" i="13"/>
  <c r="AU116" i="13"/>
  <c r="AT116" i="13"/>
  <c r="AS116" i="13"/>
  <c r="AR116" i="13"/>
  <c r="AU60" i="13"/>
  <c r="AT60" i="13"/>
  <c r="AS60" i="13"/>
  <c r="AR60" i="13"/>
  <c r="Y382" i="13"/>
  <c r="Z343" i="13"/>
  <c r="Y161" i="13"/>
  <c r="X161" i="13"/>
  <c r="Z161" i="13"/>
  <c r="AA161" i="13"/>
  <c r="Y364" i="13"/>
  <c r="Y273" i="13"/>
  <c r="AA221" i="13"/>
  <c r="Z1292" i="13"/>
  <c r="Z319" i="13"/>
  <c r="AK319" i="13" s="1"/>
  <c r="Z235" i="13"/>
  <c r="AI91" i="13"/>
  <c r="AJ91" i="13"/>
  <c r="AH91" i="13"/>
  <c r="AK91" i="13"/>
  <c r="AH368" i="13"/>
  <c r="Y126" i="13"/>
  <c r="X126" i="13"/>
  <c r="Z126" i="13"/>
  <c r="AA126" i="13"/>
  <c r="AI175" i="13"/>
  <c r="AH224" i="13"/>
  <c r="AJ3455" i="13"/>
  <c r="AH3493" i="13"/>
  <c r="AK3493" i="13"/>
  <c r="AJ3493" i="13"/>
  <c r="AI3493" i="13"/>
  <c r="X3486" i="13"/>
  <c r="AA3486" i="13"/>
  <c r="Z3486" i="13"/>
  <c r="Y3486" i="13"/>
  <c r="AI3476" i="13"/>
  <c r="AH3476" i="13"/>
  <c r="AK3476" i="13"/>
  <c r="AJ3476" i="13"/>
  <c r="AH3507" i="13"/>
  <c r="AK3507" i="13"/>
  <c r="AJ3507" i="13"/>
  <c r="AI3507" i="13"/>
  <c r="X3378" i="13"/>
  <c r="AA3378" i="13"/>
  <c r="Z3378" i="13"/>
  <c r="AH3413" i="13"/>
  <c r="AK3413" i="13"/>
  <c r="AJ3413" i="13"/>
  <c r="AI3413" i="13"/>
  <c r="Y3455" i="13"/>
  <c r="AI3455" i="13" s="1"/>
  <c r="AJ3490" i="13"/>
  <c r="AU3490" i="13" s="1"/>
  <c r="X3458" i="13"/>
  <c r="AK3301" i="13"/>
  <c r="AJ3301" i="13"/>
  <c r="AI3301" i="13"/>
  <c r="AH3301" i="13"/>
  <c r="AA3346" i="13"/>
  <c r="Y3346" i="13"/>
  <c r="X3346" i="13"/>
  <c r="Z3346" i="13"/>
  <c r="X3343" i="13"/>
  <c r="Z3273" i="13"/>
  <c r="AK3339" i="13"/>
  <c r="AI3339" i="13"/>
  <c r="AH3339" i="13"/>
  <c r="AJ3339" i="13"/>
  <c r="X3245" i="13"/>
  <c r="AA3294" i="13"/>
  <c r="AH3294" i="13" s="1"/>
  <c r="Y3199" i="13"/>
  <c r="Y3234" i="13"/>
  <c r="AA3336" i="13"/>
  <c r="AI3147" i="13"/>
  <c r="AH3147" i="13"/>
  <c r="AK3147" i="13"/>
  <c r="AJ3147" i="13"/>
  <c r="Z3140" i="13"/>
  <c r="AK3140" i="13" s="1"/>
  <c r="X3154" i="13"/>
  <c r="AA3087" i="13"/>
  <c r="Y3087" i="13"/>
  <c r="X3087" i="13"/>
  <c r="Z3087" i="13"/>
  <c r="X3084" i="13"/>
  <c r="X3052" i="13"/>
  <c r="X3115" i="13"/>
  <c r="AA3115" i="13"/>
  <c r="Z3115" i="13"/>
  <c r="Y3115" i="13"/>
  <c r="AA3056" i="13"/>
  <c r="X2933" i="13"/>
  <c r="X3112" i="13"/>
  <c r="Y2954" i="13"/>
  <c r="X2954" i="13"/>
  <c r="AA2954" i="13"/>
  <c r="Z2954" i="13"/>
  <c r="Z3070" i="13"/>
  <c r="AJ3070" i="13" s="1"/>
  <c r="Y3031" i="13"/>
  <c r="AI3031" i="13" s="1"/>
  <c r="Y2982" i="13"/>
  <c r="X2982" i="13"/>
  <c r="AA2982" i="13"/>
  <c r="Z2982" i="13"/>
  <c r="X3035" i="13"/>
  <c r="AA3000" i="13"/>
  <c r="X3000" i="13"/>
  <c r="AA3360" i="13"/>
  <c r="Y3360" i="13"/>
  <c r="X3360" i="13"/>
  <c r="Z3360" i="13"/>
  <c r="Y3021" i="13"/>
  <c r="AA2881" i="13"/>
  <c r="AJ2762" i="13"/>
  <c r="AI2762" i="13"/>
  <c r="AH2762" i="13"/>
  <c r="AK2762" i="13"/>
  <c r="AA2821" i="13"/>
  <c r="Z2821" i="13"/>
  <c r="Y2821" i="13"/>
  <c r="X2821" i="13"/>
  <c r="AI2807" i="13"/>
  <c r="AH2807" i="13"/>
  <c r="AK2807" i="13"/>
  <c r="AJ2807" i="13"/>
  <c r="Y2860" i="13"/>
  <c r="AI2860" i="13" s="1"/>
  <c r="Z2881" i="13"/>
  <c r="Z2867" i="13"/>
  <c r="Z2678" i="13"/>
  <c r="Y2678" i="13"/>
  <c r="AA2695" i="13"/>
  <c r="Z2695" i="13"/>
  <c r="Y2695" i="13"/>
  <c r="X2695" i="13"/>
  <c r="AA2611" i="13"/>
  <c r="Z2611" i="13"/>
  <c r="Y2611" i="13"/>
  <c r="X2611" i="13"/>
  <c r="X2839" i="13"/>
  <c r="Y2853" i="13"/>
  <c r="Z2650" i="13"/>
  <c r="Z2797" i="13"/>
  <c r="X2650" i="13"/>
  <c r="Y2702" i="13"/>
  <c r="AI2622" i="13"/>
  <c r="AA2734" i="13"/>
  <c r="X2716" i="13"/>
  <c r="AJ2706" i="13"/>
  <c r="AK2618" i="13"/>
  <c r="AJ2618" i="13"/>
  <c r="AI2618" i="13"/>
  <c r="AH2618" i="13"/>
  <c r="X2688" i="13"/>
  <c r="Z2489" i="13"/>
  <c r="AA2496" i="13"/>
  <c r="X2496" i="13"/>
  <c r="AA2394" i="13"/>
  <c r="Z2394" i="13"/>
  <c r="Y2394" i="13"/>
  <c r="X2394" i="13"/>
  <c r="Y2590" i="13"/>
  <c r="X2590" i="13"/>
  <c r="AA2590" i="13"/>
  <c r="Z2590" i="13"/>
  <c r="Y2475" i="13"/>
  <c r="AA2615" i="13"/>
  <c r="Y2461" i="13"/>
  <c r="AJ2720" i="13"/>
  <c r="AK2419" i="13"/>
  <c r="AA2471" i="13"/>
  <c r="AK2471" i="13" s="1"/>
  <c r="X2356" i="13"/>
  <c r="AK2377" i="13"/>
  <c r="AA2335" i="13"/>
  <c r="Y2335" i="13"/>
  <c r="AA2433" i="13"/>
  <c r="AA2254" i="13"/>
  <c r="Z2254" i="13"/>
  <c r="Y2254" i="13"/>
  <c r="X2254" i="13"/>
  <c r="AK2244" i="13"/>
  <c r="AJ2244" i="13"/>
  <c r="AI2244" i="13"/>
  <c r="AH2244" i="13"/>
  <c r="AK2188" i="13"/>
  <c r="AJ2188" i="13"/>
  <c r="AI2188" i="13"/>
  <c r="AH2188" i="13"/>
  <c r="AA2412" i="13"/>
  <c r="AI2296" i="13"/>
  <c r="AH2296" i="13"/>
  <c r="AJ2296" i="13"/>
  <c r="AK2296" i="13"/>
  <c r="X2240" i="13"/>
  <c r="X2209" i="13"/>
  <c r="X2387" i="13"/>
  <c r="AA2387" i="13"/>
  <c r="Y2387" i="13"/>
  <c r="Z2387" i="13"/>
  <c r="AA2209" i="13"/>
  <c r="Y2331" i="13"/>
  <c r="AA2265" i="13"/>
  <c r="AJ2405" i="13"/>
  <c r="AU2405" i="13" s="1"/>
  <c r="AA2191" i="13"/>
  <c r="AK2289" i="13"/>
  <c r="AJ2289" i="13"/>
  <c r="AI2289" i="13"/>
  <c r="AH2289" i="13"/>
  <c r="Z2191" i="13"/>
  <c r="Y2055" i="13"/>
  <c r="X2167" i="13"/>
  <c r="Z1988" i="13"/>
  <c r="Z1918" i="13"/>
  <c r="AJ2118" i="13"/>
  <c r="AT2118" i="13" s="1"/>
  <c r="AA1978" i="13"/>
  <c r="Y1978" i="13"/>
  <c r="AA2020" i="13"/>
  <c r="Y1929" i="13"/>
  <c r="AI1824" i="13"/>
  <c r="AK1876" i="13"/>
  <c r="AJ1876" i="13"/>
  <c r="AI1876" i="13"/>
  <c r="AH1876" i="13"/>
  <c r="AA1827" i="13"/>
  <c r="Z1827" i="13"/>
  <c r="Y1827" i="13"/>
  <c r="X1827" i="13"/>
  <c r="AA1743" i="13"/>
  <c r="Z1743" i="13"/>
  <c r="Y1743" i="13"/>
  <c r="X1743" i="13"/>
  <c r="Y2009" i="13"/>
  <c r="Z1855" i="13"/>
  <c r="AJ1855" i="13" s="1"/>
  <c r="Z1785" i="13"/>
  <c r="AJ1785" i="13" s="1"/>
  <c r="AH1705" i="13"/>
  <c r="AK1705" i="13"/>
  <c r="AJ1705" i="13"/>
  <c r="AI1705" i="13"/>
  <c r="Z1645" i="13"/>
  <c r="AA2132" i="13"/>
  <c r="AJ2132" i="13" s="1"/>
  <c r="Y1855" i="13"/>
  <c r="AK1855" i="13" s="1"/>
  <c r="AA1754" i="13"/>
  <c r="AA1684" i="13"/>
  <c r="AA1656" i="13"/>
  <c r="AA1628" i="13"/>
  <c r="AJ1628" i="13" s="1"/>
  <c r="Z1978" i="13"/>
  <c r="AH1978" i="13" s="1"/>
  <c r="X1631" i="13"/>
  <c r="Y1778" i="13"/>
  <c r="X1694" i="13"/>
  <c r="Z1708" i="13"/>
  <c r="Y1666" i="13"/>
  <c r="AA1519" i="13"/>
  <c r="Z1519" i="13"/>
  <c r="Y1519" i="13"/>
  <c r="X1519" i="13"/>
  <c r="Y1638" i="13"/>
  <c r="Z1579" i="13"/>
  <c r="AJ1579" i="13" s="1"/>
  <c r="Z1551" i="13"/>
  <c r="AH1491" i="13"/>
  <c r="AK1491" i="13"/>
  <c r="AJ1491" i="13"/>
  <c r="AI1491" i="13"/>
  <c r="AH1449" i="13"/>
  <c r="AK1449" i="13"/>
  <c r="AJ1449" i="13"/>
  <c r="AI1449" i="13"/>
  <c r="Z1411" i="13"/>
  <c r="Z1820" i="13"/>
  <c r="AH1687" i="13"/>
  <c r="AA1596" i="13"/>
  <c r="X1512" i="13"/>
  <c r="AA1512" i="13"/>
  <c r="Z1512" i="13"/>
  <c r="Y1512" i="13"/>
  <c r="X1456" i="13"/>
  <c r="AA1456" i="13"/>
  <c r="Z1456" i="13"/>
  <c r="Y1456" i="13"/>
  <c r="Z1834" i="13"/>
  <c r="Z1498" i="13"/>
  <c r="AJ1498" i="13" s="1"/>
  <c r="AI1446" i="13"/>
  <c r="AH1446" i="13"/>
  <c r="AK1446" i="13"/>
  <c r="AJ1446" i="13"/>
  <c r="AI1390" i="13"/>
  <c r="AH1390" i="13"/>
  <c r="AK1390" i="13"/>
  <c r="AJ1390" i="13"/>
  <c r="AI1348" i="13"/>
  <c r="AH1348" i="13"/>
  <c r="AK1348" i="13"/>
  <c r="AJ1348" i="13"/>
  <c r="AI1887" i="13"/>
  <c r="AU1887" i="13" s="1"/>
  <c r="Z1764" i="13"/>
  <c r="AA1551" i="13"/>
  <c r="AA1355" i="13"/>
  <c r="AK1355" i="13" s="1"/>
  <c r="AA1544" i="13"/>
  <c r="AJ1544" i="13" s="1"/>
  <c r="AA1404" i="13"/>
  <c r="AA1120" i="13"/>
  <c r="Z1120" i="13"/>
  <c r="Y1120" i="13"/>
  <c r="X1120" i="13"/>
  <c r="AA1320" i="13"/>
  <c r="Y1551" i="13"/>
  <c r="Z1502" i="13"/>
  <c r="AI1502" i="13" s="1"/>
  <c r="Z1313" i="13"/>
  <c r="AH1313" i="13" s="1"/>
  <c r="AH1274" i="13"/>
  <c r="AK1274" i="13"/>
  <c r="AJ1274" i="13"/>
  <c r="AI1274" i="13"/>
  <c r="AH1134" i="13"/>
  <c r="AK1134" i="13"/>
  <c r="AJ1134" i="13"/>
  <c r="AI1134" i="13"/>
  <c r="AK1040" i="13"/>
  <c r="AJ1040" i="13"/>
  <c r="AI1040" i="13"/>
  <c r="AH1040" i="13"/>
  <c r="AA1239" i="13"/>
  <c r="AA1043" i="13"/>
  <c r="Z1267" i="13"/>
  <c r="AJ1267" i="13" s="1"/>
  <c r="AI1215" i="13"/>
  <c r="AH1215" i="13"/>
  <c r="AK1215" i="13"/>
  <c r="AJ1215" i="13"/>
  <c r="Z1029" i="13"/>
  <c r="AJ1029" i="13" s="1"/>
  <c r="AI1540" i="13"/>
  <c r="X1404" i="13"/>
  <c r="AA1194" i="13"/>
  <c r="AA1068" i="13"/>
  <c r="AK1068" i="13" s="1"/>
  <c r="X1197" i="13"/>
  <c r="AA875" i="13"/>
  <c r="Z875" i="13"/>
  <c r="Y875" i="13"/>
  <c r="X875" i="13"/>
  <c r="Y1015" i="13"/>
  <c r="AK1015" i="13" s="1"/>
  <c r="AA1229" i="13"/>
  <c r="Z1019" i="13"/>
  <c r="Z928" i="13"/>
  <c r="AJ928" i="13" s="1"/>
  <c r="AI819" i="13"/>
  <c r="AH819" i="13"/>
  <c r="AK819" i="13"/>
  <c r="AJ819" i="13"/>
  <c r="AI721" i="13"/>
  <c r="AH721" i="13"/>
  <c r="AK721" i="13"/>
  <c r="AJ721" i="13"/>
  <c r="Y886" i="13"/>
  <c r="Y774" i="13"/>
  <c r="AK774" i="13" s="1"/>
  <c r="AA844" i="13"/>
  <c r="AK844" i="13" s="1"/>
  <c r="X725" i="13"/>
  <c r="X907" i="13"/>
  <c r="Y966" i="13"/>
  <c r="X966" i="13"/>
  <c r="AA966" i="13"/>
  <c r="Z966" i="13"/>
  <c r="Z893" i="13"/>
  <c r="Y781" i="13"/>
  <c r="AA774" i="13"/>
  <c r="AK686" i="13"/>
  <c r="AJ686" i="13"/>
  <c r="AI686" i="13"/>
  <c r="AH686" i="13"/>
  <c r="Z648" i="13"/>
  <c r="AK648" i="13" s="1"/>
  <c r="X578" i="13"/>
  <c r="Z578" i="13"/>
  <c r="Z522" i="13"/>
  <c r="AK448" i="13"/>
  <c r="AJ448" i="13"/>
  <c r="AI448" i="13"/>
  <c r="AH448" i="13"/>
  <c r="X991" i="13"/>
  <c r="Y952" i="13"/>
  <c r="X952" i="13"/>
  <c r="AA952" i="13"/>
  <c r="Z952" i="13"/>
  <c r="AH571" i="13"/>
  <c r="AK571" i="13"/>
  <c r="AJ571" i="13"/>
  <c r="AI571" i="13"/>
  <c r="AH501" i="13"/>
  <c r="AK501" i="13"/>
  <c r="AJ501" i="13"/>
  <c r="AI501" i="13"/>
  <c r="AH431" i="13"/>
  <c r="AK431" i="13"/>
  <c r="AJ431" i="13"/>
  <c r="AI431" i="13"/>
  <c r="AA662" i="13"/>
  <c r="AA634" i="13"/>
  <c r="AA564" i="13"/>
  <c r="AH557" i="13"/>
  <c r="AK557" i="13"/>
  <c r="AJ557" i="13"/>
  <c r="AI557" i="13"/>
  <c r="Y532" i="13"/>
  <c r="Z921" i="13"/>
  <c r="AK340" i="13"/>
  <c r="AJ340" i="13"/>
  <c r="AI340" i="13"/>
  <c r="AH340" i="13"/>
  <c r="AK256" i="13"/>
  <c r="AJ256" i="13"/>
  <c r="AI256" i="13"/>
  <c r="AH256" i="13"/>
  <c r="AK196" i="13"/>
  <c r="AI305" i="13"/>
  <c r="Y851" i="13"/>
  <c r="Y494" i="13"/>
  <c r="AK494" i="13" s="1"/>
  <c r="AI308" i="13"/>
  <c r="AS308" i="13" s="1"/>
  <c r="X158" i="13"/>
  <c r="AJ406" i="13"/>
  <c r="AI406" i="13"/>
  <c r="AK406" i="13"/>
  <c r="AH406" i="13"/>
  <c r="AI196" i="13"/>
  <c r="AS196" i="13" s="1"/>
  <c r="X266" i="13"/>
  <c r="AA319" i="13"/>
  <c r="Z417" i="13"/>
  <c r="AH417" i="13" s="1"/>
  <c r="AJ322" i="13"/>
  <c r="AI322" i="13"/>
  <c r="AH322" i="13"/>
  <c r="AK322" i="13"/>
  <c r="Y221" i="13"/>
  <c r="AK137" i="13"/>
  <c r="AJ137" i="13"/>
  <c r="AI137" i="13"/>
  <c r="AH137" i="13"/>
  <c r="AK81" i="13"/>
  <c r="AJ81" i="13"/>
  <c r="AI81" i="13"/>
  <c r="AH81" i="13"/>
  <c r="AA693" i="13"/>
  <c r="Z364" i="13"/>
  <c r="X602" i="13"/>
  <c r="Y315" i="13"/>
  <c r="AI49" i="13"/>
  <c r="AH49" i="13"/>
  <c r="AJ49" i="13"/>
  <c r="AK49" i="13"/>
  <c r="AK984" i="13"/>
  <c r="Z361" i="13"/>
  <c r="AH361" i="13" s="1"/>
  <c r="Y112" i="13"/>
  <c r="X112" i="13"/>
  <c r="Z112" i="13"/>
  <c r="AA112" i="13"/>
  <c r="X1218" i="13"/>
  <c r="AH259" i="13"/>
  <c r="AA3451" i="13"/>
  <c r="AK3374" i="13"/>
  <c r="AJ3374" i="13"/>
  <c r="AI3374" i="13"/>
  <c r="AH3374" i="13"/>
  <c r="X3427" i="13"/>
  <c r="AK3490" i="13"/>
  <c r="AH3350" i="13"/>
  <c r="Z3357" i="13"/>
  <c r="X3311" i="13"/>
  <c r="AA3273" i="13"/>
  <c r="AK3224" i="13"/>
  <c r="AJ3224" i="13"/>
  <c r="AI3224" i="13"/>
  <c r="AH3224" i="13"/>
  <c r="AK3199" i="13"/>
  <c r="AJ3199" i="13"/>
  <c r="AI3199" i="13"/>
  <c r="AH3199" i="13"/>
  <c r="Z3259" i="13"/>
  <c r="AJ3259" i="13" s="1"/>
  <c r="Z3196" i="13"/>
  <c r="AK3196" i="13" s="1"/>
  <c r="AH3231" i="13"/>
  <c r="AK3231" i="13"/>
  <c r="Z3287" i="13"/>
  <c r="AK3234" i="13"/>
  <c r="AJ3234" i="13"/>
  <c r="AI3234" i="13"/>
  <c r="AH3234" i="13"/>
  <c r="AA3196" i="13"/>
  <c r="AA3178" i="13"/>
  <c r="Z3178" i="13"/>
  <c r="Y3178" i="13"/>
  <c r="X3178" i="13"/>
  <c r="AA3122" i="13"/>
  <c r="Z3122" i="13"/>
  <c r="Y3122" i="13"/>
  <c r="X3122" i="13"/>
  <c r="Z3231" i="13"/>
  <c r="AJ3231" i="13" s="1"/>
  <c r="Y3227" i="13"/>
  <c r="AK3227" i="13" s="1"/>
  <c r="Y3098" i="13"/>
  <c r="AK3098" i="13" s="1"/>
  <c r="Z3063" i="13"/>
  <c r="X3063" i="13"/>
  <c r="AK3066" i="13"/>
  <c r="AI3066" i="13"/>
  <c r="AH3066" i="13"/>
  <c r="AJ3066" i="13"/>
  <c r="Y3052" i="13"/>
  <c r="AI2989" i="13"/>
  <c r="AH2989" i="13"/>
  <c r="AK2989" i="13"/>
  <c r="AJ2989" i="13"/>
  <c r="AH2919" i="13"/>
  <c r="AA3101" i="13"/>
  <c r="Y3101" i="13"/>
  <c r="X3101" i="13"/>
  <c r="Z3101" i="13"/>
  <c r="AA3028" i="13"/>
  <c r="X3028" i="13"/>
  <c r="AA3070" i="13"/>
  <c r="Y2926" i="13"/>
  <c r="X2926" i="13"/>
  <c r="AA2926" i="13"/>
  <c r="Z2926" i="13"/>
  <c r="Y3035" i="13"/>
  <c r="Z3021" i="13"/>
  <c r="AK2895" i="13"/>
  <c r="AJ2895" i="13"/>
  <c r="AH2895" i="13"/>
  <c r="AI2895" i="13"/>
  <c r="X2881" i="13"/>
  <c r="X2748" i="13"/>
  <c r="AA2793" i="13"/>
  <c r="Z2793" i="13"/>
  <c r="Y2793" i="13"/>
  <c r="X2793" i="13"/>
  <c r="AJ2863" i="13"/>
  <c r="AU2863" i="13" s="1"/>
  <c r="Z2804" i="13"/>
  <c r="AI2751" i="13"/>
  <c r="AH2751" i="13"/>
  <c r="AK2751" i="13"/>
  <c r="AJ2751" i="13"/>
  <c r="X2979" i="13"/>
  <c r="X2912" i="13"/>
  <c r="AA2912" i="13"/>
  <c r="Y2912" i="13"/>
  <c r="Z2912" i="13"/>
  <c r="AA2790" i="13"/>
  <c r="AA2776" i="13"/>
  <c r="AK2776" i="13" s="1"/>
  <c r="Y2786" i="13"/>
  <c r="X2786" i="13"/>
  <c r="AA2786" i="13"/>
  <c r="Z2786" i="13"/>
  <c r="Y2772" i="13"/>
  <c r="X2772" i="13"/>
  <c r="AA2772" i="13"/>
  <c r="Z2772" i="13"/>
  <c r="Y2839" i="13"/>
  <c r="AK2671" i="13"/>
  <c r="AJ2671" i="13"/>
  <c r="AI2671" i="13"/>
  <c r="AH2671" i="13"/>
  <c r="AA2860" i="13"/>
  <c r="AK2667" i="13"/>
  <c r="Z2853" i="13"/>
  <c r="AA2716" i="13"/>
  <c r="Z2643" i="13"/>
  <c r="AK2643" i="13" s="1"/>
  <c r="Z2702" i="13"/>
  <c r="AJ2622" i="13"/>
  <c r="X2678" i="13"/>
  <c r="Y2716" i="13"/>
  <c r="AI2513" i="13"/>
  <c r="AH2513" i="13"/>
  <c r="AK2513" i="13"/>
  <c r="AJ2513" i="13"/>
  <c r="Y2688" i="13"/>
  <c r="Y2562" i="13"/>
  <c r="X2562" i="13"/>
  <c r="AA2562" i="13"/>
  <c r="Z2562" i="13"/>
  <c r="Y2520" i="13"/>
  <c r="X2520" i="13"/>
  <c r="AA2520" i="13"/>
  <c r="Z2520" i="13"/>
  <c r="AA2380" i="13"/>
  <c r="Z2380" i="13"/>
  <c r="Y2380" i="13"/>
  <c r="X2380" i="13"/>
  <c r="Z2475" i="13"/>
  <c r="Y2548" i="13"/>
  <c r="X2548" i="13"/>
  <c r="AA2548" i="13"/>
  <c r="Z2548" i="13"/>
  <c r="Y2485" i="13"/>
  <c r="AI2485" i="13" s="1"/>
  <c r="Z2461" i="13"/>
  <c r="AI2363" i="13"/>
  <c r="AH2363" i="13"/>
  <c r="AJ2363" i="13"/>
  <c r="AK2363" i="13"/>
  <c r="Y2356" i="13"/>
  <c r="AK2545" i="13"/>
  <c r="AI2545" i="13"/>
  <c r="AH2545" i="13"/>
  <c r="AJ2545" i="13"/>
  <c r="AA2440" i="13"/>
  <c r="X2373" i="13"/>
  <c r="AA2373" i="13"/>
  <c r="Y2373" i="13"/>
  <c r="Z2373" i="13"/>
  <c r="AA2321" i="13"/>
  <c r="X2321" i="13"/>
  <c r="Y2321" i="13"/>
  <c r="AA2426" i="13"/>
  <c r="Z2240" i="13"/>
  <c r="X2401" i="13"/>
  <c r="AA2401" i="13"/>
  <c r="Y2401" i="13"/>
  <c r="Z2401" i="13"/>
  <c r="X2412" i="13"/>
  <c r="AH2328" i="13"/>
  <c r="Z2279" i="13"/>
  <c r="X2265" i="13"/>
  <c r="Z2328" i="13"/>
  <c r="AA2261" i="13"/>
  <c r="AH2149" i="13"/>
  <c r="AK2149" i="13"/>
  <c r="AI2149" i="13"/>
  <c r="AJ2149" i="13"/>
  <c r="AH2107" i="13"/>
  <c r="AK2107" i="13"/>
  <c r="AI2107" i="13"/>
  <c r="AJ2107" i="13"/>
  <c r="X2191" i="13"/>
  <c r="AA2153" i="13"/>
  <c r="X2100" i="13"/>
  <c r="AA2100" i="13"/>
  <c r="Y2100" i="13"/>
  <c r="Z2100" i="13"/>
  <c r="AK2013" i="13"/>
  <c r="AJ2013" i="13"/>
  <c r="AI2013" i="13"/>
  <c r="AH2013" i="13"/>
  <c r="AK1929" i="13"/>
  <c r="AJ1929" i="13"/>
  <c r="AI1929" i="13"/>
  <c r="AH1929" i="13"/>
  <c r="Y2167" i="13"/>
  <c r="AA2111" i="13"/>
  <c r="AJ1978" i="13"/>
  <c r="AH1908" i="13"/>
  <c r="AK1908" i="13"/>
  <c r="AI1908" i="13"/>
  <c r="AJ1908" i="13"/>
  <c r="AK1974" i="13"/>
  <c r="AJ1974" i="13"/>
  <c r="AI1974" i="13"/>
  <c r="AH1974" i="13"/>
  <c r="X1932" i="13"/>
  <c r="AA1999" i="13"/>
  <c r="AA1932" i="13"/>
  <c r="AA2069" i="13"/>
  <c r="X1911" i="13"/>
  <c r="AK1880" i="13"/>
  <c r="AJ1880" i="13"/>
  <c r="AI1880" i="13"/>
  <c r="AH1880" i="13"/>
  <c r="AK1810" i="13"/>
  <c r="AJ1810" i="13"/>
  <c r="AI1810" i="13"/>
  <c r="AH1810" i="13"/>
  <c r="AI1712" i="13"/>
  <c r="AK1614" i="13"/>
  <c r="AJ1614" i="13"/>
  <c r="AI1614" i="13"/>
  <c r="AH1614" i="13"/>
  <c r="AJ1936" i="13"/>
  <c r="AA1992" i="13"/>
  <c r="AH1992" i="13" s="1"/>
  <c r="AK1904" i="13"/>
  <c r="AJ1904" i="13"/>
  <c r="AI1904" i="13"/>
  <c r="AH1904" i="13"/>
  <c r="Z1838" i="13"/>
  <c r="AJ1838" i="13" s="1"/>
  <c r="Z1740" i="13"/>
  <c r="AJ1740" i="13" s="1"/>
  <c r="Z1698" i="13"/>
  <c r="AA1883" i="13"/>
  <c r="Z1883" i="13"/>
  <c r="Y1883" i="13"/>
  <c r="X1883" i="13"/>
  <c r="Z2009" i="13"/>
  <c r="AH1845" i="13"/>
  <c r="AK1845" i="13"/>
  <c r="AJ1845" i="13"/>
  <c r="AI1845" i="13"/>
  <c r="AH1775" i="13"/>
  <c r="AK1775" i="13"/>
  <c r="AJ1775" i="13"/>
  <c r="AI1775" i="13"/>
  <c r="AH1691" i="13"/>
  <c r="AK1691" i="13"/>
  <c r="AJ1691" i="13"/>
  <c r="AI1691" i="13"/>
  <c r="AH1635" i="13"/>
  <c r="AK1635" i="13"/>
  <c r="AJ1635" i="13"/>
  <c r="AI1635" i="13"/>
  <c r="Y1715" i="13"/>
  <c r="Z1656" i="13"/>
  <c r="AK1656" i="13" s="1"/>
  <c r="AA1855" i="13"/>
  <c r="Z1778" i="13"/>
  <c r="Y1694" i="13"/>
  <c r="AA1813" i="13"/>
  <c r="Z1666" i="13"/>
  <c r="AK1551" i="13"/>
  <c r="AJ1551" i="13"/>
  <c r="AI1551" i="13"/>
  <c r="AH1551" i="13"/>
  <c r="AK1467" i="13"/>
  <c r="AJ1467" i="13"/>
  <c r="AI1467" i="13"/>
  <c r="AH1467" i="13"/>
  <c r="AK1397" i="13"/>
  <c r="AJ1397" i="13"/>
  <c r="AI1397" i="13"/>
  <c r="AH1397" i="13"/>
  <c r="AK1327" i="13"/>
  <c r="AJ1327" i="13"/>
  <c r="AI1327" i="13"/>
  <c r="AH1327" i="13"/>
  <c r="AA1729" i="13"/>
  <c r="Y1803" i="13"/>
  <c r="AH1803" i="13" s="1"/>
  <c r="AH1575" i="13"/>
  <c r="AK1575" i="13"/>
  <c r="AJ1575" i="13"/>
  <c r="AI1575" i="13"/>
  <c r="AH1547" i="13"/>
  <c r="AK1547" i="13"/>
  <c r="AJ1547" i="13"/>
  <c r="AI1547" i="13"/>
  <c r="Z1481" i="13"/>
  <c r="Y1481" i="13"/>
  <c r="X1481" i="13"/>
  <c r="AH1407" i="13"/>
  <c r="AK1407" i="13"/>
  <c r="AJ1407" i="13"/>
  <c r="AI1407" i="13"/>
  <c r="AH1379" i="13"/>
  <c r="AK1379" i="13"/>
  <c r="AJ1379" i="13"/>
  <c r="AI1379" i="13"/>
  <c r="AI1687" i="13"/>
  <c r="AA1582" i="13"/>
  <c r="X1386" i="13"/>
  <c r="AA1386" i="13"/>
  <c r="Z1386" i="13"/>
  <c r="Y1386" i="13"/>
  <c r="X1330" i="13"/>
  <c r="AA1330" i="13"/>
  <c r="Z1330" i="13"/>
  <c r="Y1330" i="13"/>
  <c r="AJ1887" i="13"/>
  <c r="AT1887" i="13" s="1"/>
  <c r="AK1610" i="13"/>
  <c r="AJ1610" i="13"/>
  <c r="AI1610" i="13"/>
  <c r="AH1610" i="13"/>
  <c r="Y1582" i="13"/>
  <c r="Y1428" i="13"/>
  <c r="AI1320" i="13"/>
  <c r="AH1320" i="13"/>
  <c r="AK1320" i="13"/>
  <c r="AJ1320" i="13"/>
  <c r="AK1526" i="13"/>
  <c r="AJ1526" i="13"/>
  <c r="AI1526" i="13"/>
  <c r="AH1526" i="13"/>
  <c r="AA1334" i="13"/>
  <c r="AA1008" i="13"/>
  <c r="Z1008" i="13"/>
  <c r="Y1008" i="13"/>
  <c r="X1008" i="13"/>
  <c r="AK1292" i="13"/>
  <c r="AJ1292" i="13"/>
  <c r="AI1292" i="13"/>
  <c r="AH1292" i="13"/>
  <c r="AK1236" i="13"/>
  <c r="AJ1236" i="13"/>
  <c r="AI1236" i="13"/>
  <c r="AH1236" i="13"/>
  <c r="AA1533" i="13"/>
  <c r="AH1204" i="13"/>
  <c r="AK1204" i="13"/>
  <c r="AJ1204" i="13"/>
  <c r="AI1204" i="13"/>
  <c r="Z1082" i="13"/>
  <c r="AK1082" i="13" s="1"/>
  <c r="AH1036" i="13"/>
  <c r="AK1036" i="13"/>
  <c r="AJ1036" i="13"/>
  <c r="AI1036" i="13"/>
  <c r="X1568" i="13"/>
  <c r="X1295" i="13"/>
  <c r="AA1295" i="13"/>
  <c r="Z1295" i="13"/>
  <c r="Y1295" i="13"/>
  <c r="AA1155" i="13"/>
  <c r="X1099" i="13"/>
  <c r="AA1099" i="13"/>
  <c r="Z1099" i="13"/>
  <c r="Y1099" i="13"/>
  <c r="AA1029" i="13"/>
  <c r="Z1523" i="13"/>
  <c r="AI1159" i="13"/>
  <c r="AH1159" i="13"/>
  <c r="AK1159" i="13"/>
  <c r="AJ1159" i="13"/>
  <c r="AI1075" i="13"/>
  <c r="AH1075" i="13"/>
  <c r="AK1075" i="13"/>
  <c r="AJ1075" i="13"/>
  <c r="AA1222" i="13"/>
  <c r="Y1141" i="13"/>
  <c r="Y1113" i="13"/>
  <c r="Y1173" i="13"/>
  <c r="AI1173" i="13" s="1"/>
  <c r="X746" i="13"/>
  <c r="X1183" i="13"/>
  <c r="Z1026" i="13"/>
  <c r="AK1026" i="13" s="1"/>
  <c r="AA861" i="13"/>
  <c r="Z861" i="13"/>
  <c r="Y861" i="13"/>
  <c r="X861" i="13"/>
  <c r="Z1015" i="13"/>
  <c r="AJ1015" i="13" s="1"/>
  <c r="Y917" i="13"/>
  <c r="AI917" i="13" s="1"/>
  <c r="AI973" i="13"/>
  <c r="AH973" i="13"/>
  <c r="AK973" i="13"/>
  <c r="AJ973" i="13"/>
  <c r="Z872" i="13"/>
  <c r="AJ872" i="13" s="1"/>
  <c r="Z816" i="13"/>
  <c r="Z760" i="13"/>
  <c r="AJ760" i="13" s="1"/>
  <c r="Z718" i="13"/>
  <c r="Y872" i="13"/>
  <c r="AI872" i="13" s="1"/>
  <c r="Y760" i="13"/>
  <c r="AI760" i="13" s="1"/>
  <c r="Y938" i="13"/>
  <c r="X938" i="13"/>
  <c r="AA938" i="13"/>
  <c r="Z938" i="13"/>
  <c r="X837" i="13"/>
  <c r="Y725" i="13"/>
  <c r="Y907" i="13"/>
  <c r="Y798" i="13"/>
  <c r="X798" i="13"/>
  <c r="AA798" i="13"/>
  <c r="Z798" i="13"/>
  <c r="AI634" i="13"/>
  <c r="AK466" i="13"/>
  <c r="AJ466" i="13"/>
  <c r="AI466" i="13"/>
  <c r="AH466" i="13"/>
  <c r="Z781" i="13"/>
  <c r="AJ693" i="13"/>
  <c r="X977" i="13"/>
  <c r="X767" i="13"/>
  <c r="AK644" i="13"/>
  <c r="AJ644" i="13"/>
  <c r="AI644" i="13"/>
  <c r="AH644" i="13"/>
  <c r="Z606" i="13"/>
  <c r="AK606" i="13" s="1"/>
  <c r="AK518" i="13"/>
  <c r="AJ518" i="13"/>
  <c r="AI518" i="13"/>
  <c r="AH518" i="13"/>
  <c r="Z480" i="13"/>
  <c r="AK480" i="13" s="1"/>
  <c r="AA760" i="13"/>
  <c r="Y991" i="13"/>
  <c r="AH697" i="13"/>
  <c r="AK697" i="13"/>
  <c r="AJ697" i="13"/>
  <c r="AI697" i="13"/>
  <c r="AH641" i="13"/>
  <c r="AK641" i="13"/>
  <c r="AJ641" i="13"/>
  <c r="AI641" i="13"/>
  <c r="Z567" i="13"/>
  <c r="AJ567" i="13" s="1"/>
  <c r="AH487" i="13"/>
  <c r="AK487" i="13"/>
  <c r="AJ487" i="13"/>
  <c r="AI487" i="13"/>
  <c r="Y693" i="13"/>
  <c r="AI693" i="13" s="1"/>
  <c r="Y455" i="13"/>
  <c r="Z532" i="13"/>
  <c r="AK242" i="13"/>
  <c r="AJ242" i="13"/>
  <c r="AH242" i="13"/>
  <c r="AI242" i="13"/>
  <c r="AA525" i="13"/>
  <c r="AA385" i="13"/>
  <c r="X385" i="13"/>
  <c r="AA609" i="13"/>
  <c r="AH609" i="13" s="1"/>
  <c r="Y550" i="13"/>
  <c r="Z851" i="13"/>
  <c r="AA326" i="13"/>
  <c r="AA270" i="13"/>
  <c r="AK270" i="13" s="1"/>
  <c r="AA214" i="13"/>
  <c r="AJ308" i="13"/>
  <c r="AT308" i="13" s="1"/>
  <c r="AJ392" i="13"/>
  <c r="AI392" i="13"/>
  <c r="AK392" i="13"/>
  <c r="AH392" i="13"/>
  <c r="X312" i="13"/>
  <c r="AJ196" i="13"/>
  <c r="AT196" i="13" s="1"/>
  <c r="Y266" i="13"/>
  <c r="Z305" i="13"/>
  <c r="AH305" i="13" s="1"/>
  <c r="AU102" i="13"/>
  <c r="AT102" i="13"/>
  <c r="AS102" i="13"/>
  <c r="AR102" i="13"/>
  <c r="AU46" i="13"/>
  <c r="AT46" i="13"/>
  <c r="AS46" i="13"/>
  <c r="AR46" i="13"/>
  <c r="AI259" i="13"/>
  <c r="Z403" i="13"/>
  <c r="AH403" i="13" s="1"/>
  <c r="Y200" i="13"/>
  <c r="AI200" i="13" s="1"/>
  <c r="Y385" i="13"/>
  <c r="Y252" i="13"/>
  <c r="AI252" i="13" s="1"/>
  <c r="AS203" i="13"/>
  <c r="AR203" i="13"/>
  <c r="AU203" i="13"/>
  <c r="AT203" i="13"/>
  <c r="Y602" i="13"/>
  <c r="AA403" i="13"/>
  <c r="Z315" i="13"/>
  <c r="AK217" i="13"/>
  <c r="AJ217" i="13"/>
  <c r="AI217" i="13"/>
  <c r="AH217" i="13"/>
  <c r="AJ147" i="13"/>
  <c r="AI147" i="13"/>
  <c r="AK147" i="13"/>
  <c r="AH147" i="13"/>
  <c r="AI119" i="13"/>
  <c r="AH119" i="13"/>
  <c r="AJ119" i="13"/>
  <c r="AK119" i="13"/>
  <c r="AH984" i="13"/>
  <c r="AA441" i="13"/>
  <c r="Y357" i="13"/>
  <c r="Y98" i="13"/>
  <c r="X98" i="13"/>
  <c r="Z98" i="13"/>
  <c r="AA98" i="13"/>
  <c r="Y1218" i="13"/>
  <c r="AJ165" i="13"/>
  <c r="Y361" i="13"/>
  <c r="AI361" i="13" s="1"/>
  <c r="Y172" i="13"/>
  <c r="AK3441" i="13"/>
  <c r="AJ3441" i="13"/>
  <c r="AI3441" i="13"/>
  <c r="AH3441" i="13"/>
  <c r="AH3465" i="13"/>
  <c r="AK3465" i="13"/>
  <c r="AJ3465" i="13"/>
  <c r="AI3465" i="13"/>
  <c r="Y3381" i="13"/>
  <c r="X3381" i="13"/>
  <c r="AA3423" i="13"/>
  <c r="Z3423" i="13"/>
  <c r="Y3423" i="13"/>
  <c r="X3423" i="13"/>
  <c r="AH3399" i="13"/>
  <c r="AK3399" i="13"/>
  <c r="AJ3399" i="13"/>
  <c r="AI3399" i="13"/>
  <c r="Z3427" i="13"/>
  <c r="X3430" i="13"/>
  <c r="AK3388" i="13"/>
  <c r="AJ3388" i="13"/>
  <c r="AI3388" i="13"/>
  <c r="AH3388" i="13"/>
  <c r="AA3357" i="13"/>
  <c r="X3325" i="13"/>
  <c r="AJ3252" i="13"/>
  <c r="Y3311" i="13"/>
  <c r="X3273" i="13"/>
  <c r="AA3248" i="13"/>
  <c r="Y3248" i="13"/>
  <c r="X3248" i="13"/>
  <c r="Z3248" i="13"/>
  <c r="AA3259" i="13"/>
  <c r="AK3192" i="13"/>
  <c r="AJ3192" i="13"/>
  <c r="AI3192" i="13"/>
  <c r="AH3192" i="13"/>
  <c r="AA3276" i="13"/>
  <c r="Y3276" i="13"/>
  <c r="X3276" i="13"/>
  <c r="Z3276" i="13"/>
  <c r="Z3227" i="13"/>
  <c r="AH3227" i="13" s="1"/>
  <c r="AA3287" i="13"/>
  <c r="X3171" i="13"/>
  <c r="AA3171" i="13"/>
  <c r="Z3171" i="13"/>
  <c r="Y3171" i="13"/>
  <c r="AK3220" i="13"/>
  <c r="AJ3220" i="13"/>
  <c r="AI3220" i="13"/>
  <c r="AH3220" i="13"/>
  <c r="Z3052" i="13"/>
  <c r="AI3045" i="13"/>
  <c r="AH3045" i="13"/>
  <c r="AK3045" i="13"/>
  <c r="AJ3045" i="13"/>
  <c r="AA3227" i="13"/>
  <c r="AA2933" i="13"/>
  <c r="Y2940" i="13"/>
  <c r="X2940" i="13"/>
  <c r="AA2940" i="13"/>
  <c r="Z2940" i="13"/>
  <c r="Y2996" i="13"/>
  <c r="X2996" i="13"/>
  <c r="AA2996" i="13"/>
  <c r="Z2996" i="13"/>
  <c r="AK3049" i="13"/>
  <c r="AI3049" i="13"/>
  <c r="AH3049" i="13"/>
  <c r="AJ3049" i="13"/>
  <c r="AA2944" i="13"/>
  <c r="X2944" i="13"/>
  <c r="Z3035" i="13"/>
  <c r="AA2947" i="13"/>
  <c r="AA2898" i="13"/>
  <c r="Y2898" i="13"/>
  <c r="Z2898" i="13"/>
  <c r="X2898" i="13"/>
  <c r="AA2779" i="13"/>
  <c r="Z2779" i="13"/>
  <c r="Y2779" i="13"/>
  <c r="X2779" i="13"/>
  <c r="Z2748" i="13"/>
  <c r="Y2979" i="13"/>
  <c r="X2825" i="13"/>
  <c r="X2783" i="13"/>
  <c r="Y2828" i="13"/>
  <c r="X2828" i="13"/>
  <c r="AA2828" i="13"/>
  <c r="Z2828" i="13"/>
  <c r="X2769" i="13"/>
  <c r="AI2902" i="13"/>
  <c r="AH2902" i="13"/>
  <c r="AJ2902" i="13"/>
  <c r="AK2902" i="13"/>
  <c r="Z2839" i="13"/>
  <c r="Y2842" i="13"/>
  <c r="X2842" i="13"/>
  <c r="AA2842" i="13"/>
  <c r="Z2842" i="13"/>
  <c r="AA2748" i="13"/>
  <c r="Z2636" i="13"/>
  <c r="AJ2597" i="13"/>
  <c r="AI2597" i="13"/>
  <c r="AH2597" i="13"/>
  <c r="AK2597" i="13"/>
  <c r="Y2744" i="13"/>
  <c r="X2744" i="13"/>
  <c r="AA2744" i="13"/>
  <c r="Z2744" i="13"/>
  <c r="Y2615" i="13"/>
  <c r="Z2685" i="13"/>
  <c r="AK2685" i="13" s="1"/>
  <c r="Z2688" i="13"/>
  <c r="Z2580" i="13"/>
  <c r="AA2580" i="13"/>
  <c r="X2580" i="13"/>
  <c r="Y2478" i="13"/>
  <c r="X2478" i="13"/>
  <c r="AA2478" i="13"/>
  <c r="Z2478" i="13"/>
  <c r="AA2538" i="13"/>
  <c r="X2538" i="13"/>
  <c r="Y2499" i="13"/>
  <c r="AI2499" i="13" s="1"/>
  <c r="AA2366" i="13"/>
  <c r="Z2366" i="13"/>
  <c r="Y2366" i="13"/>
  <c r="X2366" i="13"/>
  <c r="AA2583" i="13"/>
  <c r="AH2408" i="13"/>
  <c r="AK2408" i="13"/>
  <c r="AI2408" i="13"/>
  <c r="AJ2408" i="13"/>
  <c r="AH2352" i="13"/>
  <c r="AK2352" i="13"/>
  <c r="AI2352" i="13"/>
  <c r="AJ2352" i="13"/>
  <c r="Z2594" i="13"/>
  <c r="X2594" i="13"/>
  <c r="Y2576" i="13"/>
  <c r="X2576" i="13"/>
  <c r="AA2576" i="13"/>
  <c r="Z2576" i="13"/>
  <c r="AA2468" i="13"/>
  <c r="X2468" i="13"/>
  <c r="Z2457" i="13"/>
  <c r="X2457" i="13"/>
  <c r="Y2457" i="13"/>
  <c r="AA2457" i="13"/>
  <c r="X2440" i="13"/>
  <c r="X2426" i="13"/>
  <c r="AA2398" i="13"/>
  <c r="AK2314" i="13"/>
  <c r="AJ2314" i="13"/>
  <c r="AI2314" i="13"/>
  <c r="AH2314" i="13"/>
  <c r="AK2230" i="13"/>
  <c r="AJ2230" i="13"/>
  <c r="AI2230" i="13"/>
  <c r="AH2230" i="13"/>
  <c r="Y2412" i="13"/>
  <c r="AI2324" i="13"/>
  <c r="AH2324" i="13"/>
  <c r="AJ2324" i="13"/>
  <c r="AK2324" i="13"/>
  <c r="AI2226" i="13"/>
  <c r="AH2226" i="13"/>
  <c r="AJ2226" i="13"/>
  <c r="AK2226" i="13"/>
  <c r="AI2198" i="13"/>
  <c r="AH2198" i="13"/>
  <c r="AJ2198" i="13"/>
  <c r="AK2198" i="13"/>
  <c r="X2335" i="13"/>
  <c r="X2195" i="13"/>
  <c r="AA2174" i="13"/>
  <c r="X2174" i="13"/>
  <c r="AA2135" i="13"/>
  <c r="Z2135" i="13"/>
  <c r="Y2135" i="13"/>
  <c r="X2135" i="13"/>
  <c r="AK2275" i="13"/>
  <c r="AJ2275" i="13"/>
  <c r="AI2275" i="13"/>
  <c r="AH2275" i="13"/>
  <c r="AJ2177" i="13"/>
  <c r="AI2177" i="13"/>
  <c r="AH2177" i="13"/>
  <c r="AK2177" i="13"/>
  <c r="AA2223" i="13"/>
  <c r="AH2065" i="13"/>
  <c r="AK2065" i="13"/>
  <c r="AI2065" i="13"/>
  <c r="AJ2065" i="13"/>
  <c r="X2153" i="13"/>
  <c r="X2072" i="13"/>
  <c r="AA2072" i="13"/>
  <c r="Y2072" i="13"/>
  <c r="Z2072" i="13"/>
  <c r="AA2219" i="13"/>
  <c r="AH1999" i="13"/>
  <c r="AA2083" i="13"/>
  <c r="AA2041" i="13"/>
  <c r="AK1939" i="13"/>
  <c r="AJ1939" i="13"/>
  <c r="AH1939" i="13"/>
  <c r="AI1939" i="13"/>
  <c r="X2111" i="13"/>
  <c r="AA1960" i="13"/>
  <c r="Z1960" i="13"/>
  <c r="X1960" i="13"/>
  <c r="Y1960" i="13"/>
  <c r="AA2139" i="13"/>
  <c r="AI2118" i="13"/>
  <c r="AU2118" i="13" s="1"/>
  <c r="Z2034" i="13"/>
  <c r="AH2034" i="13" s="1"/>
  <c r="Y2034" i="13"/>
  <c r="AK2034" i="13" s="1"/>
  <c r="X2002" i="13"/>
  <c r="X2069" i="13"/>
  <c r="AJ1799" i="13"/>
  <c r="AI1799" i="13"/>
  <c r="X1782" i="13"/>
  <c r="Z1782" i="13"/>
  <c r="AK1736" i="13"/>
  <c r="AJ1736" i="13"/>
  <c r="AI1736" i="13"/>
  <c r="AH1736" i="13"/>
  <c r="AK1624" i="13"/>
  <c r="AJ1624" i="13"/>
  <c r="AI1624" i="13"/>
  <c r="AH1624" i="13"/>
  <c r="AH1831" i="13"/>
  <c r="AK1831" i="13"/>
  <c r="AJ1831" i="13"/>
  <c r="AI1831" i="13"/>
  <c r="AH1761" i="13"/>
  <c r="AK1761" i="13"/>
  <c r="AJ1761" i="13"/>
  <c r="AI1761" i="13"/>
  <c r="Y1813" i="13"/>
  <c r="AK1813" i="13" s="1"/>
  <c r="Y1785" i="13"/>
  <c r="AK1785" i="13" s="1"/>
  <c r="AA1712" i="13"/>
  <c r="AH1712" i="13" s="1"/>
  <c r="Z1694" i="13"/>
  <c r="Y1796" i="13"/>
  <c r="Y1698" i="13"/>
  <c r="AK1698" i="13" s="1"/>
  <c r="AA1505" i="13"/>
  <c r="Z1505" i="13"/>
  <c r="Y1505" i="13"/>
  <c r="X1505" i="13"/>
  <c r="AA1365" i="13"/>
  <c r="Z1365" i="13"/>
  <c r="Y1365" i="13"/>
  <c r="X1365" i="13"/>
  <c r="AA1799" i="13"/>
  <c r="AH1799" i="13" s="1"/>
  <c r="AH1477" i="13"/>
  <c r="AK1477" i="13"/>
  <c r="AJ1477" i="13"/>
  <c r="AI1477" i="13"/>
  <c r="AH1309" i="13"/>
  <c r="AK1309" i="13"/>
  <c r="AJ1309" i="13"/>
  <c r="AI1309" i="13"/>
  <c r="AA1498" i="13"/>
  <c r="X1442" i="13"/>
  <c r="AA1442" i="13"/>
  <c r="Z1442" i="13"/>
  <c r="Y1442" i="13"/>
  <c r="AI1530" i="13"/>
  <c r="AH1530" i="13"/>
  <c r="AK1530" i="13"/>
  <c r="AJ1530" i="13"/>
  <c r="AI1488" i="13"/>
  <c r="AH1488" i="13"/>
  <c r="AK1488" i="13"/>
  <c r="AJ1488" i="13"/>
  <c r="AI1432" i="13"/>
  <c r="AH1432" i="13"/>
  <c r="AK1432" i="13"/>
  <c r="AJ1432" i="13"/>
  <c r="AI1376" i="13"/>
  <c r="AH1376" i="13"/>
  <c r="AK1376" i="13"/>
  <c r="AJ1376" i="13"/>
  <c r="Y1740" i="13"/>
  <c r="AK1740" i="13" s="1"/>
  <c r="AA1579" i="13"/>
  <c r="AK1302" i="13"/>
  <c r="AJ1302" i="13"/>
  <c r="AH1302" i="13"/>
  <c r="AI1302" i="13"/>
  <c r="AA1190" i="13"/>
  <c r="Z1190" i="13"/>
  <c r="Y1190" i="13"/>
  <c r="X1190" i="13"/>
  <c r="AK1222" i="13"/>
  <c r="AJ1222" i="13"/>
  <c r="AI1222" i="13"/>
  <c r="AH1222" i="13"/>
  <c r="AK1054" i="13"/>
  <c r="AJ1054" i="13"/>
  <c r="AI1054" i="13"/>
  <c r="AH1054" i="13"/>
  <c r="AA1474" i="13"/>
  <c r="AH1260" i="13"/>
  <c r="AK1260" i="13"/>
  <c r="AJ1260" i="13"/>
  <c r="AI1260" i="13"/>
  <c r="AA1166" i="13"/>
  <c r="AH1166" i="13" s="1"/>
  <c r="Z1474" i="13"/>
  <c r="AI1474" i="13" s="1"/>
  <c r="X1211" i="13"/>
  <c r="AA1211" i="13"/>
  <c r="Z1211" i="13"/>
  <c r="Y1211" i="13"/>
  <c r="AJ1257" i="13"/>
  <c r="AI1201" i="13"/>
  <c r="AH1201" i="13"/>
  <c r="AK1201" i="13"/>
  <c r="AJ1201" i="13"/>
  <c r="AI1117" i="13"/>
  <c r="AH1117" i="13"/>
  <c r="AK1117" i="13"/>
  <c r="AJ1117" i="13"/>
  <c r="AI1061" i="13"/>
  <c r="AH1061" i="13"/>
  <c r="AK1061" i="13"/>
  <c r="AJ1061" i="13"/>
  <c r="AI1019" i="13"/>
  <c r="AH1019" i="13"/>
  <c r="AK1019" i="13"/>
  <c r="AJ1019" i="13"/>
  <c r="X1372" i="13"/>
  <c r="AA1138" i="13"/>
  <c r="AK1138" i="13" s="1"/>
  <c r="Y1029" i="13"/>
  <c r="AK1029" i="13" s="1"/>
  <c r="AJ900" i="13"/>
  <c r="AJ830" i="13"/>
  <c r="AI830" i="13"/>
  <c r="AH830" i="13"/>
  <c r="AK830" i="13"/>
  <c r="AA847" i="13"/>
  <c r="Z847" i="13"/>
  <c r="Y847" i="13"/>
  <c r="X847" i="13"/>
  <c r="AA1015" i="13"/>
  <c r="AK1225" i="13"/>
  <c r="AJ1225" i="13"/>
  <c r="AI1225" i="13"/>
  <c r="AH1225" i="13"/>
  <c r="Z1278" i="13"/>
  <c r="Y858" i="13"/>
  <c r="Y746" i="13"/>
  <c r="Y837" i="13"/>
  <c r="Z725" i="13"/>
  <c r="Z907" i="13"/>
  <c r="AJ550" i="13"/>
  <c r="Y840" i="13"/>
  <c r="X840" i="13"/>
  <c r="AA840" i="13"/>
  <c r="Z840" i="13"/>
  <c r="Y977" i="13"/>
  <c r="Y767" i="13"/>
  <c r="Z676" i="13"/>
  <c r="Z564" i="13"/>
  <c r="AK564" i="13" s="1"/>
  <c r="AK476" i="13"/>
  <c r="AJ476" i="13"/>
  <c r="AI476" i="13"/>
  <c r="AH476" i="13"/>
  <c r="Z438" i="13"/>
  <c r="AH438" i="13" s="1"/>
  <c r="Y896" i="13"/>
  <c r="X896" i="13"/>
  <c r="AA896" i="13"/>
  <c r="Z896" i="13"/>
  <c r="X753" i="13"/>
  <c r="AA581" i="13"/>
  <c r="Z581" i="13"/>
  <c r="Y581" i="13"/>
  <c r="X581" i="13"/>
  <c r="AA469" i="13"/>
  <c r="Z469" i="13"/>
  <c r="Y469" i="13"/>
  <c r="X469" i="13"/>
  <c r="Z991" i="13"/>
  <c r="Z693" i="13"/>
  <c r="AH693" i="13" s="1"/>
  <c r="Z637" i="13"/>
  <c r="Z553" i="13"/>
  <c r="Z483" i="13"/>
  <c r="AJ483" i="13" s="1"/>
  <c r="AA942" i="13"/>
  <c r="Z858" i="13"/>
  <c r="AA620" i="13"/>
  <c r="AK620" i="13" s="1"/>
  <c r="AA592" i="13"/>
  <c r="Y553" i="13"/>
  <c r="Y525" i="13"/>
  <c r="AK525" i="13" s="1"/>
  <c r="Y483" i="13"/>
  <c r="AK483" i="13" s="1"/>
  <c r="AA452" i="13"/>
  <c r="X546" i="13"/>
  <c r="AA746" i="13"/>
  <c r="AK326" i="13"/>
  <c r="AA483" i="13"/>
  <c r="Y536" i="13"/>
  <c r="AH389" i="13"/>
  <c r="AK389" i="13"/>
  <c r="AJ389" i="13"/>
  <c r="AI389" i="13"/>
  <c r="AH277" i="13"/>
  <c r="AK277" i="13"/>
  <c r="AJ277" i="13"/>
  <c r="AI277" i="13"/>
  <c r="Y452" i="13"/>
  <c r="AK452" i="13" s="1"/>
  <c r="AU413" i="13"/>
  <c r="AS413" i="13"/>
  <c r="AR413" i="13"/>
  <c r="AT413" i="13"/>
  <c r="AU399" i="13"/>
  <c r="AS399" i="13"/>
  <c r="AR399" i="13"/>
  <c r="AT399" i="13"/>
  <c r="X382" i="13"/>
  <c r="Z291" i="13"/>
  <c r="AI291" i="13" s="1"/>
  <c r="Z375" i="13"/>
  <c r="AH263" i="13"/>
  <c r="AK263" i="13"/>
  <c r="AJ263" i="13"/>
  <c r="AI263" i="13"/>
  <c r="Z266" i="13"/>
  <c r="Y301" i="13"/>
  <c r="AK301" i="13" s="1"/>
  <c r="AA375" i="13"/>
  <c r="AH375" i="13" s="1"/>
  <c r="AK123" i="13"/>
  <c r="AJ123" i="13"/>
  <c r="AI123" i="13"/>
  <c r="AH123" i="13"/>
  <c r="AK67" i="13"/>
  <c r="AJ67" i="13"/>
  <c r="AI67" i="13"/>
  <c r="AH67" i="13"/>
  <c r="Z385" i="13"/>
  <c r="Y326" i="13"/>
  <c r="AJ326" i="13" s="1"/>
  <c r="Z252" i="13"/>
  <c r="AJ252" i="13" s="1"/>
  <c r="AH193" i="13"/>
  <c r="AK193" i="13"/>
  <c r="AJ193" i="13"/>
  <c r="AI193" i="13"/>
  <c r="Z602" i="13"/>
  <c r="AI298" i="13"/>
  <c r="AU298" i="13" s="1"/>
  <c r="AA144" i="13"/>
  <c r="AI77" i="13"/>
  <c r="AH77" i="13"/>
  <c r="AJ77" i="13"/>
  <c r="AK77" i="13"/>
  <c r="AI984" i="13"/>
  <c r="Z357" i="13"/>
  <c r="Y84" i="13"/>
  <c r="X84" i="13"/>
  <c r="AA84" i="13"/>
  <c r="Z84" i="13"/>
  <c r="Z1218" i="13"/>
  <c r="Z207" i="13"/>
  <c r="AH238" i="13"/>
  <c r="AK3497" i="13"/>
  <c r="AJ3497" i="13"/>
  <c r="AI3497" i="13"/>
  <c r="AH3497" i="13"/>
  <c r="AH3451" i="13"/>
  <c r="AK3451" i="13"/>
  <c r="AJ3451" i="13"/>
  <c r="AI3451" i="13"/>
  <c r="AA3434" i="13"/>
  <c r="AH3434" i="13" s="1"/>
  <c r="Y3367" i="13"/>
  <c r="X3367" i="13"/>
  <c r="AI3462" i="13"/>
  <c r="AH3462" i="13"/>
  <c r="AK3462" i="13"/>
  <c r="AJ3462" i="13"/>
  <c r="AU3364" i="13"/>
  <c r="AT3364" i="13"/>
  <c r="AJ3336" i="13"/>
  <c r="AI3336" i="13"/>
  <c r="AK3336" i="13"/>
  <c r="AH3336" i="13"/>
  <c r="AK3315" i="13"/>
  <c r="AJ3315" i="13"/>
  <c r="AI3315" i="13"/>
  <c r="AH3315" i="13"/>
  <c r="X3357" i="13"/>
  <c r="AK3402" i="13"/>
  <c r="AJ3402" i="13"/>
  <c r="AI3402" i="13"/>
  <c r="AH3402" i="13"/>
  <c r="Y3325" i="13"/>
  <c r="AI3364" i="13"/>
  <c r="AS3364" i="13" s="1"/>
  <c r="AA3262" i="13"/>
  <c r="Y3262" i="13"/>
  <c r="X3262" i="13"/>
  <c r="Z3262" i="13"/>
  <c r="AK3255" i="13"/>
  <c r="AI3255" i="13"/>
  <c r="AH3255" i="13"/>
  <c r="AJ3255" i="13"/>
  <c r="AK3210" i="13"/>
  <c r="AJ3210" i="13"/>
  <c r="AI3210" i="13"/>
  <c r="AH3210" i="13"/>
  <c r="Z3252" i="13"/>
  <c r="AI3252" i="13" s="1"/>
  <c r="AH3217" i="13"/>
  <c r="AK3217" i="13"/>
  <c r="AJ3217" i="13"/>
  <c r="AI3217" i="13"/>
  <c r="X3287" i="13"/>
  <c r="AA3213" i="13"/>
  <c r="AK3213" i="13" s="1"/>
  <c r="AA3164" i="13"/>
  <c r="Z3164" i="13"/>
  <c r="Y3164" i="13"/>
  <c r="X3164" i="13"/>
  <c r="AI3133" i="13"/>
  <c r="AH3133" i="13"/>
  <c r="AK3133" i="13"/>
  <c r="AJ3133" i="13"/>
  <c r="AU3077" i="13"/>
  <c r="AT3077" i="13"/>
  <c r="AS3077" i="13"/>
  <c r="AR3077" i="13"/>
  <c r="Y3129" i="13"/>
  <c r="AI2975" i="13"/>
  <c r="AH2975" i="13"/>
  <c r="AK2975" i="13"/>
  <c r="AJ2975" i="13"/>
  <c r="AA2919" i="13"/>
  <c r="AK2919" i="13" s="1"/>
  <c r="Y3010" i="13"/>
  <c r="X3010" i="13"/>
  <c r="AA3010" i="13"/>
  <c r="Z3010" i="13"/>
  <c r="AA2930" i="13"/>
  <c r="X2930" i="13"/>
  <c r="AA2765" i="13"/>
  <c r="Z2765" i="13"/>
  <c r="Y2765" i="13"/>
  <c r="X2765" i="13"/>
  <c r="Z2790" i="13"/>
  <c r="Z2860" i="13"/>
  <c r="AJ2860" i="13" s="1"/>
  <c r="AK2727" i="13"/>
  <c r="AJ2727" i="13"/>
  <c r="AI2727" i="13"/>
  <c r="AH2727" i="13"/>
  <c r="AK2657" i="13"/>
  <c r="AJ2657" i="13"/>
  <c r="AI2657" i="13"/>
  <c r="AH2657" i="13"/>
  <c r="AA2650" i="13"/>
  <c r="Y2856" i="13"/>
  <c r="X2856" i="13"/>
  <c r="AA2856" i="13"/>
  <c r="Z2856" i="13"/>
  <c r="X2604" i="13"/>
  <c r="AI2667" i="13"/>
  <c r="AU2667" i="13" s="1"/>
  <c r="AK2674" i="13"/>
  <c r="AJ2674" i="13"/>
  <c r="AI2674" i="13"/>
  <c r="AH2674" i="13"/>
  <c r="Y2464" i="13"/>
  <c r="X2464" i="13"/>
  <c r="AA2464" i="13"/>
  <c r="Z2464" i="13"/>
  <c r="Z2566" i="13"/>
  <c r="X2566" i="13"/>
  <c r="AA2566" i="13"/>
  <c r="AA2541" i="13"/>
  <c r="AI2541" i="13" s="1"/>
  <c r="Y2506" i="13"/>
  <c r="X2506" i="13"/>
  <c r="AA2506" i="13"/>
  <c r="Z2506" i="13"/>
  <c r="AI2433" i="13"/>
  <c r="AH2433" i="13"/>
  <c r="AJ2433" i="13"/>
  <c r="AK2433" i="13"/>
  <c r="AA2510" i="13"/>
  <c r="X2510" i="13"/>
  <c r="AA2552" i="13"/>
  <c r="X2552" i="13"/>
  <c r="Z2265" i="13"/>
  <c r="Z2223" i="13"/>
  <c r="AJ2223" i="13" s="1"/>
  <c r="Z2195" i="13"/>
  <c r="AJ2251" i="13"/>
  <c r="AI2251" i="13"/>
  <c r="AH2251" i="13"/>
  <c r="AK2251" i="13"/>
  <c r="Y2328" i="13"/>
  <c r="AK2328" i="13" s="1"/>
  <c r="AA2051" i="13"/>
  <c r="Z2051" i="13"/>
  <c r="Y2051" i="13"/>
  <c r="X2051" i="13"/>
  <c r="Z2205" i="13"/>
  <c r="AA2181" i="13"/>
  <c r="AK1915" i="13"/>
  <c r="AJ1915" i="13"/>
  <c r="AI1915" i="13"/>
  <c r="AH1915" i="13"/>
  <c r="AK1995" i="13"/>
  <c r="AJ1995" i="13"/>
  <c r="AH1995" i="13"/>
  <c r="AI1995" i="13"/>
  <c r="AH2020" i="13"/>
  <c r="AK2020" i="13"/>
  <c r="AI2020" i="13"/>
  <c r="AJ2020" i="13"/>
  <c r="AH1964" i="13"/>
  <c r="AK1964" i="13"/>
  <c r="AI1964" i="13"/>
  <c r="AJ1964" i="13"/>
  <c r="AK2030" i="13"/>
  <c r="AJ2030" i="13"/>
  <c r="AI2030" i="13"/>
  <c r="AH2030" i="13"/>
  <c r="AH1866" i="13"/>
  <c r="AK1796" i="13"/>
  <c r="AJ1796" i="13"/>
  <c r="AI1796" i="13"/>
  <c r="AH1796" i="13"/>
  <c r="AK1684" i="13"/>
  <c r="AJ1684" i="13"/>
  <c r="AI1684" i="13"/>
  <c r="AH1684" i="13"/>
  <c r="AA2034" i="13"/>
  <c r="AJ2034" i="13" s="1"/>
  <c r="Z1866" i="13"/>
  <c r="AK1866" i="13" s="1"/>
  <c r="Z1824" i="13"/>
  <c r="AH1824" i="13" s="1"/>
  <c r="AA1869" i="13"/>
  <c r="Z1869" i="13"/>
  <c r="Y1869" i="13"/>
  <c r="X1869" i="13"/>
  <c r="AA1617" i="13"/>
  <c r="Z1617" i="13"/>
  <c r="Y1617" i="13"/>
  <c r="X1617" i="13"/>
  <c r="AA2006" i="13"/>
  <c r="AH2006" i="13" s="1"/>
  <c r="AH1817" i="13"/>
  <c r="AK1817" i="13"/>
  <c r="AJ1817" i="13"/>
  <c r="AI1817" i="13"/>
  <c r="AH1747" i="13"/>
  <c r="AK1747" i="13"/>
  <c r="AJ1747" i="13"/>
  <c r="AI1747" i="13"/>
  <c r="AH1677" i="13"/>
  <c r="AK1677" i="13"/>
  <c r="AJ1677" i="13"/>
  <c r="AI1677" i="13"/>
  <c r="AH1621" i="13"/>
  <c r="AK1621" i="13"/>
  <c r="AJ1621" i="13"/>
  <c r="AI1621" i="13"/>
  <c r="AA1918" i="13"/>
  <c r="AA1782" i="13"/>
  <c r="AA1740" i="13"/>
  <c r="Y1999" i="13"/>
  <c r="AK1999" i="13" s="1"/>
  <c r="Y1768" i="13"/>
  <c r="Y1782" i="13"/>
  <c r="AK1537" i="13"/>
  <c r="AJ1537" i="13"/>
  <c r="AI1537" i="13"/>
  <c r="AH1537" i="13"/>
  <c r="AI1453" i="13"/>
  <c r="AK1383" i="13"/>
  <c r="AJ1383" i="13"/>
  <c r="AI1383" i="13"/>
  <c r="AH1383" i="13"/>
  <c r="AI1313" i="13"/>
  <c r="AK1523" i="13"/>
  <c r="AJ1523" i="13"/>
  <c r="AI1523" i="13"/>
  <c r="AH1523" i="13"/>
  <c r="AA1785" i="13"/>
  <c r="Z1607" i="13"/>
  <c r="AA1372" i="13"/>
  <c r="X1316" i="13"/>
  <c r="AA1316" i="13"/>
  <c r="Z1316" i="13"/>
  <c r="Y1316" i="13"/>
  <c r="AI1572" i="13"/>
  <c r="AH1572" i="13"/>
  <c r="AK1572" i="13"/>
  <c r="AJ1572" i="13"/>
  <c r="AI1334" i="13"/>
  <c r="AH1334" i="13"/>
  <c r="AK1334" i="13"/>
  <c r="AJ1334" i="13"/>
  <c r="Y1498" i="13"/>
  <c r="AK1498" i="13" s="1"/>
  <c r="AA1481" i="13"/>
  <c r="AA1078" i="13"/>
  <c r="Z1078" i="13"/>
  <c r="Y1078" i="13"/>
  <c r="X1078" i="13"/>
  <c r="Y1579" i="13"/>
  <c r="AK1579" i="13" s="1"/>
  <c r="AK1278" i="13"/>
  <c r="AJ1278" i="13"/>
  <c r="AI1278" i="13"/>
  <c r="AH1278" i="13"/>
  <c r="AK1208" i="13"/>
  <c r="AJ1208" i="13"/>
  <c r="AI1208" i="13"/>
  <c r="AH1208" i="13"/>
  <c r="AK1110" i="13"/>
  <c r="AJ1110" i="13"/>
  <c r="AI1110" i="13"/>
  <c r="AH1110" i="13"/>
  <c r="X1281" i="13"/>
  <c r="AA1281" i="13"/>
  <c r="Z1281" i="13"/>
  <c r="Y1281" i="13"/>
  <c r="Z1453" i="13"/>
  <c r="AH1453" i="13" s="1"/>
  <c r="Z1124" i="13"/>
  <c r="AK1124" i="13" s="1"/>
  <c r="X886" i="13"/>
  <c r="X816" i="13"/>
  <c r="Z1152" i="13"/>
  <c r="AA1001" i="13"/>
  <c r="Z1001" i="13"/>
  <c r="Y1001" i="13"/>
  <c r="X1001" i="13"/>
  <c r="AA833" i="13"/>
  <c r="Z833" i="13"/>
  <c r="Y833" i="13"/>
  <c r="X833" i="13"/>
  <c r="Z914" i="13"/>
  <c r="AJ914" i="13" s="1"/>
  <c r="AI749" i="13"/>
  <c r="AH749" i="13"/>
  <c r="AK749" i="13"/>
  <c r="AJ749" i="13"/>
  <c r="Y956" i="13"/>
  <c r="AJ956" i="13" s="1"/>
  <c r="Y844" i="13"/>
  <c r="AJ844" i="13" s="1"/>
  <c r="Y732" i="13"/>
  <c r="AJ732" i="13" s="1"/>
  <c r="AK676" i="13"/>
  <c r="AJ676" i="13"/>
  <c r="AI676" i="13"/>
  <c r="AH676" i="13"/>
  <c r="AH620" i="13"/>
  <c r="Y728" i="13"/>
  <c r="X728" i="13"/>
  <c r="AA728" i="13"/>
  <c r="Z728" i="13"/>
  <c r="AK637" i="13"/>
  <c r="AJ637" i="13"/>
  <c r="AI637" i="13"/>
  <c r="AH637" i="13"/>
  <c r="AK455" i="13"/>
  <c r="AJ455" i="13"/>
  <c r="AI455" i="13"/>
  <c r="AH455" i="13"/>
  <c r="AK672" i="13"/>
  <c r="AJ672" i="13"/>
  <c r="AI672" i="13"/>
  <c r="AH672" i="13"/>
  <c r="Z634" i="13"/>
  <c r="AH634" i="13" s="1"/>
  <c r="AK560" i="13"/>
  <c r="AJ560" i="13"/>
  <c r="AI560" i="13"/>
  <c r="AH560" i="13"/>
  <c r="Y508" i="13"/>
  <c r="AK508" i="13" s="1"/>
  <c r="Z508" i="13"/>
  <c r="AJ508" i="13" s="1"/>
  <c r="AK434" i="13"/>
  <c r="AJ434" i="13"/>
  <c r="AI434" i="13"/>
  <c r="AH434" i="13"/>
  <c r="AK949" i="13"/>
  <c r="AJ949" i="13"/>
  <c r="AI949" i="13"/>
  <c r="AH949" i="13"/>
  <c r="Z802" i="13"/>
  <c r="AK802" i="13" s="1"/>
  <c r="AH683" i="13"/>
  <c r="AK683" i="13"/>
  <c r="AJ683" i="13"/>
  <c r="AI683" i="13"/>
  <c r="AH627" i="13"/>
  <c r="AK627" i="13"/>
  <c r="AJ627" i="13"/>
  <c r="AI627" i="13"/>
  <c r="AH543" i="13"/>
  <c r="AK543" i="13"/>
  <c r="AJ543" i="13"/>
  <c r="AI543" i="13"/>
  <c r="AH473" i="13"/>
  <c r="AK473" i="13"/>
  <c r="AJ473" i="13"/>
  <c r="AI473" i="13"/>
  <c r="Y756" i="13"/>
  <c r="X756" i="13"/>
  <c r="AA756" i="13"/>
  <c r="Z756" i="13"/>
  <c r="Y679" i="13"/>
  <c r="AK679" i="13" s="1"/>
  <c r="AA550" i="13"/>
  <c r="AI550" i="13" s="1"/>
  <c r="AA522" i="13"/>
  <c r="AA480" i="13"/>
  <c r="AH480" i="13" s="1"/>
  <c r="AA679" i="13"/>
  <c r="Y592" i="13"/>
  <c r="AK592" i="13" s="1"/>
  <c r="AK228" i="13"/>
  <c r="AJ228" i="13"/>
  <c r="AI228" i="13"/>
  <c r="AH228" i="13"/>
  <c r="AA273" i="13"/>
  <c r="X273" i="13"/>
  <c r="Y522" i="13"/>
  <c r="AK522" i="13" s="1"/>
  <c r="Y994" i="13"/>
  <c r="X994" i="13"/>
  <c r="AA994" i="13"/>
  <c r="Z994" i="13"/>
  <c r="AA200" i="13"/>
  <c r="Z301" i="13"/>
  <c r="AJ301" i="13" s="1"/>
  <c r="AU88" i="13"/>
  <c r="AT88" i="13"/>
  <c r="AS88" i="13"/>
  <c r="AR88" i="13"/>
  <c r="AU32" i="13"/>
  <c r="AT32" i="13"/>
  <c r="AS32" i="13"/>
  <c r="AR32" i="13"/>
  <c r="X357" i="13"/>
  <c r="AK179" i="13"/>
  <c r="AJ179" i="13"/>
  <c r="AH179" i="13"/>
  <c r="AI179" i="13"/>
  <c r="AA252" i="13"/>
  <c r="AJ298" i="13"/>
  <c r="AR298" i="13" s="1"/>
  <c r="AK189" i="13"/>
  <c r="AJ189" i="13"/>
  <c r="AI189" i="13"/>
  <c r="AH189" i="13"/>
  <c r="X144" i="13"/>
  <c r="AI35" i="13"/>
  <c r="AH35" i="13"/>
  <c r="AJ35" i="13"/>
  <c r="AK35" i="13"/>
  <c r="AJ336" i="13"/>
  <c r="AI336" i="13"/>
  <c r="AK336" i="13"/>
  <c r="AH336" i="13"/>
  <c r="Y186" i="13"/>
  <c r="Y70" i="13"/>
  <c r="X70" i="13"/>
  <c r="Z70" i="13"/>
  <c r="AA70" i="13"/>
  <c r="Y144" i="13"/>
  <c r="AT67" i="13" l="1"/>
  <c r="AS67" i="13"/>
  <c r="AR67" i="13"/>
  <c r="AU67" i="13"/>
  <c r="AJ746" i="13"/>
  <c r="AI746" i="13"/>
  <c r="AH746" i="13"/>
  <c r="AK746" i="13"/>
  <c r="AJ2496" i="13"/>
  <c r="AI2496" i="13"/>
  <c r="AH2496" i="13"/>
  <c r="AK2496" i="13"/>
  <c r="AK2954" i="13"/>
  <c r="AJ2954" i="13"/>
  <c r="AH2954" i="13"/>
  <c r="AI2954" i="13"/>
  <c r="AK1582" i="13"/>
  <c r="AJ1582" i="13"/>
  <c r="AI1582" i="13"/>
  <c r="AH1582" i="13"/>
  <c r="AJ2307" i="13"/>
  <c r="AI2307" i="13"/>
  <c r="AH2307" i="13"/>
  <c r="AK2307" i="13"/>
  <c r="AI763" i="13"/>
  <c r="AH763" i="13"/>
  <c r="AK763" i="13"/>
  <c r="AJ763" i="13"/>
  <c r="AU1148" i="13"/>
  <c r="AT1148" i="13"/>
  <c r="AS1148" i="13"/>
  <c r="AR1148" i="13"/>
  <c r="AK2247" i="13"/>
  <c r="AJ2247" i="13"/>
  <c r="AI2247" i="13"/>
  <c r="AH2247" i="13"/>
  <c r="AH2450" i="13"/>
  <c r="AK2450" i="13"/>
  <c r="AI2450" i="13"/>
  <c r="AJ2450" i="13"/>
  <c r="AI777" i="13"/>
  <c r="AH777" i="13"/>
  <c r="AK777" i="13"/>
  <c r="AJ777" i="13"/>
  <c r="AK1411" i="13"/>
  <c r="AJ1411" i="13"/>
  <c r="AI1411" i="13"/>
  <c r="AH1411" i="13"/>
  <c r="AR3420" i="13"/>
  <c r="AU3420" i="13"/>
  <c r="AT3420" i="13"/>
  <c r="AS3420" i="13"/>
  <c r="AH2741" i="13"/>
  <c r="AT336" i="13"/>
  <c r="AS336" i="13"/>
  <c r="AR336" i="13"/>
  <c r="AU336" i="13"/>
  <c r="AK144" i="13"/>
  <c r="AJ144" i="13"/>
  <c r="AH144" i="13"/>
  <c r="AI144" i="13"/>
  <c r="AU179" i="13"/>
  <c r="AT179" i="13"/>
  <c r="AS179" i="13"/>
  <c r="AR179" i="13"/>
  <c r="BC88" i="13"/>
  <c r="BB88" i="13"/>
  <c r="BD88" i="13"/>
  <c r="BE88" i="13"/>
  <c r="AK994" i="13"/>
  <c r="AJ994" i="13"/>
  <c r="AI994" i="13"/>
  <c r="AH994" i="13"/>
  <c r="AT949" i="13"/>
  <c r="AS949" i="13"/>
  <c r="AR949" i="13"/>
  <c r="AU949" i="13"/>
  <c r="AI620" i="13"/>
  <c r="AK732" i="13"/>
  <c r="AH802" i="13"/>
  <c r="AS1110" i="13"/>
  <c r="AR1110" i="13"/>
  <c r="AU1110" i="13"/>
  <c r="AT1110" i="13"/>
  <c r="AS1278" i="13"/>
  <c r="AR1278" i="13"/>
  <c r="AU1278" i="13"/>
  <c r="AT1278" i="13"/>
  <c r="AJ1313" i="13"/>
  <c r="AS1313" i="13" s="1"/>
  <c r="AJ1453" i="13"/>
  <c r="AS1453" i="13" s="1"/>
  <c r="AR1684" i="13"/>
  <c r="AU1684" i="13"/>
  <c r="AT1684" i="13"/>
  <c r="AS1684" i="13"/>
  <c r="AU2251" i="13"/>
  <c r="AT2251" i="13"/>
  <c r="AS2251" i="13"/>
  <c r="AR2251" i="13"/>
  <c r="AJ2510" i="13"/>
  <c r="AI2510" i="13"/>
  <c r="AH2510" i="13"/>
  <c r="AK2510" i="13"/>
  <c r="AK2506" i="13"/>
  <c r="AJ2506" i="13"/>
  <c r="AH2506" i="13"/>
  <c r="AI2506" i="13"/>
  <c r="AK2464" i="13"/>
  <c r="AJ2464" i="13"/>
  <c r="AH2464" i="13"/>
  <c r="AI2464" i="13"/>
  <c r="AU3217" i="13"/>
  <c r="AT3217" i="13"/>
  <c r="AS3217" i="13"/>
  <c r="AR3217" i="13"/>
  <c r="AT3402" i="13"/>
  <c r="AS3402" i="13"/>
  <c r="AR3402" i="13"/>
  <c r="AU3402" i="13"/>
  <c r="AT238" i="13"/>
  <c r="AS238" i="13"/>
  <c r="AR238" i="13"/>
  <c r="AU238" i="13"/>
  <c r="AK382" i="13"/>
  <c r="AJ382" i="13"/>
  <c r="AI382" i="13"/>
  <c r="AH382" i="13"/>
  <c r="AK550" i="13"/>
  <c r="AK956" i="13"/>
  <c r="AK1257" i="13"/>
  <c r="AH1124" i="13"/>
  <c r="AU1260" i="13"/>
  <c r="AT1260" i="13"/>
  <c r="AS1260" i="13"/>
  <c r="AR1260" i="13"/>
  <c r="AU1477" i="13"/>
  <c r="AT1477" i="13"/>
  <c r="AS1477" i="13"/>
  <c r="AR1477" i="13"/>
  <c r="AT1624" i="13"/>
  <c r="AS1624" i="13"/>
  <c r="AR1624" i="13"/>
  <c r="AU1624" i="13"/>
  <c r="AK2111" i="13"/>
  <c r="AJ2111" i="13"/>
  <c r="AI2111" i="13"/>
  <c r="AH2111" i="13"/>
  <c r="AI1999" i="13"/>
  <c r="AU1999" i="13" s="1"/>
  <c r="AK2153" i="13"/>
  <c r="AJ2153" i="13"/>
  <c r="AI2153" i="13"/>
  <c r="AH2153" i="13"/>
  <c r="AU2198" i="13"/>
  <c r="AT2198" i="13"/>
  <c r="AS2198" i="13"/>
  <c r="AR2198" i="13"/>
  <c r="AU2324" i="13"/>
  <c r="AT2324" i="13"/>
  <c r="AS2324" i="13"/>
  <c r="AR2324" i="13"/>
  <c r="AI2457" i="13"/>
  <c r="AK2457" i="13"/>
  <c r="AJ2457" i="13"/>
  <c r="AH2457" i="13"/>
  <c r="AK2594" i="13"/>
  <c r="AJ2594" i="13"/>
  <c r="AI2594" i="13"/>
  <c r="AH2594" i="13"/>
  <c r="AJ2538" i="13"/>
  <c r="AI2538" i="13"/>
  <c r="AH2538" i="13"/>
  <c r="AK2538" i="13"/>
  <c r="AK2783" i="13"/>
  <c r="AJ2783" i="13"/>
  <c r="AI2783" i="13"/>
  <c r="AH2783" i="13"/>
  <c r="AK2898" i="13"/>
  <c r="AJ2898" i="13"/>
  <c r="AI2898" i="13"/>
  <c r="AH2898" i="13"/>
  <c r="AU3045" i="13"/>
  <c r="AT3045" i="13"/>
  <c r="AS3045" i="13"/>
  <c r="AR3045" i="13"/>
  <c r="AK3325" i="13"/>
  <c r="AI3325" i="13"/>
  <c r="AH3325" i="13"/>
  <c r="AJ3325" i="13"/>
  <c r="AK3381" i="13"/>
  <c r="AJ3381" i="13"/>
  <c r="AI3381" i="13"/>
  <c r="AH3381" i="13"/>
  <c r="AK98" i="13"/>
  <c r="AJ98" i="13"/>
  <c r="AI98" i="13"/>
  <c r="AH98" i="13"/>
  <c r="AK291" i="13"/>
  <c r="AK385" i="13"/>
  <c r="AJ385" i="13"/>
  <c r="AI385" i="13"/>
  <c r="AH385" i="13"/>
  <c r="AK693" i="13"/>
  <c r="AU693" i="13" s="1"/>
  <c r="AJ634" i="13"/>
  <c r="AR634" i="13" s="1"/>
  <c r="AK837" i="13"/>
  <c r="AJ837" i="13"/>
  <c r="AI837" i="13"/>
  <c r="AH837" i="13"/>
  <c r="AU1204" i="13"/>
  <c r="AT1204" i="13"/>
  <c r="AS1204" i="13"/>
  <c r="AR1204" i="13"/>
  <c r="AK1481" i="13"/>
  <c r="AJ1481" i="13"/>
  <c r="AI1481" i="13"/>
  <c r="AH1481" i="13"/>
  <c r="AJ1712" i="13"/>
  <c r="AR1712" i="13" s="1"/>
  <c r="AI1978" i="13"/>
  <c r="AU1978" i="13" s="1"/>
  <c r="AK2100" i="13"/>
  <c r="AJ2100" i="13"/>
  <c r="AI2100" i="13"/>
  <c r="AH2100" i="13"/>
  <c r="AI2328" i="13"/>
  <c r="AK2373" i="13"/>
  <c r="AJ2373" i="13"/>
  <c r="AI2373" i="13"/>
  <c r="AH2373" i="13"/>
  <c r="AK2520" i="13"/>
  <c r="AJ2520" i="13"/>
  <c r="AH2520" i="13"/>
  <c r="AI2520" i="13"/>
  <c r="AI2919" i="13"/>
  <c r="AU2919" i="13" s="1"/>
  <c r="AT3234" i="13"/>
  <c r="AS3234" i="13"/>
  <c r="AR3234" i="13"/>
  <c r="AU3234" i="13"/>
  <c r="AH3427" i="13"/>
  <c r="AK3427" i="13"/>
  <c r="AJ3427" i="13"/>
  <c r="AI3427" i="13"/>
  <c r="AU49" i="13"/>
  <c r="AT49" i="13"/>
  <c r="AS49" i="13"/>
  <c r="AR49" i="13"/>
  <c r="AT322" i="13"/>
  <c r="AS322" i="13"/>
  <c r="AR322" i="13"/>
  <c r="AU322" i="13"/>
  <c r="AJ305" i="13"/>
  <c r="AU305" i="13" s="1"/>
  <c r="AU196" i="13"/>
  <c r="AR340" i="13"/>
  <c r="AU340" i="13"/>
  <c r="AT340" i="13"/>
  <c r="AS340" i="13"/>
  <c r="AU431" i="13"/>
  <c r="AT431" i="13"/>
  <c r="AS431" i="13"/>
  <c r="AR431" i="13"/>
  <c r="AU571" i="13"/>
  <c r="AT571" i="13"/>
  <c r="AS571" i="13"/>
  <c r="AR571" i="13"/>
  <c r="AI609" i="13"/>
  <c r="AU609" i="13" s="1"/>
  <c r="AU819" i="13"/>
  <c r="AT819" i="13"/>
  <c r="AS819" i="13"/>
  <c r="AR819" i="13"/>
  <c r="AH844" i="13"/>
  <c r="AU1687" i="13"/>
  <c r="AT1687" i="13"/>
  <c r="AS1687" i="13"/>
  <c r="AR1687" i="13"/>
  <c r="AJ1824" i="13"/>
  <c r="AR1824" i="13" s="1"/>
  <c r="AK2387" i="13"/>
  <c r="AJ2387" i="13"/>
  <c r="AI2387" i="13"/>
  <c r="AH2387" i="13"/>
  <c r="AT2188" i="13"/>
  <c r="AS2188" i="13"/>
  <c r="AR2188" i="13"/>
  <c r="AU2188" i="13"/>
  <c r="AI2254" i="13"/>
  <c r="AH2254" i="13"/>
  <c r="AJ2254" i="13"/>
  <c r="AK2254" i="13"/>
  <c r="AK2356" i="13"/>
  <c r="AJ2356" i="13"/>
  <c r="AI2356" i="13"/>
  <c r="AH2356" i="13"/>
  <c r="AK2650" i="13"/>
  <c r="AJ2650" i="13"/>
  <c r="AI2650" i="13"/>
  <c r="AH2650" i="13"/>
  <c r="AK3052" i="13"/>
  <c r="AI3052" i="13"/>
  <c r="AH3052" i="13"/>
  <c r="AJ3052" i="13"/>
  <c r="AK3245" i="13"/>
  <c r="AJ3245" i="13"/>
  <c r="AI3245" i="13"/>
  <c r="AH3245" i="13"/>
  <c r="AK3294" i="13"/>
  <c r="AU3507" i="13"/>
  <c r="AT3507" i="13"/>
  <c r="AS3507" i="13"/>
  <c r="AR3507" i="13"/>
  <c r="AK3486" i="13"/>
  <c r="AJ3486" i="13"/>
  <c r="AI3486" i="13"/>
  <c r="AH3486" i="13"/>
  <c r="AK3455" i="13"/>
  <c r="BC60" i="13"/>
  <c r="BB60" i="13"/>
  <c r="BD60" i="13"/>
  <c r="BE60" i="13"/>
  <c r="AT420" i="13"/>
  <c r="AS420" i="13"/>
  <c r="AR420" i="13"/>
  <c r="AU420" i="13"/>
  <c r="AK200" i="13"/>
  <c r="AT616" i="13"/>
  <c r="AS616" i="13"/>
  <c r="AR616" i="13"/>
  <c r="AU616" i="13"/>
  <c r="AH483" i="13"/>
  <c r="AI480" i="13"/>
  <c r="AU480" i="13" s="1"/>
  <c r="AJ1166" i="13"/>
  <c r="AS1166" i="13" s="1"/>
  <c r="AH1544" i="13"/>
  <c r="AK1638" i="13"/>
  <c r="AJ1638" i="13"/>
  <c r="AI1638" i="13"/>
  <c r="AH1638" i="13"/>
  <c r="AK2009" i="13"/>
  <c r="AJ2009" i="13"/>
  <c r="AH2009" i="13"/>
  <c r="AI2009" i="13"/>
  <c r="AH1729" i="13"/>
  <c r="AH1726" i="13"/>
  <c r="AH1894" i="13"/>
  <c r="AK2055" i="13"/>
  <c r="AJ2055" i="13"/>
  <c r="AI2055" i="13"/>
  <c r="AH2055" i="13"/>
  <c r="AT2258" i="13"/>
  <c r="AS2258" i="13"/>
  <c r="AR2258" i="13"/>
  <c r="AU2258" i="13"/>
  <c r="AK2702" i="13"/>
  <c r="AJ2702" i="13"/>
  <c r="AI2702" i="13"/>
  <c r="AH2702" i="13"/>
  <c r="AI2685" i="13"/>
  <c r="AI2835" i="13"/>
  <c r="AH2835" i="13"/>
  <c r="AK2835" i="13"/>
  <c r="AJ2835" i="13"/>
  <c r="AS3126" i="13"/>
  <c r="AR3126" i="13"/>
  <c r="AU3126" i="13"/>
  <c r="AT3126" i="13"/>
  <c r="AJ3308" i="13"/>
  <c r="AI3308" i="13"/>
  <c r="AH3308" i="13"/>
  <c r="AK3308" i="13"/>
  <c r="AK172" i="13"/>
  <c r="AJ172" i="13"/>
  <c r="AH172" i="13"/>
  <c r="AI172" i="13"/>
  <c r="AR424" i="13"/>
  <c r="AU424" i="13"/>
  <c r="AT424" i="13"/>
  <c r="AS424" i="13"/>
  <c r="AK343" i="13"/>
  <c r="AJ343" i="13"/>
  <c r="AI343" i="13"/>
  <c r="AH343" i="13"/>
  <c r="AU445" i="13"/>
  <c r="AT445" i="13"/>
  <c r="AS445" i="13"/>
  <c r="AR445" i="13"/>
  <c r="AK427" i="13"/>
  <c r="AJ427" i="13"/>
  <c r="AI427" i="13"/>
  <c r="AH427" i="13"/>
  <c r="AI441" i="13"/>
  <c r="AJ494" i="13"/>
  <c r="AR494" i="13" s="1"/>
  <c r="AU987" i="13"/>
  <c r="AT987" i="13"/>
  <c r="AS987" i="13"/>
  <c r="AR987" i="13"/>
  <c r="AJ774" i="13"/>
  <c r="AU774" i="13" s="1"/>
  <c r="AK1057" i="13"/>
  <c r="AJ1057" i="13"/>
  <c r="AI1057" i="13"/>
  <c r="AH1057" i="13"/>
  <c r="AK1708" i="13"/>
  <c r="AJ1708" i="13"/>
  <c r="AI1708" i="13"/>
  <c r="AH1708" i="13"/>
  <c r="AI2132" i="13"/>
  <c r="AI2471" i="13"/>
  <c r="AI2776" i="13"/>
  <c r="AK3038" i="13"/>
  <c r="AJ3038" i="13"/>
  <c r="AH3038" i="13"/>
  <c r="AI3038" i="13"/>
  <c r="AU3161" i="13"/>
  <c r="AT3161" i="13"/>
  <c r="AR3161" i="13"/>
  <c r="AS3161" i="13"/>
  <c r="AU3395" i="13"/>
  <c r="AT3395" i="13"/>
  <c r="AS3395" i="13"/>
  <c r="AR3395" i="13"/>
  <c r="AK3472" i="13"/>
  <c r="AJ350" i="13"/>
  <c r="AI350" i="13"/>
  <c r="AK350" i="13"/>
  <c r="AH350" i="13"/>
  <c r="AJ347" i="13"/>
  <c r="AU347" i="13" s="1"/>
  <c r="AI214" i="13"/>
  <c r="AH606" i="13"/>
  <c r="AK872" i="13"/>
  <c r="AU1344" i="13"/>
  <c r="AT1344" i="13"/>
  <c r="AS1344" i="13"/>
  <c r="AR1344" i="13"/>
  <c r="AH1103" i="13"/>
  <c r="AI1096" i="13"/>
  <c r="AI1264" i="13"/>
  <c r="AS1439" i="13"/>
  <c r="AR1439" i="13"/>
  <c r="AU1439" i="13"/>
  <c r="AT1439" i="13"/>
  <c r="AH1579" i="13"/>
  <c r="AI1803" i="13"/>
  <c r="AU1803" i="13" s="1"/>
  <c r="AI1656" i="13"/>
  <c r="AU1656" i="13" s="1"/>
  <c r="AJ2062" i="13"/>
  <c r="AT2503" i="13"/>
  <c r="AS2503" i="13"/>
  <c r="AR2503" i="13"/>
  <c r="AU2503" i="13"/>
  <c r="AH2643" i="13"/>
  <c r="AT2923" i="13"/>
  <c r="AS2923" i="13"/>
  <c r="AR2923" i="13"/>
  <c r="AU2923" i="13"/>
  <c r="AJ3227" i="13"/>
  <c r="AU3227" i="13" s="1"/>
  <c r="AJ3318" i="13"/>
  <c r="AI3318" i="13"/>
  <c r="AH3318" i="13"/>
  <c r="AK3318" i="13"/>
  <c r="AJ3322" i="13"/>
  <c r="AS3483" i="13"/>
  <c r="AR3483" i="13"/>
  <c r="AU3483" i="13"/>
  <c r="AT3483" i="13"/>
  <c r="AH235" i="13"/>
  <c r="AK235" i="13"/>
  <c r="AJ235" i="13"/>
  <c r="AI235" i="13"/>
  <c r="AU105" i="13"/>
  <c r="AT105" i="13"/>
  <c r="AS105" i="13"/>
  <c r="AR105" i="13"/>
  <c r="AT109" i="13"/>
  <c r="AS109" i="13"/>
  <c r="AR109" i="13"/>
  <c r="AU109" i="13"/>
  <c r="AK739" i="13"/>
  <c r="AJ739" i="13"/>
  <c r="AI739" i="13"/>
  <c r="AH739" i="13"/>
  <c r="AK252" i="13"/>
  <c r="AK361" i="13"/>
  <c r="AU361" i="13" s="1"/>
  <c r="AJ438" i="13"/>
  <c r="AR438" i="13" s="1"/>
  <c r="AJ718" i="13"/>
  <c r="AI718" i="13"/>
  <c r="AH718" i="13"/>
  <c r="AK718" i="13"/>
  <c r="AJ1243" i="13"/>
  <c r="AU1603" i="13"/>
  <c r="AT1603" i="13"/>
  <c r="AS1603" i="13"/>
  <c r="AR1603" i="13"/>
  <c r="AI1670" i="13"/>
  <c r="AU2093" i="13"/>
  <c r="AT2093" i="13"/>
  <c r="AS2093" i="13"/>
  <c r="AR2093" i="13"/>
  <c r="AJ2485" i="13"/>
  <c r="AK2660" i="13"/>
  <c r="AJ2660" i="13"/>
  <c r="AI2660" i="13"/>
  <c r="AH2660" i="13"/>
  <c r="AK2860" i="13"/>
  <c r="AJ3031" i="13"/>
  <c r="AJ3059" i="13"/>
  <c r="AI3059" i="13"/>
  <c r="AH3059" i="13"/>
  <c r="AK3059" i="13"/>
  <c r="AU3175" i="13"/>
  <c r="AT3175" i="13"/>
  <c r="AR3175" i="13"/>
  <c r="AS3175" i="13"/>
  <c r="AJ3304" i="13"/>
  <c r="AI3304" i="13"/>
  <c r="AH3304" i="13"/>
  <c r="AK3304" i="13"/>
  <c r="AI1239" i="13"/>
  <c r="AU1239" i="13" s="1"/>
  <c r="AI1498" i="13"/>
  <c r="AT1498" i="13" s="1"/>
  <c r="AS2118" i="13"/>
  <c r="AS2447" i="13"/>
  <c r="AI1358" i="13"/>
  <c r="AS2349" i="13"/>
  <c r="AI3056" i="13"/>
  <c r="AI3098" i="13"/>
  <c r="AR308" i="13"/>
  <c r="AJ1232" i="13"/>
  <c r="AI2741" i="13"/>
  <c r="AI3259" i="13"/>
  <c r="AT3259" i="13" s="1"/>
  <c r="AI935" i="13"/>
  <c r="AI879" i="13"/>
  <c r="AS879" i="13" s="1"/>
  <c r="AI1267" i="13"/>
  <c r="AI2034" i="13"/>
  <c r="AU2034" i="13" s="1"/>
  <c r="AI1043" i="13"/>
  <c r="AI1015" i="13"/>
  <c r="AU1015" i="13" s="1"/>
  <c r="AI1652" i="13"/>
  <c r="AI2139" i="13"/>
  <c r="AS3266" i="13"/>
  <c r="BE3266" i="13" s="1"/>
  <c r="AS651" i="13"/>
  <c r="AI809" i="13"/>
  <c r="AI1785" i="13"/>
  <c r="AS2146" i="13"/>
  <c r="AI1792" i="13"/>
  <c r="AT1792" i="13" s="1"/>
  <c r="AH2223" i="13"/>
  <c r="AS2667" i="13"/>
  <c r="AI2905" i="13"/>
  <c r="AU2905" i="13" s="1"/>
  <c r="AI833" i="13"/>
  <c r="AH833" i="13"/>
  <c r="AK833" i="13"/>
  <c r="AJ833" i="13"/>
  <c r="AS3255" i="13"/>
  <c r="AR3255" i="13"/>
  <c r="AU3255" i="13"/>
  <c r="AT3255" i="13"/>
  <c r="AK469" i="13"/>
  <c r="AJ469" i="13"/>
  <c r="AI469" i="13"/>
  <c r="AH469" i="13"/>
  <c r="AU1831" i="13"/>
  <c r="AT1831" i="13"/>
  <c r="AS1831" i="13"/>
  <c r="AR1831" i="13"/>
  <c r="AR2177" i="13"/>
  <c r="AU2177" i="13"/>
  <c r="AS2177" i="13"/>
  <c r="AT2177" i="13"/>
  <c r="AU1635" i="13"/>
  <c r="AT1635" i="13"/>
  <c r="AS1635" i="13"/>
  <c r="AR1635" i="13"/>
  <c r="AK2548" i="13"/>
  <c r="AJ2548" i="13"/>
  <c r="AH2548" i="13"/>
  <c r="AI2548" i="13"/>
  <c r="AR3224" i="13"/>
  <c r="AU3224" i="13"/>
  <c r="AT3224" i="13"/>
  <c r="AS3224" i="13"/>
  <c r="BE690" i="13"/>
  <c r="BD690" i="13"/>
  <c r="BC690" i="13"/>
  <c r="BB690" i="13"/>
  <c r="AI2090" i="13"/>
  <c r="AH2090" i="13"/>
  <c r="AJ2090" i="13"/>
  <c r="AK2090" i="13"/>
  <c r="AU151" i="13"/>
  <c r="AT151" i="13"/>
  <c r="AS151" i="13"/>
  <c r="AR151" i="13"/>
  <c r="AU1418" i="13"/>
  <c r="AT1418" i="13"/>
  <c r="AS1418" i="13"/>
  <c r="AR1418" i="13"/>
  <c r="AU2961" i="13"/>
  <c r="AT2961" i="13"/>
  <c r="AS2961" i="13"/>
  <c r="AR2961" i="13"/>
  <c r="AU1498" i="13"/>
  <c r="AT3098" i="13"/>
  <c r="AS3098" i="13"/>
  <c r="AU3098" i="13"/>
  <c r="AR3098" i="13"/>
  <c r="AT879" i="13"/>
  <c r="AH1652" i="13"/>
  <c r="AU1792" i="13"/>
  <c r="AS189" i="13"/>
  <c r="AR189" i="13"/>
  <c r="AU189" i="13"/>
  <c r="AT189" i="13"/>
  <c r="AR228" i="13"/>
  <c r="AU228" i="13"/>
  <c r="AT228" i="13"/>
  <c r="AS228" i="13"/>
  <c r="AK728" i="13"/>
  <c r="AJ728" i="13"/>
  <c r="AI728" i="13"/>
  <c r="AH728" i="13"/>
  <c r="AJ620" i="13"/>
  <c r="AH732" i="13"/>
  <c r="AI802" i="13"/>
  <c r="AU1572" i="13"/>
  <c r="AT1572" i="13"/>
  <c r="AS1572" i="13"/>
  <c r="AR1572" i="13"/>
  <c r="AK1313" i="13"/>
  <c r="AK1869" i="13"/>
  <c r="AJ1869" i="13"/>
  <c r="AI1869" i="13"/>
  <c r="AH1869" i="13"/>
  <c r="AI1866" i="13"/>
  <c r="AS1866" i="13" s="1"/>
  <c r="AT1995" i="13"/>
  <c r="AS1995" i="13"/>
  <c r="AR1995" i="13"/>
  <c r="AU1995" i="13"/>
  <c r="AU2657" i="13"/>
  <c r="AT2657" i="13"/>
  <c r="AS2657" i="13"/>
  <c r="AR2657" i="13"/>
  <c r="AK2804" i="13"/>
  <c r="AU3336" i="13"/>
  <c r="AT3336" i="13"/>
  <c r="AS3336" i="13"/>
  <c r="AR3336" i="13"/>
  <c r="AU389" i="13"/>
  <c r="AT389" i="13"/>
  <c r="AS389" i="13"/>
  <c r="AR389" i="13"/>
  <c r="AK546" i="13"/>
  <c r="AJ546" i="13"/>
  <c r="AI546" i="13"/>
  <c r="AH546" i="13"/>
  <c r="AH452" i="13"/>
  <c r="AU830" i="13"/>
  <c r="AT830" i="13"/>
  <c r="AS830" i="13"/>
  <c r="AR830" i="13"/>
  <c r="AH956" i="13"/>
  <c r="AU1019" i="13"/>
  <c r="AT1019" i="13"/>
  <c r="AS1019" i="13"/>
  <c r="AR1019" i="13"/>
  <c r="AU1117" i="13"/>
  <c r="AT1117" i="13"/>
  <c r="AS1117" i="13"/>
  <c r="AR1117" i="13"/>
  <c r="AH1257" i="13"/>
  <c r="AI1124" i="13"/>
  <c r="AK1782" i="13"/>
  <c r="AJ1782" i="13"/>
  <c r="AI1782" i="13"/>
  <c r="AH1782" i="13"/>
  <c r="AK1799" i="13"/>
  <c r="AU1799" i="13" s="1"/>
  <c r="AJ1999" i="13"/>
  <c r="AR1999" i="13" s="1"/>
  <c r="AU2408" i="13"/>
  <c r="AT2408" i="13"/>
  <c r="AS2408" i="13"/>
  <c r="AR2408" i="13"/>
  <c r="AU2902" i="13"/>
  <c r="AT2902" i="13"/>
  <c r="AS2902" i="13"/>
  <c r="AR2902" i="13"/>
  <c r="AK2825" i="13"/>
  <c r="AJ2825" i="13"/>
  <c r="AI2825" i="13"/>
  <c r="AH2825" i="13"/>
  <c r="AU3049" i="13"/>
  <c r="AT3049" i="13"/>
  <c r="AS3049" i="13"/>
  <c r="AR3049" i="13"/>
  <c r="AT3192" i="13"/>
  <c r="AS3192" i="13"/>
  <c r="AR3192" i="13"/>
  <c r="AU3192" i="13"/>
  <c r="AR147" i="13"/>
  <c r="AS147" i="13"/>
  <c r="AU147" i="13"/>
  <c r="AT147" i="13"/>
  <c r="BC46" i="13"/>
  <c r="BB46" i="13"/>
  <c r="BE46" i="13"/>
  <c r="BD46" i="13"/>
  <c r="AH291" i="13"/>
  <c r="AK634" i="13"/>
  <c r="AI861" i="13"/>
  <c r="AH861" i="13"/>
  <c r="AK861" i="13"/>
  <c r="AJ861" i="13"/>
  <c r="AK1099" i="13"/>
  <c r="AJ1099" i="13"/>
  <c r="AI1099" i="13"/>
  <c r="AH1099" i="13"/>
  <c r="AU1320" i="13"/>
  <c r="AT1320" i="13"/>
  <c r="AS1320" i="13"/>
  <c r="AR1320" i="13"/>
  <c r="AK1330" i="13"/>
  <c r="AJ1330" i="13"/>
  <c r="AI1330" i="13"/>
  <c r="AH1330" i="13"/>
  <c r="AS1397" i="13"/>
  <c r="AR1397" i="13"/>
  <c r="AU1397" i="13"/>
  <c r="AT1397" i="13"/>
  <c r="AS1551" i="13"/>
  <c r="AR1551" i="13"/>
  <c r="AU1551" i="13"/>
  <c r="AT1551" i="13"/>
  <c r="AK1712" i="13"/>
  <c r="AK1978" i="13"/>
  <c r="AR2013" i="13"/>
  <c r="AU2013" i="13"/>
  <c r="AS2013" i="13"/>
  <c r="AT2013" i="13"/>
  <c r="AJ2328" i="13"/>
  <c r="AU2363" i="13"/>
  <c r="AT2363" i="13"/>
  <c r="AS2363" i="13"/>
  <c r="AR2363" i="13"/>
  <c r="AU2513" i="13"/>
  <c r="AT2513" i="13"/>
  <c r="AS2513" i="13"/>
  <c r="AR2513" i="13"/>
  <c r="AT3374" i="13"/>
  <c r="AS3374" i="13"/>
  <c r="AR3374" i="13"/>
  <c r="AU3374" i="13"/>
  <c r="AK305" i="13"/>
  <c r="AR196" i="13"/>
  <c r="AU557" i="13"/>
  <c r="AT557" i="13"/>
  <c r="AS557" i="13"/>
  <c r="AR557" i="13"/>
  <c r="AJ609" i="13"/>
  <c r="AT609" i="13" s="1"/>
  <c r="AH564" i="13"/>
  <c r="AI844" i="13"/>
  <c r="AI1404" i="13"/>
  <c r="AH1404" i="13"/>
  <c r="AK1404" i="13"/>
  <c r="AJ1404" i="13"/>
  <c r="AK1824" i="13"/>
  <c r="AK2167" i="13"/>
  <c r="AJ2167" i="13"/>
  <c r="AI2167" i="13"/>
  <c r="AH2167" i="13"/>
  <c r="AJ2209" i="13"/>
  <c r="AI2209" i="13"/>
  <c r="AH2209" i="13"/>
  <c r="AK2209" i="13"/>
  <c r="AK2590" i="13"/>
  <c r="AJ2590" i="13"/>
  <c r="AH2590" i="13"/>
  <c r="AI2590" i="13"/>
  <c r="AJ2695" i="13"/>
  <c r="AI2695" i="13"/>
  <c r="AH2695" i="13"/>
  <c r="AK2695" i="13"/>
  <c r="AJ3360" i="13"/>
  <c r="AI3360" i="13"/>
  <c r="AH3360" i="13"/>
  <c r="AK3360" i="13"/>
  <c r="AK2982" i="13"/>
  <c r="AJ2982" i="13"/>
  <c r="AH2982" i="13"/>
  <c r="AI2982" i="13"/>
  <c r="AK3112" i="13"/>
  <c r="AJ3112" i="13"/>
  <c r="AI3112" i="13"/>
  <c r="AH3112" i="13"/>
  <c r="AK3084" i="13"/>
  <c r="AJ3084" i="13"/>
  <c r="AI3084" i="13"/>
  <c r="AH3084" i="13"/>
  <c r="AI3294" i="13"/>
  <c r="AU3294" i="13" s="1"/>
  <c r="AU3413" i="13"/>
  <c r="AT3413" i="13"/>
  <c r="AS3413" i="13"/>
  <c r="AR3413" i="13"/>
  <c r="AT224" i="13"/>
  <c r="AS224" i="13"/>
  <c r="AR224" i="13"/>
  <c r="AU224" i="13"/>
  <c r="AU91" i="13"/>
  <c r="AT91" i="13"/>
  <c r="AS91" i="13"/>
  <c r="AR91" i="13"/>
  <c r="AH301" i="13"/>
  <c r="AH270" i="13"/>
  <c r="AK812" i="13"/>
  <c r="AJ812" i="13"/>
  <c r="AI812" i="13"/>
  <c r="AH812" i="13"/>
  <c r="AI483" i="13"/>
  <c r="AJ480" i="13"/>
  <c r="AR480" i="13" s="1"/>
  <c r="AJ1173" i="13"/>
  <c r="AK1554" i="13"/>
  <c r="AJ1554" i="13"/>
  <c r="AI1554" i="13"/>
  <c r="AH1554" i="13"/>
  <c r="AK1596" i="13"/>
  <c r="AJ1596" i="13"/>
  <c r="AI1596" i="13"/>
  <c r="AH1596" i="13"/>
  <c r="AK1166" i="13"/>
  <c r="AI1544" i="13"/>
  <c r="AS1341" i="13"/>
  <c r="AR1341" i="13"/>
  <c r="AU1341" i="13"/>
  <c r="AT1341" i="13"/>
  <c r="AK1897" i="13"/>
  <c r="AJ1897" i="13"/>
  <c r="AI1897" i="13"/>
  <c r="AH1897" i="13"/>
  <c r="AI1729" i="13"/>
  <c r="AI1726" i="13"/>
  <c r="AI1894" i="13"/>
  <c r="AK2331" i="13"/>
  <c r="AJ2331" i="13"/>
  <c r="AI2331" i="13"/>
  <c r="AH2331" i="13"/>
  <c r="AK2475" i="13"/>
  <c r="AI2475" i="13"/>
  <c r="AH2475" i="13"/>
  <c r="AJ2475" i="13"/>
  <c r="AK2636" i="13"/>
  <c r="AJ2636" i="13"/>
  <c r="AI2636" i="13"/>
  <c r="AH2636" i="13"/>
  <c r="AJ2685" i="13"/>
  <c r="AU2685" i="13" s="1"/>
  <c r="AU2849" i="13"/>
  <c r="AT2849" i="13"/>
  <c r="AS2849" i="13"/>
  <c r="AR2849" i="13"/>
  <c r="AJ2986" i="13"/>
  <c r="AI2986" i="13"/>
  <c r="AH2986" i="13"/>
  <c r="AK2986" i="13"/>
  <c r="AI2947" i="13"/>
  <c r="AH2947" i="13"/>
  <c r="AK2947" i="13"/>
  <c r="AJ2947" i="13"/>
  <c r="AK186" i="13"/>
  <c r="AJ186" i="13"/>
  <c r="AI186" i="13"/>
  <c r="AH186" i="13"/>
  <c r="AK287" i="13"/>
  <c r="AJ287" i="13"/>
  <c r="AI287" i="13"/>
  <c r="AH287" i="13"/>
  <c r="AT658" i="13"/>
  <c r="AS658" i="13"/>
  <c r="AR658" i="13"/>
  <c r="AU658" i="13"/>
  <c r="AJ441" i="13"/>
  <c r="AK893" i="13"/>
  <c r="AJ893" i="13"/>
  <c r="AI893" i="13"/>
  <c r="AH893" i="13"/>
  <c r="AJ858" i="13"/>
  <c r="AI858" i="13"/>
  <c r="AH858" i="13"/>
  <c r="AK858" i="13"/>
  <c r="AU1323" i="13"/>
  <c r="AT1323" i="13"/>
  <c r="AS1323" i="13"/>
  <c r="AR1323" i="13"/>
  <c r="AU1589" i="13"/>
  <c r="AT1589" i="13"/>
  <c r="AS1589" i="13"/>
  <c r="AR1589" i="13"/>
  <c r="AR2027" i="13"/>
  <c r="AU2027" i="13"/>
  <c r="AS2027" i="13"/>
  <c r="AT2027" i="13"/>
  <c r="AK1841" i="13"/>
  <c r="AJ1841" i="13"/>
  <c r="AI1841" i="13"/>
  <c r="AH1841" i="13"/>
  <c r="AU2016" i="13"/>
  <c r="AT2016" i="13"/>
  <c r="AS2016" i="13"/>
  <c r="AR2016" i="13"/>
  <c r="AK2286" i="13"/>
  <c r="AJ2286" i="13"/>
  <c r="AI2286" i="13"/>
  <c r="AH2286" i="13"/>
  <c r="AU2163" i="13"/>
  <c r="AT2163" i="13"/>
  <c r="AS2163" i="13"/>
  <c r="AR2163" i="13"/>
  <c r="AI2212" i="13"/>
  <c r="AH2212" i="13"/>
  <c r="AJ2212" i="13"/>
  <c r="AK2212" i="13"/>
  <c r="AT2272" i="13"/>
  <c r="AS2272" i="13"/>
  <c r="AR2272" i="13"/>
  <c r="AU2272" i="13"/>
  <c r="AK2443" i="13"/>
  <c r="AJ2443" i="13"/>
  <c r="AI2443" i="13"/>
  <c r="AH2443" i="13"/>
  <c r="AT2587" i="13"/>
  <c r="AS2587" i="13"/>
  <c r="AR2587" i="13"/>
  <c r="AU2587" i="13"/>
  <c r="AJ2541" i="13"/>
  <c r="AU2699" i="13"/>
  <c r="AT2699" i="13"/>
  <c r="AS2699" i="13"/>
  <c r="AR2699" i="13"/>
  <c r="AJ2776" i="13"/>
  <c r="AR3406" i="13"/>
  <c r="AU3406" i="13"/>
  <c r="AT3406" i="13"/>
  <c r="AS3406" i="13"/>
  <c r="AU63" i="13"/>
  <c r="AT63" i="13"/>
  <c r="AS63" i="13"/>
  <c r="AR63" i="13"/>
  <c r="BC130" i="13"/>
  <c r="BB130" i="13"/>
  <c r="BD130" i="13"/>
  <c r="BE130" i="13"/>
  <c r="AK347" i="13"/>
  <c r="AJ214" i="13"/>
  <c r="AI606" i="13"/>
  <c r="AH872" i="13"/>
  <c r="AI1103" i="13"/>
  <c r="AI1600" i="13"/>
  <c r="AH1600" i="13"/>
  <c r="AK1600" i="13"/>
  <c r="AJ1600" i="13"/>
  <c r="AJ1096" i="13"/>
  <c r="AJ1264" i="13"/>
  <c r="AU1561" i="13"/>
  <c r="AT1561" i="13"/>
  <c r="AS1561" i="13"/>
  <c r="AR1561" i="13"/>
  <c r="AI1579" i="13"/>
  <c r="AJ1803" i="13"/>
  <c r="AT1803" i="13" s="1"/>
  <c r="AJ1656" i="13"/>
  <c r="AR1656" i="13" s="1"/>
  <c r="AJ2006" i="13"/>
  <c r="AT2006" i="13" s="1"/>
  <c r="AK2086" i="13"/>
  <c r="AJ2086" i="13"/>
  <c r="AI2086" i="13"/>
  <c r="AH2086" i="13"/>
  <c r="AU2062" i="13"/>
  <c r="AT2062" i="13"/>
  <c r="AS2062" i="13"/>
  <c r="AR2062" i="13"/>
  <c r="AJ2524" i="13"/>
  <c r="AI2524" i="13"/>
  <c r="AH2524" i="13"/>
  <c r="AK2524" i="13"/>
  <c r="AU2608" i="13"/>
  <c r="AT2608" i="13"/>
  <c r="AS2608" i="13"/>
  <c r="AR2608" i="13"/>
  <c r="AI2643" i="13"/>
  <c r="AJ2639" i="13"/>
  <c r="AI2639" i="13"/>
  <c r="AH2639" i="13"/>
  <c r="AK2639" i="13"/>
  <c r="AK2870" i="13"/>
  <c r="AJ2870" i="13"/>
  <c r="AI2870" i="13"/>
  <c r="AH2870" i="13"/>
  <c r="AJ2958" i="13"/>
  <c r="AI2958" i="13"/>
  <c r="AH2958" i="13"/>
  <c r="AK2958" i="13"/>
  <c r="AH3150" i="13"/>
  <c r="AK3150" i="13"/>
  <c r="AJ3150" i="13"/>
  <c r="AI3150" i="13"/>
  <c r="AU3448" i="13"/>
  <c r="AT3448" i="13"/>
  <c r="AS3448" i="13"/>
  <c r="AR3448" i="13"/>
  <c r="AT294" i="13"/>
  <c r="AS294" i="13"/>
  <c r="AR294" i="13"/>
  <c r="AU294" i="13"/>
  <c r="AH252" i="13"/>
  <c r="AU459" i="13"/>
  <c r="AT459" i="13"/>
  <c r="AS459" i="13"/>
  <c r="AR459" i="13"/>
  <c r="AK770" i="13"/>
  <c r="AJ770" i="13"/>
  <c r="AI770" i="13"/>
  <c r="AH770" i="13"/>
  <c r="AT504" i="13"/>
  <c r="AS504" i="13"/>
  <c r="AR504" i="13"/>
  <c r="AU504" i="13"/>
  <c r="AK438" i="13"/>
  <c r="AJ788" i="13"/>
  <c r="AI788" i="13"/>
  <c r="AH788" i="13"/>
  <c r="AK788" i="13"/>
  <c r="AK1243" i="13"/>
  <c r="AK1071" i="13"/>
  <c r="AJ1071" i="13"/>
  <c r="AI1071" i="13"/>
  <c r="AH1071" i="13"/>
  <c r="AH1026" i="13"/>
  <c r="AU1733" i="13"/>
  <c r="AT1733" i="13"/>
  <c r="AS1733" i="13"/>
  <c r="AR1733" i="13"/>
  <c r="AK1771" i="13"/>
  <c r="AJ1771" i="13"/>
  <c r="AI1771" i="13"/>
  <c r="AH1771" i="13"/>
  <c r="AJ1670" i="13"/>
  <c r="AK1953" i="13"/>
  <c r="AJ1953" i="13"/>
  <c r="AH1953" i="13"/>
  <c r="AI1953" i="13"/>
  <c r="AH1985" i="13"/>
  <c r="AT2216" i="13"/>
  <c r="AS2216" i="13"/>
  <c r="AR2216" i="13"/>
  <c r="AU2216" i="13"/>
  <c r="AK2485" i="13"/>
  <c r="AK2664" i="13"/>
  <c r="AJ2664" i="13"/>
  <c r="AI2664" i="13"/>
  <c r="AH2664" i="13"/>
  <c r="AH2860" i="13"/>
  <c r="AK3031" i="13"/>
  <c r="AI2041" i="13"/>
  <c r="AS2041" i="13" s="1"/>
  <c r="BC168" i="13"/>
  <c r="BB168" i="13"/>
  <c r="BD168" i="13"/>
  <c r="BE168" i="13"/>
  <c r="AT2146" i="13"/>
  <c r="AT672" i="13"/>
  <c r="AS672" i="13"/>
  <c r="AR672" i="13"/>
  <c r="AU672" i="13"/>
  <c r="AK1281" i="13"/>
  <c r="AJ1281" i="13"/>
  <c r="AI1281" i="13"/>
  <c r="AH1281" i="13"/>
  <c r="AU2020" i="13"/>
  <c r="AT2020" i="13"/>
  <c r="AS2020" i="13"/>
  <c r="AR2020" i="13"/>
  <c r="AU1302" i="13"/>
  <c r="AT1302" i="13"/>
  <c r="AS1302" i="13"/>
  <c r="AR1302" i="13"/>
  <c r="AK2072" i="13"/>
  <c r="AJ2072" i="13"/>
  <c r="AI2072" i="13"/>
  <c r="AH2072" i="13"/>
  <c r="AJ3248" i="13"/>
  <c r="AI3248" i="13"/>
  <c r="AH3248" i="13"/>
  <c r="AK3248" i="13"/>
  <c r="AT644" i="13"/>
  <c r="AS644" i="13"/>
  <c r="AR644" i="13"/>
  <c r="AU644" i="13"/>
  <c r="AJ3028" i="13"/>
  <c r="AI3028" i="13"/>
  <c r="AH3028" i="13"/>
  <c r="AK3028" i="13"/>
  <c r="AH1120" i="13"/>
  <c r="AK1120" i="13"/>
  <c r="AJ1120" i="13"/>
  <c r="AI1120" i="13"/>
  <c r="AT378" i="13"/>
  <c r="AS378" i="13"/>
  <c r="AR378" i="13"/>
  <c r="AU378" i="13"/>
  <c r="AI1229" i="13"/>
  <c r="AH1229" i="13"/>
  <c r="AK1229" i="13"/>
  <c r="AJ1229" i="13"/>
  <c r="AS3297" i="13"/>
  <c r="AR3297" i="13"/>
  <c r="AU3297" i="13"/>
  <c r="AT3297" i="13"/>
  <c r="AU165" i="13"/>
  <c r="AT165" i="13"/>
  <c r="AR165" i="13"/>
  <c r="AS165" i="13"/>
  <c r="AU1719" i="13"/>
  <c r="AT1719" i="13"/>
  <c r="AS1719" i="13"/>
  <c r="AR1719" i="13"/>
  <c r="AU2776" i="13"/>
  <c r="AT2776" i="13"/>
  <c r="AS2776" i="13"/>
  <c r="AR2776" i="13"/>
  <c r="AK3392" i="13"/>
  <c r="AJ3392" i="13"/>
  <c r="AI3392" i="13"/>
  <c r="AH3392" i="13"/>
  <c r="AU1285" i="13"/>
  <c r="AT1285" i="13"/>
  <c r="AS1285" i="13"/>
  <c r="AR1285" i="13"/>
  <c r="AK2261" i="13"/>
  <c r="AJ2261" i="13"/>
  <c r="AI2261" i="13"/>
  <c r="AH2261" i="13"/>
  <c r="AT2937" i="13"/>
  <c r="AS2937" i="13"/>
  <c r="AR2937" i="13"/>
  <c r="AU2937" i="13"/>
  <c r="AT3329" i="13"/>
  <c r="AS3329" i="13"/>
  <c r="AU3329" i="13"/>
  <c r="AR3329" i="13"/>
  <c r="BB2118" i="13"/>
  <c r="BE2118" i="13"/>
  <c r="BC2118" i="13"/>
  <c r="BD2118" i="13"/>
  <c r="AR2349" i="13"/>
  <c r="AT935" i="13"/>
  <c r="AS935" i="13"/>
  <c r="AR935" i="13"/>
  <c r="AU935" i="13"/>
  <c r="AS2139" i="13"/>
  <c r="AR2139" i="13"/>
  <c r="AT2139" i="13"/>
  <c r="AU2139" i="13"/>
  <c r="AI375" i="13"/>
  <c r="AU375" i="13" s="1"/>
  <c r="AU473" i="13"/>
  <c r="AT473" i="13"/>
  <c r="AS473" i="13"/>
  <c r="AR473" i="13"/>
  <c r="AU627" i="13"/>
  <c r="AT627" i="13"/>
  <c r="AS627" i="13"/>
  <c r="AR627" i="13"/>
  <c r="AT560" i="13"/>
  <c r="AS560" i="13"/>
  <c r="AR560" i="13"/>
  <c r="AU560" i="13"/>
  <c r="AI732" i="13"/>
  <c r="AJ802" i="13"/>
  <c r="AS1523" i="13"/>
  <c r="AR1523" i="13"/>
  <c r="AU1523" i="13"/>
  <c r="AT1523" i="13"/>
  <c r="AS1383" i="13"/>
  <c r="AR1383" i="13"/>
  <c r="AU1383" i="13"/>
  <c r="AT1383" i="13"/>
  <c r="AS1537" i="13"/>
  <c r="AR1537" i="13"/>
  <c r="AU1537" i="13"/>
  <c r="AT1537" i="13"/>
  <c r="AJ1866" i="13"/>
  <c r="AT1866" i="13" s="1"/>
  <c r="AH2051" i="13"/>
  <c r="AK2051" i="13"/>
  <c r="AI2051" i="13"/>
  <c r="AJ2051" i="13"/>
  <c r="AJ2583" i="13"/>
  <c r="AH2804" i="13"/>
  <c r="AR3210" i="13"/>
  <c r="AU3210" i="13"/>
  <c r="AT3210" i="13"/>
  <c r="AS3210" i="13"/>
  <c r="BD399" i="13"/>
  <c r="BC399" i="13"/>
  <c r="BB399" i="13"/>
  <c r="BE399" i="13"/>
  <c r="AK896" i="13"/>
  <c r="AJ896" i="13"/>
  <c r="AI896" i="13"/>
  <c r="AH896" i="13"/>
  <c r="AI452" i="13"/>
  <c r="AI956" i="13"/>
  <c r="AJ1124" i="13"/>
  <c r="AS1054" i="13"/>
  <c r="AR1054" i="13"/>
  <c r="AU1054" i="13"/>
  <c r="AT1054" i="13"/>
  <c r="AH1190" i="13"/>
  <c r="AK1190" i="13"/>
  <c r="AJ1190" i="13"/>
  <c r="AI1190" i="13"/>
  <c r="AU1432" i="13"/>
  <c r="AT1432" i="13"/>
  <c r="AS1432" i="13"/>
  <c r="AR1432" i="13"/>
  <c r="AU1530" i="13"/>
  <c r="AT1530" i="13"/>
  <c r="AS1530" i="13"/>
  <c r="AR1530" i="13"/>
  <c r="AH1365" i="13"/>
  <c r="AK1365" i="13"/>
  <c r="AJ1365" i="13"/>
  <c r="AI1365" i="13"/>
  <c r="AH1715" i="13"/>
  <c r="AH1698" i="13"/>
  <c r="AT1939" i="13"/>
  <c r="AS1939" i="13"/>
  <c r="AR1939" i="13"/>
  <c r="AU1939" i="13"/>
  <c r="AR2275" i="13"/>
  <c r="AU2275" i="13"/>
  <c r="AS2275" i="13"/>
  <c r="AT2275" i="13"/>
  <c r="AI2174" i="13"/>
  <c r="AH2174" i="13"/>
  <c r="AJ2174" i="13"/>
  <c r="AK2174" i="13"/>
  <c r="AJ2468" i="13"/>
  <c r="AI2468" i="13"/>
  <c r="AH2468" i="13"/>
  <c r="AK2468" i="13"/>
  <c r="AJ2499" i="13"/>
  <c r="AK2744" i="13"/>
  <c r="AJ2744" i="13"/>
  <c r="AI2744" i="13"/>
  <c r="AH2744" i="13"/>
  <c r="AK2940" i="13"/>
  <c r="AJ2940" i="13"/>
  <c r="AH2940" i="13"/>
  <c r="AI2940" i="13"/>
  <c r="AK3171" i="13"/>
  <c r="AJ3171" i="13"/>
  <c r="AI3171" i="13"/>
  <c r="AH3171" i="13"/>
  <c r="AK3273" i="13"/>
  <c r="AJ3273" i="13"/>
  <c r="AI3273" i="13"/>
  <c r="AH3273" i="13"/>
  <c r="AT3388" i="13"/>
  <c r="AS3388" i="13"/>
  <c r="AR3388" i="13"/>
  <c r="AU3388" i="13"/>
  <c r="AI403" i="13"/>
  <c r="AU403" i="13" s="1"/>
  <c r="AU641" i="13"/>
  <c r="AT641" i="13"/>
  <c r="AS641" i="13"/>
  <c r="AR641" i="13"/>
  <c r="AT518" i="13"/>
  <c r="AS518" i="13"/>
  <c r="AR518" i="13"/>
  <c r="AU518" i="13"/>
  <c r="AR466" i="13"/>
  <c r="AU466" i="13"/>
  <c r="AT466" i="13"/>
  <c r="AS466" i="13"/>
  <c r="AU1159" i="13"/>
  <c r="AT1159" i="13"/>
  <c r="AS1159" i="13"/>
  <c r="AR1159" i="13"/>
  <c r="AH1138" i="13"/>
  <c r="AS1292" i="13"/>
  <c r="AR1292" i="13"/>
  <c r="AU1292" i="13"/>
  <c r="AT1292" i="13"/>
  <c r="AJ1586" i="13"/>
  <c r="AU1575" i="13"/>
  <c r="AT1575" i="13"/>
  <c r="AS1575" i="13"/>
  <c r="AR1575" i="13"/>
  <c r="AR1614" i="13"/>
  <c r="AU1614" i="13"/>
  <c r="AT1614" i="13"/>
  <c r="AS1614" i="13"/>
  <c r="AR1810" i="13"/>
  <c r="AU1810" i="13"/>
  <c r="AT1810" i="13"/>
  <c r="AS1810" i="13"/>
  <c r="AK1911" i="13"/>
  <c r="AJ1911" i="13"/>
  <c r="AH1911" i="13"/>
  <c r="AI1911" i="13"/>
  <c r="AK2191" i="13"/>
  <c r="AJ2191" i="13"/>
  <c r="AI2191" i="13"/>
  <c r="AH2191" i="13"/>
  <c r="AU2149" i="13"/>
  <c r="AT2149" i="13"/>
  <c r="AS2149" i="13"/>
  <c r="AR2149" i="13"/>
  <c r="AH2380" i="13"/>
  <c r="AK2380" i="13"/>
  <c r="AI2380" i="13"/>
  <c r="AJ2380" i="13"/>
  <c r="AU2751" i="13"/>
  <c r="AT2751" i="13"/>
  <c r="AS2751" i="13"/>
  <c r="AR2751" i="13"/>
  <c r="AJ2748" i="13"/>
  <c r="AI2748" i="13"/>
  <c r="AH2748" i="13"/>
  <c r="AK2748" i="13"/>
  <c r="AJ3101" i="13"/>
  <c r="AI3101" i="13"/>
  <c r="AH3101" i="13"/>
  <c r="AK3101" i="13"/>
  <c r="AJ3063" i="13"/>
  <c r="AI3063" i="13"/>
  <c r="AK3063" i="13"/>
  <c r="AH3063" i="13"/>
  <c r="AK112" i="13"/>
  <c r="AJ112" i="13"/>
  <c r="AI112" i="13"/>
  <c r="AH112" i="13"/>
  <c r="AT137" i="13"/>
  <c r="AS137" i="13"/>
  <c r="AR137" i="13"/>
  <c r="AU137" i="13"/>
  <c r="AI564" i="13"/>
  <c r="AK1197" i="13"/>
  <c r="AJ1197" i="13"/>
  <c r="AI1197" i="13"/>
  <c r="AH1197" i="13"/>
  <c r="AU1134" i="13"/>
  <c r="AT1134" i="13"/>
  <c r="AS1134" i="13"/>
  <c r="AR1134" i="13"/>
  <c r="AH1068" i="13"/>
  <c r="AK1456" i="13"/>
  <c r="AJ1456" i="13"/>
  <c r="AI1456" i="13"/>
  <c r="AH1456" i="13"/>
  <c r="AU1491" i="13"/>
  <c r="AT1491" i="13"/>
  <c r="AS1491" i="13"/>
  <c r="AR1491" i="13"/>
  <c r="AU1705" i="13"/>
  <c r="AT1705" i="13"/>
  <c r="AS1705" i="13"/>
  <c r="AR1705" i="13"/>
  <c r="AK1827" i="13"/>
  <c r="AJ1827" i="13"/>
  <c r="AI1827" i="13"/>
  <c r="AH1827" i="13"/>
  <c r="AH1813" i="13"/>
  <c r="AI2240" i="13"/>
  <c r="AH2240" i="13"/>
  <c r="AJ2240" i="13"/>
  <c r="AK2240" i="13"/>
  <c r="AK2688" i="13"/>
  <c r="AJ2688" i="13"/>
  <c r="AI2688" i="13"/>
  <c r="AH2688" i="13"/>
  <c r="AI2933" i="13"/>
  <c r="AH2933" i="13"/>
  <c r="AK2933" i="13"/>
  <c r="AJ2933" i="13"/>
  <c r="AU3147" i="13"/>
  <c r="AT3147" i="13"/>
  <c r="AR3147" i="13"/>
  <c r="AS3147" i="13"/>
  <c r="AS3339" i="13"/>
  <c r="AR3339" i="13"/>
  <c r="AU3339" i="13"/>
  <c r="AT3339" i="13"/>
  <c r="AJ3294" i="13"/>
  <c r="AT3294" i="13" s="1"/>
  <c r="AI301" i="13"/>
  <c r="AI270" i="13"/>
  <c r="AU655" i="13"/>
  <c r="AT655" i="13"/>
  <c r="AS655" i="13"/>
  <c r="AR655" i="13"/>
  <c r="AI889" i="13"/>
  <c r="AH889" i="13"/>
  <c r="AK889" i="13"/>
  <c r="AJ889" i="13"/>
  <c r="AK1173" i="13"/>
  <c r="AH1082" i="13"/>
  <c r="AS1250" i="13"/>
  <c r="AR1250" i="13"/>
  <c r="AU1250" i="13"/>
  <c r="AT1250" i="13"/>
  <c r="AJ1502" i="13"/>
  <c r="AK1666" i="13"/>
  <c r="AJ1666" i="13"/>
  <c r="AI1666" i="13"/>
  <c r="AH1666" i="13"/>
  <c r="AJ1729" i="13"/>
  <c r="AJ1726" i="13"/>
  <c r="AJ1894" i="13"/>
  <c r="AU1922" i="13"/>
  <c r="AT1922" i="13"/>
  <c r="AS1922" i="13"/>
  <c r="AR1922" i="13"/>
  <c r="AK2170" i="13"/>
  <c r="AJ2170" i="13"/>
  <c r="AI2170" i="13"/>
  <c r="AH2170" i="13"/>
  <c r="AK2044" i="13"/>
  <c r="AJ2044" i="13"/>
  <c r="AI2044" i="13"/>
  <c r="AH2044" i="13"/>
  <c r="AK2461" i="13"/>
  <c r="AI2461" i="13"/>
  <c r="AH2461" i="13"/>
  <c r="AJ2461" i="13"/>
  <c r="AH2422" i="13"/>
  <c r="AK2422" i="13"/>
  <c r="AI2422" i="13"/>
  <c r="AJ2422" i="13"/>
  <c r="AK2853" i="13"/>
  <c r="AJ2853" i="13"/>
  <c r="AI2853" i="13"/>
  <c r="AH2853" i="13"/>
  <c r="AT3206" i="13"/>
  <c r="AS3206" i="13"/>
  <c r="AR3206" i="13"/>
  <c r="AU3206" i="13"/>
  <c r="AU3238" i="13"/>
  <c r="AT3238" i="13"/>
  <c r="AS3238" i="13"/>
  <c r="AR3238" i="13"/>
  <c r="AK371" i="13"/>
  <c r="AJ371" i="13"/>
  <c r="AI371" i="13"/>
  <c r="AH371" i="13"/>
  <c r="AK329" i="13"/>
  <c r="AJ329" i="13"/>
  <c r="AI329" i="13"/>
  <c r="AH329" i="13"/>
  <c r="AH284" i="13"/>
  <c r="AK714" i="13"/>
  <c r="AJ714" i="13"/>
  <c r="AI714" i="13"/>
  <c r="AH714" i="13"/>
  <c r="AH592" i="13"/>
  <c r="AU1460" i="13"/>
  <c r="AT1460" i="13"/>
  <c r="AS1460" i="13"/>
  <c r="AR1460" i="13"/>
  <c r="AK1470" i="13"/>
  <c r="AJ1470" i="13"/>
  <c r="AI1470" i="13"/>
  <c r="AH1470" i="13"/>
  <c r="AI2104" i="13"/>
  <c r="AH2104" i="13"/>
  <c r="AJ2104" i="13"/>
  <c r="AK2104" i="13"/>
  <c r="AJ2293" i="13"/>
  <c r="AI2293" i="13"/>
  <c r="AH2293" i="13"/>
  <c r="AK2293" i="13"/>
  <c r="AI2268" i="13"/>
  <c r="AH2268" i="13"/>
  <c r="AJ2268" i="13"/>
  <c r="AK2268" i="13"/>
  <c r="AK2489" i="13"/>
  <c r="AI2489" i="13"/>
  <c r="AH2489" i="13"/>
  <c r="AJ2489" i="13"/>
  <c r="AK2541" i="13"/>
  <c r="AU2888" i="13"/>
  <c r="AT2888" i="13"/>
  <c r="AR2888" i="13"/>
  <c r="AS2888" i="13"/>
  <c r="AK2877" i="13"/>
  <c r="AI2877" i="13"/>
  <c r="AJ2877" i="13"/>
  <c r="AH2877" i="13"/>
  <c r="AI529" i="13"/>
  <c r="AU529" i="13" s="1"/>
  <c r="AU669" i="13"/>
  <c r="AT669" i="13"/>
  <c r="AS669" i="13"/>
  <c r="AR669" i="13"/>
  <c r="AJ606" i="13"/>
  <c r="AK742" i="13"/>
  <c r="AJ742" i="13"/>
  <c r="AI742" i="13"/>
  <c r="AH742" i="13"/>
  <c r="AK1484" i="13"/>
  <c r="AJ1484" i="13"/>
  <c r="AI1484" i="13"/>
  <c r="AH1484" i="13"/>
  <c r="AK1803" i="13"/>
  <c r="AK1768" i="13"/>
  <c r="AJ1768" i="13"/>
  <c r="AI1768" i="13"/>
  <c r="AH1768" i="13"/>
  <c r="AI2006" i="13"/>
  <c r="AU2006" i="13" s="1"/>
  <c r="AR2233" i="13"/>
  <c r="AU2233" i="13"/>
  <c r="AS2233" i="13"/>
  <c r="AT2233" i="13"/>
  <c r="AU2310" i="13"/>
  <c r="AT2310" i="13"/>
  <c r="AS2310" i="13"/>
  <c r="AR2310" i="13"/>
  <c r="AK2429" i="13"/>
  <c r="AJ2429" i="13"/>
  <c r="AI2429" i="13"/>
  <c r="AH2429" i="13"/>
  <c r="AJ2643" i="13"/>
  <c r="AK2951" i="13"/>
  <c r="AI2951" i="13"/>
  <c r="AH2951" i="13"/>
  <c r="AJ2951" i="13"/>
  <c r="AU3203" i="13"/>
  <c r="AT3203" i="13"/>
  <c r="AS3203" i="13"/>
  <c r="AR3203" i="13"/>
  <c r="AH3196" i="13"/>
  <c r="AK942" i="13"/>
  <c r="AU1005" i="13"/>
  <c r="AT1005" i="13"/>
  <c r="AS1005" i="13"/>
  <c r="AR1005" i="13"/>
  <c r="AU1145" i="13"/>
  <c r="AT1145" i="13"/>
  <c r="AS1145" i="13"/>
  <c r="AR1145" i="13"/>
  <c r="AH1243" i="13"/>
  <c r="AU1246" i="13"/>
  <c r="AT1246" i="13"/>
  <c r="AS1246" i="13"/>
  <c r="AR1246" i="13"/>
  <c r="AI1026" i="13"/>
  <c r="AK1593" i="13"/>
  <c r="AJ1593" i="13"/>
  <c r="AI1593" i="13"/>
  <c r="AH1593" i="13"/>
  <c r="AH1351" i="13"/>
  <c r="AK1351" i="13"/>
  <c r="AJ1351" i="13"/>
  <c r="AI1351" i="13"/>
  <c r="AK1750" i="13"/>
  <c r="AJ1750" i="13"/>
  <c r="AI1750" i="13"/>
  <c r="AH1750" i="13"/>
  <c r="AT1862" i="13"/>
  <c r="AS1862" i="13"/>
  <c r="AR1862" i="13"/>
  <c r="AU1862" i="13"/>
  <c r="AK1918" i="13"/>
  <c r="AJ1918" i="13"/>
  <c r="AI1918" i="13"/>
  <c r="AH1918" i="13"/>
  <c r="AI1985" i="13"/>
  <c r="AK2534" i="13"/>
  <c r="AJ2534" i="13"/>
  <c r="AH2534" i="13"/>
  <c r="AI2534" i="13"/>
  <c r="AK2205" i="13"/>
  <c r="AJ2205" i="13"/>
  <c r="AI2205" i="13"/>
  <c r="AH2205" i="13"/>
  <c r="AI2282" i="13"/>
  <c r="AH2282" i="13"/>
  <c r="AJ2282" i="13"/>
  <c r="AK2282" i="13"/>
  <c r="AH2485" i="13"/>
  <c r="AU2832" i="13"/>
  <c r="AT2832" i="13"/>
  <c r="AS2832" i="13"/>
  <c r="AR2832" i="13"/>
  <c r="AK2993" i="13"/>
  <c r="AI2993" i="13"/>
  <c r="AH2993" i="13"/>
  <c r="AJ2993" i="13"/>
  <c r="AK2965" i="13"/>
  <c r="AI2965" i="13"/>
  <c r="AH2965" i="13"/>
  <c r="AJ2965" i="13"/>
  <c r="AH3031" i="13"/>
  <c r="AS3269" i="13"/>
  <c r="AR3269" i="13"/>
  <c r="AU3269" i="13"/>
  <c r="AT3269" i="13"/>
  <c r="AU3437" i="13"/>
  <c r="AT3437" i="13"/>
  <c r="AS3437" i="13"/>
  <c r="AR3437" i="13"/>
  <c r="AK1239" i="13"/>
  <c r="AH1232" i="13"/>
  <c r="AK3259" i="13"/>
  <c r="BE410" i="13"/>
  <c r="BD410" i="13"/>
  <c r="BC410" i="13"/>
  <c r="BB410" i="13"/>
  <c r="AU3266" i="13"/>
  <c r="AR620" i="13"/>
  <c r="AU620" i="13"/>
  <c r="AT620" i="13"/>
  <c r="AS620" i="13"/>
  <c r="AU1747" i="13"/>
  <c r="AT1747" i="13"/>
  <c r="AS1747" i="13"/>
  <c r="AR1747" i="13"/>
  <c r="BE3077" i="13"/>
  <c r="BC3077" i="13"/>
  <c r="BB3077" i="13"/>
  <c r="BD3077" i="13"/>
  <c r="AU1407" i="13"/>
  <c r="AT1407" i="13"/>
  <c r="AS1407" i="13"/>
  <c r="AR1407" i="13"/>
  <c r="AK2401" i="13"/>
  <c r="AJ2401" i="13"/>
  <c r="AI2401" i="13"/>
  <c r="AH2401" i="13"/>
  <c r="AT406" i="13"/>
  <c r="AS406" i="13"/>
  <c r="AR406" i="13"/>
  <c r="AU406" i="13"/>
  <c r="AT3301" i="13"/>
  <c r="AS3301" i="13"/>
  <c r="AU3301" i="13"/>
  <c r="AR3301" i="13"/>
  <c r="AK536" i="13"/>
  <c r="AJ536" i="13"/>
  <c r="AI536" i="13"/>
  <c r="AH536" i="13"/>
  <c r="AU1131" i="13"/>
  <c r="AT1131" i="13"/>
  <c r="AS1131" i="13"/>
  <c r="AR1131" i="13"/>
  <c r="AK2345" i="13"/>
  <c r="AJ2345" i="13"/>
  <c r="AI2345" i="13"/>
  <c r="AH2345" i="13"/>
  <c r="AJ3042" i="13"/>
  <c r="AI3042" i="13"/>
  <c r="AH3042" i="13"/>
  <c r="AK3042" i="13"/>
  <c r="AU805" i="13"/>
  <c r="AT805" i="13"/>
  <c r="AS805" i="13"/>
  <c r="AR805" i="13"/>
  <c r="AU1064" i="13"/>
  <c r="AT1064" i="13"/>
  <c r="AS1064" i="13"/>
  <c r="AR1064" i="13"/>
  <c r="AU1558" i="13"/>
  <c r="AT1558" i="13"/>
  <c r="AS1558" i="13"/>
  <c r="AR1558" i="13"/>
  <c r="AI3434" i="13"/>
  <c r="AU3434" i="13" s="1"/>
  <c r="AR1670" i="13"/>
  <c r="AU1670" i="13"/>
  <c r="AT1670" i="13"/>
  <c r="AS1670" i="13"/>
  <c r="BB2447" i="13"/>
  <c r="BE2447" i="13"/>
  <c r="BC2447" i="13"/>
  <c r="BD2447" i="13"/>
  <c r="BB2146" i="13"/>
  <c r="BE2146" i="13"/>
  <c r="BC2146" i="13"/>
  <c r="BD2146" i="13"/>
  <c r="AK357" i="13"/>
  <c r="AJ357" i="13"/>
  <c r="AI357" i="13"/>
  <c r="AH357" i="13"/>
  <c r="AJ375" i="13"/>
  <c r="AT375" i="13" s="1"/>
  <c r="AU455" i="13"/>
  <c r="AT455" i="13"/>
  <c r="AS455" i="13"/>
  <c r="AR455" i="13"/>
  <c r="AH679" i="13"/>
  <c r="AH522" i="13"/>
  <c r="AR676" i="13"/>
  <c r="AU676" i="13"/>
  <c r="AT676" i="13"/>
  <c r="AS676" i="13"/>
  <c r="AI1001" i="13"/>
  <c r="AH1001" i="13"/>
  <c r="AK1001" i="13"/>
  <c r="AJ1001" i="13"/>
  <c r="AU1677" i="13"/>
  <c r="AT1677" i="13"/>
  <c r="AS1677" i="13"/>
  <c r="AR1677" i="13"/>
  <c r="AU1817" i="13"/>
  <c r="AT1817" i="13"/>
  <c r="AS1817" i="13"/>
  <c r="AR1817" i="13"/>
  <c r="AU1964" i="13"/>
  <c r="AT1964" i="13"/>
  <c r="AS1964" i="13"/>
  <c r="AR1964" i="13"/>
  <c r="AK2583" i="13"/>
  <c r="AK2604" i="13"/>
  <c r="AJ2604" i="13"/>
  <c r="AI2604" i="13"/>
  <c r="AH2604" i="13"/>
  <c r="AI2765" i="13"/>
  <c r="AH2765" i="13"/>
  <c r="AK2765" i="13"/>
  <c r="AJ2765" i="13"/>
  <c r="AI2804" i="13"/>
  <c r="AJ3262" i="13"/>
  <c r="AI3262" i="13"/>
  <c r="AH3262" i="13"/>
  <c r="AK3262" i="13"/>
  <c r="AU3462" i="13"/>
  <c r="AT3462" i="13"/>
  <c r="AS3462" i="13"/>
  <c r="AR3462" i="13"/>
  <c r="AU3451" i="13"/>
  <c r="AT3451" i="13"/>
  <c r="AS3451" i="13"/>
  <c r="AR3451" i="13"/>
  <c r="AU77" i="13"/>
  <c r="AT77" i="13"/>
  <c r="AS77" i="13"/>
  <c r="AR77" i="13"/>
  <c r="AU193" i="13"/>
  <c r="AT193" i="13"/>
  <c r="AR193" i="13"/>
  <c r="AS193" i="13"/>
  <c r="AT123" i="13"/>
  <c r="AS123" i="13"/>
  <c r="AR123" i="13"/>
  <c r="AU123" i="13"/>
  <c r="AK581" i="13"/>
  <c r="AJ581" i="13"/>
  <c r="AI581" i="13"/>
  <c r="AH581" i="13"/>
  <c r="AJ452" i="13"/>
  <c r="AU1761" i="13"/>
  <c r="AT1761" i="13"/>
  <c r="AS1761" i="13"/>
  <c r="AR1761" i="13"/>
  <c r="AI1715" i="13"/>
  <c r="AI1698" i="13"/>
  <c r="AT2230" i="13"/>
  <c r="AS2230" i="13"/>
  <c r="AR2230" i="13"/>
  <c r="AU2230" i="13"/>
  <c r="AH2366" i="13"/>
  <c r="AK2366" i="13"/>
  <c r="AI2366" i="13"/>
  <c r="AJ2366" i="13"/>
  <c r="AK2499" i="13"/>
  <c r="AK2769" i="13"/>
  <c r="AJ2769" i="13"/>
  <c r="AI2769" i="13"/>
  <c r="AH2769" i="13"/>
  <c r="AT3220" i="13"/>
  <c r="AS3220" i="13"/>
  <c r="AR3220" i="13"/>
  <c r="AU3220" i="13"/>
  <c r="AU3399" i="13"/>
  <c r="AT3399" i="13"/>
  <c r="AS3399" i="13"/>
  <c r="AR3399" i="13"/>
  <c r="AS298" i="13"/>
  <c r="BE298" i="13" s="1"/>
  <c r="AJ403" i="13"/>
  <c r="AT403" i="13" s="1"/>
  <c r="AK767" i="13"/>
  <c r="AJ767" i="13"/>
  <c r="AI767" i="13"/>
  <c r="AH767" i="13"/>
  <c r="AK938" i="13"/>
  <c r="AJ938" i="13"/>
  <c r="AI938" i="13"/>
  <c r="AH938" i="13"/>
  <c r="AU1036" i="13"/>
  <c r="AT1036" i="13"/>
  <c r="AS1036" i="13"/>
  <c r="AR1036" i="13"/>
  <c r="AI1138" i="13"/>
  <c r="AU1526" i="13"/>
  <c r="AT1526" i="13"/>
  <c r="AS1526" i="13"/>
  <c r="AR1526" i="13"/>
  <c r="AK1586" i="13"/>
  <c r="AU1379" i="13"/>
  <c r="AT1379" i="13"/>
  <c r="AS1379" i="13"/>
  <c r="AR1379" i="13"/>
  <c r="AU1691" i="13"/>
  <c r="AT1691" i="13"/>
  <c r="AS1691" i="13"/>
  <c r="AR1691" i="13"/>
  <c r="AU1845" i="13"/>
  <c r="AT1845" i="13"/>
  <c r="AS1845" i="13"/>
  <c r="AR1845" i="13"/>
  <c r="AK2412" i="13"/>
  <c r="AJ2412" i="13"/>
  <c r="AI2412" i="13"/>
  <c r="AH2412" i="13"/>
  <c r="AJ2321" i="13"/>
  <c r="AI2321" i="13"/>
  <c r="AH2321" i="13"/>
  <c r="AK2321" i="13"/>
  <c r="AT2545" i="13"/>
  <c r="AS2545" i="13"/>
  <c r="AR2545" i="13"/>
  <c r="AU2545" i="13"/>
  <c r="AK2772" i="13"/>
  <c r="AJ2772" i="13"/>
  <c r="AI2772" i="13"/>
  <c r="AH2772" i="13"/>
  <c r="AK2881" i="13"/>
  <c r="AJ2881" i="13"/>
  <c r="AH2881" i="13"/>
  <c r="AI2881" i="13"/>
  <c r="AU2989" i="13"/>
  <c r="AT2989" i="13"/>
  <c r="AS2989" i="13"/>
  <c r="AR2989" i="13"/>
  <c r="AH3178" i="13"/>
  <c r="AK3178" i="13"/>
  <c r="AJ3178" i="13"/>
  <c r="AI3178" i="13"/>
  <c r="AU3199" i="13"/>
  <c r="AT3199" i="13"/>
  <c r="AS3199" i="13"/>
  <c r="AR3199" i="13"/>
  <c r="AK602" i="13"/>
  <c r="AJ602" i="13"/>
  <c r="AI602" i="13"/>
  <c r="AH602" i="13"/>
  <c r="AK158" i="13"/>
  <c r="AJ158" i="13"/>
  <c r="AI158" i="13"/>
  <c r="AH158" i="13"/>
  <c r="AI417" i="13"/>
  <c r="AU417" i="13" s="1"/>
  <c r="AK952" i="13"/>
  <c r="AJ952" i="13"/>
  <c r="AI952" i="13"/>
  <c r="AH952" i="13"/>
  <c r="AH525" i="13"/>
  <c r="AJ564" i="13"/>
  <c r="AK760" i="13"/>
  <c r="AK914" i="13"/>
  <c r="AS1040" i="13"/>
  <c r="AR1040" i="13"/>
  <c r="AU1040" i="13"/>
  <c r="AT1040" i="13"/>
  <c r="AI1068" i="13"/>
  <c r="AU1348" i="13"/>
  <c r="AT1348" i="13"/>
  <c r="AS1348" i="13"/>
  <c r="AR1348" i="13"/>
  <c r="AU1446" i="13"/>
  <c r="AT1446" i="13"/>
  <c r="AS1446" i="13"/>
  <c r="AR1446" i="13"/>
  <c r="AI1813" i="13"/>
  <c r="AH2394" i="13"/>
  <c r="AK2394" i="13"/>
  <c r="AI2394" i="13"/>
  <c r="AJ2394" i="13"/>
  <c r="AJ2527" i="13"/>
  <c r="AU2762" i="13"/>
  <c r="AT2762" i="13"/>
  <c r="AS2762" i="13"/>
  <c r="AR2762" i="13"/>
  <c r="AJ3087" i="13"/>
  <c r="AI3087" i="13"/>
  <c r="AH3087" i="13"/>
  <c r="AK3087" i="13"/>
  <c r="AK3458" i="13"/>
  <c r="AJ3458" i="13"/>
  <c r="AI3458" i="13"/>
  <c r="AH3458" i="13"/>
  <c r="AU3476" i="13"/>
  <c r="AT3476" i="13"/>
  <c r="AS3476" i="13"/>
  <c r="AR3476" i="13"/>
  <c r="AK851" i="13"/>
  <c r="AJ851" i="13"/>
  <c r="AI851" i="13"/>
  <c r="AH851" i="13"/>
  <c r="AJ270" i="13"/>
  <c r="AK532" i="13"/>
  <c r="AJ532" i="13"/>
  <c r="AI532" i="13"/>
  <c r="AH532" i="13"/>
  <c r="AU970" i="13"/>
  <c r="AT970" i="13"/>
  <c r="AS970" i="13"/>
  <c r="AR970" i="13"/>
  <c r="AH648" i="13"/>
  <c r="AU1089" i="13"/>
  <c r="AT1089" i="13"/>
  <c r="AS1089" i="13"/>
  <c r="AR1089" i="13"/>
  <c r="AH1173" i="13"/>
  <c r="AU1092" i="13"/>
  <c r="AT1092" i="13"/>
  <c r="AS1092" i="13"/>
  <c r="AR1092" i="13"/>
  <c r="AI1082" i="13"/>
  <c r="AK1502" i="13"/>
  <c r="AU1789" i="13"/>
  <c r="AT1789" i="13"/>
  <c r="AS1789" i="13"/>
  <c r="AR1789" i="13"/>
  <c r="AJ1992" i="13"/>
  <c r="AT1992" i="13" s="1"/>
  <c r="AJ2279" i="13"/>
  <c r="AI2279" i="13"/>
  <c r="AH2279" i="13"/>
  <c r="AK2279" i="13"/>
  <c r="AK2415" i="13"/>
  <c r="AJ2415" i="13"/>
  <c r="AI2415" i="13"/>
  <c r="AH2415" i="13"/>
  <c r="AS2646" i="13"/>
  <c r="AR2646" i="13"/>
  <c r="AU2646" i="13"/>
  <c r="AT2646" i="13"/>
  <c r="AU2653" i="13"/>
  <c r="AT2653" i="13"/>
  <c r="AS2653" i="13"/>
  <c r="AR2653" i="13"/>
  <c r="AU2601" i="13"/>
  <c r="AT2601" i="13"/>
  <c r="AS2601" i="13"/>
  <c r="AR2601" i="13"/>
  <c r="AJ2625" i="13"/>
  <c r="AI2625" i="13"/>
  <c r="AH2625" i="13"/>
  <c r="AK2625" i="13"/>
  <c r="AK3021" i="13"/>
  <c r="AI3021" i="13"/>
  <c r="AH3021" i="13"/>
  <c r="AJ3021" i="13"/>
  <c r="AJ3073" i="13"/>
  <c r="AI3073" i="13"/>
  <c r="AH3073" i="13"/>
  <c r="AK3073" i="13"/>
  <c r="AH3136" i="13"/>
  <c r="AK3136" i="13"/>
  <c r="AJ3136" i="13"/>
  <c r="AI3136" i="13"/>
  <c r="AU3189" i="13"/>
  <c r="AT3189" i="13"/>
  <c r="AS3189" i="13"/>
  <c r="AR3189" i="13"/>
  <c r="AT95" i="13"/>
  <c r="AS95" i="13"/>
  <c r="AR95" i="13"/>
  <c r="AU95" i="13"/>
  <c r="AI284" i="13"/>
  <c r="AH665" i="13"/>
  <c r="AU998" i="13"/>
  <c r="AT998" i="13"/>
  <c r="AS998" i="13"/>
  <c r="AR998" i="13"/>
  <c r="AI592" i="13"/>
  <c r="AI735" i="13"/>
  <c r="AH735" i="13"/>
  <c r="AK735" i="13"/>
  <c r="AJ735" i="13"/>
  <c r="AK928" i="13"/>
  <c r="AH1355" i="13"/>
  <c r="AH1495" i="13"/>
  <c r="AR1642" i="13"/>
  <c r="AU1642" i="13"/>
  <c r="AT1642" i="13"/>
  <c r="AS1642" i="13"/>
  <c r="AK2114" i="13"/>
  <c r="AJ2114" i="13"/>
  <c r="AI2114" i="13"/>
  <c r="AH2114" i="13"/>
  <c r="AK2342" i="13"/>
  <c r="AJ2342" i="13"/>
  <c r="AI2342" i="13"/>
  <c r="AH2342" i="13"/>
  <c r="AU2391" i="13"/>
  <c r="AT2391" i="13"/>
  <c r="AS2391" i="13"/>
  <c r="AR2391" i="13"/>
  <c r="AH2541" i="13"/>
  <c r="AK2814" i="13"/>
  <c r="AJ2814" i="13"/>
  <c r="AI2814" i="13"/>
  <c r="AH2814" i="13"/>
  <c r="AJ3017" i="13"/>
  <c r="AH3213" i="13"/>
  <c r="AS3353" i="13"/>
  <c r="AR3353" i="13"/>
  <c r="AU3353" i="13"/>
  <c r="AT3353" i="13"/>
  <c r="AS175" i="13"/>
  <c r="AR175" i="13"/>
  <c r="AU175" i="13"/>
  <c r="AT175" i="13"/>
  <c r="AK490" i="13"/>
  <c r="AJ490" i="13"/>
  <c r="AI490" i="13"/>
  <c r="AH490" i="13"/>
  <c r="AJ529" i="13"/>
  <c r="AT529" i="13" s="1"/>
  <c r="AT588" i="13"/>
  <c r="AS588" i="13"/>
  <c r="AR588" i="13"/>
  <c r="AU588" i="13"/>
  <c r="AH567" i="13"/>
  <c r="AK854" i="13"/>
  <c r="AJ854" i="13"/>
  <c r="AI854" i="13"/>
  <c r="AH854" i="13"/>
  <c r="AI931" i="13"/>
  <c r="AH931" i="13"/>
  <c r="AK931" i="13"/>
  <c r="AJ931" i="13"/>
  <c r="AK1428" i="13"/>
  <c r="AJ1428" i="13"/>
  <c r="AI1428" i="13"/>
  <c r="AH1428" i="13"/>
  <c r="AU1106" i="13"/>
  <c r="AT1106" i="13"/>
  <c r="AS1106" i="13"/>
  <c r="AR1106" i="13"/>
  <c r="AH1012" i="13"/>
  <c r="AH1180" i="13"/>
  <c r="AH1050" i="13"/>
  <c r="AK1050" i="13"/>
  <c r="AJ1050" i="13"/>
  <c r="AI1050" i="13"/>
  <c r="AU1362" i="13"/>
  <c r="AT1362" i="13"/>
  <c r="AS1362" i="13"/>
  <c r="AR1362" i="13"/>
  <c r="AU1516" i="13"/>
  <c r="AT1516" i="13"/>
  <c r="AS1516" i="13"/>
  <c r="AR1516" i="13"/>
  <c r="AT1806" i="13"/>
  <c r="AS1806" i="13"/>
  <c r="AR1806" i="13"/>
  <c r="AU1806" i="13"/>
  <c r="AH1740" i="13"/>
  <c r="AK2006" i="13"/>
  <c r="AT1925" i="13"/>
  <c r="AS1925" i="13"/>
  <c r="AR1925" i="13"/>
  <c r="AU1925" i="13"/>
  <c r="AK2156" i="13"/>
  <c r="AJ2156" i="13"/>
  <c r="AI2156" i="13"/>
  <c r="AH2156" i="13"/>
  <c r="AT2559" i="13"/>
  <c r="AS2559" i="13"/>
  <c r="AR2559" i="13"/>
  <c r="AU2559" i="13"/>
  <c r="AK2632" i="13"/>
  <c r="AJ2632" i="13"/>
  <c r="AI2632" i="13"/>
  <c r="AH2632" i="13"/>
  <c r="AS2909" i="13"/>
  <c r="AR2909" i="13"/>
  <c r="AT2909" i="13"/>
  <c r="AU2909" i="13"/>
  <c r="AJ3280" i="13"/>
  <c r="AI3280" i="13"/>
  <c r="AK3280" i="13"/>
  <c r="AH3280" i="13"/>
  <c r="AJ3290" i="13"/>
  <c r="AI3290" i="13"/>
  <c r="AH3290" i="13"/>
  <c r="AK3290" i="13"/>
  <c r="AI3196" i="13"/>
  <c r="AK56" i="13"/>
  <c r="AJ56" i="13"/>
  <c r="AI56" i="13"/>
  <c r="AH56" i="13"/>
  <c r="AK315" i="13"/>
  <c r="AJ315" i="13"/>
  <c r="AI315" i="13"/>
  <c r="AH315" i="13"/>
  <c r="AI945" i="13"/>
  <c r="AH945" i="13"/>
  <c r="AK945" i="13"/>
  <c r="AJ945" i="13"/>
  <c r="AH942" i="13"/>
  <c r="AJ1026" i="13"/>
  <c r="AU1463" i="13"/>
  <c r="AT1463" i="13"/>
  <c r="AS1463" i="13"/>
  <c r="AR1463" i="13"/>
  <c r="AH1855" i="13"/>
  <c r="AH1754" i="13"/>
  <c r="AU1950" i="13"/>
  <c r="AT1950" i="13"/>
  <c r="AS1950" i="13"/>
  <c r="AR1950" i="13"/>
  <c r="AJ1985" i="13"/>
  <c r="AU2237" i="13"/>
  <c r="AT2237" i="13"/>
  <c r="AS2237" i="13"/>
  <c r="AR2237" i="13"/>
  <c r="BE2874" i="13"/>
  <c r="BD2874" i="13"/>
  <c r="BC2874" i="13"/>
  <c r="BB2874" i="13"/>
  <c r="AU2737" i="13"/>
  <c r="AT2737" i="13"/>
  <c r="AS2737" i="13"/>
  <c r="AR2737" i="13"/>
  <c r="AH3479" i="13"/>
  <c r="AK3479" i="13"/>
  <c r="AJ3479" i="13"/>
  <c r="AI3479" i="13"/>
  <c r="AU210" i="13"/>
  <c r="AH1400" i="13"/>
  <c r="AH1680" i="13"/>
  <c r="AR2160" i="13"/>
  <c r="AR2681" i="13"/>
  <c r="AR1887" i="13"/>
  <c r="AH2083" i="13"/>
  <c r="AR2405" i="13"/>
  <c r="AI3140" i="13"/>
  <c r="AH865" i="13"/>
  <c r="AH1029" i="13"/>
  <c r="AH3070" i="13"/>
  <c r="AH3500" i="13"/>
  <c r="AH1085" i="13"/>
  <c r="AH1659" i="13"/>
  <c r="AH2398" i="13"/>
  <c r="AH1414" i="13"/>
  <c r="AH795" i="13"/>
  <c r="AJ1474" i="13"/>
  <c r="AR1901" i="13"/>
  <c r="AR2419" i="13"/>
  <c r="AR3490" i="13"/>
  <c r="AH574" i="13"/>
  <c r="AH508" i="13"/>
  <c r="AJ917" i="13"/>
  <c r="AU917" i="13" s="1"/>
  <c r="AR1873" i="13"/>
  <c r="AH2891" i="13"/>
  <c r="AK2048" i="13"/>
  <c r="AR2377" i="13"/>
  <c r="AR2863" i="13"/>
  <c r="AR2076" i="13"/>
  <c r="AJ2930" i="13"/>
  <c r="AI2930" i="13"/>
  <c r="AH2930" i="13"/>
  <c r="AK2930" i="13"/>
  <c r="AK840" i="13"/>
  <c r="AJ840" i="13"/>
  <c r="AI840" i="13"/>
  <c r="AH840" i="13"/>
  <c r="AK1442" i="13"/>
  <c r="AJ1442" i="13"/>
  <c r="AI1442" i="13"/>
  <c r="AH1442" i="13"/>
  <c r="AK2002" i="13"/>
  <c r="AJ2002" i="13"/>
  <c r="AI2002" i="13"/>
  <c r="AH2002" i="13"/>
  <c r="AU119" i="13"/>
  <c r="AT119" i="13"/>
  <c r="AS119" i="13"/>
  <c r="AR119" i="13"/>
  <c r="AT2328" i="13"/>
  <c r="AS2328" i="13"/>
  <c r="AR2328" i="13"/>
  <c r="AU2328" i="13"/>
  <c r="AS3066" i="13"/>
  <c r="AR3066" i="13"/>
  <c r="AU3066" i="13"/>
  <c r="AT3066" i="13"/>
  <c r="AH1218" i="13"/>
  <c r="AK1218" i="13"/>
  <c r="AJ1218" i="13"/>
  <c r="AI1218" i="13"/>
  <c r="AK966" i="13"/>
  <c r="AJ966" i="13"/>
  <c r="AI966" i="13"/>
  <c r="AH966" i="13"/>
  <c r="AK3115" i="13"/>
  <c r="AJ3115" i="13"/>
  <c r="AI3115" i="13"/>
  <c r="AH3115" i="13"/>
  <c r="AR368" i="13"/>
  <c r="AU368" i="13"/>
  <c r="AT368" i="13"/>
  <c r="AS368" i="13"/>
  <c r="AR319" i="13"/>
  <c r="AU1271" i="13"/>
  <c r="AT1271" i="13"/>
  <c r="AS1271" i="13"/>
  <c r="AR1271" i="13"/>
  <c r="AU2723" i="13"/>
  <c r="AT2723" i="13"/>
  <c r="AS2723" i="13"/>
  <c r="AR2723" i="13"/>
  <c r="AK2125" i="13"/>
  <c r="AJ2125" i="13"/>
  <c r="AI2125" i="13"/>
  <c r="AH2125" i="13"/>
  <c r="AS1096" i="13"/>
  <c r="AR1096" i="13"/>
  <c r="AU1096" i="13"/>
  <c r="AT1096" i="13"/>
  <c r="AK2097" i="13"/>
  <c r="AJ2097" i="13"/>
  <c r="AI2097" i="13"/>
  <c r="AH2097" i="13"/>
  <c r="AU1337" i="13"/>
  <c r="AT1337" i="13"/>
  <c r="AS1337" i="13"/>
  <c r="AR1337" i="13"/>
  <c r="AU1358" i="13"/>
  <c r="AT1358" i="13"/>
  <c r="AS1358" i="13"/>
  <c r="AR1358" i="13"/>
  <c r="AU1043" i="13"/>
  <c r="AT1043" i="13"/>
  <c r="AS1043" i="13"/>
  <c r="AR1043" i="13"/>
  <c r="BC2667" i="13"/>
  <c r="BB2667" i="13"/>
  <c r="BE2667" i="13"/>
  <c r="BD2667" i="13"/>
  <c r="BC32" i="13"/>
  <c r="BD32" i="13"/>
  <c r="BB32" i="13"/>
  <c r="BE32" i="13"/>
  <c r="AK375" i="13"/>
  <c r="AT434" i="13"/>
  <c r="AS434" i="13"/>
  <c r="AR434" i="13"/>
  <c r="AU434" i="13"/>
  <c r="AI679" i="13"/>
  <c r="AI522" i="13"/>
  <c r="AU749" i="13"/>
  <c r="AT749" i="13"/>
  <c r="AS749" i="13"/>
  <c r="AR749" i="13"/>
  <c r="AJ816" i="13"/>
  <c r="AI816" i="13"/>
  <c r="AH816" i="13"/>
  <c r="AK816" i="13"/>
  <c r="AS1208" i="13"/>
  <c r="AR1208" i="13"/>
  <c r="AU1208" i="13"/>
  <c r="AT1208" i="13"/>
  <c r="AR1796" i="13"/>
  <c r="AU1796" i="13"/>
  <c r="AT1796" i="13"/>
  <c r="AS1796" i="13"/>
  <c r="AU2030" i="13"/>
  <c r="AT2030" i="13"/>
  <c r="AS2030" i="13"/>
  <c r="AR2030" i="13"/>
  <c r="AR1915" i="13"/>
  <c r="AU1915" i="13"/>
  <c r="AS1915" i="13"/>
  <c r="AT1915" i="13"/>
  <c r="AU2433" i="13"/>
  <c r="AT2433" i="13"/>
  <c r="AS2433" i="13"/>
  <c r="AR2433" i="13"/>
  <c r="AJ2566" i="13"/>
  <c r="AI2566" i="13"/>
  <c r="AH2566" i="13"/>
  <c r="AK2566" i="13"/>
  <c r="AH2583" i="13"/>
  <c r="AU2975" i="13"/>
  <c r="AT2975" i="13"/>
  <c r="AS2975" i="13"/>
  <c r="AR2975" i="13"/>
  <c r="AK3287" i="13"/>
  <c r="AJ3287" i="13"/>
  <c r="AI3287" i="13"/>
  <c r="AH3287" i="13"/>
  <c r="AK3357" i="13"/>
  <c r="AJ3357" i="13"/>
  <c r="AI3357" i="13"/>
  <c r="AH3357" i="13"/>
  <c r="AS3497" i="13"/>
  <c r="AR3497" i="13"/>
  <c r="AU3497" i="13"/>
  <c r="AT3497" i="13"/>
  <c r="AH326" i="13"/>
  <c r="AI847" i="13"/>
  <c r="AH847" i="13"/>
  <c r="AK847" i="13"/>
  <c r="AJ847" i="13"/>
  <c r="AK900" i="13"/>
  <c r="AU1309" i="13"/>
  <c r="AT1309" i="13"/>
  <c r="AS1309" i="13"/>
  <c r="AR1309" i="13"/>
  <c r="AT1736" i="13"/>
  <c r="AS1736" i="13"/>
  <c r="AR1736" i="13"/>
  <c r="AU1736" i="13"/>
  <c r="AJ1715" i="13"/>
  <c r="AJ1698" i="13"/>
  <c r="AU2065" i="13"/>
  <c r="AT2065" i="13"/>
  <c r="AS2065" i="13"/>
  <c r="AR2065" i="13"/>
  <c r="AJ2195" i="13"/>
  <c r="AI2195" i="13"/>
  <c r="AH2195" i="13"/>
  <c r="AK2195" i="13"/>
  <c r="AU2226" i="13"/>
  <c r="AT2226" i="13"/>
  <c r="AS2226" i="13"/>
  <c r="AR2226" i="13"/>
  <c r="AK2426" i="13"/>
  <c r="AJ2426" i="13"/>
  <c r="AI2426" i="13"/>
  <c r="AH2426" i="13"/>
  <c r="AK2478" i="13"/>
  <c r="AJ2478" i="13"/>
  <c r="AH2478" i="13"/>
  <c r="AI2478" i="13"/>
  <c r="AH2499" i="13"/>
  <c r="AK2842" i="13"/>
  <c r="AJ2842" i="13"/>
  <c r="AI2842" i="13"/>
  <c r="AH2842" i="13"/>
  <c r="AI2779" i="13"/>
  <c r="AH2779" i="13"/>
  <c r="AK2779" i="13"/>
  <c r="AJ2779" i="13"/>
  <c r="AK3252" i="13"/>
  <c r="AK3423" i="13"/>
  <c r="AJ3423" i="13"/>
  <c r="AI3423" i="13"/>
  <c r="AH3423" i="13"/>
  <c r="AU984" i="13"/>
  <c r="AT984" i="13"/>
  <c r="AS984" i="13"/>
  <c r="AR984" i="13"/>
  <c r="AT298" i="13"/>
  <c r="BD298" i="13" s="1"/>
  <c r="AK312" i="13"/>
  <c r="AJ312" i="13"/>
  <c r="AI312" i="13"/>
  <c r="AH312" i="13"/>
  <c r="AK403" i="13"/>
  <c r="AR242" i="13"/>
  <c r="AU242" i="13"/>
  <c r="AT242" i="13"/>
  <c r="AS242" i="13"/>
  <c r="AK977" i="13"/>
  <c r="AJ977" i="13"/>
  <c r="AI977" i="13"/>
  <c r="AH977" i="13"/>
  <c r="AK798" i="13"/>
  <c r="AJ798" i="13"/>
  <c r="AI798" i="13"/>
  <c r="AH798" i="13"/>
  <c r="AJ1138" i="13"/>
  <c r="AH1586" i="13"/>
  <c r="AT1904" i="13"/>
  <c r="AS1904" i="13"/>
  <c r="AR1904" i="13"/>
  <c r="AU1904" i="13"/>
  <c r="AK2562" i="13"/>
  <c r="AJ2562" i="13"/>
  <c r="AH2562" i="13"/>
  <c r="AI2562" i="13"/>
  <c r="AK2678" i="13"/>
  <c r="AJ2678" i="13"/>
  <c r="AI2678" i="13"/>
  <c r="AH2678" i="13"/>
  <c r="AU2671" i="13"/>
  <c r="AT2671" i="13"/>
  <c r="AS2671" i="13"/>
  <c r="AR2671" i="13"/>
  <c r="AK2926" i="13"/>
  <c r="AJ2926" i="13"/>
  <c r="AH2926" i="13"/>
  <c r="AI2926" i="13"/>
  <c r="AK3311" i="13"/>
  <c r="AI3311" i="13"/>
  <c r="AH3311" i="13"/>
  <c r="AJ3311" i="13"/>
  <c r="AJ417" i="13"/>
  <c r="AT417" i="13" s="1"/>
  <c r="AR256" i="13"/>
  <c r="AU256" i="13"/>
  <c r="AT256" i="13"/>
  <c r="AS256" i="13"/>
  <c r="AU501" i="13"/>
  <c r="AT501" i="13"/>
  <c r="AS501" i="13"/>
  <c r="AR501" i="13"/>
  <c r="AK578" i="13"/>
  <c r="AJ578" i="13"/>
  <c r="AI578" i="13"/>
  <c r="AH578" i="13"/>
  <c r="AI525" i="13"/>
  <c r="AU721" i="13"/>
  <c r="AT721" i="13"/>
  <c r="AS721" i="13"/>
  <c r="AR721" i="13"/>
  <c r="AH760" i="13"/>
  <c r="AH914" i="13"/>
  <c r="AJ1068" i="13"/>
  <c r="AK1694" i="13"/>
  <c r="AJ1694" i="13"/>
  <c r="AI1694" i="13"/>
  <c r="AH1694" i="13"/>
  <c r="AJ1813" i="13"/>
  <c r="AR2289" i="13"/>
  <c r="AU2289" i="13"/>
  <c r="AS2289" i="13"/>
  <c r="AT2289" i="13"/>
  <c r="AT2244" i="13"/>
  <c r="AS2244" i="13"/>
  <c r="AR2244" i="13"/>
  <c r="AU2244" i="13"/>
  <c r="AK2527" i="13"/>
  <c r="AK2716" i="13"/>
  <c r="AJ2716" i="13"/>
  <c r="AI2716" i="13"/>
  <c r="AH2716" i="13"/>
  <c r="AK2839" i="13"/>
  <c r="AJ2839" i="13"/>
  <c r="AI2839" i="13"/>
  <c r="AH2839" i="13"/>
  <c r="AU2807" i="13"/>
  <c r="AT2807" i="13"/>
  <c r="AS2807" i="13"/>
  <c r="AR2807" i="13"/>
  <c r="AJ3000" i="13"/>
  <c r="AI3000" i="13"/>
  <c r="AH3000" i="13"/>
  <c r="AK3000" i="13"/>
  <c r="AJ3346" i="13"/>
  <c r="AI3346" i="13"/>
  <c r="AH3346" i="13"/>
  <c r="AK3346" i="13"/>
  <c r="AK3378" i="13"/>
  <c r="AJ3378" i="13"/>
  <c r="AI3378" i="13"/>
  <c r="AH3378" i="13"/>
  <c r="AU3493" i="13"/>
  <c r="AT3493" i="13"/>
  <c r="AS3493" i="13"/>
  <c r="AR3493" i="13"/>
  <c r="AJ161" i="13"/>
  <c r="AI161" i="13"/>
  <c r="AK161" i="13"/>
  <c r="AH161" i="13"/>
  <c r="BC116" i="13"/>
  <c r="BB116" i="13"/>
  <c r="BD116" i="13"/>
  <c r="BE116" i="13"/>
  <c r="AI319" i="13"/>
  <c r="AU319" i="13" s="1"/>
  <c r="AK781" i="13"/>
  <c r="AJ781" i="13"/>
  <c r="AI781" i="13"/>
  <c r="AH781" i="13"/>
  <c r="AI648" i="13"/>
  <c r="AU1540" i="13"/>
  <c r="AT1540" i="13"/>
  <c r="AS1540" i="13"/>
  <c r="AR1540" i="13"/>
  <c r="AJ1082" i="13"/>
  <c r="AH1502" i="13"/>
  <c r="AH1628" i="13"/>
  <c r="AH1838" i="13"/>
  <c r="AI1992" i="13"/>
  <c r="AU1992" i="13" s="1"/>
  <c r="AT2023" i="13"/>
  <c r="AS2023" i="13"/>
  <c r="AR2023" i="13"/>
  <c r="AU2023" i="13"/>
  <c r="AR1943" i="13"/>
  <c r="AU1943" i="13"/>
  <c r="AS1943" i="13"/>
  <c r="AT1943" i="13"/>
  <c r="AJ2482" i="13"/>
  <c r="AI2482" i="13"/>
  <c r="AH2482" i="13"/>
  <c r="AK2482" i="13"/>
  <c r="AU3003" i="13"/>
  <c r="AT3003" i="13"/>
  <c r="AS3003" i="13"/>
  <c r="AR3003" i="13"/>
  <c r="AU3504" i="13"/>
  <c r="AT3504" i="13"/>
  <c r="AS3504" i="13"/>
  <c r="AR3504" i="13"/>
  <c r="AK42" i="13"/>
  <c r="AJ42" i="13"/>
  <c r="AI42" i="13"/>
  <c r="AH42" i="13"/>
  <c r="AH221" i="13"/>
  <c r="AK221" i="13"/>
  <c r="AJ221" i="13"/>
  <c r="AI221" i="13"/>
  <c r="AI333" i="13"/>
  <c r="AU333" i="13" s="1"/>
  <c r="AJ284" i="13"/>
  <c r="AK623" i="13"/>
  <c r="AJ623" i="13"/>
  <c r="AI623" i="13"/>
  <c r="AH623" i="13"/>
  <c r="AI665" i="13"/>
  <c r="AJ592" i="13"/>
  <c r="AH928" i="13"/>
  <c r="AI1355" i="13"/>
  <c r="AI1495" i="13"/>
  <c r="AK2303" i="13"/>
  <c r="AJ2303" i="13"/>
  <c r="AI2303" i="13"/>
  <c r="AH2303" i="13"/>
  <c r="AK2384" i="13"/>
  <c r="AJ2384" i="13"/>
  <c r="AI2384" i="13"/>
  <c r="AH2384" i="13"/>
  <c r="AU2720" i="13"/>
  <c r="AT2720" i="13"/>
  <c r="AS2720" i="13"/>
  <c r="AR2720" i="13"/>
  <c r="AK2867" i="13"/>
  <c r="AJ2867" i="13"/>
  <c r="AI2867" i="13"/>
  <c r="AH2867" i="13"/>
  <c r="AT3007" i="13"/>
  <c r="AS3007" i="13"/>
  <c r="AR3007" i="13"/>
  <c r="AU3007" i="13"/>
  <c r="AK3017" i="13"/>
  <c r="AK3182" i="13"/>
  <c r="AJ3182" i="13"/>
  <c r="AI3182" i="13"/>
  <c r="AH3182" i="13"/>
  <c r="AI3213" i="13"/>
  <c r="AU3371" i="13"/>
  <c r="AT3371" i="13"/>
  <c r="AS3371" i="13"/>
  <c r="AR3371" i="13"/>
  <c r="AS3469" i="13"/>
  <c r="AR3469" i="13"/>
  <c r="AU3469" i="13"/>
  <c r="AT3469" i="13"/>
  <c r="AK462" i="13"/>
  <c r="AJ462" i="13"/>
  <c r="AI462" i="13"/>
  <c r="AH462" i="13"/>
  <c r="AK529" i="13"/>
  <c r="AK511" i="13"/>
  <c r="AJ511" i="13"/>
  <c r="AI511" i="13"/>
  <c r="AH511" i="13"/>
  <c r="AI567" i="13"/>
  <c r="AH662" i="13"/>
  <c r="AK823" i="13"/>
  <c r="AJ823" i="13"/>
  <c r="AI823" i="13"/>
  <c r="AH823" i="13"/>
  <c r="AK1155" i="13"/>
  <c r="AJ1155" i="13"/>
  <c r="AI1155" i="13"/>
  <c r="AH1155" i="13"/>
  <c r="AK1607" i="13"/>
  <c r="AJ1607" i="13"/>
  <c r="AI1607" i="13"/>
  <c r="AH1607" i="13"/>
  <c r="AI1012" i="13"/>
  <c r="AI1180" i="13"/>
  <c r="AH1369" i="13"/>
  <c r="AH1509" i="13"/>
  <c r="AH1435" i="13"/>
  <c r="AK1435" i="13"/>
  <c r="AJ1435" i="13"/>
  <c r="AI1435" i="13"/>
  <c r="AU1936" i="13"/>
  <c r="AT1936" i="13"/>
  <c r="AS1936" i="13"/>
  <c r="AR1936" i="13"/>
  <c r="AI1740" i="13"/>
  <c r="AR1971" i="13"/>
  <c r="AU1971" i="13"/>
  <c r="AS1971" i="13"/>
  <c r="AT1971" i="13"/>
  <c r="AK2359" i="13"/>
  <c r="AJ2359" i="13"/>
  <c r="AI2359" i="13"/>
  <c r="AH2359" i="13"/>
  <c r="AU2338" i="13"/>
  <c r="AT2338" i="13"/>
  <c r="AS2338" i="13"/>
  <c r="AR2338" i="13"/>
  <c r="AK2531" i="13"/>
  <c r="AI2531" i="13"/>
  <c r="AH2531" i="13"/>
  <c r="AJ2531" i="13"/>
  <c r="AK2734" i="13"/>
  <c r="AJ2734" i="13"/>
  <c r="AI2734" i="13"/>
  <c r="AH2734" i="13"/>
  <c r="AU2713" i="13"/>
  <c r="AT2713" i="13"/>
  <c r="AS2713" i="13"/>
  <c r="AR2713" i="13"/>
  <c r="AK3129" i="13"/>
  <c r="AJ3129" i="13"/>
  <c r="AI3129" i="13"/>
  <c r="AH3129" i="13"/>
  <c r="AK3185" i="13"/>
  <c r="AJ3185" i="13"/>
  <c r="AI3185" i="13"/>
  <c r="AH3185" i="13"/>
  <c r="AJ3196" i="13"/>
  <c r="AJ3434" i="13"/>
  <c r="AT3434" i="13" s="1"/>
  <c r="AH585" i="13"/>
  <c r="AK585" i="13"/>
  <c r="AJ585" i="13"/>
  <c r="AI585" i="13"/>
  <c r="AT53" i="13"/>
  <c r="AS53" i="13"/>
  <c r="AR53" i="13"/>
  <c r="AU53" i="13"/>
  <c r="AS245" i="13"/>
  <c r="AR245" i="13"/>
  <c r="AU245" i="13"/>
  <c r="AT245" i="13"/>
  <c r="AU249" i="13"/>
  <c r="AT249" i="13"/>
  <c r="AS249" i="13"/>
  <c r="AR249" i="13"/>
  <c r="AH207" i="13"/>
  <c r="AK207" i="13"/>
  <c r="AJ207" i="13"/>
  <c r="AI207" i="13"/>
  <c r="AU959" i="13"/>
  <c r="AT959" i="13"/>
  <c r="AS959" i="13"/>
  <c r="AR959" i="13"/>
  <c r="AI1299" i="13"/>
  <c r="AH1299" i="13"/>
  <c r="AK1299" i="13"/>
  <c r="AJ1299" i="13"/>
  <c r="AI1855" i="13"/>
  <c r="AI1754" i="13"/>
  <c r="AK2317" i="13"/>
  <c r="AJ2317" i="13"/>
  <c r="AI2317" i="13"/>
  <c r="AH2317" i="13"/>
  <c r="AJ2569" i="13"/>
  <c r="AU2569" i="13" s="1"/>
  <c r="AU2846" i="13"/>
  <c r="AT2846" i="13"/>
  <c r="AS2846" i="13"/>
  <c r="AR2846" i="13"/>
  <c r="AK3024" i="13"/>
  <c r="AJ3024" i="13"/>
  <c r="AH3024" i="13"/>
  <c r="AI3024" i="13"/>
  <c r="AJ3014" i="13"/>
  <c r="AI3014" i="13"/>
  <c r="AH3014" i="13"/>
  <c r="AK3014" i="13"/>
  <c r="AS3094" i="13"/>
  <c r="AR3094" i="13"/>
  <c r="AU3094" i="13"/>
  <c r="AT3094" i="13"/>
  <c r="AU3385" i="13"/>
  <c r="AT3385" i="13"/>
  <c r="AS3385" i="13"/>
  <c r="AR3385" i="13"/>
  <c r="AR210" i="13"/>
  <c r="AI1400" i="13"/>
  <c r="AI1680" i="13"/>
  <c r="AS2160" i="13"/>
  <c r="AS2681" i="13"/>
  <c r="AS1887" i="13"/>
  <c r="AI2083" i="13"/>
  <c r="AS2405" i="13"/>
  <c r="AH3140" i="13"/>
  <c r="AI865" i="13"/>
  <c r="AI1029" i="13"/>
  <c r="AI3070" i="13"/>
  <c r="AI3500" i="13"/>
  <c r="AI1085" i="13"/>
  <c r="AI1659" i="13"/>
  <c r="AI2398" i="13"/>
  <c r="AI1414" i="13"/>
  <c r="AI795" i="13"/>
  <c r="AK1474" i="13"/>
  <c r="AS1901" i="13"/>
  <c r="AS2419" i="13"/>
  <c r="AS3490" i="13"/>
  <c r="AI574" i="13"/>
  <c r="AI508" i="13"/>
  <c r="AK917" i="13"/>
  <c r="AS1873" i="13"/>
  <c r="AJ2048" i="13"/>
  <c r="AS2377" i="13"/>
  <c r="AS2863" i="13"/>
  <c r="AS2076" i="13"/>
  <c r="AH3164" i="13"/>
  <c r="AK3164" i="13"/>
  <c r="AJ3164" i="13"/>
  <c r="AI3164" i="13"/>
  <c r="AK753" i="13"/>
  <c r="AJ753" i="13"/>
  <c r="AI753" i="13"/>
  <c r="AH753" i="13"/>
  <c r="AJ291" i="13"/>
  <c r="AK2979" i="13"/>
  <c r="AI2979" i="13"/>
  <c r="AH2979" i="13"/>
  <c r="AJ2979" i="13"/>
  <c r="AH3122" i="13"/>
  <c r="AK3122" i="13"/>
  <c r="AJ3122" i="13"/>
  <c r="AI3122" i="13"/>
  <c r="AU1390" i="13"/>
  <c r="AT1390" i="13"/>
  <c r="AS1390" i="13"/>
  <c r="AR1390" i="13"/>
  <c r="AK868" i="13"/>
  <c r="AJ868" i="13"/>
  <c r="AI868" i="13"/>
  <c r="AH868" i="13"/>
  <c r="AU1176" i="13"/>
  <c r="AT1176" i="13"/>
  <c r="AS1176" i="13"/>
  <c r="AR1176" i="13"/>
  <c r="AI903" i="13"/>
  <c r="AH903" i="13"/>
  <c r="AK903" i="13"/>
  <c r="AJ903" i="13"/>
  <c r="AJ2916" i="13"/>
  <c r="AI2916" i="13"/>
  <c r="AH2916" i="13"/>
  <c r="AK2916" i="13"/>
  <c r="AS1264" i="13"/>
  <c r="AR1264" i="13"/>
  <c r="AU1264" i="13"/>
  <c r="AT1264" i="13"/>
  <c r="AK1369" i="13"/>
  <c r="AR1852" i="13"/>
  <c r="AU1852" i="13"/>
  <c r="AT1852" i="13"/>
  <c r="AS1852" i="13"/>
  <c r="AU791" i="13"/>
  <c r="AT791" i="13"/>
  <c r="AS791" i="13"/>
  <c r="AR791" i="13"/>
  <c r="AK1981" i="13"/>
  <c r="AJ1981" i="13"/>
  <c r="AH1981" i="13"/>
  <c r="AI1981" i="13"/>
  <c r="AK2142" i="13"/>
  <c r="AJ2142" i="13"/>
  <c r="AI2142" i="13"/>
  <c r="AH2142" i="13"/>
  <c r="BD651" i="13"/>
  <c r="BC651" i="13"/>
  <c r="BB651" i="13"/>
  <c r="BE651" i="13"/>
  <c r="AU1785" i="13"/>
  <c r="AT1785" i="13"/>
  <c r="AS1785" i="13"/>
  <c r="AR1785" i="13"/>
  <c r="AK70" i="13"/>
  <c r="AJ70" i="13"/>
  <c r="AI70" i="13"/>
  <c r="AH70" i="13"/>
  <c r="AK756" i="13"/>
  <c r="AJ756" i="13"/>
  <c r="AI756" i="13"/>
  <c r="AH756" i="13"/>
  <c r="AJ679" i="13"/>
  <c r="AJ522" i="13"/>
  <c r="AJ886" i="13"/>
  <c r="AI886" i="13"/>
  <c r="AH886" i="13"/>
  <c r="AK886" i="13"/>
  <c r="AH1078" i="13"/>
  <c r="AK1078" i="13"/>
  <c r="AJ1078" i="13"/>
  <c r="AI1078" i="13"/>
  <c r="AU1334" i="13"/>
  <c r="AT1334" i="13"/>
  <c r="AS1334" i="13"/>
  <c r="AR1334" i="13"/>
  <c r="AK1617" i="13"/>
  <c r="AJ1617" i="13"/>
  <c r="AI1617" i="13"/>
  <c r="AH1617" i="13"/>
  <c r="AU2727" i="13"/>
  <c r="AT2727" i="13"/>
  <c r="AS2727" i="13"/>
  <c r="AR2727" i="13"/>
  <c r="AU3133" i="13"/>
  <c r="AT3133" i="13"/>
  <c r="AR3133" i="13"/>
  <c r="AS3133" i="13"/>
  <c r="AT3315" i="13"/>
  <c r="AS3315" i="13"/>
  <c r="AU3315" i="13"/>
  <c r="AR3315" i="13"/>
  <c r="AR3364" i="13"/>
  <c r="AJ3367" i="13"/>
  <c r="AI3367" i="13"/>
  <c r="AH3367" i="13"/>
  <c r="AK3367" i="13"/>
  <c r="AK84" i="13"/>
  <c r="AJ84" i="13"/>
  <c r="AI84" i="13"/>
  <c r="AH84" i="13"/>
  <c r="AU263" i="13"/>
  <c r="AT263" i="13"/>
  <c r="AS263" i="13"/>
  <c r="AR263" i="13"/>
  <c r="AU277" i="13"/>
  <c r="AT277" i="13"/>
  <c r="AS277" i="13"/>
  <c r="AR277" i="13"/>
  <c r="AI326" i="13"/>
  <c r="AT476" i="13"/>
  <c r="AS476" i="13"/>
  <c r="AR476" i="13"/>
  <c r="AU476" i="13"/>
  <c r="AH550" i="13"/>
  <c r="AH900" i="13"/>
  <c r="AU1061" i="13"/>
  <c r="AT1061" i="13"/>
  <c r="AS1061" i="13"/>
  <c r="AR1061" i="13"/>
  <c r="AU1201" i="13"/>
  <c r="AT1201" i="13"/>
  <c r="AS1201" i="13"/>
  <c r="AR1201" i="13"/>
  <c r="AK1960" i="13"/>
  <c r="AJ1960" i="13"/>
  <c r="AI1960" i="13"/>
  <c r="AH1960" i="13"/>
  <c r="AJ2335" i="13"/>
  <c r="AI2335" i="13"/>
  <c r="AH2335" i="13"/>
  <c r="AK2335" i="13"/>
  <c r="AK2440" i="13"/>
  <c r="AJ2440" i="13"/>
  <c r="AI2440" i="13"/>
  <c r="AH2440" i="13"/>
  <c r="AU2352" i="13"/>
  <c r="AT2352" i="13"/>
  <c r="AS2352" i="13"/>
  <c r="AR2352" i="13"/>
  <c r="AU2597" i="13"/>
  <c r="AT2597" i="13"/>
  <c r="AS2597" i="13"/>
  <c r="AR2597" i="13"/>
  <c r="AH3252" i="13"/>
  <c r="AU3465" i="13"/>
  <c r="AT3465" i="13"/>
  <c r="AS3465" i="13"/>
  <c r="AR3465" i="13"/>
  <c r="AS217" i="13"/>
  <c r="AR217" i="13"/>
  <c r="AU217" i="13"/>
  <c r="AT217" i="13"/>
  <c r="BC102" i="13"/>
  <c r="BB102" i="13"/>
  <c r="BD102" i="13"/>
  <c r="BE102" i="13"/>
  <c r="AT392" i="13"/>
  <c r="AS392" i="13"/>
  <c r="AR392" i="13"/>
  <c r="AU392" i="13"/>
  <c r="AU487" i="13"/>
  <c r="AT487" i="13"/>
  <c r="AS487" i="13"/>
  <c r="AR487" i="13"/>
  <c r="AU973" i="13"/>
  <c r="AT973" i="13"/>
  <c r="AS973" i="13"/>
  <c r="AR973" i="13"/>
  <c r="AT1610" i="13"/>
  <c r="AS1610" i="13"/>
  <c r="AR1610" i="13"/>
  <c r="AU1610" i="13"/>
  <c r="AK1386" i="13"/>
  <c r="AJ1386" i="13"/>
  <c r="AI1386" i="13"/>
  <c r="AH1386" i="13"/>
  <c r="AS1327" i="13"/>
  <c r="AR1327" i="13"/>
  <c r="AU1327" i="13"/>
  <c r="AT1327" i="13"/>
  <c r="AS1467" i="13"/>
  <c r="AR1467" i="13"/>
  <c r="AU1467" i="13"/>
  <c r="AT1467" i="13"/>
  <c r="AK1883" i="13"/>
  <c r="AJ1883" i="13"/>
  <c r="AI1883" i="13"/>
  <c r="AH1883" i="13"/>
  <c r="AR1929" i="13"/>
  <c r="AU1929" i="13"/>
  <c r="AS1929" i="13"/>
  <c r="AT1929" i="13"/>
  <c r="AJ2265" i="13"/>
  <c r="AI2265" i="13"/>
  <c r="AH2265" i="13"/>
  <c r="AK2265" i="13"/>
  <c r="AR2895" i="13"/>
  <c r="AT2895" i="13"/>
  <c r="AU2895" i="13"/>
  <c r="AS2895" i="13"/>
  <c r="AJ2919" i="13"/>
  <c r="AT2919" i="13" s="1"/>
  <c r="AI3231" i="13"/>
  <c r="AS3231" i="13" s="1"/>
  <c r="AJ266" i="13"/>
  <c r="AI266" i="13"/>
  <c r="AK266" i="13"/>
  <c r="AH266" i="13"/>
  <c r="AK417" i="13"/>
  <c r="AK991" i="13"/>
  <c r="AJ991" i="13"/>
  <c r="AI991" i="13"/>
  <c r="AH991" i="13"/>
  <c r="AJ525" i="13"/>
  <c r="AK907" i="13"/>
  <c r="AJ907" i="13"/>
  <c r="AI907" i="13"/>
  <c r="AH907" i="13"/>
  <c r="AI914" i="13"/>
  <c r="AU2296" i="13"/>
  <c r="AT2296" i="13"/>
  <c r="AS2296" i="13"/>
  <c r="AR2296" i="13"/>
  <c r="AH2527" i="13"/>
  <c r="AJ2611" i="13"/>
  <c r="AI2611" i="13"/>
  <c r="AH2611" i="13"/>
  <c r="AK2611" i="13"/>
  <c r="AH3455" i="13"/>
  <c r="AK126" i="13"/>
  <c r="AJ126" i="13"/>
  <c r="AI126" i="13"/>
  <c r="AH126" i="13"/>
  <c r="BE704" i="13"/>
  <c r="BD704" i="13"/>
  <c r="BC704" i="13"/>
  <c r="BB704" i="13"/>
  <c r="AJ319" i="13"/>
  <c r="AT319" i="13" s="1"/>
  <c r="AH200" i="13"/>
  <c r="AR354" i="13"/>
  <c r="AU354" i="13"/>
  <c r="AT354" i="13"/>
  <c r="AS354" i="13"/>
  <c r="AU515" i="13"/>
  <c r="AT515" i="13"/>
  <c r="AS515" i="13"/>
  <c r="AR515" i="13"/>
  <c r="AK882" i="13"/>
  <c r="AJ882" i="13"/>
  <c r="AI882" i="13"/>
  <c r="AH882" i="13"/>
  <c r="AJ648" i="13"/>
  <c r="AS1565" i="13"/>
  <c r="AR1565" i="13"/>
  <c r="AU1565" i="13"/>
  <c r="AT1565" i="13"/>
  <c r="AK1778" i="13"/>
  <c r="AJ1778" i="13"/>
  <c r="AI1778" i="13"/>
  <c r="AH1778" i="13"/>
  <c r="AI1628" i="13"/>
  <c r="AI1838" i="13"/>
  <c r="AK1992" i="13"/>
  <c r="AJ2181" i="13"/>
  <c r="AI2181" i="13"/>
  <c r="AH2181" i="13"/>
  <c r="AK2181" i="13"/>
  <c r="AK2758" i="13"/>
  <c r="AJ2758" i="13"/>
  <c r="AI2758" i="13"/>
  <c r="AH2758" i="13"/>
  <c r="AK2884" i="13"/>
  <c r="AJ2884" i="13"/>
  <c r="AI2884" i="13"/>
  <c r="AH2884" i="13"/>
  <c r="AJ2972" i="13"/>
  <c r="AI2972" i="13"/>
  <c r="AH2972" i="13"/>
  <c r="AK2972" i="13"/>
  <c r="AJ333" i="13"/>
  <c r="AT333" i="13" s="1"/>
  <c r="AU599" i="13"/>
  <c r="AT599" i="13"/>
  <c r="AS599" i="13"/>
  <c r="AR599" i="13"/>
  <c r="AT700" i="13"/>
  <c r="AS700" i="13"/>
  <c r="AR700" i="13"/>
  <c r="AU700" i="13"/>
  <c r="AK910" i="13"/>
  <c r="AJ910" i="13"/>
  <c r="AI910" i="13"/>
  <c r="AH910" i="13"/>
  <c r="AK1253" i="13"/>
  <c r="AJ1253" i="13"/>
  <c r="AI1253" i="13"/>
  <c r="AH1253" i="13"/>
  <c r="AK1764" i="13"/>
  <c r="AJ1764" i="13"/>
  <c r="AI1764" i="13"/>
  <c r="AH1764" i="13"/>
  <c r="AK1834" i="13"/>
  <c r="AJ1834" i="13"/>
  <c r="AI1834" i="13"/>
  <c r="AH1834" i="13"/>
  <c r="AK1820" i="13"/>
  <c r="AJ1820" i="13"/>
  <c r="AI1820" i="13"/>
  <c r="AH1820" i="13"/>
  <c r="AU1421" i="13"/>
  <c r="AT1421" i="13"/>
  <c r="AS1421" i="13"/>
  <c r="AR1421" i="13"/>
  <c r="AJ1355" i="13"/>
  <c r="AJ1495" i="13"/>
  <c r="AK1757" i="13"/>
  <c r="AJ1757" i="13"/>
  <c r="AI1757" i="13"/>
  <c r="AH1757" i="13"/>
  <c r="AK2058" i="13"/>
  <c r="AJ2058" i="13"/>
  <c r="AI2058" i="13"/>
  <c r="AH2058" i="13"/>
  <c r="AK2132" i="13"/>
  <c r="AS2132" i="13" s="1"/>
  <c r="AU2121" i="13"/>
  <c r="AT2121" i="13"/>
  <c r="AS2121" i="13"/>
  <c r="AR2121" i="13"/>
  <c r="AT2202" i="13"/>
  <c r="AS2202" i="13"/>
  <c r="AR2202" i="13"/>
  <c r="AU2202" i="13"/>
  <c r="AK2692" i="13"/>
  <c r="AJ2692" i="13"/>
  <c r="AI2692" i="13"/>
  <c r="AH2692" i="13"/>
  <c r="AH2436" i="13"/>
  <c r="AK2436" i="13"/>
  <c r="AI2436" i="13"/>
  <c r="AJ2436" i="13"/>
  <c r="AJ2471" i="13"/>
  <c r="AU2471" i="13" s="1"/>
  <c r="AU2706" i="13"/>
  <c r="AT2706" i="13"/>
  <c r="AS2706" i="13"/>
  <c r="AR2706" i="13"/>
  <c r="AK2797" i="13"/>
  <c r="AJ2797" i="13"/>
  <c r="AI2797" i="13"/>
  <c r="AH2797" i="13"/>
  <c r="AU2629" i="13"/>
  <c r="AT2629" i="13"/>
  <c r="AS2629" i="13"/>
  <c r="AR2629" i="13"/>
  <c r="AU2818" i="13"/>
  <c r="AT2818" i="13"/>
  <c r="AS2818" i="13"/>
  <c r="AR2818" i="13"/>
  <c r="AH3017" i="13"/>
  <c r="AJ3213" i="13"/>
  <c r="AH3472" i="13"/>
  <c r="AU539" i="13"/>
  <c r="AT539" i="13"/>
  <c r="AS539" i="13"/>
  <c r="AR539" i="13"/>
  <c r="BC74" i="13"/>
  <c r="BB74" i="13"/>
  <c r="BD74" i="13"/>
  <c r="BE74" i="13"/>
  <c r="AI662" i="13"/>
  <c r="AK963" i="13"/>
  <c r="AJ963" i="13"/>
  <c r="AI963" i="13"/>
  <c r="AH963" i="13"/>
  <c r="AK1141" i="13"/>
  <c r="AJ1141" i="13"/>
  <c r="AI1141" i="13"/>
  <c r="AH1141" i="13"/>
  <c r="AJ1012" i="13"/>
  <c r="AU1393" i="13"/>
  <c r="AT1393" i="13"/>
  <c r="AS1393" i="13"/>
  <c r="AR1393" i="13"/>
  <c r="AI1369" i="13"/>
  <c r="AI1509" i="13"/>
  <c r="AI2184" i="13"/>
  <c r="AH2184" i="13"/>
  <c r="AJ2184" i="13"/>
  <c r="AK2184" i="13"/>
  <c r="AU2555" i="13"/>
  <c r="AT2555" i="13"/>
  <c r="AS2555" i="13"/>
  <c r="AR2555" i="13"/>
  <c r="AK2811" i="13"/>
  <c r="AJ2811" i="13"/>
  <c r="AI2811" i="13"/>
  <c r="AH2811" i="13"/>
  <c r="AJ3332" i="13"/>
  <c r="AI3332" i="13"/>
  <c r="AH3332" i="13"/>
  <c r="AK3332" i="13"/>
  <c r="AH3322" i="13"/>
  <c r="AK3434" i="13"/>
  <c r="AT182" i="13"/>
  <c r="AS182" i="13"/>
  <c r="AR182" i="13"/>
  <c r="AU182" i="13"/>
  <c r="AK553" i="13"/>
  <c r="AJ553" i="13"/>
  <c r="AI553" i="13"/>
  <c r="AH553" i="13"/>
  <c r="AU613" i="13"/>
  <c r="AT613" i="13"/>
  <c r="AS613" i="13"/>
  <c r="AR613" i="13"/>
  <c r="AK924" i="13"/>
  <c r="AJ924" i="13"/>
  <c r="AI924" i="13"/>
  <c r="AH924" i="13"/>
  <c r="AK1152" i="13"/>
  <c r="AJ1152" i="13"/>
  <c r="AI1152" i="13"/>
  <c r="AH1152" i="13"/>
  <c r="AK1645" i="13"/>
  <c r="AJ1645" i="13"/>
  <c r="AI1645" i="13"/>
  <c r="AH1645" i="13"/>
  <c r="AK1701" i="13"/>
  <c r="AJ1701" i="13"/>
  <c r="AI1701" i="13"/>
  <c r="AH1701" i="13"/>
  <c r="AJ1754" i="13"/>
  <c r="AK2219" i="13"/>
  <c r="AJ2219" i="13"/>
  <c r="AI2219" i="13"/>
  <c r="AH2219" i="13"/>
  <c r="AT2300" i="13"/>
  <c r="AS2300" i="13"/>
  <c r="AR2300" i="13"/>
  <c r="AU2300" i="13"/>
  <c r="AK2569" i="13"/>
  <c r="AJ2790" i="13"/>
  <c r="AI2790" i="13"/>
  <c r="AH2790" i="13"/>
  <c r="AK2790" i="13"/>
  <c r="AU3091" i="13"/>
  <c r="AT3091" i="13"/>
  <c r="AS3091" i="13"/>
  <c r="AR3091" i="13"/>
  <c r="AU3105" i="13"/>
  <c r="AT3105" i="13"/>
  <c r="AS3105" i="13"/>
  <c r="AR3105" i="13"/>
  <c r="AK3143" i="13"/>
  <c r="AJ3143" i="13"/>
  <c r="AI3143" i="13"/>
  <c r="AH3143" i="13"/>
  <c r="AK3157" i="13"/>
  <c r="AJ3157" i="13"/>
  <c r="AI3157" i="13"/>
  <c r="AH3157" i="13"/>
  <c r="AT3416" i="13"/>
  <c r="AS3416" i="13"/>
  <c r="AR3416" i="13"/>
  <c r="AU3416" i="13"/>
  <c r="AS210" i="13"/>
  <c r="AT2160" i="13"/>
  <c r="AT2405" i="13"/>
  <c r="AJ3140" i="13"/>
  <c r="BD231" i="13"/>
  <c r="BC231" i="13"/>
  <c r="BB231" i="13"/>
  <c r="BE231" i="13"/>
  <c r="AJ3500" i="13"/>
  <c r="AH1474" i="13"/>
  <c r="AT2419" i="13"/>
  <c r="AT3490" i="13"/>
  <c r="AI2891" i="13"/>
  <c r="AH2048" i="13"/>
  <c r="AT2377" i="13"/>
  <c r="AT2863" i="13"/>
  <c r="AT2076" i="13"/>
  <c r="AK273" i="13"/>
  <c r="AJ273" i="13"/>
  <c r="AI273" i="13"/>
  <c r="AH273" i="13"/>
  <c r="AU637" i="13"/>
  <c r="AT637" i="13"/>
  <c r="AS637" i="13"/>
  <c r="AR637" i="13"/>
  <c r="AU1621" i="13"/>
  <c r="AT1621" i="13"/>
  <c r="AS1621" i="13"/>
  <c r="AR1621" i="13"/>
  <c r="AK3010" i="13"/>
  <c r="AJ3010" i="13"/>
  <c r="AH3010" i="13"/>
  <c r="AI3010" i="13"/>
  <c r="AU1225" i="13"/>
  <c r="AT1225" i="13"/>
  <c r="AS1225" i="13"/>
  <c r="AR1225" i="13"/>
  <c r="AT2314" i="13"/>
  <c r="AS2314" i="13"/>
  <c r="AR2314" i="13"/>
  <c r="AU2314" i="13"/>
  <c r="AK1568" i="13"/>
  <c r="AJ1568" i="13"/>
  <c r="AI1568" i="13"/>
  <c r="AH1568" i="13"/>
  <c r="AU1775" i="13"/>
  <c r="AT1775" i="13"/>
  <c r="AS1775" i="13"/>
  <c r="AR1775" i="13"/>
  <c r="AU1974" i="13"/>
  <c r="AT1974" i="13"/>
  <c r="AS1974" i="13"/>
  <c r="AR1974" i="13"/>
  <c r="AK2786" i="13"/>
  <c r="AJ2786" i="13"/>
  <c r="AI2786" i="13"/>
  <c r="AH2786" i="13"/>
  <c r="AS2618" i="13"/>
  <c r="AR2618" i="13"/>
  <c r="AU2618" i="13"/>
  <c r="AT2618" i="13"/>
  <c r="AK497" i="13"/>
  <c r="AJ497" i="13"/>
  <c r="AI497" i="13"/>
  <c r="AH497" i="13"/>
  <c r="AU1033" i="13"/>
  <c r="AT1033" i="13"/>
  <c r="AS1033" i="13"/>
  <c r="AR1033" i="13"/>
  <c r="AU1859" i="13"/>
  <c r="AT1859" i="13"/>
  <c r="AS1859" i="13"/>
  <c r="AR1859" i="13"/>
  <c r="AU2622" i="13"/>
  <c r="AT2622" i="13"/>
  <c r="AS2622" i="13"/>
  <c r="AR2622" i="13"/>
  <c r="AS3283" i="13"/>
  <c r="AR3283" i="13"/>
  <c r="AU3283" i="13"/>
  <c r="AT3283" i="13"/>
  <c r="AT39" i="13"/>
  <c r="AS39" i="13"/>
  <c r="AU39" i="13"/>
  <c r="AR39" i="13"/>
  <c r="AK921" i="13"/>
  <c r="AJ921" i="13"/>
  <c r="AI921" i="13"/>
  <c r="AH921" i="13"/>
  <c r="AU441" i="13"/>
  <c r="AT441" i="13"/>
  <c r="AS441" i="13"/>
  <c r="AR441" i="13"/>
  <c r="AS1425" i="13"/>
  <c r="AR1425" i="13"/>
  <c r="AU1425" i="13"/>
  <c r="AT1425" i="13"/>
  <c r="AR214" i="13"/>
  <c r="AU214" i="13"/>
  <c r="AT214" i="13"/>
  <c r="AS214" i="13"/>
  <c r="AK662" i="13"/>
  <c r="AU1306" i="13"/>
  <c r="AT1306" i="13"/>
  <c r="AS1306" i="13"/>
  <c r="AR1306" i="13"/>
  <c r="AK1113" i="13"/>
  <c r="AJ1113" i="13"/>
  <c r="AI1113" i="13"/>
  <c r="AH1113" i="13"/>
  <c r="AS3080" i="13"/>
  <c r="AR3080" i="13"/>
  <c r="AU3080" i="13"/>
  <c r="AT3080" i="13"/>
  <c r="AT3056" i="13"/>
  <c r="AS3056" i="13"/>
  <c r="AR3056" i="13"/>
  <c r="AU3056" i="13"/>
  <c r="AU1267" i="13"/>
  <c r="AT1267" i="13"/>
  <c r="AS1267" i="13"/>
  <c r="AR1267" i="13"/>
  <c r="AT809" i="13"/>
  <c r="AS809" i="13"/>
  <c r="AR809" i="13"/>
  <c r="AU809" i="13"/>
  <c r="AU35" i="13"/>
  <c r="AT35" i="13"/>
  <c r="AS35" i="13"/>
  <c r="AR35" i="13"/>
  <c r="AU543" i="13"/>
  <c r="AT543" i="13"/>
  <c r="AS543" i="13"/>
  <c r="AR543" i="13"/>
  <c r="AU683" i="13"/>
  <c r="AT683" i="13"/>
  <c r="AS683" i="13"/>
  <c r="AR683" i="13"/>
  <c r="AK1316" i="13"/>
  <c r="AJ1316" i="13"/>
  <c r="AI1316" i="13"/>
  <c r="AH1316" i="13"/>
  <c r="AJ2552" i="13"/>
  <c r="AI2552" i="13"/>
  <c r="AH2552" i="13"/>
  <c r="AK2552" i="13"/>
  <c r="AS2674" i="13"/>
  <c r="AR2674" i="13"/>
  <c r="AU2674" i="13"/>
  <c r="AT2674" i="13"/>
  <c r="AK2856" i="13"/>
  <c r="AJ2856" i="13"/>
  <c r="AI2856" i="13"/>
  <c r="AH2856" i="13"/>
  <c r="BD413" i="13"/>
  <c r="BC413" i="13"/>
  <c r="BB413" i="13"/>
  <c r="BE413" i="13"/>
  <c r="AK1372" i="13"/>
  <c r="AJ1372" i="13"/>
  <c r="AI1372" i="13"/>
  <c r="AH1372" i="13"/>
  <c r="AK1211" i="13"/>
  <c r="AJ1211" i="13"/>
  <c r="AI1211" i="13"/>
  <c r="AH1211" i="13"/>
  <c r="AS1222" i="13"/>
  <c r="AR1222" i="13"/>
  <c r="AU1222" i="13"/>
  <c r="AT1222" i="13"/>
  <c r="AU1376" i="13"/>
  <c r="AT1376" i="13"/>
  <c r="AS1376" i="13"/>
  <c r="AR1376" i="13"/>
  <c r="AU1488" i="13"/>
  <c r="AT1488" i="13"/>
  <c r="AS1488" i="13"/>
  <c r="AR1488" i="13"/>
  <c r="AH1505" i="13"/>
  <c r="AK1505" i="13"/>
  <c r="AJ1505" i="13"/>
  <c r="AI1505" i="13"/>
  <c r="AK2069" i="13"/>
  <c r="AJ2069" i="13"/>
  <c r="AI2069" i="13"/>
  <c r="AH2069" i="13"/>
  <c r="AH2135" i="13"/>
  <c r="AK2135" i="13"/>
  <c r="AI2135" i="13"/>
  <c r="AJ2135" i="13"/>
  <c r="AK2576" i="13"/>
  <c r="AJ2576" i="13"/>
  <c r="AH2576" i="13"/>
  <c r="AI2576" i="13"/>
  <c r="AJ2580" i="13"/>
  <c r="AI2580" i="13"/>
  <c r="AH2580" i="13"/>
  <c r="AK2580" i="13"/>
  <c r="AK2828" i="13"/>
  <c r="AJ2828" i="13"/>
  <c r="AI2828" i="13"/>
  <c r="AH2828" i="13"/>
  <c r="AJ2944" i="13"/>
  <c r="AI2944" i="13"/>
  <c r="AH2944" i="13"/>
  <c r="AK2944" i="13"/>
  <c r="AK2996" i="13"/>
  <c r="AJ2996" i="13"/>
  <c r="AH2996" i="13"/>
  <c r="AI2996" i="13"/>
  <c r="AJ3276" i="13"/>
  <c r="AI3276" i="13"/>
  <c r="AH3276" i="13"/>
  <c r="AK3276" i="13"/>
  <c r="AK3430" i="13"/>
  <c r="AJ3430" i="13"/>
  <c r="AI3430" i="13"/>
  <c r="AH3430" i="13"/>
  <c r="AS3441" i="13"/>
  <c r="AR3441" i="13"/>
  <c r="AU3441" i="13"/>
  <c r="AT3441" i="13"/>
  <c r="BD203" i="13"/>
  <c r="BC203" i="13"/>
  <c r="BB203" i="13"/>
  <c r="BE203" i="13"/>
  <c r="AU697" i="13"/>
  <c r="AT697" i="13"/>
  <c r="AS697" i="13"/>
  <c r="AR697" i="13"/>
  <c r="AK1183" i="13"/>
  <c r="AJ1183" i="13"/>
  <c r="AI1183" i="13"/>
  <c r="AH1183" i="13"/>
  <c r="AU1075" i="13"/>
  <c r="AT1075" i="13"/>
  <c r="AS1075" i="13"/>
  <c r="AR1075" i="13"/>
  <c r="AK1295" i="13"/>
  <c r="AJ1295" i="13"/>
  <c r="AI1295" i="13"/>
  <c r="AH1295" i="13"/>
  <c r="AS1236" i="13"/>
  <c r="AR1236" i="13"/>
  <c r="AU1236" i="13"/>
  <c r="AT1236" i="13"/>
  <c r="AH1008" i="13"/>
  <c r="AK1008" i="13"/>
  <c r="AJ1008" i="13"/>
  <c r="AI1008" i="13"/>
  <c r="AU1547" i="13"/>
  <c r="AT1547" i="13"/>
  <c r="AS1547" i="13"/>
  <c r="AR1547" i="13"/>
  <c r="AR1880" i="13"/>
  <c r="AU1880" i="13"/>
  <c r="AT1880" i="13"/>
  <c r="AS1880" i="13"/>
  <c r="AK1932" i="13"/>
  <c r="AJ1932" i="13"/>
  <c r="AI1932" i="13"/>
  <c r="AH1932" i="13"/>
  <c r="AU1908" i="13"/>
  <c r="AT1908" i="13"/>
  <c r="AS1908" i="13"/>
  <c r="AR1908" i="13"/>
  <c r="AU2107" i="13"/>
  <c r="AT2107" i="13"/>
  <c r="AS2107" i="13"/>
  <c r="AR2107" i="13"/>
  <c r="AK2912" i="13"/>
  <c r="AJ2912" i="13"/>
  <c r="AI2912" i="13"/>
  <c r="AH2912" i="13"/>
  <c r="AI2793" i="13"/>
  <c r="AH2793" i="13"/>
  <c r="AK2793" i="13"/>
  <c r="AJ2793" i="13"/>
  <c r="AU3350" i="13"/>
  <c r="AT3350" i="13"/>
  <c r="AS3350" i="13"/>
  <c r="AR3350" i="13"/>
  <c r="AU259" i="13"/>
  <c r="AS259" i="13"/>
  <c r="AR259" i="13"/>
  <c r="AT259" i="13"/>
  <c r="AT81" i="13"/>
  <c r="AS81" i="13"/>
  <c r="AR81" i="13"/>
  <c r="AU81" i="13"/>
  <c r="AT448" i="13"/>
  <c r="AS448" i="13"/>
  <c r="AR448" i="13"/>
  <c r="AU448" i="13"/>
  <c r="AT686" i="13"/>
  <c r="AS686" i="13"/>
  <c r="AR686" i="13"/>
  <c r="AU686" i="13"/>
  <c r="AK725" i="13"/>
  <c r="AJ725" i="13"/>
  <c r="AI725" i="13"/>
  <c r="AH725" i="13"/>
  <c r="AI875" i="13"/>
  <c r="AH875" i="13"/>
  <c r="AK875" i="13"/>
  <c r="AJ875" i="13"/>
  <c r="AU1215" i="13"/>
  <c r="AT1215" i="13"/>
  <c r="AS1215" i="13"/>
  <c r="AR1215" i="13"/>
  <c r="AU1274" i="13"/>
  <c r="AT1274" i="13"/>
  <c r="AS1274" i="13"/>
  <c r="AR1274" i="13"/>
  <c r="AK1512" i="13"/>
  <c r="AJ1512" i="13"/>
  <c r="AI1512" i="13"/>
  <c r="AH1512" i="13"/>
  <c r="AU1449" i="13"/>
  <c r="AT1449" i="13"/>
  <c r="AS1449" i="13"/>
  <c r="AR1449" i="13"/>
  <c r="AH1519" i="13"/>
  <c r="AK1519" i="13"/>
  <c r="AJ1519" i="13"/>
  <c r="AI1519" i="13"/>
  <c r="AK1631" i="13"/>
  <c r="AJ1631" i="13"/>
  <c r="AI1631" i="13"/>
  <c r="AH1631" i="13"/>
  <c r="AK1743" i="13"/>
  <c r="AJ1743" i="13"/>
  <c r="AI1743" i="13"/>
  <c r="AH1743" i="13"/>
  <c r="AT1876" i="13"/>
  <c r="AS1876" i="13"/>
  <c r="AR1876" i="13"/>
  <c r="AU1876" i="13"/>
  <c r="AI2821" i="13"/>
  <c r="AH2821" i="13"/>
  <c r="AK2821" i="13"/>
  <c r="AJ2821" i="13"/>
  <c r="AK3035" i="13"/>
  <c r="AI3035" i="13"/>
  <c r="AH3035" i="13"/>
  <c r="AJ3035" i="13"/>
  <c r="AK3154" i="13"/>
  <c r="AJ3154" i="13"/>
  <c r="AH3154" i="13"/>
  <c r="AI3154" i="13"/>
  <c r="AK3343" i="13"/>
  <c r="AJ3343" i="13"/>
  <c r="AI3343" i="13"/>
  <c r="AH3343" i="13"/>
  <c r="AU711" i="13"/>
  <c r="AT711" i="13"/>
  <c r="AS711" i="13"/>
  <c r="AR711" i="13"/>
  <c r="AK826" i="13"/>
  <c r="AJ826" i="13"/>
  <c r="AI826" i="13"/>
  <c r="AH826" i="13"/>
  <c r="AK1169" i="13"/>
  <c r="AJ1169" i="13"/>
  <c r="AI1169" i="13"/>
  <c r="AH1169" i="13"/>
  <c r="AH1022" i="13"/>
  <c r="AK1022" i="13"/>
  <c r="AJ1022" i="13"/>
  <c r="AI1022" i="13"/>
  <c r="AU1649" i="13"/>
  <c r="AT1649" i="13"/>
  <c r="AS1649" i="13"/>
  <c r="AR1649" i="13"/>
  <c r="AK1946" i="13"/>
  <c r="AJ1946" i="13"/>
  <c r="AI1946" i="13"/>
  <c r="AH1946" i="13"/>
  <c r="AU2079" i="13"/>
  <c r="AT2079" i="13"/>
  <c r="AS2079" i="13"/>
  <c r="AR2079" i="13"/>
  <c r="AT2517" i="13"/>
  <c r="AS2517" i="13"/>
  <c r="AR2517" i="13"/>
  <c r="AU2517" i="13"/>
  <c r="AS3108" i="13"/>
  <c r="AR3108" i="13"/>
  <c r="AU3108" i="13"/>
  <c r="AT3108" i="13"/>
  <c r="AK3168" i="13"/>
  <c r="AJ3168" i="13"/>
  <c r="AH3168" i="13"/>
  <c r="AI3168" i="13"/>
  <c r="AI140" i="13"/>
  <c r="AH140" i="13"/>
  <c r="AK140" i="13"/>
  <c r="AJ140" i="13"/>
  <c r="AU133" i="13"/>
  <c r="AT133" i="13"/>
  <c r="AS133" i="13"/>
  <c r="AR133" i="13"/>
  <c r="AJ364" i="13"/>
  <c r="AI364" i="13"/>
  <c r="AK364" i="13"/>
  <c r="AH364" i="13"/>
  <c r="AK784" i="13"/>
  <c r="AJ784" i="13"/>
  <c r="AI784" i="13"/>
  <c r="AH784" i="13"/>
  <c r="AT1848" i="13"/>
  <c r="AS1848" i="13"/>
  <c r="AR1848" i="13"/>
  <c r="AU1848" i="13"/>
  <c r="AU2037" i="13"/>
  <c r="AT2037" i="13"/>
  <c r="AS2037" i="13"/>
  <c r="AR2037" i="13"/>
  <c r="AR1957" i="13"/>
  <c r="AU1957" i="13"/>
  <c r="AS1957" i="13"/>
  <c r="AT1957" i="13"/>
  <c r="AK2615" i="13"/>
  <c r="AJ2615" i="13"/>
  <c r="AI2615" i="13"/>
  <c r="AH2615" i="13"/>
  <c r="AJ2709" i="13"/>
  <c r="AI2709" i="13"/>
  <c r="AH2709" i="13"/>
  <c r="AK2709" i="13"/>
  <c r="AU3409" i="13"/>
  <c r="AT3409" i="13"/>
  <c r="AS3409" i="13"/>
  <c r="AR3409" i="13"/>
  <c r="AJ280" i="13"/>
  <c r="AI280" i="13"/>
  <c r="AH280" i="13"/>
  <c r="AK280" i="13"/>
  <c r="AK1673" i="13"/>
  <c r="AJ1673" i="13"/>
  <c r="AI1673" i="13"/>
  <c r="AH1673" i="13"/>
  <c r="AU1663" i="13"/>
  <c r="AT1663" i="13"/>
  <c r="AS1663" i="13"/>
  <c r="AR1663" i="13"/>
  <c r="AT1967" i="13"/>
  <c r="AS1967" i="13"/>
  <c r="AR1967" i="13"/>
  <c r="AU1967" i="13"/>
  <c r="AK1988" i="13"/>
  <c r="AJ1988" i="13"/>
  <c r="AI1988" i="13"/>
  <c r="AH1988" i="13"/>
  <c r="AK2128" i="13"/>
  <c r="AJ2128" i="13"/>
  <c r="AI2128" i="13"/>
  <c r="AH2128" i="13"/>
  <c r="AK2454" i="13"/>
  <c r="AJ2454" i="13"/>
  <c r="AI2454" i="13"/>
  <c r="AH2454" i="13"/>
  <c r="AK2730" i="13"/>
  <c r="AJ2730" i="13"/>
  <c r="AI2730" i="13"/>
  <c r="AH2730" i="13"/>
  <c r="AT2573" i="13"/>
  <c r="AS2573" i="13"/>
  <c r="AR2573" i="13"/>
  <c r="AU2573" i="13"/>
  <c r="AK2755" i="13"/>
  <c r="AJ2755" i="13"/>
  <c r="AI2755" i="13"/>
  <c r="AH2755" i="13"/>
  <c r="AK2800" i="13"/>
  <c r="AJ2800" i="13"/>
  <c r="AI2800" i="13"/>
  <c r="AH2800" i="13"/>
  <c r="AK2968" i="13"/>
  <c r="AJ2968" i="13"/>
  <c r="AH2968" i="13"/>
  <c r="AI2968" i="13"/>
  <c r="AU3119" i="13"/>
  <c r="AT3119" i="13"/>
  <c r="AR3119" i="13"/>
  <c r="AS3119" i="13"/>
  <c r="AS154" i="13"/>
  <c r="AR154" i="13"/>
  <c r="AU154" i="13"/>
  <c r="AT154" i="13"/>
  <c r="AK595" i="13"/>
  <c r="AJ595" i="13"/>
  <c r="AI595" i="13"/>
  <c r="AH595" i="13"/>
  <c r="AU707" i="13"/>
  <c r="AT707" i="13"/>
  <c r="AS707" i="13"/>
  <c r="AR707" i="13"/>
  <c r="AK980" i="13"/>
  <c r="AJ980" i="13"/>
  <c r="AI980" i="13"/>
  <c r="AH980" i="13"/>
  <c r="AT630" i="13"/>
  <c r="AS630" i="13"/>
  <c r="AR630" i="13"/>
  <c r="AU630" i="13"/>
  <c r="AK1127" i="13"/>
  <c r="AJ1127" i="13"/>
  <c r="AI1127" i="13"/>
  <c r="AH1127" i="13"/>
  <c r="AU1047" i="13"/>
  <c r="AT1047" i="13"/>
  <c r="AS1047" i="13"/>
  <c r="AR1047" i="13"/>
  <c r="AU1187" i="13"/>
  <c r="AT1187" i="13"/>
  <c r="AS1187" i="13"/>
  <c r="AR1187" i="13"/>
  <c r="AK1194" i="13"/>
  <c r="AJ1194" i="13"/>
  <c r="AI1194" i="13"/>
  <c r="AH1194" i="13"/>
  <c r="AU1288" i="13"/>
  <c r="AT1288" i="13"/>
  <c r="AS1288" i="13"/>
  <c r="AR1288" i="13"/>
  <c r="AH1162" i="13"/>
  <c r="AK1162" i="13"/>
  <c r="AJ1162" i="13"/>
  <c r="AI1162" i="13"/>
  <c r="AH1533" i="13"/>
  <c r="AK1533" i="13"/>
  <c r="AJ1533" i="13"/>
  <c r="AI1533" i="13"/>
  <c r="AT1722" i="13"/>
  <c r="AS1722" i="13"/>
  <c r="AR1722" i="13"/>
  <c r="AU1722" i="13"/>
  <c r="AT1890" i="13"/>
  <c r="AS1890" i="13"/>
  <c r="AR1890" i="13"/>
  <c r="AU1890" i="13"/>
  <c r="AK2492" i="13"/>
  <c r="AJ2492" i="13"/>
  <c r="AH2492" i="13"/>
  <c r="AI2492" i="13"/>
  <c r="AK2370" i="13"/>
  <c r="AJ2370" i="13"/>
  <c r="AI2370" i="13"/>
  <c r="AH2370" i="13"/>
  <c r="AK3241" i="13"/>
  <c r="AI3241" i="13"/>
  <c r="AH3241" i="13"/>
  <c r="AJ3241" i="13"/>
  <c r="AK3444" i="13"/>
  <c r="AJ3444" i="13"/>
  <c r="AI3444" i="13"/>
  <c r="AH3444" i="13"/>
  <c r="BE396" i="13"/>
  <c r="BD396" i="13"/>
  <c r="BC396" i="13"/>
  <c r="BB396" i="13"/>
  <c r="BN396" i="13" l="1"/>
  <c r="BM396" i="13"/>
  <c r="BO396" i="13"/>
  <c r="BL396" i="13"/>
  <c r="AU2128" i="13"/>
  <c r="AT2128" i="13"/>
  <c r="AR2128" i="13"/>
  <c r="AS2128" i="13"/>
  <c r="BB133" i="13"/>
  <c r="BC133" i="13"/>
  <c r="BE133" i="13"/>
  <c r="BD133" i="13"/>
  <c r="AR826" i="13"/>
  <c r="AU826" i="13"/>
  <c r="AT826" i="13"/>
  <c r="AS826" i="13"/>
  <c r="AR2828" i="13"/>
  <c r="AU2828" i="13"/>
  <c r="AT2828" i="13"/>
  <c r="AS2828" i="13"/>
  <c r="BB35" i="13"/>
  <c r="BC35" i="13"/>
  <c r="BE35" i="13"/>
  <c r="BD35" i="13"/>
  <c r="AU1474" i="13"/>
  <c r="AT1474" i="13"/>
  <c r="AS1474" i="13"/>
  <c r="AR1474" i="13"/>
  <c r="AU2184" i="13"/>
  <c r="AT2184" i="13"/>
  <c r="AS2184" i="13"/>
  <c r="AR2184" i="13"/>
  <c r="BE392" i="13"/>
  <c r="BC392" i="13"/>
  <c r="BB392" i="13"/>
  <c r="BD392" i="13"/>
  <c r="AU2916" i="13"/>
  <c r="AS2916" i="13"/>
  <c r="AR2916" i="13"/>
  <c r="AT2916" i="13"/>
  <c r="AR798" i="13"/>
  <c r="AU798" i="13"/>
  <c r="AT798" i="13"/>
  <c r="AS798" i="13"/>
  <c r="AU2002" i="13"/>
  <c r="AT2002" i="13"/>
  <c r="AS2002" i="13"/>
  <c r="AR2002" i="13"/>
  <c r="AS3241" i="13"/>
  <c r="AR3241" i="13"/>
  <c r="AU3241" i="13"/>
  <c r="AT3241" i="13"/>
  <c r="AR2492" i="13"/>
  <c r="AU2492" i="13"/>
  <c r="AT2492" i="13"/>
  <c r="AS2492" i="13"/>
  <c r="BE1722" i="13"/>
  <c r="BD1722" i="13"/>
  <c r="BC1722" i="13"/>
  <c r="BB1722" i="13"/>
  <c r="BE630" i="13"/>
  <c r="BD630" i="13"/>
  <c r="BC630" i="13"/>
  <c r="BB630" i="13"/>
  <c r="AR2968" i="13"/>
  <c r="AU2968" i="13"/>
  <c r="AT2968" i="13"/>
  <c r="AS2968" i="13"/>
  <c r="BE1967" i="13"/>
  <c r="BD1967" i="13"/>
  <c r="BC1967" i="13"/>
  <c r="BB1967" i="13"/>
  <c r="AS3168" i="13"/>
  <c r="AR3168" i="13"/>
  <c r="AU3168" i="13"/>
  <c r="AT3168" i="13"/>
  <c r="BE2517" i="13"/>
  <c r="BD2517" i="13"/>
  <c r="BB2517" i="13"/>
  <c r="BC2517" i="13"/>
  <c r="AT3035" i="13"/>
  <c r="AS3035" i="13"/>
  <c r="AR3035" i="13"/>
  <c r="AU3035" i="13"/>
  <c r="BE1876" i="13"/>
  <c r="BD1876" i="13"/>
  <c r="BC1876" i="13"/>
  <c r="BB1876" i="13"/>
  <c r="BE686" i="13"/>
  <c r="BD686" i="13"/>
  <c r="BC686" i="13"/>
  <c r="BB686" i="13"/>
  <c r="BE81" i="13"/>
  <c r="BD81" i="13"/>
  <c r="BC81" i="13"/>
  <c r="BB81" i="13"/>
  <c r="BO203" i="13"/>
  <c r="BL203" i="13"/>
  <c r="BN203" i="13"/>
  <c r="BM203" i="13"/>
  <c r="AR2996" i="13"/>
  <c r="AU2996" i="13"/>
  <c r="AT2996" i="13"/>
  <c r="AS2996" i="13"/>
  <c r="AR2576" i="13"/>
  <c r="AU2576" i="13"/>
  <c r="AT2576" i="13"/>
  <c r="AS2576" i="13"/>
  <c r="AU2552" i="13"/>
  <c r="AS2552" i="13"/>
  <c r="AR2552" i="13"/>
  <c r="AT2552" i="13"/>
  <c r="AT921" i="13"/>
  <c r="AS921" i="13"/>
  <c r="AR921" i="13"/>
  <c r="AU921" i="13"/>
  <c r="BE1859" i="13"/>
  <c r="BD1859" i="13"/>
  <c r="BC1859" i="13"/>
  <c r="BB1859" i="13"/>
  <c r="AU497" i="13"/>
  <c r="AT497" i="13"/>
  <c r="AS497" i="13"/>
  <c r="AR497" i="13"/>
  <c r="AR2786" i="13"/>
  <c r="AU2786" i="13"/>
  <c r="AT2786" i="13"/>
  <c r="AS2786" i="13"/>
  <c r="BE1775" i="13"/>
  <c r="BD1775" i="13"/>
  <c r="BC1775" i="13"/>
  <c r="BB1775" i="13"/>
  <c r="BD637" i="13"/>
  <c r="BC637" i="13"/>
  <c r="BB637" i="13"/>
  <c r="BE637" i="13"/>
  <c r="AU3322" i="13"/>
  <c r="AT3322" i="13"/>
  <c r="AS3322" i="13"/>
  <c r="AR3322" i="13"/>
  <c r="AU1141" i="13"/>
  <c r="AT1141" i="13"/>
  <c r="AS1141" i="13"/>
  <c r="AR1141" i="13"/>
  <c r="BE2629" i="13"/>
  <c r="BD2629" i="13"/>
  <c r="BC2629" i="13"/>
  <c r="BB2629" i="13"/>
  <c r="BD2706" i="13"/>
  <c r="BC2706" i="13"/>
  <c r="BB2706" i="13"/>
  <c r="BE2706" i="13"/>
  <c r="AU2436" i="13"/>
  <c r="AT2436" i="13"/>
  <c r="AS2436" i="13"/>
  <c r="AR2436" i="13"/>
  <c r="BE1421" i="13"/>
  <c r="BD1421" i="13"/>
  <c r="BC1421" i="13"/>
  <c r="BB1421" i="13"/>
  <c r="AT1834" i="13"/>
  <c r="AS1834" i="13"/>
  <c r="AR1834" i="13"/>
  <c r="AU1834" i="13"/>
  <c r="AU1253" i="13"/>
  <c r="AT1253" i="13"/>
  <c r="AS1253" i="13"/>
  <c r="AR1253" i="13"/>
  <c r="BE354" i="13"/>
  <c r="BD354" i="13"/>
  <c r="BC354" i="13"/>
  <c r="BB354" i="13"/>
  <c r="AU2527" i="13"/>
  <c r="AT2527" i="13"/>
  <c r="AS2527" i="13"/>
  <c r="AR2527" i="13"/>
  <c r="AT266" i="13"/>
  <c r="AS266" i="13"/>
  <c r="AR266" i="13"/>
  <c r="AU266" i="13"/>
  <c r="BE1467" i="13"/>
  <c r="BD1467" i="13"/>
  <c r="BC1467" i="13"/>
  <c r="BB1467" i="13"/>
  <c r="BD217" i="13"/>
  <c r="BC217" i="13"/>
  <c r="BB217" i="13"/>
  <c r="BE217" i="13"/>
  <c r="BB3133" i="13"/>
  <c r="BE3133" i="13"/>
  <c r="BD3133" i="13"/>
  <c r="BC3133" i="13"/>
  <c r="BE1852" i="13"/>
  <c r="BD1852" i="13"/>
  <c r="BC1852" i="13"/>
  <c r="BB1852" i="13"/>
  <c r="AS3140" i="13"/>
  <c r="AR3140" i="13"/>
  <c r="AU3140" i="13"/>
  <c r="AT3140" i="13"/>
  <c r="BC210" i="13"/>
  <c r="BB210" i="13"/>
  <c r="BD210" i="13"/>
  <c r="BE210" i="13"/>
  <c r="BB959" i="13"/>
  <c r="BE959" i="13"/>
  <c r="BD959" i="13"/>
  <c r="BC959" i="13"/>
  <c r="BD249" i="13"/>
  <c r="BC249" i="13"/>
  <c r="BE249" i="13"/>
  <c r="BB249" i="13"/>
  <c r="BE3469" i="13"/>
  <c r="BD3469" i="13"/>
  <c r="BC3469" i="13"/>
  <c r="BB3469" i="13"/>
  <c r="AT2867" i="13"/>
  <c r="AS2867" i="13"/>
  <c r="AR2867" i="13"/>
  <c r="AU2867" i="13"/>
  <c r="AS2384" i="13"/>
  <c r="AR2384" i="13"/>
  <c r="AT2384" i="13"/>
  <c r="AU2384" i="13"/>
  <c r="AR1838" i="13"/>
  <c r="AU1838" i="13"/>
  <c r="AT1838" i="13"/>
  <c r="AS1838" i="13"/>
  <c r="BO116" i="13"/>
  <c r="BN116" i="13"/>
  <c r="BM116" i="13"/>
  <c r="BL116" i="13"/>
  <c r="AR578" i="13"/>
  <c r="AU578" i="13"/>
  <c r="AT578" i="13"/>
  <c r="AS578" i="13"/>
  <c r="AU2195" i="13"/>
  <c r="AT2195" i="13"/>
  <c r="AS2195" i="13"/>
  <c r="AR2195" i="13"/>
  <c r="BO32" i="13"/>
  <c r="BN32" i="13"/>
  <c r="BM32" i="13"/>
  <c r="BL32" i="13"/>
  <c r="AS319" i="13"/>
  <c r="BE2328" i="13"/>
  <c r="BD2328" i="13"/>
  <c r="BC2328" i="13"/>
  <c r="BB2328" i="13"/>
  <c r="BB2863" i="13"/>
  <c r="BE2863" i="13"/>
  <c r="BD2863" i="13"/>
  <c r="BC2863" i="13"/>
  <c r="BB3490" i="13"/>
  <c r="BE3490" i="13"/>
  <c r="BD3490" i="13"/>
  <c r="BC3490" i="13"/>
  <c r="AU1085" i="13"/>
  <c r="AT1085" i="13"/>
  <c r="AS1085" i="13"/>
  <c r="AR1085" i="13"/>
  <c r="BE1887" i="13"/>
  <c r="BD1887" i="13"/>
  <c r="BC1887" i="13"/>
  <c r="BB1887" i="13"/>
  <c r="BE1106" i="13"/>
  <c r="BD1106" i="13"/>
  <c r="BC1106" i="13"/>
  <c r="BB1106" i="13"/>
  <c r="AU567" i="13"/>
  <c r="AT567" i="13"/>
  <c r="AS567" i="13"/>
  <c r="AR567" i="13"/>
  <c r="BE3353" i="13"/>
  <c r="BD3353" i="13"/>
  <c r="BB3353" i="13"/>
  <c r="BC3353" i="13"/>
  <c r="AU2541" i="13"/>
  <c r="AT2541" i="13"/>
  <c r="AS2541" i="13"/>
  <c r="AR2541" i="13"/>
  <c r="BE1642" i="13"/>
  <c r="BD1642" i="13"/>
  <c r="BC1642" i="13"/>
  <c r="BB1642" i="13"/>
  <c r="BE95" i="13"/>
  <c r="BD95" i="13"/>
  <c r="BC95" i="13"/>
  <c r="BB95" i="13"/>
  <c r="AT3021" i="13"/>
  <c r="AS3021" i="13"/>
  <c r="AR3021" i="13"/>
  <c r="AU3021" i="13"/>
  <c r="AU2279" i="13"/>
  <c r="AT2279" i="13"/>
  <c r="AS2279" i="13"/>
  <c r="AR2279" i="13"/>
  <c r="AT532" i="13"/>
  <c r="AS532" i="13"/>
  <c r="AR532" i="13"/>
  <c r="AU532" i="13"/>
  <c r="AR952" i="13"/>
  <c r="AU952" i="13"/>
  <c r="AT952" i="13"/>
  <c r="AS952" i="13"/>
  <c r="AU2765" i="13"/>
  <c r="AT2765" i="13"/>
  <c r="AS2765" i="13"/>
  <c r="AR2765" i="13"/>
  <c r="AU3042" i="13"/>
  <c r="AS3042" i="13"/>
  <c r="AR3042" i="13"/>
  <c r="AT3042" i="13"/>
  <c r="BN3077" i="13"/>
  <c r="BM3077" i="13"/>
  <c r="BL3077" i="13"/>
  <c r="BO3077" i="13"/>
  <c r="AU2485" i="13"/>
  <c r="AT2485" i="13"/>
  <c r="AS2485" i="13"/>
  <c r="AR2485" i="13"/>
  <c r="BB1145" i="13"/>
  <c r="BE1145" i="13"/>
  <c r="BD1145" i="13"/>
  <c r="BC1145" i="13"/>
  <c r="AR1768" i="13"/>
  <c r="AU1768" i="13"/>
  <c r="AT1768" i="13"/>
  <c r="AS1768" i="13"/>
  <c r="BE2888" i="13"/>
  <c r="BC2888" i="13"/>
  <c r="BD2888" i="13"/>
  <c r="BB2888" i="13"/>
  <c r="BB1460" i="13"/>
  <c r="BE1460" i="13"/>
  <c r="BD1460" i="13"/>
  <c r="BC1460" i="13"/>
  <c r="BB3147" i="13"/>
  <c r="BE3147" i="13"/>
  <c r="BD3147" i="13"/>
  <c r="BC3147" i="13"/>
  <c r="AU1827" i="13"/>
  <c r="AT1827" i="13"/>
  <c r="AS1827" i="13"/>
  <c r="AR1827" i="13"/>
  <c r="BE1491" i="13"/>
  <c r="BD1491" i="13"/>
  <c r="BC1491" i="13"/>
  <c r="BB1491" i="13"/>
  <c r="AS1068" i="13"/>
  <c r="AR1068" i="13"/>
  <c r="AU1068" i="13"/>
  <c r="AT1068" i="13"/>
  <c r="BE641" i="13"/>
  <c r="BD641" i="13"/>
  <c r="BC641" i="13"/>
  <c r="BB641" i="13"/>
  <c r="AU2174" i="13"/>
  <c r="AT2174" i="13"/>
  <c r="AS2174" i="13"/>
  <c r="AR2174" i="13"/>
  <c r="BB1530" i="13"/>
  <c r="BE1530" i="13"/>
  <c r="BD1530" i="13"/>
  <c r="BC1530" i="13"/>
  <c r="BO399" i="13"/>
  <c r="BN399" i="13"/>
  <c r="BL399" i="13"/>
  <c r="BM399" i="13"/>
  <c r="BE1537" i="13"/>
  <c r="BD1537" i="13"/>
  <c r="BC1537" i="13"/>
  <c r="BB1537" i="13"/>
  <c r="BE1523" i="13"/>
  <c r="BD1523" i="13"/>
  <c r="BC1523" i="13"/>
  <c r="BB1523" i="13"/>
  <c r="BE627" i="13"/>
  <c r="BD627" i="13"/>
  <c r="BC627" i="13"/>
  <c r="BB627" i="13"/>
  <c r="AT2132" i="13"/>
  <c r="AU1229" i="13"/>
  <c r="AT1229" i="13"/>
  <c r="AS1229" i="13"/>
  <c r="AR1229" i="13"/>
  <c r="BE2216" i="13"/>
  <c r="BD2216" i="13"/>
  <c r="BC2216" i="13"/>
  <c r="BB2216" i="13"/>
  <c r="AU788" i="13"/>
  <c r="AT788" i="13"/>
  <c r="AS788" i="13"/>
  <c r="AR788" i="13"/>
  <c r="AR770" i="13"/>
  <c r="AU770" i="13"/>
  <c r="AT770" i="13"/>
  <c r="AS770" i="13"/>
  <c r="AT252" i="13"/>
  <c r="AS252" i="13"/>
  <c r="AR252" i="13"/>
  <c r="AU252" i="13"/>
  <c r="BE3406" i="13"/>
  <c r="BD3406" i="13"/>
  <c r="BC3406" i="13"/>
  <c r="BB3406" i="13"/>
  <c r="BE2587" i="13"/>
  <c r="BD2587" i="13"/>
  <c r="BB2587" i="13"/>
  <c r="BC2587" i="13"/>
  <c r="BE2272" i="13"/>
  <c r="BD2272" i="13"/>
  <c r="BC2272" i="13"/>
  <c r="BB2272" i="13"/>
  <c r="AU287" i="13"/>
  <c r="AS287" i="13"/>
  <c r="AR287" i="13"/>
  <c r="AT287" i="13"/>
  <c r="BB2849" i="13"/>
  <c r="BE2849" i="13"/>
  <c r="BD2849" i="13"/>
  <c r="BC2849" i="13"/>
  <c r="AT3112" i="13"/>
  <c r="AS3112" i="13"/>
  <c r="AU3112" i="13"/>
  <c r="AR3112" i="13"/>
  <c r="AS2167" i="13"/>
  <c r="AR2167" i="13"/>
  <c r="AT2167" i="13"/>
  <c r="AU2167" i="13"/>
  <c r="BC196" i="13"/>
  <c r="BB196" i="13"/>
  <c r="BE196" i="13"/>
  <c r="BD196" i="13"/>
  <c r="BE3192" i="13"/>
  <c r="BD3192" i="13"/>
  <c r="BC3192" i="13"/>
  <c r="BB3192" i="13"/>
  <c r="AR452" i="13"/>
  <c r="AU452" i="13"/>
  <c r="AT452" i="13"/>
  <c r="AS452" i="13"/>
  <c r="AR1792" i="13"/>
  <c r="BD3098" i="13"/>
  <c r="BC3098" i="13"/>
  <c r="BB3098" i="13"/>
  <c r="BE3098" i="13"/>
  <c r="BB2961" i="13"/>
  <c r="BE2961" i="13"/>
  <c r="BD2961" i="13"/>
  <c r="BC2961" i="13"/>
  <c r="BC151" i="13"/>
  <c r="BE151" i="13"/>
  <c r="BD151" i="13"/>
  <c r="BB151" i="13"/>
  <c r="BE1635" i="13"/>
  <c r="BD1635" i="13"/>
  <c r="BC1635" i="13"/>
  <c r="BB1635" i="13"/>
  <c r="BE1831" i="13"/>
  <c r="BD1831" i="13"/>
  <c r="BC1831" i="13"/>
  <c r="BB1831" i="13"/>
  <c r="BE2093" i="13"/>
  <c r="BD2093" i="13"/>
  <c r="BB2093" i="13"/>
  <c r="BC2093" i="13"/>
  <c r="AU235" i="13"/>
  <c r="AT235" i="13"/>
  <c r="AS235" i="13"/>
  <c r="AR235" i="13"/>
  <c r="AU2835" i="13"/>
  <c r="AT2835" i="13"/>
  <c r="AS2835" i="13"/>
  <c r="AR2835" i="13"/>
  <c r="BE2258" i="13"/>
  <c r="BD2258" i="13"/>
  <c r="BC2258" i="13"/>
  <c r="BB2258" i="13"/>
  <c r="AR1726" i="13"/>
  <c r="AU1726" i="13"/>
  <c r="AT1726" i="13"/>
  <c r="AS1726" i="13"/>
  <c r="BE3507" i="13"/>
  <c r="BD3507" i="13"/>
  <c r="BC3507" i="13"/>
  <c r="BB3507" i="13"/>
  <c r="BE431" i="13"/>
  <c r="BD431" i="13"/>
  <c r="BC431" i="13"/>
  <c r="BB431" i="13"/>
  <c r="AT3231" i="13"/>
  <c r="AR2520" i="13"/>
  <c r="AU2520" i="13"/>
  <c r="AT2520" i="13"/>
  <c r="AS2520" i="13"/>
  <c r="AU2100" i="13"/>
  <c r="AT2100" i="13"/>
  <c r="AR2100" i="13"/>
  <c r="AS2100" i="13"/>
  <c r="AU1866" i="13"/>
  <c r="AU802" i="13"/>
  <c r="AT802" i="13"/>
  <c r="AS802" i="13"/>
  <c r="AR802" i="13"/>
  <c r="BE336" i="13"/>
  <c r="BC336" i="13"/>
  <c r="BB336" i="13"/>
  <c r="BD336" i="13"/>
  <c r="AR2247" i="13"/>
  <c r="AU2247" i="13"/>
  <c r="AS2247" i="13"/>
  <c r="AT2247" i="13"/>
  <c r="BE1148" i="13"/>
  <c r="BD1148" i="13"/>
  <c r="BC1148" i="13"/>
  <c r="BB1148" i="13"/>
  <c r="AR2919" i="13"/>
  <c r="AT1999" i="13"/>
  <c r="BD1999" i="13" s="1"/>
  <c r="AR347" i="13"/>
  <c r="AS1712" i="13"/>
  <c r="BE1712" i="13" s="1"/>
  <c r="BD3266" i="13"/>
  <c r="AR1978" i="13"/>
  <c r="AS634" i="13"/>
  <c r="BE634" i="13" s="1"/>
  <c r="AR3227" i="13"/>
  <c r="AR1992" i="13"/>
  <c r="AS1824" i="13"/>
  <c r="BE1824" i="13" s="1"/>
  <c r="AR305" i="13"/>
  <c r="AS438" i="13"/>
  <c r="BE438" i="13" s="1"/>
  <c r="AR2905" i="13"/>
  <c r="AT1313" i="13"/>
  <c r="AR2569" i="13"/>
  <c r="AR529" i="13"/>
  <c r="AR609" i="13"/>
  <c r="AR2034" i="13"/>
  <c r="AR3434" i="13"/>
  <c r="AR774" i="13"/>
  <c r="AT2755" i="13"/>
  <c r="AS2755" i="13"/>
  <c r="AR2755" i="13"/>
  <c r="AU2755" i="13"/>
  <c r="BE2037" i="13"/>
  <c r="BD2037" i="13"/>
  <c r="BB2037" i="13"/>
  <c r="BC2037" i="13"/>
  <c r="AT3343" i="13"/>
  <c r="AS3343" i="13"/>
  <c r="AU3343" i="13"/>
  <c r="AR3343" i="13"/>
  <c r="AU1295" i="13"/>
  <c r="AT1295" i="13"/>
  <c r="AS1295" i="13"/>
  <c r="AR1295" i="13"/>
  <c r="AR126" i="13"/>
  <c r="AS126" i="13"/>
  <c r="AU126" i="13"/>
  <c r="AT126" i="13"/>
  <c r="BB3003" i="13"/>
  <c r="BE3003" i="13"/>
  <c r="BD3003" i="13"/>
  <c r="BC3003" i="13"/>
  <c r="AU3346" i="13"/>
  <c r="AT3346" i="13"/>
  <c r="AR3346" i="13"/>
  <c r="AS3346" i="13"/>
  <c r="AS2125" i="13"/>
  <c r="AR2125" i="13"/>
  <c r="AT2125" i="13"/>
  <c r="AU2125" i="13"/>
  <c r="AT574" i="13"/>
  <c r="AS574" i="13"/>
  <c r="AR574" i="13"/>
  <c r="AU574" i="13"/>
  <c r="BB154" i="13"/>
  <c r="BE154" i="13"/>
  <c r="BD154" i="13"/>
  <c r="BC154" i="13"/>
  <c r="AU875" i="13"/>
  <c r="AT875" i="13"/>
  <c r="AS875" i="13"/>
  <c r="AR875" i="13"/>
  <c r="BE1222" i="13"/>
  <c r="BD1222" i="13"/>
  <c r="BC1222" i="13"/>
  <c r="BB1222" i="13"/>
  <c r="BE3080" i="13"/>
  <c r="BD3080" i="13"/>
  <c r="BB3080" i="13"/>
  <c r="BC3080" i="13"/>
  <c r="BE2314" i="13"/>
  <c r="BD2314" i="13"/>
  <c r="BC2314" i="13"/>
  <c r="BB2314" i="13"/>
  <c r="AR3010" i="13"/>
  <c r="AU3010" i="13"/>
  <c r="AT3010" i="13"/>
  <c r="AS3010" i="13"/>
  <c r="AT3143" i="13"/>
  <c r="AS3143" i="13"/>
  <c r="AR3143" i="13"/>
  <c r="AU3143" i="13"/>
  <c r="BE3091" i="13"/>
  <c r="BC3091" i="13"/>
  <c r="BB3091" i="13"/>
  <c r="BD3091" i="13"/>
  <c r="BB2555" i="13"/>
  <c r="BE2555" i="13"/>
  <c r="BD2555" i="13"/>
  <c r="BC2555" i="13"/>
  <c r="AU3472" i="13"/>
  <c r="AT3472" i="13"/>
  <c r="AS3472" i="13"/>
  <c r="AR3472" i="13"/>
  <c r="AU2692" i="13"/>
  <c r="AT2692" i="13"/>
  <c r="AS2692" i="13"/>
  <c r="AR2692" i="13"/>
  <c r="BE2121" i="13"/>
  <c r="BD2121" i="13"/>
  <c r="BB2121" i="13"/>
  <c r="BC2121" i="13"/>
  <c r="BE700" i="13"/>
  <c r="BD700" i="13"/>
  <c r="BC700" i="13"/>
  <c r="BB700" i="13"/>
  <c r="AR2758" i="13"/>
  <c r="AU2758" i="13"/>
  <c r="AT2758" i="13"/>
  <c r="AS2758" i="13"/>
  <c r="BE515" i="13"/>
  <c r="BD515" i="13"/>
  <c r="BC515" i="13"/>
  <c r="BB515" i="13"/>
  <c r="AR200" i="13"/>
  <c r="AU200" i="13"/>
  <c r="AT200" i="13"/>
  <c r="AS200" i="13"/>
  <c r="BB2296" i="13"/>
  <c r="BE2296" i="13"/>
  <c r="BC2296" i="13"/>
  <c r="BD2296" i="13"/>
  <c r="BE2895" i="13"/>
  <c r="BD2895" i="13"/>
  <c r="BC2895" i="13"/>
  <c r="BB2895" i="13"/>
  <c r="BE1929" i="13"/>
  <c r="BD1929" i="13"/>
  <c r="BC1929" i="13"/>
  <c r="BB1929" i="13"/>
  <c r="AR756" i="13"/>
  <c r="AU756" i="13"/>
  <c r="AT756" i="13"/>
  <c r="AS756" i="13"/>
  <c r="BD1785" i="13"/>
  <c r="BC1785" i="13"/>
  <c r="BB1785" i="13"/>
  <c r="BE1785" i="13"/>
  <c r="AU2142" i="13"/>
  <c r="AT2142" i="13"/>
  <c r="AR2142" i="13"/>
  <c r="AS2142" i="13"/>
  <c r="BB791" i="13"/>
  <c r="BE791" i="13"/>
  <c r="BD791" i="13"/>
  <c r="BC791" i="13"/>
  <c r="BE3385" i="13"/>
  <c r="BD3385" i="13"/>
  <c r="BC3385" i="13"/>
  <c r="BB3385" i="13"/>
  <c r="BC2846" i="13"/>
  <c r="BB2846" i="13"/>
  <c r="BE2846" i="13"/>
  <c r="BD2846" i="13"/>
  <c r="BE53" i="13"/>
  <c r="BD53" i="13"/>
  <c r="BC53" i="13"/>
  <c r="BB53" i="13"/>
  <c r="BE1971" i="13"/>
  <c r="BD1971" i="13"/>
  <c r="BC1971" i="13"/>
  <c r="BB1971" i="13"/>
  <c r="AR1628" i="13"/>
  <c r="AU1628" i="13"/>
  <c r="AT1628" i="13"/>
  <c r="AS1628" i="13"/>
  <c r="AT781" i="13"/>
  <c r="AS781" i="13"/>
  <c r="AR781" i="13"/>
  <c r="AU781" i="13"/>
  <c r="AU914" i="13"/>
  <c r="AT914" i="13"/>
  <c r="AS914" i="13"/>
  <c r="AR914" i="13"/>
  <c r="AU2678" i="13"/>
  <c r="AT2678" i="13"/>
  <c r="AS2678" i="13"/>
  <c r="AR2678" i="13"/>
  <c r="BC984" i="13"/>
  <c r="BB984" i="13"/>
  <c r="BE984" i="13"/>
  <c r="BD984" i="13"/>
  <c r="BE3497" i="13"/>
  <c r="BD3497" i="13"/>
  <c r="BC3497" i="13"/>
  <c r="BB3497" i="13"/>
  <c r="AU2566" i="13"/>
  <c r="AS2566" i="13"/>
  <c r="AR2566" i="13"/>
  <c r="AT2566" i="13"/>
  <c r="AU816" i="13"/>
  <c r="AT816" i="13"/>
  <c r="AS816" i="13"/>
  <c r="AR816" i="13"/>
  <c r="BE1096" i="13"/>
  <c r="BD1096" i="13"/>
  <c r="BC1096" i="13"/>
  <c r="BB1096" i="13"/>
  <c r="BB2377" i="13"/>
  <c r="BE2377" i="13"/>
  <c r="BC2377" i="13"/>
  <c r="BD2377" i="13"/>
  <c r="BB2419" i="13"/>
  <c r="BE2419" i="13"/>
  <c r="BC2419" i="13"/>
  <c r="BD2419" i="13"/>
  <c r="AU3500" i="13"/>
  <c r="AT3500" i="13"/>
  <c r="AS3500" i="13"/>
  <c r="AR3500" i="13"/>
  <c r="BC2681" i="13"/>
  <c r="BB2681" i="13"/>
  <c r="BE2681" i="13"/>
  <c r="BD2681" i="13"/>
  <c r="AU3479" i="13"/>
  <c r="AT3479" i="13"/>
  <c r="AS3479" i="13"/>
  <c r="AR3479" i="13"/>
  <c r="AU3290" i="13"/>
  <c r="AT3290" i="13"/>
  <c r="AR3290" i="13"/>
  <c r="AS3290" i="13"/>
  <c r="BE2559" i="13"/>
  <c r="BD2559" i="13"/>
  <c r="BB2559" i="13"/>
  <c r="BC2559" i="13"/>
  <c r="BE1925" i="13"/>
  <c r="BD1925" i="13"/>
  <c r="BC1925" i="13"/>
  <c r="BB1925" i="13"/>
  <c r="BB2391" i="13"/>
  <c r="BE2391" i="13"/>
  <c r="BC2391" i="13"/>
  <c r="BD2391" i="13"/>
  <c r="AU2114" i="13"/>
  <c r="AT2114" i="13"/>
  <c r="AR2114" i="13"/>
  <c r="AS2114" i="13"/>
  <c r="AS1495" i="13"/>
  <c r="AR1495" i="13"/>
  <c r="AU1495" i="13"/>
  <c r="AT1495" i="13"/>
  <c r="BC998" i="13"/>
  <c r="BB998" i="13"/>
  <c r="BE998" i="13"/>
  <c r="BD998" i="13"/>
  <c r="BE2646" i="13"/>
  <c r="BD2646" i="13"/>
  <c r="BC2646" i="13"/>
  <c r="BB2646" i="13"/>
  <c r="BB3476" i="13"/>
  <c r="BE3476" i="13"/>
  <c r="BD3476" i="13"/>
  <c r="BC3476" i="13"/>
  <c r="AT602" i="13"/>
  <c r="AS602" i="13"/>
  <c r="AR602" i="13"/>
  <c r="AU602" i="13"/>
  <c r="AS2412" i="13"/>
  <c r="AR2412" i="13"/>
  <c r="AT2412" i="13"/>
  <c r="AU2412" i="13"/>
  <c r="BE1691" i="13"/>
  <c r="BD1691" i="13"/>
  <c r="BC1691" i="13"/>
  <c r="BB1691" i="13"/>
  <c r="AU581" i="13"/>
  <c r="AT581" i="13"/>
  <c r="AS581" i="13"/>
  <c r="AR581" i="13"/>
  <c r="BE3451" i="13"/>
  <c r="BD3451" i="13"/>
  <c r="BC3451" i="13"/>
  <c r="BB3451" i="13"/>
  <c r="BO2146" i="13"/>
  <c r="BN2146" i="13"/>
  <c r="BM2146" i="13"/>
  <c r="BL2146" i="13"/>
  <c r="BE1670" i="13"/>
  <c r="BD1670" i="13"/>
  <c r="BC1670" i="13"/>
  <c r="BB1670" i="13"/>
  <c r="AU1232" i="13"/>
  <c r="AT1232" i="13"/>
  <c r="AS1232" i="13"/>
  <c r="AR1232" i="13"/>
  <c r="BE3269" i="13"/>
  <c r="BD3269" i="13"/>
  <c r="BB3269" i="13"/>
  <c r="BC3269" i="13"/>
  <c r="AT2993" i="13"/>
  <c r="AS2993" i="13"/>
  <c r="AR2993" i="13"/>
  <c r="AU2993" i="13"/>
  <c r="AR3196" i="13"/>
  <c r="AU3196" i="13"/>
  <c r="AT3196" i="13"/>
  <c r="AS3196" i="13"/>
  <c r="AR742" i="13"/>
  <c r="AU742" i="13"/>
  <c r="AT742" i="13"/>
  <c r="AS742" i="13"/>
  <c r="AR284" i="13"/>
  <c r="AU284" i="13"/>
  <c r="AT284" i="13"/>
  <c r="AS284" i="13"/>
  <c r="AU2422" i="13"/>
  <c r="AT2422" i="13"/>
  <c r="AS2422" i="13"/>
  <c r="AR2422" i="13"/>
  <c r="BE1134" i="13"/>
  <c r="BD1134" i="13"/>
  <c r="BC1134" i="13"/>
  <c r="BB1134" i="13"/>
  <c r="BE1614" i="13"/>
  <c r="BD1614" i="13"/>
  <c r="BC1614" i="13"/>
  <c r="BB1614" i="13"/>
  <c r="BE1292" i="13"/>
  <c r="BD1292" i="13"/>
  <c r="BC1292" i="13"/>
  <c r="BB1292" i="13"/>
  <c r="AT3273" i="13"/>
  <c r="AS3273" i="13"/>
  <c r="AU3273" i="13"/>
  <c r="AR3273" i="13"/>
  <c r="BB2349" i="13"/>
  <c r="BE2349" i="13"/>
  <c r="BC2349" i="13"/>
  <c r="BD2349" i="13"/>
  <c r="AU2132" i="13"/>
  <c r="AU1120" i="13"/>
  <c r="AT1120" i="13"/>
  <c r="AS1120" i="13"/>
  <c r="AR1120" i="13"/>
  <c r="AU2860" i="13"/>
  <c r="AT2860" i="13"/>
  <c r="AS2860" i="13"/>
  <c r="AR2860" i="13"/>
  <c r="AU1771" i="13"/>
  <c r="AT1771" i="13"/>
  <c r="AS1771" i="13"/>
  <c r="AR1771" i="13"/>
  <c r="AS1026" i="13"/>
  <c r="AR1026" i="13"/>
  <c r="AU1026" i="13"/>
  <c r="AT1026" i="13"/>
  <c r="AR2870" i="13"/>
  <c r="AU2870" i="13"/>
  <c r="AT2870" i="13"/>
  <c r="AS2870" i="13"/>
  <c r="AU872" i="13"/>
  <c r="AT872" i="13"/>
  <c r="AS872" i="13"/>
  <c r="AR872" i="13"/>
  <c r="BB63" i="13"/>
  <c r="BC63" i="13"/>
  <c r="BE63" i="13"/>
  <c r="BD63" i="13"/>
  <c r="AR812" i="13"/>
  <c r="AU812" i="13"/>
  <c r="AT812" i="13"/>
  <c r="AS812" i="13"/>
  <c r="AU3360" i="13"/>
  <c r="AT3360" i="13"/>
  <c r="AR3360" i="13"/>
  <c r="AS3360" i="13"/>
  <c r="AR2590" i="13"/>
  <c r="AU2590" i="13"/>
  <c r="AT2590" i="13"/>
  <c r="AS2590" i="13"/>
  <c r="BB1320" i="13"/>
  <c r="BE1320" i="13"/>
  <c r="BD1320" i="13"/>
  <c r="BC1320" i="13"/>
  <c r="BO46" i="13"/>
  <c r="BN46" i="13"/>
  <c r="BM46" i="13"/>
  <c r="BL46" i="13"/>
  <c r="AT546" i="13"/>
  <c r="AS546" i="13"/>
  <c r="AR546" i="13"/>
  <c r="AU546" i="13"/>
  <c r="BE3336" i="13"/>
  <c r="BC3336" i="13"/>
  <c r="BB3336" i="13"/>
  <c r="BD3336" i="13"/>
  <c r="AU732" i="13"/>
  <c r="AT732" i="13"/>
  <c r="AS732" i="13"/>
  <c r="AR732" i="13"/>
  <c r="AS1792" i="13"/>
  <c r="AT739" i="13"/>
  <c r="AS739" i="13"/>
  <c r="AR739" i="13"/>
  <c r="AU739" i="13"/>
  <c r="BB105" i="13"/>
  <c r="BC105" i="13"/>
  <c r="BE105" i="13"/>
  <c r="BD105" i="13"/>
  <c r="BE2503" i="13"/>
  <c r="BD2503" i="13"/>
  <c r="BB2503" i="13"/>
  <c r="BC2503" i="13"/>
  <c r="BB3161" i="13"/>
  <c r="BE3161" i="13"/>
  <c r="BD3161" i="13"/>
  <c r="BC3161" i="13"/>
  <c r="BE424" i="13"/>
  <c r="BD424" i="13"/>
  <c r="BC424" i="13"/>
  <c r="BB424" i="13"/>
  <c r="AU1729" i="13"/>
  <c r="AT1729" i="13"/>
  <c r="AS1729" i="13"/>
  <c r="AR1729" i="13"/>
  <c r="BO60" i="13"/>
  <c r="BN60" i="13"/>
  <c r="BM60" i="13"/>
  <c r="BL60" i="13"/>
  <c r="AS2356" i="13"/>
  <c r="AR2356" i="13"/>
  <c r="AT2356" i="13"/>
  <c r="AU2356" i="13"/>
  <c r="AU3231" i="13"/>
  <c r="AR98" i="13"/>
  <c r="AU98" i="13"/>
  <c r="AS98" i="13"/>
  <c r="AT98" i="13"/>
  <c r="AT2898" i="13"/>
  <c r="AR2898" i="13"/>
  <c r="AU2898" i="13"/>
  <c r="AS2898" i="13"/>
  <c r="AU2457" i="13"/>
  <c r="AT2457" i="13"/>
  <c r="AS2457" i="13"/>
  <c r="AR2457" i="13"/>
  <c r="BB2198" i="13"/>
  <c r="BE2198" i="13"/>
  <c r="BC2198" i="13"/>
  <c r="BD2198" i="13"/>
  <c r="AR1866" i="13"/>
  <c r="AU2307" i="13"/>
  <c r="AT2307" i="13"/>
  <c r="AS2307" i="13"/>
  <c r="AR2307" i="13"/>
  <c r="AR2954" i="13"/>
  <c r="AU2954" i="13"/>
  <c r="AT2954" i="13"/>
  <c r="AS2954" i="13"/>
  <c r="AS2919" i="13"/>
  <c r="AS1999" i="13"/>
  <c r="BE1999" i="13" s="1"/>
  <c r="AS347" i="13"/>
  <c r="AT1712" i="13"/>
  <c r="BD1712" i="13" s="1"/>
  <c r="BB3266" i="13"/>
  <c r="AS1978" i="13"/>
  <c r="AT634" i="13"/>
  <c r="BD634" i="13" s="1"/>
  <c r="AS3227" i="13"/>
  <c r="AS1992" i="13"/>
  <c r="AT1824" i="13"/>
  <c r="BD1824" i="13" s="1"/>
  <c r="AS305" i="13"/>
  <c r="AT438" i="13"/>
  <c r="BD438" i="13" s="1"/>
  <c r="AS2905" i="13"/>
  <c r="AU1313" i="13"/>
  <c r="AS2569" i="13"/>
  <c r="AS529" i="13"/>
  <c r="AS609" i="13"/>
  <c r="AS2034" i="13"/>
  <c r="AS3434" i="13"/>
  <c r="AS774" i="13"/>
  <c r="BD707" i="13"/>
  <c r="BC707" i="13"/>
  <c r="BB707" i="13"/>
  <c r="BE707" i="13"/>
  <c r="AU1673" i="13"/>
  <c r="AT1673" i="13"/>
  <c r="AS1673" i="13"/>
  <c r="AR1673" i="13"/>
  <c r="BE3350" i="13"/>
  <c r="BC3350" i="13"/>
  <c r="BB3350" i="13"/>
  <c r="BD3350" i="13"/>
  <c r="AT3430" i="13"/>
  <c r="AS3430" i="13"/>
  <c r="AR3430" i="13"/>
  <c r="AU3430" i="13"/>
  <c r="AU1372" i="13"/>
  <c r="AT1372" i="13"/>
  <c r="AS1372" i="13"/>
  <c r="AR1372" i="13"/>
  <c r="BB1306" i="13"/>
  <c r="BE1306" i="13"/>
  <c r="BD1306" i="13"/>
  <c r="BC1306" i="13"/>
  <c r="AU553" i="13"/>
  <c r="AT553" i="13"/>
  <c r="AS553" i="13"/>
  <c r="AR553" i="13"/>
  <c r="BB1061" i="13"/>
  <c r="BE1061" i="13"/>
  <c r="BD1061" i="13"/>
  <c r="BC1061" i="13"/>
  <c r="AT2979" i="13"/>
  <c r="AS2979" i="13"/>
  <c r="AR2979" i="13"/>
  <c r="AU2979" i="13"/>
  <c r="AU585" i="13"/>
  <c r="AT585" i="13"/>
  <c r="AS585" i="13"/>
  <c r="AR585" i="13"/>
  <c r="AT823" i="13"/>
  <c r="AS823" i="13"/>
  <c r="AR823" i="13"/>
  <c r="AU823" i="13"/>
  <c r="BE1043" i="13"/>
  <c r="BD1043" i="13"/>
  <c r="BC1043" i="13"/>
  <c r="BB1043" i="13"/>
  <c r="AT3115" i="13"/>
  <c r="AS3115" i="13"/>
  <c r="AU3115" i="13"/>
  <c r="AR3115" i="13"/>
  <c r="AU1659" i="13"/>
  <c r="AT1659" i="13"/>
  <c r="AS1659" i="13"/>
  <c r="AR1659" i="13"/>
  <c r="AU315" i="13"/>
  <c r="AS315" i="13"/>
  <c r="AR315" i="13"/>
  <c r="AT315" i="13"/>
  <c r="AU1162" i="13"/>
  <c r="AT1162" i="13"/>
  <c r="AS1162" i="13"/>
  <c r="AR1162" i="13"/>
  <c r="AU1022" i="13"/>
  <c r="AT1022" i="13"/>
  <c r="AS1022" i="13"/>
  <c r="AR1022" i="13"/>
  <c r="BE1880" i="13"/>
  <c r="BD1880" i="13"/>
  <c r="BC1880" i="13"/>
  <c r="BB1880" i="13"/>
  <c r="AU1008" i="13"/>
  <c r="AT1008" i="13"/>
  <c r="AS1008" i="13"/>
  <c r="AR1008" i="13"/>
  <c r="BE1425" i="13"/>
  <c r="BD1425" i="13"/>
  <c r="BC1425" i="13"/>
  <c r="BB1425" i="13"/>
  <c r="BE3283" i="13"/>
  <c r="BD3283" i="13"/>
  <c r="BB3283" i="13"/>
  <c r="BC3283" i="13"/>
  <c r="BO231" i="13"/>
  <c r="BL231" i="13"/>
  <c r="BM231" i="13"/>
  <c r="BN231" i="13"/>
  <c r="BE3416" i="13"/>
  <c r="BD3416" i="13"/>
  <c r="BC3416" i="13"/>
  <c r="BB3416" i="13"/>
  <c r="AU3332" i="13"/>
  <c r="AT3332" i="13"/>
  <c r="AR3332" i="13"/>
  <c r="AS3332" i="13"/>
  <c r="AU1757" i="13"/>
  <c r="AT1757" i="13"/>
  <c r="AS1757" i="13"/>
  <c r="AR1757" i="13"/>
  <c r="AU2972" i="13"/>
  <c r="AS2972" i="13"/>
  <c r="AR2972" i="13"/>
  <c r="AT2972" i="13"/>
  <c r="BE1565" i="13"/>
  <c r="BD1565" i="13"/>
  <c r="BC1565" i="13"/>
  <c r="BB1565" i="13"/>
  <c r="AU1883" i="13"/>
  <c r="AT1883" i="13"/>
  <c r="AS1883" i="13"/>
  <c r="AR1883" i="13"/>
  <c r="BE487" i="13"/>
  <c r="BD487" i="13"/>
  <c r="BC487" i="13"/>
  <c r="BB487" i="13"/>
  <c r="BE3465" i="13"/>
  <c r="BD3465" i="13"/>
  <c r="BC3465" i="13"/>
  <c r="BB3465" i="13"/>
  <c r="BD277" i="13"/>
  <c r="BC277" i="13"/>
  <c r="BE277" i="13"/>
  <c r="BB277" i="13"/>
  <c r="AR84" i="13"/>
  <c r="AS84" i="13"/>
  <c r="AU84" i="13"/>
  <c r="AT84" i="13"/>
  <c r="BD3364" i="13"/>
  <c r="BC3364" i="13"/>
  <c r="BB3364" i="13"/>
  <c r="BE3364" i="13"/>
  <c r="AU1078" i="13"/>
  <c r="AT1078" i="13"/>
  <c r="AS1078" i="13"/>
  <c r="AR1078" i="13"/>
  <c r="AR868" i="13"/>
  <c r="AU868" i="13"/>
  <c r="AT868" i="13"/>
  <c r="AS868" i="13"/>
  <c r="AU3164" i="13"/>
  <c r="AT3164" i="13"/>
  <c r="AS3164" i="13"/>
  <c r="AR3164" i="13"/>
  <c r="AU3014" i="13"/>
  <c r="AS3014" i="13"/>
  <c r="AR3014" i="13"/>
  <c r="AT3014" i="13"/>
  <c r="AU3185" i="13"/>
  <c r="AT3185" i="13"/>
  <c r="AS3185" i="13"/>
  <c r="AR3185" i="13"/>
  <c r="BE2713" i="13"/>
  <c r="BD2713" i="13"/>
  <c r="BC2713" i="13"/>
  <c r="BB2713" i="13"/>
  <c r="AU2359" i="13"/>
  <c r="AT2359" i="13"/>
  <c r="AR2359" i="13"/>
  <c r="AS2359" i="13"/>
  <c r="AU1435" i="13"/>
  <c r="AT1435" i="13"/>
  <c r="AS1435" i="13"/>
  <c r="AR1435" i="13"/>
  <c r="AT462" i="13"/>
  <c r="AS462" i="13"/>
  <c r="AR462" i="13"/>
  <c r="AU462" i="13"/>
  <c r="BE3371" i="13"/>
  <c r="BD3371" i="13"/>
  <c r="BC3371" i="13"/>
  <c r="BB3371" i="13"/>
  <c r="AU928" i="13"/>
  <c r="AT928" i="13"/>
  <c r="AS928" i="13"/>
  <c r="AR928" i="13"/>
  <c r="BE1943" i="13"/>
  <c r="BD1943" i="13"/>
  <c r="BC1943" i="13"/>
  <c r="BB1943" i="13"/>
  <c r="AU1502" i="13"/>
  <c r="AT1502" i="13"/>
  <c r="AS1502" i="13"/>
  <c r="AR1502" i="13"/>
  <c r="AR161" i="13"/>
  <c r="AU161" i="13"/>
  <c r="AT161" i="13"/>
  <c r="AS161" i="13"/>
  <c r="AR3378" i="13"/>
  <c r="AU3378" i="13"/>
  <c r="AT3378" i="13"/>
  <c r="AS3378" i="13"/>
  <c r="AT2839" i="13"/>
  <c r="AS2839" i="13"/>
  <c r="AR2839" i="13"/>
  <c r="AU2839" i="13"/>
  <c r="BE2289" i="13"/>
  <c r="BD2289" i="13"/>
  <c r="BC2289" i="13"/>
  <c r="BB2289" i="13"/>
  <c r="AU760" i="13"/>
  <c r="AT760" i="13"/>
  <c r="AS760" i="13"/>
  <c r="AR760" i="13"/>
  <c r="AR2926" i="13"/>
  <c r="AU2926" i="13"/>
  <c r="AT2926" i="13"/>
  <c r="AS2926" i="13"/>
  <c r="BE1904" i="13"/>
  <c r="BD1904" i="13"/>
  <c r="BC1904" i="13"/>
  <c r="BB1904" i="13"/>
  <c r="BE242" i="13"/>
  <c r="BD242" i="13"/>
  <c r="BC242" i="13"/>
  <c r="BB242" i="13"/>
  <c r="AU2499" i="13"/>
  <c r="AT2499" i="13"/>
  <c r="AS2499" i="13"/>
  <c r="AR2499" i="13"/>
  <c r="BE1736" i="13"/>
  <c r="BD1736" i="13"/>
  <c r="BC1736" i="13"/>
  <c r="BB1736" i="13"/>
  <c r="AU1218" i="13"/>
  <c r="AT1218" i="13"/>
  <c r="AS1218" i="13"/>
  <c r="AR1218" i="13"/>
  <c r="BE1901" i="13"/>
  <c r="BD1901" i="13"/>
  <c r="BC1901" i="13"/>
  <c r="BB1901" i="13"/>
  <c r="AT3070" i="13"/>
  <c r="AS3070" i="13"/>
  <c r="AU3070" i="13"/>
  <c r="AR3070" i="13"/>
  <c r="BB2160" i="13"/>
  <c r="BE2160" i="13"/>
  <c r="BC2160" i="13"/>
  <c r="BD2160" i="13"/>
  <c r="BB2737" i="13"/>
  <c r="BE2737" i="13"/>
  <c r="BD2737" i="13"/>
  <c r="BC2737" i="13"/>
  <c r="BC2237" i="13"/>
  <c r="BB2237" i="13"/>
  <c r="BD2237" i="13"/>
  <c r="BE2237" i="13"/>
  <c r="AU942" i="13"/>
  <c r="AT942" i="13"/>
  <c r="AS942" i="13"/>
  <c r="AR942" i="13"/>
  <c r="BE2909" i="13"/>
  <c r="BD2909" i="13"/>
  <c r="BC2909" i="13"/>
  <c r="BB2909" i="13"/>
  <c r="BB1516" i="13"/>
  <c r="BE1516" i="13"/>
  <c r="BD1516" i="13"/>
  <c r="BC1516" i="13"/>
  <c r="AU931" i="13"/>
  <c r="AT931" i="13"/>
  <c r="AS931" i="13"/>
  <c r="AR931" i="13"/>
  <c r="BE588" i="13"/>
  <c r="BD588" i="13"/>
  <c r="BC588" i="13"/>
  <c r="BB588" i="13"/>
  <c r="AU3213" i="13"/>
  <c r="AT3213" i="13"/>
  <c r="AS3213" i="13"/>
  <c r="AR3213" i="13"/>
  <c r="AS1355" i="13"/>
  <c r="AR1355" i="13"/>
  <c r="AU1355" i="13"/>
  <c r="AT1355" i="13"/>
  <c r="AU3136" i="13"/>
  <c r="AT3136" i="13"/>
  <c r="AS3136" i="13"/>
  <c r="AR3136" i="13"/>
  <c r="BE1092" i="13"/>
  <c r="BD1092" i="13"/>
  <c r="BC1092" i="13"/>
  <c r="BB1092" i="13"/>
  <c r="AU3087" i="13"/>
  <c r="AT3087" i="13"/>
  <c r="AR3087" i="13"/>
  <c r="AS3087" i="13"/>
  <c r="BE1040" i="13"/>
  <c r="BD1040" i="13"/>
  <c r="BC1040" i="13"/>
  <c r="BB1040" i="13"/>
  <c r="AR2881" i="13"/>
  <c r="AT2881" i="13"/>
  <c r="AU2881" i="13"/>
  <c r="AS2881" i="13"/>
  <c r="BE2545" i="13"/>
  <c r="BD2545" i="13"/>
  <c r="BB2545" i="13"/>
  <c r="BC2545" i="13"/>
  <c r="BE1526" i="13"/>
  <c r="BD1526" i="13"/>
  <c r="BC1526" i="13"/>
  <c r="BB1526" i="13"/>
  <c r="BE3220" i="13"/>
  <c r="BD3220" i="13"/>
  <c r="BC3220" i="13"/>
  <c r="BB3220" i="13"/>
  <c r="BD193" i="13"/>
  <c r="BC193" i="13"/>
  <c r="BE193" i="13"/>
  <c r="BB193" i="13"/>
  <c r="AU3262" i="13"/>
  <c r="AT3262" i="13"/>
  <c r="AR3262" i="13"/>
  <c r="AS3262" i="13"/>
  <c r="AS2604" i="13"/>
  <c r="AR2604" i="13"/>
  <c r="AU2604" i="13"/>
  <c r="AT2604" i="13"/>
  <c r="BE676" i="13"/>
  <c r="BD676" i="13"/>
  <c r="BC676" i="13"/>
  <c r="BB676" i="13"/>
  <c r="AU357" i="13"/>
  <c r="AS357" i="13"/>
  <c r="AR357" i="13"/>
  <c r="AT357" i="13"/>
  <c r="BE620" i="13"/>
  <c r="BD620" i="13"/>
  <c r="BC620" i="13"/>
  <c r="BB620" i="13"/>
  <c r="AR2534" i="13"/>
  <c r="AU2534" i="13"/>
  <c r="AT2534" i="13"/>
  <c r="AS2534" i="13"/>
  <c r="BE3203" i="13"/>
  <c r="BD3203" i="13"/>
  <c r="BC3203" i="13"/>
  <c r="BB3203" i="13"/>
  <c r="AU2268" i="13"/>
  <c r="AT2268" i="13"/>
  <c r="AS2268" i="13"/>
  <c r="AR2268" i="13"/>
  <c r="AU2104" i="13"/>
  <c r="AT2104" i="13"/>
  <c r="AS2104" i="13"/>
  <c r="AR2104" i="13"/>
  <c r="AU329" i="13"/>
  <c r="AS329" i="13"/>
  <c r="AR329" i="13"/>
  <c r="AT329" i="13"/>
  <c r="BE3238" i="13"/>
  <c r="BC3238" i="13"/>
  <c r="BB3238" i="13"/>
  <c r="BD3238" i="13"/>
  <c r="AT2853" i="13"/>
  <c r="AS2853" i="13"/>
  <c r="AR2853" i="13"/>
  <c r="AU2853" i="13"/>
  <c r="AU2170" i="13"/>
  <c r="AT2170" i="13"/>
  <c r="AR2170" i="13"/>
  <c r="AS2170" i="13"/>
  <c r="AU889" i="13"/>
  <c r="AT889" i="13"/>
  <c r="AS889" i="13"/>
  <c r="AR889" i="13"/>
  <c r="AU3063" i="13"/>
  <c r="AT3063" i="13"/>
  <c r="AS3063" i="13"/>
  <c r="AR3063" i="13"/>
  <c r="AR2191" i="13"/>
  <c r="AU2191" i="13"/>
  <c r="AS2191" i="13"/>
  <c r="AT2191" i="13"/>
  <c r="BE1575" i="13"/>
  <c r="BD1575" i="13"/>
  <c r="BC1575" i="13"/>
  <c r="BB1575" i="13"/>
  <c r="AR2940" i="13"/>
  <c r="AU2940" i="13"/>
  <c r="AT2940" i="13"/>
  <c r="AS2940" i="13"/>
  <c r="AR1698" i="13"/>
  <c r="AU1698" i="13"/>
  <c r="AT1698" i="13"/>
  <c r="AS1698" i="13"/>
  <c r="BB1285" i="13"/>
  <c r="BE1285" i="13"/>
  <c r="BD1285" i="13"/>
  <c r="BC1285" i="13"/>
  <c r="BC2776" i="13"/>
  <c r="BB2776" i="13"/>
  <c r="BE2776" i="13"/>
  <c r="BD2776" i="13"/>
  <c r="BE1719" i="13"/>
  <c r="BD1719" i="13"/>
  <c r="BC1719" i="13"/>
  <c r="BB1719" i="13"/>
  <c r="BE1302" i="13"/>
  <c r="BD1302" i="13"/>
  <c r="BC1302" i="13"/>
  <c r="BB1302" i="13"/>
  <c r="AU1281" i="13"/>
  <c r="AT1281" i="13"/>
  <c r="AS1281" i="13"/>
  <c r="AR1281" i="13"/>
  <c r="AU2664" i="13"/>
  <c r="AT2664" i="13"/>
  <c r="AS2664" i="13"/>
  <c r="AR2664" i="13"/>
  <c r="AU1071" i="13"/>
  <c r="AT1071" i="13"/>
  <c r="AS1071" i="13"/>
  <c r="AR1071" i="13"/>
  <c r="BE294" i="13"/>
  <c r="BC294" i="13"/>
  <c r="BB294" i="13"/>
  <c r="BD294" i="13"/>
  <c r="BD2608" i="13"/>
  <c r="BC2608" i="13"/>
  <c r="BB2608" i="13"/>
  <c r="BE2608" i="13"/>
  <c r="BB2062" i="13"/>
  <c r="BE2062" i="13"/>
  <c r="BC2062" i="13"/>
  <c r="BD2062" i="13"/>
  <c r="BE2699" i="13"/>
  <c r="BD2699" i="13"/>
  <c r="BC2699" i="13"/>
  <c r="BB2699" i="13"/>
  <c r="BE2027" i="13"/>
  <c r="BD2027" i="13"/>
  <c r="BC2027" i="13"/>
  <c r="BB2027" i="13"/>
  <c r="AU2947" i="13"/>
  <c r="AT2947" i="13"/>
  <c r="AS2947" i="13"/>
  <c r="AR2947" i="13"/>
  <c r="AT2475" i="13"/>
  <c r="AS2475" i="13"/>
  <c r="AR2475" i="13"/>
  <c r="AU2475" i="13"/>
  <c r="BE1341" i="13"/>
  <c r="BD1341" i="13"/>
  <c r="BC1341" i="13"/>
  <c r="BB1341" i="13"/>
  <c r="AU1554" i="13"/>
  <c r="AT1554" i="13"/>
  <c r="AS1554" i="13"/>
  <c r="AR1554" i="13"/>
  <c r="AR564" i="13"/>
  <c r="AU564" i="13"/>
  <c r="AT564" i="13"/>
  <c r="AS564" i="13"/>
  <c r="BB2363" i="13"/>
  <c r="BE2363" i="13"/>
  <c r="BC2363" i="13"/>
  <c r="BD2363" i="13"/>
  <c r="BE2013" i="13"/>
  <c r="BD2013" i="13"/>
  <c r="BC2013" i="13"/>
  <c r="BB2013" i="13"/>
  <c r="AU1257" i="13"/>
  <c r="AT1257" i="13"/>
  <c r="AS1257" i="13"/>
  <c r="AR1257" i="13"/>
  <c r="BE228" i="13"/>
  <c r="BD228" i="13"/>
  <c r="BC228" i="13"/>
  <c r="BB228" i="13"/>
  <c r="AU2090" i="13"/>
  <c r="AT2090" i="13"/>
  <c r="AS2090" i="13"/>
  <c r="AR2090" i="13"/>
  <c r="BE3255" i="13"/>
  <c r="BD3255" i="13"/>
  <c r="BB3255" i="13"/>
  <c r="BC3255" i="13"/>
  <c r="AU2223" i="13"/>
  <c r="AT2223" i="13"/>
  <c r="AS2223" i="13"/>
  <c r="AR2223" i="13"/>
  <c r="BB3175" i="13"/>
  <c r="BE3175" i="13"/>
  <c r="BD3175" i="13"/>
  <c r="BC3175" i="13"/>
  <c r="BE1439" i="13"/>
  <c r="BD1439" i="13"/>
  <c r="BC1439" i="13"/>
  <c r="BB1439" i="13"/>
  <c r="AU427" i="13"/>
  <c r="AT427" i="13"/>
  <c r="AS427" i="13"/>
  <c r="AR427" i="13"/>
  <c r="AU343" i="13"/>
  <c r="AS343" i="13"/>
  <c r="AR343" i="13"/>
  <c r="AT343" i="13"/>
  <c r="AU1544" i="13"/>
  <c r="AT1544" i="13"/>
  <c r="AS1544" i="13"/>
  <c r="AR1544" i="13"/>
  <c r="AS3052" i="13"/>
  <c r="AR3052" i="13"/>
  <c r="AU3052" i="13"/>
  <c r="AT3052" i="13"/>
  <c r="BE2188" i="13"/>
  <c r="BD2188" i="13"/>
  <c r="BC2188" i="13"/>
  <c r="BB2188" i="13"/>
  <c r="BD1687" i="13"/>
  <c r="BC1687" i="13"/>
  <c r="BB1687" i="13"/>
  <c r="BE1687" i="13"/>
  <c r="BE1204" i="13"/>
  <c r="BD1204" i="13"/>
  <c r="BC1204" i="13"/>
  <c r="BB1204" i="13"/>
  <c r="AS3325" i="13"/>
  <c r="AR3325" i="13"/>
  <c r="AU3325" i="13"/>
  <c r="AT3325" i="13"/>
  <c r="AU2538" i="13"/>
  <c r="AS2538" i="13"/>
  <c r="AR2538" i="13"/>
  <c r="AT2538" i="13"/>
  <c r="AS2111" i="13"/>
  <c r="AR2111" i="13"/>
  <c r="AT2111" i="13"/>
  <c r="AU2111" i="13"/>
  <c r="BE1477" i="13"/>
  <c r="BD1477" i="13"/>
  <c r="BC1477" i="13"/>
  <c r="BB1477" i="13"/>
  <c r="AS1124" i="13"/>
  <c r="AR1124" i="13"/>
  <c r="AU1124" i="13"/>
  <c r="AT1124" i="13"/>
  <c r="BE3217" i="13"/>
  <c r="BD3217" i="13"/>
  <c r="BC3217" i="13"/>
  <c r="BB3217" i="13"/>
  <c r="BC2251" i="13"/>
  <c r="BB2251" i="13"/>
  <c r="BD2251" i="13"/>
  <c r="BE2251" i="13"/>
  <c r="BE1278" i="13"/>
  <c r="BD1278" i="13"/>
  <c r="BC1278" i="13"/>
  <c r="BB1278" i="13"/>
  <c r="AU777" i="13"/>
  <c r="AT777" i="13"/>
  <c r="AS777" i="13"/>
  <c r="AR777" i="13"/>
  <c r="AT347" i="13"/>
  <c r="AU1712" i="13"/>
  <c r="BC3266" i="13"/>
  <c r="AT1978" i="13"/>
  <c r="AU634" i="13"/>
  <c r="AT3227" i="13"/>
  <c r="AU1824" i="13"/>
  <c r="AT305" i="13"/>
  <c r="AU438" i="13"/>
  <c r="AT2905" i="13"/>
  <c r="AR1313" i="13"/>
  <c r="AT2569" i="13"/>
  <c r="AT2034" i="13"/>
  <c r="AT774" i="13"/>
  <c r="AS1194" i="13"/>
  <c r="AR1194" i="13"/>
  <c r="AU1194" i="13"/>
  <c r="AT1194" i="13"/>
  <c r="BE1274" i="13"/>
  <c r="BD1274" i="13"/>
  <c r="BC1274" i="13"/>
  <c r="BB1274" i="13"/>
  <c r="AU1183" i="13"/>
  <c r="AT1183" i="13"/>
  <c r="AS1183" i="13"/>
  <c r="AR1183" i="13"/>
  <c r="AR2856" i="13"/>
  <c r="AU2856" i="13"/>
  <c r="AT2856" i="13"/>
  <c r="AS2856" i="13"/>
  <c r="BE214" i="13"/>
  <c r="BD214" i="13"/>
  <c r="BC214" i="13"/>
  <c r="BB214" i="13"/>
  <c r="BC2597" i="13"/>
  <c r="BB2597" i="13"/>
  <c r="BE2597" i="13"/>
  <c r="BD2597" i="13"/>
  <c r="AS2083" i="13"/>
  <c r="AR2083" i="13"/>
  <c r="AT2083" i="13"/>
  <c r="AU2083" i="13"/>
  <c r="AU3444" i="13"/>
  <c r="AT3444" i="13"/>
  <c r="AS3444" i="13"/>
  <c r="AR3444" i="13"/>
  <c r="AS2370" i="13"/>
  <c r="AR2370" i="13"/>
  <c r="AT2370" i="13"/>
  <c r="AU2370" i="13"/>
  <c r="BE1288" i="13"/>
  <c r="BD1288" i="13"/>
  <c r="BC1288" i="13"/>
  <c r="BB1288" i="13"/>
  <c r="BB1187" i="13"/>
  <c r="BE1187" i="13"/>
  <c r="BD1187" i="13"/>
  <c r="BC1187" i="13"/>
  <c r="AU1127" i="13"/>
  <c r="AT1127" i="13"/>
  <c r="AS1127" i="13"/>
  <c r="AR1127" i="13"/>
  <c r="AR980" i="13"/>
  <c r="AU980" i="13"/>
  <c r="AT980" i="13"/>
  <c r="AS980" i="13"/>
  <c r="AU595" i="13"/>
  <c r="AT595" i="13"/>
  <c r="AS595" i="13"/>
  <c r="AR595" i="13"/>
  <c r="AR2800" i="13"/>
  <c r="AU2800" i="13"/>
  <c r="AT2800" i="13"/>
  <c r="AS2800" i="13"/>
  <c r="AS2454" i="13"/>
  <c r="AR2454" i="13"/>
  <c r="AT2454" i="13"/>
  <c r="AU2454" i="13"/>
  <c r="AU1988" i="13"/>
  <c r="AT1988" i="13"/>
  <c r="AS1988" i="13"/>
  <c r="AR1988" i="13"/>
  <c r="BE1663" i="13"/>
  <c r="BD1663" i="13"/>
  <c r="BC1663" i="13"/>
  <c r="BB1663" i="13"/>
  <c r="AT364" i="13"/>
  <c r="AS364" i="13"/>
  <c r="AR364" i="13"/>
  <c r="AU364" i="13"/>
  <c r="BE2079" i="13"/>
  <c r="BD2079" i="13"/>
  <c r="BB2079" i="13"/>
  <c r="BC2079" i="13"/>
  <c r="BE1649" i="13"/>
  <c r="BD1649" i="13"/>
  <c r="BC1649" i="13"/>
  <c r="BB1649" i="13"/>
  <c r="AU1169" i="13"/>
  <c r="AT1169" i="13"/>
  <c r="AS1169" i="13"/>
  <c r="AR1169" i="13"/>
  <c r="BD711" i="13"/>
  <c r="BC711" i="13"/>
  <c r="BE711" i="13"/>
  <c r="BB711" i="13"/>
  <c r="AU1743" i="13"/>
  <c r="AT1743" i="13"/>
  <c r="AS1743" i="13"/>
  <c r="AR1743" i="13"/>
  <c r="AU1512" i="13"/>
  <c r="AT1512" i="13"/>
  <c r="AS1512" i="13"/>
  <c r="AR1512" i="13"/>
  <c r="BB1215" i="13"/>
  <c r="BE1215" i="13"/>
  <c r="BD1215" i="13"/>
  <c r="BC1215" i="13"/>
  <c r="AT725" i="13"/>
  <c r="AS725" i="13"/>
  <c r="AR725" i="13"/>
  <c r="AU725" i="13"/>
  <c r="BE2107" i="13"/>
  <c r="BD2107" i="13"/>
  <c r="BB2107" i="13"/>
  <c r="BC2107" i="13"/>
  <c r="AU1932" i="13"/>
  <c r="AT1932" i="13"/>
  <c r="AS1932" i="13"/>
  <c r="AR1932" i="13"/>
  <c r="BE1547" i="13"/>
  <c r="BD1547" i="13"/>
  <c r="BC1547" i="13"/>
  <c r="BB1547" i="13"/>
  <c r="BB1075" i="13"/>
  <c r="BE1075" i="13"/>
  <c r="BD1075" i="13"/>
  <c r="BC1075" i="13"/>
  <c r="BE697" i="13"/>
  <c r="BD697" i="13"/>
  <c r="BC697" i="13"/>
  <c r="BB697" i="13"/>
  <c r="BB1376" i="13"/>
  <c r="BE1376" i="13"/>
  <c r="BD1376" i="13"/>
  <c r="BC1376" i="13"/>
  <c r="AU1211" i="13"/>
  <c r="AT1211" i="13"/>
  <c r="AS1211" i="13"/>
  <c r="AR1211" i="13"/>
  <c r="AU1316" i="13"/>
  <c r="AT1316" i="13"/>
  <c r="AS1316" i="13"/>
  <c r="AR1316" i="13"/>
  <c r="BE543" i="13"/>
  <c r="BD543" i="13"/>
  <c r="BC543" i="13"/>
  <c r="BB543" i="13"/>
  <c r="AU1113" i="13"/>
  <c r="AT1113" i="13"/>
  <c r="AS1113" i="13"/>
  <c r="AR1113" i="13"/>
  <c r="AU2048" i="13"/>
  <c r="AT2048" i="13"/>
  <c r="AS2048" i="13"/>
  <c r="AR2048" i="13"/>
  <c r="BE2300" i="13"/>
  <c r="BD2300" i="13"/>
  <c r="BC2300" i="13"/>
  <c r="BB2300" i="13"/>
  <c r="AU1701" i="13"/>
  <c r="AT1701" i="13"/>
  <c r="AS1701" i="13"/>
  <c r="AR1701" i="13"/>
  <c r="AS1152" i="13"/>
  <c r="AR1152" i="13"/>
  <c r="AU1152" i="13"/>
  <c r="AT1152" i="13"/>
  <c r="BE613" i="13"/>
  <c r="BD613" i="13"/>
  <c r="BC613" i="13"/>
  <c r="BB613" i="13"/>
  <c r="BE1393" i="13"/>
  <c r="BD1393" i="13"/>
  <c r="BC1393" i="13"/>
  <c r="BB1393" i="13"/>
  <c r="BO74" i="13"/>
  <c r="BN74" i="13"/>
  <c r="BM74" i="13"/>
  <c r="BL74" i="13"/>
  <c r="AU3017" i="13"/>
  <c r="AT3017" i="13"/>
  <c r="AS3017" i="13"/>
  <c r="AR3017" i="13"/>
  <c r="BO704" i="13"/>
  <c r="BN704" i="13"/>
  <c r="BM704" i="13"/>
  <c r="BL704" i="13"/>
  <c r="AS3455" i="13"/>
  <c r="AR3455" i="13"/>
  <c r="AU3455" i="13"/>
  <c r="AT3455" i="13"/>
  <c r="AT991" i="13"/>
  <c r="AS991" i="13"/>
  <c r="AR991" i="13"/>
  <c r="AU991" i="13"/>
  <c r="AU2265" i="13"/>
  <c r="AT2265" i="13"/>
  <c r="AS2265" i="13"/>
  <c r="AR2265" i="13"/>
  <c r="BE1610" i="13"/>
  <c r="BD1610" i="13"/>
  <c r="BC1610" i="13"/>
  <c r="BB1610" i="13"/>
  <c r="BE2352" i="13"/>
  <c r="BD2352" i="13"/>
  <c r="BB2352" i="13"/>
  <c r="BC2352" i="13"/>
  <c r="BB1201" i="13"/>
  <c r="BE1201" i="13"/>
  <c r="BD1201" i="13"/>
  <c r="BC1201" i="13"/>
  <c r="AU900" i="13"/>
  <c r="AT900" i="13"/>
  <c r="AS900" i="13"/>
  <c r="AR900" i="13"/>
  <c r="BD3315" i="13"/>
  <c r="BC3315" i="13"/>
  <c r="BB3315" i="13"/>
  <c r="BE3315" i="13"/>
  <c r="BE2727" i="13"/>
  <c r="BD2727" i="13"/>
  <c r="BC2727" i="13"/>
  <c r="BB2727" i="13"/>
  <c r="BB1334" i="13"/>
  <c r="BE1334" i="13"/>
  <c r="BD1334" i="13"/>
  <c r="BC1334" i="13"/>
  <c r="AT753" i="13"/>
  <c r="AS753" i="13"/>
  <c r="AR753" i="13"/>
  <c r="AU753" i="13"/>
  <c r="AT2531" i="13"/>
  <c r="AS2531" i="13"/>
  <c r="AR2531" i="13"/>
  <c r="AU2531" i="13"/>
  <c r="BE1936" i="13"/>
  <c r="BD1936" i="13"/>
  <c r="BB1936" i="13"/>
  <c r="BC1936" i="13"/>
  <c r="AS1509" i="13"/>
  <c r="AR1509" i="13"/>
  <c r="AU1509" i="13"/>
  <c r="AT1509" i="13"/>
  <c r="AU1155" i="13"/>
  <c r="AT1155" i="13"/>
  <c r="AS1155" i="13"/>
  <c r="AR1155" i="13"/>
  <c r="AR662" i="13"/>
  <c r="AU662" i="13"/>
  <c r="AT662" i="13"/>
  <c r="AS662" i="13"/>
  <c r="BB3504" i="13"/>
  <c r="BE3504" i="13"/>
  <c r="BD3504" i="13"/>
  <c r="BC3504" i="13"/>
  <c r="AU3000" i="13"/>
  <c r="AS3000" i="13"/>
  <c r="AR3000" i="13"/>
  <c r="AT3000" i="13"/>
  <c r="BB721" i="13"/>
  <c r="BE721" i="13"/>
  <c r="BD721" i="13"/>
  <c r="BC721" i="13"/>
  <c r="BE256" i="13"/>
  <c r="BD256" i="13"/>
  <c r="BC256" i="13"/>
  <c r="BB256" i="13"/>
  <c r="AT977" i="13"/>
  <c r="AS977" i="13"/>
  <c r="AR977" i="13"/>
  <c r="AU977" i="13"/>
  <c r="BB2226" i="13"/>
  <c r="BE2226" i="13"/>
  <c r="BC2226" i="13"/>
  <c r="BD2226" i="13"/>
  <c r="BE2065" i="13"/>
  <c r="BD2065" i="13"/>
  <c r="BB2065" i="13"/>
  <c r="BC2065" i="13"/>
  <c r="AT3357" i="13"/>
  <c r="AS3357" i="13"/>
  <c r="AR3357" i="13"/>
  <c r="AU3357" i="13"/>
  <c r="BB2975" i="13"/>
  <c r="BE2975" i="13"/>
  <c r="BD2975" i="13"/>
  <c r="BC2975" i="13"/>
  <c r="BE1915" i="13"/>
  <c r="BD1915" i="13"/>
  <c r="BC1915" i="13"/>
  <c r="BB1915" i="13"/>
  <c r="BE1796" i="13"/>
  <c r="BD1796" i="13"/>
  <c r="BC1796" i="13"/>
  <c r="BB1796" i="13"/>
  <c r="BE434" i="13"/>
  <c r="BD434" i="13"/>
  <c r="BC434" i="13"/>
  <c r="BB434" i="13"/>
  <c r="BE1358" i="13"/>
  <c r="BD1358" i="13"/>
  <c r="BC1358" i="13"/>
  <c r="BB1358" i="13"/>
  <c r="AS2097" i="13"/>
  <c r="AR2097" i="13"/>
  <c r="AT2097" i="13"/>
  <c r="AU2097" i="13"/>
  <c r="AR2471" i="13"/>
  <c r="AR333" i="13"/>
  <c r="BB1271" i="13"/>
  <c r="BE1271" i="13"/>
  <c r="BD1271" i="13"/>
  <c r="BC1271" i="13"/>
  <c r="AR966" i="13"/>
  <c r="AU966" i="13"/>
  <c r="AT966" i="13"/>
  <c r="AS966" i="13"/>
  <c r="BB119" i="13"/>
  <c r="BE119" i="13"/>
  <c r="BC119" i="13"/>
  <c r="BD119" i="13"/>
  <c r="AU1442" i="13"/>
  <c r="AT1442" i="13"/>
  <c r="AS1442" i="13"/>
  <c r="AR1442" i="13"/>
  <c r="AT2891" i="13"/>
  <c r="AS2891" i="13"/>
  <c r="AR2891" i="13"/>
  <c r="AU2891" i="13"/>
  <c r="AU1029" i="13"/>
  <c r="AT1029" i="13"/>
  <c r="AS1029" i="13"/>
  <c r="AR1029" i="13"/>
  <c r="AT1680" i="13"/>
  <c r="AS1680" i="13"/>
  <c r="AR1680" i="13"/>
  <c r="AU1680" i="13"/>
  <c r="AR1754" i="13"/>
  <c r="AU1754" i="13"/>
  <c r="AT1754" i="13"/>
  <c r="AS1754" i="13"/>
  <c r="AR56" i="13"/>
  <c r="AS56" i="13"/>
  <c r="AU56" i="13"/>
  <c r="AT56" i="13"/>
  <c r="BE3189" i="13"/>
  <c r="BD3189" i="13"/>
  <c r="BC3189" i="13"/>
  <c r="BB3189" i="13"/>
  <c r="BC2653" i="13"/>
  <c r="BB2653" i="13"/>
  <c r="BE2653" i="13"/>
  <c r="BD2653" i="13"/>
  <c r="AU2415" i="13"/>
  <c r="AT2415" i="13"/>
  <c r="AR2415" i="13"/>
  <c r="AS2415" i="13"/>
  <c r="AR648" i="13"/>
  <c r="AU648" i="13"/>
  <c r="AT648" i="13"/>
  <c r="AS648" i="13"/>
  <c r="BB1348" i="13"/>
  <c r="BE1348" i="13"/>
  <c r="BD1348" i="13"/>
  <c r="BC1348" i="13"/>
  <c r="AR938" i="13"/>
  <c r="AU938" i="13"/>
  <c r="AT938" i="13"/>
  <c r="AS938" i="13"/>
  <c r="BE1817" i="13"/>
  <c r="BD1817" i="13"/>
  <c r="BC1817" i="13"/>
  <c r="BB1817" i="13"/>
  <c r="AR522" i="13"/>
  <c r="AU522" i="13"/>
  <c r="AT522" i="13"/>
  <c r="AS522" i="13"/>
  <c r="BB1558" i="13"/>
  <c r="BE1558" i="13"/>
  <c r="BD1558" i="13"/>
  <c r="BC1558" i="13"/>
  <c r="BB805" i="13"/>
  <c r="BE805" i="13"/>
  <c r="BD805" i="13"/>
  <c r="BC805" i="13"/>
  <c r="AU2345" i="13"/>
  <c r="AT2345" i="13"/>
  <c r="AR2345" i="13"/>
  <c r="AS2345" i="13"/>
  <c r="AR536" i="13"/>
  <c r="AU536" i="13"/>
  <c r="AT536" i="13"/>
  <c r="AS536" i="13"/>
  <c r="BE1407" i="13"/>
  <c r="BD1407" i="13"/>
  <c r="BC1407" i="13"/>
  <c r="BB1407" i="13"/>
  <c r="BE1747" i="13"/>
  <c r="BD1747" i="13"/>
  <c r="BC1747" i="13"/>
  <c r="BB1747" i="13"/>
  <c r="BE3437" i="13"/>
  <c r="BD3437" i="13"/>
  <c r="BC3437" i="13"/>
  <c r="BB3437" i="13"/>
  <c r="AU3031" i="13"/>
  <c r="AT3031" i="13"/>
  <c r="AS3031" i="13"/>
  <c r="AR3031" i="13"/>
  <c r="AU2282" i="13"/>
  <c r="AT2282" i="13"/>
  <c r="AS2282" i="13"/>
  <c r="AR2282" i="13"/>
  <c r="BE1862" i="13"/>
  <c r="BD1862" i="13"/>
  <c r="BC1862" i="13"/>
  <c r="BB1862" i="13"/>
  <c r="BE1246" i="13"/>
  <c r="BD1246" i="13"/>
  <c r="BC1246" i="13"/>
  <c r="BB1246" i="13"/>
  <c r="AU2429" i="13"/>
  <c r="AT2429" i="13"/>
  <c r="AR2429" i="13"/>
  <c r="AS2429" i="13"/>
  <c r="AT2877" i="13"/>
  <c r="AS2877" i="13"/>
  <c r="AR2877" i="13"/>
  <c r="AU2877" i="13"/>
  <c r="AT2461" i="13"/>
  <c r="AS2461" i="13"/>
  <c r="AR2461" i="13"/>
  <c r="AU2461" i="13"/>
  <c r="BE137" i="13"/>
  <c r="BD137" i="13"/>
  <c r="BC137" i="13"/>
  <c r="BB137" i="13"/>
  <c r="AU2748" i="13"/>
  <c r="AT2748" i="13"/>
  <c r="AS2748" i="13"/>
  <c r="AR2748" i="13"/>
  <c r="AS1138" i="13"/>
  <c r="AR1138" i="13"/>
  <c r="AU1138" i="13"/>
  <c r="AT1138" i="13"/>
  <c r="BE466" i="13"/>
  <c r="BD466" i="13"/>
  <c r="BC466" i="13"/>
  <c r="BB466" i="13"/>
  <c r="AU2468" i="13"/>
  <c r="AS2468" i="13"/>
  <c r="AR2468" i="13"/>
  <c r="AT2468" i="13"/>
  <c r="AU1715" i="13"/>
  <c r="AT1715" i="13"/>
  <c r="AS1715" i="13"/>
  <c r="AR1715" i="13"/>
  <c r="AU1190" i="13"/>
  <c r="AT1190" i="13"/>
  <c r="AS1190" i="13"/>
  <c r="AR1190" i="13"/>
  <c r="AR896" i="13"/>
  <c r="AU896" i="13"/>
  <c r="AT896" i="13"/>
  <c r="AS896" i="13"/>
  <c r="BE2139" i="13"/>
  <c r="BD2139" i="13"/>
  <c r="BC2139" i="13"/>
  <c r="BB2139" i="13"/>
  <c r="BE2937" i="13"/>
  <c r="BD2937" i="13"/>
  <c r="BB2937" i="13"/>
  <c r="BC2937" i="13"/>
  <c r="BE378" i="13"/>
  <c r="BC378" i="13"/>
  <c r="BB378" i="13"/>
  <c r="BD378" i="13"/>
  <c r="AU3028" i="13"/>
  <c r="AS3028" i="13"/>
  <c r="AR3028" i="13"/>
  <c r="AT3028" i="13"/>
  <c r="AU3248" i="13"/>
  <c r="AT3248" i="13"/>
  <c r="AR3248" i="13"/>
  <c r="AS3248" i="13"/>
  <c r="AR1985" i="13"/>
  <c r="AU1985" i="13"/>
  <c r="AS1985" i="13"/>
  <c r="AT1985" i="13"/>
  <c r="AU2443" i="13"/>
  <c r="AT2443" i="13"/>
  <c r="AR2443" i="13"/>
  <c r="AS2443" i="13"/>
  <c r="AT2286" i="13"/>
  <c r="AS2286" i="13"/>
  <c r="AR2286" i="13"/>
  <c r="AU2286" i="13"/>
  <c r="AU1841" i="13"/>
  <c r="AT1841" i="13"/>
  <c r="AS1841" i="13"/>
  <c r="AR1841" i="13"/>
  <c r="BE1589" i="13"/>
  <c r="BD1589" i="13"/>
  <c r="BC1589" i="13"/>
  <c r="BB1589" i="13"/>
  <c r="BE3374" i="13"/>
  <c r="BD3374" i="13"/>
  <c r="BC3374" i="13"/>
  <c r="BB3374" i="13"/>
  <c r="BE1397" i="13"/>
  <c r="BD1397" i="13"/>
  <c r="BC1397" i="13"/>
  <c r="BB1397" i="13"/>
  <c r="AU861" i="13"/>
  <c r="AT861" i="13"/>
  <c r="AS861" i="13"/>
  <c r="AR861" i="13"/>
  <c r="BC3049" i="13"/>
  <c r="BB3049" i="13"/>
  <c r="BD3049" i="13"/>
  <c r="BE3049" i="13"/>
  <c r="BB2902" i="13"/>
  <c r="BE2902" i="13"/>
  <c r="BC2902" i="13"/>
  <c r="BD2902" i="13"/>
  <c r="BB1117" i="13"/>
  <c r="BE1117" i="13"/>
  <c r="BD1117" i="13"/>
  <c r="BC1117" i="13"/>
  <c r="AU956" i="13"/>
  <c r="AT956" i="13"/>
  <c r="AS956" i="13"/>
  <c r="AR956" i="13"/>
  <c r="BE1995" i="13"/>
  <c r="BD1995" i="13"/>
  <c r="BC1995" i="13"/>
  <c r="BB1995" i="13"/>
  <c r="AR728" i="13"/>
  <c r="AU728" i="13"/>
  <c r="AT728" i="13"/>
  <c r="AS728" i="13"/>
  <c r="AT1652" i="13"/>
  <c r="AS1652" i="13"/>
  <c r="AR1652" i="13"/>
  <c r="AU1652" i="13"/>
  <c r="BE3224" i="13"/>
  <c r="BD3224" i="13"/>
  <c r="BC3224" i="13"/>
  <c r="BB3224" i="13"/>
  <c r="AS2660" i="13"/>
  <c r="AR2660" i="13"/>
  <c r="AU2660" i="13"/>
  <c r="AT2660" i="13"/>
  <c r="AU718" i="13"/>
  <c r="AT718" i="13"/>
  <c r="AS718" i="13"/>
  <c r="AR718" i="13"/>
  <c r="BE3483" i="13"/>
  <c r="BD3483" i="13"/>
  <c r="BC3483" i="13"/>
  <c r="BB3483" i="13"/>
  <c r="AT1708" i="13"/>
  <c r="AS1708" i="13"/>
  <c r="AR1708" i="13"/>
  <c r="AU1708" i="13"/>
  <c r="AU172" i="13"/>
  <c r="AT172" i="13"/>
  <c r="AS172" i="13"/>
  <c r="AR172" i="13"/>
  <c r="AS2702" i="13"/>
  <c r="AR2702" i="13"/>
  <c r="AU2702" i="13"/>
  <c r="AT2702" i="13"/>
  <c r="AS2055" i="13"/>
  <c r="AR2055" i="13"/>
  <c r="AT2055" i="13"/>
  <c r="AU2055" i="13"/>
  <c r="AT2009" i="13"/>
  <c r="AS2009" i="13"/>
  <c r="AR2009" i="13"/>
  <c r="AU2009" i="13"/>
  <c r="BE322" i="13"/>
  <c r="BC322" i="13"/>
  <c r="BB322" i="13"/>
  <c r="BD322" i="13"/>
  <c r="BE3234" i="13"/>
  <c r="BD3234" i="13"/>
  <c r="BC3234" i="13"/>
  <c r="BB3234" i="13"/>
  <c r="AU2373" i="13"/>
  <c r="AT2373" i="13"/>
  <c r="AR2373" i="13"/>
  <c r="AS2373" i="13"/>
  <c r="BC238" i="13"/>
  <c r="BB238" i="13"/>
  <c r="BD238" i="13"/>
  <c r="BE238" i="13"/>
  <c r="AR2506" i="13"/>
  <c r="AU2506" i="13"/>
  <c r="AT2506" i="13"/>
  <c r="AS2506" i="13"/>
  <c r="AR1015" i="13"/>
  <c r="BE3420" i="13"/>
  <c r="BD3420" i="13"/>
  <c r="BC3420" i="13"/>
  <c r="BB3420" i="13"/>
  <c r="AU2615" i="13"/>
  <c r="AT2615" i="13"/>
  <c r="AS2615" i="13"/>
  <c r="AR2615" i="13"/>
  <c r="AU1631" i="13"/>
  <c r="AT1631" i="13"/>
  <c r="AS1631" i="13"/>
  <c r="AR1631" i="13"/>
  <c r="AU2912" i="13"/>
  <c r="AT2912" i="13"/>
  <c r="AR2912" i="13"/>
  <c r="AS2912" i="13"/>
  <c r="BB1488" i="13"/>
  <c r="BE1488" i="13"/>
  <c r="BD1488" i="13"/>
  <c r="BC1488" i="13"/>
  <c r="BE1267" i="13"/>
  <c r="BD1267" i="13"/>
  <c r="BC1267" i="13"/>
  <c r="BB1267" i="13"/>
  <c r="AR924" i="13"/>
  <c r="AU924" i="13"/>
  <c r="AT924" i="13"/>
  <c r="AS924" i="13"/>
  <c r="AS2440" i="13"/>
  <c r="AR2440" i="13"/>
  <c r="AT2440" i="13"/>
  <c r="AU2440" i="13"/>
  <c r="AU1617" i="13"/>
  <c r="AT1617" i="13"/>
  <c r="AS1617" i="13"/>
  <c r="AR1617" i="13"/>
  <c r="AU207" i="13"/>
  <c r="AT207" i="13"/>
  <c r="AS207" i="13"/>
  <c r="AR207" i="13"/>
  <c r="AS1607" i="13"/>
  <c r="AR1607" i="13"/>
  <c r="AU1607" i="13"/>
  <c r="AT1607" i="13"/>
  <c r="AT3287" i="13"/>
  <c r="AS3287" i="13"/>
  <c r="AU3287" i="13"/>
  <c r="AR3287" i="13"/>
  <c r="BD319" i="13"/>
  <c r="BC319" i="13"/>
  <c r="BB319" i="13"/>
  <c r="BE319" i="13"/>
  <c r="AR840" i="13"/>
  <c r="AU840" i="13"/>
  <c r="AT840" i="13"/>
  <c r="AS840" i="13"/>
  <c r="BE1890" i="13"/>
  <c r="BD1890" i="13"/>
  <c r="BC1890" i="13"/>
  <c r="BB1890" i="13"/>
  <c r="BB3119" i="13"/>
  <c r="BE3119" i="13"/>
  <c r="BD3119" i="13"/>
  <c r="BC3119" i="13"/>
  <c r="BE2573" i="13"/>
  <c r="BD2573" i="13"/>
  <c r="BB2573" i="13"/>
  <c r="BC2573" i="13"/>
  <c r="AT280" i="13"/>
  <c r="AS280" i="13"/>
  <c r="AR280" i="13"/>
  <c r="AU280" i="13"/>
  <c r="AU2709" i="13"/>
  <c r="AT2709" i="13"/>
  <c r="AS2709" i="13"/>
  <c r="AR2709" i="13"/>
  <c r="BE1848" i="13"/>
  <c r="BD1848" i="13"/>
  <c r="BC1848" i="13"/>
  <c r="BB1848" i="13"/>
  <c r="AS3154" i="13"/>
  <c r="AR3154" i="13"/>
  <c r="AU3154" i="13"/>
  <c r="AT3154" i="13"/>
  <c r="BE448" i="13"/>
  <c r="BD448" i="13"/>
  <c r="BC448" i="13"/>
  <c r="BB448" i="13"/>
  <c r="BD259" i="13"/>
  <c r="BC259" i="13"/>
  <c r="BB259" i="13"/>
  <c r="BE259" i="13"/>
  <c r="AU3276" i="13"/>
  <c r="AT3276" i="13"/>
  <c r="AR3276" i="13"/>
  <c r="AS3276" i="13"/>
  <c r="AU2944" i="13"/>
  <c r="AS2944" i="13"/>
  <c r="AR2944" i="13"/>
  <c r="AT2944" i="13"/>
  <c r="AU2580" i="13"/>
  <c r="AS2580" i="13"/>
  <c r="AR2580" i="13"/>
  <c r="AT2580" i="13"/>
  <c r="BO413" i="13"/>
  <c r="BN413" i="13"/>
  <c r="BL413" i="13"/>
  <c r="BM413" i="13"/>
  <c r="BE809" i="13"/>
  <c r="BD809" i="13"/>
  <c r="BC809" i="13"/>
  <c r="BB809" i="13"/>
  <c r="BD3056" i="13"/>
  <c r="BC3056" i="13"/>
  <c r="BB3056" i="13"/>
  <c r="BE3056" i="13"/>
  <c r="BD441" i="13"/>
  <c r="BC441" i="13"/>
  <c r="BB441" i="13"/>
  <c r="BE441" i="13"/>
  <c r="BE39" i="13"/>
  <c r="BD39" i="13"/>
  <c r="BC39" i="13"/>
  <c r="BB39" i="13"/>
  <c r="BD2622" i="13"/>
  <c r="BC2622" i="13"/>
  <c r="BB2622" i="13"/>
  <c r="BE2622" i="13"/>
  <c r="BB1033" i="13"/>
  <c r="BE1033" i="13"/>
  <c r="BD1033" i="13"/>
  <c r="BC1033" i="13"/>
  <c r="BD1974" i="13"/>
  <c r="BC1974" i="13"/>
  <c r="BB1974" i="13"/>
  <c r="BE1974" i="13"/>
  <c r="AU1568" i="13"/>
  <c r="AT1568" i="13"/>
  <c r="AS1568" i="13"/>
  <c r="AR1568" i="13"/>
  <c r="BE1225" i="13"/>
  <c r="BD1225" i="13"/>
  <c r="BC1225" i="13"/>
  <c r="BB1225" i="13"/>
  <c r="BE1621" i="13"/>
  <c r="BD1621" i="13"/>
  <c r="BC1621" i="13"/>
  <c r="BB1621" i="13"/>
  <c r="AU273" i="13"/>
  <c r="AS273" i="13"/>
  <c r="AR273" i="13"/>
  <c r="AT273" i="13"/>
  <c r="BC182" i="13"/>
  <c r="BB182" i="13"/>
  <c r="BD182" i="13"/>
  <c r="BE182" i="13"/>
  <c r="AT963" i="13"/>
  <c r="AS963" i="13"/>
  <c r="AR963" i="13"/>
  <c r="AU963" i="13"/>
  <c r="BC2818" i="13"/>
  <c r="BB2818" i="13"/>
  <c r="BE2818" i="13"/>
  <c r="BD2818" i="13"/>
  <c r="AT2797" i="13"/>
  <c r="AS2797" i="13"/>
  <c r="AR2797" i="13"/>
  <c r="AU2797" i="13"/>
  <c r="AT1820" i="13"/>
  <c r="AS1820" i="13"/>
  <c r="AR1820" i="13"/>
  <c r="AU1820" i="13"/>
  <c r="AT1764" i="13"/>
  <c r="AS1764" i="13"/>
  <c r="AR1764" i="13"/>
  <c r="AU1764" i="13"/>
  <c r="AR910" i="13"/>
  <c r="AU910" i="13"/>
  <c r="AT910" i="13"/>
  <c r="AS910" i="13"/>
  <c r="BE599" i="13"/>
  <c r="BD599" i="13"/>
  <c r="BC599" i="13"/>
  <c r="BB599" i="13"/>
  <c r="AT1778" i="13"/>
  <c r="AS1778" i="13"/>
  <c r="AR1778" i="13"/>
  <c r="AU1778" i="13"/>
  <c r="BE1327" i="13"/>
  <c r="BD1327" i="13"/>
  <c r="BC1327" i="13"/>
  <c r="BB1327" i="13"/>
  <c r="BO102" i="13"/>
  <c r="BN102" i="13"/>
  <c r="BM102" i="13"/>
  <c r="BL102" i="13"/>
  <c r="AU2335" i="13"/>
  <c r="AT2335" i="13"/>
  <c r="AS2335" i="13"/>
  <c r="AR2335" i="13"/>
  <c r="AR550" i="13"/>
  <c r="AU550" i="13"/>
  <c r="AT550" i="13"/>
  <c r="AS550" i="13"/>
  <c r="AU886" i="13"/>
  <c r="AT886" i="13"/>
  <c r="AS886" i="13"/>
  <c r="AR886" i="13"/>
  <c r="BE1264" i="13"/>
  <c r="BD1264" i="13"/>
  <c r="BC1264" i="13"/>
  <c r="BB1264" i="13"/>
  <c r="AU903" i="13"/>
  <c r="AT903" i="13"/>
  <c r="AS903" i="13"/>
  <c r="AR903" i="13"/>
  <c r="AS1369" i="13"/>
  <c r="AR1369" i="13"/>
  <c r="AU1369" i="13"/>
  <c r="AT1369" i="13"/>
  <c r="BD2720" i="13"/>
  <c r="BC2720" i="13"/>
  <c r="BB2720" i="13"/>
  <c r="BE2720" i="13"/>
  <c r="AR2303" i="13"/>
  <c r="AU2303" i="13"/>
  <c r="AS2303" i="13"/>
  <c r="AT2303" i="13"/>
  <c r="AU2482" i="13"/>
  <c r="AS2482" i="13"/>
  <c r="AR2482" i="13"/>
  <c r="AT2482" i="13"/>
  <c r="BE2023" i="13"/>
  <c r="BD2023" i="13"/>
  <c r="BC2023" i="13"/>
  <c r="BB2023" i="13"/>
  <c r="BE1540" i="13"/>
  <c r="BD1540" i="13"/>
  <c r="BC1540" i="13"/>
  <c r="BB1540" i="13"/>
  <c r="BE2244" i="13"/>
  <c r="BD2244" i="13"/>
  <c r="BC2244" i="13"/>
  <c r="BB2244" i="13"/>
  <c r="AT1694" i="13"/>
  <c r="AS1694" i="13"/>
  <c r="AR1694" i="13"/>
  <c r="AU1694" i="13"/>
  <c r="BE501" i="13"/>
  <c r="BD501" i="13"/>
  <c r="BC501" i="13"/>
  <c r="BB501" i="13"/>
  <c r="AR312" i="13"/>
  <c r="AU312" i="13"/>
  <c r="AT312" i="13"/>
  <c r="AS312" i="13"/>
  <c r="AU2779" i="13"/>
  <c r="AT2779" i="13"/>
  <c r="AS2779" i="13"/>
  <c r="AR2779" i="13"/>
  <c r="AR2478" i="13"/>
  <c r="AU2478" i="13"/>
  <c r="AT2478" i="13"/>
  <c r="AS2478" i="13"/>
  <c r="AU847" i="13"/>
  <c r="AT847" i="13"/>
  <c r="AS847" i="13"/>
  <c r="AR847" i="13"/>
  <c r="BB2433" i="13"/>
  <c r="BE2433" i="13"/>
  <c r="BC2433" i="13"/>
  <c r="BD2433" i="13"/>
  <c r="BD2030" i="13"/>
  <c r="BC2030" i="13"/>
  <c r="BB2030" i="13"/>
  <c r="BE2030" i="13"/>
  <c r="BB749" i="13"/>
  <c r="BE749" i="13"/>
  <c r="BD749" i="13"/>
  <c r="BC749" i="13"/>
  <c r="AS2471" i="13"/>
  <c r="AS333" i="13"/>
  <c r="AU2930" i="13"/>
  <c r="AS2930" i="13"/>
  <c r="AR2930" i="13"/>
  <c r="AT2930" i="13"/>
  <c r="BE1873" i="13"/>
  <c r="BD1873" i="13"/>
  <c r="BC1873" i="13"/>
  <c r="BB1873" i="13"/>
  <c r="AT795" i="13"/>
  <c r="AS795" i="13"/>
  <c r="AR795" i="13"/>
  <c r="AU795" i="13"/>
  <c r="AT865" i="13"/>
  <c r="AS865" i="13"/>
  <c r="AR865" i="13"/>
  <c r="AU865" i="13"/>
  <c r="AU1400" i="13"/>
  <c r="AT1400" i="13"/>
  <c r="AS1400" i="13"/>
  <c r="AR1400" i="13"/>
  <c r="AU1855" i="13"/>
  <c r="AT1855" i="13"/>
  <c r="AS1855" i="13"/>
  <c r="AR1855" i="13"/>
  <c r="AU3280" i="13"/>
  <c r="AT3280" i="13"/>
  <c r="AS3280" i="13"/>
  <c r="AR3280" i="13"/>
  <c r="AS2632" i="13"/>
  <c r="AR2632" i="13"/>
  <c r="AU2632" i="13"/>
  <c r="AT2632" i="13"/>
  <c r="AU2156" i="13"/>
  <c r="AT2156" i="13"/>
  <c r="AR2156" i="13"/>
  <c r="AS2156" i="13"/>
  <c r="AU1428" i="13"/>
  <c r="AT1428" i="13"/>
  <c r="AS1428" i="13"/>
  <c r="AR1428" i="13"/>
  <c r="AR854" i="13"/>
  <c r="AU854" i="13"/>
  <c r="AT854" i="13"/>
  <c r="AS854" i="13"/>
  <c r="BC175" i="13"/>
  <c r="BB175" i="13"/>
  <c r="BD175" i="13"/>
  <c r="BE175" i="13"/>
  <c r="AR2814" i="13"/>
  <c r="AU2814" i="13"/>
  <c r="AT2814" i="13"/>
  <c r="AS2814" i="13"/>
  <c r="AU3073" i="13"/>
  <c r="AT3073" i="13"/>
  <c r="AR3073" i="13"/>
  <c r="AS3073" i="13"/>
  <c r="AU2625" i="13"/>
  <c r="AT2625" i="13"/>
  <c r="AS2625" i="13"/>
  <c r="AR2625" i="13"/>
  <c r="BE1789" i="13"/>
  <c r="BD1789" i="13"/>
  <c r="BC1789" i="13"/>
  <c r="BB1789" i="13"/>
  <c r="BC970" i="13"/>
  <c r="BB970" i="13"/>
  <c r="BE970" i="13"/>
  <c r="BD970" i="13"/>
  <c r="AU3178" i="13"/>
  <c r="AT3178" i="13"/>
  <c r="AS3178" i="13"/>
  <c r="AR3178" i="13"/>
  <c r="BE1761" i="13"/>
  <c r="BD1761" i="13"/>
  <c r="BC1761" i="13"/>
  <c r="BB1761" i="13"/>
  <c r="AU679" i="13"/>
  <c r="AT679" i="13"/>
  <c r="AS679" i="13"/>
  <c r="AR679" i="13"/>
  <c r="BE406" i="13"/>
  <c r="BC406" i="13"/>
  <c r="BB406" i="13"/>
  <c r="BD406" i="13"/>
  <c r="BN410" i="13"/>
  <c r="BM410" i="13"/>
  <c r="BO410" i="13"/>
  <c r="BL410" i="13"/>
  <c r="BC2832" i="13"/>
  <c r="BB2832" i="13"/>
  <c r="BE2832" i="13"/>
  <c r="BD2832" i="13"/>
  <c r="BB1005" i="13"/>
  <c r="BE1005" i="13"/>
  <c r="BD1005" i="13"/>
  <c r="BC1005" i="13"/>
  <c r="AU1470" i="13"/>
  <c r="AT1470" i="13"/>
  <c r="AS1470" i="13"/>
  <c r="AR1470" i="13"/>
  <c r="AR592" i="13"/>
  <c r="AU592" i="13"/>
  <c r="AT592" i="13"/>
  <c r="AS592" i="13"/>
  <c r="BE1250" i="13"/>
  <c r="BD1250" i="13"/>
  <c r="BC1250" i="13"/>
  <c r="BB1250" i="13"/>
  <c r="BE655" i="13"/>
  <c r="BD655" i="13"/>
  <c r="BC655" i="13"/>
  <c r="BB655" i="13"/>
  <c r="BE1705" i="13"/>
  <c r="BD1705" i="13"/>
  <c r="BC1705" i="13"/>
  <c r="BB1705" i="13"/>
  <c r="AU1456" i="13"/>
  <c r="AT1456" i="13"/>
  <c r="AS1456" i="13"/>
  <c r="AR1456" i="13"/>
  <c r="BB1159" i="13"/>
  <c r="BE1159" i="13"/>
  <c r="BD1159" i="13"/>
  <c r="BC1159" i="13"/>
  <c r="BB1432" i="13"/>
  <c r="BE1432" i="13"/>
  <c r="BD1432" i="13"/>
  <c r="BC1432" i="13"/>
  <c r="AU2051" i="13"/>
  <c r="AT2051" i="13"/>
  <c r="AS2051" i="13"/>
  <c r="AR2051" i="13"/>
  <c r="BE1383" i="13"/>
  <c r="BD1383" i="13"/>
  <c r="BC1383" i="13"/>
  <c r="BB1383" i="13"/>
  <c r="BE473" i="13"/>
  <c r="BD473" i="13"/>
  <c r="BC473" i="13"/>
  <c r="BB473" i="13"/>
  <c r="BB3297" i="13"/>
  <c r="BE3297" i="13"/>
  <c r="BC3297" i="13"/>
  <c r="BD3297" i="13"/>
  <c r="BE459" i="13"/>
  <c r="BD459" i="13"/>
  <c r="BC459" i="13"/>
  <c r="BB459" i="13"/>
  <c r="AU3150" i="13"/>
  <c r="AT3150" i="13"/>
  <c r="AS3150" i="13"/>
  <c r="AR3150" i="13"/>
  <c r="AU858" i="13"/>
  <c r="AT858" i="13"/>
  <c r="AS858" i="13"/>
  <c r="AR858" i="13"/>
  <c r="AR186" i="13"/>
  <c r="AU186" i="13"/>
  <c r="AT186" i="13"/>
  <c r="AS186" i="13"/>
  <c r="AU1897" i="13"/>
  <c r="AT1897" i="13"/>
  <c r="AS1897" i="13"/>
  <c r="AR1897" i="13"/>
  <c r="BC224" i="13"/>
  <c r="BB224" i="13"/>
  <c r="BE224" i="13"/>
  <c r="BD224" i="13"/>
  <c r="AT3084" i="13"/>
  <c r="AS3084" i="13"/>
  <c r="AU3084" i="13"/>
  <c r="AR3084" i="13"/>
  <c r="BE557" i="13"/>
  <c r="BD557" i="13"/>
  <c r="BC557" i="13"/>
  <c r="BB557" i="13"/>
  <c r="BC830" i="13"/>
  <c r="BB830" i="13"/>
  <c r="BE830" i="13"/>
  <c r="BD830" i="13"/>
  <c r="BB1572" i="13"/>
  <c r="BE1572" i="13"/>
  <c r="BD1572" i="13"/>
  <c r="BC1572" i="13"/>
  <c r="AU879" i="13"/>
  <c r="AR1498" i="13"/>
  <c r="BB1418" i="13"/>
  <c r="BE1418" i="13"/>
  <c r="BD1418" i="13"/>
  <c r="BC1418" i="13"/>
  <c r="AR2685" i="13"/>
  <c r="BO690" i="13"/>
  <c r="BN690" i="13"/>
  <c r="BM690" i="13"/>
  <c r="BL690" i="13"/>
  <c r="AU469" i="13"/>
  <c r="AT469" i="13"/>
  <c r="AS469" i="13"/>
  <c r="AR469" i="13"/>
  <c r="BE308" i="13"/>
  <c r="BC308" i="13"/>
  <c r="BB308" i="13"/>
  <c r="BD308" i="13"/>
  <c r="BE2923" i="13"/>
  <c r="BD2923" i="13"/>
  <c r="BB2923" i="13"/>
  <c r="BC2923" i="13"/>
  <c r="AR606" i="13"/>
  <c r="AU606" i="13"/>
  <c r="AT606" i="13"/>
  <c r="AS606" i="13"/>
  <c r="BD3395" i="13"/>
  <c r="BC3395" i="13"/>
  <c r="BB3395" i="13"/>
  <c r="BE3395" i="13"/>
  <c r="BB987" i="13"/>
  <c r="BE987" i="13"/>
  <c r="BD987" i="13"/>
  <c r="BC987" i="13"/>
  <c r="BE3126" i="13"/>
  <c r="BD3126" i="13"/>
  <c r="BC3126" i="13"/>
  <c r="BB3126" i="13"/>
  <c r="BE420" i="13"/>
  <c r="BC420" i="13"/>
  <c r="BB420" i="13"/>
  <c r="BD420" i="13"/>
  <c r="AU3486" i="13"/>
  <c r="AT3486" i="13"/>
  <c r="AS3486" i="13"/>
  <c r="AR3486" i="13"/>
  <c r="BE571" i="13"/>
  <c r="BD571" i="13"/>
  <c r="BC571" i="13"/>
  <c r="BB571" i="13"/>
  <c r="AU385" i="13"/>
  <c r="AS385" i="13"/>
  <c r="AR385" i="13"/>
  <c r="AT385" i="13"/>
  <c r="BE949" i="13"/>
  <c r="BD949" i="13"/>
  <c r="BC949" i="13"/>
  <c r="BB949" i="13"/>
  <c r="AT144" i="13"/>
  <c r="AU144" i="13"/>
  <c r="AS144" i="13"/>
  <c r="AR144" i="13"/>
  <c r="AS1015" i="13"/>
  <c r="AS1411" i="13"/>
  <c r="AR1411" i="13"/>
  <c r="AU1411" i="13"/>
  <c r="AT1411" i="13"/>
  <c r="AS1656" i="13"/>
  <c r="BE1656" i="13" s="1"/>
  <c r="AU1582" i="13"/>
  <c r="AT1582" i="13"/>
  <c r="AS1582" i="13"/>
  <c r="AR1582" i="13"/>
  <c r="AR1803" i="13"/>
  <c r="AS480" i="13"/>
  <c r="BE480" i="13" s="1"/>
  <c r="AR3259" i="13"/>
  <c r="AT1166" i="13"/>
  <c r="AU2041" i="13"/>
  <c r="AS494" i="13"/>
  <c r="BE494" i="13" s="1"/>
  <c r="AR693" i="13"/>
  <c r="AR3294" i="13"/>
  <c r="AR1799" i="13"/>
  <c r="AR2006" i="13"/>
  <c r="AR917" i="13"/>
  <c r="AR361" i="13"/>
  <c r="AR1239" i="13"/>
  <c r="AR417" i="13"/>
  <c r="AR403" i="13"/>
  <c r="AR375" i="13"/>
  <c r="BB298" i="13"/>
  <c r="AT1453" i="13"/>
  <c r="BD3409" i="13"/>
  <c r="BC3409" i="13"/>
  <c r="BB3409" i="13"/>
  <c r="BE3409" i="13"/>
  <c r="AU1946" i="13"/>
  <c r="AT1946" i="13"/>
  <c r="AS1946" i="13"/>
  <c r="AR1946" i="13"/>
  <c r="BE1449" i="13"/>
  <c r="BD1449" i="13"/>
  <c r="BC1449" i="13"/>
  <c r="BB1449" i="13"/>
  <c r="BE1908" i="13"/>
  <c r="BD1908" i="13"/>
  <c r="BB1908" i="13"/>
  <c r="BC1908" i="13"/>
  <c r="BE683" i="13"/>
  <c r="BD683" i="13"/>
  <c r="BC683" i="13"/>
  <c r="BB683" i="13"/>
  <c r="AU1645" i="13"/>
  <c r="AT1645" i="13"/>
  <c r="AS1645" i="13"/>
  <c r="AR1645" i="13"/>
  <c r="AU3367" i="13"/>
  <c r="AT3367" i="13"/>
  <c r="AS3367" i="13"/>
  <c r="AR3367" i="13"/>
  <c r="AR3182" i="13"/>
  <c r="AT3182" i="13"/>
  <c r="AU3182" i="13"/>
  <c r="AS3182" i="13"/>
  <c r="AS2426" i="13"/>
  <c r="AR2426" i="13"/>
  <c r="AT2426" i="13"/>
  <c r="AU2426" i="13"/>
  <c r="AU2583" i="13"/>
  <c r="AT2583" i="13"/>
  <c r="AS2583" i="13"/>
  <c r="AR2583" i="13"/>
  <c r="BE1337" i="13"/>
  <c r="BD1337" i="13"/>
  <c r="BC1337" i="13"/>
  <c r="BB1337" i="13"/>
  <c r="BE1950" i="13"/>
  <c r="BD1950" i="13"/>
  <c r="BB1950" i="13"/>
  <c r="BC1950" i="13"/>
  <c r="AS140" i="13"/>
  <c r="AR140" i="13"/>
  <c r="AU140" i="13"/>
  <c r="AT140" i="13"/>
  <c r="BE3108" i="13"/>
  <c r="BD3108" i="13"/>
  <c r="BB3108" i="13"/>
  <c r="BC3108" i="13"/>
  <c r="AU2821" i="13"/>
  <c r="AT2821" i="13"/>
  <c r="AS2821" i="13"/>
  <c r="AR2821" i="13"/>
  <c r="AU2793" i="13"/>
  <c r="AT2793" i="13"/>
  <c r="AS2793" i="13"/>
  <c r="AR2793" i="13"/>
  <c r="BE1236" i="13"/>
  <c r="BD1236" i="13"/>
  <c r="BC1236" i="13"/>
  <c r="BB1236" i="13"/>
  <c r="BE3441" i="13"/>
  <c r="BD3441" i="13"/>
  <c r="BC3441" i="13"/>
  <c r="BB3441" i="13"/>
  <c r="BE2674" i="13"/>
  <c r="BD2674" i="13"/>
  <c r="BC2674" i="13"/>
  <c r="BB2674" i="13"/>
  <c r="AT3157" i="13"/>
  <c r="AS3157" i="13"/>
  <c r="AU3157" i="13"/>
  <c r="AR3157" i="13"/>
  <c r="BE3105" i="13"/>
  <c r="BC3105" i="13"/>
  <c r="BB3105" i="13"/>
  <c r="BD3105" i="13"/>
  <c r="AT2811" i="13"/>
  <c r="AS2811" i="13"/>
  <c r="AR2811" i="13"/>
  <c r="AU2811" i="13"/>
  <c r="BD539" i="13"/>
  <c r="BC539" i="13"/>
  <c r="BB539" i="13"/>
  <c r="BE539" i="13"/>
  <c r="AT2884" i="13"/>
  <c r="AR2884" i="13"/>
  <c r="AU2884" i="13"/>
  <c r="AS2884" i="13"/>
  <c r="AR882" i="13"/>
  <c r="AU882" i="13"/>
  <c r="AT882" i="13"/>
  <c r="AS882" i="13"/>
  <c r="AU2611" i="13"/>
  <c r="AT2611" i="13"/>
  <c r="AS2611" i="13"/>
  <c r="AR2611" i="13"/>
  <c r="AR70" i="13"/>
  <c r="AS70" i="13"/>
  <c r="AU70" i="13"/>
  <c r="AT70" i="13"/>
  <c r="AU3122" i="13"/>
  <c r="AT3122" i="13"/>
  <c r="AS3122" i="13"/>
  <c r="AR3122" i="13"/>
  <c r="AU511" i="13"/>
  <c r="AT511" i="13"/>
  <c r="AS511" i="13"/>
  <c r="AR511" i="13"/>
  <c r="BE3007" i="13"/>
  <c r="BD3007" i="13"/>
  <c r="BB3007" i="13"/>
  <c r="BC3007" i="13"/>
  <c r="AU623" i="13"/>
  <c r="AT623" i="13"/>
  <c r="AS623" i="13"/>
  <c r="AR623" i="13"/>
  <c r="BE2671" i="13"/>
  <c r="BD2671" i="13"/>
  <c r="BC2671" i="13"/>
  <c r="BB2671" i="13"/>
  <c r="AU1586" i="13"/>
  <c r="AT1586" i="13"/>
  <c r="AS1586" i="13"/>
  <c r="AR1586" i="13"/>
  <c r="AU3423" i="13"/>
  <c r="AT3423" i="13"/>
  <c r="AS3423" i="13"/>
  <c r="AR3423" i="13"/>
  <c r="BE1309" i="13"/>
  <c r="BD1309" i="13"/>
  <c r="BC1309" i="13"/>
  <c r="BB1309" i="13"/>
  <c r="BO2667" i="13"/>
  <c r="BN2667" i="13"/>
  <c r="BM2667" i="13"/>
  <c r="BL2667" i="13"/>
  <c r="AT2471" i="13"/>
  <c r="BE3066" i="13"/>
  <c r="BD3066" i="13"/>
  <c r="BB3066" i="13"/>
  <c r="BC3066" i="13"/>
  <c r="AU1414" i="13"/>
  <c r="AT1414" i="13"/>
  <c r="AS1414" i="13"/>
  <c r="AR1414" i="13"/>
  <c r="BE1463" i="13"/>
  <c r="BD1463" i="13"/>
  <c r="BC1463" i="13"/>
  <c r="BB1463" i="13"/>
  <c r="AU945" i="13"/>
  <c r="AT945" i="13"/>
  <c r="AS945" i="13"/>
  <c r="AR945" i="13"/>
  <c r="AR1740" i="13"/>
  <c r="AU1740" i="13"/>
  <c r="AT1740" i="13"/>
  <c r="AS1740" i="13"/>
  <c r="AU1050" i="13"/>
  <c r="AT1050" i="13"/>
  <c r="AS1050" i="13"/>
  <c r="AR1050" i="13"/>
  <c r="AS2342" i="13"/>
  <c r="AR2342" i="13"/>
  <c r="AT2342" i="13"/>
  <c r="AU2342" i="13"/>
  <c r="AU665" i="13"/>
  <c r="AT665" i="13"/>
  <c r="AS665" i="13"/>
  <c r="AR665" i="13"/>
  <c r="AT851" i="13"/>
  <c r="AS851" i="13"/>
  <c r="AR851" i="13"/>
  <c r="AU851" i="13"/>
  <c r="AU3458" i="13"/>
  <c r="AT3458" i="13"/>
  <c r="AS3458" i="13"/>
  <c r="AR3458" i="13"/>
  <c r="BC2762" i="13"/>
  <c r="BB2762" i="13"/>
  <c r="BE2762" i="13"/>
  <c r="BD2762" i="13"/>
  <c r="AU2394" i="13"/>
  <c r="AT2394" i="13"/>
  <c r="AS2394" i="13"/>
  <c r="AR2394" i="13"/>
  <c r="AT158" i="13"/>
  <c r="AR158" i="13"/>
  <c r="AS158" i="13"/>
  <c r="AU158" i="13"/>
  <c r="BD3199" i="13"/>
  <c r="BC3199" i="13"/>
  <c r="BB3199" i="13"/>
  <c r="BE3199" i="13"/>
  <c r="BB2989" i="13"/>
  <c r="BE2989" i="13"/>
  <c r="BD2989" i="13"/>
  <c r="BC2989" i="13"/>
  <c r="AR2772" i="13"/>
  <c r="AU2772" i="13"/>
  <c r="AT2772" i="13"/>
  <c r="AS2772" i="13"/>
  <c r="BE1845" i="13"/>
  <c r="BD1845" i="13"/>
  <c r="BC1845" i="13"/>
  <c r="BB1845" i="13"/>
  <c r="BE1379" i="13"/>
  <c r="BD1379" i="13"/>
  <c r="BC1379" i="13"/>
  <c r="BB1379" i="13"/>
  <c r="BE3399" i="13"/>
  <c r="BD3399" i="13"/>
  <c r="BC3399" i="13"/>
  <c r="BB3399" i="13"/>
  <c r="AT2769" i="13"/>
  <c r="AS2769" i="13"/>
  <c r="AR2769" i="13"/>
  <c r="AU2769" i="13"/>
  <c r="AU2366" i="13"/>
  <c r="AT2366" i="13"/>
  <c r="AS2366" i="13"/>
  <c r="AR2366" i="13"/>
  <c r="BB77" i="13"/>
  <c r="BC77" i="13"/>
  <c r="BE77" i="13"/>
  <c r="BD77" i="13"/>
  <c r="BB3462" i="13"/>
  <c r="BE3462" i="13"/>
  <c r="BD3462" i="13"/>
  <c r="BC3462" i="13"/>
  <c r="AR1001" i="13"/>
  <c r="AU1001" i="13"/>
  <c r="AT1001" i="13"/>
  <c r="AS1001" i="13"/>
  <c r="BD455" i="13"/>
  <c r="BC455" i="13"/>
  <c r="BB455" i="13"/>
  <c r="BE455" i="13"/>
  <c r="BO2447" i="13"/>
  <c r="BN2447" i="13"/>
  <c r="BM2447" i="13"/>
  <c r="BL2447" i="13"/>
  <c r="AT2965" i="13"/>
  <c r="AS2965" i="13"/>
  <c r="AR2965" i="13"/>
  <c r="AU2965" i="13"/>
  <c r="AR2205" i="13"/>
  <c r="AU2205" i="13"/>
  <c r="AS2205" i="13"/>
  <c r="AT2205" i="13"/>
  <c r="AU1351" i="13"/>
  <c r="AT1351" i="13"/>
  <c r="AS1351" i="13"/>
  <c r="AR1351" i="13"/>
  <c r="AU1484" i="13"/>
  <c r="AT1484" i="13"/>
  <c r="AS1484" i="13"/>
  <c r="AR1484" i="13"/>
  <c r="AT2489" i="13"/>
  <c r="AS2489" i="13"/>
  <c r="AR2489" i="13"/>
  <c r="AU2489" i="13"/>
  <c r="AU2293" i="13"/>
  <c r="AT2293" i="13"/>
  <c r="AS2293" i="13"/>
  <c r="AR2293" i="13"/>
  <c r="AR714" i="13"/>
  <c r="AU714" i="13"/>
  <c r="AT714" i="13"/>
  <c r="AS714" i="13"/>
  <c r="AT1666" i="13"/>
  <c r="AS1666" i="13"/>
  <c r="AR1666" i="13"/>
  <c r="AU1666" i="13"/>
  <c r="BE3339" i="13"/>
  <c r="BD3339" i="13"/>
  <c r="BB3339" i="13"/>
  <c r="BC3339" i="13"/>
  <c r="AU2933" i="13"/>
  <c r="AT2933" i="13"/>
  <c r="AS2933" i="13"/>
  <c r="AR2933" i="13"/>
  <c r="AU2240" i="13"/>
  <c r="AT2240" i="13"/>
  <c r="AS2240" i="13"/>
  <c r="AR2240" i="13"/>
  <c r="AU1197" i="13"/>
  <c r="AT1197" i="13"/>
  <c r="AS1197" i="13"/>
  <c r="AR1197" i="13"/>
  <c r="AU2380" i="13"/>
  <c r="AT2380" i="13"/>
  <c r="AS2380" i="13"/>
  <c r="AR2380" i="13"/>
  <c r="BE1810" i="13"/>
  <c r="BD1810" i="13"/>
  <c r="BC1810" i="13"/>
  <c r="BB1810" i="13"/>
  <c r="BE518" i="13"/>
  <c r="BD518" i="13"/>
  <c r="BC518" i="13"/>
  <c r="BB518" i="13"/>
  <c r="AT3171" i="13"/>
  <c r="AS3171" i="13"/>
  <c r="AU3171" i="13"/>
  <c r="AR3171" i="13"/>
  <c r="AR2744" i="13"/>
  <c r="AU2744" i="13"/>
  <c r="AT2744" i="13"/>
  <c r="AS2744" i="13"/>
  <c r="BE2275" i="13"/>
  <c r="BD2275" i="13"/>
  <c r="BC2275" i="13"/>
  <c r="BB2275" i="13"/>
  <c r="BE560" i="13"/>
  <c r="BD560" i="13"/>
  <c r="BC560" i="13"/>
  <c r="BB560" i="13"/>
  <c r="BO2118" i="13"/>
  <c r="BN2118" i="13"/>
  <c r="BM2118" i="13"/>
  <c r="BL2118" i="13"/>
  <c r="BL168" i="13"/>
  <c r="BO168" i="13"/>
  <c r="BN168" i="13"/>
  <c r="BM168" i="13"/>
  <c r="AT1953" i="13"/>
  <c r="AS1953" i="13"/>
  <c r="AR1953" i="13"/>
  <c r="AU1953" i="13"/>
  <c r="BE1733" i="13"/>
  <c r="BD1733" i="13"/>
  <c r="BC1733" i="13"/>
  <c r="BB1733" i="13"/>
  <c r="BE504" i="13"/>
  <c r="BD504" i="13"/>
  <c r="BC504" i="13"/>
  <c r="BB504" i="13"/>
  <c r="BB3448" i="13"/>
  <c r="BE3448" i="13"/>
  <c r="BD3448" i="13"/>
  <c r="BC3448" i="13"/>
  <c r="AU2212" i="13"/>
  <c r="AT2212" i="13"/>
  <c r="AS2212" i="13"/>
  <c r="AR2212" i="13"/>
  <c r="BE658" i="13"/>
  <c r="BD658" i="13"/>
  <c r="BC658" i="13"/>
  <c r="BB658" i="13"/>
  <c r="AU2986" i="13"/>
  <c r="AS2986" i="13"/>
  <c r="AR2986" i="13"/>
  <c r="AT2986" i="13"/>
  <c r="AU2636" i="13"/>
  <c r="AT2636" i="13"/>
  <c r="AS2636" i="13"/>
  <c r="AR2636" i="13"/>
  <c r="AR2331" i="13"/>
  <c r="AU2331" i="13"/>
  <c r="AS2331" i="13"/>
  <c r="AT2331" i="13"/>
  <c r="AR270" i="13"/>
  <c r="AU270" i="13"/>
  <c r="AT270" i="13"/>
  <c r="AS270" i="13"/>
  <c r="AR2982" i="13"/>
  <c r="AU2982" i="13"/>
  <c r="AT2982" i="13"/>
  <c r="AS2982" i="13"/>
  <c r="AU2695" i="13"/>
  <c r="AT2695" i="13"/>
  <c r="AS2695" i="13"/>
  <c r="AR2695" i="13"/>
  <c r="AU2209" i="13"/>
  <c r="AT2209" i="13"/>
  <c r="AS2209" i="13"/>
  <c r="AR2209" i="13"/>
  <c r="AU1330" i="13"/>
  <c r="AT1330" i="13"/>
  <c r="AS1330" i="13"/>
  <c r="AR1330" i="13"/>
  <c r="AU1099" i="13"/>
  <c r="AT1099" i="13"/>
  <c r="AS1099" i="13"/>
  <c r="AR1099" i="13"/>
  <c r="AR1782" i="13"/>
  <c r="AU1782" i="13"/>
  <c r="AT1782" i="13"/>
  <c r="AS1782" i="13"/>
  <c r="BD389" i="13"/>
  <c r="BC389" i="13"/>
  <c r="BE389" i="13"/>
  <c r="BB389" i="13"/>
  <c r="BD189" i="13"/>
  <c r="BC189" i="13"/>
  <c r="BB189" i="13"/>
  <c r="BE189" i="13"/>
  <c r="AR879" i="13"/>
  <c r="AS1498" i="13"/>
  <c r="AS2685" i="13"/>
  <c r="AR2548" i="13"/>
  <c r="AU2548" i="13"/>
  <c r="AT2548" i="13"/>
  <c r="AS2548" i="13"/>
  <c r="BE1603" i="13"/>
  <c r="BD1603" i="13"/>
  <c r="BC1603" i="13"/>
  <c r="BB1603" i="13"/>
  <c r="AR3038" i="13"/>
  <c r="AU3038" i="13"/>
  <c r="AT3038" i="13"/>
  <c r="AS3038" i="13"/>
  <c r="AU483" i="13"/>
  <c r="AT483" i="13"/>
  <c r="AS483" i="13"/>
  <c r="AR483" i="13"/>
  <c r="AT3245" i="13"/>
  <c r="AS3245" i="13"/>
  <c r="AR3245" i="13"/>
  <c r="AU3245" i="13"/>
  <c r="AU2650" i="13"/>
  <c r="AT2650" i="13"/>
  <c r="AS2650" i="13"/>
  <c r="AR2650" i="13"/>
  <c r="AU2387" i="13"/>
  <c r="AT2387" i="13"/>
  <c r="AR2387" i="13"/>
  <c r="AS2387" i="13"/>
  <c r="AU3427" i="13"/>
  <c r="AT3427" i="13"/>
  <c r="AS3427" i="13"/>
  <c r="AR3427" i="13"/>
  <c r="AU3381" i="13"/>
  <c r="AT3381" i="13"/>
  <c r="AS3381" i="13"/>
  <c r="AR3381" i="13"/>
  <c r="BB3045" i="13"/>
  <c r="BE3045" i="13"/>
  <c r="BD3045" i="13"/>
  <c r="BC3045" i="13"/>
  <c r="AT2783" i="13"/>
  <c r="AS2783" i="13"/>
  <c r="AR2783" i="13"/>
  <c r="AU2783" i="13"/>
  <c r="AU2594" i="13"/>
  <c r="AT2594" i="13"/>
  <c r="AS2594" i="13"/>
  <c r="AR2594" i="13"/>
  <c r="BB2324" i="13"/>
  <c r="BE2324" i="13"/>
  <c r="BC2324" i="13"/>
  <c r="BD2324" i="13"/>
  <c r="AS2153" i="13"/>
  <c r="AR2153" i="13"/>
  <c r="AT2153" i="13"/>
  <c r="AU2153" i="13"/>
  <c r="BE1684" i="13"/>
  <c r="BD1684" i="13"/>
  <c r="BC1684" i="13"/>
  <c r="BB1684" i="13"/>
  <c r="BO88" i="13"/>
  <c r="BN88" i="13"/>
  <c r="BM88" i="13"/>
  <c r="BL88" i="13"/>
  <c r="AT1015" i="13"/>
  <c r="AT1656" i="13"/>
  <c r="BD1656" i="13" s="1"/>
  <c r="AU2496" i="13"/>
  <c r="AS2496" i="13"/>
  <c r="AR2496" i="13"/>
  <c r="AT2496" i="13"/>
  <c r="AU746" i="13"/>
  <c r="AT746" i="13"/>
  <c r="AS746" i="13"/>
  <c r="AR746" i="13"/>
  <c r="BE67" i="13"/>
  <c r="BD67" i="13"/>
  <c r="BC67" i="13"/>
  <c r="BB67" i="13"/>
  <c r="AS1803" i="13"/>
  <c r="AT480" i="13"/>
  <c r="BD480" i="13" s="1"/>
  <c r="AU3259" i="13"/>
  <c r="AU1166" i="13"/>
  <c r="AT2041" i="13"/>
  <c r="AT494" i="13"/>
  <c r="BD494" i="13" s="1"/>
  <c r="AS693" i="13"/>
  <c r="AS3294" i="13"/>
  <c r="AS1799" i="13"/>
  <c r="AS2006" i="13"/>
  <c r="AS917" i="13"/>
  <c r="AS361" i="13"/>
  <c r="AS1239" i="13"/>
  <c r="AS417" i="13"/>
  <c r="AS403" i="13"/>
  <c r="AS375" i="13"/>
  <c r="BC298" i="13"/>
  <c r="AU1453" i="13"/>
  <c r="BB1047" i="13"/>
  <c r="BE1047" i="13"/>
  <c r="BD1047" i="13"/>
  <c r="BC1047" i="13"/>
  <c r="AS2730" i="13"/>
  <c r="AR2730" i="13"/>
  <c r="AU2730" i="13"/>
  <c r="AT2730" i="13"/>
  <c r="AR784" i="13"/>
  <c r="AU784" i="13"/>
  <c r="AT784" i="13"/>
  <c r="AS784" i="13"/>
  <c r="AS2069" i="13"/>
  <c r="AR2069" i="13"/>
  <c r="AT2069" i="13"/>
  <c r="AU2069" i="13"/>
  <c r="AU1960" i="13"/>
  <c r="AT1960" i="13"/>
  <c r="AS1960" i="13"/>
  <c r="AR1960" i="13"/>
  <c r="BE3094" i="13"/>
  <c r="BD3094" i="13"/>
  <c r="BB3094" i="13"/>
  <c r="BC3094" i="13"/>
  <c r="AR42" i="13"/>
  <c r="AS42" i="13"/>
  <c r="AU42" i="13"/>
  <c r="AT42" i="13"/>
  <c r="BC2723" i="13"/>
  <c r="BB2723" i="13"/>
  <c r="BE2723" i="13"/>
  <c r="BD2723" i="13"/>
  <c r="BB2076" i="13"/>
  <c r="BE2076" i="13"/>
  <c r="BC2076" i="13"/>
  <c r="BD2076" i="13"/>
  <c r="AU1533" i="13"/>
  <c r="AT1533" i="13"/>
  <c r="AS1533" i="13"/>
  <c r="AR1533" i="13"/>
  <c r="BE1957" i="13"/>
  <c r="BD1957" i="13"/>
  <c r="BC1957" i="13"/>
  <c r="BB1957" i="13"/>
  <c r="AU1519" i="13"/>
  <c r="AT1519" i="13"/>
  <c r="AS1519" i="13"/>
  <c r="AR1519" i="13"/>
  <c r="AU2135" i="13"/>
  <c r="AT2135" i="13"/>
  <c r="AS2135" i="13"/>
  <c r="AR2135" i="13"/>
  <c r="AU1505" i="13"/>
  <c r="AT1505" i="13"/>
  <c r="AS1505" i="13"/>
  <c r="AR1505" i="13"/>
  <c r="BE2618" i="13"/>
  <c r="BD2618" i="13"/>
  <c r="BC2618" i="13"/>
  <c r="BB2618" i="13"/>
  <c r="AU2790" i="13"/>
  <c r="AT2790" i="13"/>
  <c r="AS2790" i="13"/>
  <c r="AR2790" i="13"/>
  <c r="AR2219" i="13"/>
  <c r="AU2219" i="13"/>
  <c r="AS2219" i="13"/>
  <c r="AT2219" i="13"/>
  <c r="BE2202" i="13"/>
  <c r="BD2202" i="13"/>
  <c r="BC2202" i="13"/>
  <c r="BB2202" i="13"/>
  <c r="AU2058" i="13"/>
  <c r="AT2058" i="13"/>
  <c r="AR2058" i="13"/>
  <c r="AS2058" i="13"/>
  <c r="AU2181" i="13"/>
  <c r="AT2181" i="13"/>
  <c r="AS2181" i="13"/>
  <c r="AR2181" i="13"/>
  <c r="AT907" i="13"/>
  <c r="AS907" i="13"/>
  <c r="AR907" i="13"/>
  <c r="AU907" i="13"/>
  <c r="AU1386" i="13"/>
  <c r="AT1386" i="13"/>
  <c r="AS1386" i="13"/>
  <c r="AR1386" i="13"/>
  <c r="BB973" i="13"/>
  <c r="BE973" i="13"/>
  <c r="BD973" i="13"/>
  <c r="BC973" i="13"/>
  <c r="AU3252" i="13"/>
  <c r="AT3252" i="13"/>
  <c r="AS3252" i="13"/>
  <c r="AR3252" i="13"/>
  <c r="BE476" i="13"/>
  <c r="BD476" i="13"/>
  <c r="BC476" i="13"/>
  <c r="BB476" i="13"/>
  <c r="BD263" i="13"/>
  <c r="BC263" i="13"/>
  <c r="BE263" i="13"/>
  <c r="BB263" i="13"/>
  <c r="BO651" i="13"/>
  <c r="BN651" i="13"/>
  <c r="BM651" i="13"/>
  <c r="BL651" i="13"/>
  <c r="AT1981" i="13"/>
  <c r="AS1981" i="13"/>
  <c r="AR1981" i="13"/>
  <c r="AU1981" i="13"/>
  <c r="BE1176" i="13"/>
  <c r="BD1176" i="13"/>
  <c r="BC1176" i="13"/>
  <c r="BB1176" i="13"/>
  <c r="BB1390" i="13"/>
  <c r="BE1390" i="13"/>
  <c r="BD1390" i="13"/>
  <c r="BC1390" i="13"/>
  <c r="AR3024" i="13"/>
  <c r="AU3024" i="13"/>
  <c r="AT3024" i="13"/>
  <c r="AS3024" i="13"/>
  <c r="AR2317" i="13"/>
  <c r="AU2317" i="13"/>
  <c r="AS2317" i="13"/>
  <c r="AT2317" i="13"/>
  <c r="AU1299" i="13"/>
  <c r="AT1299" i="13"/>
  <c r="AS1299" i="13"/>
  <c r="AR1299" i="13"/>
  <c r="BD245" i="13"/>
  <c r="BC245" i="13"/>
  <c r="BB245" i="13"/>
  <c r="BE245" i="13"/>
  <c r="AT3129" i="13"/>
  <c r="AS3129" i="13"/>
  <c r="AU3129" i="13"/>
  <c r="AR3129" i="13"/>
  <c r="AU2734" i="13"/>
  <c r="AS2734" i="13"/>
  <c r="AT2734" i="13"/>
  <c r="AR2734" i="13"/>
  <c r="BE2338" i="13"/>
  <c r="BD2338" i="13"/>
  <c r="BB2338" i="13"/>
  <c r="BC2338" i="13"/>
  <c r="AU221" i="13"/>
  <c r="AT221" i="13"/>
  <c r="AR221" i="13"/>
  <c r="AS221" i="13"/>
  <c r="BE3493" i="13"/>
  <c r="BD3493" i="13"/>
  <c r="BC3493" i="13"/>
  <c r="BB3493" i="13"/>
  <c r="BB2807" i="13"/>
  <c r="BE2807" i="13"/>
  <c r="BD2807" i="13"/>
  <c r="BC2807" i="13"/>
  <c r="AS2716" i="13"/>
  <c r="AR2716" i="13"/>
  <c r="AU2716" i="13"/>
  <c r="AT2716" i="13"/>
  <c r="AS3311" i="13"/>
  <c r="AR3311" i="13"/>
  <c r="AU3311" i="13"/>
  <c r="AT3311" i="13"/>
  <c r="AR2562" i="13"/>
  <c r="AU2562" i="13"/>
  <c r="AT2562" i="13"/>
  <c r="AS2562" i="13"/>
  <c r="AR2842" i="13"/>
  <c r="AU2842" i="13"/>
  <c r="AT2842" i="13"/>
  <c r="AS2842" i="13"/>
  <c r="AR326" i="13"/>
  <c r="AU326" i="13"/>
  <c r="AT326" i="13"/>
  <c r="AS326" i="13"/>
  <c r="BE1208" i="13"/>
  <c r="BD1208" i="13"/>
  <c r="BC1208" i="13"/>
  <c r="BB1208" i="13"/>
  <c r="BE368" i="13"/>
  <c r="BD368" i="13"/>
  <c r="BC368" i="13"/>
  <c r="BB368" i="13"/>
  <c r="AR508" i="13"/>
  <c r="AU508" i="13"/>
  <c r="AT508" i="13"/>
  <c r="AS508" i="13"/>
  <c r="AS2398" i="13"/>
  <c r="AR2398" i="13"/>
  <c r="AT2398" i="13"/>
  <c r="AU2398" i="13"/>
  <c r="BB2405" i="13"/>
  <c r="BE2405" i="13"/>
  <c r="BC2405" i="13"/>
  <c r="BD2405" i="13"/>
  <c r="BO2874" i="13"/>
  <c r="BM2874" i="13"/>
  <c r="BN2874" i="13"/>
  <c r="BL2874" i="13"/>
  <c r="BB1362" i="13"/>
  <c r="BE1362" i="13"/>
  <c r="BD1362" i="13"/>
  <c r="BC1362" i="13"/>
  <c r="AS1180" i="13"/>
  <c r="AR1180" i="13"/>
  <c r="AU1180" i="13"/>
  <c r="AT1180" i="13"/>
  <c r="AT490" i="13"/>
  <c r="AS490" i="13"/>
  <c r="AR490" i="13"/>
  <c r="AU490" i="13"/>
  <c r="AU735" i="13"/>
  <c r="AT735" i="13"/>
  <c r="AS735" i="13"/>
  <c r="AR735" i="13"/>
  <c r="AU1173" i="13"/>
  <c r="AT1173" i="13"/>
  <c r="AS1173" i="13"/>
  <c r="AR1173" i="13"/>
  <c r="AU2321" i="13"/>
  <c r="AT2321" i="13"/>
  <c r="AS2321" i="13"/>
  <c r="AR2321" i="13"/>
  <c r="BE123" i="13"/>
  <c r="BD123" i="13"/>
  <c r="BC123" i="13"/>
  <c r="BB123" i="13"/>
  <c r="AU1918" i="13"/>
  <c r="AT1918" i="13"/>
  <c r="AS1918" i="13"/>
  <c r="AR1918" i="13"/>
  <c r="AT1750" i="13"/>
  <c r="AS1750" i="13"/>
  <c r="AR1750" i="13"/>
  <c r="AU1750" i="13"/>
  <c r="AS1593" i="13"/>
  <c r="AR1593" i="13"/>
  <c r="AU1593" i="13"/>
  <c r="AT1593" i="13"/>
  <c r="BE2233" i="13"/>
  <c r="BD2233" i="13"/>
  <c r="BC2233" i="13"/>
  <c r="BB2233" i="13"/>
  <c r="BE669" i="13"/>
  <c r="BD669" i="13"/>
  <c r="BC669" i="13"/>
  <c r="BB669" i="13"/>
  <c r="AU371" i="13"/>
  <c r="AS371" i="13"/>
  <c r="AR371" i="13"/>
  <c r="AT371" i="13"/>
  <c r="AU2044" i="13"/>
  <c r="AT2044" i="13"/>
  <c r="AR2044" i="13"/>
  <c r="AS2044" i="13"/>
  <c r="BE1922" i="13"/>
  <c r="BD1922" i="13"/>
  <c r="BB1922" i="13"/>
  <c r="BC1922" i="13"/>
  <c r="AS1082" i="13"/>
  <c r="AR1082" i="13"/>
  <c r="AU1082" i="13"/>
  <c r="AT1082" i="13"/>
  <c r="AR112" i="13"/>
  <c r="AU112" i="13"/>
  <c r="AS112" i="13"/>
  <c r="AT112" i="13"/>
  <c r="BB2751" i="13"/>
  <c r="BE2751" i="13"/>
  <c r="BD2751" i="13"/>
  <c r="BC2751" i="13"/>
  <c r="BE2149" i="13"/>
  <c r="BD2149" i="13"/>
  <c r="BB2149" i="13"/>
  <c r="BC2149" i="13"/>
  <c r="BE3388" i="13"/>
  <c r="BD3388" i="13"/>
  <c r="BC3388" i="13"/>
  <c r="BB3388" i="13"/>
  <c r="BE1054" i="13"/>
  <c r="BD1054" i="13"/>
  <c r="BC1054" i="13"/>
  <c r="BB1054" i="13"/>
  <c r="BE3210" i="13"/>
  <c r="BD3210" i="13"/>
  <c r="BC3210" i="13"/>
  <c r="BB3210" i="13"/>
  <c r="BE935" i="13"/>
  <c r="BD935" i="13"/>
  <c r="BC935" i="13"/>
  <c r="BB935" i="13"/>
  <c r="BD3329" i="13"/>
  <c r="BC3329" i="13"/>
  <c r="BB3329" i="13"/>
  <c r="BE3329" i="13"/>
  <c r="AR2261" i="13"/>
  <c r="AU2261" i="13"/>
  <c r="AS2261" i="13"/>
  <c r="AT2261" i="13"/>
  <c r="AR3392" i="13"/>
  <c r="AU3392" i="13"/>
  <c r="AT3392" i="13"/>
  <c r="AS3392" i="13"/>
  <c r="AR2132" i="13"/>
  <c r="AU2072" i="13"/>
  <c r="AT2072" i="13"/>
  <c r="AR2072" i="13"/>
  <c r="AS2072" i="13"/>
  <c r="BE2020" i="13"/>
  <c r="BD2020" i="13"/>
  <c r="BB2020" i="13"/>
  <c r="BC2020" i="13"/>
  <c r="AU2958" i="13"/>
  <c r="AS2958" i="13"/>
  <c r="AR2958" i="13"/>
  <c r="AT2958" i="13"/>
  <c r="AU2639" i="13"/>
  <c r="AT2639" i="13"/>
  <c r="AS2639" i="13"/>
  <c r="AR2639" i="13"/>
  <c r="AU2086" i="13"/>
  <c r="AT2086" i="13"/>
  <c r="AR2086" i="13"/>
  <c r="AS2086" i="13"/>
  <c r="BE1561" i="13"/>
  <c r="BD1561" i="13"/>
  <c r="BC1561" i="13"/>
  <c r="BB1561" i="13"/>
  <c r="AU1600" i="13"/>
  <c r="AT1600" i="13"/>
  <c r="AS1600" i="13"/>
  <c r="AR1600" i="13"/>
  <c r="AU1596" i="13"/>
  <c r="AT1596" i="13"/>
  <c r="AS1596" i="13"/>
  <c r="AR1596" i="13"/>
  <c r="AU301" i="13"/>
  <c r="AS301" i="13"/>
  <c r="AR301" i="13"/>
  <c r="AT301" i="13"/>
  <c r="BB2513" i="13"/>
  <c r="BE2513" i="13"/>
  <c r="BD2513" i="13"/>
  <c r="BC2513" i="13"/>
  <c r="AU291" i="13"/>
  <c r="AT291" i="13"/>
  <c r="AS291" i="13"/>
  <c r="AR291" i="13"/>
  <c r="BC147" i="13"/>
  <c r="BB147" i="13"/>
  <c r="BE147" i="13"/>
  <c r="BD147" i="13"/>
  <c r="BE2657" i="13"/>
  <c r="BD2657" i="13"/>
  <c r="BC2657" i="13"/>
  <c r="BB2657" i="13"/>
  <c r="AT2685" i="13"/>
  <c r="AU833" i="13"/>
  <c r="AT833" i="13"/>
  <c r="AS833" i="13"/>
  <c r="AR833" i="13"/>
  <c r="AU3304" i="13"/>
  <c r="AT3304" i="13"/>
  <c r="AR3304" i="13"/>
  <c r="AS3304" i="13"/>
  <c r="AU3059" i="13"/>
  <c r="AT3059" i="13"/>
  <c r="AR3059" i="13"/>
  <c r="AS3059" i="13"/>
  <c r="BE109" i="13"/>
  <c r="BD109" i="13"/>
  <c r="BC109" i="13"/>
  <c r="BB109" i="13"/>
  <c r="AU1103" i="13"/>
  <c r="AT1103" i="13"/>
  <c r="AS1103" i="13"/>
  <c r="AR1103" i="13"/>
  <c r="BE445" i="13"/>
  <c r="BD445" i="13"/>
  <c r="BC445" i="13"/>
  <c r="BB445" i="13"/>
  <c r="AT1638" i="13"/>
  <c r="AS1638" i="13"/>
  <c r="AR1638" i="13"/>
  <c r="AU1638" i="13"/>
  <c r="AU844" i="13"/>
  <c r="AT844" i="13"/>
  <c r="AS844" i="13"/>
  <c r="AR844" i="13"/>
  <c r="BB49" i="13"/>
  <c r="BC49" i="13"/>
  <c r="BE49" i="13"/>
  <c r="BD49" i="13"/>
  <c r="AR3231" i="13"/>
  <c r="AS1481" i="13"/>
  <c r="AR1481" i="13"/>
  <c r="AU1481" i="13"/>
  <c r="AT1481" i="13"/>
  <c r="AT837" i="13"/>
  <c r="AS837" i="13"/>
  <c r="AR837" i="13"/>
  <c r="AU837" i="13"/>
  <c r="BE1260" i="13"/>
  <c r="BD1260" i="13"/>
  <c r="BC1260" i="13"/>
  <c r="BB1260" i="13"/>
  <c r="AR382" i="13"/>
  <c r="AU382" i="13"/>
  <c r="AT382" i="13"/>
  <c r="AS382" i="13"/>
  <c r="BE1110" i="13"/>
  <c r="BD1110" i="13"/>
  <c r="BC1110" i="13"/>
  <c r="BB1110" i="13"/>
  <c r="AU763" i="13"/>
  <c r="AT763" i="13"/>
  <c r="AS763" i="13"/>
  <c r="AR763" i="13"/>
  <c r="AS3259" i="13"/>
  <c r="AR1166" i="13"/>
  <c r="AR2041" i="13"/>
  <c r="AU494" i="13"/>
  <c r="AT693" i="13"/>
  <c r="AT1799" i="13"/>
  <c r="AT917" i="13"/>
  <c r="AT361" i="13"/>
  <c r="AT1239" i="13"/>
  <c r="AR1453" i="13"/>
  <c r="BE1806" i="13"/>
  <c r="BD1806" i="13"/>
  <c r="BC1806" i="13"/>
  <c r="BB1806" i="13"/>
  <c r="AS1012" i="13"/>
  <c r="AR1012" i="13"/>
  <c r="AU1012" i="13"/>
  <c r="AT1012" i="13"/>
  <c r="BE2601" i="13"/>
  <c r="BD2601" i="13"/>
  <c r="BC2601" i="13"/>
  <c r="BB2601" i="13"/>
  <c r="BB1089" i="13"/>
  <c r="BE1089" i="13"/>
  <c r="BD1089" i="13"/>
  <c r="BC1089" i="13"/>
  <c r="BB1446" i="13"/>
  <c r="BE1446" i="13"/>
  <c r="BD1446" i="13"/>
  <c r="BC1446" i="13"/>
  <c r="AU525" i="13"/>
  <c r="AT525" i="13"/>
  <c r="AS525" i="13"/>
  <c r="AR525" i="13"/>
  <c r="BE1036" i="13"/>
  <c r="BD1036" i="13"/>
  <c r="BC1036" i="13"/>
  <c r="BB1036" i="13"/>
  <c r="AT767" i="13"/>
  <c r="AS767" i="13"/>
  <c r="AR767" i="13"/>
  <c r="AU767" i="13"/>
  <c r="BE2230" i="13"/>
  <c r="BD2230" i="13"/>
  <c r="BC2230" i="13"/>
  <c r="BB2230" i="13"/>
  <c r="BE1964" i="13"/>
  <c r="BD1964" i="13"/>
  <c r="BB1964" i="13"/>
  <c r="BC1964" i="13"/>
  <c r="BE1677" i="13"/>
  <c r="BD1677" i="13"/>
  <c r="BC1677" i="13"/>
  <c r="BB1677" i="13"/>
  <c r="BE1064" i="13"/>
  <c r="BD1064" i="13"/>
  <c r="BC1064" i="13"/>
  <c r="BB1064" i="13"/>
  <c r="BB1131" i="13"/>
  <c r="BE1131" i="13"/>
  <c r="BD1131" i="13"/>
  <c r="BC1131" i="13"/>
  <c r="BD3301" i="13"/>
  <c r="BC3301" i="13"/>
  <c r="BB3301" i="13"/>
  <c r="BE3301" i="13"/>
  <c r="AU2401" i="13"/>
  <c r="AT2401" i="13"/>
  <c r="AR2401" i="13"/>
  <c r="AS2401" i="13"/>
  <c r="AU1243" i="13"/>
  <c r="AT1243" i="13"/>
  <c r="AS1243" i="13"/>
  <c r="AR1243" i="13"/>
  <c r="AT2951" i="13"/>
  <c r="AS2951" i="13"/>
  <c r="AR2951" i="13"/>
  <c r="AU2951" i="13"/>
  <c r="BB2310" i="13"/>
  <c r="BE2310" i="13"/>
  <c r="BC2310" i="13"/>
  <c r="BD2310" i="13"/>
  <c r="BE3206" i="13"/>
  <c r="BD3206" i="13"/>
  <c r="BC3206" i="13"/>
  <c r="BB3206" i="13"/>
  <c r="AS2688" i="13"/>
  <c r="AR2688" i="13"/>
  <c r="AU2688" i="13"/>
  <c r="AT2688" i="13"/>
  <c r="AU1813" i="13"/>
  <c r="AT1813" i="13"/>
  <c r="AS1813" i="13"/>
  <c r="AR1813" i="13"/>
  <c r="AU3101" i="13"/>
  <c r="AT3101" i="13"/>
  <c r="AR3101" i="13"/>
  <c r="AS3101" i="13"/>
  <c r="AT1911" i="13"/>
  <c r="AS1911" i="13"/>
  <c r="AR1911" i="13"/>
  <c r="AU1911" i="13"/>
  <c r="BE1939" i="13"/>
  <c r="BD1939" i="13"/>
  <c r="BC1939" i="13"/>
  <c r="BB1939" i="13"/>
  <c r="AU1365" i="13"/>
  <c r="AT1365" i="13"/>
  <c r="AS1365" i="13"/>
  <c r="AR1365" i="13"/>
  <c r="AU2804" i="13"/>
  <c r="AT2804" i="13"/>
  <c r="AS2804" i="13"/>
  <c r="AR2804" i="13"/>
  <c r="BC165" i="13"/>
  <c r="BE165" i="13"/>
  <c r="BD165" i="13"/>
  <c r="BB165" i="13"/>
  <c r="BE644" i="13"/>
  <c r="BD644" i="13"/>
  <c r="BC644" i="13"/>
  <c r="BB644" i="13"/>
  <c r="BE672" i="13"/>
  <c r="BD672" i="13"/>
  <c r="BC672" i="13"/>
  <c r="BB672" i="13"/>
  <c r="AU2524" i="13"/>
  <c r="AS2524" i="13"/>
  <c r="AR2524" i="13"/>
  <c r="AT2524" i="13"/>
  <c r="BO130" i="13"/>
  <c r="BN130" i="13"/>
  <c r="BM130" i="13"/>
  <c r="BL130" i="13"/>
  <c r="BE2163" i="13"/>
  <c r="BD2163" i="13"/>
  <c r="BB2163" i="13"/>
  <c r="BC2163" i="13"/>
  <c r="BD2016" i="13"/>
  <c r="BC2016" i="13"/>
  <c r="BB2016" i="13"/>
  <c r="BE2016" i="13"/>
  <c r="BE1323" i="13"/>
  <c r="BD1323" i="13"/>
  <c r="BC1323" i="13"/>
  <c r="BB1323" i="13"/>
  <c r="AT893" i="13"/>
  <c r="AS893" i="13"/>
  <c r="AR893" i="13"/>
  <c r="AU893" i="13"/>
  <c r="BB91" i="13"/>
  <c r="BC91" i="13"/>
  <c r="BE91" i="13"/>
  <c r="BD91" i="13"/>
  <c r="BE3413" i="13"/>
  <c r="BD3413" i="13"/>
  <c r="BC3413" i="13"/>
  <c r="BB3413" i="13"/>
  <c r="AU1404" i="13"/>
  <c r="AT1404" i="13"/>
  <c r="AS1404" i="13"/>
  <c r="AR1404" i="13"/>
  <c r="BE1551" i="13"/>
  <c r="BD1551" i="13"/>
  <c r="BC1551" i="13"/>
  <c r="BB1551" i="13"/>
  <c r="AT2825" i="13"/>
  <c r="AS2825" i="13"/>
  <c r="AR2825" i="13"/>
  <c r="AU2825" i="13"/>
  <c r="BE2408" i="13"/>
  <c r="BD2408" i="13"/>
  <c r="BB2408" i="13"/>
  <c r="BC2408" i="13"/>
  <c r="BB1019" i="13"/>
  <c r="BE1019" i="13"/>
  <c r="BD1019" i="13"/>
  <c r="BC1019" i="13"/>
  <c r="AU1869" i="13"/>
  <c r="AT1869" i="13"/>
  <c r="AS1869" i="13"/>
  <c r="AR1869" i="13"/>
  <c r="BE2177" i="13"/>
  <c r="BD2177" i="13"/>
  <c r="BC2177" i="13"/>
  <c r="BB2177" i="13"/>
  <c r="AU3318" i="13"/>
  <c r="AT3318" i="13"/>
  <c r="AR3318" i="13"/>
  <c r="AS3318" i="13"/>
  <c r="AU2643" i="13"/>
  <c r="AT2643" i="13"/>
  <c r="AS2643" i="13"/>
  <c r="AR2643" i="13"/>
  <c r="AS1579" i="13"/>
  <c r="AR1579" i="13"/>
  <c r="AU1579" i="13"/>
  <c r="AT1579" i="13"/>
  <c r="BE1344" i="13"/>
  <c r="BD1344" i="13"/>
  <c r="BC1344" i="13"/>
  <c r="BB1344" i="13"/>
  <c r="AT350" i="13"/>
  <c r="AS350" i="13"/>
  <c r="AR350" i="13"/>
  <c r="AU350" i="13"/>
  <c r="AU1057" i="13"/>
  <c r="AT1057" i="13"/>
  <c r="AS1057" i="13"/>
  <c r="AR1057" i="13"/>
  <c r="AU3308" i="13"/>
  <c r="AT3308" i="13"/>
  <c r="AS3308" i="13"/>
  <c r="AR3308" i="13"/>
  <c r="AR1894" i="13"/>
  <c r="AU1894" i="13"/>
  <c r="AT1894" i="13"/>
  <c r="AS1894" i="13"/>
  <c r="BE616" i="13"/>
  <c r="BD616" i="13"/>
  <c r="BC616" i="13"/>
  <c r="BB616" i="13"/>
  <c r="AU2254" i="13"/>
  <c r="AT2254" i="13"/>
  <c r="AS2254" i="13"/>
  <c r="AR2254" i="13"/>
  <c r="BB819" i="13"/>
  <c r="BE819" i="13"/>
  <c r="BD819" i="13"/>
  <c r="BC819" i="13"/>
  <c r="BE340" i="13"/>
  <c r="BD340" i="13"/>
  <c r="BC340" i="13"/>
  <c r="BB340" i="13"/>
  <c r="BE1624" i="13"/>
  <c r="BD1624" i="13"/>
  <c r="BC1624" i="13"/>
  <c r="BB1624" i="13"/>
  <c r="BE3402" i="13"/>
  <c r="BD3402" i="13"/>
  <c r="BC3402" i="13"/>
  <c r="BB3402" i="13"/>
  <c r="AR2464" i="13"/>
  <c r="AU2464" i="13"/>
  <c r="AT2464" i="13"/>
  <c r="AS2464" i="13"/>
  <c r="AU2510" i="13"/>
  <c r="AS2510" i="13"/>
  <c r="AR2510" i="13"/>
  <c r="AT2510" i="13"/>
  <c r="AR994" i="13"/>
  <c r="AU994" i="13"/>
  <c r="AT994" i="13"/>
  <c r="AS994" i="13"/>
  <c r="BD179" i="13"/>
  <c r="BC179" i="13"/>
  <c r="BE179" i="13"/>
  <c r="BB179" i="13"/>
  <c r="AT2741" i="13"/>
  <c r="AS2741" i="13"/>
  <c r="AR2741" i="13"/>
  <c r="AU2741" i="13"/>
  <c r="AU2450" i="13"/>
  <c r="AT2450" i="13"/>
  <c r="AS2450" i="13"/>
  <c r="AR2450" i="13"/>
  <c r="BM1624" i="13" l="1"/>
  <c r="BL1624" i="13"/>
  <c r="BO1624" i="13"/>
  <c r="BN1624" i="13"/>
  <c r="BM616" i="13"/>
  <c r="BL616" i="13"/>
  <c r="BO616" i="13"/>
  <c r="BN616" i="13"/>
  <c r="BE3308" i="13"/>
  <c r="BC3308" i="13"/>
  <c r="BB3308" i="13"/>
  <c r="BD3308" i="13"/>
  <c r="BD1869" i="13"/>
  <c r="BC1869" i="13"/>
  <c r="BB1869" i="13"/>
  <c r="BE1869" i="13"/>
  <c r="BL1551" i="13"/>
  <c r="BO1551" i="13"/>
  <c r="BN1551" i="13"/>
  <c r="BM1551" i="13"/>
  <c r="BO3413" i="13"/>
  <c r="BN3413" i="13"/>
  <c r="BM3413" i="13"/>
  <c r="BL3413" i="13"/>
  <c r="BW130" i="13"/>
  <c r="BV130" i="13"/>
  <c r="BY130" i="13"/>
  <c r="BX130" i="13"/>
  <c r="BM672" i="13"/>
  <c r="BL672" i="13"/>
  <c r="BO672" i="13"/>
  <c r="BN672" i="13"/>
  <c r="BN165" i="13"/>
  <c r="BM165" i="13"/>
  <c r="BO165" i="13"/>
  <c r="BL165" i="13"/>
  <c r="BE1365" i="13"/>
  <c r="BD1365" i="13"/>
  <c r="BC1365" i="13"/>
  <c r="BB1365" i="13"/>
  <c r="BD1813" i="13"/>
  <c r="BC1813" i="13"/>
  <c r="BB1813" i="13"/>
  <c r="BE1813" i="13"/>
  <c r="BM3206" i="13"/>
  <c r="BL3206" i="13"/>
  <c r="BO3206" i="13"/>
  <c r="BN3206" i="13"/>
  <c r="BO1677" i="13"/>
  <c r="BN1677" i="13"/>
  <c r="BM1677" i="13"/>
  <c r="BL1677" i="13"/>
  <c r="BM2230" i="13"/>
  <c r="BL2230" i="13"/>
  <c r="BN2230" i="13"/>
  <c r="BO2230" i="13"/>
  <c r="BN1036" i="13"/>
  <c r="BM1036" i="13"/>
  <c r="BL1036" i="13"/>
  <c r="BO1036" i="13"/>
  <c r="BN2601" i="13"/>
  <c r="BM2601" i="13"/>
  <c r="BL2601" i="13"/>
  <c r="BO2601" i="13"/>
  <c r="BM1806" i="13"/>
  <c r="BL1806" i="13"/>
  <c r="BO1806" i="13"/>
  <c r="BN1806" i="13"/>
  <c r="BE1638" i="13"/>
  <c r="BD1638" i="13"/>
  <c r="BC1638" i="13"/>
  <c r="BB1638" i="13"/>
  <c r="BC3059" i="13"/>
  <c r="BB3059" i="13"/>
  <c r="BE3059" i="13"/>
  <c r="BD3059" i="13"/>
  <c r="BE1596" i="13"/>
  <c r="BD1596" i="13"/>
  <c r="BC1596" i="13"/>
  <c r="BB1596" i="13"/>
  <c r="BN1561" i="13"/>
  <c r="BM1561" i="13"/>
  <c r="BL1561" i="13"/>
  <c r="BO1561" i="13"/>
  <c r="BC2639" i="13"/>
  <c r="BB2639" i="13"/>
  <c r="BE2639" i="13"/>
  <c r="BD2639" i="13"/>
  <c r="BB2132" i="13"/>
  <c r="BE2132" i="13"/>
  <c r="BC2132" i="13"/>
  <c r="BD2132" i="13"/>
  <c r="BE2261" i="13"/>
  <c r="BD2261" i="13"/>
  <c r="BC2261" i="13"/>
  <c r="BB2261" i="13"/>
  <c r="BE112" i="13"/>
  <c r="BD112" i="13"/>
  <c r="BC112" i="13"/>
  <c r="BB112" i="13"/>
  <c r="BO1362" i="13"/>
  <c r="BN1362" i="13"/>
  <c r="BM1362" i="13"/>
  <c r="BL1362" i="13"/>
  <c r="BO2405" i="13"/>
  <c r="BN2405" i="13"/>
  <c r="BM2405" i="13"/>
  <c r="BL2405" i="13"/>
  <c r="BE508" i="13"/>
  <c r="BD508" i="13"/>
  <c r="BC508" i="13"/>
  <c r="BB508" i="13"/>
  <c r="BE2842" i="13"/>
  <c r="BD2842" i="13"/>
  <c r="BC2842" i="13"/>
  <c r="BB2842" i="13"/>
  <c r="BO2807" i="13"/>
  <c r="BN2807" i="13"/>
  <c r="BM2807" i="13"/>
  <c r="BL2807" i="13"/>
  <c r="BE2317" i="13"/>
  <c r="BD2317" i="13"/>
  <c r="BC2317" i="13"/>
  <c r="BB2317" i="13"/>
  <c r="BO1390" i="13"/>
  <c r="BN1390" i="13"/>
  <c r="BM1390" i="13"/>
  <c r="BL1390" i="13"/>
  <c r="BC2496" i="13"/>
  <c r="BB2496" i="13"/>
  <c r="BE2496" i="13"/>
  <c r="BD2496" i="13"/>
  <c r="BO3045" i="13"/>
  <c r="BN3045" i="13"/>
  <c r="BM3045" i="13"/>
  <c r="BL3045" i="13"/>
  <c r="BE1330" i="13"/>
  <c r="BD1330" i="13"/>
  <c r="BC1330" i="13"/>
  <c r="BB1330" i="13"/>
  <c r="BC2695" i="13"/>
  <c r="BB2695" i="13"/>
  <c r="BE2695" i="13"/>
  <c r="BD2695" i="13"/>
  <c r="BD2636" i="13"/>
  <c r="BC2636" i="13"/>
  <c r="BB2636" i="13"/>
  <c r="BE2636" i="13"/>
  <c r="BM658" i="13"/>
  <c r="BL658" i="13"/>
  <c r="BO658" i="13"/>
  <c r="BN658" i="13"/>
  <c r="BO1733" i="13"/>
  <c r="BN1733" i="13"/>
  <c r="BM1733" i="13"/>
  <c r="BL1733" i="13"/>
  <c r="BM560" i="13"/>
  <c r="BL560" i="13"/>
  <c r="BO560" i="13"/>
  <c r="BN560" i="13"/>
  <c r="BM518" i="13"/>
  <c r="BL518" i="13"/>
  <c r="BO518" i="13"/>
  <c r="BN518" i="13"/>
  <c r="BE2380" i="13"/>
  <c r="BD2380" i="13"/>
  <c r="BB2380" i="13"/>
  <c r="BC2380" i="13"/>
  <c r="BB2240" i="13"/>
  <c r="BE2240" i="13"/>
  <c r="BC2240" i="13"/>
  <c r="BD2240" i="13"/>
  <c r="BE1351" i="13"/>
  <c r="BD1351" i="13"/>
  <c r="BC1351" i="13"/>
  <c r="BB1351" i="13"/>
  <c r="BE2366" i="13"/>
  <c r="BD2366" i="13"/>
  <c r="BB2366" i="13"/>
  <c r="BC2366" i="13"/>
  <c r="BO3399" i="13"/>
  <c r="BN3399" i="13"/>
  <c r="BM3399" i="13"/>
  <c r="BL3399" i="13"/>
  <c r="BO1845" i="13"/>
  <c r="BN1845" i="13"/>
  <c r="BM1845" i="13"/>
  <c r="BL1845" i="13"/>
  <c r="BN1463" i="13"/>
  <c r="BM1463" i="13"/>
  <c r="BL1463" i="13"/>
  <c r="BO1463" i="13"/>
  <c r="BE3182" i="13"/>
  <c r="BD3182" i="13"/>
  <c r="BC3182" i="13"/>
  <c r="BB3182" i="13"/>
  <c r="BD403" i="13"/>
  <c r="BC403" i="13"/>
  <c r="BE403" i="13"/>
  <c r="BB403" i="13"/>
  <c r="BD693" i="13"/>
  <c r="BC693" i="13"/>
  <c r="BB693" i="13"/>
  <c r="BE693" i="13"/>
  <c r="BO987" i="13"/>
  <c r="BN987" i="13"/>
  <c r="BM987" i="13"/>
  <c r="BL987" i="13"/>
  <c r="BE606" i="13"/>
  <c r="BD606" i="13"/>
  <c r="BC606" i="13"/>
  <c r="BB606" i="13"/>
  <c r="BO557" i="13"/>
  <c r="BN557" i="13"/>
  <c r="BM557" i="13"/>
  <c r="BL557" i="13"/>
  <c r="BD3150" i="13"/>
  <c r="BC3150" i="13"/>
  <c r="BE3150" i="13"/>
  <c r="BB3150" i="13"/>
  <c r="BL1383" i="13"/>
  <c r="BO1383" i="13"/>
  <c r="BN1383" i="13"/>
  <c r="BM1383" i="13"/>
  <c r="BE1456" i="13"/>
  <c r="BD1456" i="13"/>
  <c r="BC1456" i="13"/>
  <c r="BB1456" i="13"/>
  <c r="BO655" i="13"/>
  <c r="BN655" i="13"/>
  <c r="BM655" i="13"/>
  <c r="BL655" i="13"/>
  <c r="BY410" i="13"/>
  <c r="BX410" i="13"/>
  <c r="BW410" i="13"/>
  <c r="BV410" i="13"/>
  <c r="BD679" i="13"/>
  <c r="BC679" i="13"/>
  <c r="BB679" i="13"/>
  <c r="BE679" i="13"/>
  <c r="BD3178" i="13"/>
  <c r="BC3178" i="13"/>
  <c r="BE3178" i="13"/>
  <c r="BB3178" i="13"/>
  <c r="BO1789" i="13"/>
  <c r="BN1789" i="13"/>
  <c r="BM1789" i="13"/>
  <c r="BL1789" i="13"/>
  <c r="BE1428" i="13"/>
  <c r="BD1428" i="13"/>
  <c r="BC1428" i="13"/>
  <c r="BB1428" i="13"/>
  <c r="BD1855" i="13"/>
  <c r="BC1855" i="13"/>
  <c r="BB1855" i="13"/>
  <c r="BE1855" i="13"/>
  <c r="BO1873" i="13"/>
  <c r="BN1873" i="13"/>
  <c r="BM1873" i="13"/>
  <c r="BL1873" i="13"/>
  <c r="BE1369" i="13"/>
  <c r="BD1369" i="13"/>
  <c r="BC1369" i="13"/>
  <c r="BB1369" i="13"/>
  <c r="BO2818" i="13"/>
  <c r="BN2818" i="13"/>
  <c r="BM2818" i="13"/>
  <c r="BL2818" i="13"/>
  <c r="BM182" i="13"/>
  <c r="BL182" i="13"/>
  <c r="BO182" i="13"/>
  <c r="BN182" i="13"/>
  <c r="BE3154" i="13"/>
  <c r="BD3154" i="13"/>
  <c r="BC3154" i="13"/>
  <c r="BB3154" i="13"/>
  <c r="BE1607" i="13"/>
  <c r="BD1607" i="13"/>
  <c r="BC1607" i="13"/>
  <c r="BB1607" i="13"/>
  <c r="BE2009" i="13"/>
  <c r="BD2009" i="13"/>
  <c r="BC2009" i="13"/>
  <c r="BB2009" i="13"/>
  <c r="BE1708" i="13"/>
  <c r="BD1708" i="13"/>
  <c r="BC1708" i="13"/>
  <c r="BB1708" i="13"/>
  <c r="BE2443" i="13"/>
  <c r="BD2443" i="13"/>
  <c r="BC2443" i="13"/>
  <c r="BB2443" i="13"/>
  <c r="BC3248" i="13"/>
  <c r="BB3248" i="13"/>
  <c r="BE3248" i="13"/>
  <c r="BD3248" i="13"/>
  <c r="BM378" i="13"/>
  <c r="BL378" i="13"/>
  <c r="BO378" i="13"/>
  <c r="BN378" i="13"/>
  <c r="BC2468" i="13"/>
  <c r="BB2468" i="13"/>
  <c r="BE2468" i="13"/>
  <c r="BD2468" i="13"/>
  <c r="BD2877" i="13"/>
  <c r="BB2877" i="13"/>
  <c r="BE2877" i="13"/>
  <c r="BC2877" i="13"/>
  <c r="BE2345" i="13"/>
  <c r="BD2345" i="13"/>
  <c r="BC2345" i="13"/>
  <c r="BB2345" i="13"/>
  <c r="BE2415" i="13"/>
  <c r="BD2415" i="13"/>
  <c r="BC2415" i="13"/>
  <c r="BB2415" i="13"/>
  <c r="BB2471" i="13"/>
  <c r="BE2471" i="13"/>
  <c r="BD2471" i="13"/>
  <c r="BC2471" i="13"/>
  <c r="BO2975" i="13"/>
  <c r="BN2975" i="13"/>
  <c r="BM2975" i="13"/>
  <c r="BL2975" i="13"/>
  <c r="BO721" i="13"/>
  <c r="BN721" i="13"/>
  <c r="BM721" i="13"/>
  <c r="BL721" i="13"/>
  <c r="BO3504" i="13"/>
  <c r="BN3504" i="13"/>
  <c r="BM3504" i="13"/>
  <c r="BL3504" i="13"/>
  <c r="BO1376" i="13"/>
  <c r="BN1376" i="13"/>
  <c r="BM1376" i="13"/>
  <c r="BL1376" i="13"/>
  <c r="BO1075" i="13"/>
  <c r="BN1075" i="13"/>
  <c r="BM1075" i="13"/>
  <c r="BL1075" i="13"/>
  <c r="BE2800" i="13"/>
  <c r="BD2800" i="13"/>
  <c r="BC2800" i="13"/>
  <c r="BB2800" i="13"/>
  <c r="BE980" i="13"/>
  <c r="BD980" i="13"/>
  <c r="BC980" i="13"/>
  <c r="BB980" i="13"/>
  <c r="BO1187" i="13"/>
  <c r="BN1187" i="13"/>
  <c r="BM1187" i="13"/>
  <c r="BL1187" i="13"/>
  <c r="BO1687" i="13"/>
  <c r="BN1687" i="13"/>
  <c r="BM1687" i="13"/>
  <c r="BL1687" i="13"/>
  <c r="BD343" i="13"/>
  <c r="BC343" i="13"/>
  <c r="BB343" i="13"/>
  <c r="BE343" i="13"/>
  <c r="BE2475" i="13"/>
  <c r="BD2475" i="13"/>
  <c r="BB2475" i="13"/>
  <c r="BC2475" i="13"/>
  <c r="BM294" i="13"/>
  <c r="BL294" i="13"/>
  <c r="BO294" i="13"/>
  <c r="BN294" i="13"/>
  <c r="BE2170" i="13"/>
  <c r="BD2170" i="13"/>
  <c r="BC2170" i="13"/>
  <c r="BB2170" i="13"/>
  <c r="BN3238" i="13"/>
  <c r="BM3238" i="13"/>
  <c r="BL3238" i="13"/>
  <c r="BO3238" i="13"/>
  <c r="BC3262" i="13"/>
  <c r="BB3262" i="13"/>
  <c r="BE3262" i="13"/>
  <c r="BD3262" i="13"/>
  <c r="BM2545" i="13"/>
  <c r="BL2545" i="13"/>
  <c r="BO2545" i="13"/>
  <c r="BN2545" i="13"/>
  <c r="BE2839" i="13"/>
  <c r="BD2839" i="13"/>
  <c r="BC2839" i="13"/>
  <c r="BB2839" i="13"/>
  <c r="BC3014" i="13"/>
  <c r="BB3014" i="13"/>
  <c r="BE3014" i="13"/>
  <c r="BD3014" i="13"/>
  <c r="BO3364" i="13"/>
  <c r="BN3364" i="13"/>
  <c r="BM3364" i="13"/>
  <c r="BL3364" i="13"/>
  <c r="BL3283" i="13"/>
  <c r="BO3283" i="13"/>
  <c r="BN3283" i="13"/>
  <c r="BM3283" i="13"/>
  <c r="BD315" i="13"/>
  <c r="BC315" i="13"/>
  <c r="BB315" i="13"/>
  <c r="BE315" i="13"/>
  <c r="BE823" i="13"/>
  <c r="BD823" i="13"/>
  <c r="BC823" i="13"/>
  <c r="BB823" i="13"/>
  <c r="BE2979" i="13"/>
  <c r="BD2979" i="13"/>
  <c r="BB2979" i="13"/>
  <c r="BC2979" i="13"/>
  <c r="BN3350" i="13"/>
  <c r="BM3350" i="13"/>
  <c r="BL3350" i="13"/>
  <c r="BO3350" i="13"/>
  <c r="BO707" i="13"/>
  <c r="BN707" i="13"/>
  <c r="BM707" i="13"/>
  <c r="BL707" i="13"/>
  <c r="BE1026" i="13"/>
  <c r="BD1026" i="13"/>
  <c r="BC1026" i="13"/>
  <c r="BB1026" i="13"/>
  <c r="BL3269" i="13"/>
  <c r="BO3269" i="13"/>
  <c r="BN3269" i="13"/>
  <c r="BM3269" i="13"/>
  <c r="BE602" i="13"/>
  <c r="BD602" i="13"/>
  <c r="BC602" i="13"/>
  <c r="BB602" i="13"/>
  <c r="BM2559" i="13"/>
  <c r="BL2559" i="13"/>
  <c r="BO2559" i="13"/>
  <c r="BN2559" i="13"/>
  <c r="BE781" i="13"/>
  <c r="BD781" i="13"/>
  <c r="BC781" i="13"/>
  <c r="BB781" i="13"/>
  <c r="BO1785" i="13"/>
  <c r="BN1785" i="13"/>
  <c r="BM1785" i="13"/>
  <c r="BL1785" i="13"/>
  <c r="BE3143" i="13"/>
  <c r="BD3143" i="13"/>
  <c r="BC3143" i="13"/>
  <c r="BB3143" i="13"/>
  <c r="BN2037" i="13"/>
  <c r="BM2037" i="13"/>
  <c r="BL2037" i="13"/>
  <c r="BO2037" i="13"/>
  <c r="BB3434" i="13"/>
  <c r="BE3434" i="13"/>
  <c r="BD3434" i="13"/>
  <c r="BC3434" i="13"/>
  <c r="BD305" i="13"/>
  <c r="BC305" i="13"/>
  <c r="BE305" i="13"/>
  <c r="BB305" i="13"/>
  <c r="BD347" i="13"/>
  <c r="BC347" i="13"/>
  <c r="BE347" i="13"/>
  <c r="BB347" i="13"/>
  <c r="BE1726" i="13"/>
  <c r="BD1726" i="13"/>
  <c r="BC1726" i="13"/>
  <c r="BB1726" i="13"/>
  <c r="BO2961" i="13"/>
  <c r="BN2961" i="13"/>
  <c r="BM2961" i="13"/>
  <c r="BL2961" i="13"/>
  <c r="BM196" i="13"/>
  <c r="BL196" i="13"/>
  <c r="BO196" i="13"/>
  <c r="BN196" i="13"/>
  <c r="BV399" i="13"/>
  <c r="BY399" i="13"/>
  <c r="BX399" i="13"/>
  <c r="BW399" i="13"/>
  <c r="BC3042" i="13"/>
  <c r="BB3042" i="13"/>
  <c r="BE3042" i="13"/>
  <c r="BD3042" i="13"/>
  <c r="BC2195" i="13"/>
  <c r="BB2195" i="13"/>
  <c r="BD2195" i="13"/>
  <c r="BE2195" i="13"/>
  <c r="BW116" i="13"/>
  <c r="BV116" i="13"/>
  <c r="BX116" i="13"/>
  <c r="BY116" i="13"/>
  <c r="BL3469" i="13"/>
  <c r="BO3469" i="13"/>
  <c r="BN3469" i="13"/>
  <c r="BM3469" i="13"/>
  <c r="BL1467" i="13"/>
  <c r="BO1467" i="13"/>
  <c r="BN1467" i="13"/>
  <c r="BM1467" i="13"/>
  <c r="BB2527" i="13"/>
  <c r="BE2527" i="13"/>
  <c r="BD2527" i="13"/>
  <c r="BC2527" i="13"/>
  <c r="BE1253" i="13"/>
  <c r="BD1253" i="13"/>
  <c r="BC1253" i="13"/>
  <c r="BB1253" i="13"/>
  <c r="BN1421" i="13"/>
  <c r="BM1421" i="13"/>
  <c r="BL1421" i="13"/>
  <c r="BO1421" i="13"/>
  <c r="BE1141" i="13"/>
  <c r="BD1141" i="13"/>
  <c r="BC1141" i="13"/>
  <c r="BB1141" i="13"/>
  <c r="BO1859" i="13"/>
  <c r="BN1859" i="13"/>
  <c r="BM1859" i="13"/>
  <c r="BL1859" i="13"/>
  <c r="BM81" i="13"/>
  <c r="BL81" i="13"/>
  <c r="BN81" i="13"/>
  <c r="BO81" i="13"/>
  <c r="BM1876" i="13"/>
  <c r="BL1876" i="13"/>
  <c r="BO1876" i="13"/>
  <c r="BN1876" i="13"/>
  <c r="BM1967" i="13"/>
  <c r="BL1967" i="13"/>
  <c r="BN1967" i="13"/>
  <c r="BO1967" i="13"/>
  <c r="BM630" i="13"/>
  <c r="BL630" i="13"/>
  <c r="BO630" i="13"/>
  <c r="BN630" i="13"/>
  <c r="BD2002" i="13"/>
  <c r="BC2002" i="13"/>
  <c r="BB2002" i="13"/>
  <c r="BE2002" i="13"/>
  <c r="BB2184" i="13"/>
  <c r="BE2184" i="13"/>
  <c r="BC2184" i="13"/>
  <c r="BD2184" i="13"/>
  <c r="BB634" i="13"/>
  <c r="BB1712" i="13"/>
  <c r="BB494" i="13"/>
  <c r="BB1656" i="13"/>
  <c r="BE2741" i="13"/>
  <c r="BD2741" i="13"/>
  <c r="BC2741" i="13"/>
  <c r="BB2741" i="13"/>
  <c r="BE350" i="13"/>
  <c r="BC350" i="13"/>
  <c r="BB350" i="13"/>
  <c r="BD350" i="13"/>
  <c r="BC3318" i="13"/>
  <c r="BB3318" i="13"/>
  <c r="BE3318" i="13"/>
  <c r="BD3318" i="13"/>
  <c r="BN2408" i="13"/>
  <c r="BM2408" i="13"/>
  <c r="BL2408" i="13"/>
  <c r="BO2408" i="13"/>
  <c r="BE893" i="13"/>
  <c r="BD893" i="13"/>
  <c r="BC893" i="13"/>
  <c r="BB893" i="13"/>
  <c r="BO2016" i="13"/>
  <c r="BN2016" i="13"/>
  <c r="BM2016" i="13"/>
  <c r="BL2016" i="13"/>
  <c r="BE1911" i="13"/>
  <c r="BD1911" i="13"/>
  <c r="BC1911" i="13"/>
  <c r="BB1911" i="13"/>
  <c r="BE2951" i="13"/>
  <c r="BD2951" i="13"/>
  <c r="BB2951" i="13"/>
  <c r="BC2951" i="13"/>
  <c r="BE2401" i="13"/>
  <c r="BD2401" i="13"/>
  <c r="BC2401" i="13"/>
  <c r="BB2401" i="13"/>
  <c r="BE382" i="13"/>
  <c r="BD382" i="13"/>
  <c r="BC382" i="13"/>
  <c r="BB382" i="13"/>
  <c r="BO2020" i="13"/>
  <c r="BN2020" i="13"/>
  <c r="BM2020" i="13"/>
  <c r="BL2020" i="13"/>
  <c r="BO3210" i="13"/>
  <c r="BN3210" i="13"/>
  <c r="BM3210" i="13"/>
  <c r="BL3210" i="13"/>
  <c r="BM3388" i="13"/>
  <c r="BL3388" i="13"/>
  <c r="BO3388" i="13"/>
  <c r="BN3388" i="13"/>
  <c r="BO669" i="13"/>
  <c r="BN669" i="13"/>
  <c r="BM669" i="13"/>
  <c r="BL669" i="13"/>
  <c r="BD1918" i="13"/>
  <c r="BC1918" i="13"/>
  <c r="BB1918" i="13"/>
  <c r="BE1918" i="13"/>
  <c r="BC2321" i="13"/>
  <c r="BB2321" i="13"/>
  <c r="BD2321" i="13"/>
  <c r="BE2321" i="13"/>
  <c r="BB735" i="13"/>
  <c r="BE735" i="13"/>
  <c r="BD735" i="13"/>
  <c r="BC735" i="13"/>
  <c r="BY2874" i="13"/>
  <c r="BW2874" i="13"/>
  <c r="BX2874" i="13"/>
  <c r="BV2874" i="13"/>
  <c r="BN368" i="13"/>
  <c r="BM368" i="13"/>
  <c r="BO368" i="13"/>
  <c r="BL368" i="13"/>
  <c r="BN3493" i="13"/>
  <c r="BM3493" i="13"/>
  <c r="BL3493" i="13"/>
  <c r="BO3493" i="13"/>
  <c r="BE3129" i="13"/>
  <c r="BD3129" i="13"/>
  <c r="BC3129" i="13"/>
  <c r="BB3129" i="13"/>
  <c r="BB1299" i="13"/>
  <c r="BE1299" i="13"/>
  <c r="BD1299" i="13"/>
  <c r="BC1299" i="13"/>
  <c r="BN1176" i="13"/>
  <c r="BM1176" i="13"/>
  <c r="BL1176" i="13"/>
  <c r="BO1176" i="13"/>
  <c r="BV651" i="13"/>
  <c r="BY651" i="13"/>
  <c r="BX651" i="13"/>
  <c r="BW651" i="13"/>
  <c r="BM476" i="13"/>
  <c r="BL476" i="13"/>
  <c r="BO476" i="13"/>
  <c r="BN476" i="13"/>
  <c r="BL2618" i="13"/>
  <c r="BO2618" i="13"/>
  <c r="BN2618" i="13"/>
  <c r="BM2618" i="13"/>
  <c r="BE2135" i="13"/>
  <c r="BD2135" i="13"/>
  <c r="BB2135" i="13"/>
  <c r="BC2135" i="13"/>
  <c r="BO1957" i="13"/>
  <c r="BN1957" i="13"/>
  <c r="BL1957" i="13"/>
  <c r="BM1957" i="13"/>
  <c r="BD1960" i="13"/>
  <c r="BC1960" i="13"/>
  <c r="BB1960" i="13"/>
  <c r="BE1960" i="13"/>
  <c r="BO1684" i="13"/>
  <c r="BN1684" i="13"/>
  <c r="BM1684" i="13"/>
  <c r="BL1684" i="13"/>
  <c r="BD3381" i="13"/>
  <c r="BC3381" i="13"/>
  <c r="BB3381" i="13"/>
  <c r="BE3381" i="13"/>
  <c r="BO189" i="13"/>
  <c r="BL189" i="13"/>
  <c r="BN189" i="13"/>
  <c r="BM189" i="13"/>
  <c r="BL3339" i="13"/>
  <c r="BO3339" i="13"/>
  <c r="BN3339" i="13"/>
  <c r="BM3339" i="13"/>
  <c r="BE2489" i="13"/>
  <c r="BD2489" i="13"/>
  <c r="BB2489" i="13"/>
  <c r="BC2489" i="13"/>
  <c r="BE2965" i="13"/>
  <c r="BD2965" i="13"/>
  <c r="BB2965" i="13"/>
  <c r="BC2965" i="13"/>
  <c r="BO455" i="13"/>
  <c r="BN455" i="13"/>
  <c r="BM455" i="13"/>
  <c r="BL455" i="13"/>
  <c r="BE851" i="13"/>
  <c r="BD851" i="13"/>
  <c r="BC851" i="13"/>
  <c r="BB851" i="13"/>
  <c r="BL3066" i="13"/>
  <c r="BO3066" i="13"/>
  <c r="BN3066" i="13"/>
  <c r="BM3066" i="13"/>
  <c r="BN1309" i="13"/>
  <c r="BM1309" i="13"/>
  <c r="BL1309" i="13"/>
  <c r="BO1309" i="13"/>
  <c r="BB1586" i="13"/>
  <c r="BE1586" i="13"/>
  <c r="BD1586" i="13"/>
  <c r="BC1586" i="13"/>
  <c r="BD623" i="13"/>
  <c r="BC623" i="13"/>
  <c r="BB623" i="13"/>
  <c r="BE623" i="13"/>
  <c r="BD511" i="13"/>
  <c r="BC511" i="13"/>
  <c r="BB511" i="13"/>
  <c r="BE511" i="13"/>
  <c r="BL2674" i="13"/>
  <c r="BO2674" i="13"/>
  <c r="BN2674" i="13"/>
  <c r="BM2674" i="13"/>
  <c r="BL1236" i="13"/>
  <c r="BO1236" i="13"/>
  <c r="BN1236" i="13"/>
  <c r="BM1236" i="13"/>
  <c r="BB2821" i="13"/>
  <c r="BE2821" i="13"/>
  <c r="BD2821" i="13"/>
  <c r="BC2821" i="13"/>
  <c r="BN1337" i="13"/>
  <c r="BM1337" i="13"/>
  <c r="BL1337" i="13"/>
  <c r="BO1337" i="13"/>
  <c r="BC3367" i="13"/>
  <c r="BB3367" i="13"/>
  <c r="BE3367" i="13"/>
  <c r="BD3367" i="13"/>
  <c r="BO683" i="13"/>
  <c r="BN683" i="13"/>
  <c r="BM683" i="13"/>
  <c r="BL683" i="13"/>
  <c r="BN1449" i="13"/>
  <c r="BM1449" i="13"/>
  <c r="BL1449" i="13"/>
  <c r="BO1449" i="13"/>
  <c r="BD417" i="13"/>
  <c r="BC417" i="13"/>
  <c r="BE417" i="13"/>
  <c r="BB417" i="13"/>
  <c r="BD144" i="13"/>
  <c r="BC144" i="13"/>
  <c r="BE144" i="13"/>
  <c r="BB144" i="13"/>
  <c r="BE3486" i="13"/>
  <c r="BD3486" i="13"/>
  <c r="BC3486" i="13"/>
  <c r="BB3486" i="13"/>
  <c r="BL3126" i="13"/>
  <c r="BO3126" i="13"/>
  <c r="BN3126" i="13"/>
  <c r="BM3126" i="13"/>
  <c r="BD469" i="13"/>
  <c r="BC469" i="13"/>
  <c r="BB469" i="13"/>
  <c r="BE469" i="13"/>
  <c r="BE2685" i="13"/>
  <c r="BD2685" i="13"/>
  <c r="BC2685" i="13"/>
  <c r="BB2685" i="13"/>
  <c r="BC3073" i="13"/>
  <c r="BB3073" i="13"/>
  <c r="BE3073" i="13"/>
  <c r="BD3073" i="13"/>
  <c r="BE865" i="13"/>
  <c r="BD865" i="13"/>
  <c r="BC865" i="13"/>
  <c r="BB865" i="13"/>
  <c r="BE2303" i="13"/>
  <c r="BD2303" i="13"/>
  <c r="BC2303" i="13"/>
  <c r="BB2303" i="13"/>
  <c r="BE550" i="13"/>
  <c r="BD550" i="13"/>
  <c r="BC550" i="13"/>
  <c r="BB550" i="13"/>
  <c r="BE910" i="13"/>
  <c r="BD910" i="13"/>
  <c r="BC910" i="13"/>
  <c r="BB910" i="13"/>
  <c r="BO1033" i="13"/>
  <c r="BN1033" i="13"/>
  <c r="BM1033" i="13"/>
  <c r="BL1033" i="13"/>
  <c r="BE924" i="13"/>
  <c r="BD924" i="13"/>
  <c r="BC924" i="13"/>
  <c r="BB924" i="13"/>
  <c r="BO1488" i="13"/>
  <c r="BN1488" i="13"/>
  <c r="BM1488" i="13"/>
  <c r="BL1488" i="13"/>
  <c r="BM238" i="13"/>
  <c r="BL238" i="13"/>
  <c r="BO238" i="13"/>
  <c r="BN238" i="13"/>
  <c r="BE2702" i="13"/>
  <c r="BD2702" i="13"/>
  <c r="BC2702" i="13"/>
  <c r="BB2702" i="13"/>
  <c r="BE1138" i="13"/>
  <c r="BD1138" i="13"/>
  <c r="BC1138" i="13"/>
  <c r="BB1138" i="13"/>
  <c r="BM434" i="13"/>
  <c r="BL434" i="13"/>
  <c r="BO434" i="13"/>
  <c r="BN434" i="13"/>
  <c r="BO1915" i="13"/>
  <c r="BN1915" i="13"/>
  <c r="BL1915" i="13"/>
  <c r="BM1915" i="13"/>
  <c r="BN256" i="13"/>
  <c r="BM256" i="13"/>
  <c r="BL256" i="13"/>
  <c r="BO256" i="13"/>
  <c r="BM1610" i="13"/>
  <c r="BL1610" i="13"/>
  <c r="BO1610" i="13"/>
  <c r="BN1610" i="13"/>
  <c r="BY704" i="13"/>
  <c r="BX704" i="13"/>
  <c r="BW704" i="13"/>
  <c r="BV704" i="13"/>
  <c r="BW74" i="13"/>
  <c r="BV74" i="13"/>
  <c r="BX74" i="13"/>
  <c r="BY74" i="13"/>
  <c r="BO613" i="13"/>
  <c r="BN613" i="13"/>
  <c r="BM613" i="13"/>
  <c r="BL613" i="13"/>
  <c r="BD1701" i="13"/>
  <c r="BC1701" i="13"/>
  <c r="BB1701" i="13"/>
  <c r="BE1701" i="13"/>
  <c r="BB2048" i="13"/>
  <c r="BE2048" i="13"/>
  <c r="BC2048" i="13"/>
  <c r="BD2048" i="13"/>
  <c r="BO543" i="13"/>
  <c r="BN543" i="13"/>
  <c r="BM543" i="13"/>
  <c r="BL543" i="13"/>
  <c r="BE1211" i="13"/>
  <c r="BD1211" i="13"/>
  <c r="BC1211" i="13"/>
  <c r="BB1211" i="13"/>
  <c r="BO697" i="13"/>
  <c r="BN697" i="13"/>
  <c r="BM697" i="13"/>
  <c r="BL697" i="13"/>
  <c r="BN1547" i="13"/>
  <c r="BM1547" i="13"/>
  <c r="BL1547" i="13"/>
  <c r="BO1547" i="13"/>
  <c r="BD1743" i="13"/>
  <c r="BC1743" i="13"/>
  <c r="BB1743" i="13"/>
  <c r="BE1743" i="13"/>
  <c r="BE1169" i="13"/>
  <c r="BD1169" i="13"/>
  <c r="BC1169" i="13"/>
  <c r="BB1169" i="13"/>
  <c r="BO1663" i="13"/>
  <c r="BN1663" i="13"/>
  <c r="BM1663" i="13"/>
  <c r="BL1663" i="13"/>
  <c r="BD595" i="13"/>
  <c r="BC595" i="13"/>
  <c r="BB595" i="13"/>
  <c r="BE595" i="13"/>
  <c r="BE1127" i="13"/>
  <c r="BD1127" i="13"/>
  <c r="BC1127" i="13"/>
  <c r="BB1127" i="13"/>
  <c r="BN1288" i="13"/>
  <c r="BM1288" i="13"/>
  <c r="BL1288" i="13"/>
  <c r="BO1288" i="13"/>
  <c r="BE3444" i="13"/>
  <c r="BD3444" i="13"/>
  <c r="BC3444" i="13"/>
  <c r="BB3444" i="13"/>
  <c r="BN1274" i="13"/>
  <c r="BM1274" i="13"/>
  <c r="BL1274" i="13"/>
  <c r="BO1274" i="13"/>
  <c r="BO2251" i="13"/>
  <c r="BN2251" i="13"/>
  <c r="BM2251" i="13"/>
  <c r="BL2251" i="13"/>
  <c r="BE1124" i="13"/>
  <c r="BD1124" i="13"/>
  <c r="BC1124" i="13"/>
  <c r="BB1124" i="13"/>
  <c r="BE2111" i="13"/>
  <c r="BD2111" i="13"/>
  <c r="BC2111" i="13"/>
  <c r="BB2111" i="13"/>
  <c r="BE3325" i="13"/>
  <c r="BD3325" i="13"/>
  <c r="BB3325" i="13"/>
  <c r="BC3325" i="13"/>
  <c r="BE3052" i="13"/>
  <c r="BD3052" i="13"/>
  <c r="BB3052" i="13"/>
  <c r="BC3052" i="13"/>
  <c r="BO2776" i="13"/>
  <c r="BN2776" i="13"/>
  <c r="BM2776" i="13"/>
  <c r="BL2776" i="13"/>
  <c r="BE1355" i="13"/>
  <c r="BD1355" i="13"/>
  <c r="BC1355" i="13"/>
  <c r="BB1355" i="13"/>
  <c r="BD1729" i="13"/>
  <c r="BC1729" i="13"/>
  <c r="BB1729" i="13"/>
  <c r="BE1729" i="13"/>
  <c r="BE2590" i="13"/>
  <c r="BD2590" i="13"/>
  <c r="BC2590" i="13"/>
  <c r="BB2590" i="13"/>
  <c r="BE812" i="13"/>
  <c r="BD812" i="13"/>
  <c r="BC812" i="13"/>
  <c r="BB812" i="13"/>
  <c r="BE1495" i="13"/>
  <c r="BD1495" i="13"/>
  <c r="BC1495" i="13"/>
  <c r="BB1495" i="13"/>
  <c r="BO2846" i="13"/>
  <c r="BN2846" i="13"/>
  <c r="BM2846" i="13"/>
  <c r="BL2846" i="13"/>
  <c r="BE2125" i="13"/>
  <c r="BD2125" i="13"/>
  <c r="BC2125" i="13"/>
  <c r="BB2125" i="13"/>
  <c r="BE2034" i="13"/>
  <c r="BD2034" i="13"/>
  <c r="BB2034" i="13"/>
  <c r="BC2034" i="13"/>
  <c r="BN3507" i="13"/>
  <c r="BM3507" i="13"/>
  <c r="BL3507" i="13"/>
  <c r="BO3507" i="13"/>
  <c r="BM2258" i="13"/>
  <c r="BL2258" i="13"/>
  <c r="BN2258" i="13"/>
  <c r="BO2258" i="13"/>
  <c r="BD235" i="13"/>
  <c r="BC235" i="13"/>
  <c r="BB235" i="13"/>
  <c r="BE235" i="13"/>
  <c r="BO1831" i="13"/>
  <c r="BN1831" i="13"/>
  <c r="BM1831" i="13"/>
  <c r="BL1831" i="13"/>
  <c r="BN151" i="13"/>
  <c r="BM151" i="13"/>
  <c r="BL151" i="13"/>
  <c r="BO151" i="13"/>
  <c r="BE452" i="13"/>
  <c r="BD452" i="13"/>
  <c r="BC452" i="13"/>
  <c r="BB452" i="13"/>
  <c r="BE1068" i="13"/>
  <c r="BD1068" i="13"/>
  <c r="BC1068" i="13"/>
  <c r="BB1068" i="13"/>
  <c r="BO2706" i="13"/>
  <c r="BN2706" i="13"/>
  <c r="BM2706" i="13"/>
  <c r="BL2706" i="13"/>
  <c r="BO637" i="13"/>
  <c r="BN637" i="13"/>
  <c r="BM637" i="13"/>
  <c r="BL637" i="13"/>
  <c r="BC2552" i="13"/>
  <c r="BB2552" i="13"/>
  <c r="BE2552" i="13"/>
  <c r="BD2552" i="13"/>
  <c r="BM2517" i="13"/>
  <c r="BL2517" i="13"/>
  <c r="BO2517" i="13"/>
  <c r="BN2517" i="13"/>
  <c r="BC2916" i="13"/>
  <c r="BB2916" i="13"/>
  <c r="BE2916" i="13"/>
  <c r="BD2916" i="13"/>
  <c r="BE2128" i="13"/>
  <c r="BD2128" i="13"/>
  <c r="BC2128" i="13"/>
  <c r="BB2128" i="13"/>
  <c r="BC634" i="13"/>
  <c r="BC1712" i="13"/>
  <c r="BC494" i="13"/>
  <c r="BC1656" i="13"/>
  <c r="BE1579" i="13"/>
  <c r="BD1579" i="13"/>
  <c r="BC1579" i="13"/>
  <c r="BB1579" i="13"/>
  <c r="BL1110" i="13"/>
  <c r="BO1110" i="13"/>
  <c r="BN1110" i="13"/>
  <c r="BM1110" i="13"/>
  <c r="BN1260" i="13"/>
  <c r="BM1260" i="13"/>
  <c r="BL1260" i="13"/>
  <c r="BO1260" i="13"/>
  <c r="BO49" i="13"/>
  <c r="BN49" i="13"/>
  <c r="BM49" i="13"/>
  <c r="BL49" i="13"/>
  <c r="BO147" i="13"/>
  <c r="BM147" i="13"/>
  <c r="BL147" i="13"/>
  <c r="BN147" i="13"/>
  <c r="BO3329" i="13"/>
  <c r="BM3329" i="13"/>
  <c r="BL3329" i="13"/>
  <c r="BN3329" i="13"/>
  <c r="BE2044" i="13"/>
  <c r="BD2044" i="13"/>
  <c r="BC2044" i="13"/>
  <c r="BB2044" i="13"/>
  <c r="BN2338" i="13"/>
  <c r="BM2338" i="13"/>
  <c r="BL2338" i="13"/>
  <c r="BO2338" i="13"/>
  <c r="BE907" i="13"/>
  <c r="BD907" i="13"/>
  <c r="BC907" i="13"/>
  <c r="BB907" i="13"/>
  <c r="BE2058" i="13"/>
  <c r="BD2058" i="13"/>
  <c r="BC2058" i="13"/>
  <c r="BB2058" i="13"/>
  <c r="BE2783" i="13"/>
  <c r="BD2783" i="13"/>
  <c r="BC2783" i="13"/>
  <c r="BB2783" i="13"/>
  <c r="BE2387" i="13"/>
  <c r="BD2387" i="13"/>
  <c r="BC2387" i="13"/>
  <c r="BB2387" i="13"/>
  <c r="BD3245" i="13"/>
  <c r="BC3245" i="13"/>
  <c r="BB3245" i="13"/>
  <c r="BE3245" i="13"/>
  <c r="BD158" i="13"/>
  <c r="BC158" i="13"/>
  <c r="BE158" i="13"/>
  <c r="BB158" i="13"/>
  <c r="BO2762" i="13"/>
  <c r="BN2762" i="13"/>
  <c r="BM2762" i="13"/>
  <c r="BL2762" i="13"/>
  <c r="BE2342" i="13"/>
  <c r="BD2342" i="13"/>
  <c r="BC2342" i="13"/>
  <c r="BB2342" i="13"/>
  <c r="BO539" i="13"/>
  <c r="BN539" i="13"/>
  <c r="BM539" i="13"/>
  <c r="BL539" i="13"/>
  <c r="BN3105" i="13"/>
  <c r="BM3105" i="13"/>
  <c r="BL3105" i="13"/>
  <c r="BO3105" i="13"/>
  <c r="BO3409" i="13"/>
  <c r="BN3409" i="13"/>
  <c r="BM3409" i="13"/>
  <c r="BL3409" i="13"/>
  <c r="BE1239" i="13"/>
  <c r="BD1239" i="13"/>
  <c r="BC1239" i="13"/>
  <c r="BB1239" i="13"/>
  <c r="BD385" i="13"/>
  <c r="BC385" i="13"/>
  <c r="BB385" i="13"/>
  <c r="BE385" i="13"/>
  <c r="BO3395" i="13"/>
  <c r="BN3395" i="13"/>
  <c r="BM3395" i="13"/>
  <c r="BL3395" i="13"/>
  <c r="BM2923" i="13"/>
  <c r="BL2923" i="13"/>
  <c r="BO2923" i="13"/>
  <c r="BN2923" i="13"/>
  <c r="BM224" i="13"/>
  <c r="BL224" i="13"/>
  <c r="BO224" i="13"/>
  <c r="BN224" i="13"/>
  <c r="BO175" i="13"/>
  <c r="BL175" i="13"/>
  <c r="BN175" i="13"/>
  <c r="BM175" i="13"/>
  <c r="BE2632" i="13"/>
  <c r="BD2632" i="13"/>
  <c r="BC2632" i="13"/>
  <c r="BB2632" i="13"/>
  <c r="BO1540" i="13"/>
  <c r="BN1540" i="13"/>
  <c r="BM1540" i="13"/>
  <c r="BL1540" i="13"/>
  <c r="BB903" i="13"/>
  <c r="BE903" i="13"/>
  <c r="BD903" i="13"/>
  <c r="BC903" i="13"/>
  <c r="BC886" i="13"/>
  <c r="BB886" i="13"/>
  <c r="BE886" i="13"/>
  <c r="BD886" i="13"/>
  <c r="BE2335" i="13"/>
  <c r="BC2335" i="13"/>
  <c r="BB2335" i="13"/>
  <c r="BD2335" i="13"/>
  <c r="BL1327" i="13"/>
  <c r="BO1327" i="13"/>
  <c r="BN1327" i="13"/>
  <c r="BM1327" i="13"/>
  <c r="BO599" i="13"/>
  <c r="BN599" i="13"/>
  <c r="BM599" i="13"/>
  <c r="BL599" i="13"/>
  <c r="BO1225" i="13"/>
  <c r="BN1225" i="13"/>
  <c r="BM1225" i="13"/>
  <c r="BL1225" i="13"/>
  <c r="BM809" i="13"/>
  <c r="BL809" i="13"/>
  <c r="BO809" i="13"/>
  <c r="BN809" i="13"/>
  <c r="BM448" i="13"/>
  <c r="BL448" i="13"/>
  <c r="BO448" i="13"/>
  <c r="BN448" i="13"/>
  <c r="BM1848" i="13"/>
  <c r="BL1848" i="13"/>
  <c r="BO1848" i="13"/>
  <c r="BN1848" i="13"/>
  <c r="BD3287" i="13"/>
  <c r="BC3287" i="13"/>
  <c r="BB3287" i="13"/>
  <c r="BE3287" i="13"/>
  <c r="BD207" i="13"/>
  <c r="BC207" i="13"/>
  <c r="BB207" i="13"/>
  <c r="BE207" i="13"/>
  <c r="BO1267" i="13"/>
  <c r="BN1267" i="13"/>
  <c r="BM1267" i="13"/>
  <c r="BL1267" i="13"/>
  <c r="BE2615" i="13"/>
  <c r="BD2615" i="13"/>
  <c r="BC2615" i="13"/>
  <c r="BB2615" i="13"/>
  <c r="BE1015" i="13"/>
  <c r="BD1015" i="13"/>
  <c r="BC1015" i="13"/>
  <c r="BB1015" i="13"/>
  <c r="BE728" i="13"/>
  <c r="BD728" i="13"/>
  <c r="BC728" i="13"/>
  <c r="BB728" i="13"/>
  <c r="BO2902" i="13"/>
  <c r="BN2902" i="13"/>
  <c r="BM2902" i="13"/>
  <c r="BL2902" i="13"/>
  <c r="BO1558" i="13"/>
  <c r="BN1558" i="13"/>
  <c r="BM1558" i="13"/>
  <c r="BL1558" i="13"/>
  <c r="BO1348" i="13"/>
  <c r="BN1348" i="13"/>
  <c r="BM1348" i="13"/>
  <c r="BL1348" i="13"/>
  <c r="BE1754" i="13"/>
  <c r="BD1754" i="13"/>
  <c r="BC1754" i="13"/>
  <c r="BB1754" i="13"/>
  <c r="BE966" i="13"/>
  <c r="BD966" i="13"/>
  <c r="BC966" i="13"/>
  <c r="BB966" i="13"/>
  <c r="BD3357" i="13"/>
  <c r="BC3357" i="13"/>
  <c r="BB3357" i="13"/>
  <c r="BE3357" i="13"/>
  <c r="BC3000" i="13"/>
  <c r="BB3000" i="13"/>
  <c r="BE3000" i="13"/>
  <c r="BD3000" i="13"/>
  <c r="BE2531" i="13"/>
  <c r="BD2531" i="13"/>
  <c r="BB2531" i="13"/>
  <c r="BC2531" i="13"/>
  <c r="BO3315" i="13"/>
  <c r="BM3315" i="13"/>
  <c r="BL3315" i="13"/>
  <c r="BN3315" i="13"/>
  <c r="BE991" i="13"/>
  <c r="BD991" i="13"/>
  <c r="BC991" i="13"/>
  <c r="BB991" i="13"/>
  <c r="BN2107" i="13"/>
  <c r="BM2107" i="13"/>
  <c r="BL2107" i="13"/>
  <c r="BO2107" i="13"/>
  <c r="BN2079" i="13"/>
  <c r="BM2079" i="13"/>
  <c r="BL2079" i="13"/>
  <c r="BO2079" i="13"/>
  <c r="BO2363" i="13"/>
  <c r="BN2363" i="13"/>
  <c r="BM2363" i="13"/>
  <c r="BL2363" i="13"/>
  <c r="BO2062" i="13"/>
  <c r="BN2062" i="13"/>
  <c r="BM2062" i="13"/>
  <c r="BL2062" i="13"/>
  <c r="BE1698" i="13"/>
  <c r="BD1698" i="13"/>
  <c r="BC1698" i="13"/>
  <c r="BB1698" i="13"/>
  <c r="BO1516" i="13"/>
  <c r="BN1516" i="13"/>
  <c r="BM1516" i="13"/>
  <c r="BL1516" i="13"/>
  <c r="BO2737" i="13"/>
  <c r="BN2737" i="13"/>
  <c r="BM2737" i="13"/>
  <c r="BL2737" i="13"/>
  <c r="BC161" i="13"/>
  <c r="BB161" i="13"/>
  <c r="BD161" i="13"/>
  <c r="BE161" i="13"/>
  <c r="BE868" i="13"/>
  <c r="BD868" i="13"/>
  <c r="BC868" i="13"/>
  <c r="BB868" i="13"/>
  <c r="BN3266" i="13"/>
  <c r="BM3266" i="13"/>
  <c r="BL3266" i="13"/>
  <c r="BO3266" i="13"/>
  <c r="BE2954" i="13"/>
  <c r="BD2954" i="13"/>
  <c r="BC2954" i="13"/>
  <c r="BB2954" i="13"/>
  <c r="BD2898" i="13"/>
  <c r="BC2898" i="13"/>
  <c r="BB2898" i="13"/>
  <c r="BE2898" i="13"/>
  <c r="BC732" i="13"/>
  <c r="BB732" i="13"/>
  <c r="BE732" i="13"/>
  <c r="BD732" i="13"/>
  <c r="BD1771" i="13"/>
  <c r="BC1771" i="13"/>
  <c r="BB1771" i="13"/>
  <c r="BE1771" i="13"/>
  <c r="BE1120" i="13"/>
  <c r="BD1120" i="13"/>
  <c r="BC1120" i="13"/>
  <c r="BB1120" i="13"/>
  <c r="BO2349" i="13"/>
  <c r="BN2349" i="13"/>
  <c r="BM2349" i="13"/>
  <c r="BL2349" i="13"/>
  <c r="BE284" i="13"/>
  <c r="BD284" i="13"/>
  <c r="BC284" i="13"/>
  <c r="BB284" i="13"/>
  <c r="BE3196" i="13"/>
  <c r="BD3196" i="13"/>
  <c r="BC3196" i="13"/>
  <c r="BB3196" i="13"/>
  <c r="BO2391" i="13"/>
  <c r="BN2391" i="13"/>
  <c r="BM2391" i="13"/>
  <c r="BL2391" i="13"/>
  <c r="BO2377" i="13"/>
  <c r="BN2377" i="13"/>
  <c r="BM2377" i="13"/>
  <c r="BL2377" i="13"/>
  <c r="BO791" i="13"/>
  <c r="BN791" i="13"/>
  <c r="BM791" i="13"/>
  <c r="BL791" i="13"/>
  <c r="BO2296" i="13"/>
  <c r="BN2296" i="13"/>
  <c r="BM2296" i="13"/>
  <c r="BL2296" i="13"/>
  <c r="BO2555" i="13"/>
  <c r="BN2555" i="13"/>
  <c r="BM2555" i="13"/>
  <c r="BL2555" i="13"/>
  <c r="BL154" i="13"/>
  <c r="BO154" i="13"/>
  <c r="BM154" i="13"/>
  <c r="BN154" i="13"/>
  <c r="BO3003" i="13"/>
  <c r="BN3003" i="13"/>
  <c r="BM3003" i="13"/>
  <c r="BL3003" i="13"/>
  <c r="BD609" i="13"/>
  <c r="BC609" i="13"/>
  <c r="BB609" i="13"/>
  <c r="BE609" i="13"/>
  <c r="BE1992" i="13"/>
  <c r="BD1992" i="13"/>
  <c r="BB1992" i="13"/>
  <c r="BC1992" i="13"/>
  <c r="BB2919" i="13"/>
  <c r="BE2919" i="13"/>
  <c r="BD2919" i="13"/>
  <c r="BC2919" i="13"/>
  <c r="BE2247" i="13"/>
  <c r="BD2247" i="13"/>
  <c r="BC2247" i="13"/>
  <c r="BB2247" i="13"/>
  <c r="BO3098" i="13"/>
  <c r="BM3098" i="13"/>
  <c r="BL3098" i="13"/>
  <c r="BN3098" i="13"/>
  <c r="BM3192" i="13"/>
  <c r="BL3192" i="13"/>
  <c r="BO3192" i="13"/>
  <c r="BN3192" i="13"/>
  <c r="BM2272" i="13"/>
  <c r="BL2272" i="13"/>
  <c r="BN2272" i="13"/>
  <c r="BO2272" i="13"/>
  <c r="BO3406" i="13"/>
  <c r="BN3406" i="13"/>
  <c r="BM3406" i="13"/>
  <c r="BL3406" i="13"/>
  <c r="BM2216" i="13"/>
  <c r="BL2216" i="13"/>
  <c r="BN2216" i="13"/>
  <c r="BO2216" i="13"/>
  <c r="BO1460" i="13"/>
  <c r="BN1460" i="13"/>
  <c r="BM1460" i="13"/>
  <c r="BL1460" i="13"/>
  <c r="BE1768" i="13"/>
  <c r="BD1768" i="13"/>
  <c r="BC1768" i="13"/>
  <c r="BB1768" i="13"/>
  <c r="BE952" i="13"/>
  <c r="BD952" i="13"/>
  <c r="BC952" i="13"/>
  <c r="BB952" i="13"/>
  <c r="BO3490" i="13"/>
  <c r="BN3490" i="13"/>
  <c r="BM3490" i="13"/>
  <c r="BL3490" i="13"/>
  <c r="BE2384" i="13"/>
  <c r="BD2384" i="13"/>
  <c r="BC2384" i="13"/>
  <c r="BB2384" i="13"/>
  <c r="BE3140" i="13"/>
  <c r="BD3140" i="13"/>
  <c r="BC3140" i="13"/>
  <c r="BB3140" i="13"/>
  <c r="BE994" i="13"/>
  <c r="BD994" i="13"/>
  <c r="BC994" i="13"/>
  <c r="BB994" i="13"/>
  <c r="BE2464" i="13"/>
  <c r="BD2464" i="13"/>
  <c r="BC2464" i="13"/>
  <c r="BB2464" i="13"/>
  <c r="BO819" i="13"/>
  <c r="BN819" i="13"/>
  <c r="BM819" i="13"/>
  <c r="BL819" i="13"/>
  <c r="BO1131" i="13"/>
  <c r="BN1131" i="13"/>
  <c r="BM1131" i="13"/>
  <c r="BL1131" i="13"/>
  <c r="BO1446" i="13"/>
  <c r="BN1446" i="13"/>
  <c r="BM1446" i="13"/>
  <c r="BL1446" i="13"/>
  <c r="BE2041" i="13"/>
  <c r="BD2041" i="13"/>
  <c r="BC2041" i="13"/>
  <c r="BB2041" i="13"/>
  <c r="BC844" i="13"/>
  <c r="BB844" i="13"/>
  <c r="BE844" i="13"/>
  <c r="BD844" i="13"/>
  <c r="BO445" i="13"/>
  <c r="BN445" i="13"/>
  <c r="BM445" i="13"/>
  <c r="BL445" i="13"/>
  <c r="BM109" i="13"/>
  <c r="BN109" i="13"/>
  <c r="BL109" i="13"/>
  <c r="BO109" i="13"/>
  <c r="BO2513" i="13"/>
  <c r="BN2513" i="13"/>
  <c r="BM2513" i="13"/>
  <c r="BL2513" i="13"/>
  <c r="BE1082" i="13"/>
  <c r="BD1082" i="13"/>
  <c r="BC1082" i="13"/>
  <c r="BB1082" i="13"/>
  <c r="BE1593" i="13"/>
  <c r="BD1593" i="13"/>
  <c r="BC1593" i="13"/>
  <c r="BB1593" i="13"/>
  <c r="BE1180" i="13"/>
  <c r="BD1180" i="13"/>
  <c r="BC1180" i="13"/>
  <c r="BB1180" i="13"/>
  <c r="BE2398" i="13"/>
  <c r="BD2398" i="13"/>
  <c r="BC2398" i="13"/>
  <c r="BB2398" i="13"/>
  <c r="BE2716" i="13"/>
  <c r="BD2716" i="13"/>
  <c r="BC2716" i="13"/>
  <c r="BB2716" i="13"/>
  <c r="BC746" i="13"/>
  <c r="BB746" i="13"/>
  <c r="BE746" i="13"/>
  <c r="BD746" i="13"/>
  <c r="BE1782" i="13"/>
  <c r="BD1782" i="13"/>
  <c r="BC1782" i="13"/>
  <c r="BB1782" i="13"/>
  <c r="BE270" i="13"/>
  <c r="BD270" i="13"/>
  <c r="BC270" i="13"/>
  <c r="BB270" i="13"/>
  <c r="BO3448" i="13"/>
  <c r="BN3448" i="13"/>
  <c r="BM3448" i="13"/>
  <c r="BL3448" i="13"/>
  <c r="BY168" i="13"/>
  <c r="BX168" i="13"/>
  <c r="BW168" i="13"/>
  <c r="BV168" i="13"/>
  <c r="BE2744" i="13"/>
  <c r="BD2744" i="13"/>
  <c r="BC2744" i="13"/>
  <c r="BB2744" i="13"/>
  <c r="BE714" i="13"/>
  <c r="BD714" i="13"/>
  <c r="BC714" i="13"/>
  <c r="BB714" i="13"/>
  <c r="BO3462" i="13"/>
  <c r="BN3462" i="13"/>
  <c r="BM3462" i="13"/>
  <c r="BL3462" i="13"/>
  <c r="BO2989" i="13"/>
  <c r="BN2989" i="13"/>
  <c r="BM2989" i="13"/>
  <c r="BL2989" i="13"/>
  <c r="BE1740" i="13"/>
  <c r="BD1740" i="13"/>
  <c r="BC1740" i="13"/>
  <c r="BB1740" i="13"/>
  <c r="BB140" i="13"/>
  <c r="BD140" i="13"/>
  <c r="BE140" i="13"/>
  <c r="BC140" i="13"/>
  <c r="BE2426" i="13"/>
  <c r="BD2426" i="13"/>
  <c r="BC2426" i="13"/>
  <c r="BB2426" i="13"/>
  <c r="BD361" i="13"/>
  <c r="BC361" i="13"/>
  <c r="BB361" i="13"/>
  <c r="BE361" i="13"/>
  <c r="BO1572" i="13"/>
  <c r="BN1572" i="13"/>
  <c r="BM1572" i="13"/>
  <c r="BL1572" i="13"/>
  <c r="BE186" i="13"/>
  <c r="BD186" i="13"/>
  <c r="BC186" i="13"/>
  <c r="BB186" i="13"/>
  <c r="BO3297" i="13"/>
  <c r="BN3297" i="13"/>
  <c r="BM3297" i="13"/>
  <c r="BL3297" i="13"/>
  <c r="BO1432" i="13"/>
  <c r="BN1432" i="13"/>
  <c r="BM1432" i="13"/>
  <c r="BL1432" i="13"/>
  <c r="BE592" i="13"/>
  <c r="BD592" i="13"/>
  <c r="BC592" i="13"/>
  <c r="BB592" i="13"/>
  <c r="BO1005" i="13"/>
  <c r="BN1005" i="13"/>
  <c r="BM1005" i="13"/>
  <c r="BL1005" i="13"/>
  <c r="BE1694" i="13"/>
  <c r="BD1694" i="13"/>
  <c r="BC1694" i="13"/>
  <c r="BB1694" i="13"/>
  <c r="BC2482" i="13"/>
  <c r="BB2482" i="13"/>
  <c r="BE2482" i="13"/>
  <c r="BD2482" i="13"/>
  <c r="BO2720" i="13"/>
  <c r="BN2720" i="13"/>
  <c r="BM2720" i="13"/>
  <c r="BL2720" i="13"/>
  <c r="BE1764" i="13"/>
  <c r="BD1764" i="13"/>
  <c r="BC1764" i="13"/>
  <c r="BB1764" i="13"/>
  <c r="BE2797" i="13"/>
  <c r="BD2797" i="13"/>
  <c r="BC2797" i="13"/>
  <c r="BB2797" i="13"/>
  <c r="BE963" i="13"/>
  <c r="BD963" i="13"/>
  <c r="BC963" i="13"/>
  <c r="BB963" i="13"/>
  <c r="BD273" i="13"/>
  <c r="BC273" i="13"/>
  <c r="BB273" i="13"/>
  <c r="BE273" i="13"/>
  <c r="BO1974" i="13"/>
  <c r="BN1974" i="13"/>
  <c r="BM1974" i="13"/>
  <c r="BL1974" i="13"/>
  <c r="BO2622" i="13"/>
  <c r="BN2622" i="13"/>
  <c r="BM2622" i="13"/>
  <c r="BL2622" i="13"/>
  <c r="BO441" i="13"/>
  <c r="BN441" i="13"/>
  <c r="BM441" i="13"/>
  <c r="BL441" i="13"/>
  <c r="BC2580" i="13"/>
  <c r="BB2580" i="13"/>
  <c r="BE2580" i="13"/>
  <c r="BD2580" i="13"/>
  <c r="BC3276" i="13"/>
  <c r="BB3276" i="13"/>
  <c r="BE3276" i="13"/>
  <c r="BD3276" i="13"/>
  <c r="BE280" i="13"/>
  <c r="BC280" i="13"/>
  <c r="BB280" i="13"/>
  <c r="BD280" i="13"/>
  <c r="BE2912" i="13"/>
  <c r="BD2912" i="13"/>
  <c r="BC2912" i="13"/>
  <c r="BB2912" i="13"/>
  <c r="BD172" i="13"/>
  <c r="BC172" i="13"/>
  <c r="BE172" i="13"/>
  <c r="BB172" i="13"/>
  <c r="BL3483" i="13"/>
  <c r="BO3483" i="13"/>
  <c r="BN3483" i="13"/>
  <c r="BM3483" i="13"/>
  <c r="BM1995" i="13"/>
  <c r="BL1995" i="13"/>
  <c r="BN1995" i="13"/>
  <c r="BO1995" i="13"/>
  <c r="BL1397" i="13"/>
  <c r="BO1397" i="13"/>
  <c r="BN1397" i="13"/>
  <c r="BM1397" i="13"/>
  <c r="BN1589" i="13"/>
  <c r="BM1589" i="13"/>
  <c r="BL1589" i="13"/>
  <c r="BO1589" i="13"/>
  <c r="BD1715" i="13"/>
  <c r="BC1715" i="13"/>
  <c r="BB1715" i="13"/>
  <c r="BE1715" i="13"/>
  <c r="BO466" i="13"/>
  <c r="BN466" i="13"/>
  <c r="BM466" i="13"/>
  <c r="BL466" i="13"/>
  <c r="BC2748" i="13"/>
  <c r="BB2748" i="13"/>
  <c r="BE2748" i="13"/>
  <c r="BD2748" i="13"/>
  <c r="BM1862" i="13"/>
  <c r="BL1862" i="13"/>
  <c r="BO1862" i="13"/>
  <c r="BN1862" i="13"/>
  <c r="BB3031" i="13"/>
  <c r="BE3031" i="13"/>
  <c r="BD3031" i="13"/>
  <c r="BC3031" i="13"/>
  <c r="BO1747" i="13"/>
  <c r="BN1747" i="13"/>
  <c r="BM1747" i="13"/>
  <c r="BL1747" i="13"/>
  <c r="BE2097" i="13"/>
  <c r="BD2097" i="13"/>
  <c r="BC2097" i="13"/>
  <c r="BB2097" i="13"/>
  <c r="BE1509" i="13"/>
  <c r="BD1509" i="13"/>
  <c r="BC1509" i="13"/>
  <c r="BB1509" i="13"/>
  <c r="BE2454" i="13"/>
  <c r="BD2454" i="13"/>
  <c r="BC2454" i="13"/>
  <c r="BB2454" i="13"/>
  <c r="BO2597" i="13"/>
  <c r="BN2597" i="13"/>
  <c r="BM2597" i="13"/>
  <c r="BL2597" i="13"/>
  <c r="BL1278" i="13"/>
  <c r="BO1278" i="13"/>
  <c r="BN1278" i="13"/>
  <c r="BM1278" i="13"/>
  <c r="BO3217" i="13"/>
  <c r="BN3217" i="13"/>
  <c r="BM3217" i="13"/>
  <c r="BL3217" i="13"/>
  <c r="BN1477" i="13"/>
  <c r="BM1477" i="13"/>
  <c r="BL1477" i="13"/>
  <c r="BO1477" i="13"/>
  <c r="BN1204" i="13"/>
  <c r="BM1204" i="13"/>
  <c r="BL1204" i="13"/>
  <c r="BO1204" i="13"/>
  <c r="BM2188" i="13"/>
  <c r="BL2188" i="13"/>
  <c r="BN2188" i="13"/>
  <c r="BO2188" i="13"/>
  <c r="BB1544" i="13"/>
  <c r="BE1544" i="13"/>
  <c r="BD1544" i="13"/>
  <c r="BC1544" i="13"/>
  <c r="BD427" i="13"/>
  <c r="BC427" i="13"/>
  <c r="BB427" i="13"/>
  <c r="BE427" i="13"/>
  <c r="BN228" i="13"/>
  <c r="BM228" i="13"/>
  <c r="BL228" i="13"/>
  <c r="BO228" i="13"/>
  <c r="BO2013" i="13"/>
  <c r="BN2013" i="13"/>
  <c r="BL2013" i="13"/>
  <c r="BM2013" i="13"/>
  <c r="BL1341" i="13"/>
  <c r="BO1341" i="13"/>
  <c r="BN1341" i="13"/>
  <c r="BM1341" i="13"/>
  <c r="BB2947" i="13"/>
  <c r="BE2947" i="13"/>
  <c r="BD2947" i="13"/>
  <c r="BC2947" i="13"/>
  <c r="BN2699" i="13"/>
  <c r="BM2699" i="13"/>
  <c r="BL2699" i="13"/>
  <c r="BO2699" i="13"/>
  <c r="BE1071" i="13"/>
  <c r="BD1071" i="13"/>
  <c r="BC1071" i="13"/>
  <c r="BB1071" i="13"/>
  <c r="BE1281" i="13"/>
  <c r="BD1281" i="13"/>
  <c r="BC1281" i="13"/>
  <c r="BB1281" i="13"/>
  <c r="BO1719" i="13"/>
  <c r="BN1719" i="13"/>
  <c r="BM1719" i="13"/>
  <c r="BL1719" i="13"/>
  <c r="BB889" i="13"/>
  <c r="BE889" i="13"/>
  <c r="BD889" i="13"/>
  <c r="BC889" i="13"/>
  <c r="BB2268" i="13"/>
  <c r="BE2268" i="13"/>
  <c r="BC2268" i="13"/>
  <c r="BD2268" i="13"/>
  <c r="BO193" i="13"/>
  <c r="BN193" i="13"/>
  <c r="BM193" i="13"/>
  <c r="BL193" i="13"/>
  <c r="BO1526" i="13"/>
  <c r="BN1526" i="13"/>
  <c r="BM1526" i="13"/>
  <c r="BL1526" i="13"/>
  <c r="BD3136" i="13"/>
  <c r="BC3136" i="13"/>
  <c r="BE3136" i="13"/>
  <c r="BB3136" i="13"/>
  <c r="BD3213" i="13"/>
  <c r="BC3213" i="13"/>
  <c r="BB3213" i="13"/>
  <c r="BE3213" i="13"/>
  <c r="BB931" i="13"/>
  <c r="BE931" i="13"/>
  <c r="BD931" i="13"/>
  <c r="BC931" i="13"/>
  <c r="BL2909" i="13"/>
  <c r="BO2909" i="13"/>
  <c r="BM2909" i="13"/>
  <c r="BN2909" i="13"/>
  <c r="BO1901" i="13"/>
  <c r="BN1901" i="13"/>
  <c r="BM1901" i="13"/>
  <c r="BL1901" i="13"/>
  <c r="BM1736" i="13"/>
  <c r="BL1736" i="13"/>
  <c r="BO1736" i="13"/>
  <c r="BN1736" i="13"/>
  <c r="BN242" i="13"/>
  <c r="BM242" i="13"/>
  <c r="BO242" i="13"/>
  <c r="BL242" i="13"/>
  <c r="BO2289" i="13"/>
  <c r="BN2289" i="13"/>
  <c r="BL2289" i="13"/>
  <c r="BM2289" i="13"/>
  <c r="BB1502" i="13"/>
  <c r="BE1502" i="13"/>
  <c r="BD1502" i="13"/>
  <c r="BC1502" i="13"/>
  <c r="BC928" i="13"/>
  <c r="BB928" i="13"/>
  <c r="BE928" i="13"/>
  <c r="BD928" i="13"/>
  <c r="BD3185" i="13"/>
  <c r="BC3185" i="13"/>
  <c r="BB3185" i="13"/>
  <c r="BE3185" i="13"/>
  <c r="BD3164" i="13"/>
  <c r="BC3164" i="13"/>
  <c r="BE3164" i="13"/>
  <c r="BB3164" i="13"/>
  <c r="BE1078" i="13"/>
  <c r="BD1078" i="13"/>
  <c r="BC1078" i="13"/>
  <c r="BB1078" i="13"/>
  <c r="BN3465" i="13"/>
  <c r="BM3465" i="13"/>
  <c r="BL3465" i="13"/>
  <c r="BO3465" i="13"/>
  <c r="BD1883" i="13"/>
  <c r="BC1883" i="13"/>
  <c r="BB1883" i="13"/>
  <c r="BE1883" i="13"/>
  <c r="BL1425" i="13"/>
  <c r="BO1425" i="13"/>
  <c r="BN1425" i="13"/>
  <c r="BM1425" i="13"/>
  <c r="BO1880" i="13"/>
  <c r="BN1880" i="13"/>
  <c r="BM1880" i="13"/>
  <c r="BL1880" i="13"/>
  <c r="BE1162" i="13"/>
  <c r="BD1162" i="13"/>
  <c r="BC1162" i="13"/>
  <c r="BB1162" i="13"/>
  <c r="BD1659" i="13"/>
  <c r="BC1659" i="13"/>
  <c r="BB1659" i="13"/>
  <c r="BE1659" i="13"/>
  <c r="BO1043" i="13"/>
  <c r="BN1043" i="13"/>
  <c r="BM1043" i="13"/>
  <c r="BL1043" i="13"/>
  <c r="BE585" i="13"/>
  <c r="BD585" i="13"/>
  <c r="BC585" i="13"/>
  <c r="BB585" i="13"/>
  <c r="BD1673" i="13"/>
  <c r="BC1673" i="13"/>
  <c r="BB1673" i="13"/>
  <c r="BE1673" i="13"/>
  <c r="BC2307" i="13"/>
  <c r="BB2307" i="13"/>
  <c r="BD2307" i="13"/>
  <c r="BE2307" i="13"/>
  <c r="BO2198" i="13"/>
  <c r="BN2198" i="13"/>
  <c r="BM2198" i="13"/>
  <c r="BL2198" i="13"/>
  <c r="BE2356" i="13"/>
  <c r="BD2356" i="13"/>
  <c r="BC2356" i="13"/>
  <c r="BB2356" i="13"/>
  <c r="BE546" i="13"/>
  <c r="BD546" i="13"/>
  <c r="BC546" i="13"/>
  <c r="BB546" i="13"/>
  <c r="BC3360" i="13"/>
  <c r="BB3360" i="13"/>
  <c r="BE3360" i="13"/>
  <c r="BD3360" i="13"/>
  <c r="BD3273" i="13"/>
  <c r="BC3273" i="13"/>
  <c r="BB3273" i="13"/>
  <c r="BE3273" i="13"/>
  <c r="BO1614" i="13"/>
  <c r="BN1614" i="13"/>
  <c r="BM1614" i="13"/>
  <c r="BL1614" i="13"/>
  <c r="BE2422" i="13"/>
  <c r="BD2422" i="13"/>
  <c r="BB2422" i="13"/>
  <c r="BC2422" i="13"/>
  <c r="BE1232" i="13"/>
  <c r="BD1232" i="13"/>
  <c r="BC1232" i="13"/>
  <c r="BB1232" i="13"/>
  <c r="BV2146" i="13"/>
  <c r="BY2146" i="13"/>
  <c r="BW2146" i="13"/>
  <c r="BX2146" i="13"/>
  <c r="BD581" i="13"/>
  <c r="BC581" i="13"/>
  <c r="BB581" i="13"/>
  <c r="BE581" i="13"/>
  <c r="BM1925" i="13"/>
  <c r="BL1925" i="13"/>
  <c r="BN1925" i="13"/>
  <c r="BO1925" i="13"/>
  <c r="BL1096" i="13"/>
  <c r="BO1096" i="13"/>
  <c r="BN1096" i="13"/>
  <c r="BM1096" i="13"/>
  <c r="BC914" i="13"/>
  <c r="BB914" i="13"/>
  <c r="BE914" i="13"/>
  <c r="BD914" i="13"/>
  <c r="BM53" i="13"/>
  <c r="BL53" i="13"/>
  <c r="BN53" i="13"/>
  <c r="BO53" i="13"/>
  <c r="BO3385" i="13"/>
  <c r="BN3385" i="13"/>
  <c r="BM3385" i="13"/>
  <c r="BL3385" i="13"/>
  <c r="BO2895" i="13"/>
  <c r="BM2895" i="13"/>
  <c r="BN2895" i="13"/>
  <c r="BL2895" i="13"/>
  <c r="BE3472" i="13"/>
  <c r="BD3472" i="13"/>
  <c r="BC3472" i="13"/>
  <c r="BB3472" i="13"/>
  <c r="BB875" i="13"/>
  <c r="BE875" i="13"/>
  <c r="BD875" i="13"/>
  <c r="BC875" i="13"/>
  <c r="BD3343" i="13"/>
  <c r="BC3343" i="13"/>
  <c r="BB3343" i="13"/>
  <c r="BE3343" i="13"/>
  <c r="BE529" i="13"/>
  <c r="BD529" i="13"/>
  <c r="BC529" i="13"/>
  <c r="BB529" i="13"/>
  <c r="BD3227" i="13"/>
  <c r="BC3227" i="13"/>
  <c r="BB3227" i="13"/>
  <c r="BE3227" i="13"/>
  <c r="BN1148" i="13"/>
  <c r="BM1148" i="13"/>
  <c r="BL1148" i="13"/>
  <c r="BO1148" i="13"/>
  <c r="BE2520" i="13"/>
  <c r="BD2520" i="13"/>
  <c r="BC2520" i="13"/>
  <c r="BB2520" i="13"/>
  <c r="BO627" i="13"/>
  <c r="BN627" i="13"/>
  <c r="BM627" i="13"/>
  <c r="BL627" i="13"/>
  <c r="BL1537" i="13"/>
  <c r="BO1537" i="13"/>
  <c r="BN1537" i="13"/>
  <c r="BM1537" i="13"/>
  <c r="BO641" i="13"/>
  <c r="BN641" i="13"/>
  <c r="BM641" i="13"/>
  <c r="BL641" i="13"/>
  <c r="BN1491" i="13"/>
  <c r="BM1491" i="13"/>
  <c r="BL1491" i="13"/>
  <c r="BO1491" i="13"/>
  <c r="BO2888" i="13"/>
  <c r="BN2888" i="13"/>
  <c r="BM2888" i="13"/>
  <c r="BL2888" i="13"/>
  <c r="BB2765" i="13"/>
  <c r="BE2765" i="13"/>
  <c r="BD2765" i="13"/>
  <c r="BC2765" i="13"/>
  <c r="BO1642" i="13"/>
  <c r="BN1642" i="13"/>
  <c r="BM1642" i="13"/>
  <c r="BL1642" i="13"/>
  <c r="BN1106" i="13"/>
  <c r="BM1106" i="13"/>
  <c r="BL1106" i="13"/>
  <c r="BO1106" i="13"/>
  <c r="BE1085" i="13"/>
  <c r="BD1085" i="13"/>
  <c r="BC1085" i="13"/>
  <c r="BB1085" i="13"/>
  <c r="BO959" i="13"/>
  <c r="BN959" i="13"/>
  <c r="BM959" i="13"/>
  <c r="BL959" i="13"/>
  <c r="BO3133" i="13"/>
  <c r="BN3133" i="13"/>
  <c r="BM3133" i="13"/>
  <c r="BL3133" i="13"/>
  <c r="BE2786" i="13"/>
  <c r="BD2786" i="13"/>
  <c r="BC2786" i="13"/>
  <c r="BB2786" i="13"/>
  <c r="BE2996" i="13"/>
  <c r="BD2996" i="13"/>
  <c r="BC2996" i="13"/>
  <c r="BB2996" i="13"/>
  <c r="BE2492" i="13"/>
  <c r="BD2492" i="13"/>
  <c r="BC2492" i="13"/>
  <c r="BB2492" i="13"/>
  <c r="BO35" i="13"/>
  <c r="BN35" i="13"/>
  <c r="BM35" i="13"/>
  <c r="BL35" i="13"/>
  <c r="BE826" i="13"/>
  <c r="BD826" i="13"/>
  <c r="BC826" i="13"/>
  <c r="BB826" i="13"/>
  <c r="BE2450" i="13"/>
  <c r="BD2450" i="13"/>
  <c r="BB2450" i="13"/>
  <c r="BC2450" i="13"/>
  <c r="BN179" i="13"/>
  <c r="BM179" i="13"/>
  <c r="BL179" i="13"/>
  <c r="BO179" i="13"/>
  <c r="BM3402" i="13"/>
  <c r="BL3402" i="13"/>
  <c r="BO3402" i="13"/>
  <c r="BN3402" i="13"/>
  <c r="BN340" i="13"/>
  <c r="BM340" i="13"/>
  <c r="BO340" i="13"/>
  <c r="BL340" i="13"/>
  <c r="BB2254" i="13"/>
  <c r="BE2254" i="13"/>
  <c r="BC2254" i="13"/>
  <c r="BD2254" i="13"/>
  <c r="BE1057" i="13"/>
  <c r="BD1057" i="13"/>
  <c r="BC1057" i="13"/>
  <c r="BB1057" i="13"/>
  <c r="BO1344" i="13"/>
  <c r="BN1344" i="13"/>
  <c r="BM1344" i="13"/>
  <c r="BL1344" i="13"/>
  <c r="BE2643" i="13"/>
  <c r="BD2643" i="13"/>
  <c r="BC2643" i="13"/>
  <c r="BB2643" i="13"/>
  <c r="BO2177" i="13"/>
  <c r="BN2177" i="13"/>
  <c r="BL2177" i="13"/>
  <c r="BM2177" i="13"/>
  <c r="BB1404" i="13"/>
  <c r="BE1404" i="13"/>
  <c r="BD1404" i="13"/>
  <c r="BC1404" i="13"/>
  <c r="BN1323" i="13"/>
  <c r="BM1323" i="13"/>
  <c r="BL1323" i="13"/>
  <c r="BO1323" i="13"/>
  <c r="BM644" i="13"/>
  <c r="BL644" i="13"/>
  <c r="BO644" i="13"/>
  <c r="BN644" i="13"/>
  <c r="BC2804" i="13"/>
  <c r="BB2804" i="13"/>
  <c r="BE2804" i="13"/>
  <c r="BD2804" i="13"/>
  <c r="BM1939" i="13"/>
  <c r="BL1939" i="13"/>
  <c r="BN1939" i="13"/>
  <c r="BO1939" i="13"/>
  <c r="BB1243" i="13"/>
  <c r="BE1243" i="13"/>
  <c r="BD1243" i="13"/>
  <c r="BC1243" i="13"/>
  <c r="BN1064" i="13"/>
  <c r="BM1064" i="13"/>
  <c r="BL1064" i="13"/>
  <c r="BO1064" i="13"/>
  <c r="BD525" i="13"/>
  <c r="BC525" i="13"/>
  <c r="BB525" i="13"/>
  <c r="BE525" i="13"/>
  <c r="BE1453" i="13"/>
  <c r="BD1453" i="13"/>
  <c r="BC1453" i="13"/>
  <c r="BB1453" i="13"/>
  <c r="BE1166" i="13"/>
  <c r="BD1166" i="13"/>
  <c r="BC1166" i="13"/>
  <c r="BB1166" i="13"/>
  <c r="BE1481" i="13"/>
  <c r="BD1481" i="13"/>
  <c r="BC1481" i="13"/>
  <c r="BB1481" i="13"/>
  <c r="BC3304" i="13"/>
  <c r="BB3304" i="13"/>
  <c r="BE3304" i="13"/>
  <c r="BD3304" i="13"/>
  <c r="BN2657" i="13"/>
  <c r="BM2657" i="13"/>
  <c r="BL2657" i="13"/>
  <c r="BO2657" i="13"/>
  <c r="BD291" i="13"/>
  <c r="BC291" i="13"/>
  <c r="BE291" i="13"/>
  <c r="BB291" i="13"/>
  <c r="BB1600" i="13"/>
  <c r="BE1600" i="13"/>
  <c r="BD1600" i="13"/>
  <c r="BC1600" i="13"/>
  <c r="BE3392" i="13"/>
  <c r="BD3392" i="13"/>
  <c r="BC3392" i="13"/>
  <c r="BB3392" i="13"/>
  <c r="BO2751" i="13"/>
  <c r="BN2751" i="13"/>
  <c r="BM2751" i="13"/>
  <c r="BL2751" i="13"/>
  <c r="BE326" i="13"/>
  <c r="BD326" i="13"/>
  <c r="BC326" i="13"/>
  <c r="BB326" i="13"/>
  <c r="BE2562" i="13"/>
  <c r="BD2562" i="13"/>
  <c r="BC2562" i="13"/>
  <c r="BB2562" i="13"/>
  <c r="BE3024" i="13"/>
  <c r="BD3024" i="13"/>
  <c r="BC3024" i="13"/>
  <c r="BB3024" i="13"/>
  <c r="BO973" i="13"/>
  <c r="BN973" i="13"/>
  <c r="BM973" i="13"/>
  <c r="BL973" i="13"/>
  <c r="BE2219" i="13"/>
  <c r="BD2219" i="13"/>
  <c r="BC2219" i="13"/>
  <c r="BB2219" i="13"/>
  <c r="BO2076" i="13"/>
  <c r="BN2076" i="13"/>
  <c r="BM2076" i="13"/>
  <c r="BL2076" i="13"/>
  <c r="BE42" i="13"/>
  <c r="BD42" i="13"/>
  <c r="BC42" i="13"/>
  <c r="BB42" i="13"/>
  <c r="BE784" i="13"/>
  <c r="BD784" i="13"/>
  <c r="BC784" i="13"/>
  <c r="BB784" i="13"/>
  <c r="BO1047" i="13"/>
  <c r="BN1047" i="13"/>
  <c r="BM1047" i="13"/>
  <c r="BL1047" i="13"/>
  <c r="BO2324" i="13"/>
  <c r="BN2324" i="13"/>
  <c r="BM2324" i="13"/>
  <c r="BL2324" i="13"/>
  <c r="BE3038" i="13"/>
  <c r="BD3038" i="13"/>
  <c r="BC3038" i="13"/>
  <c r="BB3038" i="13"/>
  <c r="BE2548" i="13"/>
  <c r="BD2548" i="13"/>
  <c r="BC2548" i="13"/>
  <c r="BB2548" i="13"/>
  <c r="BO389" i="13"/>
  <c r="BN389" i="13"/>
  <c r="BM389" i="13"/>
  <c r="BL389" i="13"/>
  <c r="BE1099" i="13"/>
  <c r="BD1099" i="13"/>
  <c r="BC1099" i="13"/>
  <c r="BB1099" i="13"/>
  <c r="BC2209" i="13"/>
  <c r="BB2209" i="13"/>
  <c r="BD2209" i="13"/>
  <c r="BE2209" i="13"/>
  <c r="BB2212" i="13"/>
  <c r="BE2212" i="13"/>
  <c r="BC2212" i="13"/>
  <c r="BD2212" i="13"/>
  <c r="BM504" i="13"/>
  <c r="BL504" i="13"/>
  <c r="BO504" i="13"/>
  <c r="BN504" i="13"/>
  <c r="BV2118" i="13"/>
  <c r="BY2118" i="13"/>
  <c r="BW2118" i="13"/>
  <c r="BX2118" i="13"/>
  <c r="BO2275" i="13"/>
  <c r="BN2275" i="13"/>
  <c r="BL2275" i="13"/>
  <c r="BM2275" i="13"/>
  <c r="BE3171" i="13"/>
  <c r="BD3171" i="13"/>
  <c r="BC3171" i="13"/>
  <c r="BB3171" i="13"/>
  <c r="BO1810" i="13"/>
  <c r="BN1810" i="13"/>
  <c r="BM1810" i="13"/>
  <c r="BL1810" i="13"/>
  <c r="BE1197" i="13"/>
  <c r="BD1197" i="13"/>
  <c r="BC1197" i="13"/>
  <c r="BB1197" i="13"/>
  <c r="BB2933" i="13"/>
  <c r="BE2933" i="13"/>
  <c r="BD2933" i="13"/>
  <c r="BC2933" i="13"/>
  <c r="BC2293" i="13"/>
  <c r="BB2293" i="13"/>
  <c r="BD2293" i="13"/>
  <c r="BE2293" i="13"/>
  <c r="BE1484" i="13"/>
  <c r="BD1484" i="13"/>
  <c r="BC1484" i="13"/>
  <c r="BB1484" i="13"/>
  <c r="BV2447" i="13"/>
  <c r="BY2447" i="13"/>
  <c r="BW2447" i="13"/>
  <c r="BX2447" i="13"/>
  <c r="BN1379" i="13"/>
  <c r="BM1379" i="13"/>
  <c r="BL1379" i="13"/>
  <c r="BO1379" i="13"/>
  <c r="BE2394" i="13"/>
  <c r="BD2394" i="13"/>
  <c r="BB2394" i="13"/>
  <c r="BC2394" i="13"/>
  <c r="BE3458" i="13"/>
  <c r="BD3458" i="13"/>
  <c r="BC3458" i="13"/>
  <c r="BB3458" i="13"/>
  <c r="BD665" i="13"/>
  <c r="BC665" i="13"/>
  <c r="BB665" i="13"/>
  <c r="BE665" i="13"/>
  <c r="BE1050" i="13"/>
  <c r="BD1050" i="13"/>
  <c r="BC1050" i="13"/>
  <c r="BB1050" i="13"/>
  <c r="BB945" i="13"/>
  <c r="BE945" i="13"/>
  <c r="BD945" i="13"/>
  <c r="BC945" i="13"/>
  <c r="BE1414" i="13"/>
  <c r="BD1414" i="13"/>
  <c r="BC1414" i="13"/>
  <c r="BB1414" i="13"/>
  <c r="BE70" i="13"/>
  <c r="BD70" i="13"/>
  <c r="BC70" i="13"/>
  <c r="BB70" i="13"/>
  <c r="BE882" i="13"/>
  <c r="BD882" i="13"/>
  <c r="BC882" i="13"/>
  <c r="BB882" i="13"/>
  <c r="BB917" i="13"/>
  <c r="BE917" i="13"/>
  <c r="BD917" i="13"/>
  <c r="BC917" i="13"/>
  <c r="BD3259" i="13"/>
  <c r="BC3259" i="13"/>
  <c r="BB3259" i="13"/>
  <c r="BE3259" i="13"/>
  <c r="BD3084" i="13"/>
  <c r="BC3084" i="13"/>
  <c r="BB3084" i="13"/>
  <c r="BE3084" i="13"/>
  <c r="BD1897" i="13"/>
  <c r="BC1897" i="13"/>
  <c r="BB1897" i="13"/>
  <c r="BE1897" i="13"/>
  <c r="BC858" i="13"/>
  <c r="BB858" i="13"/>
  <c r="BE858" i="13"/>
  <c r="BD858" i="13"/>
  <c r="BO459" i="13"/>
  <c r="BN459" i="13"/>
  <c r="BM459" i="13"/>
  <c r="BL459" i="13"/>
  <c r="BO473" i="13"/>
  <c r="BN473" i="13"/>
  <c r="BM473" i="13"/>
  <c r="BL473" i="13"/>
  <c r="BE2051" i="13"/>
  <c r="BD2051" i="13"/>
  <c r="BB2051" i="13"/>
  <c r="BC2051" i="13"/>
  <c r="BO1705" i="13"/>
  <c r="BN1705" i="13"/>
  <c r="BM1705" i="13"/>
  <c r="BL1705" i="13"/>
  <c r="BL1250" i="13"/>
  <c r="BO1250" i="13"/>
  <c r="BN1250" i="13"/>
  <c r="BM1250" i="13"/>
  <c r="BE1470" i="13"/>
  <c r="BD1470" i="13"/>
  <c r="BC1470" i="13"/>
  <c r="BB1470" i="13"/>
  <c r="BO1761" i="13"/>
  <c r="BN1761" i="13"/>
  <c r="BM1761" i="13"/>
  <c r="BL1761" i="13"/>
  <c r="BC2625" i="13"/>
  <c r="BB2625" i="13"/>
  <c r="BE2625" i="13"/>
  <c r="BD2625" i="13"/>
  <c r="BE3280" i="13"/>
  <c r="BC3280" i="13"/>
  <c r="BB3280" i="13"/>
  <c r="BD3280" i="13"/>
  <c r="BE1400" i="13"/>
  <c r="BD1400" i="13"/>
  <c r="BC1400" i="13"/>
  <c r="BB1400" i="13"/>
  <c r="BE2440" i="13"/>
  <c r="BD2440" i="13"/>
  <c r="BC2440" i="13"/>
  <c r="BB2440" i="13"/>
  <c r="BE2373" i="13"/>
  <c r="BD2373" i="13"/>
  <c r="BC2373" i="13"/>
  <c r="BB2373" i="13"/>
  <c r="BM322" i="13"/>
  <c r="BL322" i="13"/>
  <c r="BO322" i="13"/>
  <c r="BN322" i="13"/>
  <c r="BE1652" i="13"/>
  <c r="BD1652" i="13"/>
  <c r="BC1652" i="13"/>
  <c r="BB1652" i="13"/>
  <c r="BE2286" i="13"/>
  <c r="BD2286" i="13"/>
  <c r="BC2286" i="13"/>
  <c r="BB2286" i="13"/>
  <c r="BC3028" i="13"/>
  <c r="BB3028" i="13"/>
  <c r="BE3028" i="13"/>
  <c r="BD3028" i="13"/>
  <c r="BM2937" i="13"/>
  <c r="BL2937" i="13"/>
  <c r="BO2937" i="13"/>
  <c r="BN2937" i="13"/>
  <c r="BE2461" i="13"/>
  <c r="BD2461" i="13"/>
  <c r="BB2461" i="13"/>
  <c r="BC2461" i="13"/>
  <c r="BE2429" i="13"/>
  <c r="BD2429" i="13"/>
  <c r="BC2429" i="13"/>
  <c r="BB2429" i="13"/>
  <c r="BE1680" i="13"/>
  <c r="BD1680" i="13"/>
  <c r="BC1680" i="13"/>
  <c r="BB1680" i="13"/>
  <c r="BD2891" i="13"/>
  <c r="BB2891" i="13"/>
  <c r="BC2891" i="13"/>
  <c r="BE2891" i="13"/>
  <c r="BO2226" i="13"/>
  <c r="BN2226" i="13"/>
  <c r="BM2226" i="13"/>
  <c r="BL2226" i="13"/>
  <c r="BE662" i="13"/>
  <c r="BD662" i="13"/>
  <c r="BC662" i="13"/>
  <c r="BB662" i="13"/>
  <c r="BO1334" i="13"/>
  <c r="BN1334" i="13"/>
  <c r="BM1334" i="13"/>
  <c r="BL1334" i="13"/>
  <c r="BO1201" i="13"/>
  <c r="BN1201" i="13"/>
  <c r="BM1201" i="13"/>
  <c r="BL1201" i="13"/>
  <c r="BO1215" i="13"/>
  <c r="BN1215" i="13"/>
  <c r="BM1215" i="13"/>
  <c r="BL1215" i="13"/>
  <c r="BE2856" i="13"/>
  <c r="BD2856" i="13"/>
  <c r="BC2856" i="13"/>
  <c r="BB2856" i="13"/>
  <c r="BE1313" i="13"/>
  <c r="BD1313" i="13"/>
  <c r="BC1313" i="13"/>
  <c r="BB1313" i="13"/>
  <c r="BC2538" i="13"/>
  <c r="BB2538" i="13"/>
  <c r="BE2538" i="13"/>
  <c r="BD2538" i="13"/>
  <c r="BL3255" i="13"/>
  <c r="BO3255" i="13"/>
  <c r="BN3255" i="13"/>
  <c r="BM3255" i="13"/>
  <c r="BO2608" i="13"/>
  <c r="BN2608" i="13"/>
  <c r="BM2608" i="13"/>
  <c r="BL2608" i="13"/>
  <c r="BE2853" i="13"/>
  <c r="BD2853" i="13"/>
  <c r="BC2853" i="13"/>
  <c r="BB2853" i="13"/>
  <c r="BD329" i="13"/>
  <c r="BC329" i="13"/>
  <c r="BB329" i="13"/>
  <c r="BE329" i="13"/>
  <c r="BD357" i="13"/>
  <c r="BC357" i="13"/>
  <c r="BB357" i="13"/>
  <c r="BE357" i="13"/>
  <c r="BC3087" i="13"/>
  <c r="BB3087" i="13"/>
  <c r="BE3087" i="13"/>
  <c r="BD3087" i="13"/>
  <c r="BE462" i="13"/>
  <c r="BD462" i="13"/>
  <c r="BC462" i="13"/>
  <c r="BB462" i="13"/>
  <c r="BE2359" i="13"/>
  <c r="BD2359" i="13"/>
  <c r="BC2359" i="13"/>
  <c r="BB2359" i="13"/>
  <c r="BC2972" i="13"/>
  <c r="BB2972" i="13"/>
  <c r="BE2972" i="13"/>
  <c r="BD2972" i="13"/>
  <c r="BC3332" i="13"/>
  <c r="BB3332" i="13"/>
  <c r="BE3332" i="13"/>
  <c r="BD3332" i="13"/>
  <c r="BE3430" i="13"/>
  <c r="BD3430" i="13"/>
  <c r="BC3430" i="13"/>
  <c r="BB3430" i="13"/>
  <c r="BB2457" i="13"/>
  <c r="BE2457" i="13"/>
  <c r="BD2457" i="13"/>
  <c r="BC2457" i="13"/>
  <c r="BO3161" i="13"/>
  <c r="BN3161" i="13"/>
  <c r="BM3161" i="13"/>
  <c r="BL3161" i="13"/>
  <c r="BO105" i="13"/>
  <c r="BN105" i="13"/>
  <c r="BM105" i="13"/>
  <c r="BL105" i="13"/>
  <c r="BE2993" i="13"/>
  <c r="BD2993" i="13"/>
  <c r="BB2993" i="13"/>
  <c r="BC2993" i="13"/>
  <c r="BE2114" i="13"/>
  <c r="BD2114" i="13"/>
  <c r="BC2114" i="13"/>
  <c r="BB2114" i="13"/>
  <c r="BC3290" i="13"/>
  <c r="BB3290" i="13"/>
  <c r="BE3290" i="13"/>
  <c r="BD3290" i="13"/>
  <c r="BC2566" i="13"/>
  <c r="BB2566" i="13"/>
  <c r="BE2566" i="13"/>
  <c r="BD2566" i="13"/>
  <c r="BE2142" i="13"/>
  <c r="BD2142" i="13"/>
  <c r="BC2142" i="13"/>
  <c r="BB2142" i="13"/>
  <c r="BN2121" i="13"/>
  <c r="BM2121" i="13"/>
  <c r="BL2121" i="13"/>
  <c r="BO2121" i="13"/>
  <c r="BN3091" i="13"/>
  <c r="BM3091" i="13"/>
  <c r="BL3091" i="13"/>
  <c r="BO3091" i="13"/>
  <c r="BL3080" i="13"/>
  <c r="BO3080" i="13"/>
  <c r="BN3080" i="13"/>
  <c r="BM3080" i="13"/>
  <c r="BE574" i="13"/>
  <c r="BD574" i="13"/>
  <c r="BC574" i="13"/>
  <c r="BB574" i="13"/>
  <c r="BC3346" i="13"/>
  <c r="BB3346" i="13"/>
  <c r="BE3346" i="13"/>
  <c r="BD3346" i="13"/>
  <c r="BE2755" i="13"/>
  <c r="BD2755" i="13"/>
  <c r="BC2755" i="13"/>
  <c r="BB2755" i="13"/>
  <c r="BB2569" i="13"/>
  <c r="BE2569" i="13"/>
  <c r="BD2569" i="13"/>
  <c r="BC2569" i="13"/>
  <c r="BM336" i="13"/>
  <c r="BL336" i="13"/>
  <c r="BO336" i="13"/>
  <c r="BN336" i="13"/>
  <c r="BE2167" i="13"/>
  <c r="BD2167" i="13"/>
  <c r="BC2167" i="13"/>
  <c r="BB2167" i="13"/>
  <c r="BY3077" i="13"/>
  <c r="BW3077" i="13"/>
  <c r="BV3077" i="13"/>
  <c r="BX3077" i="13"/>
  <c r="BE532" i="13"/>
  <c r="BD532" i="13"/>
  <c r="BC532" i="13"/>
  <c r="BB532" i="13"/>
  <c r="BE3021" i="13"/>
  <c r="BD3021" i="13"/>
  <c r="BB3021" i="13"/>
  <c r="BC3021" i="13"/>
  <c r="BL3353" i="13"/>
  <c r="BO3353" i="13"/>
  <c r="BN3353" i="13"/>
  <c r="BM3353" i="13"/>
  <c r="BW32" i="13"/>
  <c r="BV32" i="13"/>
  <c r="BX32" i="13"/>
  <c r="BY32" i="13"/>
  <c r="BO249" i="13"/>
  <c r="BN249" i="13"/>
  <c r="BM249" i="13"/>
  <c r="BL249" i="13"/>
  <c r="BO1852" i="13"/>
  <c r="BN1852" i="13"/>
  <c r="BM1852" i="13"/>
  <c r="BL1852" i="13"/>
  <c r="BN354" i="13"/>
  <c r="BM354" i="13"/>
  <c r="BO354" i="13"/>
  <c r="BL354" i="13"/>
  <c r="BE2436" i="13"/>
  <c r="BD2436" i="13"/>
  <c r="BB2436" i="13"/>
  <c r="BC2436" i="13"/>
  <c r="BN2629" i="13"/>
  <c r="BM2629" i="13"/>
  <c r="BL2629" i="13"/>
  <c r="BO2629" i="13"/>
  <c r="BE3322" i="13"/>
  <c r="BC3322" i="13"/>
  <c r="BB3322" i="13"/>
  <c r="BD3322" i="13"/>
  <c r="BO1775" i="13"/>
  <c r="BN1775" i="13"/>
  <c r="BM1775" i="13"/>
  <c r="BL1775" i="13"/>
  <c r="BD497" i="13"/>
  <c r="BC497" i="13"/>
  <c r="BB497" i="13"/>
  <c r="BE497" i="13"/>
  <c r="BM686" i="13"/>
  <c r="BL686" i="13"/>
  <c r="BO686" i="13"/>
  <c r="BN686" i="13"/>
  <c r="BM1722" i="13"/>
  <c r="BL1722" i="13"/>
  <c r="BO1722" i="13"/>
  <c r="BN1722" i="13"/>
  <c r="BB1474" i="13"/>
  <c r="BE1474" i="13"/>
  <c r="BD1474" i="13"/>
  <c r="BC1474" i="13"/>
  <c r="BY396" i="13"/>
  <c r="BX396" i="13"/>
  <c r="BW396" i="13"/>
  <c r="BV396" i="13"/>
  <c r="BB438" i="13"/>
  <c r="BB480" i="13"/>
  <c r="BB1999" i="13"/>
  <c r="BB1824" i="13"/>
  <c r="BC2510" i="13"/>
  <c r="BB2510" i="13"/>
  <c r="BE2510" i="13"/>
  <c r="BD2510" i="13"/>
  <c r="BE2825" i="13"/>
  <c r="BD2825" i="13"/>
  <c r="BC2825" i="13"/>
  <c r="BB2825" i="13"/>
  <c r="BN2163" i="13"/>
  <c r="BM2163" i="13"/>
  <c r="BL2163" i="13"/>
  <c r="BO2163" i="13"/>
  <c r="BC2524" i="13"/>
  <c r="BB2524" i="13"/>
  <c r="BE2524" i="13"/>
  <c r="BD2524" i="13"/>
  <c r="BC3101" i="13"/>
  <c r="BB3101" i="13"/>
  <c r="BE3101" i="13"/>
  <c r="BD3101" i="13"/>
  <c r="BO3301" i="13"/>
  <c r="BM3301" i="13"/>
  <c r="BL3301" i="13"/>
  <c r="BN3301" i="13"/>
  <c r="BO1964" i="13"/>
  <c r="BN1964" i="13"/>
  <c r="BM1964" i="13"/>
  <c r="BL1964" i="13"/>
  <c r="BE767" i="13"/>
  <c r="BD767" i="13"/>
  <c r="BC767" i="13"/>
  <c r="BB767" i="13"/>
  <c r="BD301" i="13"/>
  <c r="BC301" i="13"/>
  <c r="BB301" i="13"/>
  <c r="BE301" i="13"/>
  <c r="BE2086" i="13"/>
  <c r="BD2086" i="13"/>
  <c r="BC2086" i="13"/>
  <c r="BB2086" i="13"/>
  <c r="BC2958" i="13"/>
  <c r="BB2958" i="13"/>
  <c r="BE2958" i="13"/>
  <c r="BD2958" i="13"/>
  <c r="BE2072" i="13"/>
  <c r="BD2072" i="13"/>
  <c r="BC2072" i="13"/>
  <c r="BB2072" i="13"/>
  <c r="BM935" i="13"/>
  <c r="BL935" i="13"/>
  <c r="BO935" i="13"/>
  <c r="BN935" i="13"/>
  <c r="BL1054" i="13"/>
  <c r="BO1054" i="13"/>
  <c r="BN1054" i="13"/>
  <c r="BM1054" i="13"/>
  <c r="BO2233" i="13"/>
  <c r="BN2233" i="13"/>
  <c r="BL2233" i="13"/>
  <c r="BM2233" i="13"/>
  <c r="BM123" i="13"/>
  <c r="BL123" i="13"/>
  <c r="BN123" i="13"/>
  <c r="BO123" i="13"/>
  <c r="BB1173" i="13"/>
  <c r="BE1173" i="13"/>
  <c r="BD1173" i="13"/>
  <c r="BC1173" i="13"/>
  <c r="BL1208" i="13"/>
  <c r="BO1208" i="13"/>
  <c r="BN1208" i="13"/>
  <c r="BM1208" i="13"/>
  <c r="BB2734" i="13"/>
  <c r="BE2734" i="13"/>
  <c r="BD2734" i="13"/>
  <c r="BC2734" i="13"/>
  <c r="BO263" i="13"/>
  <c r="BN263" i="13"/>
  <c r="BM263" i="13"/>
  <c r="BL263" i="13"/>
  <c r="BE3252" i="13"/>
  <c r="BC3252" i="13"/>
  <c r="BB3252" i="13"/>
  <c r="BD3252" i="13"/>
  <c r="BE1386" i="13"/>
  <c r="BD1386" i="13"/>
  <c r="BC1386" i="13"/>
  <c r="BB1386" i="13"/>
  <c r="BC2181" i="13"/>
  <c r="BB2181" i="13"/>
  <c r="BD2181" i="13"/>
  <c r="BE2181" i="13"/>
  <c r="BM2202" i="13"/>
  <c r="BL2202" i="13"/>
  <c r="BN2202" i="13"/>
  <c r="BO2202" i="13"/>
  <c r="BC2790" i="13"/>
  <c r="BB2790" i="13"/>
  <c r="BE2790" i="13"/>
  <c r="BD2790" i="13"/>
  <c r="BE1505" i="13"/>
  <c r="BD1505" i="13"/>
  <c r="BC1505" i="13"/>
  <c r="BB1505" i="13"/>
  <c r="BE1519" i="13"/>
  <c r="BD1519" i="13"/>
  <c r="BC1519" i="13"/>
  <c r="BB1519" i="13"/>
  <c r="BE1533" i="13"/>
  <c r="BD1533" i="13"/>
  <c r="BC1533" i="13"/>
  <c r="BB1533" i="13"/>
  <c r="BW88" i="13"/>
  <c r="BV88" i="13"/>
  <c r="BX88" i="13"/>
  <c r="BY88" i="13"/>
  <c r="BD2594" i="13"/>
  <c r="BC2594" i="13"/>
  <c r="BE2594" i="13"/>
  <c r="BB2594" i="13"/>
  <c r="BE3427" i="13"/>
  <c r="BD3427" i="13"/>
  <c r="BC3427" i="13"/>
  <c r="BB3427" i="13"/>
  <c r="BD2650" i="13"/>
  <c r="BC2650" i="13"/>
  <c r="BB2650" i="13"/>
  <c r="BE2650" i="13"/>
  <c r="BD483" i="13"/>
  <c r="BC483" i="13"/>
  <c r="BB483" i="13"/>
  <c r="BE483" i="13"/>
  <c r="BN1603" i="13"/>
  <c r="BM1603" i="13"/>
  <c r="BL1603" i="13"/>
  <c r="BO1603" i="13"/>
  <c r="BC2986" i="13"/>
  <c r="BB2986" i="13"/>
  <c r="BE2986" i="13"/>
  <c r="BD2986" i="13"/>
  <c r="BE1953" i="13"/>
  <c r="BD1953" i="13"/>
  <c r="BC1953" i="13"/>
  <c r="BB1953" i="13"/>
  <c r="BE1666" i="13"/>
  <c r="BD1666" i="13"/>
  <c r="BC1666" i="13"/>
  <c r="BB1666" i="13"/>
  <c r="BE2769" i="13"/>
  <c r="BD2769" i="13"/>
  <c r="BC2769" i="13"/>
  <c r="BB2769" i="13"/>
  <c r="BO3199" i="13"/>
  <c r="BN3199" i="13"/>
  <c r="BM3199" i="13"/>
  <c r="BL3199" i="13"/>
  <c r="BY2667" i="13"/>
  <c r="BX2667" i="13"/>
  <c r="BW2667" i="13"/>
  <c r="BV2667" i="13"/>
  <c r="BD3423" i="13"/>
  <c r="BC3423" i="13"/>
  <c r="BB3423" i="13"/>
  <c r="BE3423" i="13"/>
  <c r="BN2671" i="13"/>
  <c r="BM2671" i="13"/>
  <c r="BL2671" i="13"/>
  <c r="BO2671" i="13"/>
  <c r="BD3122" i="13"/>
  <c r="BC3122" i="13"/>
  <c r="BE3122" i="13"/>
  <c r="BB3122" i="13"/>
  <c r="BC2611" i="13"/>
  <c r="BB2611" i="13"/>
  <c r="BE2611" i="13"/>
  <c r="BD2611" i="13"/>
  <c r="BE3157" i="13"/>
  <c r="BD3157" i="13"/>
  <c r="BC3157" i="13"/>
  <c r="BB3157" i="13"/>
  <c r="BL3441" i="13"/>
  <c r="BO3441" i="13"/>
  <c r="BN3441" i="13"/>
  <c r="BM3441" i="13"/>
  <c r="BB2793" i="13"/>
  <c r="BE2793" i="13"/>
  <c r="BD2793" i="13"/>
  <c r="BC2793" i="13"/>
  <c r="BB2583" i="13"/>
  <c r="BE2583" i="13"/>
  <c r="BD2583" i="13"/>
  <c r="BC2583" i="13"/>
  <c r="BD1645" i="13"/>
  <c r="BC1645" i="13"/>
  <c r="BB1645" i="13"/>
  <c r="BE1645" i="13"/>
  <c r="BD1946" i="13"/>
  <c r="BC1946" i="13"/>
  <c r="BB1946" i="13"/>
  <c r="BE1946" i="13"/>
  <c r="BE2006" i="13"/>
  <c r="BD2006" i="13"/>
  <c r="BB2006" i="13"/>
  <c r="BC2006" i="13"/>
  <c r="BM949" i="13"/>
  <c r="BL949" i="13"/>
  <c r="BO949" i="13"/>
  <c r="BN949" i="13"/>
  <c r="BO571" i="13"/>
  <c r="BN571" i="13"/>
  <c r="BM571" i="13"/>
  <c r="BL571" i="13"/>
  <c r="BY690" i="13"/>
  <c r="BX690" i="13"/>
  <c r="BW690" i="13"/>
  <c r="BV690" i="13"/>
  <c r="BO1418" i="13"/>
  <c r="BN1418" i="13"/>
  <c r="BM1418" i="13"/>
  <c r="BL1418" i="13"/>
  <c r="BM406" i="13"/>
  <c r="BL406" i="13"/>
  <c r="BO406" i="13"/>
  <c r="BN406" i="13"/>
  <c r="BE2156" i="13"/>
  <c r="BD2156" i="13"/>
  <c r="BC2156" i="13"/>
  <c r="BB2156" i="13"/>
  <c r="BE795" i="13"/>
  <c r="BD795" i="13"/>
  <c r="BC795" i="13"/>
  <c r="BB795" i="13"/>
  <c r="BC2930" i="13"/>
  <c r="BB2930" i="13"/>
  <c r="BE2930" i="13"/>
  <c r="BD2930" i="13"/>
  <c r="BO749" i="13"/>
  <c r="BN749" i="13"/>
  <c r="BM749" i="13"/>
  <c r="BL749" i="13"/>
  <c r="BO2433" i="13"/>
  <c r="BN2433" i="13"/>
  <c r="BM2433" i="13"/>
  <c r="BL2433" i="13"/>
  <c r="BE2478" i="13"/>
  <c r="BD2478" i="13"/>
  <c r="BC2478" i="13"/>
  <c r="BB2478" i="13"/>
  <c r="BE312" i="13"/>
  <c r="BD312" i="13"/>
  <c r="BC312" i="13"/>
  <c r="BB312" i="13"/>
  <c r="BO3119" i="13"/>
  <c r="BN3119" i="13"/>
  <c r="BM3119" i="13"/>
  <c r="BL3119" i="13"/>
  <c r="BE840" i="13"/>
  <c r="BD840" i="13"/>
  <c r="BC840" i="13"/>
  <c r="BB840" i="13"/>
  <c r="BE2055" i="13"/>
  <c r="BD2055" i="13"/>
  <c r="BC2055" i="13"/>
  <c r="BB2055" i="13"/>
  <c r="BE2660" i="13"/>
  <c r="BD2660" i="13"/>
  <c r="BC2660" i="13"/>
  <c r="BB2660" i="13"/>
  <c r="BN3049" i="13"/>
  <c r="BM3049" i="13"/>
  <c r="BL3049" i="13"/>
  <c r="BO3049" i="13"/>
  <c r="BO2653" i="13"/>
  <c r="BN2653" i="13"/>
  <c r="BM2653" i="13"/>
  <c r="BL2653" i="13"/>
  <c r="BO1358" i="13"/>
  <c r="BN1358" i="13"/>
  <c r="BM1358" i="13"/>
  <c r="BL1358" i="13"/>
  <c r="BO1796" i="13"/>
  <c r="BN1796" i="13"/>
  <c r="BM1796" i="13"/>
  <c r="BL1796" i="13"/>
  <c r="BE1155" i="13"/>
  <c r="BD1155" i="13"/>
  <c r="BC1155" i="13"/>
  <c r="BB1155" i="13"/>
  <c r="BN2727" i="13"/>
  <c r="BM2727" i="13"/>
  <c r="BL2727" i="13"/>
  <c r="BO2727" i="13"/>
  <c r="BC900" i="13"/>
  <c r="BB900" i="13"/>
  <c r="BE900" i="13"/>
  <c r="BD900" i="13"/>
  <c r="BC2265" i="13"/>
  <c r="BB2265" i="13"/>
  <c r="BD2265" i="13"/>
  <c r="BE2265" i="13"/>
  <c r="BB3017" i="13"/>
  <c r="BE3017" i="13"/>
  <c r="BD3017" i="13"/>
  <c r="BC3017" i="13"/>
  <c r="BN1393" i="13"/>
  <c r="BM1393" i="13"/>
  <c r="BL1393" i="13"/>
  <c r="BO1393" i="13"/>
  <c r="BM2300" i="13"/>
  <c r="BL2300" i="13"/>
  <c r="BN2300" i="13"/>
  <c r="BO2300" i="13"/>
  <c r="BE1113" i="13"/>
  <c r="BD1113" i="13"/>
  <c r="BC1113" i="13"/>
  <c r="BB1113" i="13"/>
  <c r="BE1316" i="13"/>
  <c r="BD1316" i="13"/>
  <c r="BC1316" i="13"/>
  <c r="BB1316" i="13"/>
  <c r="BD1932" i="13"/>
  <c r="BC1932" i="13"/>
  <c r="BB1932" i="13"/>
  <c r="BE1932" i="13"/>
  <c r="BE1512" i="13"/>
  <c r="BD1512" i="13"/>
  <c r="BC1512" i="13"/>
  <c r="BB1512" i="13"/>
  <c r="BM711" i="13"/>
  <c r="BL711" i="13"/>
  <c r="BO711" i="13"/>
  <c r="BN711" i="13"/>
  <c r="BO1649" i="13"/>
  <c r="BN1649" i="13"/>
  <c r="BM1649" i="13"/>
  <c r="BL1649" i="13"/>
  <c r="BD1988" i="13"/>
  <c r="BC1988" i="13"/>
  <c r="BB1988" i="13"/>
  <c r="BE1988" i="13"/>
  <c r="BN214" i="13"/>
  <c r="BM214" i="13"/>
  <c r="BO214" i="13"/>
  <c r="BL214" i="13"/>
  <c r="BE1183" i="13"/>
  <c r="BD1183" i="13"/>
  <c r="BC1183" i="13"/>
  <c r="BB1183" i="13"/>
  <c r="BE2604" i="13"/>
  <c r="BD2604" i="13"/>
  <c r="BC2604" i="13"/>
  <c r="BB2604" i="13"/>
  <c r="BO2237" i="13"/>
  <c r="BN2237" i="13"/>
  <c r="BM2237" i="13"/>
  <c r="BL2237" i="13"/>
  <c r="BV231" i="13"/>
  <c r="BY231" i="13"/>
  <c r="BX231" i="13"/>
  <c r="BW231" i="13"/>
  <c r="BW60" i="13"/>
  <c r="BV60" i="13"/>
  <c r="BY60" i="13"/>
  <c r="BX60" i="13"/>
  <c r="BO424" i="13"/>
  <c r="BN424" i="13"/>
  <c r="BM424" i="13"/>
  <c r="BL424" i="13"/>
  <c r="BO1320" i="13"/>
  <c r="BN1320" i="13"/>
  <c r="BM1320" i="13"/>
  <c r="BL1320" i="13"/>
  <c r="BO63" i="13"/>
  <c r="BN63" i="13"/>
  <c r="BM63" i="13"/>
  <c r="BL63" i="13"/>
  <c r="BE2870" i="13"/>
  <c r="BD2870" i="13"/>
  <c r="BC2870" i="13"/>
  <c r="BB2870" i="13"/>
  <c r="BE2412" i="13"/>
  <c r="BD2412" i="13"/>
  <c r="BC2412" i="13"/>
  <c r="BB2412" i="13"/>
  <c r="BO998" i="13"/>
  <c r="BN998" i="13"/>
  <c r="BM998" i="13"/>
  <c r="BL998" i="13"/>
  <c r="BO2681" i="13"/>
  <c r="BN2681" i="13"/>
  <c r="BM2681" i="13"/>
  <c r="BL2681" i="13"/>
  <c r="BO984" i="13"/>
  <c r="BN984" i="13"/>
  <c r="BM984" i="13"/>
  <c r="BL984" i="13"/>
  <c r="BE1978" i="13"/>
  <c r="BD1978" i="13"/>
  <c r="BB1978" i="13"/>
  <c r="BC1978" i="13"/>
  <c r="BE2100" i="13"/>
  <c r="BD2100" i="13"/>
  <c r="BC2100" i="13"/>
  <c r="BB2100" i="13"/>
  <c r="BO431" i="13"/>
  <c r="BN431" i="13"/>
  <c r="BM431" i="13"/>
  <c r="BL431" i="13"/>
  <c r="BB2835" i="13"/>
  <c r="BE2835" i="13"/>
  <c r="BD2835" i="13"/>
  <c r="BC2835" i="13"/>
  <c r="BO1635" i="13"/>
  <c r="BN1635" i="13"/>
  <c r="BM1635" i="13"/>
  <c r="BL1635" i="13"/>
  <c r="BE1792" i="13"/>
  <c r="BD1792" i="13"/>
  <c r="BC1792" i="13"/>
  <c r="BB1792" i="13"/>
  <c r="BO2849" i="13"/>
  <c r="BN2849" i="13"/>
  <c r="BM2849" i="13"/>
  <c r="BL2849" i="13"/>
  <c r="BE770" i="13"/>
  <c r="BD770" i="13"/>
  <c r="BC770" i="13"/>
  <c r="BB770" i="13"/>
  <c r="BE2867" i="13"/>
  <c r="BD2867" i="13"/>
  <c r="BC2867" i="13"/>
  <c r="BB2867" i="13"/>
  <c r="BO217" i="13"/>
  <c r="BL217" i="13"/>
  <c r="BN217" i="13"/>
  <c r="BM217" i="13"/>
  <c r="BE266" i="13"/>
  <c r="BC266" i="13"/>
  <c r="BB266" i="13"/>
  <c r="BD266" i="13"/>
  <c r="BE1834" i="13"/>
  <c r="BD1834" i="13"/>
  <c r="BC1834" i="13"/>
  <c r="BB1834" i="13"/>
  <c r="BE921" i="13"/>
  <c r="BD921" i="13"/>
  <c r="BC921" i="13"/>
  <c r="BB921" i="13"/>
  <c r="BE3035" i="13"/>
  <c r="BD3035" i="13"/>
  <c r="BB3035" i="13"/>
  <c r="BC3035" i="13"/>
  <c r="BM392" i="13"/>
  <c r="BL392" i="13"/>
  <c r="BO392" i="13"/>
  <c r="BN392" i="13"/>
  <c r="BC438" i="13"/>
  <c r="BC480" i="13"/>
  <c r="BC1999" i="13"/>
  <c r="BC1824" i="13"/>
  <c r="BE2688" i="13"/>
  <c r="BD2688" i="13"/>
  <c r="BC2688" i="13"/>
  <c r="BB2688" i="13"/>
  <c r="BE1012" i="13"/>
  <c r="BD1012" i="13"/>
  <c r="BC1012" i="13"/>
  <c r="BB1012" i="13"/>
  <c r="BB763" i="13"/>
  <c r="BE763" i="13"/>
  <c r="BD763" i="13"/>
  <c r="BC763" i="13"/>
  <c r="BE3231" i="13"/>
  <c r="BD3231" i="13"/>
  <c r="BC3231" i="13"/>
  <c r="BB3231" i="13"/>
  <c r="BN2149" i="13"/>
  <c r="BM2149" i="13"/>
  <c r="BL2149" i="13"/>
  <c r="BO2149" i="13"/>
  <c r="BO1922" i="13"/>
  <c r="BN1922" i="13"/>
  <c r="BM1922" i="13"/>
  <c r="BL1922" i="13"/>
  <c r="BD371" i="13"/>
  <c r="BC371" i="13"/>
  <c r="BB371" i="13"/>
  <c r="BE371" i="13"/>
  <c r="BE1750" i="13"/>
  <c r="BD1750" i="13"/>
  <c r="BC1750" i="13"/>
  <c r="BB1750" i="13"/>
  <c r="BE490" i="13"/>
  <c r="BD490" i="13"/>
  <c r="BC490" i="13"/>
  <c r="BB490" i="13"/>
  <c r="BD221" i="13"/>
  <c r="BC221" i="13"/>
  <c r="BE221" i="13"/>
  <c r="BB221" i="13"/>
  <c r="BO245" i="13"/>
  <c r="BL245" i="13"/>
  <c r="BN245" i="13"/>
  <c r="BM245" i="13"/>
  <c r="BE1981" i="13"/>
  <c r="BD1981" i="13"/>
  <c r="BC1981" i="13"/>
  <c r="BB1981" i="13"/>
  <c r="BL3094" i="13"/>
  <c r="BO3094" i="13"/>
  <c r="BN3094" i="13"/>
  <c r="BM3094" i="13"/>
  <c r="BM3007" i="13"/>
  <c r="BL3007" i="13"/>
  <c r="BO3007" i="13"/>
  <c r="BN3007" i="13"/>
  <c r="BE2811" i="13"/>
  <c r="BD2811" i="13"/>
  <c r="BC2811" i="13"/>
  <c r="BB2811" i="13"/>
  <c r="BL3108" i="13"/>
  <c r="BO3108" i="13"/>
  <c r="BN3108" i="13"/>
  <c r="BM3108" i="13"/>
  <c r="BO1950" i="13"/>
  <c r="BN1950" i="13"/>
  <c r="BM1950" i="13"/>
  <c r="BL1950" i="13"/>
  <c r="BO1908" i="13"/>
  <c r="BN1908" i="13"/>
  <c r="BM1908" i="13"/>
  <c r="BL1908" i="13"/>
  <c r="BN298" i="13"/>
  <c r="BM298" i="13"/>
  <c r="BO298" i="13"/>
  <c r="BL298" i="13"/>
  <c r="BD1799" i="13"/>
  <c r="BC1799" i="13"/>
  <c r="BB1799" i="13"/>
  <c r="BE1799" i="13"/>
  <c r="BE1803" i="13"/>
  <c r="BD1803" i="13"/>
  <c r="BC1803" i="13"/>
  <c r="BB1803" i="13"/>
  <c r="BE1411" i="13"/>
  <c r="BD1411" i="13"/>
  <c r="BC1411" i="13"/>
  <c r="BB1411" i="13"/>
  <c r="BM420" i="13"/>
  <c r="BL420" i="13"/>
  <c r="BO420" i="13"/>
  <c r="BN420" i="13"/>
  <c r="BM308" i="13"/>
  <c r="BL308" i="13"/>
  <c r="BO308" i="13"/>
  <c r="BN308" i="13"/>
  <c r="BE1498" i="13"/>
  <c r="BD1498" i="13"/>
  <c r="BC1498" i="13"/>
  <c r="BB1498" i="13"/>
  <c r="BO830" i="13"/>
  <c r="BN830" i="13"/>
  <c r="BM830" i="13"/>
  <c r="BL830" i="13"/>
  <c r="BO2832" i="13"/>
  <c r="BN2832" i="13"/>
  <c r="BM2832" i="13"/>
  <c r="BL2832" i="13"/>
  <c r="BO970" i="13"/>
  <c r="BN970" i="13"/>
  <c r="BM970" i="13"/>
  <c r="BL970" i="13"/>
  <c r="BB847" i="13"/>
  <c r="BE847" i="13"/>
  <c r="BD847" i="13"/>
  <c r="BC847" i="13"/>
  <c r="BB2779" i="13"/>
  <c r="BE2779" i="13"/>
  <c r="BD2779" i="13"/>
  <c r="BC2779" i="13"/>
  <c r="BO501" i="13"/>
  <c r="BN501" i="13"/>
  <c r="BM501" i="13"/>
  <c r="BL501" i="13"/>
  <c r="BM2244" i="13"/>
  <c r="BL2244" i="13"/>
  <c r="BN2244" i="13"/>
  <c r="BO2244" i="13"/>
  <c r="BM2023" i="13"/>
  <c r="BL2023" i="13"/>
  <c r="BN2023" i="13"/>
  <c r="BO2023" i="13"/>
  <c r="BL1264" i="13"/>
  <c r="BO1264" i="13"/>
  <c r="BN1264" i="13"/>
  <c r="BM1264" i="13"/>
  <c r="BW102" i="13"/>
  <c r="BV102" i="13"/>
  <c r="BX102" i="13"/>
  <c r="BY102" i="13"/>
  <c r="BO1621" i="13"/>
  <c r="BN1621" i="13"/>
  <c r="BM1621" i="13"/>
  <c r="BL1621" i="13"/>
  <c r="BE1568" i="13"/>
  <c r="BD1568" i="13"/>
  <c r="BC1568" i="13"/>
  <c r="BB1568" i="13"/>
  <c r="BM39" i="13"/>
  <c r="BN39" i="13"/>
  <c r="BL39" i="13"/>
  <c r="BO39" i="13"/>
  <c r="BC2709" i="13"/>
  <c r="BB2709" i="13"/>
  <c r="BE2709" i="13"/>
  <c r="BD2709" i="13"/>
  <c r="BM1890" i="13"/>
  <c r="BL1890" i="13"/>
  <c r="BO1890" i="13"/>
  <c r="BN1890" i="13"/>
  <c r="BD1617" i="13"/>
  <c r="BC1617" i="13"/>
  <c r="BB1617" i="13"/>
  <c r="BE1617" i="13"/>
  <c r="BD1631" i="13"/>
  <c r="BC1631" i="13"/>
  <c r="BB1631" i="13"/>
  <c r="BE1631" i="13"/>
  <c r="BO3420" i="13"/>
  <c r="BN3420" i="13"/>
  <c r="BM3420" i="13"/>
  <c r="BL3420" i="13"/>
  <c r="BE2506" i="13"/>
  <c r="BD2506" i="13"/>
  <c r="BC2506" i="13"/>
  <c r="BB2506" i="13"/>
  <c r="BO1117" i="13"/>
  <c r="BN1117" i="13"/>
  <c r="BM1117" i="13"/>
  <c r="BL1117" i="13"/>
  <c r="BE1985" i="13"/>
  <c r="BD1985" i="13"/>
  <c r="BC1985" i="13"/>
  <c r="BB1985" i="13"/>
  <c r="BE896" i="13"/>
  <c r="BD896" i="13"/>
  <c r="BC896" i="13"/>
  <c r="BB896" i="13"/>
  <c r="BE536" i="13"/>
  <c r="BD536" i="13"/>
  <c r="BC536" i="13"/>
  <c r="BB536" i="13"/>
  <c r="BO805" i="13"/>
  <c r="BN805" i="13"/>
  <c r="BM805" i="13"/>
  <c r="BL805" i="13"/>
  <c r="BE522" i="13"/>
  <c r="BD522" i="13"/>
  <c r="BC522" i="13"/>
  <c r="BB522" i="13"/>
  <c r="BE938" i="13"/>
  <c r="BD938" i="13"/>
  <c r="BC938" i="13"/>
  <c r="BB938" i="13"/>
  <c r="BE648" i="13"/>
  <c r="BD648" i="13"/>
  <c r="BC648" i="13"/>
  <c r="BB648" i="13"/>
  <c r="BE56" i="13"/>
  <c r="BD56" i="13"/>
  <c r="BC56" i="13"/>
  <c r="BB56" i="13"/>
  <c r="BO119" i="13"/>
  <c r="BN119" i="13"/>
  <c r="BM119" i="13"/>
  <c r="BL119" i="13"/>
  <c r="BO1271" i="13"/>
  <c r="BN1271" i="13"/>
  <c r="BM1271" i="13"/>
  <c r="BL1271" i="13"/>
  <c r="BN2065" i="13"/>
  <c r="BM2065" i="13"/>
  <c r="BL2065" i="13"/>
  <c r="BO2065" i="13"/>
  <c r="BE977" i="13"/>
  <c r="BD977" i="13"/>
  <c r="BC977" i="13"/>
  <c r="BB977" i="13"/>
  <c r="BO1936" i="13"/>
  <c r="BN1936" i="13"/>
  <c r="BM1936" i="13"/>
  <c r="BL1936" i="13"/>
  <c r="BE753" i="13"/>
  <c r="BD753" i="13"/>
  <c r="BC753" i="13"/>
  <c r="BB753" i="13"/>
  <c r="BN2352" i="13"/>
  <c r="BM2352" i="13"/>
  <c r="BL2352" i="13"/>
  <c r="BO2352" i="13"/>
  <c r="BE725" i="13"/>
  <c r="BD725" i="13"/>
  <c r="BC725" i="13"/>
  <c r="BB725" i="13"/>
  <c r="BE364" i="13"/>
  <c r="BC364" i="13"/>
  <c r="BB364" i="13"/>
  <c r="BD364" i="13"/>
  <c r="BO3175" i="13"/>
  <c r="BN3175" i="13"/>
  <c r="BM3175" i="13"/>
  <c r="BL3175" i="13"/>
  <c r="BE564" i="13"/>
  <c r="BD564" i="13"/>
  <c r="BC564" i="13"/>
  <c r="BB564" i="13"/>
  <c r="BO1285" i="13"/>
  <c r="BN1285" i="13"/>
  <c r="BM1285" i="13"/>
  <c r="BL1285" i="13"/>
  <c r="BE2940" i="13"/>
  <c r="BD2940" i="13"/>
  <c r="BC2940" i="13"/>
  <c r="BB2940" i="13"/>
  <c r="BE2191" i="13"/>
  <c r="BD2191" i="13"/>
  <c r="BC2191" i="13"/>
  <c r="BB2191" i="13"/>
  <c r="BE2534" i="13"/>
  <c r="BD2534" i="13"/>
  <c r="BC2534" i="13"/>
  <c r="BB2534" i="13"/>
  <c r="BE2881" i="13"/>
  <c r="BD2881" i="13"/>
  <c r="BC2881" i="13"/>
  <c r="BB2881" i="13"/>
  <c r="BO2160" i="13"/>
  <c r="BN2160" i="13"/>
  <c r="BM2160" i="13"/>
  <c r="BL2160" i="13"/>
  <c r="BE2926" i="13"/>
  <c r="BD2926" i="13"/>
  <c r="BC2926" i="13"/>
  <c r="BB2926" i="13"/>
  <c r="BE3378" i="13"/>
  <c r="BD3378" i="13"/>
  <c r="BC3378" i="13"/>
  <c r="BB3378" i="13"/>
  <c r="BE84" i="13"/>
  <c r="BD84" i="13"/>
  <c r="BC84" i="13"/>
  <c r="BB84" i="13"/>
  <c r="BO1061" i="13"/>
  <c r="BN1061" i="13"/>
  <c r="BM1061" i="13"/>
  <c r="BL1061" i="13"/>
  <c r="BO1306" i="13"/>
  <c r="BN1306" i="13"/>
  <c r="BM1306" i="13"/>
  <c r="BL1306" i="13"/>
  <c r="BM2503" i="13"/>
  <c r="BL2503" i="13"/>
  <c r="BO2503" i="13"/>
  <c r="BN2503" i="13"/>
  <c r="BE739" i="13"/>
  <c r="BD739" i="13"/>
  <c r="BC739" i="13"/>
  <c r="BB739" i="13"/>
  <c r="BW46" i="13"/>
  <c r="BV46" i="13"/>
  <c r="BX46" i="13"/>
  <c r="BY46" i="13"/>
  <c r="BC872" i="13"/>
  <c r="BB872" i="13"/>
  <c r="BE872" i="13"/>
  <c r="BD872" i="13"/>
  <c r="BC2860" i="13"/>
  <c r="BB2860" i="13"/>
  <c r="BE2860" i="13"/>
  <c r="BD2860" i="13"/>
  <c r="BE742" i="13"/>
  <c r="BD742" i="13"/>
  <c r="BC742" i="13"/>
  <c r="BB742" i="13"/>
  <c r="BO3476" i="13"/>
  <c r="BN3476" i="13"/>
  <c r="BM3476" i="13"/>
  <c r="BL3476" i="13"/>
  <c r="BO2419" i="13"/>
  <c r="BN2419" i="13"/>
  <c r="BM2419" i="13"/>
  <c r="BL2419" i="13"/>
  <c r="BE1628" i="13"/>
  <c r="BD1628" i="13"/>
  <c r="BC1628" i="13"/>
  <c r="BB1628" i="13"/>
  <c r="BE756" i="13"/>
  <c r="BD756" i="13"/>
  <c r="BC756" i="13"/>
  <c r="BB756" i="13"/>
  <c r="BE200" i="13"/>
  <c r="BD200" i="13"/>
  <c r="BC200" i="13"/>
  <c r="BB200" i="13"/>
  <c r="BE2758" i="13"/>
  <c r="BD2758" i="13"/>
  <c r="BC2758" i="13"/>
  <c r="BB2758" i="13"/>
  <c r="BE3010" i="13"/>
  <c r="BD3010" i="13"/>
  <c r="BC3010" i="13"/>
  <c r="BB3010" i="13"/>
  <c r="BE126" i="13"/>
  <c r="BD126" i="13"/>
  <c r="BC126" i="13"/>
  <c r="BB126" i="13"/>
  <c r="BE2905" i="13"/>
  <c r="BD2905" i="13"/>
  <c r="BB2905" i="13"/>
  <c r="BC2905" i="13"/>
  <c r="BN2093" i="13"/>
  <c r="BM2093" i="13"/>
  <c r="BL2093" i="13"/>
  <c r="BO2093" i="13"/>
  <c r="BD3112" i="13"/>
  <c r="BC3112" i="13"/>
  <c r="BB3112" i="13"/>
  <c r="BE3112" i="13"/>
  <c r="BC788" i="13"/>
  <c r="BB788" i="13"/>
  <c r="BE788" i="13"/>
  <c r="BD788" i="13"/>
  <c r="BB1229" i="13"/>
  <c r="BE1229" i="13"/>
  <c r="BD1229" i="13"/>
  <c r="BC1229" i="13"/>
  <c r="BO1530" i="13"/>
  <c r="BN1530" i="13"/>
  <c r="BM1530" i="13"/>
  <c r="BL1530" i="13"/>
  <c r="BO3147" i="13"/>
  <c r="BN3147" i="13"/>
  <c r="BM3147" i="13"/>
  <c r="BL3147" i="13"/>
  <c r="BO1145" i="13"/>
  <c r="BN1145" i="13"/>
  <c r="BM1145" i="13"/>
  <c r="BL1145" i="13"/>
  <c r="BO2863" i="13"/>
  <c r="BN2863" i="13"/>
  <c r="BM2863" i="13"/>
  <c r="BL2863" i="13"/>
  <c r="BM210" i="13"/>
  <c r="BL210" i="13"/>
  <c r="BO210" i="13"/>
  <c r="BN210" i="13"/>
  <c r="BV203" i="13"/>
  <c r="BY203" i="13"/>
  <c r="BX203" i="13"/>
  <c r="BW203" i="13"/>
  <c r="BE3168" i="13"/>
  <c r="BD3168" i="13"/>
  <c r="BC3168" i="13"/>
  <c r="BB3168" i="13"/>
  <c r="BE3241" i="13"/>
  <c r="BD3241" i="13"/>
  <c r="BB3241" i="13"/>
  <c r="BC3241" i="13"/>
  <c r="BE1894" i="13"/>
  <c r="BD1894" i="13"/>
  <c r="BC1894" i="13"/>
  <c r="BB1894" i="13"/>
  <c r="BO1019" i="13"/>
  <c r="BN1019" i="13"/>
  <c r="BM1019" i="13"/>
  <c r="BL1019" i="13"/>
  <c r="BO91" i="13"/>
  <c r="BN91" i="13"/>
  <c r="BM91" i="13"/>
  <c r="BL91" i="13"/>
  <c r="BO2310" i="13"/>
  <c r="BN2310" i="13"/>
  <c r="BM2310" i="13"/>
  <c r="BL2310" i="13"/>
  <c r="BO1089" i="13"/>
  <c r="BN1089" i="13"/>
  <c r="BM1089" i="13"/>
  <c r="BL1089" i="13"/>
  <c r="BE837" i="13"/>
  <c r="BD837" i="13"/>
  <c r="BC837" i="13"/>
  <c r="BB837" i="13"/>
  <c r="BB1103" i="13"/>
  <c r="BE1103" i="13"/>
  <c r="BD1103" i="13"/>
  <c r="BC1103" i="13"/>
  <c r="BB833" i="13"/>
  <c r="BE833" i="13"/>
  <c r="BD833" i="13"/>
  <c r="BC833" i="13"/>
  <c r="BE3311" i="13"/>
  <c r="BD3311" i="13"/>
  <c r="BB3311" i="13"/>
  <c r="BC3311" i="13"/>
  <c r="BO2723" i="13"/>
  <c r="BN2723" i="13"/>
  <c r="BM2723" i="13"/>
  <c r="BL2723" i="13"/>
  <c r="BE2069" i="13"/>
  <c r="BD2069" i="13"/>
  <c r="BC2069" i="13"/>
  <c r="BB2069" i="13"/>
  <c r="BE2730" i="13"/>
  <c r="BD2730" i="13"/>
  <c r="BC2730" i="13"/>
  <c r="BB2730" i="13"/>
  <c r="BM67" i="13"/>
  <c r="BL67" i="13"/>
  <c r="BN67" i="13"/>
  <c r="BO67" i="13"/>
  <c r="BE2153" i="13"/>
  <c r="BD2153" i="13"/>
  <c r="BC2153" i="13"/>
  <c r="BB2153" i="13"/>
  <c r="BE879" i="13"/>
  <c r="BD879" i="13"/>
  <c r="BC879" i="13"/>
  <c r="BB879" i="13"/>
  <c r="BE2982" i="13"/>
  <c r="BD2982" i="13"/>
  <c r="BC2982" i="13"/>
  <c r="BB2982" i="13"/>
  <c r="BE2331" i="13"/>
  <c r="BD2331" i="13"/>
  <c r="BC2331" i="13"/>
  <c r="BB2331" i="13"/>
  <c r="BE2205" i="13"/>
  <c r="BD2205" i="13"/>
  <c r="BC2205" i="13"/>
  <c r="BB2205" i="13"/>
  <c r="BE1001" i="13"/>
  <c r="BC1001" i="13"/>
  <c r="BB1001" i="13"/>
  <c r="BD1001" i="13"/>
  <c r="BO77" i="13"/>
  <c r="BN77" i="13"/>
  <c r="BM77" i="13"/>
  <c r="BL77" i="13"/>
  <c r="BE2772" i="13"/>
  <c r="BD2772" i="13"/>
  <c r="BC2772" i="13"/>
  <c r="BB2772" i="13"/>
  <c r="BD2884" i="13"/>
  <c r="BC2884" i="13"/>
  <c r="BB2884" i="13"/>
  <c r="BE2884" i="13"/>
  <c r="BD375" i="13"/>
  <c r="BC375" i="13"/>
  <c r="BE375" i="13"/>
  <c r="BB375" i="13"/>
  <c r="BE3294" i="13"/>
  <c r="BC3294" i="13"/>
  <c r="BB3294" i="13"/>
  <c r="BD3294" i="13"/>
  <c r="BE1582" i="13"/>
  <c r="BD1582" i="13"/>
  <c r="BC1582" i="13"/>
  <c r="BB1582" i="13"/>
  <c r="BO1159" i="13"/>
  <c r="BN1159" i="13"/>
  <c r="BM1159" i="13"/>
  <c r="BL1159" i="13"/>
  <c r="BE2814" i="13"/>
  <c r="BD2814" i="13"/>
  <c r="BC2814" i="13"/>
  <c r="BB2814" i="13"/>
  <c r="BE854" i="13"/>
  <c r="BD854" i="13"/>
  <c r="BC854" i="13"/>
  <c r="BB854" i="13"/>
  <c r="BO2030" i="13"/>
  <c r="BN2030" i="13"/>
  <c r="BM2030" i="13"/>
  <c r="BL2030" i="13"/>
  <c r="BE1778" i="13"/>
  <c r="BD1778" i="13"/>
  <c r="BC1778" i="13"/>
  <c r="BB1778" i="13"/>
  <c r="BE1820" i="13"/>
  <c r="BD1820" i="13"/>
  <c r="BC1820" i="13"/>
  <c r="BB1820" i="13"/>
  <c r="BO3056" i="13"/>
  <c r="BM3056" i="13"/>
  <c r="BL3056" i="13"/>
  <c r="BN3056" i="13"/>
  <c r="BV413" i="13"/>
  <c r="BY413" i="13"/>
  <c r="BX413" i="13"/>
  <c r="BW413" i="13"/>
  <c r="BC2944" i="13"/>
  <c r="BB2944" i="13"/>
  <c r="BE2944" i="13"/>
  <c r="BD2944" i="13"/>
  <c r="BO259" i="13"/>
  <c r="BN259" i="13"/>
  <c r="BL259" i="13"/>
  <c r="BM259" i="13"/>
  <c r="BM2573" i="13"/>
  <c r="BL2573" i="13"/>
  <c r="BO2573" i="13"/>
  <c r="BN2573" i="13"/>
  <c r="BO319" i="13"/>
  <c r="BN319" i="13"/>
  <c r="BM319" i="13"/>
  <c r="BL319" i="13"/>
  <c r="BM3234" i="13"/>
  <c r="BL3234" i="13"/>
  <c r="BO3234" i="13"/>
  <c r="BN3234" i="13"/>
  <c r="BC718" i="13"/>
  <c r="BB718" i="13"/>
  <c r="BE718" i="13"/>
  <c r="BD718" i="13"/>
  <c r="BO3224" i="13"/>
  <c r="BN3224" i="13"/>
  <c r="BM3224" i="13"/>
  <c r="BL3224" i="13"/>
  <c r="BC956" i="13"/>
  <c r="BB956" i="13"/>
  <c r="BE956" i="13"/>
  <c r="BD956" i="13"/>
  <c r="BB861" i="13"/>
  <c r="BE861" i="13"/>
  <c r="BD861" i="13"/>
  <c r="BC861" i="13"/>
  <c r="BM3374" i="13"/>
  <c r="BL3374" i="13"/>
  <c r="BO3374" i="13"/>
  <c r="BN3374" i="13"/>
  <c r="BD1841" i="13"/>
  <c r="BC1841" i="13"/>
  <c r="BB1841" i="13"/>
  <c r="BE1841" i="13"/>
  <c r="BL2139" i="13"/>
  <c r="BO2139" i="13"/>
  <c r="BM2139" i="13"/>
  <c r="BN2139" i="13"/>
  <c r="BE1190" i="13"/>
  <c r="BD1190" i="13"/>
  <c r="BC1190" i="13"/>
  <c r="BB1190" i="13"/>
  <c r="BM137" i="13"/>
  <c r="BL137" i="13"/>
  <c r="BN137" i="13"/>
  <c r="BO137" i="13"/>
  <c r="BN1246" i="13"/>
  <c r="BM1246" i="13"/>
  <c r="BL1246" i="13"/>
  <c r="BO1246" i="13"/>
  <c r="BB2282" i="13"/>
  <c r="BE2282" i="13"/>
  <c r="BC2282" i="13"/>
  <c r="BD2282" i="13"/>
  <c r="BN3437" i="13"/>
  <c r="BM3437" i="13"/>
  <c r="BL3437" i="13"/>
  <c r="BO3437" i="13"/>
  <c r="BN1407" i="13"/>
  <c r="BM1407" i="13"/>
  <c r="BL1407" i="13"/>
  <c r="BO1407" i="13"/>
  <c r="BO1817" i="13"/>
  <c r="BN1817" i="13"/>
  <c r="BM1817" i="13"/>
  <c r="BL1817" i="13"/>
  <c r="BO3189" i="13"/>
  <c r="BN3189" i="13"/>
  <c r="BM3189" i="13"/>
  <c r="BL3189" i="13"/>
  <c r="BE1029" i="13"/>
  <c r="BD1029" i="13"/>
  <c r="BC1029" i="13"/>
  <c r="BB1029" i="13"/>
  <c r="BE1442" i="13"/>
  <c r="BD1442" i="13"/>
  <c r="BC1442" i="13"/>
  <c r="BB1442" i="13"/>
  <c r="BD333" i="13"/>
  <c r="BC333" i="13"/>
  <c r="BE333" i="13"/>
  <c r="BB333" i="13"/>
  <c r="BE3455" i="13"/>
  <c r="BD3455" i="13"/>
  <c r="BC3455" i="13"/>
  <c r="BB3455" i="13"/>
  <c r="BE1152" i="13"/>
  <c r="BD1152" i="13"/>
  <c r="BC1152" i="13"/>
  <c r="BB1152" i="13"/>
  <c r="BE2370" i="13"/>
  <c r="BD2370" i="13"/>
  <c r="BC2370" i="13"/>
  <c r="BB2370" i="13"/>
  <c r="BE2083" i="13"/>
  <c r="BD2083" i="13"/>
  <c r="BC2083" i="13"/>
  <c r="BB2083" i="13"/>
  <c r="BE1194" i="13"/>
  <c r="BD1194" i="13"/>
  <c r="BC1194" i="13"/>
  <c r="BB1194" i="13"/>
  <c r="BB777" i="13"/>
  <c r="BE777" i="13"/>
  <c r="BD777" i="13"/>
  <c r="BC777" i="13"/>
  <c r="BL1439" i="13"/>
  <c r="BO1439" i="13"/>
  <c r="BN1439" i="13"/>
  <c r="BM1439" i="13"/>
  <c r="BC2223" i="13"/>
  <c r="BB2223" i="13"/>
  <c r="BD2223" i="13"/>
  <c r="BE2223" i="13"/>
  <c r="BB2090" i="13"/>
  <c r="BE2090" i="13"/>
  <c r="BC2090" i="13"/>
  <c r="BD2090" i="13"/>
  <c r="BB1257" i="13"/>
  <c r="BE1257" i="13"/>
  <c r="BD1257" i="13"/>
  <c r="BC1257" i="13"/>
  <c r="BE1554" i="13"/>
  <c r="BD1554" i="13"/>
  <c r="BC1554" i="13"/>
  <c r="BB1554" i="13"/>
  <c r="BO2027" i="13"/>
  <c r="BN2027" i="13"/>
  <c r="BL2027" i="13"/>
  <c r="BM2027" i="13"/>
  <c r="BD2664" i="13"/>
  <c r="BC2664" i="13"/>
  <c r="BB2664" i="13"/>
  <c r="BE2664" i="13"/>
  <c r="BO1302" i="13"/>
  <c r="BN1302" i="13"/>
  <c r="BM1302" i="13"/>
  <c r="BL1302" i="13"/>
  <c r="BN1575" i="13"/>
  <c r="BM1575" i="13"/>
  <c r="BL1575" i="13"/>
  <c r="BO1575" i="13"/>
  <c r="BE3063" i="13"/>
  <c r="BC3063" i="13"/>
  <c r="BB3063" i="13"/>
  <c r="BD3063" i="13"/>
  <c r="BB2104" i="13"/>
  <c r="BE2104" i="13"/>
  <c r="BC2104" i="13"/>
  <c r="BD2104" i="13"/>
  <c r="BO3203" i="13"/>
  <c r="BN3203" i="13"/>
  <c r="BM3203" i="13"/>
  <c r="BL3203" i="13"/>
  <c r="BO620" i="13"/>
  <c r="BN620" i="13"/>
  <c r="BM620" i="13"/>
  <c r="BL620" i="13"/>
  <c r="BO676" i="13"/>
  <c r="BN676" i="13"/>
  <c r="BM676" i="13"/>
  <c r="BL676" i="13"/>
  <c r="BM3220" i="13"/>
  <c r="BL3220" i="13"/>
  <c r="BO3220" i="13"/>
  <c r="BN3220" i="13"/>
  <c r="BL1040" i="13"/>
  <c r="BO1040" i="13"/>
  <c r="BN1040" i="13"/>
  <c r="BM1040" i="13"/>
  <c r="BN1092" i="13"/>
  <c r="BM1092" i="13"/>
  <c r="BL1092" i="13"/>
  <c r="BO1092" i="13"/>
  <c r="BM588" i="13"/>
  <c r="BL588" i="13"/>
  <c r="BO588" i="13"/>
  <c r="BN588" i="13"/>
  <c r="BC942" i="13"/>
  <c r="BB942" i="13"/>
  <c r="BE942" i="13"/>
  <c r="BD942" i="13"/>
  <c r="BD3070" i="13"/>
  <c r="BC3070" i="13"/>
  <c r="BB3070" i="13"/>
  <c r="BE3070" i="13"/>
  <c r="BE1218" i="13"/>
  <c r="BD1218" i="13"/>
  <c r="BC1218" i="13"/>
  <c r="BB1218" i="13"/>
  <c r="BB2499" i="13"/>
  <c r="BE2499" i="13"/>
  <c r="BD2499" i="13"/>
  <c r="BC2499" i="13"/>
  <c r="BM1904" i="13"/>
  <c r="BL1904" i="13"/>
  <c r="BO1904" i="13"/>
  <c r="BN1904" i="13"/>
  <c r="BC760" i="13"/>
  <c r="BB760" i="13"/>
  <c r="BE760" i="13"/>
  <c r="BD760" i="13"/>
  <c r="BO1943" i="13"/>
  <c r="BN1943" i="13"/>
  <c r="BL1943" i="13"/>
  <c r="BM1943" i="13"/>
  <c r="BO3371" i="13"/>
  <c r="BN3371" i="13"/>
  <c r="BM3371" i="13"/>
  <c r="BL3371" i="13"/>
  <c r="BE1435" i="13"/>
  <c r="BD1435" i="13"/>
  <c r="BC1435" i="13"/>
  <c r="BB1435" i="13"/>
  <c r="BN2713" i="13"/>
  <c r="BM2713" i="13"/>
  <c r="BL2713" i="13"/>
  <c r="BO2713" i="13"/>
  <c r="BO277" i="13"/>
  <c r="BN277" i="13"/>
  <c r="BM277" i="13"/>
  <c r="BL277" i="13"/>
  <c r="BO487" i="13"/>
  <c r="BN487" i="13"/>
  <c r="BM487" i="13"/>
  <c r="BL487" i="13"/>
  <c r="BL1565" i="13"/>
  <c r="BO1565" i="13"/>
  <c r="BN1565" i="13"/>
  <c r="BM1565" i="13"/>
  <c r="BD1757" i="13"/>
  <c r="BC1757" i="13"/>
  <c r="BB1757" i="13"/>
  <c r="BE1757" i="13"/>
  <c r="BM3416" i="13"/>
  <c r="BL3416" i="13"/>
  <c r="BO3416" i="13"/>
  <c r="BN3416" i="13"/>
  <c r="BE1008" i="13"/>
  <c r="BD1008" i="13"/>
  <c r="BC1008" i="13"/>
  <c r="BB1008" i="13"/>
  <c r="BE1022" i="13"/>
  <c r="BD1022" i="13"/>
  <c r="BC1022" i="13"/>
  <c r="BB1022" i="13"/>
  <c r="BE3115" i="13"/>
  <c r="BD3115" i="13"/>
  <c r="BC3115" i="13"/>
  <c r="BB3115" i="13"/>
  <c r="BD553" i="13"/>
  <c r="BC553" i="13"/>
  <c r="BB553" i="13"/>
  <c r="BE553" i="13"/>
  <c r="BE1372" i="13"/>
  <c r="BD1372" i="13"/>
  <c r="BC1372" i="13"/>
  <c r="BB1372" i="13"/>
  <c r="BE1866" i="13"/>
  <c r="BD1866" i="13"/>
  <c r="BC1866" i="13"/>
  <c r="BB1866" i="13"/>
  <c r="BE98" i="13"/>
  <c r="BD98" i="13"/>
  <c r="BC98" i="13"/>
  <c r="BB98" i="13"/>
  <c r="BN3336" i="13"/>
  <c r="BM3336" i="13"/>
  <c r="BL3336" i="13"/>
  <c r="BO3336" i="13"/>
  <c r="BL1292" i="13"/>
  <c r="BO1292" i="13"/>
  <c r="BN1292" i="13"/>
  <c r="BM1292" i="13"/>
  <c r="BN1134" i="13"/>
  <c r="BM1134" i="13"/>
  <c r="BL1134" i="13"/>
  <c r="BO1134" i="13"/>
  <c r="BO1670" i="13"/>
  <c r="BN1670" i="13"/>
  <c r="BM1670" i="13"/>
  <c r="BL1670" i="13"/>
  <c r="BN3451" i="13"/>
  <c r="BM3451" i="13"/>
  <c r="BL3451" i="13"/>
  <c r="BO3451" i="13"/>
  <c r="BO1691" i="13"/>
  <c r="BN1691" i="13"/>
  <c r="BM1691" i="13"/>
  <c r="BL1691" i="13"/>
  <c r="BL2646" i="13"/>
  <c r="BO2646" i="13"/>
  <c r="BN2646" i="13"/>
  <c r="BM2646" i="13"/>
  <c r="BE3479" i="13"/>
  <c r="BD3479" i="13"/>
  <c r="BC3479" i="13"/>
  <c r="BB3479" i="13"/>
  <c r="BE3500" i="13"/>
  <c r="BD3500" i="13"/>
  <c r="BC3500" i="13"/>
  <c r="BB3500" i="13"/>
  <c r="BC816" i="13"/>
  <c r="BB816" i="13"/>
  <c r="BE816" i="13"/>
  <c r="BD816" i="13"/>
  <c r="BL3497" i="13"/>
  <c r="BO3497" i="13"/>
  <c r="BN3497" i="13"/>
  <c r="BM3497" i="13"/>
  <c r="BD2678" i="13"/>
  <c r="BC2678" i="13"/>
  <c r="BB2678" i="13"/>
  <c r="BE2678" i="13"/>
  <c r="BO1971" i="13"/>
  <c r="BN1971" i="13"/>
  <c r="BL1971" i="13"/>
  <c r="BM1971" i="13"/>
  <c r="BO1929" i="13"/>
  <c r="BN1929" i="13"/>
  <c r="BL1929" i="13"/>
  <c r="BM1929" i="13"/>
  <c r="BO515" i="13"/>
  <c r="BN515" i="13"/>
  <c r="BM515" i="13"/>
  <c r="BL515" i="13"/>
  <c r="BM700" i="13"/>
  <c r="BL700" i="13"/>
  <c r="BO700" i="13"/>
  <c r="BN700" i="13"/>
  <c r="BD2692" i="13"/>
  <c r="BC2692" i="13"/>
  <c r="BB2692" i="13"/>
  <c r="BE2692" i="13"/>
  <c r="BM2314" i="13"/>
  <c r="BL2314" i="13"/>
  <c r="BN2314" i="13"/>
  <c r="BO2314" i="13"/>
  <c r="BL1222" i="13"/>
  <c r="BO1222" i="13"/>
  <c r="BN1222" i="13"/>
  <c r="BM1222" i="13"/>
  <c r="BE1295" i="13"/>
  <c r="BD1295" i="13"/>
  <c r="BC1295" i="13"/>
  <c r="BB1295" i="13"/>
  <c r="BC774" i="13"/>
  <c r="BB774" i="13"/>
  <c r="BE774" i="13"/>
  <c r="BD774" i="13"/>
  <c r="BC802" i="13"/>
  <c r="BB802" i="13"/>
  <c r="BE802" i="13"/>
  <c r="BD802" i="13"/>
  <c r="BD287" i="13"/>
  <c r="BC287" i="13"/>
  <c r="BB287" i="13"/>
  <c r="BE287" i="13"/>
  <c r="BM2587" i="13"/>
  <c r="BL2587" i="13"/>
  <c r="BO2587" i="13"/>
  <c r="BN2587" i="13"/>
  <c r="BC252" i="13"/>
  <c r="BB252" i="13"/>
  <c r="BE252" i="13"/>
  <c r="BD252" i="13"/>
  <c r="BL1523" i="13"/>
  <c r="BO1523" i="13"/>
  <c r="BN1523" i="13"/>
  <c r="BM1523" i="13"/>
  <c r="BB2174" i="13"/>
  <c r="BE2174" i="13"/>
  <c r="BC2174" i="13"/>
  <c r="BD2174" i="13"/>
  <c r="BD1827" i="13"/>
  <c r="BC1827" i="13"/>
  <c r="BB1827" i="13"/>
  <c r="BE1827" i="13"/>
  <c r="BB2485" i="13"/>
  <c r="BE2485" i="13"/>
  <c r="BD2485" i="13"/>
  <c r="BC2485" i="13"/>
  <c r="BC2279" i="13"/>
  <c r="BB2279" i="13"/>
  <c r="BD2279" i="13"/>
  <c r="BE2279" i="13"/>
  <c r="BM95" i="13"/>
  <c r="BN95" i="13"/>
  <c r="BL95" i="13"/>
  <c r="BO95" i="13"/>
  <c r="BB2541" i="13"/>
  <c r="BE2541" i="13"/>
  <c r="BD2541" i="13"/>
  <c r="BC2541" i="13"/>
  <c r="BD567" i="13"/>
  <c r="BC567" i="13"/>
  <c r="BB567" i="13"/>
  <c r="BE567" i="13"/>
  <c r="BO1887" i="13"/>
  <c r="BN1887" i="13"/>
  <c r="BM1887" i="13"/>
  <c r="BL1887" i="13"/>
  <c r="BM2328" i="13"/>
  <c r="BL2328" i="13"/>
  <c r="BN2328" i="13"/>
  <c r="BO2328" i="13"/>
  <c r="BE578" i="13"/>
  <c r="BD578" i="13"/>
  <c r="BC578" i="13"/>
  <c r="BB578" i="13"/>
  <c r="BE1838" i="13"/>
  <c r="BD1838" i="13"/>
  <c r="BC1838" i="13"/>
  <c r="BB1838" i="13"/>
  <c r="BE2576" i="13"/>
  <c r="BD2576" i="13"/>
  <c r="BC2576" i="13"/>
  <c r="BB2576" i="13"/>
  <c r="BE2968" i="13"/>
  <c r="BD2968" i="13"/>
  <c r="BC2968" i="13"/>
  <c r="BB2968" i="13"/>
  <c r="BE798" i="13"/>
  <c r="BD798" i="13"/>
  <c r="BC798" i="13"/>
  <c r="BB798" i="13"/>
  <c r="BE2828" i="13"/>
  <c r="BD2828" i="13"/>
  <c r="BC2828" i="13"/>
  <c r="BB2828" i="13"/>
  <c r="BO133" i="13"/>
  <c r="BN133" i="13"/>
  <c r="BM133" i="13"/>
  <c r="BL133" i="13"/>
  <c r="BY133" i="13" l="1"/>
  <c r="BX133" i="13"/>
  <c r="BW133" i="13"/>
  <c r="BV133" i="13"/>
  <c r="BO798" i="13"/>
  <c r="BN798" i="13"/>
  <c r="BM798" i="13"/>
  <c r="BL798" i="13"/>
  <c r="BN2576" i="13"/>
  <c r="BM2576" i="13"/>
  <c r="BO2576" i="13"/>
  <c r="BL2576" i="13"/>
  <c r="BO578" i="13"/>
  <c r="BN578" i="13"/>
  <c r="BM578" i="13"/>
  <c r="BL578" i="13"/>
  <c r="BY1887" i="13"/>
  <c r="BX1887" i="13"/>
  <c r="BW1887" i="13"/>
  <c r="BV1887" i="13"/>
  <c r="BO1295" i="13"/>
  <c r="BN1295" i="13"/>
  <c r="BM1295" i="13"/>
  <c r="BL1295" i="13"/>
  <c r="BN3479" i="13"/>
  <c r="BM3479" i="13"/>
  <c r="BL3479" i="13"/>
  <c r="BO3479" i="13"/>
  <c r="BY1691" i="13"/>
  <c r="BX1691" i="13"/>
  <c r="BW1691" i="13"/>
  <c r="BV1691" i="13"/>
  <c r="BY1670" i="13"/>
  <c r="BX1670" i="13"/>
  <c r="BW1670" i="13"/>
  <c r="BV1670" i="13"/>
  <c r="BL98" i="13"/>
  <c r="BO98" i="13"/>
  <c r="BN98" i="13"/>
  <c r="BM98" i="13"/>
  <c r="BO1372" i="13"/>
  <c r="BN1372" i="13"/>
  <c r="BM1372" i="13"/>
  <c r="BL1372" i="13"/>
  <c r="BO3115" i="13"/>
  <c r="BM3115" i="13"/>
  <c r="BL3115" i="13"/>
  <c r="BN3115" i="13"/>
  <c r="BN1008" i="13"/>
  <c r="BM1008" i="13"/>
  <c r="BL1008" i="13"/>
  <c r="BO1008" i="13"/>
  <c r="BY487" i="13"/>
  <c r="BX487" i="13"/>
  <c r="BW487" i="13"/>
  <c r="BV487" i="13"/>
  <c r="BY3371" i="13"/>
  <c r="BX3371" i="13"/>
  <c r="BW3371" i="13"/>
  <c r="BV3371" i="13"/>
  <c r="BY676" i="13"/>
  <c r="BX676" i="13"/>
  <c r="BW676" i="13"/>
  <c r="BV676" i="13"/>
  <c r="BY3203" i="13"/>
  <c r="BX3203" i="13"/>
  <c r="BW3203" i="13"/>
  <c r="BV3203" i="13"/>
  <c r="BW1302" i="13"/>
  <c r="BV1302" i="13"/>
  <c r="BY1302" i="13"/>
  <c r="BX1302" i="13"/>
  <c r="BL2083" i="13"/>
  <c r="BO2083" i="13"/>
  <c r="BM2083" i="13"/>
  <c r="BN2083" i="13"/>
  <c r="BL1152" i="13"/>
  <c r="BO1152" i="13"/>
  <c r="BN1152" i="13"/>
  <c r="BM1152" i="13"/>
  <c r="BO333" i="13"/>
  <c r="BN333" i="13"/>
  <c r="BM333" i="13"/>
  <c r="BL333" i="13"/>
  <c r="BO1029" i="13"/>
  <c r="BN1029" i="13"/>
  <c r="BM1029" i="13"/>
  <c r="BL1029" i="13"/>
  <c r="BY1817" i="13"/>
  <c r="BX1817" i="13"/>
  <c r="BW1817" i="13"/>
  <c r="BV1817" i="13"/>
  <c r="BN1190" i="13"/>
  <c r="BM1190" i="13"/>
  <c r="BL1190" i="13"/>
  <c r="BO1190" i="13"/>
  <c r="BY3224" i="13"/>
  <c r="BX3224" i="13"/>
  <c r="BW3224" i="13"/>
  <c r="BV3224" i="13"/>
  <c r="BM1778" i="13"/>
  <c r="BL1778" i="13"/>
  <c r="BO1778" i="13"/>
  <c r="BN1778" i="13"/>
  <c r="BO854" i="13"/>
  <c r="BN854" i="13"/>
  <c r="BM854" i="13"/>
  <c r="BL854" i="13"/>
  <c r="BV1159" i="13"/>
  <c r="BY1159" i="13"/>
  <c r="BX1159" i="13"/>
  <c r="BW1159" i="13"/>
  <c r="BY77" i="13"/>
  <c r="BX77" i="13"/>
  <c r="BW77" i="13"/>
  <c r="BV77" i="13"/>
  <c r="BO2205" i="13"/>
  <c r="BN2205" i="13"/>
  <c r="BL2205" i="13"/>
  <c r="BM2205" i="13"/>
  <c r="BN2982" i="13"/>
  <c r="BM2982" i="13"/>
  <c r="BO2982" i="13"/>
  <c r="BL2982" i="13"/>
  <c r="BL2153" i="13"/>
  <c r="BO2153" i="13"/>
  <c r="BM2153" i="13"/>
  <c r="BN2153" i="13"/>
  <c r="BL2730" i="13"/>
  <c r="BO2730" i="13"/>
  <c r="BN2730" i="13"/>
  <c r="BM2730" i="13"/>
  <c r="BY2723" i="13"/>
  <c r="BX2723" i="13"/>
  <c r="BW2723" i="13"/>
  <c r="BV2723" i="13"/>
  <c r="BM837" i="13"/>
  <c r="BL837" i="13"/>
  <c r="BO837" i="13"/>
  <c r="BN837" i="13"/>
  <c r="BY2310" i="13"/>
  <c r="BX2310" i="13"/>
  <c r="BW2310" i="13"/>
  <c r="BV2310" i="13"/>
  <c r="BV1019" i="13"/>
  <c r="BY1019" i="13"/>
  <c r="BX1019" i="13"/>
  <c r="BW1019" i="13"/>
  <c r="BY2863" i="13"/>
  <c r="BX2863" i="13"/>
  <c r="BW2863" i="13"/>
  <c r="BV2863" i="13"/>
  <c r="BV3147" i="13"/>
  <c r="BY3147" i="13"/>
  <c r="BX3147" i="13"/>
  <c r="BW3147" i="13"/>
  <c r="BN3010" i="13"/>
  <c r="BM3010" i="13"/>
  <c r="BO3010" i="13"/>
  <c r="BL3010" i="13"/>
  <c r="BN200" i="13"/>
  <c r="BM200" i="13"/>
  <c r="BO200" i="13"/>
  <c r="BL200" i="13"/>
  <c r="BO1628" i="13"/>
  <c r="BN1628" i="13"/>
  <c r="BM1628" i="13"/>
  <c r="BL1628" i="13"/>
  <c r="BV3476" i="13"/>
  <c r="BY3476" i="13"/>
  <c r="BX3476" i="13"/>
  <c r="BW3476" i="13"/>
  <c r="BV1061" i="13"/>
  <c r="BY1061" i="13"/>
  <c r="BX1061" i="13"/>
  <c r="BW1061" i="13"/>
  <c r="BO3378" i="13"/>
  <c r="BN3378" i="13"/>
  <c r="BM3378" i="13"/>
  <c r="BL3378" i="13"/>
  <c r="BV2160" i="13"/>
  <c r="BY2160" i="13"/>
  <c r="BW2160" i="13"/>
  <c r="BX2160" i="13"/>
  <c r="BN2534" i="13"/>
  <c r="BM2534" i="13"/>
  <c r="BO2534" i="13"/>
  <c r="BL2534" i="13"/>
  <c r="BN2940" i="13"/>
  <c r="BM2940" i="13"/>
  <c r="BL2940" i="13"/>
  <c r="BO2940" i="13"/>
  <c r="BO564" i="13"/>
  <c r="BN564" i="13"/>
  <c r="BM564" i="13"/>
  <c r="BL564" i="13"/>
  <c r="BY1936" i="13"/>
  <c r="BX1936" i="13"/>
  <c r="BV1936" i="13"/>
  <c r="BW1936" i="13"/>
  <c r="BY119" i="13"/>
  <c r="BX119" i="13"/>
  <c r="BW119" i="13"/>
  <c r="BV119" i="13"/>
  <c r="BO648" i="13"/>
  <c r="BN648" i="13"/>
  <c r="BM648" i="13"/>
  <c r="BL648" i="13"/>
  <c r="BO522" i="13"/>
  <c r="BN522" i="13"/>
  <c r="BM522" i="13"/>
  <c r="BL522" i="13"/>
  <c r="BO536" i="13"/>
  <c r="BN536" i="13"/>
  <c r="BM536" i="13"/>
  <c r="BL536" i="13"/>
  <c r="BO1985" i="13"/>
  <c r="BN1985" i="13"/>
  <c r="BL1985" i="13"/>
  <c r="BM1985" i="13"/>
  <c r="BN2506" i="13"/>
  <c r="BM2506" i="13"/>
  <c r="BO2506" i="13"/>
  <c r="BL2506" i="13"/>
  <c r="BY1621" i="13"/>
  <c r="BX1621" i="13"/>
  <c r="BW1621" i="13"/>
  <c r="BV1621" i="13"/>
  <c r="BW970" i="13"/>
  <c r="BV970" i="13"/>
  <c r="BY970" i="13"/>
  <c r="BX970" i="13"/>
  <c r="BW830" i="13"/>
  <c r="BV830" i="13"/>
  <c r="BY830" i="13"/>
  <c r="BX830" i="13"/>
  <c r="BL1411" i="13"/>
  <c r="BO1411" i="13"/>
  <c r="BN1411" i="13"/>
  <c r="BM1411" i="13"/>
  <c r="BY1908" i="13"/>
  <c r="BX1908" i="13"/>
  <c r="BV1908" i="13"/>
  <c r="BW1908" i="13"/>
  <c r="BM1981" i="13"/>
  <c r="BL1981" i="13"/>
  <c r="BN1981" i="13"/>
  <c r="BO1981" i="13"/>
  <c r="BO221" i="13"/>
  <c r="BN221" i="13"/>
  <c r="BM221" i="13"/>
  <c r="BL221" i="13"/>
  <c r="BM1750" i="13"/>
  <c r="BL1750" i="13"/>
  <c r="BO1750" i="13"/>
  <c r="BN1750" i="13"/>
  <c r="BY1922" i="13"/>
  <c r="BX1922" i="13"/>
  <c r="BV1922" i="13"/>
  <c r="BW1922" i="13"/>
  <c r="BO3231" i="13"/>
  <c r="BN3231" i="13"/>
  <c r="BM3231" i="13"/>
  <c r="BL3231" i="13"/>
  <c r="BL1012" i="13"/>
  <c r="BO1012" i="13"/>
  <c r="BN1012" i="13"/>
  <c r="BM1012" i="13"/>
  <c r="BM1834" i="13"/>
  <c r="BL1834" i="13"/>
  <c r="BO1834" i="13"/>
  <c r="BN1834" i="13"/>
  <c r="BO770" i="13"/>
  <c r="BN770" i="13"/>
  <c r="BM770" i="13"/>
  <c r="BL770" i="13"/>
  <c r="BM1792" i="13"/>
  <c r="BL1792" i="13"/>
  <c r="BO1792" i="13"/>
  <c r="BN1792" i="13"/>
  <c r="BO2100" i="13"/>
  <c r="BN2100" i="13"/>
  <c r="BM2100" i="13"/>
  <c r="BL2100" i="13"/>
  <c r="BW984" i="13"/>
  <c r="BV984" i="13"/>
  <c r="BY984" i="13"/>
  <c r="BX984" i="13"/>
  <c r="BW998" i="13"/>
  <c r="BV998" i="13"/>
  <c r="BY998" i="13"/>
  <c r="BX998" i="13"/>
  <c r="BO2870" i="13"/>
  <c r="BN2870" i="13"/>
  <c r="BM2870" i="13"/>
  <c r="BL2870" i="13"/>
  <c r="BV1320" i="13"/>
  <c r="BY1320" i="13"/>
  <c r="BX1320" i="13"/>
  <c r="BW1320" i="13"/>
  <c r="BW2237" i="13"/>
  <c r="BV2237" i="13"/>
  <c r="BX2237" i="13"/>
  <c r="BY2237" i="13"/>
  <c r="BO1183" i="13"/>
  <c r="BN1183" i="13"/>
  <c r="BM1183" i="13"/>
  <c r="BL1183" i="13"/>
  <c r="BO1113" i="13"/>
  <c r="BN1113" i="13"/>
  <c r="BM1113" i="13"/>
  <c r="BL1113" i="13"/>
  <c r="BY1796" i="13"/>
  <c r="BX1796" i="13"/>
  <c r="BW1796" i="13"/>
  <c r="BV1796" i="13"/>
  <c r="BY2653" i="13"/>
  <c r="BX2653" i="13"/>
  <c r="BW2653" i="13"/>
  <c r="BV2653" i="13"/>
  <c r="BL2660" i="13"/>
  <c r="BO2660" i="13"/>
  <c r="BN2660" i="13"/>
  <c r="BM2660" i="13"/>
  <c r="BO840" i="13"/>
  <c r="BN840" i="13"/>
  <c r="BM840" i="13"/>
  <c r="BL840" i="13"/>
  <c r="BN312" i="13"/>
  <c r="BM312" i="13"/>
  <c r="BO312" i="13"/>
  <c r="BL312" i="13"/>
  <c r="BV2433" i="13"/>
  <c r="BY2433" i="13"/>
  <c r="BW2433" i="13"/>
  <c r="BX2433" i="13"/>
  <c r="BO2156" i="13"/>
  <c r="BN2156" i="13"/>
  <c r="BM2156" i="13"/>
  <c r="BL2156" i="13"/>
  <c r="BV1418" i="13"/>
  <c r="BY1418" i="13"/>
  <c r="BX1418" i="13"/>
  <c r="BW1418" i="13"/>
  <c r="BY571" i="13"/>
  <c r="BX571" i="13"/>
  <c r="BW571" i="13"/>
  <c r="BV571" i="13"/>
  <c r="BO3157" i="13"/>
  <c r="BM3157" i="13"/>
  <c r="BL3157" i="13"/>
  <c r="BN3157" i="13"/>
  <c r="BN3122" i="13"/>
  <c r="BM3122" i="13"/>
  <c r="BL3122" i="13"/>
  <c r="BO3122" i="13"/>
  <c r="BV3199" i="13"/>
  <c r="BY3199" i="13"/>
  <c r="BX3199" i="13"/>
  <c r="BW3199" i="13"/>
  <c r="BM1666" i="13"/>
  <c r="BL1666" i="13"/>
  <c r="BO1666" i="13"/>
  <c r="BN1666" i="13"/>
  <c r="BO3427" i="13"/>
  <c r="BN3427" i="13"/>
  <c r="BM3427" i="13"/>
  <c r="BL3427" i="13"/>
  <c r="BN1519" i="13"/>
  <c r="BM1519" i="13"/>
  <c r="BL1519" i="13"/>
  <c r="BO1519" i="13"/>
  <c r="BY1964" i="13"/>
  <c r="BX1964" i="13"/>
  <c r="BV1964" i="13"/>
  <c r="BW1964" i="13"/>
  <c r="CC396" i="13"/>
  <c r="CA396" i="13"/>
  <c r="CC399" i="13" s="1"/>
  <c r="BY1852" i="13"/>
  <c r="BX1852" i="13"/>
  <c r="BW1852" i="13"/>
  <c r="BV1852" i="13"/>
  <c r="BM2755" i="13"/>
  <c r="BL2755" i="13"/>
  <c r="BO2755" i="13"/>
  <c r="BN2755" i="13"/>
  <c r="BM574" i="13"/>
  <c r="BL574" i="13"/>
  <c r="BO574" i="13"/>
  <c r="BN574" i="13"/>
  <c r="BO2142" i="13"/>
  <c r="BN2142" i="13"/>
  <c r="BM2142" i="13"/>
  <c r="BL2142" i="13"/>
  <c r="BV3161" i="13"/>
  <c r="BY3161" i="13"/>
  <c r="BX3161" i="13"/>
  <c r="BW3161" i="13"/>
  <c r="BM3430" i="13"/>
  <c r="BL3430" i="13"/>
  <c r="BO3430" i="13"/>
  <c r="BN3430" i="13"/>
  <c r="BM462" i="13"/>
  <c r="BL462" i="13"/>
  <c r="BO462" i="13"/>
  <c r="BN462" i="13"/>
  <c r="BM2853" i="13"/>
  <c r="BL2853" i="13"/>
  <c r="BO2853" i="13"/>
  <c r="BN2853" i="13"/>
  <c r="BL1313" i="13"/>
  <c r="BO1313" i="13"/>
  <c r="BN1313" i="13"/>
  <c r="BM1313" i="13"/>
  <c r="BV1215" i="13"/>
  <c r="BY1215" i="13"/>
  <c r="BX1215" i="13"/>
  <c r="BW1215" i="13"/>
  <c r="BV1334" i="13"/>
  <c r="BY1334" i="13"/>
  <c r="BX1334" i="13"/>
  <c r="BW1334" i="13"/>
  <c r="BY2226" i="13"/>
  <c r="BX2226" i="13"/>
  <c r="BW2226" i="13"/>
  <c r="BV2226" i="13"/>
  <c r="BM1680" i="13"/>
  <c r="BL1680" i="13"/>
  <c r="BO1680" i="13"/>
  <c r="BN1680" i="13"/>
  <c r="BM1652" i="13"/>
  <c r="BL1652" i="13"/>
  <c r="BO1652" i="13"/>
  <c r="BN1652" i="13"/>
  <c r="BO2373" i="13"/>
  <c r="BN2373" i="13"/>
  <c r="BM2373" i="13"/>
  <c r="BL2373" i="13"/>
  <c r="BO1400" i="13"/>
  <c r="BN1400" i="13"/>
  <c r="BM1400" i="13"/>
  <c r="BL1400" i="13"/>
  <c r="BO1470" i="13"/>
  <c r="BN1470" i="13"/>
  <c r="BM1470" i="13"/>
  <c r="BL1470" i="13"/>
  <c r="BY1705" i="13"/>
  <c r="BX1705" i="13"/>
  <c r="BW1705" i="13"/>
  <c r="BV1705" i="13"/>
  <c r="BY473" i="13"/>
  <c r="BX473" i="13"/>
  <c r="BW473" i="13"/>
  <c r="BV473" i="13"/>
  <c r="BL70" i="13"/>
  <c r="BO70" i="13"/>
  <c r="BN70" i="13"/>
  <c r="BM70" i="13"/>
  <c r="BO1197" i="13"/>
  <c r="BN1197" i="13"/>
  <c r="BM1197" i="13"/>
  <c r="BL1197" i="13"/>
  <c r="BO3171" i="13"/>
  <c r="BM3171" i="13"/>
  <c r="BL3171" i="13"/>
  <c r="BN3171" i="13"/>
  <c r="BO1099" i="13"/>
  <c r="BN1099" i="13"/>
  <c r="BM1099" i="13"/>
  <c r="BL1099" i="13"/>
  <c r="BN2548" i="13"/>
  <c r="BM2548" i="13"/>
  <c r="BO2548" i="13"/>
  <c r="BL2548" i="13"/>
  <c r="BY2324" i="13"/>
  <c r="BX2324" i="13"/>
  <c r="BW2324" i="13"/>
  <c r="BV2324" i="13"/>
  <c r="BO784" i="13"/>
  <c r="BN784" i="13"/>
  <c r="BM784" i="13"/>
  <c r="BL784" i="13"/>
  <c r="BV2076" i="13"/>
  <c r="BY2076" i="13"/>
  <c r="BW2076" i="13"/>
  <c r="BX2076" i="13"/>
  <c r="BY973" i="13"/>
  <c r="BX973" i="13"/>
  <c r="BW973" i="13"/>
  <c r="BV973" i="13"/>
  <c r="BN2562" i="13"/>
  <c r="BM2562" i="13"/>
  <c r="BL2562" i="13"/>
  <c r="BO2562" i="13"/>
  <c r="BY2751" i="13"/>
  <c r="BX2751" i="13"/>
  <c r="BW2751" i="13"/>
  <c r="BV2751" i="13"/>
  <c r="BL1481" i="13"/>
  <c r="BO1481" i="13"/>
  <c r="BN1481" i="13"/>
  <c r="BM1481" i="13"/>
  <c r="BL1453" i="13"/>
  <c r="BO1453" i="13"/>
  <c r="BN1453" i="13"/>
  <c r="BM1453" i="13"/>
  <c r="BN2643" i="13"/>
  <c r="BM2643" i="13"/>
  <c r="BL2643" i="13"/>
  <c r="BO2643" i="13"/>
  <c r="BO1057" i="13"/>
  <c r="BN1057" i="13"/>
  <c r="BM1057" i="13"/>
  <c r="BL1057" i="13"/>
  <c r="BY340" i="13"/>
  <c r="BX340" i="13"/>
  <c r="BW340" i="13"/>
  <c r="BV340" i="13"/>
  <c r="BO826" i="13"/>
  <c r="BN826" i="13"/>
  <c r="BM826" i="13"/>
  <c r="BL826" i="13"/>
  <c r="BN2492" i="13"/>
  <c r="BM2492" i="13"/>
  <c r="BO2492" i="13"/>
  <c r="BL2492" i="13"/>
  <c r="BO2786" i="13"/>
  <c r="BN2786" i="13"/>
  <c r="BM2786" i="13"/>
  <c r="BL2786" i="13"/>
  <c r="BY959" i="13"/>
  <c r="BX959" i="13"/>
  <c r="BW959" i="13"/>
  <c r="BV959" i="13"/>
  <c r="BN2520" i="13"/>
  <c r="BM2520" i="13"/>
  <c r="BL2520" i="13"/>
  <c r="BO2520" i="13"/>
  <c r="BO3472" i="13"/>
  <c r="BN3472" i="13"/>
  <c r="BM3472" i="13"/>
  <c r="BL3472" i="13"/>
  <c r="BY3385" i="13"/>
  <c r="BX3385" i="13"/>
  <c r="BW3385" i="13"/>
  <c r="BV3385" i="13"/>
  <c r="BM546" i="13"/>
  <c r="BL546" i="13"/>
  <c r="BO546" i="13"/>
  <c r="BN546" i="13"/>
  <c r="BY2198" i="13"/>
  <c r="BX2198" i="13"/>
  <c r="BW2198" i="13"/>
  <c r="BV2198" i="13"/>
  <c r="BW1043" i="13"/>
  <c r="BV1043" i="13"/>
  <c r="BY1043" i="13"/>
  <c r="BX1043" i="13"/>
  <c r="BN1162" i="13"/>
  <c r="BM1162" i="13"/>
  <c r="BL1162" i="13"/>
  <c r="BO1162" i="13"/>
  <c r="BN3164" i="13"/>
  <c r="BM3164" i="13"/>
  <c r="BL3164" i="13"/>
  <c r="BO3164" i="13"/>
  <c r="BW1526" i="13"/>
  <c r="BV1526" i="13"/>
  <c r="BY1526" i="13"/>
  <c r="BX1526" i="13"/>
  <c r="BY1719" i="13"/>
  <c r="BX1719" i="13"/>
  <c r="BW1719" i="13"/>
  <c r="BV1719" i="13"/>
  <c r="BO1071" i="13"/>
  <c r="BN1071" i="13"/>
  <c r="BM1071" i="13"/>
  <c r="BL1071" i="13"/>
  <c r="BL2454" i="13"/>
  <c r="BO2454" i="13"/>
  <c r="BM2454" i="13"/>
  <c r="BN2454" i="13"/>
  <c r="BL2097" i="13"/>
  <c r="BO2097" i="13"/>
  <c r="BM2097" i="13"/>
  <c r="BN2097" i="13"/>
  <c r="BN2912" i="13"/>
  <c r="BM2912" i="13"/>
  <c r="BO2912" i="13"/>
  <c r="BL2912" i="13"/>
  <c r="BV441" i="13"/>
  <c r="BY441" i="13"/>
  <c r="BX441" i="13"/>
  <c r="BW441" i="13"/>
  <c r="BV1974" i="13"/>
  <c r="BY1974" i="13"/>
  <c r="BW1974" i="13"/>
  <c r="BX1974" i="13"/>
  <c r="BM963" i="13"/>
  <c r="BL963" i="13"/>
  <c r="BO963" i="13"/>
  <c r="BN963" i="13"/>
  <c r="BM1764" i="13"/>
  <c r="BL1764" i="13"/>
  <c r="BO1764" i="13"/>
  <c r="BN1764" i="13"/>
  <c r="BV1005" i="13"/>
  <c r="BY1005" i="13"/>
  <c r="BX1005" i="13"/>
  <c r="BW1005" i="13"/>
  <c r="BV1432" i="13"/>
  <c r="BY1432" i="13"/>
  <c r="BX1432" i="13"/>
  <c r="BW1432" i="13"/>
  <c r="BN186" i="13"/>
  <c r="BM186" i="13"/>
  <c r="BO186" i="13"/>
  <c r="BL186" i="13"/>
  <c r="BY2989" i="13"/>
  <c r="BW2989" i="13"/>
  <c r="BV2989" i="13"/>
  <c r="BX2989" i="13"/>
  <c r="BO714" i="13"/>
  <c r="BN714" i="13"/>
  <c r="BM714" i="13"/>
  <c r="BL714" i="13"/>
  <c r="BN270" i="13"/>
  <c r="BM270" i="13"/>
  <c r="BL270" i="13"/>
  <c r="BO270" i="13"/>
  <c r="BL2398" i="13"/>
  <c r="BO2398" i="13"/>
  <c r="BM2398" i="13"/>
  <c r="BN2398" i="13"/>
  <c r="BL1593" i="13"/>
  <c r="BO1593" i="13"/>
  <c r="BN1593" i="13"/>
  <c r="BM1593" i="13"/>
  <c r="BY2513" i="13"/>
  <c r="BW2513" i="13"/>
  <c r="BV2513" i="13"/>
  <c r="BX2513" i="13"/>
  <c r="BY445" i="13"/>
  <c r="BX445" i="13"/>
  <c r="BW445" i="13"/>
  <c r="BV445" i="13"/>
  <c r="BL2041" i="13"/>
  <c r="BO2041" i="13"/>
  <c r="BM2041" i="13"/>
  <c r="BN2041" i="13"/>
  <c r="BV1131" i="13"/>
  <c r="BY1131" i="13"/>
  <c r="BX1131" i="13"/>
  <c r="BW1131" i="13"/>
  <c r="BN2464" i="13"/>
  <c r="BM2464" i="13"/>
  <c r="BO2464" i="13"/>
  <c r="BL2464" i="13"/>
  <c r="BL3140" i="13"/>
  <c r="BO3140" i="13"/>
  <c r="BN3140" i="13"/>
  <c r="BM3140" i="13"/>
  <c r="BV3490" i="13"/>
  <c r="BY3490" i="13"/>
  <c r="BX3490" i="13"/>
  <c r="BW3490" i="13"/>
  <c r="BO1768" i="13"/>
  <c r="BN1768" i="13"/>
  <c r="BM1768" i="13"/>
  <c r="BL1768" i="13"/>
  <c r="BY2296" i="13"/>
  <c r="BX2296" i="13"/>
  <c r="BW2296" i="13"/>
  <c r="BV2296" i="13"/>
  <c r="BV2377" i="13"/>
  <c r="BY2377" i="13"/>
  <c r="BW2377" i="13"/>
  <c r="BX2377" i="13"/>
  <c r="BO3196" i="13"/>
  <c r="BN3196" i="13"/>
  <c r="BM3196" i="13"/>
  <c r="BL3196" i="13"/>
  <c r="BV2349" i="13"/>
  <c r="BY2349" i="13"/>
  <c r="BW2349" i="13"/>
  <c r="BX2349" i="13"/>
  <c r="BV1516" i="13"/>
  <c r="BY1516" i="13"/>
  <c r="BX1516" i="13"/>
  <c r="BW1516" i="13"/>
  <c r="BV2062" i="13"/>
  <c r="BY2062" i="13"/>
  <c r="BW2062" i="13"/>
  <c r="BX2062" i="13"/>
  <c r="BM991" i="13"/>
  <c r="BL991" i="13"/>
  <c r="BO991" i="13"/>
  <c r="BN991" i="13"/>
  <c r="BO1754" i="13"/>
  <c r="BN1754" i="13"/>
  <c r="BM1754" i="13"/>
  <c r="BL1754" i="13"/>
  <c r="BV1558" i="13"/>
  <c r="BY1558" i="13"/>
  <c r="BX1558" i="13"/>
  <c r="BW1558" i="13"/>
  <c r="BO728" i="13"/>
  <c r="BN728" i="13"/>
  <c r="BM728" i="13"/>
  <c r="BL728" i="13"/>
  <c r="BN2615" i="13"/>
  <c r="BM2615" i="13"/>
  <c r="BL2615" i="13"/>
  <c r="BO2615" i="13"/>
  <c r="BY599" i="13"/>
  <c r="BX599" i="13"/>
  <c r="BW599" i="13"/>
  <c r="BV599" i="13"/>
  <c r="BL2632" i="13"/>
  <c r="BO2632" i="13"/>
  <c r="BN2632" i="13"/>
  <c r="BM2632" i="13"/>
  <c r="BV3395" i="13"/>
  <c r="BY3395" i="13"/>
  <c r="BX3395" i="13"/>
  <c r="BW3395" i="13"/>
  <c r="BO1239" i="13"/>
  <c r="BN1239" i="13"/>
  <c r="BM1239" i="13"/>
  <c r="BL1239" i="13"/>
  <c r="BL2342" i="13"/>
  <c r="BO2342" i="13"/>
  <c r="BM2342" i="13"/>
  <c r="BN2342" i="13"/>
  <c r="BM158" i="13"/>
  <c r="BO158" i="13"/>
  <c r="BN158" i="13"/>
  <c r="BL158" i="13"/>
  <c r="BO2387" i="13"/>
  <c r="BN2387" i="13"/>
  <c r="BM2387" i="13"/>
  <c r="BL2387" i="13"/>
  <c r="BO2058" i="13"/>
  <c r="BN2058" i="13"/>
  <c r="BM2058" i="13"/>
  <c r="BL2058" i="13"/>
  <c r="BY49" i="13"/>
  <c r="BX49" i="13"/>
  <c r="BW49" i="13"/>
  <c r="BV49" i="13"/>
  <c r="BX2706" i="13"/>
  <c r="BW2706" i="13"/>
  <c r="BV2706" i="13"/>
  <c r="BY2706" i="13"/>
  <c r="BO452" i="13"/>
  <c r="BN452" i="13"/>
  <c r="BM452" i="13"/>
  <c r="BL452" i="13"/>
  <c r="BY1831" i="13"/>
  <c r="BX1831" i="13"/>
  <c r="BW1831" i="13"/>
  <c r="BV1831" i="13"/>
  <c r="BW2846" i="13"/>
  <c r="BV2846" i="13"/>
  <c r="BY2846" i="13"/>
  <c r="BX2846" i="13"/>
  <c r="BO812" i="13"/>
  <c r="BN812" i="13"/>
  <c r="BM812" i="13"/>
  <c r="BL812" i="13"/>
  <c r="BW2776" i="13"/>
  <c r="BV2776" i="13"/>
  <c r="BY2776" i="13"/>
  <c r="BX2776" i="13"/>
  <c r="BL1124" i="13"/>
  <c r="BO1124" i="13"/>
  <c r="BN1124" i="13"/>
  <c r="BM1124" i="13"/>
  <c r="BO1169" i="13"/>
  <c r="BN1169" i="13"/>
  <c r="BM1169" i="13"/>
  <c r="BL1169" i="13"/>
  <c r="BO1211" i="13"/>
  <c r="BN1211" i="13"/>
  <c r="BM1211" i="13"/>
  <c r="BL1211" i="13"/>
  <c r="BY613" i="13"/>
  <c r="BX613" i="13"/>
  <c r="BW613" i="13"/>
  <c r="BV613" i="13"/>
  <c r="BL2702" i="13"/>
  <c r="BO2702" i="13"/>
  <c r="BN2702" i="13"/>
  <c r="BM2702" i="13"/>
  <c r="BV1488" i="13"/>
  <c r="BY1488" i="13"/>
  <c r="BX1488" i="13"/>
  <c r="BW1488" i="13"/>
  <c r="BV1033" i="13"/>
  <c r="BY1033" i="13"/>
  <c r="BX1033" i="13"/>
  <c r="BW1033" i="13"/>
  <c r="BO550" i="13"/>
  <c r="BN550" i="13"/>
  <c r="BM550" i="13"/>
  <c r="BL550" i="13"/>
  <c r="BM865" i="13"/>
  <c r="BL865" i="13"/>
  <c r="BO865" i="13"/>
  <c r="BN865" i="13"/>
  <c r="BN2685" i="13"/>
  <c r="BM2685" i="13"/>
  <c r="BL2685" i="13"/>
  <c r="BO2685" i="13"/>
  <c r="BM144" i="13"/>
  <c r="BL144" i="13"/>
  <c r="BO144" i="13"/>
  <c r="BN144" i="13"/>
  <c r="BM851" i="13"/>
  <c r="BL851" i="13"/>
  <c r="BO851" i="13"/>
  <c r="BN851" i="13"/>
  <c r="BO3129" i="13"/>
  <c r="BM3129" i="13"/>
  <c r="BL3129" i="13"/>
  <c r="BN3129" i="13"/>
  <c r="BY368" i="13"/>
  <c r="BX368" i="13"/>
  <c r="BW368" i="13"/>
  <c r="BV368" i="13"/>
  <c r="BY2020" i="13"/>
  <c r="BX2020" i="13"/>
  <c r="BV2020" i="13"/>
  <c r="BW2020" i="13"/>
  <c r="BO2401" i="13"/>
  <c r="BN2401" i="13"/>
  <c r="BM2401" i="13"/>
  <c r="BL2401" i="13"/>
  <c r="BM1911" i="13"/>
  <c r="BL1911" i="13"/>
  <c r="BN1911" i="13"/>
  <c r="BO1911" i="13"/>
  <c r="BM893" i="13"/>
  <c r="BL893" i="13"/>
  <c r="BO893" i="13"/>
  <c r="BN893" i="13"/>
  <c r="BM2741" i="13"/>
  <c r="BL2741" i="13"/>
  <c r="BO2741" i="13"/>
  <c r="BN2741" i="13"/>
  <c r="BY1859" i="13"/>
  <c r="BX1859" i="13"/>
  <c r="BW1859" i="13"/>
  <c r="BV1859" i="13"/>
  <c r="BY2961" i="13"/>
  <c r="BW2961" i="13"/>
  <c r="BV2961" i="13"/>
  <c r="BX2961" i="13"/>
  <c r="BO347" i="13"/>
  <c r="BN347" i="13"/>
  <c r="BM347" i="13"/>
  <c r="BL347" i="13"/>
  <c r="BO3143" i="13"/>
  <c r="BM3143" i="13"/>
  <c r="BL3143" i="13"/>
  <c r="BN3143" i="13"/>
  <c r="BM781" i="13"/>
  <c r="BL781" i="13"/>
  <c r="BO781" i="13"/>
  <c r="BN781" i="13"/>
  <c r="BM602" i="13"/>
  <c r="BL602" i="13"/>
  <c r="BO602" i="13"/>
  <c r="BN602" i="13"/>
  <c r="BL1026" i="13"/>
  <c r="BO1026" i="13"/>
  <c r="BN1026" i="13"/>
  <c r="BM1026" i="13"/>
  <c r="BM823" i="13"/>
  <c r="BL823" i="13"/>
  <c r="BO823" i="13"/>
  <c r="BN823" i="13"/>
  <c r="BV1187" i="13"/>
  <c r="BY1187" i="13"/>
  <c r="BX1187" i="13"/>
  <c r="BW1187" i="13"/>
  <c r="BO2800" i="13"/>
  <c r="BN2800" i="13"/>
  <c r="BM2800" i="13"/>
  <c r="BL2800" i="13"/>
  <c r="BV1376" i="13"/>
  <c r="BY1376" i="13"/>
  <c r="BX1376" i="13"/>
  <c r="BW1376" i="13"/>
  <c r="BY721" i="13"/>
  <c r="BX721" i="13"/>
  <c r="BW721" i="13"/>
  <c r="BV721" i="13"/>
  <c r="BO2345" i="13"/>
  <c r="BN2345" i="13"/>
  <c r="BM2345" i="13"/>
  <c r="BL2345" i="13"/>
  <c r="BM1708" i="13"/>
  <c r="BL1708" i="13"/>
  <c r="BO1708" i="13"/>
  <c r="BN1708" i="13"/>
  <c r="BO1607" i="13"/>
  <c r="BN1607" i="13"/>
  <c r="BM1607" i="13"/>
  <c r="BL1607" i="13"/>
  <c r="BL1369" i="13"/>
  <c r="BO1369" i="13"/>
  <c r="BN1369" i="13"/>
  <c r="BM1369" i="13"/>
  <c r="BY1789" i="13"/>
  <c r="BX1789" i="13"/>
  <c r="BW1789" i="13"/>
  <c r="BV1789" i="13"/>
  <c r="BY655" i="13"/>
  <c r="BX655" i="13"/>
  <c r="BW655" i="13"/>
  <c r="BV655" i="13"/>
  <c r="BY557" i="13"/>
  <c r="BX557" i="13"/>
  <c r="BW557" i="13"/>
  <c r="BV557" i="13"/>
  <c r="BY987" i="13"/>
  <c r="BX987" i="13"/>
  <c r="BW987" i="13"/>
  <c r="BV987" i="13"/>
  <c r="BO403" i="13"/>
  <c r="BN403" i="13"/>
  <c r="BM403" i="13"/>
  <c r="BL403" i="13"/>
  <c r="BY3399" i="13"/>
  <c r="BX3399" i="13"/>
  <c r="BW3399" i="13"/>
  <c r="BV3399" i="13"/>
  <c r="BN1351" i="13"/>
  <c r="BM1351" i="13"/>
  <c r="BL1351" i="13"/>
  <c r="BO1351" i="13"/>
  <c r="BY3045" i="13"/>
  <c r="BW3045" i="13"/>
  <c r="BV3045" i="13"/>
  <c r="BX3045" i="13"/>
  <c r="BV1390" i="13"/>
  <c r="BY1390" i="13"/>
  <c r="BX1390" i="13"/>
  <c r="BW1390" i="13"/>
  <c r="BY2807" i="13"/>
  <c r="BX2807" i="13"/>
  <c r="BW2807" i="13"/>
  <c r="BV2807" i="13"/>
  <c r="BO508" i="13"/>
  <c r="BN508" i="13"/>
  <c r="BM508" i="13"/>
  <c r="BL508" i="13"/>
  <c r="BV1362" i="13"/>
  <c r="BY1362" i="13"/>
  <c r="BX1362" i="13"/>
  <c r="BW1362" i="13"/>
  <c r="BO2261" i="13"/>
  <c r="BN2261" i="13"/>
  <c r="BL2261" i="13"/>
  <c r="BM2261" i="13"/>
  <c r="BO1596" i="13"/>
  <c r="BN1596" i="13"/>
  <c r="BM1596" i="13"/>
  <c r="BL1596" i="13"/>
  <c r="BM1638" i="13"/>
  <c r="BL1638" i="13"/>
  <c r="BO1638" i="13"/>
  <c r="BN1638" i="13"/>
  <c r="BN1365" i="13"/>
  <c r="BM1365" i="13"/>
  <c r="BL1365" i="13"/>
  <c r="BO1365" i="13"/>
  <c r="BY3413" i="13"/>
  <c r="BX3413" i="13"/>
  <c r="BW3413" i="13"/>
  <c r="BV3413" i="13"/>
  <c r="BO1827" i="13"/>
  <c r="BN1827" i="13"/>
  <c r="BM1827" i="13"/>
  <c r="BL1827" i="13"/>
  <c r="BY1929" i="13"/>
  <c r="BX1929" i="13"/>
  <c r="BW1929" i="13"/>
  <c r="BV1929" i="13"/>
  <c r="BO2678" i="13"/>
  <c r="BN2678" i="13"/>
  <c r="BM2678" i="13"/>
  <c r="BL2678" i="13"/>
  <c r="BO1757" i="13"/>
  <c r="BN1757" i="13"/>
  <c r="BM1757" i="13"/>
  <c r="BL1757" i="13"/>
  <c r="BY2713" i="13"/>
  <c r="BX2713" i="13"/>
  <c r="BW2713" i="13"/>
  <c r="BV2713" i="13"/>
  <c r="BO3070" i="13"/>
  <c r="BM3070" i="13"/>
  <c r="BL3070" i="13"/>
  <c r="BN3070" i="13"/>
  <c r="BN3063" i="13"/>
  <c r="BM3063" i="13"/>
  <c r="BL3063" i="13"/>
  <c r="BO3063" i="13"/>
  <c r="BY2027" i="13"/>
  <c r="BX2027" i="13"/>
  <c r="BW2027" i="13"/>
  <c r="BV2027" i="13"/>
  <c r="BY3437" i="13"/>
  <c r="BX3437" i="13"/>
  <c r="BW3437" i="13"/>
  <c r="BV3437" i="13"/>
  <c r="BY1246" i="13"/>
  <c r="BX1246" i="13"/>
  <c r="BW1246" i="13"/>
  <c r="BV1246" i="13"/>
  <c r="BO1841" i="13"/>
  <c r="BN1841" i="13"/>
  <c r="BM1841" i="13"/>
  <c r="BL1841" i="13"/>
  <c r="BX3056" i="13"/>
  <c r="BW3056" i="13"/>
  <c r="BV3056" i="13"/>
  <c r="BY3056" i="13"/>
  <c r="BN3294" i="13"/>
  <c r="BM3294" i="13"/>
  <c r="BL3294" i="13"/>
  <c r="BO3294" i="13"/>
  <c r="BO2884" i="13"/>
  <c r="BM2884" i="13"/>
  <c r="BL2884" i="13"/>
  <c r="BN2884" i="13"/>
  <c r="BL3241" i="13"/>
  <c r="BO3241" i="13"/>
  <c r="BN3241" i="13"/>
  <c r="BM3241" i="13"/>
  <c r="BO3112" i="13"/>
  <c r="BM3112" i="13"/>
  <c r="BL3112" i="13"/>
  <c r="BN3112" i="13"/>
  <c r="BN2905" i="13"/>
  <c r="BM2905" i="13"/>
  <c r="BL2905" i="13"/>
  <c r="BO2905" i="13"/>
  <c r="BM364" i="13"/>
  <c r="BL364" i="13"/>
  <c r="BO364" i="13"/>
  <c r="BN364" i="13"/>
  <c r="BY2352" i="13"/>
  <c r="BX2352" i="13"/>
  <c r="BW2352" i="13"/>
  <c r="BV2352" i="13"/>
  <c r="BY2065" i="13"/>
  <c r="BX2065" i="13"/>
  <c r="BW2065" i="13"/>
  <c r="BV2065" i="13"/>
  <c r="BO1631" i="13"/>
  <c r="BN1631" i="13"/>
  <c r="BM1631" i="13"/>
  <c r="BL1631" i="13"/>
  <c r="BY39" i="13"/>
  <c r="BX39" i="13"/>
  <c r="BW39" i="13"/>
  <c r="BV39" i="13"/>
  <c r="BO1799" i="13"/>
  <c r="BN1799" i="13"/>
  <c r="BM1799" i="13"/>
  <c r="BL1799" i="13"/>
  <c r="BM3035" i="13"/>
  <c r="BL3035" i="13"/>
  <c r="BO3035" i="13"/>
  <c r="BN3035" i="13"/>
  <c r="BO1988" i="13"/>
  <c r="BN1988" i="13"/>
  <c r="BM1988" i="13"/>
  <c r="BL1988" i="13"/>
  <c r="BO1932" i="13"/>
  <c r="BN1932" i="13"/>
  <c r="BM1932" i="13"/>
  <c r="BL1932" i="13"/>
  <c r="BY1393" i="13"/>
  <c r="BX1393" i="13"/>
  <c r="BW1393" i="13"/>
  <c r="BV1393" i="13"/>
  <c r="BY2727" i="13"/>
  <c r="BX2727" i="13"/>
  <c r="BW2727" i="13"/>
  <c r="BV2727" i="13"/>
  <c r="BO2006" i="13"/>
  <c r="BN2006" i="13"/>
  <c r="BM2006" i="13"/>
  <c r="BL2006" i="13"/>
  <c r="BO1645" i="13"/>
  <c r="BN1645" i="13"/>
  <c r="BM1645" i="13"/>
  <c r="BL1645" i="13"/>
  <c r="BO3423" i="13"/>
  <c r="BN3423" i="13"/>
  <c r="BM3423" i="13"/>
  <c r="BL3423" i="13"/>
  <c r="BO483" i="13"/>
  <c r="BN483" i="13"/>
  <c r="BM483" i="13"/>
  <c r="BL483" i="13"/>
  <c r="BN3252" i="13"/>
  <c r="BM3252" i="13"/>
  <c r="BL3252" i="13"/>
  <c r="BO3252" i="13"/>
  <c r="BX2233" i="13"/>
  <c r="BW2233" i="13"/>
  <c r="BV2233" i="13"/>
  <c r="BY2233" i="13"/>
  <c r="BO301" i="13"/>
  <c r="BN301" i="13"/>
  <c r="BL301" i="13"/>
  <c r="BM301" i="13"/>
  <c r="BY2163" i="13"/>
  <c r="BX2163" i="13"/>
  <c r="BW2163" i="13"/>
  <c r="BV2163" i="13"/>
  <c r="CA399" i="13"/>
  <c r="BO497" i="13"/>
  <c r="BN497" i="13"/>
  <c r="BM497" i="13"/>
  <c r="BL497" i="13"/>
  <c r="BN3322" i="13"/>
  <c r="BM3322" i="13"/>
  <c r="BL3322" i="13"/>
  <c r="BO3322" i="13"/>
  <c r="BN2436" i="13"/>
  <c r="BM2436" i="13"/>
  <c r="BL2436" i="13"/>
  <c r="BO2436" i="13"/>
  <c r="BM3021" i="13"/>
  <c r="BL3021" i="13"/>
  <c r="BO3021" i="13"/>
  <c r="BN3021" i="13"/>
  <c r="BY3091" i="13"/>
  <c r="BW3091" i="13"/>
  <c r="BV3091" i="13"/>
  <c r="BX3091" i="13"/>
  <c r="BM2993" i="13"/>
  <c r="BL2993" i="13"/>
  <c r="BO2993" i="13"/>
  <c r="BN2993" i="13"/>
  <c r="BO357" i="13"/>
  <c r="BN357" i="13"/>
  <c r="BL357" i="13"/>
  <c r="BM357" i="13"/>
  <c r="BM2461" i="13"/>
  <c r="BL2461" i="13"/>
  <c r="BO2461" i="13"/>
  <c r="BN2461" i="13"/>
  <c r="BO3084" i="13"/>
  <c r="BM3084" i="13"/>
  <c r="BL3084" i="13"/>
  <c r="BN3084" i="13"/>
  <c r="BO665" i="13"/>
  <c r="BN665" i="13"/>
  <c r="BM665" i="13"/>
  <c r="BL665" i="13"/>
  <c r="BN2394" i="13"/>
  <c r="BM2394" i="13"/>
  <c r="BL2394" i="13"/>
  <c r="BO2394" i="13"/>
  <c r="BY2657" i="13"/>
  <c r="BX2657" i="13"/>
  <c r="BW2657" i="13"/>
  <c r="BV2657" i="13"/>
  <c r="BY1064" i="13"/>
  <c r="BX1064" i="13"/>
  <c r="BW1064" i="13"/>
  <c r="BV1064" i="13"/>
  <c r="BX179" i="13"/>
  <c r="BW179" i="13"/>
  <c r="BY179" i="13"/>
  <c r="BV179" i="13"/>
  <c r="BY1106" i="13"/>
  <c r="BX1106" i="13"/>
  <c r="BW1106" i="13"/>
  <c r="BV1106" i="13"/>
  <c r="BY1491" i="13"/>
  <c r="BX1491" i="13"/>
  <c r="BW1491" i="13"/>
  <c r="BV1491" i="13"/>
  <c r="BO3227" i="13"/>
  <c r="BN3227" i="13"/>
  <c r="BM3227" i="13"/>
  <c r="BL3227" i="13"/>
  <c r="BO3343" i="13"/>
  <c r="BM3343" i="13"/>
  <c r="BL3343" i="13"/>
  <c r="BN3343" i="13"/>
  <c r="BN2422" i="13"/>
  <c r="BM2422" i="13"/>
  <c r="BL2422" i="13"/>
  <c r="BO2422" i="13"/>
  <c r="BO3273" i="13"/>
  <c r="BM3273" i="13"/>
  <c r="BL3273" i="13"/>
  <c r="BN3273" i="13"/>
  <c r="BO1673" i="13"/>
  <c r="BN1673" i="13"/>
  <c r="BM1673" i="13"/>
  <c r="BL1673" i="13"/>
  <c r="BY3465" i="13"/>
  <c r="BX3465" i="13"/>
  <c r="BW3465" i="13"/>
  <c r="BV3465" i="13"/>
  <c r="BX2289" i="13"/>
  <c r="BW2289" i="13"/>
  <c r="BV2289" i="13"/>
  <c r="BY2289" i="13"/>
  <c r="BO3213" i="13"/>
  <c r="BN3213" i="13"/>
  <c r="BM3213" i="13"/>
  <c r="BL3213" i="13"/>
  <c r="BY2013" i="13"/>
  <c r="BX2013" i="13"/>
  <c r="BW2013" i="13"/>
  <c r="BV2013" i="13"/>
  <c r="BO427" i="13"/>
  <c r="BN427" i="13"/>
  <c r="BM427" i="13"/>
  <c r="BL427" i="13"/>
  <c r="BY1477" i="13"/>
  <c r="BX1477" i="13"/>
  <c r="BW1477" i="13"/>
  <c r="BV1477" i="13"/>
  <c r="BO1715" i="13"/>
  <c r="BN1715" i="13"/>
  <c r="BM1715" i="13"/>
  <c r="BL1715" i="13"/>
  <c r="BO361" i="13"/>
  <c r="BN361" i="13"/>
  <c r="BM361" i="13"/>
  <c r="BL361" i="13"/>
  <c r="BX3098" i="13"/>
  <c r="BW3098" i="13"/>
  <c r="BV3098" i="13"/>
  <c r="BY3098" i="13"/>
  <c r="BO609" i="13"/>
  <c r="BN609" i="13"/>
  <c r="BM609" i="13"/>
  <c r="BL609" i="13"/>
  <c r="BO1771" i="13"/>
  <c r="BN1771" i="13"/>
  <c r="BM1771" i="13"/>
  <c r="BL1771" i="13"/>
  <c r="BO2898" i="13"/>
  <c r="BN2898" i="13"/>
  <c r="BM2898" i="13"/>
  <c r="BL2898" i="13"/>
  <c r="BY3266" i="13"/>
  <c r="BW3266" i="13"/>
  <c r="BV3266" i="13"/>
  <c r="BX3266" i="13"/>
  <c r="BY2079" i="13"/>
  <c r="BX2079" i="13"/>
  <c r="BW2079" i="13"/>
  <c r="BV2079" i="13"/>
  <c r="BM2531" i="13"/>
  <c r="BL2531" i="13"/>
  <c r="BO2531" i="13"/>
  <c r="BN2531" i="13"/>
  <c r="BO3357" i="13"/>
  <c r="BM3357" i="13"/>
  <c r="BL3357" i="13"/>
  <c r="BN3357" i="13"/>
  <c r="BO207" i="13"/>
  <c r="BN207" i="13"/>
  <c r="BM207" i="13"/>
  <c r="BL207" i="13"/>
  <c r="BN2335" i="13"/>
  <c r="BL2335" i="13"/>
  <c r="BO2335" i="13"/>
  <c r="BM2335" i="13"/>
  <c r="BY3105" i="13"/>
  <c r="BW3105" i="13"/>
  <c r="BV3105" i="13"/>
  <c r="BX3105" i="13"/>
  <c r="BY2338" i="13"/>
  <c r="BX2338" i="13"/>
  <c r="BW2338" i="13"/>
  <c r="BV2338" i="13"/>
  <c r="BX3329" i="13"/>
  <c r="BW3329" i="13"/>
  <c r="BV3329" i="13"/>
  <c r="BY3329" i="13"/>
  <c r="BO2034" i="13"/>
  <c r="BN2034" i="13"/>
  <c r="BM2034" i="13"/>
  <c r="BL2034" i="13"/>
  <c r="BO1729" i="13"/>
  <c r="BN1729" i="13"/>
  <c r="BM1729" i="13"/>
  <c r="BL1729" i="13"/>
  <c r="BL3325" i="13"/>
  <c r="BO3325" i="13"/>
  <c r="BN3325" i="13"/>
  <c r="BM3325" i="13"/>
  <c r="BY1274" i="13"/>
  <c r="BX1274" i="13"/>
  <c r="BW1274" i="13"/>
  <c r="BV1274" i="13"/>
  <c r="BY1288" i="13"/>
  <c r="BX1288" i="13"/>
  <c r="BW1288" i="13"/>
  <c r="BV1288" i="13"/>
  <c r="BO595" i="13"/>
  <c r="BN595" i="13"/>
  <c r="BM595" i="13"/>
  <c r="BL595" i="13"/>
  <c r="BY1547" i="13"/>
  <c r="BX1547" i="13"/>
  <c r="BW1547" i="13"/>
  <c r="BV1547" i="13"/>
  <c r="BY256" i="13"/>
  <c r="BX256" i="13"/>
  <c r="BW256" i="13"/>
  <c r="BV256" i="13"/>
  <c r="BY1449" i="13"/>
  <c r="BX1449" i="13"/>
  <c r="BW1449" i="13"/>
  <c r="BV1449" i="13"/>
  <c r="BO623" i="13"/>
  <c r="BN623" i="13"/>
  <c r="BM623" i="13"/>
  <c r="BL623" i="13"/>
  <c r="BY1309" i="13"/>
  <c r="BX1309" i="13"/>
  <c r="BW1309" i="13"/>
  <c r="BV1309" i="13"/>
  <c r="BM2965" i="13"/>
  <c r="BL2965" i="13"/>
  <c r="BO2965" i="13"/>
  <c r="BN2965" i="13"/>
  <c r="BO3381" i="13"/>
  <c r="BN3381" i="13"/>
  <c r="BM3381" i="13"/>
  <c r="BL3381" i="13"/>
  <c r="BO1960" i="13"/>
  <c r="BN1960" i="13"/>
  <c r="BM1960" i="13"/>
  <c r="BL1960" i="13"/>
  <c r="BN2135" i="13"/>
  <c r="BM2135" i="13"/>
  <c r="BL2135" i="13"/>
  <c r="BO2135" i="13"/>
  <c r="BY1176" i="13"/>
  <c r="BX1176" i="13"/>
  <c r="BW1176" i="13"/>
  <c r="BV1176" i="13"/>
  <c r="BO1918" i="13"/>
  <c r="BN1918" i="13"/>
  <c r="BM1918" i="13"/>
  <c r="BL1918" i="13"/>
  <c r="BY1421" i="13"/>
  <c r="BX1421" i="13"/>
  <c r="BW1421" i="13"/>
  <c r="BV1421" i="13"/>
  <c r="BY3350" i="13"/>
  <c r="BW3350" i="13"/>
  <c r="BV3350" i="13"/>
  <c r="BX3350" i="13"/>
  <c r="BY3238" i="13"/>
  <c r="BW3238" i="13"/>
  <c r="BV3238" i="13"/>
  <c r="BX3238" i="13"/>
  <c r="BO343" i="13"/>
  <c r="BN343" i="13"/>
  <c r="BL343" i="13"/>
  <c r="BM343" i="13"/>
  <c r="BO1855" i="13"/>
  <c r="BN1855" i="13"/>
  <c r="BM1855" i="13"/>
  <c r="BL1855" i="13"/>
  <c r="BO679" i="13"/>
  <c r="BN679" i="13"/>
  <c r="BM679" i="13"/>
  <c r="BL679" i="13"/>
  <c r="BY1463" i="13"/>
  <c r="BX1463" i="13"/>
  <c r="BW1463" i="13"/>
  <c r="BV1463" i="13"/>
  <c r="BN2380" i="13"/>
  <c r="BM2380" i="13"/>
  <c r="BL2380" i="13"/>
  <c r="BO2380" i="13"/>
  <c r="BY2601" i="13"/>
  <c r="BX2601" i="13"/>
  <c r="BW2601" i="13"/>
  <c r="BV2601" i="13"/>
  <c r="BO1869" i="13"/>
  <c r="BN1869" i="13"/>
  <c r="BM1869" i="13"/>
  <c r="BL1869" i="13"/>
  <c r="BO2279" i="13"/>
  <c r="BN2279" i="13"/>
  <c r="BM2279" i="13"/>
  <c r="BL2279" i="13"/>
  <c r="BY2587" i="13"/>
  <c r="BX2587" i="13"/>
  <c r="BV2587" i="13"/>
  <c r="BW2587" i="13"/>
  <c r="BO802" i="13"/>
  <c r="BN802" i="13"/>
  <c r="BM802" i="13"/>
  <c r="BL802" i="13"/>
  <c r="BY2314" i="13"/>
  <c r="BX2314" i="13"/>
  <c r="BW2314" i="13"/>
  <c r="BV2314" i="13"/>
  <c r="BY700" i="13"/>
  <c r="BX700" i="13"/>
  <c r="BW700" i="13"/>
  <c r="BV700" i="13"/>
  <c r="BO816" i="13"/>
  <c r="BN816" i="13"/>
  <c r="BM816" i="13"/>
  <c r="BL816" i="13"/>
  <c r="BO760" i="13"/>
  <c r="BN760" i="13"/>
  <c r="BM760" i="13"/>
  <c r="BL760" i="13"/>
  <c r="BY588" i="13"/>
  <c r="BX588" i="13"/>
  <c r="BW588" i="13"/>
  <c r="BV588" i="13"/>
  <c r="BO2223" i="13"/>
  <c r="BN2223" i="13"/>
  <c r="BM2223" i="13"/>
  <c r="BL2223" i="13"/>
  <c r="BY3234" i="13"/>
  <c r="BX3234" i="13"/>
  <c r="BW3234" i="13"/>
  <c r="BV3234" i="13"/>
  <c r="BY2573" i="13"/>
  <c r="BX2573" i="13"/>
  <c r="BV2573" i="13"/>
  <c r="BW2573" i="13"/>
  <c r="BO2944" i="13"/>
  <c r="BN2944" i="13"/>
  <c r="BL2944" i="13"/>
  <c r="BM2944" i="13"/>
  <c r="BO2860" i="13"/>
  <c r="BN2860" i="13"/>
  <c r="BM2860" i="13"/>
  <c r="BL2860" i="13"/>
  <c r="CC46" i="13"/>
  <c r="CA46" i="13"/>
  <c r="CC49" i="13" s="1"/>
  <c r="BY2503" i="13"/>
  <c r="BX2503" i="13"/>
  <c r="BV2503" i="13"/>
  <c r="BW2503" i="13"/>
  <c r="BY1890" i="13"/>
  <c r="BX1890" i="13"/>
  <c r="BW1890" i="13"/>
  <c r="BV1890" i="13"/>
  <c r="BY2244" i="13"/>
  <c r="BX2244" i="13"/>
  <c r="BW2244" i="13"/>
  <c r="BV2244" i="13"/>
  <c r="BY308" i="13"/>
  <c r="BX308" i="13"/>
  <c r="BW308" i="13"/>
  <c r="BV308" i="13"/>
  <c r="BY3007" i="13"/>
  <c r="BX3007" i="13"/>
  <c r="BV3007" i="13"/>
  <c r="BW3007" i="13"/>
  <c r="BV217" i="13"/>
  <c r="BY217" i="13"/>
  <c r="BX217" i="13"/>
  <c r="BW217" i="13"/>
  <c r="BY711" i="13"/>
  <c r="BX711" i="13"/>
  <c r="BW711" i="13"/>
  <c r="BV711" i="13"/>
  <c r="BO2265" i="13"/>
  <c r="BN2265" i="13"/>
  <c r="BM2265" i="13"/>
  <c r="BL2265" i="13"/>
  <c r="BO2930" i="13"/>
  <c r="BN2930" i="13"/>
  <c r="BL2930" i="13"/>
  <c r="BM2930" i="13"/>
  <c r="BO2986" i="13"/>
  <c r="BN2986" i="13"/>
  <c r="BL2986" i="13"/>
  <c r="BM2986" i="13"/>
  <c r="BO2790" i="13"/>
  <c r="BN2790" i="13"/>
  <c r="BM2790" i="13"/>
  <c r="BL2790" i="13"/>
  <c r="BO2181" i="13"/>
  <c r="BN2181" i="13"/>
  <c r="BM2181" i="13"/>
  <c r="BL2181" i="13"/>
  <c r="BY935" i="13"/>
  <c r="BX935" i="13"/>
  <c r="BW935" i="13"/>
  <c r="BV935" i="13"/>
  <c r="BO2958" i="13"/>
  <c r="BN2958" i="13"/>
  <c r="BL2958" i="13"/>
  <c r="BM2958" i="13"/>
  <c r="BO3101" i="13"/>
  <c r="BN3101" i="13"/>
  <c r="BM3101" i="13"/>
  <c r="BL3101" i="13"/>
  <c r="BO2510" i="13"/>
  <c r="BN2510" i="13"/>
  <c r="BL2510" i="13"/>
  <c r="BM2510" i="13"/>
  <c r="BY1722" i="13"/>
  <c r="BX1722" i="13"/>
  <c r="BW1722" i="13"/>
  <c r="BV1722" i="13"/>
  <c r="BY336" i="13"/>
  <c r="BX336" i="13"/>
  <c r="BW336" i="13"/>
  <c r="BV336" i="13"/>
  <c r="BO3290" i="13"/>
  <c r="BN3290" i="13"/>
  <c r="BM3290" i="13"/>
  <c r="BL3290" i="13"/>
  <c r="BO2972" i="13"/>
  <c r="BN2972" i="13"/>
  <c r="BL2972" i="13"/>
  <c r="BM2972" i="13"/>
  <c r="BO3028" i="13"/>
  <c r="BN3028" i="13"/>
  <c r="BL3028" i="13"/>
  <c r="BM3028" i="13"/>
  <c r="BO2625" i="13"/>
  <c r="BN2625" i="13"/>
  <c r="BM2625" i="13"/>
  <c r="BL2625" i="13"/>
  <c r="BO858" i="13"/>
  <c r="BN858" i="13"/>
  <c r="BM858" i="13"/>
  <c r="BL858" i="13"/>
  <c r="BO2293" i="13"/>
  <c r="BN2293" i="13"/>
  <c r="BM2293" i="13"/>
  <c r="BL2293" i="13"/>
  <c r="BY1939" i="13"/>
  <c r="BX1939" i="13"/>
  <c r="BW1939" i="13"/>
  <c r="BV1939" i="13"/>
  <c r="BY644" i="13"/>
  <c r="BX644" i="13"/>
  <c r="BW644" i="13"/>
  <c r="BV644" i="13"/>
  <c r="BO914" i="13"/>
  <c r="BN914" i="13"/>
  <c r="BM914" i="13"/>
  <c r="BL914" i="13"/>
  <c r="BY1925" i="13"/>
  <c r="BX1925" i="13"/>
  <c r="BW1925" i="13"/>
  <c r="BV1925" i="13"/>
  <c r="BO928" i="13"/>
  <c r="BN928" i="13"/>
  <c r="BM928" i="13"/>
  <c r="BL928" i="13"/>
  <c r="BY1736" i="13"/>
  <c r="BX1736" i="13"/>
  <c r="BW1736" i="13"/>
  <c r="BV1736" i="13"/>
  <c r="BY2188" i="13"/>
  <c r="BX2188" i="13"/>
  <c r="BW2188" i="13"/>
  <c r="BV2188" i="13"/>
  <c r="BO2748" i="13"/>
  <c r="BN2748" i="13"/>
  <c r="BM2748" i="13"/>
  <c r="BL2748" i="13"/>
  <c r="BO3276" i="13"/>
  <c r="BN3276" i="13"/>
  <c r="BM3276" i="13"/>
  <c r="BL3276" i="13"/>
  <c r="BO2482" i="13"/>
  <c r="BN2482" i="13"/>
  <c r="BL2482" i="13"/>
  <c r="BM2482" i="13"/>
  <c r="BO746" i="13"/>
  <c r="BN746" i="13"/>
  <c r="BM746" i="13"/>
  <c r="BL746" i="13"/>
  <c r="BY2216" i="13"/>
  <c r="BX2216" i="13"/>
  <c r="BW2216" i="13"/>
  <c r="BV2216" i="13"/>
  <c r="BY2272" i="13"/>
  <c r="BX2272" i="13"/>
  <c r="BW2272" i="13"/>
  <c r="BV2272" i="13"/>
  <c r="BO161" i="13"/>
  <c r="BN161" i="13"/>
  <c r="BM161" i="13"/>
  <c r="BL161" i="13"/>
  <c r="BY1848" i="13"/>
  <c r="BX1848" i="13"/>
  <c r="BW1848" i="13"/>
  <c r="BV1848" i="13"/>
  <c r="BY809" i="13"/>
  <c r="BX809" i="13"/>
  <c r="BW809" i="13"/>
  <c r="BV809" i="13"/>
  <c r="BY224" i="13"/>
  <c r="BX224" i="13"/>
  <c r="BV224" i="13"/>
  <c r="BW224" i="13"/>
  <c r="BO2916" i="13"/>
  <c r="BN2916" i="13"/>
  <c r="BL2916" i="13"/>
  <c r="BM2916" i="13"/>
  <c r="BO2552" i="13"/>
  <c r="BN2552" i="13"/>
  <c r="BL2552" i="13"/>
  <c r="BM2552" i="13"/>
  <c r="BY2258" i="13"/>
  <c r="BX2258" i="13"/>
  <c r="BW2258" i="13"/>
  <c r="BV2258" i="13"/>
  <c r="BY434" i="13"/>
  <c r="BX434" i="13"/>
  <c r="BW434" i="13"/>
  <c r="BV434" i="13"/>
  <c r="BO3367" i="13"/>
  <c r="BN3367" i="13"/>
  <c r="BM3367" i="13"/>
  <c r="BL3367" i="13"/>
  <c r="BY476" i="13"/>
  <c r="BX476" i="13"/>
  <c r="BW476" i="13"/>
  <c r="BV476" i="13"/>
  <c r="BY3388" i="13"/>
  <c r="BX3388" i="13"/>
  <c r="BW3388" i="13"/>
  <c r="BV3388" i="13"/>
  <c r="BO3318" i="13"/>
  <c r="BN3318" i="13"/>
  <c r="BM3318" i="13"/>
  <c r="BL3318" i="13"/>
  <c r="BY630" i="13"/>
  <c r="BX630" i="13"/>
  <c r="BW630" i="13"/>
  <c r="BV630" i="13"/>
  <c r="BY1876" i="13"/>
  <c r="BX1876" i="13"/>
  <c r="BW1876" i="13"/>
  <c r="BV1876" i="13"/>
  <c r="BO2195" i="13"/>
  <c r="BN2195" i="13"/>
  <c r="BM2195" i="13"/>
  <c r="BL2195" i="13"/>
  <c r="BO3014" i="13"/>
  <c r="BN3014" i="13"/>
  <c r="BL3014" i="13"/>
  <c r="BM3014" i="13"/>
  <c r="BY2545" i="13"/>
  <c r="BX2545" i="13"/>
  <c r="BV2545" i="13"/>
  <c r="BW2545" i="13"/>
  <c r="BY294" i="13"/>
  <c r="BX294" i="13"/>
  <c r="BW294" i="13"/>
  <c r="BV294" i="13"/>
  <c r="BO2468" i="13"/>
  <c r="BN2468" i="13"/>
  <c r="BL2468" i="13"/>
  <c r="BM2468" i="13"/>
  <c r="BO3248" i="13"/>
  <c r="BN3248" i="13"/>
  <c r="BM3248" i="13"/>
  <c r="BL3248" i="13"/>
  <c r="BY182" i="13"/>
  <c r="BX182" i="13"/>
  <c r="BW182" i="13"/>
  <c r="BV182" i="13"/>
  <c r="BY560" i="13"/>
  <c r="BX560" i="13"/>
  <c r="BW560" i="13"/>
  <c r="BV560" i="13"/>
  <c r="BY658" i="13"/>
  <c r="BX658" i="13"/>
  <c r="BW658" i="13"/>
  <c r="BV658" i="13"/>
  <c r="BO2695" i="13"/>
  <c r="BN2695" i="13"/>
  <c r="BM2695" i="13"/>
  <c r="BL2695" i="13"/>
  <c r="BO2639" i="13"/>
  <c r="BN2639" i="13"/>
  <c r="BM2639" i="13"/>
  <c r="BL2639" i="13"/>
  <c r="BY2230" i="13"/>
  <c r="BX2230" i="13"/>
  <c r="BW2230" i="13"/>
  <c r="CA2233" i="13" s="1"/>
  <c r="BV2230" i="13"/>
  <c r="BY3206" i="13"/>
  <c r="BX3206" i="13"/>
  <c r="BW3206" i="13"/>
  <c r="BV3206" i="13"/>
  <c r="BY672" i="13"/>
  <c r="BX672" i="13"/>
  <c r="BW672" i="13"/>
  <c r="BV672" i="13"/>
  <c r="BY616" i="13"/>
  <c r="BX616" i="13"/>
  <c r="BW616" i="13"/>
  <c r="BV616" i="13"/>
  <c r="BO2541" i="13"/>
  <c r="BN2541" i="13"/>
  <c r="BM2541" i="13"/>
  <c r="BL2541" i="13"/>
  <c r="BY1523" i="13"/>
  <c r="BX1523" i="13"/>
  <c r="BW1523" i="13"/>
  <c r="CA1526" i="13" s="1"/>
  <c r="BV1523" i="13"/>
  <c r="BY1292" i="13"/>
  <c r="BX1292" i="13"/>
  <c r="BW1292" i="13"/>
  <c r="BV1292" i="13"/>
  <c r="BO2499" i="13"/>
  <c r="BN2499" i="13"/>
  <c r="BM2499" i="13"/>
  <c r="BL2499" i="13"/>
  <c r="BY1040" i="13"/>
  <c r="BX1040" i="13"/>
  <c r="BW1040" i="13"/>
  <c r="CA1043" i="13" s="1"/>
  <c r="BV1040" i="13"/>
  <c r="BO1257" i="13"/>
  <c r="BN1257" i="13"/>
  <c r="BM1257" i="13"/>
  <c r="BL1257" i="13"/>
  <c r="BO777" i="13"/>
  <c r="BN777" i="13"/>
  <c r="BM777" i="13"/>
  <c r="BL777" i="13"/>
  <c r="BO861" i="13"/>
  <c r="BN861" i="13"/>
  <c r="BM861" i="13"/>
  <c r="BL861" i="13"/>
  <c r="BO833" i="13"/>
  <c r="BN833" i="13"/>
  <c r="BM833" i="13"/>
  <c r="BL833" i="13"/>
  <c r="BO1229" i="13"/>
  <c r="BN1229" i="13"/>
  <c r="BM1229" i="13"/>
  <c r="BL1229" i="13"/>
  <c r="CA49" i="13"/>
  <c r="BY1264" i="13"/>
  <c r="BX1264" i="13"/>
  <c r="BW1264" i="13"/>
  <c r="BV1264" i="13"/>
  <c r="BO2779" i="13"/>
  <c r="BN2779" i="13"/>
  <c r="BM2779" i="13"/>
  <c r="BL2779" i="13"/>
  <c r="BY3108" i="13"/>
  <c r="BX3108" i="13"/>
  <c r="BW3108" i="13"/>
  <c r="BV3108" i="13"/>
  <c r="BO2835" i="13"/>
  <c r="BN2835" i="13"/>
  <c r="BM2835" i="13"/>
  <c r="BL2835" i="13"/>
  <c r="BO2793" i="13"/>
  <c r="BN2793" i="13"/>
  <c r="BM2793" i="13"/>
  <c r="BL2793" i="13"/>
  <c r="BN2734" i="13"/>
  <c r="BM2734" i="13"/>
  <c r="BL2734" i="13"/>
  <c r="BO2734" i="13"/>
  <c r="BO1173" i="13"/>
  <c r="BN1173" i="13"/>
  <c r="BM1173" i="13"/>
  <c r="BL1173" i="13"/>
  <c r="BY3255" i="13"/>
  <c r="BX3255" i="13"/>
  <c r="BW3255" i="13"/>
  <c r="BV3255" i="13"/>
  <c r="BO917" i="13"/>
  <c r="BN917" i="13"/>
  <c r="BM917" i="13"/>
  <c r="BL917" i="13"/>
  <c r="BO945" i="13"/>
  <c r="BN945" i="13"/>
  <c r="BM945" i="13"/>
  <c r="BL945" i="13"/>
  <c r="BO2212" i="13"/>
  <c r="BN2212" i="13"/>
  <c r="BM2212" i="13"/>
  <c r="BL2212" i="13"/>
  <c r="BO1600" i="13"/>
  <c r="BN1600" i="13"/>
  <c r="BM1600" i="13"/>
  <c r="BL1600" i="13"/>
  <c r="BO1404" i="13"/>
  <c r="BN1404" i="13"/>
  <c r="BM1404" i="13"/>
  <c r="BL1404" i="13"/>
  <c r="BO2765" i="13"/>
  <c r="BN2765" i="13"/>
  <c r="BM2765" i="13"/>
  <c r="BL2765" i="13"/>
  <c r="BY1537" i="13"/>
  <c r="BX1537" i="13"/>
  <c r="BW1537" i="13"/>
  <c r="BV1537" i="13"/>
  <c r="BY1425" i="13"/>
  <c r="BX1425" i="13"/>
  <c r="BW1425" i="13"/>
  <c r="BV1425" i="13"/>
  <c r="BY2909" i="13"/>
  <c r="BX2909" i="13"/>
  <c r="BW2909" i="13"/>
  <c r="BV2909" i="13"/>
  <c r="BO2268" i="13"/>
  <c r="BN2268" i="13"/>
  <c r="BM2268" i="13"/>
  <c r="BL2268" i="13"/>
  <c r="BO2947" i="13"/>
  <c r="BN2947" i="13"/>
  <c r="BM2947" i="13"/>
  <c r="BL2947" i="13"/>
  <c r="BY1278" i="13"/>
  <c r="BX1278" i="13"/>
  <c r="BW1278" i="13"/>
  <c r="BV1278" i="13"/>
  <c r="BO3031" i="13"/>
  <c r="BN3031" i="13"/>
  <c r="BM3031" i="13"/>
  <c r="BL3031" i="13"/>
  <c r="BY1397" i="13"/>
  <c r="BX1397" i="13"/>
  <c r="BW1397" i="13"/>
  <c r="BV1397" i="13"/>
  <c r="BY3483" i="13"/>
  <c r="BX3483" i="13"/>
  <c r="BW3483" i="13"/>
  <c r="BV3483" i="13"/>
  <c r="BL140" i="13"/>
  <c r="BO140" i="13"/>
  <c r="BN140" i="13"/>
  <c r="BM140" i="13"/>
  <c r="BO2919" i="13"/>
  <c r="BN2919" i="13"/>
  <c r="BM2919" i="13"/>
  <c r="BL2919" i="13"/>
  <c r="BY154" i="13"/>
  <c r="BX154" i="13"/>
  <c r="BW154" i="13"/>
  <c r="BV154" i="13"/>
  <c r="BO903" i="13"/>
  <c r="BN903" i="13"/>
  <c r="BM903" i="13"/>
  <c r="BL903" i="13"/>
  <c r="BY1110" i="13"/>
  <c r="BX1110" i="13"/>
  <c r="BW1110" i="13"/>
  <c r="BV1110" i="13"/>
  <c r="BO2048" i="13"/>
  <c r="BN2048" i="13"/>
  <c r="BM2048" i="13"/>
  <c r="BL2048" i="13"/>
  <c r="BY3126" i="13"/>
  <c r="BX3126" i="13"/>
  <c r="BW3126" i="13"/>
  <c r="BV3126" i="13"/>
  <c r="BO2821" i="13"/>
  <c r="BN2821" i="13"/>
  <c r="BM2821" i="13"/>
  <c r="BL2821" i="13"/>
  <c r="BY2674" i="13"/>
  <c r="BX2674" i="13"/>
  <c r="BW2674" i="13"/>
  <c r="BV2674" i="13"/>
  <c r="BY3339" i="13"/>
  <c r="BX3339" i="13"/>
  <c r="BW3339" i="13"/>
  <c r="BV3339" i="13"/>
  <c r="BO735" i="13"/>
  <c r="BN735" i="13"/>
  <c r="BM735" i="13"/>
  <c r="BL735" i="13"/>
  <c r="BO2184" i="13"/>
  <c r="BN2184" i="13"/>
  <c r="BM2184" i="13"/>
  <c r="BL2184" i="13"/>
  <c r="BO2527" i="13"/>
  <c r="BN2527" i="13"/>
  <c r="BM2527" i="13"/>
  <c r="BL2527" i="13"/>
  <c r="BY3469" i="13"/>
  <c r="BX3469" i="13"/>
  <c r="BW3469" i="13"/>
  <c r="BV3469" i="13"/>
  <c r="BO3434" i="13"/>
  <c r="BN3434" i="13"/>
  <c r="BM3434" i="13"/>
  <c r="BL3434" i="13"/>
  <c r="BY3283" i="13"/>
  <c r="BX3283" i="13"/>
  <c r="BW3283" i="13"/>
  <c r="BV3283" i="13"/>
  <c r="BO2471" i="13"/>
  <c r="BN2471" i="13"/>
  <c r="BM2471" i="13"/>
  <c r="BL2471" i="13"/>
  <c r="BY1383" i="13"/>
  <c r="BX1383" i="13"/>
  <c r="BW1383" i="13"/>
  <c r="BV1383" i="13"/>
  <c r="BO2828" i="13"/>
  <c r="BN2828" i="13"/>
  <c r="BM2828" i="13"/>
  <c r="BL2828" i="13"/>
  <c r="BN2968" i="13"/>
  <c r="BM2968" i="13"/>
  <c r="BO2968" i="13"/>
  <c r="BL2968" i="13"/>
  <c r="BO1838" i="13"/>
  <c r="BN1838" i="13"/>
  <c r="BM1838" i="13"/>
  <c r="BL1838" i="13"/>
  <c r="BY515" i="13"/>
  <c r="BX515" i="13"/>
  <c r="BW515" i="13"/>
  <c r="BV515" i="13"/>
  <c r="BO3500" i="13"/>
  <c r="BN3500" i="13"/>
  <c r="BM3500" i="13"/>
  <c r="BL3500" i="13"/>
  <c r="BO1866" i="13"/>
  <c r="BN1866" i="13"/>
  <c r="BM1866" i="13"/>
  <c r="BL1866" i="13"/>
  <c r="BN1022" i="13"/>
  <c r="BM1022" i="13"/>
  <c r="BL1022" i="13"/>
  <c r="BO1022" i="13"/>
  <c r="BX277" i="13"/>
  <c r="BW277" i="13"/>
  <c r="BY277" i="13"/>
  <c r="BV277" i="13"/>
  <c r="BN1435" i="13"/>
  <c r="BM1435" i="13"/>
  <c r="BL1435" i="13"/>
  <c r="BO1435" i="13"/>
  <c r="BN1218" i="13"/>
  <c r="BM1218" i="13"/>
  <c r="BL1218" i="13"/>
  <c r="BO1218" i="13"/>
  <c r="BY620" i="13"/>
  <c r="BX620" i="13"/>
  <c r="BW620" i="13"/>
  <c r="BV620" i="13"/>
  <c r="BO1554" i="13"/>
  <c r="BN1554" i="13"/>
  <c r="BM1554" i="13"/>
  <c r="BL1554" i="13"/>
  <c r="BL1194" i="13"/>
  <c r="BO1194" i="13"/>
  <c r="BN1194" i="13"/>
  <c r="BM1194" i="13"/>
  <c r="BL2370" i="13"/>
  <c r="BO2370" i="13"/>
  <c r="BM2370" i="13"/>
  <c r="BN2370" i="13"/>
  <c r="BL3455" i="13"/>
  <c r="BO3455" i="13"/>
  <c r="BN3455" i="13"/>
  <c r="BM3455" i="13"/>
  <c r="BO1442" i="13"/>
  <c r="BN1442" i="13"/>
  <c r="BM1442" i="13"/>
  <c r="BL1442" i="13"/>
  <c r="BY3189" i="13"/>
  <c r="BX3189" i="13"/>
  <c r="BW3189" i="13"/>
  <c r="BV3189" i="13"/>
  <c r="BX319" i="13"/>
  <c r="BW319" i="13"/>
  <c r="BY319" i="13"/>
  <c r="BV319" i="13"/>
  <c r="BM1820" i="13"/>
  <c r="BL1820" i="13"/>
  <c r="BO1820" i="13"/>
  <c r="BN1820" i="13"/>
  <c r="BV2030" i="13"/>
  <c r="BY2030" i="13"/>
  <c r="BW2030" i="13"/>
  <c r="BX2030" i="13"/>
  <c r="BO2814" i="13"/>
  <c r="BN2814" i="13"/>
  <c r="BM2814" i="13"/>
  <c r="BL2814" i="13"/>
  <c r="BO1582" i="13"/>
  <c r="BN1582" i="13"/>
  <c r="BM1582" i="13"/>
  <c r="BL1582" i="13"/>
  <c r="BO375" i="13"/>
  <c r="BN375" i="13"/>
  <c r="BM375" i="13"/>
  <c r="BL375" i="13"/>
  <c r="BO2772" i="13"/>
  <c r="BN2772" i="13"/>
  <c r="BM2772" i="13"/>
  <c r="BL2772" i="13"/>
  <c r="BO2331" i="13"/>
  <c r="BN2331" i="13"/>
  <c r="BL2331" i="13"/>
  <c r="BM2331" i="13"/>
  <c r="BM879" i="13"/>
  <c r="BL879" i="13"/>
  <c r="BO879" i="13"/>
  <c r="BN879" i="13"/>
  <c r="BL2069" i="13"/>
  <c r="BO2069" i="13"/>
  <c r="BM2069" i="13"/>
  <c r="BN2069" i="13"/>
  <c r="BV1089" i="13"/>
  <c r="BY1089" i="13"/>
  <c r="BX1089" i="13"/>
  <c r="BW1089" i="13"/>
  <c r="BY91" i="13"/>
  <c r="BX91" i="13"/>
  <c r="BW91" i="13"/>
  <c r="CA91" i="13" s="1"/>
  <c r="BV91" i="13"/>
  <c r="CC88" i="13" s="1"/>
  <c r="BO1894" i="13"/>
  <c r="BN1894" i="13"/>
  <c r="BM1894" i="13"/>
  <c r="BL1894" i="13"/>
  <c r="BL3168" i="13"/>
  <c r="BO3168" i="13"/>
  <c r="BN3168" i="13"/>
  <c r="BM3168" i="13"/>
  <c r="BV1145" i="13"/>
  <c r="BY1145" i="13"/>
  <c r="BX1145" i="13"/>
  <c r="BW1145" i="13"/>
  <c r="BV1530" i="13"/>
  <c r="BY1530" i="13"/>
  <c r="BX1530" i="13"/>
  <c r="BW1530" i="13"/>
  <c r="BO126" i="13"/>
  <c r="BN126" i="13"/>
  <c r="BM126" i="13"/>
  <c r="BL126" i="13"/>
  <c r="BO2758" i="13"/>
  <c r="BN2758" i="13"/>
  <c r="BM2758" i="13"/>
  <c r="BL2758" i="13"/>
  <c r="BO756" i="13"/>
  <c r="BN756" i="13"/>
  <c r="BM756" i="13"/>
  <c r="BL756" i="13"/>
  <c r="BV2419" i="13"/>
  <c r="BY2419" i="13"/>
  <c r="BW2419" i="13"/>
  <c r="BX2419" i="13"/>
  <c r="BO742" i="13"/>
  <c r="BN742" i="13"/>
  <c r="BM742" i="13"/>
  <c r="BL742" i="13"/>
  <c r="BM739" i="13"/>
  <c r="BL739" i="13"/>
  <c r="BO739" i="13"/>
  <c r="BN739" i="13"/>
  <c r="BV1306" i="13"/>
  <c r="BY1306" i="13"/>
  <c r="BX1306" i="13"/>
  <c r="BW1306" i="13"/>
  <c r="CA1309" i="13" s="1"/>
  <c r="BO84" i="13"/>
  <c r="BN84" i="13"/>
  <c r="BL84" i="13"/>
  <c r="BM84" i="13"/>
  <c r="BN2926" i="13"/>
  <c r="BM2926" i="13"/>
  <c r="BO2926" i="13"/>
  <c r="BL2926" i="13"/>
  <c r="BO2881" i="13"/>
  <c r="BM2881" i="13"/>
  <c r="BN2881" i="13"/>
  <c r="BL2881" i="13"/>
  <c r="BO2191" i="13"/>
  <c r="BN2191" i="13"/>
  <c r="BL2191" i="13"/>
  <c r="BM2191" i="13"/>
  <c r="BV1285" i="13"/>
  <c r="BY1285" i="13"/>
  <c r="BX1285" i="13"/>
  <c r="BW1285" i="13"/>
  <c r="CA1288" i="13" s="1"/>
  <c r="BV3175" i="13"/>
  <c r="BY3175" i="13"/>
  <c r="BX3175" i="13"/>
  <c r="BW3175" i="13"/>
  <c r="BM725" i="13"/>
  <c r="BL725" i="13"/>
  <c r="BO725" i="13"/>
  <c r="BN725" i="13"/>
  <c r="BM753" i="13"/>
  <c r="BL753" i="13"/>
  <c r="BO753" i="13"/>
  <c r="BN753" i="13"/>
  <c r="BM977" i="13"/>
  <c r="BL977" i="13"/>
  <c r="BO977" i="13"/>
  <c r="BN977" i="13"/>
  <c r="BV1271" i="13"/>
  <c r="BY1271" i="13"/>
  <c r="BX1271" i="13"/>
  <c r="BW1271" i="13"/>
  <c r="CA1274" i="13" s="1"/>
  <c r="BL56" i="13"/>
  <c r="BO56" i="13"/>
  <c r="BN56" i="13"/>
  <c r="BM56" i="13"/>
  <c r="BO938" i="13"/>
  <c r="BN938" i="13"/>
  <c r="BM938" i="13"/>
  <c r="BL938" i="13"/>
  <c r="BY805" i="13"/>
  <c r="BX805" i="13"/>
  <c r="BW805" i="13"/>
  <c r="BV805" i="13"/>
  <c r="BO896" i="13"/>
  <c r="BN896" i="13"/>
  <c r="BM896" i="13"/>
  <c r="BL896" i="13"/>
  <c r="BV1117" i="13"/>
  <c r="BY1117" i="13"/>
  <c r="BX1117" i="13"/>
  <c r="BW1117" i="13"/>
  <c r="BY3420" i="13"/>
  <c r="BX3420" i="13"/>
  <c r="BW3420" i="13"/>
  <c r="BV3420" i="13"/>
  <c r="BO1568" i="13"/>
  <c r="BN1568" i="13"/>
  <c r="BM1568" i="13"/>
  <c r="BL1568" i="13"/>
  <c r="BY501" i="13"/>
  <c r="BX501" i="13"/>
  <c r="BW501" i="13"/>
  <c r="BV501" i="13"/>
  <c r="BW2832" i="13"/>
  <c r="BV2832" i="13"/>
  <c r="BY2832" i="13"/>
  <c r="BX2832" i="13"/>
  <c r="BO1498" i="13"/>
  <c r="BN1498" i="13"/>
  <c r="BM1498" i="13"/>
  <c r="BL1498" i="13"/>
  <c r="BO1803" i="13"/>
  <c r="BN1803" i="13"/>
  <c r="BM1803" i="13"/>
  <c r="BL1803" i="13"/>
  <c r="BY298" i="13"/>
  <c r="BX298" i="13"/>
  <c r="BW298" i="13"/>
  <c r="BV298" i="13"/>
  <c r="BY1950" i="13"/>
  <c r="BX1950" i="13"/>
  <c r="BV1950" i="13"/>
  <c r="BW1950" i="13"/>
  <c r="BM2811" i="13"/>
  <c r="BL2811" i="13"/>
  <c r="BO2811" i="13"/>
  <c r="BN2811" i="13"/>
  <c r="BM490" i="13"/>
  <c r="BL490" i="13"/>
  <c r="BO490" i="13"/>
  <c r="BN490" i="13"/>
  <c r="BL2688" i="13"/>
  <c r="BO2688" i="13"/>
  <c r="BN2688" i="13"/>
  <c r="BM2688" i="13"/>
  <c r="BM921" i="13"/>
  <c r="BL921" i="13"/>
  <c r="BO921" i="13"/>
  <c r="BN921" i="13"/>
  <c r="BM2867" i="13"/>
  <c r="BL2867" i="13"/>
  <c r="BO2867" i="13"/>
  <c r="BN2867" i="13"/>
  <c r="BY2849" i="13"/>
  <c r="BX2849" i="13"/>
  <c r="BW2849" i="13"/>
  <c r="BV2849" i="13"/>
  <c r="BY1635" i="13"/>
  <c r="BX1635" i="13"/>
  <c r="BW1635" i="13"/>
  <c r="BV1635" i="13"/>
  <c r="BY431" i="13"/>
  <c r="BX431" i="13"/>
  <c r="BW431" i="13"/>
  <c r="BV431" i="13"/>
  <c r="BY2681" i="13"/>
  <c r="BX2681" i="13"/>
  <c r="BW2681" i="13"/>
  <c r="BV2681" i="13"/>
  <c r="BL2412" i="13"/>
  <c r="BO2412" i="13"/>
  <c r="BM2412" i="13"/>
  <c r="BN2412" i="13"/>
  <c r="BY63" i="13"/>
  <c r="BX63" i="13"/>
  <c r="BW63" i="13"/>
  <c r="CA63" i="13" s="1"/>
  <c r="BV63" i="13"/>
  <c r="CC60" i="13" s="1"/>
  <c r="BY424" i="13"/>
  <c r="BX424" i="13"/>
  <c r="BW424" i="13"/>
  <c r="BV424" i="13"/>
  <c r="BL2604" i="13"/>
  <c r="BO2604" i="13"/>
  <c r="BN2604" i="13"/>
  <c r="BM2604" i="13"/>
  <c r="BY214" i="13"/>
  <c r="BX214" i="13"/>
  <c r="BW214" i="13"/>
  <c r="BV214" i="13"/>
  <c r="BY1649" i="13"/>
  <c r="BX1649" i="13"/>
  <c r="BW1649" i="13"/>
  <c r="BV1649" i="13"/>
  <c r="BO1512" i="13"/>
  <c r="BN1512" i="13"/>
  <c r="BM1512" i="13"/>
  <c r="BL1512" i="13"/>
  <c r="BO1316" i="13"/>
  <c r="BN1316" i="13"/>
  <c r="BM1316" i="13"/>
  <c r="BL1316" i="13"/>
  <c r="BO1155" i="13"/>
  <c r="BN1155" i="13"/>
  <c r="BM1155" i="13"/>
  <c r="BL1155" i="13"/>
  <c r="BW1358" i="13"/>
  <c r="BV1358" i="13"/>
  <c r="BY1358" i="13"/>
  <c r="BX1358" i="13"/>
  <c r="BL2055" i="13"/>
  <c r="BO2055" i="13"/>
  <c r="BM2055" i="13"/>
  <c r="BN2055" i="13"/>
  <c r="BV3119" i="13"/>
  <c r="BY3119" i="13"/>
  <c r="BX3119" i="13"/>
  <c r="BW3119" i="13"/>
  <c r="BN2478" i="13"/>
  <c r="BM2478" i="13"/>
  <c r="BL2478" i="13"/>
  <c r="BO2478" i="13"/>
  <c r="BY749" i="13"/>
  <c r="BX749" i="13"/>
  <c r="BW749" i="13"/>
  <c r="BV749" i="13"/>
  <c r="BM795" i="13"/>
  <c r="BL795" i="13"/>
  <c r="BO795" i="13"/>
  <c r="BN795" i="13"/>
  <c r="BM2769" i="13"/>
  <c r="BL2769" i="13"/>
  <c r="BO2769" i="13"/>
  <c r="BN2769" i="13"/>
  <c r="BM1953" i="13"/>
  <c r="BL1953" i="13"/>
  <c r="BN1953" i="13"/>
  <c r="BO1953" i="13"/>
  <c r="BO2594" i="13"/>
  <c r="BN2594" i="13"/>
  <c r="BM2594" i="13"/>
  <c r="BL2594" i="13"/>
  <c r="BN1533" i="13"/>
  <c r="BM1533" i="13"/>
  <c r="BL1533" i="13"/>
  <c r="BO1533" i="13"/>
  <c r="BN1505" i="13"/>
  <c r="BM1505" i="13"/>
  <c r="BL1505" i="13"/>
  <c r="BO1505" i="13"/>
  <c r="BO1386" i="13"/>
  <c r="BN1386" i="13"/>
  <c r="BM1386" i="13"/>
  <c r="BL1386" i="13"/>
  <c r="BX263" i="13"/>
  <c r="BW263" i="13"/>
  <c r="BY263" i="13"/>
  <c r="BV263" i="13"/>
  <c r="BO2072" i="13"/>
  <c r="BN2072" i="13"/>
  <c r="BM2072" i="13"/>
  <c r="BL2072" i="13"/>
  <c r="BO2086" i="13"/>
  <c r="BN2086" i="13"/>
  <c r="BM2086" i="13"/>
  <c r="BL2086" i="13"/>
  <c r="BM767" i="13"/>
  <c r="BL767" i="13"/>
  <c r="BO767" i="13"/>
  <c r="BN767" i="13"/>
  <c r="BM2825" i="13"/>
  <c r="BL2825" i="13"/>
  <c r="BO2825" i="13"/>
  <c r="BN2825" i="13"/>
  <c r="BO1824" i="13"/>
  <c r="BN1824" i="13"/>
  <c r="BM1824" i="13"/>
  <c r="BL1824" i="13"/>
  <c r="BY1775" i="13"/>
  <c r="BX1775" i="13"/>
  <c r="BW1775" i="13"/>
  <c r="BV1775" i="13"/>
  <c r="BY354" i="13"/>
  <c r="BX354" i="13"/>
  <c r="BW354" i="13"/>
  <c r="BV354" i="13"/>
  <c r="BX249" i="13"/>
  <c r="BW249" i="13"/>
  <c r="BV249" i="13"/>
  <c r="BY249" i="13"/>
  <c r="BM532" i="13"/>
  <c r="BL532" i="13"/>
  <c r="BO532" i="13"/>
  <c r="BN532" i="13"/>
  <c r="BL2167" i="13"/>
  <c r="BO2167" i="13"/>
  <c r="BM2167" i="13"/>
  <c r="BN2167" i="13"/>
  <c r="BO2114" i="13"/>
  <c r="BN2114" i="13"/>
  <c r="BM2114" i="13"/>
  <c r="BL2114" i="13"/>
  <c r="BY105" i="13"/>
  <c r="BX105" i="13"/>
  <c r="BW105" i="13"/>
  <c r="BV105" i="13"/>
  <c r="BO2359" i="13"/>
  <c r="BN2359" i="13"/>
  <c r="BM2359" i="13"/>
  <c r="BL2359" i="13"/>
  <c r="BX2608" i="13"/>
  <c r="BW2608" i="13"/>
  <c r="BV2608" i="13"/>
  <c r="BY2608" i="13"/>
  <c r="BO2856" i="13"/>
  <c r="BN2856" i="13"/>
  <c r="BM2856" i="13"/>
  <c r="BL2856" i="13"/>
  <c r="BV1201" i="13"/>
  <c r="BY1201" i="13"/>
  <c r="BX1201" i="13"/>
  <c r="BW1201" i="13"/>
  <c r="BO662" i="13"/>
  <c r="BN662" i="13"/>
  <c r="BM662" i="13"/>
  <c r="BL662" i="13"/>
  <c r="BO2429" i="13"/>
  <c r="BN2429" i="13"/>
  <c r="BM2429" i="13"/>
  <c r="BL2429" i="13"/>
  <c r="BM2286" i="13"/>
  <c r="BL2286" i="13"/>
  <c r="BN2286" i="13"/>
  <c r="BO2286" i="13"/>
  <c r="BL2440" i="13"/>
  <c r="BO2440" i="13"/>
  <c r="BM2440" i="13"/>
  <c r="BN2440" i="13"/>
  <c r="BY1761" i="13"/>
  <c r="BX1761" i="13"/>
  <c r="BW1761" i="13"/>
  <c r="BV1761" i="13"/>
  <c r="BY459" i="13"/>
  <c r="BX459" i="13"/>
  <c r="BW459" i="13"/>
  <c r="BV459" i="13"/>
  <c r="BO882" i="13"/>
  <c r="BN882" i="13"/>
  <c r="BM882" i="13"/>
  <c r="BL882" i="13"/>
  <c r="BO1414" i="13"/>
  <c r="BN1414" i="13"/>
  <c r="BM1414" i="13"/>
  <c r="BL1414" i="13"/>
  <c r="BN1050" i="13"/>
  <c r="BM1050" i="13"/>
  <c r="BL1050" i="13"/>
  <c r="BO1050" i="13"/>
  <c r="BO3458" i="13"/>
  <c r="BN3458" i="13"/>
  <c r="BM3458" i="13"/>
  <c r="BL3458" i="13"/>
  <c r="BO1484" i="13"/>
  <c r="BN1484" i="13"/>
  <c r="BM1484" i="13"/>
  <c r="BL1484" i="13"/>
  <c r="BY1810" i="13"/>
  <c r="BX1810" i="13"/>
  <c r="BW1810" i="13"/>
  <c r="BV1810" i="13"/>
  <c r="BX389" i="13"/>
  <c r="BW389" i="13"/>
  <c r="BY389" i="13"/>
  <c r="BV389" i="13"/>
  <c r="BN3038" i="13"/>
  <c r="BM3038" i="13"/>
  <c r="BO3038" i="13"/>
  <c r="BL3038" i="13"/>
  <c r="BV1047" i="13"/>
  <c r="BY1047" i="13"/>
  <c r="BX1047" i="13"/>
  <c r="BW1047" i="13"/>
  <c r="BL42" i="13"/>
  <c r="BO42" i="13"/>
  <c r="BN42" i="13"/>
  <c r="BM42" i="13"/>
  <c r="BO2219" i="13"/>
  <c r="BN2219" i="13"/>
  <c r="BL2219" i="13"/>
  <c r="BM2219" i="13"/>
  <c r="BN3024" i="13"/>
  <c r="BM3024" i="13"/>
  <c r="BO3024" i="13"/>
  <c r="BL3024" i="13"/>
  <c r="BN326" i="13"/>
  <c r="BM326" i="13"/>
  <c r="BO326" i="13"/>
  <c r="BL326" i="13"/>
  <c r="BO3392" i="13"/>
  <c r="BN3392" i="13"/>
  <c r="BM3392" i="13"/>
  <c r="BL3392" i="13"/>
  <c r="BO291" i="13"/>
  <c r="BN291" i="13"/>
  <c r="BM291" i="13"/>
  <c r="BL291" i="13"/>
  <c r="BL1166" i="13"/>
  <c r="BO1166" i="13"/>
  <c r="BN1166" i="13"/>
  <c r="BM1166" i="13"/>
  <c r="BW1344" i="13"/>
  <c r="BV1344" i="13"/>
  <c r="BY1344" i="13"/>
  <c r="BX1344" i="13"/>
  <c r="BY35" i="13"/>
  <c r="BX35" i="13"/>
  <c r="BW35" i="13"/>
  <c r="CA35" i="13" s="1"/>
  <c r="BV35" i="13"/>
  <c r="CC32" i="13" s="1"/>
  <c r="BN2996" i="13"/>
  <c r="BM2996" i="13"/>
  <c r="BO2996" i="13"/>
  <c r="BL2996" i="13"/>
  <c r="BV3133" i="13"/>
  <c r="BY3133" i="13"/>
  <c r="BX3133" i="13"/>
  <c r="BW3133" i="13"/>
  <c r="BO1085" i="13"/>
  <c r="BN1085" i="13"/>
  <c r="BM1085" i="13"/>
  <c r="BL1085" i="13"/>
  <c r="BY1642" i="13"/>
  <c r="BX1642" i="13"/>
  <c r="BW1642" i="13"/>
  <c r="BV1642" i="13"/>
  <c r="BY2888" i="13"/>
  <c r="BW2888" i="13"/>
  <c r="BX2888" i="13"/>
  <c r="BV2888" i="13"/>
  <c r="BY641" i="13"/>
  <c r="BX641" i="13"/>
  <c r="BW641" i="13"/>
  <c r="CA644" i="13" s="1"/>
  <c r="BV641" i="13"/>
  <c r="BY627" i="13"/>
  <c r="BX627" i="13"/>
  <c r="BW627" i="13"/>
  <c r="CA630" i="13" s="1"/>
  <c r="BV627" i="13"/>
  <c r="BO529" i="13"/>
  <c r="BN529" i="13"/>
  <c r="BM529" i="13"/>
  <c r="BL529" i="13"/>
  <c r="BY2895" i="13"/>
  <c r="BX2895" i="13"/>
  <c r="BW2895" i="13"/>
  <c r="BV2895" i="13"/>
  <c r="BN1232" i="13"/>
  <c r="BM1232" i="13"/>
  <c r="BL1232" i="13"/>
  <c r="BO1232" i="13"/>
  <c r="BY1614" i="13"/>
  <c r="BX1614" i="13"/>
  <c r="BW1614" i="13"/>
  <c r="BV1614" i="13"/>
  <c r="BL2356" i="13"/>
  <c r="BO2356" i="13"/>
  <c r="BM2356" i="13"/>
  <c r="BN2356" i="13"/>
  <c r="BO585" i="13"/>
  <c r="BN585" i="13"/>
  <c r="BM585" i="13"/>
  <c r="BL585" i="13"/>
  <c r="BY1880" i="13"/>
  <c r="BX1880" i="13"/>
  <c r="BW1880" i="13"/>
  <c r="BV1880" i="13"/>
  <c r="BN1078" i="13"/>
  <c r="BM1078" i="13"/>
  <c r="BL1078" i="13"/>
  <c r="BO1078" i="13"/>
  <c r="BY242" i="13"/>
  <c r="BX242" i="13"/>
  <c r="BW242" i="13"/>
  <c r="BV242" i="13"/>
  <c r="BY1901" i="13"/>
  <c r="BX1901" i="13"/>
  <c r="BW1901" i="13"/>
  <c r="BV1901" i="13"/>
  <c r="BN3136" i="13"/>
  <c r="BM3136" i="13"/>
  <c r="BL3136" i="13"/>
  <c r="BO3136" i="13"/>
  <c r="BX193" i="13"/>
  <c r="BW193" i="13"/>
  <c r="BY193" i="13"/>
  <c r="BV193" i="13"/>
  <c r="BO1281" i="13"/>
  <c r="BN1281" i="13"/>
  <c r="BM1281" i="13"/>
  <c r="BL1281" i="13"/>
  <c r="BY3217" i="13"/>
  <c r="BX3217" i="13"/>
  <c r="BW3217" i="13"/>
  <c r="BV3217" i="13"/>
  <c r="BY2597" i="13"/>
  <c r="BX2597" i="13"/>
  <c r="BW2597" i="13"/>
  <c r="BV2597" i="13"/>
  <c r="BL1509" i="13"/>
  <c r="BO1509" i="13"/>
  <c r="BN1509" i="13"/>
  <c r="BM1509" i="13"/>
  <c r="BY1747" i="13"/>
  <c r="BX1747" i="13"/>
  <c r="BW1747" i="13"/>
  <c r="BV1747" i="13"/>
  <c r="BY466" i="13"/>
  <c r="BX466" i="13"/>
  <c r="BW466" i="13"/>
  <c r="BV466" i="13"/>
  <c r="BN172" i="13"/>
  <c r="BM172" i="13"/>
  <c r="BL172" i="13"/>
  <c r="BO172" i="13"/>
  <c r="BX2622" i="13"/>
  <c r="BW2622" i="13"/>
  <c r="BV2622" i="13"/>
  <c r="BY2622" i="13"/>
  <c r="BM2797" i="13"/>
  <c r="BL2797" i="13"/>
  <c r="BO2797" i="13"/>
  <c r="BN2797" i="13"/>
  <c r="BX2720" i="13"/>
  <c r="BW2720" i="13"/>
  <c r="BV2720" i="13"/>
  <c r="BY2720" i="13"/>
  <c r="BM1694" i="13"/>
  <c r="BL1694" i="13"/>
  <c r="BO1694" i="13"/>
  <c r="BN1694" i="13"/>
  <c r="BO592" i="13"/>
  <c r="BN592" i="13"/>
  <c r="BM592" i="13"/>
  <c r="BL592" i="13"/>
  <c r="BY3297" i="13"/>
  <c r="BV3297" i="13"/>
  <c r="BX3297" i="13"/>
  <c r="BW3297" i="13"/>
  <c r="BV1572" i="13"/>
  <c r="BY1572" i="13"/>
  <c r="BX1572" i="13"/>
  <c r="BW1572" i="13"/>
  <c r="BL2426" i="13"/>
  <c r="BO2426" i="13"/>
  <c r="BM2426" i="13"/>
  <c r="BN2426" i="13"/>
  <c r="BO1740" i="13"/>
  <c r="BN1740" i="13"/>
  <c r="BM1740" i="13"/>
  <c r="BL1740" i="13"/>
  <c r="BV3462" i="13"/>
  <c r="BY3462" i="13"/>
  <c r="BX3462" i="13"/>
  <c r="BW3462" i="13"/>
  <c r="CA3465" i="13" s="1"/>
  <c r="BO2744" i="13"/>
  <c r="BN2744" i="13"/>
  <c r="BM2744" i="13"/>
  <c r="BL2744" i="13"/>
  <c r="BV3448" i="13"/>
  <c r="BY3448" i="13"/>
  <c r="BX3448" i="13"/>
  <c r="BW3448" i="13"/>
  <c r="BO1782" i="13"/>
  <c r="BN1782" i="13"/>
  <c r="BM1782" i="13"/>
  <c r="BL1782" i="13"/>
  <c r="BL2716" i="13"/>
  <c r="BO2716" i="13"/>
  <c r="BN2716" i="13"/>
  <c r="BM2716" i="13"/>
  <c r="BL1180" i="13"/>
  <c r="BO1180" i="13"/>
  <c r="BN1180" i="13"/>
  <c r="BM1180" i="13"/>
  <c r="BL1082" i="13"/>
  <c r="BO1082" i="13"/>
  <c r="BN1082" i="13"/>
  <c r="BM1082" i="13"/>
  <c r="BV1446" i="13"/>
  <c r="BY1446" i="13"/>
  <c r="BX1446" i="13"/>
  <c r="BW1446" i="13"/>
  <c r="CA1449" i="13" s="1"/>
  <c r="BY819" i="13"/>
  <c r="BX819" i="13"/>
  <c r="BW819" i="13"/>
  <c r="BV819" i="13"/>
  <c r="BO994" i="13"/>
  <c r="BN994" i="13"/>
  <c r="BM994" i="13"/>
  <c r="BL994" i="13"/>
  <c r="BL2384" i="13"/>
  <c r="BO2384" i="13"/>
  <c r="BM2384" i="13"/>
  <c r="BN2384" i="13"/>
  <c r="BO952" i="13"/>
  <c r="BN952" i="13"/>
  <c r="BM952" i="13"/>
  <c r="BL952" i="13"/>
  <c r="BV1460" i="13"/>
  <c r="BY1460" i="13"/>
  <c r="BX1460" i="13"/>
  <c r="BW1460" i="13"/>
  <c r="CA1463" i="13" s="1"/>
  <c r="BY3406" i="13"/>
  <c r="BX3406" i="13"/>
  <c r="BW3406" i="13"/>
  <c r="BV3406" i="13"/>
  <c r="BO2247" i="13"/>
  <c r="BN2247" i="13"/>
  <c r="BL2247" i="13"/>
  <c r="BM2247" i="13"/>
  <c r="BY3003" i="13"/>
  <c r="BW3003" i="13"/>
  <c r="BV3003" i="13"/>
  <c r="BX3003" i="13"/>
  <c r="BY2555" i="13"/>
  <c r="BW2555" i="13"/>
  <c r="BV2555" i="13"/>
  <c r="BX2555" i="13"/>
  <c r="BY791" i="13"/>
  <c r="BX791" i="13"/>
  <c r="BW791" i="13"/>
  <c r="BV791" i="13"/>
  <c r="BV2391" i="13"/>
  <c r="BY2391" i="13"/>
  <c r="BW2391" i="13"/>
  <c r="BX2391" i="13"/>
  <c r="BN284" i="13"/>
  <c r="BM284" i="13"/>
  <c r="BO284" i="13"/>
  <c r="BL284" i="13"/>
  <c r="BN1120" i="13"/>
  <c r="BM1120" i="13"/>
  <c r="BL1120" i="13"/>
  <c r="BO1120" i="13"/>
  <c r="BN2954" i="13"/>
  <c r="BM2954" i="13"/>
  <c r="BL2954" i="13"/>
  <c r="BO2954" i="13"/>
  <c r="BO868" i="13"/>
  <c r="BN868" i="13"/>
  <c r="BM868" i="13"/>
  <c r="BL868" i="13"/>
  <c r="BY2737" i="13"/>
  <c r="BX2737" i="13"/>
  <c r="BW2737" i="13"/>
  <c r="BV2737" i="13"/>
  <c r="BO1698" i="13"/>
  <c r="BN1698" i="13"/>
  <c r="BM1698" i="13"/>
  <c r="BL1698" i="13"/>
  <c r="BV2363" i="13"/>
  <c r="BY2363" i="13"/>
  <c r="BW2363" i="13"/>
  <c r="BX2363" i="13"/>
  <c r="BO966" i="13"/>
  <c r="BN966" i="13"/>
  <c r="BM966" i="13"/>
  <c r="BL966" i="13"/>
  <c r="BV1348" i="13"/>
  <c r="BY1348" i="13"/>
  <c r="BX1348" i="13"/>
  <c r="BW1348" i="13"/>
  <c r="BV2902" i="13"/>
  <c r="BY2902" i="13"/>
  <c r="BW2902" i="13"/>
  <c r="BX2902" i="13"/>
  <c r="BO1015" i="13"/>
  <c r="BN1015" i="13"/>
  <c r="BM1015" i="13"/>
  <c r="BL1015" i="13"/>
  <c r="BW1267" i="13"/>
  <c r="BV1267" i="13"/>
  <c r="BY1267" i="13"/>
  <c r="BX1267" i="13"/>
  <c r="BW1225" i="13"/>
  <c r="BV1225" i="13"/>
  <c r="BY1225" i="13"/>
  <c r="BX1225" i="13"/>
  <c r="BW1540" i="13"/>
  <c r="BV1540" i="13"/>
  <c r="BY1540" i="13"/>
  <c r="BX1540" i="13"/>
  <c r="BV3409" i="13"/>
  <c r="BY3409" i="13"/>
  <c r="BX3409" i="13"/>
  <c r="BW3409" i="13"/>
  <c r="BV539" i="13"/>
  <c r="BY539" i="13"/>
  <c r="BX539" i="13"/>
  <c r="BW539" i="13"/>
  <c r="BW2762" i="13"/>
  <c r="BV2762" i="13"/>
  <c r="BY2762" i="13"/>
  <c r="BX2762" i="13"/>
  <c r="BM2783" i="13"/>
  <c r="BL2783" i="13"/>
  <c r="BO2783" i="13"/>
  <c r="BN2783" i="13"/>
  <c r="BM907" i="13"/>
  <c r="BL907" i="13"/>
  <c r="BO907" i="13"/>
  <c r="BN907" i="13"/>
  <c r="BO2044" i="13"/>
  <c r="BN2044" i="13"/>
  <c r="BM2044" i="13"/>
  <c r="BL2044" i="13"/>
  <c r="BL1579" i="13"/>
  <c r="BO1579" i="13"/>
  <c r="BN1579" i="13"/>
  <c r="BM1579" i="13"/>
  <c r="BO2128" i="13"/>
  <c r="BN2128" i="13"/>
  <c r="BM2128" i="13"/>
  <c r="BL2128" i="13"/>
  <c r="BV637" i="13"/>
  <c r="BY637" i="13"/>
  <c r="BX637" i="13"/>
  <c r="BW637" i="13"/>
  <c r="BL1068" i="13"/>
  <c r="BO1068" i="13"/>
  <c r="BN1068" i="13"/>
  <c r="BM1068" i="13"/>
  <c r="BL2125" i="13"/>
  <c r="BO2125" i="13"/>
  <c r="BM2125" i="13"/>
  <c r="BN2125" i="13"/>
  <c r="BL1495" i="13"/>
  <c r="BO1495" i="13"/>
  <c r="BN1495" i="13"/>
  <c r="BM1495" i="13"/>
  <c r="BN2590" i="13"/>
  <c r="BM2590" i="13"/>
  <c r="BO2590" i="13"/>
  <c r="BL2590" i="13"/>
  <c r="BL1355" i="13"/>
  <c r="BO1355" i="13"/>
  <c r="BN1355" i="13"/>
  <c r="BM1355" i="13"/>
  <c r="BL2111" i="13"/>
  <c r="BO2111" i="13"/>
  <c r="BM2111" i="13"/>
  <c r="BN2111" i="13"/>
  <c r="BW2251" i="13"/>
  <c r="BV2251" i="13"/>
  <c r="BX2251" i="13"/>
  <c r="BY2251" i="13"/>
  <c r="BO3444" i="13"/>
  <c r="BN3444" i="13"/>
  <c r="BM3444" i="13"/>
  <c r="BL3444" i="13"/>
  <c r="BO1127" i="13"/>
  <c r="BN1127" i="13"/>
  <c r="BM1127" i="13"/>
  <c r="BL1127" i="13"/>
  <c r="BY1663" i="13"/>
  <c r="BX1663" i="13"/>
  <c r="BW1663" i="13"/>
  <c r="BV1663" i="13"/>
  <c r="BY697" i="13"/>
  <c r="BX697" i="13"/>
  <c r="BW697" i="13"/>
  <c r="CA700" i="13" s="1"/>
  <c r="BV697" i="13"/>
  <c r="BY543" i="13"/>
  <c r="BX543" i="13"/>
  <c r="BW543" i="13"/>
  <c r="BV543" i="13"/>
  <c r="BL1138" i="13"/>
  <c r="BO1138" i="13"/>
  <c r="BN1138" i="13"/>
  <c r="BM1138" i="13"/>
  <c r="BO924" i="13"/>
  <c r="BN924" i="13"/>
  <c r="BM924" i="13"/>
  <c r="BL924" i="13"/>
  <c r="BO910" i="13"/>
  <c r="BN910" i="13"/>
  <c r="BM910" i="13"/>
  <c r="BL910" i="13"/>
  <c r="BO2303" i="13"/>
  <c r="BN2303" i="13"/>
  <c r="BL2303" i="13"/>
  <c r="BM2303" i="13"/>
  <c r="BO3486" i="13"/>
  <c r="BN3486" i="13"/>
  <c r="BM3486" i="13"/>
  <c r="BL3486" i="13"/>
  <c r="BO417" i="13"/>
  <c r="BN417" i="13"/>
  <c r="BM417" i="13"/>
  <c r="BL417" i="13"/>
  <c r="BY683" i="13"/>
  <c r="BX683" i="13"/>
  <c r="BW683" i="13"/>
  <c r="BV683" i="13"/>
  <c r="BV455" i="13"/>
  <c r="BY455" i="13"/>
  <c r="BX455" i="13"/>
  <c r="BW455" i="13"/>
  <c r="BY1684" i="13"/>
  <c r="BX1684" i="13"/>
  <c r="BW1684" i="13"/>
  <c r="BV1684" i="13"/>
  <c r="BY669" i="13"/>
  <c r="BX669" i="13"/>
  <c r="BW669" i="13"/>
  <c r="CA672" i="13" s="1"/>
  <c r="BV669" i="13"/>
  <c r="BY3210" i="13"/>
  <c r="BX3210" i="13"/>
  <c r="BW3210" i="13"/>
  <c r="BV3210" i="13"/>
  <c r="BN382" i="13"/>
  <c r="BM382" i="13"/>
  <c r="BL382" i="13"/>
  <c r="BO382" i="13"/>
  <c r="BV2016" i="13"/>
  <c r="BY2016" i="13"/>
  <c r="BW2016" i="13"/>
  <c r="BX2016" i="13"/>
  <c r="BO1656" i="13"/>
  <c r="BN1656" i="13"/>
  <c r="BM1656" i="13"/>
  <c r="BL1656" i="13"/>
  <c r="BO1141" i="13"/>
  <c r="BN1141" i="13"/>
  <c r="BM1141" i="13"/>
  <c r="BL1141" i="13"/>
  <c r="BO1253" i="13"/>
  <c r="BN1253" i="13"/>
  <c r="BM1253" i="13"/>
  <c r="BL1253" i="13"/>
  <c r="BO1726" i="13"/>
  <c r="BN1726" i="13"/>
  <c r="BM1726" i="13"/>
  <c r="BL1726" i="13"/>
  <c r="BO305" i="13"/>
  <c r="BN305" i="13"/>
  <c r="BM305" i="13"/>
  <c r="BL305" i="13"/>
  <c r="BV1785" i="13"/>
  <c r="BY1785" i="13"/>
  <c r="BX1785" i="13"/>
  <c r="BW1785" i="13"/>
  <c r="BV707" i="13"/>
  <c r="CC704" i="13" s="1"/>
  <c r="BY707" i="13"/>
  <c r="BX707" i="13"/>
  <c r="BW707" i="13"/>
  <c r="CA707" i="13" s="1"/>
  <c r="BX3364" i="13"/>
  <c r="BW3364" i="13"/>
  <c r="BV3364" i="13"/>
  <c r="BY3364" i="13"/>
  <c r="BM2839" i="13"/>
  <c r="BL2839" i="13"/>
  <c r="BO2839" i="13"/>
  <c r="BN2839" i="13"/>
  <c r="BO2170" i="13"/>
  <c r="BN2170" i="13"/>
  <c r="BM2170" i="13"/>
  <c r="BL2170" i="13"/>
  <c r="BV1687" i="13"/>
  <c r="BY1687" i="13"/>
  <c r="BX1687" i="13"/>
  <c r="BW1687" i="13"/>
  <c r="BO980" i="13"/>
  <c r="BN980" i="13"/>
  <c r="BM980" i="13"/>
  <c r="BL980" i="13"/>
  <c r="BV1075" i="13"/>
  <c r="BY1075" i="13"/>
  <c r="BX1075" i="13"/>
  <c r="BW1075" i="13"/>
  <c r="BV3504" i="13"/>
  <c r="BY3504" i="13"/>
  <c r="BX3504" i="13"/>
  <c r="BW3504" i="13"/>
  <c r="BY2975" i="13"/>
  <c r="BW2975" i="13"/>
  <c r="BV2975" i="13"/>
  <c r="BX2975" i="13"/>
  <c r="BO2415" i="13"/>
  <c r="BN2415" i="13"/>
  <c r="BM2415" i="13"/>
  <c r="BL2415" i="13"/>
  <c r="BO2443" i="13"/>
  <c r="BN2443" i="13"/>
  <c r="BM2443" i="13"/>
  <c r="BL2443" i="13"/>
  <c r="BM2009" i="13"/>
  <c r="BL2009" i="13"/>
  <c r="BN2009" i="13"/>
  <c r="BO2009" i="13"/>
  <c r="BL3154" i="13"/>
  <c r="BO3154" i="13"/>
  <c r="BN3154" i="13"/>
  <c r="BM3154" i="13"/>
  <c r="BW2818" i="13"/>
  <c r="BV2818" i="13"/>
  <c r="BY2818" i="13"/>
  <c r="BX2818" i="13"/>
  <c r="BY1873" i="13"/>
  <c r="BX1873" i="13"/>
  <c r="BW1873" i="13"/>
  <c r="CA1876" i="13" s="1"/>
  <c r="BV1873" i="13"/>
  <c r="BO1428" i="13"/>
  <c r="BN1428" i="13"/>
  <c r="BM1428" i="13"/>
  <c r="BL1428" i="13"/>
  <c r="BN3178" i="13"/>
  <c r="BM3178" i="13"/>
  <c r="BL3178" i="13"/>
  <c r="BO3178" i="13"/>
  <c r="CC410" i="13"/>
  <c r="CA410" i="13"/>
  <c r="CC413" i="13" s="1"/>
  <c r="BO1456" i="13"/>
  <c r="BN1456" i="13"/>
  <c r="BM1456" i="13"/>
  <c r="BL1456" i="13"/>
  <c r="BN3150" i="13"/>
  <c r="BM3150" i="13"/>
  <c r="BL3150" i="13"/>
  <c r="BO3150" i="13"/>
  <c r="BO606" i="13"/>
  <c r="BN606" i="13"/>
  <c r="BM606" i="13"/>
  <c r="BL606" i="13"/>
  <c r="BO3182" i="13"/>
  <c r="BM3182" i="13"/>
  <c r="BN3182" i="13"/>
  <c r="BL3182" i="13"/>
  <c r="BY1845" i="13"/>
  <c r="BX1845" i="13"/>
  <c r="BW1845" i="13"/>
  <c r="BV1845" i="13"/>
  <c r="BY1733" i="13"/>
  <c r="BX1733" i="13"/>
  <c r="BW1733" i="13"/>
  <c r="BV1733" i="13"/>
  <c r="BO1330" i="13"/>
  <c r="BN1330" i="13"/>
  <c r="BM1330" i="13"/>
  <c r="BL1330" i="13"/>
  <c r="BO2317" i="13"/>
  <c r="BN2317" i="13"/>
  <c r="BL2317" i="13"/>
  <c r="BM2317" i="13"/>
  <c r="BO2842" i="13"/>
  <c r="BN2842" i="13"/>
  <c r="BM2842" i="13"/>
  <c r="BL2842" i="13"/>
  <c r="BV2405" i="13"/>
  <c r="BY2405" i="13"/>
  <c r="BW2405" i="13"/>
  <c r="BX2405" i="13"/>
  <c r="BO112" i="13"/>
  <c r="BN112" i="13"/>
  <c r="BM112" i="13"/>
  <c r="BL112" i="13"/>
  <c r="BY1677" i="13"/>
  <c r="BX1677" i="13"/>
  <c r="BW1677" i="13"/>
  <c r="BV1677" i="13"/>
  <c r="BW165" i="13"/>
  <c r="CA168" i="13" s="1"/>
  <c r="BV165" i="13"/>
  <c r="BX165" i="13"/>
  <c r="BY165" i="13"/>
  <c r="BO567" i="13"/>
  <c r="BN567" i="13"/>
  <c r="BM567" i="13"/>
  <c r="BL567" i="13"/>
  <c r="BY95" i="13"/>
  <c r="BX95" i="13"/>
  <c r="BW95" i="13"/>
  <c r="BV95" i="13"/>
  <c r="BO287" i="13"/>
  <c r="BN287" i="13"/>
  <c r="BL287" i="13"/>
  <c r="BM287" i="13"/>
  <c r="BO2692" i="13"/>
  <c r="BN2692" i="13"/>
  <c r="BM2692" i="13"/>
  <c r="BL2692" i="13"/>
  <c r="BY1971" i="13"/>
  <c r="BX1971" i="13"/>
  <c r="BW1971" i="13"/>
  <c r="BV1971" i="13"/>
  <c r="BY3451" i="13"/>
  <c r="BX3451" i="13"/>
  <c r="BW3451" i="13"/>
  <c r="BV3451" i="13"/>
  <c r="BY1134" i="13"/>
  <c r="BX1134" i="13"/>
  <c r="BW1134" i="13"/>
  <c r="BV1134" i="13"/>
  <c r="BY3336" i="13"/>
  <c r="BW3336" i="13"/>
  <c r="BV3336" i="13"/>
  <c r="BX3336" i="13"/>
  <c r="BO553" i="13"/>
  <c r="BN553" i="13"/>
  <c r="BM553" i="13"/>
  <c r="BL553" i="13"/>
  <c r="BY1943" i="13"/>
  <c r="BX1943" i="13"/>
  <c r="BW1943" i="13"/>
  <c r="BV1943" i="13"/>
  <c r="BY1092" i="13"/>
  <c r="BX1092" i="13"/>
  <c r="BW1092" i="13"/>
  <c r="BV1092" i="13"/>
  <c r="BY1575" i="13"/>
  <c r="BX1575" i="13"/>
  <c r="BW1575" i="13"/>
  <c r="BV1575" i="13"/>
  <c r="BO2664" i="13"/>
  <c r="BN2664" i="13"/>
  <c r="BM2664" i="13"/>
  <c r="BL2664" i="13"/>
  <c r="BY1407" i="13"/>
  <c r="BX1407" i="13"/>
  <c r="BW1407" i="13"/>
  <c r="BV1407" i="13"/>
  <c r="BV259" i="13"/>
  <c r="BY259" i="13"/>
  <c r="BX259" i="13"/>
  <c r="BW259" i="13"/>
  <c r="BN1001" i="13"/>
  <c r="BM1001" i="13"/>
  <c r="BL1001" i="13"/>
  <c r="BO1001" i="13"/>
  <c r="BL3311" i="13"/>
  <c r="BO3311" i="13"/>
  <c r="BN3311" i="13"/>
  <c r="BM3311" i="13"/>
  <c r="BY2093" i="13"/>
  <c r="BX2093" i="13"/>
  <c r="BW2093" i="13"/>
  <c r="BV2093" i="13"/>
  <c r="BO1617" i="13"/>
  <c r="BN1617" i="13"/>
  <c r="BM1617" i="13"/>
  <c r="BL1617" i="13"/>
  <c r="BO371" i="13"/>
  <c r="BN371" i="13"/>
  <c r="BL371" i="13"/>
  <c r="BM371" i="13"/>
  <c r="BY2149" i="13"/>
  <c r="BX2149" i="13"/>
  <c r="BW2149" i="13"/>
  <c r="CA2149" i="13" s="1"/>
  <c r="BV2149" i="13"/>
  <c r="CC2146" i="13" s="1"/>
  <c r="BM266" i="13"/>
  <c r="BL266" i="13"/>
  <c r="BO266" i="13"/>
  <c r="BN266" i="13"/>
  <c r="BO1978" i="13"/>
  <c r="BN1978" i="13"/>
  <c r="BM1978" i="13"/>
  <c r="BL1978" i="13"/>
  <c r="BW3049" i="13"/>
  <c r="BV3049" i="13"/>
  <c r="BX3049" i="13"/>
  <c r="BY3049" i="13"/>
  <c r="BO1946" i="13"/>
  <c r="BN1946" i="13"/>
  <c r="BM1946" i="13"/>
  <c r="BL1946" i="13"/>
  <c r="BY2671" i="13"/>
  <c r="BX2671" i="13"/>
  <c r="BW2671" i="13"/>
  <c r="CA2674" i="13" s="1"/>
  <c r="BV2671" i="13"/>
  <c r="BY1603" i="13"/>
  <c r="BX1603" i="13"/>
  <c r="BW1603" i="13"/>
  <c r="BV1603" i="13"/>
  <c r="BO2650" i="13"/>
  <c r="BN2650" i="13"/>
  <c r="BM2650" i="13"/>
  <c r="BL2650" i="13"/>
  <c r="BX3301" i="13"/>
  <c r="BW3301" i="13"/>
  <c r="BV3301" i="13"/>
  <c r="BY3301" i="13"/>
  <c r="BO1999" i="13"/>
  <c r="BN1999" i="13"/>
  <c r="BL1999" i="13"/>
  <c r="BM1999" i="13"/>
  <c r="BY2629" i="13"/>
  <c r="BX2629" i="13"/>
  <c r="BW2629" i="13"/>
  <c r="BV2629" i="13"/>
  <c r="BY2121" i="13"/>
  <c r="BX2121" i="13"/>
  <c r="BW2121" i="13"/>
  <c r="CA2121" i="13" s="1"/>
  <c r="BV2121" i="13"/>
  <c r="CC2118" i="13" s="1"/>
  <c r="BO329" i="13"/>
  <c r="BN329" i="13"/>
  <c r="BL329" i="13"/>
  <c r="BM329" i="13"/>
  <c r="BN3280" i="13"/>
  <c r="BM3280" i="13"/>
  <c r="BL3280" i="13"/>
  <c r="BO3280" i="13"/>
  <c r="BN2051" i="13"/>
  <c r="BM2051" i="13"/>
  <c r="BL2051" i="13"/>
  <c r="BO2051" i="13"/>
  <c r="BO1897" i="13"/>
  <c r="BN1897" i="13"/>
  <c r="BM1897" i="13"/>
  <c r="BL1897" i="13"/>
  <c r="BO3259" i="13"/>
  <c r="BM3259" i="13"/>
  <c r="BL3259" i="13"/>
  <c r="BN3259" i="13"/>
  <c r="BY1379" i="13"/>
  <c r="BX1379" i="13"/>
  <c r="BW1379" i="13"/>
  <c r="BV1379" i="13"/>
  <c r="BX2275" i="13"/>
  <c r="BW2275" i="13"/>
  <c r="BV2275" i="13"/>
  <c r="BY2275" i="13"/>
  <c r="BO525" i="13"/>
  <c r="BN525" i="13"/>
  <c r="BM525" i="13"/>
  <c r="BL525" i="13"/>
  <c r="BY1323" i="13"/>
  <c r="BX1323" i="13"/>
  <c r="BW1323" i="13"/>
  <c r="BV1323" i="13"/>
  <c r="BX2177" i="13"/>
  <c r="BW2177" i="13"/>
  <c r="BV2177" i="13"/>
  <c r="BY2177" i="13"/>
  <c r="BN2450" i="13"/>
  <c r="BM2450" i="13"/>
  <c r="BL2450" i="13"/>
  <c r="BO2450" i="13"/>
  <c r="BY1148" i="13"/>
  <c r="BX1148" i="13"/>
  <c r="BW1148" i="13"/>
  <c r="BV1148" i="13"/>
  <c r="BO581" i="13"/>
  <c r="BN581" i="13"/>
  <c r="BM581" i="13"/>
  <c r="BL581" i="13"/>
  <c r="BO1659" i="13"/>
  <c r="BN1659" i="13"/>
  <c r="BM1659" i="13"/>
  <c r="BL1659" i="13"/>
  <c r="BO1883" i="13"/>
  <c r="BN1883" i="13"/>
  <c r="BM1883" i="13"/>
  <c r="BL1883" i="13"/>
  <c r="BO3185" i="13"/>
  <c r="BN3185" i="13"/>
  <c r="BM3185" i="13"/>
  <c r="BL3185" i="13"/>
  <c r="BY2699" i="13"/>
  <c r="BX2699" i="13"/>
  <c r="BW2699" i="13"/>
  <c r="BV2699" i="13"/>
  <c r="BY228" i="13"/>
  <c r="BX228" i="13"/>
  <c r="BW228" i="13"/>
  <c r="CA231" i="13" s="1"/>
  <c r="BV228" i="13"/>
  <c r="BY1204" i="13"/>
  <c r="BX1204" i="13"/>
  <c r="BW1204" i="13"/>
  <c r="BV1204" i="13"/>
  <c r="BY1589" i="13"/>
  <c r="BX1589" i="13"/>
  <c r="BW1589" i="13"/>
  <c r="BV1589" i="13"/>
  <c r="BM280" i="13"/>
  <c r="BL280" i="13"/>
  <c r="BO280" i="13"/>
  <c r="BN280" i="13"/>
  <c r="BO273" i="13"/>
  <c r="BN273" i="13"/>
  <c r="BL273" i="13"/>
  <c r="BM273" i="13"/>
  <c r="BY109" i="13"/>
  <c r="BX109" i="13"/>
  <c r="BW109" i="13"/>
  <c r="BV109" i="13"/>
  <c r="BO1992" i="13"/>
  <c r="BN1992" i="13"/>
  <c r="BM1992" i="13"/>
  <c r="BL1992" i="13"/>
  <c r="BY2107" i="13"/>
  <c r="BX2107" i="13"/>
  <c r="BW2107" i="13"/>
  <c r="BV2107" i="13"/>
  <c r="BX3315" i="13"/>
  <c r="BW3315" i="13"/>
  <c r="BV3315" i="13"/>
  <c r="BY3315" i="13"/>
  <c r="BO3287" i="13"/>
  <c r="BM3287" i="13"/>
  <c r="BL3287" i="13"/>
  <c r="BN3287" i="13"/>
  <c r="BO385" i="13"/>
  <c r="BN385" i="13"/>
  <c r="BL385" i="13"/>
  <c r="BM385" i="13"/>
  <c r="BO3245" i="13"/>
  <c r="BM3245" i="13"/>
  <c r="BL3245" i="13"/>
  <c r="BN3245" i="13"/>
  <c r="BX147" i="13"/>
  <c r="BY147" i="13"/>
  <c r="BW147" i="13"/>
  <c r="BV147" i="13"/>
  <c r="BY1260" i="13"/>
  <c r="BX1260" i="13"/>
  <c r="BW1260" i="13"/>
  <c r="BV1260" i="13"/>
  <c r="BW151" i="13"/>
  <c r="BY151" i="13"/>
  <c r="BX151" i="13"/>
  <c r="BV151" i="13"/>
  <c r="BO235" i="13"/>
  <c r="BN235" i="13"/>
  <c r="BM235" i="13"/>
  <c r="BL235" i="13"/>
  <c r="BY3507" i="13"/>
  <c r="BX3507" i="13"/>
  <c r="BW3507" i="13"/>
  <c r="BV3507" i="13"/>
  <c r="BL3052" i="13"/>
  <c r="BO3052" i="13"/>
  <c r="BN3052" i="13"/>
  <c r="BM3052" i="13"/>
  <c r="BO1743" i="13"/>
  <c r="BN1743" i="13"/>
  <c r="BM1743" i="13"/>
  <c r="BL1743" i="13"/>
  <c r="BO1701" i="13"/>
  <c r="BN1701" i="13"/>
  <c r="BM1701" i="13"/>
  <c r="BL1701" i="13"/>
  <c r="BY1915" i="13"/>
  <c r="BX1915" i="13"/>
  <c r="BW1915" i="13"/>
  <c r="BV1915" i="13"/>
  <c r="BO469" i="13"/>
  <c r="BN469" i="13"/>
  <c r="BM469" i="13"/>
  <c r="BL469" i="13"/>
  <c r="BY1337" i="13"/>
  <c r="BX1337" i="13"/>
  <c r="BW1337" i="13"/>
  <c r="BV1337" i="13"/>
  <c r="BO511" i="13"/>
  <c r="BN511" i="13"/>
  <c r="BM511" i="13"/>
  <c r="BL511" i="13"/>
  <c r="BM2489" i="13"/>
  <c r="BL2489" i="13"/>
  <c r="BO2489" i="13"/>
  <c r="BN2489" i="13"/>
  <c r="BY1957" i="13"/>
  <c r="BX1957" i="13"/>
  <c r="BW1957" i="13"/>
  <c r="BV1957" i="13"/>
  <c r="BY3493" i="13"/>
  <c r="BX3493" i="13"/>
  <c r="BW3493" i="13"/>
  <c r="BV3493" i="13"/>
  <c r="BM2951" i="13"/>
  <c r="BL2951" i="13"/>
  <c r="BO2951" i="13"/>
  <c r="BN2951" i="13"/>
  <c r="BY2408" i="13"/>
  <c r="BX2408" i="13"/>
  <c r="BW2408" i="13"/>
  <c r="BV2408" i="13"/>
  <c r="BM350" i="13"/>
  <c r="BL350" i="13"/>
  <c r="BO350" i="13"/>
  <c r="BN350" i="13"/>
  <c r="BO494" i="13"/>
  <c r="BN494" i="13"/>
  <c r="BM494" i="13"/>
  <c r="BL494" i="13"/>
  <c r="BO2002" i="13"/>
  <c r="BN2002" i="13"/>
  <c r="BM2002" i="13"/>
  <c r="BL2002" i="13"/>
  <c r="BY2037" i="13"/>
  <c r="BW2037" i="13"/>
  <c r="BV2037" i="13"/>
  <c r="BX2037" i="13"/>
  <c r="BM2979" i="13"/>
  <c r="BL2979" i="13"/>
  <c r="BO2979" i="13"/>
  <c r="BN2979" i="13"/>
  <c r="BO315" i="13"/>
  <c r="BN315" i="13"/>
  <c r="BL315" i="13"/>
  <c r="BM315" i="13"/>
  <c r="BM2475" i="13"/>
  <c r="BL2475" i="13"/>
  <c r="BO2475" i="13"/>
  <c r="BN2475" i="13"/>
  <c r="CA413" i="13"/>
  <c r="BO693" i="13"/>
  <c r="BN693" i="13"/>
  <c r="BM693" i="13"/>
  <c r="BL693" i="13"/>
  <c r="BN2366" i="13"/>
  <c r="BM2366" i="13"/>
  <c r="BL2366" i="13"/>
  <c r="BO2366" i="13"/>
  <c r="BO2636" i="13"/>
  <c r="BN2636" i="13"/>
  <c r="BM2636" i="13"/>
  <c r="BL2636" i="13"/>
  <c r="BY1561" i="13"/>
  <c r="BX1561" i="13"/>
  <c r="BW1561" i="13"/>
  <c r="BV1561" i="13"/>
  <c r="BY1036" i="13"/>
  <c r="BX1036" i="13"/>
  <c r="BW1036" i="13"/>
  <c r="BV1036" i="13"/>
  <c r="BO1813" i="13"/>
  <c r="BN1813" i="13"/>
  <c r="BM1813" i="13"/>
  <c r="BL1813" i="13"/>
  <c r="BN3308" i="13"/>
  <c r="BM3308" i="13"/>
  <c r="BL3308" i="13"/>
  <c r="BO3308" i="13"/>
  <c r="BY2328" i="13"/>
  <c r="BX2328" i="13"/>
  <c r="BW2328" i="13"/>
  <c r="BV2328" i="13"/>
  <c r="BM252" i="13"/>
  <c r="BL252" i="13"/>
  <c r="BO252" i="13"/>
  <c r="BN252" i="13"/>
  <c r="BO774" i="13"/>
  <c r="BN774" i="13"/>
  <c r="BM774" i="13"/>
  <c r="BL774" i="13"/>
  <c r="BY3416" i="13"/>
  <c r="BX3416" i="13"/>
  <c r="BW3416" i="13"/>
  <c r="BV3416" i="13"/>
  <c r="BY1904" i="13"/>
  <c r="BW1904" i="13"/>
  <c r="BX1904" i="13"/>
  <c r="BV1904" i="13"/>
  <c r="BO942" i="13"/>
  <c r="BN942" i="13"/>
  <c r="BM942" i="13"/>
  <c r="BL942" i="13"/>
  <c r="BY3220" i="13"/>
  <c r="BX3220" i="13"/>
  <c r="BW3220" i="13"/>
  <c r="BV3220" i="13"/>
  <c r="BY137" i="13"/>
  <c r="BX137" i="13"/>
  <c r="BW137" i="13"/>
  <c r="BV137" i="13"/>
  <c r="BY3374" i="13"/>
  <c r="BX3374" i="13"/>
  <c r="BW3374" i="13"/>
  <c r="BV3374" i="13"/>
  <c r="BO956" i="13"/>
  <c r="BN956" i="13"/>
  <c r="BM956" i="13"/>
  <c r="BL956" i="13"/>
  <c r="BO718" i="13"/>
  <c r="BN718" i="13"/>
  <c r="BM718" i="13"/>
  <c r="BL718" i="13"/>
  <c r="BY67" i="13"/>
  <c r="BX67" i="13"/>
  <c r="BW67" i="13"/>
  <c r="BV67" i="13"/>
  <c r="BY210" i="13"/>
  <c r="BX210" i="13"/>
  <c r="BW210" i="13"/>
  <c r="BV210" i="13"/>
  <c r="BO788" i="13"/>
  <c r="BN788" i="13"/>
  <c r="BM788" i="13"/>
  <c r="BL788" i="13"/>
  <c r="BO872" i="13"/>
  <c r="BN872" i="13"/>
  <c r="BM872" i="13"/>
  <c r="BL872" i="13"/>
  <c r="BO2709" i="13"/>
  <c r="BN2709" i="13"/>
  <c r="BM2709" i="13"/>
  <c r="BL2709" i="13"/>
  <c r="CC102" i="13"/>
  <c r="CA102" i="13"/>
  <c r="CC105" i="13" s="1"/>
  <c r="BY2023" i="13"/>
  <c r="BX2023" i="13"/>
  <c r="BW2023" i="13"/>
  <c r="BV2023" i="13"/>
  <c r="BY420" i="13"/>
  <c r="BX420" i="13"/>
  <c r="BW420" i="13"/>
  <c r="BV420" i="13"/>
  <c r="BV245" i="13"/>
  <c r="BY245" i="13"/>
  <c r="BX245" i="13"/>
  <c r="BW245" i="13"/>
  <c r="BY392" i="13"/>
  <c r="BX392" i="13"/>
  <c r="BW392" i="13"/>
  <c r="BV392" i="13"/>
  <c r="BY2300" i="13"/>
  <c r="BX2300" i="13"/>
  <c r="BW2300" i="13"/>
  <c r="BV2300" i="13"/>
  <c r="BO900" i="13"/>
  <c r="BN900" i="13"/>
  <c r="BM900" i="13"/>
  <c r="BL900" i="13"/>
  <c r="BY406" i="13"/>
  <c r="BX406" i="13"/>
  <c r="BW406" i="13"/>
  <c r="BV406" i="13"/>
  <c r="BY949" i="13"/>
  <c r="BX949" i="13"/>
  <c r="BW949" i="13"/>
  <c r="BV949" i="13"/>
  <c r="BO2611" i="13"/>
  <c r="BN2611" i="13"/>
  <c r="BM2611" i="13"/>
  <c r="BL2611" i="13"/>
  <c r="BY2202" i="13"/>
  <c r="BX2202" i="13"/>
  <c r="BW2202" i="13"/>
  <c r="BV2202" i="13"/>
  <c r="BY123" i="13"/>
  <c r="BX123" i="13"/>
  <c r="BW123" i="13"/>
  <c r="BV123" i="13"/>
  <c r="BO2524" i="13"/>
  <c r="BN2524" i="13"/>
  <c r="BL2524" i="13"/>
  <c r="BM2524" i="13"/>
  <c r="BO480" i="13"/>
  <c r="BN480" i="13"/>
  <c r="BM480" i="13"/>
  <c r="BL480" i="13"/>
  <c r="BY686" i="13"/>
  <c r="BX686" i="13"/>
  <c r="BW686" i="13"/>
  <c r="BV686" i="13"/>
  <c r="BO3346" i="13"/>
  <c r="BN3346" i="13"/>
  <c r="BM3346" i="13"/>
  <c r="BL3346" i="13"/>
  <c r="BO2566" i="13"/>
  <c r="BN2566" i="13"/>
  <c r="BL2566" i="13"/>
  <c r="BM2566" i="13"/>
  <c r="BO3332" i="13"/>
  <c r="BN3332" i="13"/>
  <c r="BM3332" i="13"/>
  <c r="BL3332" i="13"/>
  <c r="BO3087" i="13"/>
  <c r="BN3087" i="13"/>
  <c r="BM3087" i="13"/>
  <c r="BL3087" i="13"/>
  <c r="BO2538" i="13"/>
  <c r="BN2538" i="13"/>
  <c r="BL2538" i="13"/>
  <c r="BM2538" i="13"/>
  <c r="BM2891" i="13"/>
  <c r="BL2891" i="13"/>
  <c r="BO2891" i="13"/>
  <c r="BN2891" i="13"/>
  <c r="BY2937" i="13"/>
  <c r="BX2937" i="13"/>
  <c r="BV2937" i="13"/>
  <c r="BW2937" i="13"/>
  <c r="BY322" i="13"/>
  <c r="BX322" i="13"/>
  <c r="BW322" i="13"/>
  <c r="BV322" i="13"/>
  <c r="BY504" i="13"/>
  <c r="BX504" i="13"/>
  <c r="BW504" i="13"/>
  <c r="BV504" i="13"/>
  <c r="BO2209" i="13"/>
  <c r="BN2209" i="13"/>
  <c r="BM2209" i="13"/>
  <c r="BL2209" i="13"/>
  <c r="BO3304" i="13"/>
  <c r="BN3304" i="13"/>
  <c r="BM3304" i="13"/>
  <c r="BL3304" i="13"/>
  <c r="BO2804" i="13"/>
  <c r="BN2804" i="13"/>
  <c r="BM2804" i="13"/>
  <c r="BL2804" i="13"/>
  <c r="BY3402" i="13"/>
  <c r="BX3402" i="13"/>
  <c r="BW3402" i="13"/>
  <c r="BV3402" i="13"/>
  <c r="BY53" i="13"/>
  <c r="BX53" i="13"/>
  <c r="BW53" i="13"/>
  <c r="BV53" i="13"/>
  <c r="BO3360" i="13"/>
  <c r="BN3360" i="13"/>
  <c r="BM3360" i="13"/>
  <c r="BL3360" i="13"/>
  <c r="BO2307" i="13"/>
  <c r="BN2307" i="13"/>
  <c r="BM2307" i="13"/>
  <c r="BL2307" i="13"/>
  <c r="BY1862" i="13"/>
  <c r="BX1862" i="13"/>
  <c r="BW1862" i="13"/>
  <c r="BV1862" i="13"/>
  <c r="BY1995" i="13"/>
  <c r="BX1995" i="13"/>
  <c r="BW1995" i="13"/>
  <c r="BV1995" i="13"/>
  <c r="BO2580" i="13"/>
  <c r="BN2580" i="13"/>
  <c r="BL2580" i="13"/>
  <c r="BM2580" i="13"/>
  <c r="BO844" i="13"/>
  <c r="BN844" i="13"/>
  <c r="BM844" i="13"/>
  <c r="BL844" i="13"/>
  <c r="BY3192" i="13"/>
  <c r="BX3192" i="13"/>
  <c r="BW3192" i="13"/>
  <c r="BV3192" i="13"/>
  <c r="BO732" i="13"/>
  <c r="BN732" i="13"/>
  <c r="BM732" i="13"/>
  <c r="BL732" i="13"/>
  <c r="BO3000" i="13"/>
  <c r="BN3000" i="13"/>
  <c r="BL3000" i="13"/>
  <c r="BM3000" i="13"/>
  <c r="BY448" i="13"/>
  <c r="BX448" i="13"/>
  <c r="BW448" i="13"/>
  <c r="BV448" i="13"/>
  <c r="BO886" i="13"/>
  <c r="BN886" i="13"/>
  <c r="BM886" i="13"/>
  <c r="BL886" i="13"/>
  <c r="BY175" i="13"/>
  <c r="BX175" i="13"/>
  <c r="BW175" i="13"/>
  <c r="BV175" i="13"/>
  <c r="BY2923" i="13"/>
  <c r="BX2923" i="13"/>
  <c r="BV2923" i="13"/>
  <c r="BW2923" i="13"/>
  <c r="BY2517" i="13"/>
  <c r="BX2517" i="13"/>
  <c r="BV2517" i="13"/>
  <c r="BW2517" i="13"/>
  <c r="CC74" i="13"/>
  <c r="CA74" i="13"/>
  <c r="BY1610" i="13"/>
  <c r="BX1610" i="13"/>
  <c r="BW1610" i="13"/>
  <c r="BV1610" i="13"/>
  <c r="BY238" i="13"/>
  <c r="BX238" i="13"/>
  <c r="BW238" i="13"/>
  <c r="BV238" i="13"/>
  <c r="BO3073" i="13"/>
  <c r="BN3073" i="13"/>
  <c r="BM3073" i="13"/>
  <c r="BL3073" i="13"/>
  <c r="BV189" i="13"/>
  <c r="BY189" i="13"/>
  <c r="BX189" i="13"/>
  <c r="BW189" i="13"/>
  <c r="BO2321" i="13"/>
  <c r="BN2321" i="13"/>
  <c r="BM2321" i="13"/>
  <c r="BL2321" i="13"/>
  <c r="BO1712" i="13"/>
  <c r="BN1712" i="13"/>
  <c r="BM1712" i="13"/>
  <c r="BL1712" i="13"/>
  <c r="BY1967" i="13"/>
  <c r="BX1967" i="13"/>
  <c r="BW1967" i="13"/>
  <c r="BV1967" i="13"/>
  <c r="BY81" i="13"/>
  <c r="BX81" i="13"/>
  <c r="BW81" i="13"/>
  <c r="BV81" i="13"/>
  <c r="CC116" i="13"/>
  <c r="CA116" i="13"/>
  <c r="BO3042" i="13"/>
  <c r="BN3042" i="13"/>
  <c r="BL3042" i="13"/>
  <c r="BM3042" i="13"/>
  <c r="BY196" i="13"/>
  <c r="BX196" i="13"/>
  <c r="BV196" i="13"/>
  <c r="BW196" i="13"/>
  <c r="BY2559" i="13"/>
  <c r="BX2559" i="13"/>
  <c r="BV2559" i="13"/>
  <c r="BW2559" i="13"/>
  <c r="BO3262" i="13"/>
  <c r="BN3262" i="13"/>
  <c r="BM3262" i="13"/>
  <c r="BL3262" i="13"/>
  <c r="BM2877" i="13"/>
  <c r="BL2877" i="13"/>
  <c r="BO2877" i="13"/>
  <c r="BN2877" i="13"/>
  <c r="BY378" i="13"/>
  <c r="BX378" i="13"/>
  <c r="BW378" i="13"/>
  <c r="BV378" i="13"/>
  <c r="BY518" i="13"/>
  <c r="BX518" i="13"/>
  <c r="BW518" i="13"/>
  <c r="BV518" i="13"/>
  <c r="BO2496" i="13"/>
  <c r="BN2496" i="13"/>
  <c r="BL2496" i="13"/>
  <c r="BM2496" i="13"/>
  <c r="BO3059" i="13"/>
  <c r="BN3059" i="13"/>
  <c r="BM3059" i="13"/>
  <c r="BL3059" i="13"/>
  <c r="BY1806" i="13"/>
  <c r="BX1806" i="13"/>
  <c r="BW1806" i="13"/>
  <c r="BV1806" i="13"/>
  <c r="CC130" i="13"/>
  <c r="CA130" i="13"/>
  <c r="CC133" i="13" s="1"/>
  <c r="BY1624" i="13"/>
  <c r="BX1624" i="13"/>
  <c r="BW1624" i="13"/>
  <c r="BV1624" i="13"/>
  <c r="BO2485" i="13"/>
  <c r="BN2485" i="13"/>
  <c r="BM2485" i="13"/>
  <c r="BL2485" i="13"/>
  <c r="BO2174" i="13"/>
  <c r="BN2174" i="13"/>
  <c r="BM2174" i="13"/>
  <c r="BL2174" i="13"/>
  <c r="BY1222" i="13"/>
  <c r="BX1222" i="13"/>
  <c r="BW1222" i="13"/>
  <c r="BV1222" i="13"/>
  <c r="BY3497" i="13"/>
  <c r="BX3497" i="13"/>
  <c r="BW3497" i="13"/>
  <c r="BV3497" i="13"/>
  <c r="BY2646" i="13"/>
  <c r="BX2646" i="13"/>
  <c r="BW2646" i="13"/>
  <c r="BV2646" i="13"/>
  <c r="BY1565" i="13"/>
  <c r="BX1565" i="13"/>
  <c r="BW1565" i="13"/>
  <c r="BV1565" i="13"/>
  <c r="BO2104" i="13"/>
  <c r="BN2104" i="13"/>
  <c r="BM2104" i="13"/>
  <c r="BL2104" i="13"/>
  <c r="BO2090" i="13"/>
  <c r="BN2090" i="13"/>
  <c r="BM2090" i="13"/>
  <c r="BL2090" i="13"/>
  <c r="BY1439" i="13"/>
  <c r="BX1439" i="13"/>
  <c r="BW1439" i="13"/>
  <c r="BV1439" i="13"/>
  <c r="BO2282" i="13"/>
  <c r="BN2282" i="13"/>
  <c r="BM2282" i="13"/>
  <c r="BL2282" i="13"/>
  <c r="BY2139" i="13"/>
  <c r="BX2139" i="13"/>
  <c r="BW2139" i="13"/>
  <c r="BV2139" i="13"/>
  <c r="BO1103" i="13"/>
  <c r="BN1103" i="13"/>
  <c r="BM1103" i="13"/>
  <c r="BL1103" i="13"/>
  <c r="CA105" i="13"/>
  <c r="BO847" i="13"/>
  <c r="BN847" i="13"/>
  <c r="BM847" i="13"/>
  <c r="BL847" i="13"/>
  <c r="BY3094" i="13"/>
  <c r="BX3094" i="13"/>
  <c r="BW3094" i="13"/>
  <c r="BV3094" i="13"/>
  <c r="BO763" i="13"/>
  <c r="BN763" i="13"/>
  <c r="BM763" i="13"/>
  <c r="BL763" i="13"/>
  <c r="BO3017" i="13"/>
  <c r="BN3017" i="13"/>
  <c r="BM3017" i="13"/>
  <c r="BL3017" i="13"/>
  <c r="BO2583" i="13"/>
  <c r="BN2583" i="13"/>
  <c r="BM2583" i="13"/>
  <c r="BL2583" i="13"/>
  <c r="BY3441" i="13"/>
  <c r="BX3441" i="13"/>
  <c r="BW3441" i="13"/>
  <c r="BV3441" i="13"/>
  <c r="BY1208" i="13"/>
  <c r="BX1208" i="13"/>
  <c r="BW1208" i="13"/>
  <c r="BV1208" i="13"/>
  <c r="BY1054" i="13"/>
  <c r="BX1054" i="13"/>
  <c r="BW1054" i="13"/>
  <c r="BV1054" i="13"/>
  <c r="BO438" i="13"/>
  <c r="BN438" i="13"/>
  <c r="BM438" i="13"/>
  <c r="BL438" i="13"/>
  <c r="BO1474" i="13"/>
  <c r="BN1474" i="13"/>
  <c r="BM1474" i="13"/>
  <c r="BL1474" i="13"/>
  <c r="BY3353" i="13"/>
  <c r="BX3353" i="13"/>
  <c r="BW3353" i="13"/>
  <c r="BV3353" i="13"/>
  <c r="BO2569" i="13"/>
  <c r="BN2569" i="13"/>
  <c r="BM2569" i="13"/>
  <c r="BL2569" i="13"/>
  <c r="BY3080" i="13"/>
  <c r="BX3080" i="13"/>
  <c r="BW3080" i="13"/>
  <c r="CA3080" i="13" s="1"/>
  <c r="BV3080" i="13"/>
  <c r="CC3077" i="13" s="1"/>
  <c r="BO2457" i="13"/>
  <c r="BN2457" i="13"/>
  <c r="BM2457" i="13"/>
  <c r="BL2457" i="13"/>
  <c r="BY1250" i="13"/>
  <c r="BX1250" i="13"/>
  <c r="BW1250" i="13"/>
  <c r="BV1250" i="13"/>
  <c r="BO2933" i="13"/>
  <c r="BN2933" i="13"/>
  <c r="BM2933" i="13"/>
  <c r="BL2933" i="13"/>
  <c r="BO1243" i="13"/>
  <c r="BN1243" i="13"/>
  <c r="BM1243" i="13"/>
  <c r="BL1243" i="13"/>
  <c r="BO2254" i="13"/>
  <c r="BN2254" i="13"/>
  <c r="BM2254" i="13"/>
  <c r="BL2254" i="13"/>
  <c r="BO875" i="13"/>
  <c r="BN875" i="13"/>
  <c r="BM875" i="13"/>
  <c r="BL875" i="13"/>
  <c r="BY1096" i="13"/>
  <c r="BX1096" i="13"/>
  <c r="BW1096" i="13"/>
  <c r="BV1096" i="13"/>
  <c r="BO1502" i="13"/>
  <c r="BN1502" i="13"/>
  <c r="BM1502" i="13"/>
  <c r="BL1502" i="13"/>
  <c r="BO931" i="13"/>
  <c r="BN931" i="13"/>
  <c r="BM931" i="13"/>
  <c r="BL931" i="13"/>
  <c r="BO889" i="13"/>
  <c r="BN889" i="13"/>
  <c r="BM889" i="13"/>
  <c r="BL889" i="13"/>
  <c r="BY1341" i="13"/>
  <c r="BX1341" i="13"/>
  <c r="BW1341" i="13"/>
  <c r="BV1341" i="13"/>
  <c r="BO1544" i="13"/>
  <c r="BN1544" i="13"/>
  <c r="BM1544" i="13"/>
  <c r="BL1544" i="13"/>
  <c r="BY1327" i="13"/>
  <c r="BX1327" i="13"/>
  <c r="BW1327" i="13"/>
  <c r="BV1327" i="13"/>
  <c r="CA77" i="13"/>
  <c r="BY1236" i="13"/>
  <c r="BX1236" i="13"/>
  <c r="BW1236" i="13"/>
  <c r="BV1236" i="13"/>
  <c r="BO1586" i="13"/>
  <c r="BN1586" i="13"/>
  <c r="BM1586" i="13"/>
  <c r="BL1586" i="13"/>
  <c r="BY3066" i="13"/>
  <c r="BX3066" i="13"/>
  <c r="BW3066" i="13"/>
  <c r="BV3066" i="13"/>
  <c r="BY2618" i="13"/>
  <c r="BX2618" i="13"/>
  <c r="BW2618" i="13"/>
  <c r="BV2618" i="13"/>
  <c r="BO1299" i="13"/>
  <c r="BN1299" i="13"/>
  <c r="BM1299" i="13"/>
  <c r="BL1299" i="13"/>
  <c r="BO634" i="13"/>
  <c r="BN634" i="13"/>
  <c r="BM634" i="13"/>
  <c r="BL634" i="13"/>
  <c r="BY1467" i="13"/>
  <c r="BX1467" i="13"/>
  <c r="BW1467" i="13"/>
  <c r="BV1467" i="13"/>
  <c r="CA119" i="13"/>
  <c r="BY3269" i="13"/>
  <c r="BX3269" i="13"/>
  <c r="BW3269" i="13"/>
  <c r="BV3269" i="13"/>
  <c r="BO2240" i="13"/>
  <c r="BN2240" i="13"/>
  <c r="BM2240" i="13"/>
  <c r="BL2240" i="13"/>
  <c r="BO2132" i="13"/>
  <c r="BN2132" i="13"/>
  <c r="BM2132" i="13"/>
  <c r="BL2132" i="13"/>
  <c r="CA133" i="13"/>
  <c r="BY1551" i="13"/>
  <c r="BX1551" i="13"/>
  <c r="BW1551" i="13"/>
  <c r="BV1551" i="13"/>
  <c r="BV1544" i="13" l="1"/>
  <c r="BY1544" i="13"/>
  <c r="BX1544" i="13"/>
  <c r="BW1544" i="13"/>
  <c r="CA1547" i="13" s="1"/>
  <c r="BY889" i="13"/>
  <c r="BX889" i="13"/>
  <c r="BW889" i="13"/>
  <c r="BV889" i="13"/>
  <c r="BV1502" i="13"/>
  <c r="BY1502" i="13"/>
  <c r="BX1502" i="13"/>
  <c r="BW1502" i="13"/>
  <c r="BY875" i="13"/>
  <c r="BX875" i="13"/>
  <c r="BW875" i="13"/>
  <c r="BV875" i="13"/>
  <c r="BV1243" i="13"/>
  <c r="BY1243" i="13"/>
  <c r="BX1243" i="13"/>
  <c r="BW1243" i="13"/>
  <c r="CA1246" i="13" s="1"/>
  <c r="BY438" i="13"/>
  <c r="BX438" i="13"/>
  <c r="BW438" i="13"/>
  <c r="CA441" i="13" s="1"/>
  <c r="BV438" i="13"/>
  <c r="BY2583" i="13"/>
  <c r="BW2583" i="13"/>
  <c r="BV2583" i="13"/>
  <c r="BX2583" i="13"/>
  <c r="BY763" i="13"/>
  <c r="BX763" i="13"/>
  <c r="BW763" i="13"/>
  <c r="BV763" i="13"/>
  <c r="BY847" i="13"/>
  <c r="BX847" i="13"/>
  <c r="BW847" i="13"/>
  <c r="BV847" i="13"/>
  <c r="BW3042" i="13"/>
  <c r="BV3042" i="13"/>
  <c r="BY3042" i="13"/>
  <c r="BX3042" i="13"/>
  <c r="BW732" i="13"/>
  <c r="BV732" i="13"/>
  <c r="BY732" i="13"/>
  <c r="BX732" i="13"/>
  <c r="BW844" i="13"/>
  <c r="CA847" i="13" s="1"/>
  <c r="BV844" i="13"/>
  <c r="BY844" i="13"/>
  <c r="BX844" i="13"/>
  <c r="BW2307" i="13"/>
  <c r="CA2310" i="13" s="1"/>
  <c r="BV2307" i="13"/>
  <c r="BX2307" i="13"/>
  <c r="BY2307" i="13"/>
  <c r="BW2804" i="13"/>
  <c r="CA2807" i="13" s="1"/>
  <c r="BV2804" i="13"/>
  <c r="BY2804" i="13"/>
  <c r="BX2804" i="13"/>
  <c r="BW2209" i="13"/>
  <c r="BV2209" i="13"/>
  <c r="BX2209" i="13"/>
  <c r="BY2209" i="13"/>
  <c r="BX3087" i="13"/>
  <c r="BW3087" i="13"/>
  <c r="BY3087" i="13"/>
  <c r="BV3087" i="13"/>
  <c r="BW900" i="13"/>
  <c r="BV900" i="13"/>
  <c r="BY900" i="13"/>
  <c r="BX900" i="13"/>
  <c r="BX3245" i="13"/>
  <c r="BW3245" i="13"/>
  <c r="BV3245" i="13"/>
  <c r="BY3245" i="13"/>
  <c r="BX3287" i="13"/>
  <c r="BW3287" i="13"/>
  <c r="BV3287" i="13"/>
  <c r="BY3287" i="13"/>
  <c r="BY2450" i="13"/>
  <c r="BX2450" i="13"/>
  <c r="BW2450" i="13"/>
  <c r="BV2450" i="13"/>
  <c r="BX3259" i="13"/>
  <c r="BW3259" i="13"/>
  <c r="BV3259" i="13"/>
  <c r="BY3259" i="13"/>
  <c r="BY2051" i="13"/>
  <c r="BX2051" i="13"/>
  <c r="BW2051" i="13"/>
  <c r="BV2051" i="13"/>
  <c r="BV329" i="13"/>
  <c r="BY329" i="13"/>
  <c r="BX329" i="13"/>
  <c r="BW329" i="13"/>
  <c r="BY1978" i="13"/>
  <c r="BX1978" i="13"/>
  <c r="BV1978" i="13"/>
  <c r="BW1978" i="13"/>
  <c r="BV1617" i="13"/>
  <c r="BY1617" i="13"/>
  <c r="BX1617" i="13"/>
  <c r="BW1617" i="13"/>
  <c r="BX2664" i="13"/>
  <c r="BW2664" i="13"/>
  <c r="BV2664" i="13"/>
  <c r="BY2664" i="13"/>
  <c r="BV553" i="13"/>
  <c r="BY553" i="13"/>
  <c r="BX553" i="13"/>
  <c r="BW553" i="13"/>
  <c r="CA1971" i="13"/>
  <c r="CC1974" i="13" s="1"/>
  <c r="CC1971" i="13"/>
  <c r="BV567" i="13"/>
  <c r="BY567" i="13"/>
  <c r="BX567" i="13"/>
  <c r="BW567" i="13"/>
  <c r="CC1733" i="13"/>
  <c r="CA1733" i="13"/>
  <c r="BY3182" i="13"/>
  <c r="BX3182" i="13"/>
  <c r="BW3182" i="13"/>
  <c r="BV3182" i="13"/>
  <c r="BY2009" i="13"/>
  <c r="BX2009" i="13"/>
  <c r="BW2009" i="13"/>
  <c r="BV2009" i="13"/>
  <c r="CC1684" i="13"/>
  <c r="CA1684" i="13"/>
  <c r="CC1687" i="13" s="1"/>
  <c r="CC683" i="13"/>
  <c r="CA683" i="13"/>
  <c r="CC686" i="13" s="1"/>
  <c r="BW3486" i="13"/>
  <c r="BV3486" i="13"/>
  <c r="BY3486" i="13"/>
  <c r="BX3486" i="13"/>
  <c r="BX910" i="13"/>
  <c r="BW910" i="13"/>
  <c r="BV910" i="13"/>
  <c r="BY910" i="13"/>
  <c r="CC697" i="13"/>
  <c r="CA697" i="13"/>
  <c r="CC700" i="13" s="1"/>
  <c r="BW1127" i="13"/>
  <c r="BV1127" i="13"/>
  <c r="BY1127" i="13"/>
  <c r="BX1127" i="13"/>
  <c r="BW2128" i="13"/>
  <c r="BV2128" i="13"/>
  <c r="BX2128" i="13"/>
  <c r="BY2128" i="13"/>
  <c r="BW2044" i="13"/>
  <c r="BV2044" i="13"/>
  <c r="BX2044" i="13"/>
  <c r="BY2044" i="13"/>
  <c r="BX966" i="13"/>
  <c r="BW966" i="13"/>
  <c r="BV966" i="13"/>
  <c r="BY966" i="13"/>
  <c r="BY1698" i="13"/>
  <c r="BX1698" i="13"/>
  <c r="BW1698" i="13"/>
  <c r="BV1698" i="13"/>
  <c r="BX868" i="13"/>
  <c r="BW868" i="13"/>
  <c r="BV868" i="13"/>
  <c r="BY868" i="13"/>
  <c r="CA3451" i="13"/>
  <c r="BW1281" i="13"/>
  <c r="BV1281" i="13"/>
  <c r="BY1281" i="13"/>
  <c r="BX1281" i="13"/>
  <c r="CC242" i="13"/>
  <c r="CA242" i="13"/>
  <c r="BY529" i="13"/>
  <c r="BX529" i="13"/>
  <c r="BW529" i="13"/>
  <c r="BV529" i="13"/>
  <c r="CC641" i="13"/>
  <c r="CA641" i="13"/>
  <c r="BY3392" i="13"/>
  <c r="BX3392" i="13"/>
  <c r="BW3392" i="13"/>
  <c r="BV3392" i="13"/>
  <c r="BX3024" i="13"/>
  <c r="BW3024" i="13"/>
  <c r="BV3024" i="13"/>
  <c r="BY3024" i="13"/>
  <c r="BX3038" i="13"/>
  <c r="BW3038" i="13"/>
  <c r="BV3038" i="13"/>
  <c r="BY3038" i="13"/>
  <c r="BW3458" i="13"/>
  <c r="BV3458" i="13"/>
  <c r="BY3458" i="13"/>
  <c r="BX3458" i="13"/>
  <c r="BW1414" i="13"/>
  <c r="BV1414" i="13"/>
  <c r="BY1414" i="13"/>
  <c r="BX1414" i="13"/>
  <c r="BW2429" i="13"/>
  <c r="BV2429" i="13"/>
  <c r="BX2429" i="13"/>
  <c r="BY2429" i="13"/>
  <c r="CA1204" i="13"/>
  <c r="BW2086" i="13"/>
  <c r="BV2086" i="13"/>
  <c r="BX2086" i="13"/>
  <c r="BY2086" i="13"/>
  <c r="BX2594" i="13"/>
  <c r="BW2594" i="13"/>
  <c r="BV2594" i="13"/>
  <c r="BY2594" i="13"/>
  <c r="BY795" i="13"/>
  <c r="BX795" i="13"/>
  <c r="BW795" i="13"/>
  <c r="BV795" i="13"/>
  <c r="BY921" i="13"/>
  <c r="BX921" i="13"/>
  <c r="BW921" i="13"/>
  <c r="BV921" i="13"/>
  <c r="BY490" i="13"/>
  <c r="BX490" i="13"/>
  <c r="BW490" i="13"/>
  <c r="BV490" i="13"/>
  <c r="BY977" i="13"/>
  <c r="BX977" i="13"/>
  <c r="BW977" i="13"/>
  <c r="BV977" i="13"/>
  <c r="BY725" i="13"/>
  <c r="BX725" i="13"/>
  <c r="BW725" i="13"/>
  <c r="BV725" i="13"/>
  <c r="BY739" i="13"/>
  <c r="BX739" i="13"/>
  <c r="BW739" i="13"/>
  <c r="BV739" i="13"/>
  <c r="BY1820" i="13"/>
  <c r="BX1820" i="13"/>
  <c r="BW1820" i="13"/>
  <c r="BV1820" i="13"/>
  <c r="BY2765" i="13"/>
  <c r="BX2765" i="13"/>
  <c r="BW2765" i="13"/>
  <c r="BV2765" i="13"/>
  <c r="BV1600" i="13"/>
  <c r="BY1600" i="13"/>
  <c r="BX1600" i="13"/>
  <c r="BW1600" i="13"/>
  <c r="CA2118" i="13"/>
  <c r="CC2121" i="13" s="1"/>
  <c r="BY917" i="13"/>
  <c r="BX917" i="13"/>
  <c r="BW917" i="13"/>
  <c r="BV917" i="13"/>
  <c r="BV1229" i="13"/>
  <c r="BY1229" i="13"/>
  <c r="BX1229" i="13"/>
  <c r="BW1229" i="13"/>
  <c r="BY861" i="13"/>
  <c r="BX861" i="13"/>
  <c r="BW861" i="13"/>
  <c r="BV861" i="13"/>
  <c r="BV1257" i="13"/>
  <c r="BY1257" i="13"/>
  <c r="BX1257" i="13"/>
  <c r="BW1257" i="13"/>
  <c r="CA1260" i="13" s="1"/>
  <c r="BY2499" i="13"/>
  <c r="BW2499" i="13"/>
  <c r="BV2499" i="13"/>
  <c r="BX2499" i="13"/>
  <c r="CA1523" i="13"/>
  <c r="CC1523" i="13"/>
  <c r="BY2639" i="13"/>
  <c r="BX2639" i="13"/>
  <c r="BW2639" i="13"/>
  <c r="BV2639" i="13"/>
  <c r="BW2195" i="13"/>
  <c r="CA2198" i="13" s="1"/>
  <c r="BV2195" i="13"/>
  <c r="BX2195" i="13"/>
  <c r="BY2195" i="13"/>
  <c r="BY3367" i="13"/>
  <c r="BX3367" i="13"/>
  <c r="BV3367" i="13"/>
  <c r="BW3367" i="13"/>
  <c r="CA3367" i="13" s="1"/>
  <c r="BX161" i="13"/>
  <c r="BV161" i="13"/>
  <c r="BW161" i="13"/>
  <c r="BY161" i="13"/>
  <c r="BW2748" i="13"/>
  <c r="CA2751" i="13" s="1"/>
  <c r="BV2748" i="13"/>
  <c r="BY2748" i="13"/>
  <c r="BX2748" i="13"/>
  <c r="BW2293" i="13"/>
  <c r="CA2296" i="13" s="1"/>
  <c r="BV2293" i="13"/>
  <c r="BX2293" i="13"/>
  <c r="BY2293" i="13"/>
  <c r="BY2625" i="13"/>
  <c r="BX2625" i="13"/>
  <c r="BW2625" i="13"/>
  <c r="BV2625" i="13"/>
  <c r="BY2335" i="13"/>
  <c r="BX2335" i="13"/>
  <c r="BW2335" i="13"/>
  <c r="BV2335" i="13"/>
  <c r="BY3322" i="13"/>
  <c r="BW3322" i="13"/>
  <c r="BV3322" i="13"/>
  <c r="BX3322" i="13"/>
  <c r="BV483" i="13"/>
  <c r="BY483" i="13"/>
  <c r="BX483" i="13"/>
  <c r="BW483" i="13"/>
  <c r="BV1645" i="13"/>
  <c r="CC1642" i="13" s="1"/>
  <c r="BY1645" i="13"/>
  <c r="BX1645" i="13"/>
  <c r="BW1645" i="13"/>
  <c r="BV1932" i="13"/>
  <c r="CA1929" i="13" s="1"/>
  <c r="CC1932" i="13" s="1"/>
  <c r="BY1932" i="13"/>
  <c r="BW1932" i="13"/>
  <c r="BX1932" i="13"/>
  <c r="CA2027" i="13"/>
  <c r="CC2027" i="13"/>
  <c r="BV1757" i="13"/>
  <c r="BY1757" i="13"/>
  <c r="BX1757" i="13"/>
  <c r="BW1757" i="13"/>
  <c r="CC1929" i="13"/>
  <c r="CC3413" i="13"/>
  <c r="CA3413" i="13"/>
  <c r="CC3416" i="13" s="1"/>
  <c r="BY508" i="13"/>
  <c r="BX508" i="13"/>
  <c r="BW508" i="13"/>
  <c r="BV508" i="13"/>
  <c r="CA1393" i="13"/>
  <c r="BX403" i="13"/>
  <c r="BW403" i="13"/>
  <c r="BY403" i="13"/>
  <c r="BV403" i="13"/>
  <c r="CC557" i="13"/>
  <c r="CA557" i="13"/>
  <c r="BY1607" i="13"/>
  <c r="BX1607" i="13"/>
  <c r="BW1607" i="13"/>
  <c r="CA1610" i="13" s="1"/>
  <c r="BV1607" i="13"/>
  <c r="BW2345" i="13"/>
  <c r="BV2345" i="13"/>
  <c r="BX2345" i="13"/>
  <c r="BY2345" i="13"/>
  <c r="CA1379" i="13"/>
  <c r="BX347" i="13"/>
  <c r="BW347" i="13"/>
  <c r="BY347" i="13"/>
  <c r="BV347" i="13"/>
  <c r="CC1859" i="13"/>
  <c r="CA1859" i="13"/>
  <c r="BW2401" i="13"/>
  <c r="BV2401" i="13"/>
  <c r="BX2401" i="13"/>
  <c r="BY2401" i="13"/>
  <c r="BY550" i="13"/>
  <c r="BX550" i="13"/>
  <c r="BW550" i="13"/>
  <c r="CA553" i="13" s="1"/>
  <c r="BV550" i="13"/>
  <c r="CA1491" i="13"/>
  <c r="CA704" i="13"/>
  <c r="CC707" i="13" s="1"/>
  <c r="BY991" i="13"/>
  <c r="BX991" i="13"/>
  <c r="BW991" i="13"/>
  <c r="BV991" i="13"/>
  <c r="BY963" i="13"/>
  <c r="BX963" i="13"/>
  <c r="BW963" i="13"/>
  <c r="CA966" i="13" s="1"/>
  <c r="BV963" i="13"/>
  <c r="BY1652" i="13"/>
  <c r="BX1652" i="13"/>
  <c r="BW1652" i="13"/>
  <c r="BV1652" i="13"/>
  <c r="BY2853" i="13"/>
  <c r="BX2853" i="13"/>
  <c r="BW2853" i="13"/>
  <c r="BV2853" i="13"/>
  <c r="BW3430" i="13"/>
  <c r="BV3430" i="13"/>
  <c r="BY3430" i="13"/>
  <c r="BX3430" i="13"/>
  <c r="BY2755" i="13"/>
  <c r="BX2755" i="13"/>
  <c r="BW2755" i="13"/>
  <c r="BV2755" i="13"/>
  <c r="CA1967" i="13"/>
  <c r="BY3427" i="13"/>
  <c r="BX3427" i="13"/>
  <c r="BW3427" i="13"/>
  <c r="CA3430" i="13" s="1"/>
  <c r="BV3427" i="13"/>
  <c r="CA1421" i="13"/>
  <c r="BX840" i="13"/>
  <c r="BW840" i="13"/>
  <c r="BV840" i="13"/>
  <c r="BY840" i="13"/>
  <c r="BW1113" i="13"/>
  <c r="BV1113" i="13"/>
  <c r="BY1113" i="13"/>
  <c r="BX1113" i="13"/>
  <c r="BX2870" i="13"/>
  <c r="BW2870" i="13"/>
  <c r="BV2870" i="13"/>
  <c r="BY2870" i="13"/>
  <c r="BY3231" i="13"/>
  <c r="BX3231" i="13"/>
  <c r="BW3231" i="13"/>
  <c r="BV3231" i="13"/>
  <c r="BX2506" i="13"/>
  <c r="BW2506" i="13"/>
  <c r="BV2506" i="13"/>
  <c r="BY2506" i="13"/>
  <c r="BY536" i="13"/>
  <c r="BX536" i="13"/>
  <c r="BW536" i="13"/>
  <c r="BV536" i="13"/>
  <c r="BY648" i="13"/>
  <c r="BX648" i="13"/>
  <c r="BW648" i="13"/>
  <c r="BV648" i="13"/>
  <c r="CA1939" i="13"/>
  <c r="CA1064" i="13"/>
  <c r="BY1628" i="13"/>
  <c r="BX1628" i="13"/>
  <c r="BW1628" i="13"/>
  <c r="BV1628" i="13"/>
  <c r="BX3010" i="13"/>
  <c r="BW3010" i="13"/>
  <c r="BV3010" i="13"/>
  <c r="BY3010" i="13"/>
  <c r="BW1029" i="13"/>
  <c r="BV1029" i="13"/>
  <c r="BY1029" i="13"/>
  <c r="BX1029" i="13"/>
  <c r="CC487" i="13"/>
  <c r="CA487" i="13"/>
  <c r="BW1295" i="13"/>
  <c r="BV1295" i="13"/>
  <c r="BY1295" i="13"/>
  <c r="BX1295" i="13"/>
  <c r="BY578" i="13"/>
  <c r="BX578" i="13"/>
  <c r="BW578" i="13"/>
  <c r="BV578" i="13"/>
  <c r="BX798" i="13"/>
  <c r="BW798" i="13"/>
  <c r="BV798" i="13"/>
  <c r="BY798" i="13"/>
  <c r="BV2104" i="13"/>
  <c r="BY2104" i="13"/>
  <c r="BW2104" i="13"/>
  <c r="CA2107" i="13" s="1"/>
  <c r="BX2104" i="13"/>
  <c r="CA1222" i="13"/>
  <c r="CC1225" i="13" s="1"/>
  <c r="CC1222" i="13"/>
  <c r="BY2485" i="13"/>
  <c r="BW2485" i="13"/>
  <c r="BV2485" i="13"/>
  <c r="BX2485" i="13"/>
  <c r="BY2877" i="13"/>
  <c r="BX2877" i="13"/>
  <c r="BV2877" i="13"/>
  <c r="BW2877" i="13"/>
  <c r="BW2321" i="13"/>
  <c r="CA2324" i="13" s="1"/>
  <c r="BV2321" i="13"/>
  <c r="BX2321" i="13"/>
  <c r="BY2321" i="13"/>
  <c r="BW2566" i="13"/>
  <c r="BV2566" i="13"/>
  <c r="BY2566" i="13"/>
  <c r="BX2566" i="13"/>
  <c r="BW2524" i="13"/>
  <c r="BV2524" i="13"/>
  <c r="BY2524" i="13"/>
  <c r="BX2524" i="13"/>
  <c r="BY2475" i="13"/>
  <c r="BX2475" i="13"/>
  <c r="BV2475" i="13"/>
  <c r="BW2475" i="13"/>
  <c r="BY2979" i="13"/>
  <c r="BX2979" i="13"/>
  <c r="BV2979" i="13"/>
  <c r="BW2979" i="13"/>
  <c r="BY350" i="13"/>
  <c r="BX350" i="13"/>
  <c r="BW350" i="13"/>
  <c r="BV350" i="13"/>
  <c r="BY2951" i="13"/>
  <c r="BX2951" i="13"/>
  <c r="BV2951" i="13"/>
  <c r="BW2951" i="13"/>
  <c r="BY280" i="13"/>
  <c r="BX280" i="13"/>
  <c r="BW280" i="13"/>
  <c r="BV280" i="13"/>
  <c r="CA1974" i="13"/>
  <c r="BV287" i="13"/>
  <c r="BY287" i="13"/>
  <c r="BX287" i="13"/>
  <c r="BW287" i="13"/>
  <c r="CA2408" i="13"/>
  <c r="BX2317" i="13"/>
  <c r="BW2317" i="13"/>
  <c r="BV2317" i="13"/>
  <c r="BY2317" i="13"/>
  <c r="CA1736" i="13"/>
  <c r="BY3150" i="13"/>
  <c r="BX3150" i="13"/>
  <c r="BV3150" i="13"/>
  <c r="BW3150" i="13"/>
  <c r="CC3504" i="13"/>
  <c r="CA3504" i="13"/>
  <c r="CC3507" i="13" s="1"/>
  <c r="CA1687" i="13"/>
  <c r="CA686" i="13"/>
  <c r="BY1120" i="13"/>
  <c r="BX1120" i="13"/>
  <c r="BW1120" i="13"/>
  <c r="BV1120" i="13"/>
  <c r="CC1117" i="13" s="1"/>
  <c r="BX2247" i="13"/>
  <c r="BW2247" i="13"/>
  <c r="BV2247" i="13"/>
  <c r="BY2247" i="13"/>
  <c r="BX172" i="13"/>
  <c r="BW172" i="13"/>
  <c r="BY172" i="13"/>
  <c r="BV172" i="13"/>
  <c r="BY3136" i="13"/>
  <c r="BX3136" i="13"/>
  <c r="BV3136" i="13"/>
  <c r="BW3136" i="13"/>
  <c r="CA3136" i="13" s="1"/>
  <c r="CA245" i="13"/>
  <c r="BY1232" i="13"/>
  <c r="BX1232" i="13"/>
  <c r="BW1232" i="13"/>
  <c r="BV1232" i="13"/>
  <c r="CA1645" i="13"/>
  <c r="BY1505" i="13"/>
  <c r="BX1505" i="13"/>
  <c r="BW1505" i="13"/>
  <c r="BV1505" i="13"/>
  <c r="BY2055" i="13"/>
  <c r="BX2055" i="13"/>
  <c r="BW2055" i="13"/>
  <c r="BV2055" i="13"/>
  <c r="BY2412" i="13"/>
  <c r="BX2412" i="13"/>
  <c r="BW2412" i="13"/>
  <c r="BV2412" i="13"/>
  <c r="CA1117" i="13"/>
  <c r="BX56" i="13"/>
  <c r="BW56" i="13"/>
  <c r="CA56" i="13" s="1"/>
  <c r="BV56" i="13"/>
  <c r="CC53" i="13" s="1"/>
  <c r="BY56" i="13"/>
  <c r="CC1285" i="13"/>
  <c r="CA1285" i="13"/>
  <c r="CC1288" i="13" s="1"/>
  <c r="BY3168" i="13"/>
  <c r="BX3168" i="13"/>
  <c r="BW3168" i="13"/>
  <c r="BV3168" i="13"/>
  <c r="BY2069" i="13"/>
  <c r="BX2069" i="13"/>
  <c r="BW2069" i="13"/>
  <c r="BV2069" i="13"/>
  <c r="BY3455" i="13"/>
  <c r="BX3455" i="13"/>
  <c r="BW3455" i="13"/>
  <c r="BV3455" i="13"/>
  <c r="BY1194" i="13"/>
  <c r="BX1194" i="13"/>
  <c r="BW1194" i="13"/>
  <c r="BV1194" i="13"/>
  <c r="BY140" i="13"/>
  <c r="BX140" i="13"/>
  <c r="BW140" i="13"/>
  <c r="BV140" i="13"/>
  <c r="BV1173" i="13"/>
  <c r="BY1173" i="13"/>
  <c r="BX1173" i="13"/>
  <c r="BW1173" i="13"/>
  <c r="CA1176" i="13" s="1"/>
  <c r="BW2468" i="13"/>
  <c r="BV2468" i="13"/>
  <c r="BY2468" i="13"/>
  <c r="BX2468" i="13"/>
  <c r="BW2916" i="13"/>
  <c r="BV2916" i="13"/>
  <c r="BY2916" i="13"/>
  <c r="BX2916" i="13"/>
  <c r="BW2482" i="13"/>
  <c r="CA2485" i="13" s="1"/>
  <c r="BV2482" i="13"/>
  <c r="BY2482" i="13"/>
  <c r="BX2482" i="13"/>
  <c r="BW2972" i="13"/>
  <c r="CA2975" i="13" s="1"/>
  <c r="BV2972" i="13"/>
  <c r="BY2972" i="13"/>
  <c r="BX2972" i="13"/>
  <c r="BW2860" i="13"/>
  <c r="CA2863" i="13" s="1"/>
  <c r="BV2860" i="13"/>
  <c r="BY2860" i="13"/>
  <c r="BX2860" i="13"/>
  <c r="BW2223" i="13"/>
  <c r="BV2223" i="13"/>
  <c r="BX2223" i="13"/>
  <c r="BY2223" i="13"/>
  <c r="BW760" i="13"/>
  <c r="BV760" i="13"/>
  <c r="BY760" i="13"/>
  <c r="BX760" i="13"/>
  <c r="BW802" i="13"/>
  <c r="BV802" i="13"/>
  <c r="BY802" i="13"/>
  <c r="BX802" i="13"/>
  <c r="BW2279" i="13"/>
  <c r="BV2279" i="13"/>
  <c r="BX2279" i="13"/>
  <c r="BY2279" i="13"/>
  <c r="BV1855" i="13"/>
  <c r="BY1855" i="13"/>
  <c r="BX1855" i="13"/>
  <c r="BW1855" i="13"/>
  <c r="BV1960" i="13"/>
  <c r="BY1960" i="13"/>
  <c r="BW1960" i="13"/>
  <c r="CA1960" i="13" s="1"/>
  <c r="BX1960" i="13"/>
  <c r="BV623" i="13"/>
  <c r="BY623" i="13"/>
  <c r="BX623" i="13"/>
  <c r="BW623" i="13"/>
  <c r="CC256" i="13"/>
  <c r="CA256" i="13"/>
  <c r="CC259" i="13" s="1"/>
  <c r="BY3325" i="13"/>
  <c r="BX3325" i="13"/>
  <c r="BW3325" i="13"/>
  <c r="BV3325" i="13"/>
  <c r="BY3021" i="13"/>
  <c r="BX3021" i="13"/>
  <c r="BV3021" i="13"/>
  <c r="BW3021" i="13"/>
  <c r="CA3024" i="13" s="1"/>
  <c r="BX3112" i="13"/>
  <c r="BW3112" i="13"/>
  <c r="BV3112" i="13"/>
  <c r="BY3112" i="13"/>
  <c r="BV2884" i="13"/>
  <c r="BX2884" i="13"/>
  <c r="BY2884" i="13"/>
  <c r="BW2884" i="13"/>
  <c r="CA2030" i="13"/>
  <c r="BX3070" i="13"/>
  <c r="BW3070" i="13"/>
  <c r="BV3070" i="13"/>
  <c r="BY3070" i="13"/>
  <c r="CA1932" i="13"/>
  <c r="CA3416" i="13"/>
  <c r="BX2261" i="13"/>
  <c r="BW2261" i="13"/>
  <c r="CA2261" i="13" s="1"/>
  <c r="BV2261" i="13"/>
  <c r="CC2258" i="13" s="1"/>
  <c r="BY2261" i="13"/>
  <c r="BY1351" i="13"/>
  <c r="BX1351" i="13"/>
  <c r="BW1351" i="13"/>
  <c r="BV1351" i="13"/>
  <c r="CA560" i="13"/>
  <c r="CA1862" i="13"/>
  <c r="BY2685" i="13"/>
  <c r="BX2685" i="13"/>
  <c r="BW2685" i="13"/>
  <c r="BV2685" i="13"/>
  <c r="BY1124" i="13"/>
  <c r="BX1124" i="13"/>
  <c r="BW1124" i="13"/>
  <c r="BV1124" i="13"/>
  <c r="BY2632" i="13"/>
  <c r="BX2632" i="13"/>
  <c r="BW2632" i="13"/>
  <c r="CA2632" i="13" s="1"/>
  <c r="BV2632" i="13"/>
  <c r="CC1558" i="13"/>
  <c r="CA1558" i="13"/>
  <c r="CC3490" i="13"/>
  <c r="CA3490" i="13"/>
  <c r="BY2041" i="13"/>
  <c r="BX2041" i="13"/>
  <c r="BW2041" i="13"/>
  <c r="CA2044" i="13" s="1"/>
  <c r="BV2041" i="13"/>
  <c r="BY2398" i="13"/>
  <c r="BX2398" i="13"/>
  <c r="BW2398" i="13"/>
  <c r="CA2401" i="13" s="1"/>
  <c r="BV2398" i="13"/>
  <c r="BY2097" i="13"/>
  <c r="BX2097" i="13"/>
  <c r="BW2097" i="13"/>
  <c r="BV2097" i="13"/>
  <c r="BY1453" i="13"/>
  <c r="BX1453" i="13"/>
  <c r="BW1453" i="13"/>
  <c r="BV1453" i="13"/>
  <c r="BX70" i="13"/>
  <c r="BW70" i="13"/>
  <c r="BY70" i="13"/>
  <c r="BV70" i="13"/>
  <c r="CC1964" i="13"/>
  <c r="CA1964" i="13"/>
  <c r="BW3157" i="13"/>
  <c r="BV3157" i="13"/>
  <c r="BY3157" i="13"/>
  <c r="BX3157" i="13"/>
  <c r="CC1936" i="13"/>
  <c r="CA1936" i="13"/>
  <c r="CC1939" i="13" s="1"/>
  <c r="BX2940" i="13"/>
  <c r="BW2940" i="13"/>
  <c r="BV2940" i="13"/>
  <c r="BY2940" i="13"/>
  <c r="CA2163" i="13"/>
  <c r="BX2205" i="13"/>
  <c r="BW2205" i="13"/>
  <c r="CA2205" i="13" s="1"/>
  <c r="BV2205" i="13"/>
  <c r="CC2202" i="13" s="1"/>
  <c r="BY2205" i="13"/>
  <c r="BY1190" i="13"/>
  <c r="BX1190" i="13"/>
  <c r="BW1190" i="13"/>
  <c r="CA1190" i="13" s="1"/>
  <c r="BV1190" i="13"/>
  <c r="CA490" i="13"/>
  <c r="BW3115" i="13"/>
  <c r="BV3115" i="13"/>
  <c r="BY3115" i="13"/>
  <c r="BX3115" i="13"/>
  <c r="BV2132" i="13"/>
  <c r="BY2132" i="13"/>
  <c r="BW2132" i="13"/>
  <c r="BX2132" i="13"/>
  <c r="CA1225" i="13"/>
  <c r="BX3073" i="13"/>
  <c r="BW3073" i="13"/>
  <c r="BY3073" i="13"/>
  <c r="BV3073" i="13"/>
  <c r="BY2891" i="13"/>
  <c r="BX2891" i="13"/>
  <c r="BV2891" i="13"/>
  <c r="BW2891" i="13"/>
  <c r="BY2709" i="13"/>
  <c r="BX2709" i="13"/>
  <c r="BW2709" i="13"/>
  <c r="CA2709" i="13" s="1"/>
  <c r="BV2709" i="13"/>
  <c r="BW788" i="13"/>
  <c r="CA791" i="13" s="1"/>
  <c r="BV788" i="13"/>
  <c r="BY788" i="13"/>
  <c r="BX788" i="13"/>
  <c r="CC67" i="13"/>
  <c r="CA67" i="13"/>
  <c r="CC70" i="13" s="1"/>
  <c r="BW956" i="13"/>
  <c r="CA959" i="13" s="1"/>
  <c r="BV956" i="13"/>
  <c r="BY956" i="13"/>
  <c r="BX956" i="13"/>
  <c r="CC137" i="13"/>
  <c r="CA137" i="13"/>
  <c r="BW942" i="13"/>
  <c r="BV942" i="13"/>
  <c r="BY942" i="13"/>
  <c r="BX942" i="13"/>
  <c r="BX2636" i="13"/>
  <c r="BW2636" i="13"/>
  <c r="BV2636" i="13"/>
  <c r="BY2636" i="13"/>
  <c r="BV693" i="13"/>
  <c r="BY693" i="13"/>
  <c r="BX693" i="13"/>
  <c r="BW693" i="13"/>
  <c r="BY3052" i="13"/>
  <c r="BX3052" i="13"/>
  <c r="BW3052" i="13"/>
  <c r="BV3052" i="13"/>
  <c r="CC1873" i="13"/>
  <c r="CA1873" i="13"/>
  <c r="CC1876" i="13" s="1"/>
  <c r="BW2443" i="13"/>
  <c r="BV2443" i="13"/>
  <c r="BX2443" i="13"/>
  <c r="BY2443" i="13"/>
  <c r="BX305" i="13"/>
  <c r="BW305" i="13"/>
  <c r="BY305" i="13"/>
  <c r="BV305" i="13"/>
  <c r="BW1253" i="13"/>
  <c r="CA1253" i="13" s="1"/>
  <c r="BV1253" i="13"/>
  <c r="CA1250" i="13" s="1"/>
  <c r="BY1253" i="13"/>
  <c r="BX1253" i="13"/>
  <c r="BY1656" i="13"/>
  <c r="BX1656" i="13"/>
  <c r="BW1656" i="13"/>
  <c r="BV1656" i="13"/>
  <c r="CC669" i="13"/>
  <c r="CA669" i="13"/>
  <c r="CC672" i="13" s="1"/>
  <c r="BY2783" i="13"/>
  <c r="BX2783" i="13"/>
  <c r="BW2783" i="13"/>
  <c r="BV2783" i="13"/>
  <c r="BY1694" i="13"/>
  <c r="BX1694" i="13"/>
  <c r="BW1694" i="13"/>
  <c r="BV1694" i="13"/>
  <c r="CC1691" i="13" s="1"/>
  <c r="BY2797" i="13"/>
  <c r="BX2797" i="13"/>
  <c r="BW2797" i="13"/>
  <c r="BV2797" i="13"/>
  <c r="BY2825" i="13"/>
  <c r="BX2825" i="13"/>
  <c r="BW2825" i="13"/>
  <c r="BV2825" i="13"/>
  <c r="BY2769" i="13"/>
  <c r="BX2769" i="13"/>
  <c r="BW2769" i="13"/>
  <c r="BV2769" i="13"/>
  <c r="BW1316" i="13"/>
  <c r="BV1316" i="13"/>
  <c r="BY1316" i="13"/>
  <c r="BX1316" i="13"/>
  <c r="CC1649" i="13"/>
  <c r="CA1649" i="13"/>
  <c r="CC1652" i="13" s="1"/>
  <c r="BW1498" i="13"/>
  <c r="BV1498" i="13"/>
  <c r="BY1498" i="13"/>
  <c r="BX1498" i="13"/>
  <c r="CC501" i="13"/>
  <c r="CA501" i="13"/>
  <c r="CC504" i="13" s="1"/>
  <c r="BX896" i="13"/>
  <c r="BW896" i="13"/>
  <c r="BV896" i="13"/>
  <c r="BY896" i="13"/>
  <c r="BX938" i="13"/>
  <c r="BW938" i="13"/>
  <c r="CA938" i="13" s="1"/>
  <c r="BV938" i="13"/>
  <c r="BY938" i="13"/>
  <c r="BX2926" i="13"/>
  <c r="BW2926" i="13"/>
  <c r="BV2926" i="13"/>
  <c r="BY2926" i="13"/>
  <c r="BX742" i="13"/>
  <c r="BW742" i="13"/>
  <c r="BV742" i="13"/>
  <c r="BY742" i="13"/>
  <c r="BX756" i="13"/>
  <c r="BW756" i="13"/>
  <c r="BV756" i="13"/>
  <c r="BY756" i="13"/>
  <c r="BX126" i="13"/>
  <c r="BW126" i="13"/>
  <c r="BV126" i="13"/>
  <c r="BY126" i="13"/>
  <c r="CA1148" i="13"/>
  <c r="BY1894" i="13"/>
  <c r="BX1894" i="13"/>
  <c r="BW1894" i="13"/>
  <c r="BV1894" i="13"/>
  <c r="CA1092" i="13"/>
  <c r="BX2772" i="13"/>
  <c r="BW2772" i="13"/>
  <c r="BV2772" i="13"/>
  <c r="BY2772" i="13"/>
  <c r="BW1582" i="13"/>
  <c r="BV1582" i="13"/>
  <c r="BY1582" i="13"/>
  <c r="BX1582" i="13"/>
  <c r="CC319" i="13"/>
  <c r="CA319" i="13"/>
  <c r="CC322" i="13" s="1"/>
  <c r="BW1442" i="13"/>
  <c r="CA1442" i="13" s="1"/>
  <c r="BV1442" i="13"/>
  <c r="CA1439" i="13" s="1"/>
  <c r="BY1442" i="13"/>
  <c r="BX1442" i="13"/>
  <c r="BW1554" i="13"/>
  <c r="BV1554" i="13"/>
  <c r="BY1554" i="13"/>
  <c r="BX1554" i="13"/>
  <c r="CC277" i="13"/>
  <c r="CA277" i="13"/>
  <c r="BY1866" i="13"/>
  <c r="BX1866" i="13"/>
  <c r="BW1866" i="13"/>
  <c r="BV1866" i="13"/>
  <c r="CC515" i="13"/>
  <c r="CA515" i="13"/>
  <c r="CC518" i="13" s="1"/>
  <c r="BX2968" i="13"/>
  <c r="BW2968" i="13"/>
  <c r="BV2968" i="13"/>
  <c r="BY2968" i="13"/>
  <c r="BY2184" i="13"/>
  <c r="BX2184" i="13"/>
  <c r="BW2184" i="13"/>
  <c r="BV2184" i="13"/>
  <c r="BY2821" i="13"/>
  <c r="BX2821" i="13"/>
  <c r="BW2821" i="13"/>
  <c r="CA2821" i="13" s="1"/>
  <c r="BV2821" i="13"/>
  <c r="CA2818" i="13" s="1"/>
  <c r="BV2048" i="13"/>
  <c r="BY2048" i="13"/>
  <c r="BW2048" i="13"/>
  <c r="CA2051" i="13" s="1"/>
  <c r="BX2048" i="13"/>
  <c r="BY903" i="13"/>
  <c r="BX903" i="13"/>
  <c r="BW903" i="13"/>
  <c r="BV903" i="13"/>
  <c r="BY2919" i="13"/>
  <c r="BW2919" i="13"/>
  <c r="BV2919" i="13"/>
  <c r="BX2919" i="13"/>
  <c r="CA3483" i="13"/>
  <c r="CC3486" i="13" s="1"/>
  <c r="CC3483" i="13"/>
  <c r="BY3031" i="13"/>
  <c r="BW3031" i="13"/>
  <c r="BV3031" i="13"/>
  <c r="BX3031" i="13"/>
  <c r="BY2947" i="13"/>
  <c r="BW2947" i="13"/>
  <c r="BV2947" i="13"/>
  <c r="BX2947" i="13"/>
  <c r="CA2146" i="13"/>
  <c r="CC2149" i="13" s="1"/>
  <c r="BY2793" i="13"/>
  <c r="BX2793" i="13"/>
  <c r="BW2793" i="13"/>
  <c r="BV2793" i="13"/>
  <c r="BW2930" i="13"/>
  <c r="BV2930" i="13"/>
  <c r="BY2930" i="13"/>
  <c r="BX2930" i="13"/>
  <c r="CA259" i="13"/>
  <c r="BV595" i="13"/>
  <c r="BY595" i="13"/>
  <c r="BX595" i="13"/>
  <c r="BW595" i="13"/>
  <c r="BV1729" i="13"/>
  <c r="BY1729" i="13"/>
  <c r="BX1729" i="13"/>
  <c r="BW1729" i="13"/>
  <c r="BX207" i="13"/>
  <c r="BW207" i="13"/>
  <c r="CA210" i="13" s="1"/>
  <c r="BY207" i="13"/>
  <c r="BV207" i="13"/>
  <c r="BV1771" i="13"/>
  <c r="BY1771" i="13"/>
  <c r="BX1771" i="13"/>
  <c r="BW1771" i="13"/>
  <c r="BV1715" i="13"/>
  <c r="BY1715" i="13"/>
  <c r="BX1715" i="13"/>
  <c r="BW1715" i="13"/>
  <c r="BV427" i="13"/>
  <c r="BY427" i="13"/>
  <c r="BX427" i="13"/>
  <c r="BW427" i="13"/>
  <c r="BV3213" i="13"/>
  <c r="BY3213" i="13"/>
  <c r="BX3213" i="13"/>
  <c r="BW3213" i="13"/>
  <c r="BY2394" i="13"/>
  <c r="BX2394" i="13"/>
  <c r="BW2394" i="13"/>
  <c r="CA2394" i="13" s="1"/>
  <c r="BV2394" i="13"/>
  <c r="BX3084" i="13"/>
  <c r="BW3084" i="13"/>
  <c r="BV3084" i="13"/>
  <c r="BY3084" i="13"/>
  <c r="BV357" i="13"/>
  <c r="BY357" i="13"/>
  <c r="BX357" i="13"/>
  <c r="BW357" i="13"/>
  <c r="CC3091" i="13"/>
  <c r="CA3091" i="13"/>
  <c r="BY3035" i="13"/>
  <c r="BX3035" i="13"/>
  <c r="BV3035" i="13"/>
  <c r="BW3035" i="13"/>
  <c r="BY364" i="13"/>
  <c r="BX364" i="13"/>
  <c r="BW364" i="13"/>
  <c r="BV364" i="13"/>
  <c r="BY1638" i="13"/>
  <c r="BX1638" i="13"/>
  <c r="BW1638" i="13"/>
  <c r="BV1638" i="13"/>
  <c r="CC1635" i="13" s="1"/>
  <c r="BY781" i="13"/>
  <c r="BX781" i="13"/>
  <c r="BW781" i="13"/>
  <c r="BV781" i="13"/>
  <c r="BY893" i="13"/>
  <c r="BX893" i="13"/>
  <c r="BW893" i="13"/>
  <c r="BV893" i="13"/>
  <c r="BY851" i="13"/>
  <c r="BX851" i="13"/>
  <c r="BW851" i="13"/>
  <c r="BV851" i="13"/>
  <c r="CC613" i="13"/>
  <c r="CA613" i="13"/>
  <c r="CC616" i="13" s="1"/>
  <c r="BW1169" i="13"/>
  <c r="BV1169" i="13"/>
  <c r="BY1169" i="13"/>
  <c r="BX1169" i="13"/>
  <c r="BY452" i="13"/>
  <c r="BX452" i="13"/>
  <c r="BW452" i="13"/>
  <c r="BV452" i="13"/>
  <c r="BW2387" i="13"/>
  <c r="BV2387" i="13"/>
  <c r="BX2387" i="13"/>
  <c r="BY2387" i="13"/>
  <c r="BX728" i="13"/>
  <c r="BW728" i="13"/>
  <c r="BV728" i="13"/>
  <c r="BY728" i="13"/>
  <c r="BY1754" i="13"/>
  <c r="BX1754" i="13"/>
  <c r="BW1754" i="13"/>
  <c r="BV1754" i="13"/>
  <c r="BY1768" i="13"/>
  <c r="BX1768" i="13"/>
  <c r="BW1768" i="13"/>
  <c r="BV1768" i="13"/>
  <c r="CA1134" i="13"/>
  <c r="CC445" i="13"/>
  <c r="CA445" i="13"/>
  <c r="BX2912" i="13"/>
  <c r="BW2912" i="13"/>
  <c r="BY2912" i="13"/>
  <c r="BV2912" i="13"/>
  <c r="CA2909" i="13" s="1"/>
  <c r="CC1719" i="13"/>
  <c r="CA1719" i="13"/>
  <c r="BW3472" i="13"/>
  <c r="BV3472" i="13"/>
  <c r="CA3469" i="13" s="1"/>
  <c r="BY3472" i="13"/>
  <c r="BX3472" i="13"/>
  <c r="BX2492" i="13"/>
  <c r="BW2492" i="13"/>
  <c r="BV2492" i="13"/>
  <c r="BY2492" i="13"/>
  <c r="BW1099" i="13"/>
  <c r="BV1099" i="13"/>
  <c r="BY1099" i="13"/>
  <c r="BX1099" i="13"/>
  <c r="BW1197" i="13"/>
  <c r="BV1197" i="13"/>
  <c r="BY1197" i="13"/>
  <c r="BX1197" i="13"/>
  <c r="CC473" i="13"/>
  <c r="CA473" i="13"/>
  <c r="CC476" i="13" s="1"/>
  <c r="BW1470" i="13"/>
  <c r="CA1470" i="13" s="1"/>
  <c r="BV1470" i="13"/>
  <c r="BY1470" i="13"/>
  <c r="BX1470" i="13"/>
  <c r="BW2373" i="13"/>
  <c r="BV2373" i="13"/>
  <c r="BX2373" i="13"/>
  <c r="BY2373" i="13"/>
  <c r="CA1337" i="13"/>
  <c r="CC1852" i="13"/>
  <c r="CA1852" i="13"/>
  <c r="CC984" i="13"/>
  <c r="CA984" i="13"/>
  <c r="CC987" i="13" s="1"/>
  <c r="BY1792" i="13"/>
  <c r="BX1792" i="13"/>
  <c r="BW1792" i="13"/>
  <c r="CA1792" i="13" s="1"/>
  <c r="BV1792" i="13"/>
  <c r="CA1789" i="13" s="1"/>
  <c r="BY1834" i="13"/>
  <c r="BX1834" i="13"/>
  <c r="BW1834" i="13"/>
  <c r="BV1834" i="13"/>
  <c r="BY1750" i="13"/>
  <c r="BX1750" i="13"/>
  <c r="BW1750" i="13"/>
  <c r="CA1750" i="13" s="1"/>
  <c r="BV1750" i="13"/>
  <c r="CC1747" i="13" s="1"/>
  <c r="BY1981" i="13"/>
  <c r="BX1981" i="13"/>
  <c r="BW1981" i="13"/>
  <c r="BV1981" i="13"/>
  <c r="CC970" i="13"/>
  <c r="CA970" i="13"/>
  <c r="CC973" i="13" s="1"/>
  <c r="BY1778" i="13"/>
  <c r="BX1778" i="13"/>
  <c r="BW1778" i="13"/>
  <c r="CA1778" i="13" s="1"/>
  <c r="BV1778" i="13"/>
  <c r="CC1775" i="13" s="1"/>
  <c r="BY634" i="13"/>
  <c r="BX634" i="13"/>
  <c r="BW634" i="13"/>
  <c r="BV634" i="13"/>
  <c r="BV1586" i="13"/>
  <c r="BY1586" i="13"/>
  <c r="BX1586" i="13"/>
  <c r="BW1586" i="13"/>
  <c r="BX3262" i="13"/>
  <c r="BW3262" i="13"/>
  <c r="BY3262" i="13"/>
  <c r="BV3262" i="13"/>
  <c r="CC119" i="13"/>
  <c r="CA70" i="13"/>
  <c r="CA140" i="13"/>
  <c r="BY3308" i="13"/>
  <c r="BW3308" i="13"/>
  <c r="BV3308" i="13"/>
  <c r="BX3308" i="13"/>
  <c r="BY494" i="13"/>
  <c r="BX494" i="13"/>
  <c r="BW494" i="13"/>
  <c r="BV494" i="13"/>
  <c r="BV1743" i="13"/>
  <c r="BY1743" i="13"/>
  <c r="BX1743" i="13"/>
  <c r="BW1743" i="13"/>
  <c r="CC151" i="13"/>
  <c r="CA151" i="13"/>
  <c r="BY1992" i="13"/>
  <c r="BX1992" i="13"/>
  <c r="BV1992" i="13"/>
  <c r="BW1992" i="13"/>
  <c r="CC228" i="13"/>
  <c r="CA228" i="13"/>
  <c r="CC231" i="13" s="1"/>
  <c r="BV3185" i="13"/>
  <c r="BY3185" i="13"/>
  <c r="BX3185" i="13"/>
  <c r="BW3185" i="13"/>
  <c r="BV1659" i="13"/>
  <c r="BY1659" i="13"/>
  <c r="BX1659" i="13"/>
  <c r="BW1659" i="13"/>
  <c r="BV525" i="13"/>
  <c r="BY525" i="13"/>
  <c r="BX525" i="13"/>
  <c r="BW525" i="13"/>
  <c r="BV1897" i="13"/>
  <c r="BY1897" i="13"/>
  <c r="BX1897" i="13"/>
  <c r="BW1897" i="13"/>
  <c r="BX2650" i="13"/>
  <c r="BW2650" i="13"/>
  <c r="BV2650" i="13"/>
  <c r="BY2650" i="13"/>
  <c r="CC2671" i="13"/>
  <c r="CA2671" i="13"/>
  <c r="BY3311" i="13"/>
  <c r="BX3311" i="13"/>
  <c r="BW3311" i="13"/>
  <c r="BV3311" i="13"/>
  <c r="CC2405" i="13"/>
  <c r="CA2405" i="13"/>
  <c r="BY3178" i="13"/>
  <c r="BX3178" i="13"/>
  <c r="BV3178" i="13"/>
  <c r="BW3178" i="13"/>
  <c r="CA3178" i="13" s="1"/>
  <c r="BY382" i="13"/>
  <c r="BX382" i="13"/>
  <c r="BW382" i="13"/>
  <c r="BV382" i="13"/>
  <c r="BY1138" i="13"/>
  <c r="BX1138" i="13"/>
  <c r="BW1138" i="13"/>
  <c r="BV1138" i="13"/>
  <c r="BY1355" i="13"/>
  <c r="BX1355" i="13"/>
  <c r="BW1355" i="13"/>
  <c r="BV1355" i="13"/>
  <c r="BY1495" i="13"/>
  <c r="BX1495" i="13"/>
  <c r="BW1495" i="13"/>
  <c r="CA1498" i="13" s="1"/>
  <c r="BV1495" i="13"/>
  <c r="BY1068" i="13"/>
  <c r="BX1068" i="13"/>
  <c r="BW1068" i="13"/>
  <c r="BV1068" i="13"/>
  <c r="CC2391" i="13"/>
  <c r="CA2391" i="13"/>
  <c r="CC1460" i="13"/>
  <c r="CA1460" i="13"/>
  <c r="CC1463" i="13" s="1"/>
  <c r="BY2384" i="13"/>
  <c r="BX2384" i="13"/>
  <c r="BW2384" i="13"/>
  <c r="BV2384" i="13"/>
  <c r="BY1082" i="13"/>
  <c r="BX1082" i="13"/>
  <c r="BW1082" i="13"/>
  <c r="BV1082" i="13"/>
  <c r="BY2716" i="13"/>
  <c r="BX2716" i="13"/>
  <c r="BW2716" i="13"/>
  <c r="BV2716" i="13"/>
  <c r="CC3448" i="13"/>
  <c r="CA3448" i="13"/>
  <c r="CC3462" i="13"/>
  <c r="CA3462" i="13"/>
  <c r="CC3465" i="13" s="1"/>
  <c r="BY2426" i="13"/>
  <c r="BX2426" i="13"/>
  <c r="BW2426" i="13"/>
  <c r="BV2426" i="13"/>
  <c r="BY2356" i="13"/>
  <c r="BX2356" i="13"/>
  <c r="BW2356" i="13"/>
  <c r="BV2356" i="13"/>
  <c r="CC3133" i="13"/>
  <c r="CA3133" i="13"/>
  <c r="CC3136" i="13" s="1"/>
  <c r="BY1166" i="13"/>
  <c r="BX1166" i="13"/>
  <c r="BW1166" i="13"/>
  <c r="CA1169" i="13" s="1"/>
  <c r="BV1166" i="13"/>
  <c r="BX42" i="13"/>
  <c r="BW42" i="13"/>
  <c r="CA42" i="13" s="1"/>
  <c r="BY42" i="13"/>
  <c r="BV42" i="13"/>
  <c r="CC39" i="13" s="1"/>
  <c r="BY2440" i="13"/>
  <c r="BX2440" i="13"/>
  <c r="BW2440" i="13"/>
  <c r="BV2440" i="13"/>
  <c r="CC1201" i="13"/>
  <c r="CA1201" i="13"/>
  <c r="CC1204" i="13" s="1"/>
  <c r="BY2167" i="13"/>
  <c r="BX2167" i="13"/>
  <c r="BW2167" i="13"/>
  <c r="BV2167" i="13"/>
  <c r="CA1652" i="13"/>
  <c r="CA1638" i="13"/>
  <c r="CA504" i="13"/>
  <c r="BX2191" i="13"/>
  <c r="BW2191" i="13"/>
  <c r="BV2191" i="13"/>
  <c r="BY2191" i="13"/>
  <c r="BY1218" i="13"/>
  <c r="BX1218" i="13"/>
  <c r="BW1218" i="13"/>
  <c r="BV1218" i="13"/>
  <c r="CC1215" i="13" s="1"/>
  <c r="CA518" i="13"/>
  <c r="CA3472" i="13"/>
  <c r="CA3486" i="13"/>
  <c r="CA2912" i="13"/>
  <c r="CA1264" i="13"/>
  <c r="CC1264" i="13"/>
  <c r="BW2181" i="13"/>
  <c r="BV2181" i="13"/>
  <c r="BX2181" i="13"/>
  <c r="BY2181" i="13"/>
  <c r="CA88" i="13"/>
  <c r="CC91" i="13" s="1"/>
  <c r="CA3010" i="13"/>
  <c r="CC2244" i="13"/>
  <c r="CA2244" i="13"/>
  <c r="CC2247" i="13" s="1"/>
  <c r="CA2506" i="13"/>
  <c r="BY2965" i="13"/>
  <c r="BX2965" i="13"/>
  <c r="BV2965" i="13"/>
  <c r="BW2965" i="13"/>
  <c r="CA2968" i="13" s="1"/>
  <c r="CC3105" i="13"/>
  <c r="CA3105" i="13"/>
  <c r="CC3108" i="13" s="1"/>
  <c r="CC3266" i="13"/>
  <c r="CA3266" i="13"/>
  <c r="CC3269" i="13" s="1"/>
  <c r="BX3273" i="13"/>
  <c r="BW3273" i="13"/>
  <c r="BV3273" i="13"/>
  <c r="BY3273" i="13"/>
  <c r="CC179" i="13"/>
  <c r="CA179" i="13"/>
  <c r="CC182" i="13" s="1"/>
  <c r="CA3094" i="13"/>
  <c r="BV497" i="13"/>
  <c r="BY497" i="13"/>
  <c r="BX497" i="13"/>
  <c r="BW497" i="13"/>
  <c r="CC1390" i="13"/>
  <c r="CA1390" i="13"/>
  <c r="CC1393" i="13" s="1"/>
  <c r="CC1376" i="13"/>
  <c r="CA1376" i="13"/>
  <c r="CC1187" i="13"/>
  <c r="CA1187" i="13"/>
  <c r="BY1026" i="13"/>
  <c r="BX1026" i="13"/>
  <c r="BW1026" i="13"/>
  <c r="BV1026" i="13"/>
  <c r="CC1488" i="13"/>
  <c r="CA1488" i="13"/>
  <c r="CA616" i="13"/>
  <c r="CA2065" i="13"/>
  <c r="CA2352" i="13"/>
  <c r="CA448" i="13"/>
  <c r="BY270" i="13"/>
  <c r="BX270" i="13"/>
  <c r="BW270" i="13"/>
  <c r="BV270" i="13"/>
  <c r="CA1722" i="13"/>
  <c r="BY3164" i="13"/>
  <c r="BX3164" i="13"/>
  <c r="BV3164" i="13"/>
  <c r="BW3164" i="13"/>
  <c r="CA3164" i="13" s="1"/>
  <c r="BY2643" i="13"/>
  <c r="BX2643" i="13"/>
  <c r="BW2643" i="13"/>
  <c r="CA2646" i="13" s="1"/>
  <c r="BV2643" i="13"/>
  <c r="BX2562" i="13"/>
  <c r="BW2562" i="13"/>
  <c r="BV2562" i="13"/>
  <c r="CC2559" i="13" s="1"/>
  <c r="BY2562" i="13"/>
  <c r="CA2079" i="13"/>
  <c r="CA476" i="13"/>
  <c r="CA1855" i="13"/>
  <c r="CC1418" i="13"/>
  <c r="CA1418" i="13"/>
  <c r="CC1421" i="13" s="1"/>
  <c r="CA987" i="13"/>
  <c r="BY1411" i="13"/>
  <c r="BX1411" i="13"/>
  <c r="BW1411" i="13"/>
  <c r="BV1411" i="13"/>
  <c r="CA973" i="13"/>
  <c r="CC2160" i="13"/>
  <c r="CA2160" i="13"/>
  <c r="CC1061" i="13"/>
  <c r="CA1061" i="13"/>
  <c r="BY2153" i="13"/>
  <c r="BX2153" i="13"/>
  <c r="BW2153" i="13"/>
  <c r="BV2153" i="13"/>
  <c r="BY1152" i="13"/>
  <c r="BX1152" i="13"/>
  <c r="BW1152" i="13"/>
  <c r="BV1152" i="13"/>
  <c r="BX98" i="13"/>
  <c r="BW98" i="13"/>
  <c r="BV98" i="13"/>
  <c r="BY98" i="13"/>
  <c r="CA1341" i="13"/>
  <c r="CC1344" i="13" s="1"/>
  <c r="CC1341" i="13"/>
  <c r="BY931" i="13"/>
  <c r="BX931" i="13"/>
  <c r="BW931" i="13"/>
  <c r="BV931" i="13"/>
  <c r="CA1096" i="13"/>
  <c r="CC1099" i="13" s="1"/>
  <c r="CC1096" i="13"/>
  <c r="BY2254" i="13"/>
  <c r="BX2254" i="13"/>
  <c r="BW2254" i="13"/>
  <c r="CA2254" i="13" s="1"/>
  <c r="BV2254" i="13"/>
  <c r="CC2251" i="13" s="1"/>
  <c r="BY2933" i="13"/>
  <c r="BW2933" i="13"/>
  <c r="BV2933" i="13"/>
  <c r="BX2933" i="13"/>
  <c r="BY2457" i="13"/>
  <c r="BW2457" i="13"/>
  <c r="BV2457" i="13"/>
  <c r="BX2457" i="13"/>
  <c r="BY2569" i="13"/>
  <c r="BW2569" i="13"/>
  <c r="BV2569" i="13"/>
  <c r="BX2569" i="13"/>
  <c r="BV1474" i="13"/>
  <c r="BY1474" i="13"/>
  <c r="BX1474" i="13"/>
  <c r="BW1474" i="13"/>
  <c r="BY3017" i="13"/>
  <c r="BW3017" i="13"/>
  <c r="BV3017" i="13"/>
  <c r="BX3017" i="13"/>
  <c r="BW2496" i="13"/>
  <c r="CA2499" i="13" s="1"/>
  <c r="BV2496" i="13"/>
  <c r="BY2496" i="13"/>
  <c r="BX2496" i="13"/>
  <c r="CA2926" i="13"/>
  <c r="BW886" i="13"/>
  <c r="BV886" i="13"/>
  <c r="BY886" i="13"/>
  <c r="BX886" i="13"/>
  <c r="BX3360" i="13"/>
  <c r="BW3360" i="13"/>
  <c r="BV3360" i="13"/>
  <c r="BY3360" i="13"/>
  <c r="BX3304" i="13"/>
  <c r="BW3304" i="13"/>
  <c r="CA3304" i="13" s="1"/>
  <c r="BY3304" i="13"/>
  <c r="BV3304" i="13"/>
  <c r="CA3301" i="13" s="1"/>
  <c r="CA2940" i="13"/>
  <c r="BX3332" i="13"/>
  <c r="BW3332" i="13"/>
  <c r="BY3332" i="13"/>
  <c r="BV3332" i="13"/>
  <c r="CC3329" i="13" s="1"/>
  <c r="BX3346" i="13"/>
  <c r="BW3346" i="13"/>
  <c r="BY3346" i="13"/>
  <c r="BV3346" i="13"/>
  <c r="BY480" i="13"/>
  <c r="BX480" i="13"/>
  <c r="BW480" i="13"/>
  <c r="CA483" i="13" s="1"/>
  <c r="BV480" i="13"/>
  <c r="CC123" i="13"/>
  <c r="CA123" i="13"/>
  <c r="CC126" i="13" s="1"/>
  <c r="BY2611" i="13"/>
  <c r="BX2611" i="13"/>
  <c r="BW2611" i="13"/>
  <c r="CA2611" i="13" s="1"/>
  <c r="BV2611" i="13"/>
  <c r="CC2608" i="13" s="1"/>
  <c r="BY252" i="13"/>
  <c r="BX252" i="13"/>
  <c r="BW252" i="13"/>
  <c r="CA252" i="13" s="1"/>
  <c r="BV252" i="13"/>
  <c r="CC249" i="13" s="1"/>
  <c r="BV315" i="13"/>
  <c r="BY315" i="13"/>
  <c r="BX315" i="13"/>
  <c r="BW315" i="13"/>
  <c r="BV385" i="13"/>
  <c r="BY385" i="13"/>
  <c r="BX385" i="13"/>
  <c r="BW385" i="13"/>
  <c r="BV273" i="13"/>
  <c r="BY273" i="13"/>
  <c r="BX273" i="13"/>
  <c r="BW273" i="13"/>
  <c r="BY3280" i="13"/>
  <c r="BW3280" i="13"/>
  <c r="CA3283" i="13" s="1"/>
  <c r="BV3280" i="13"/>
  <c r="BX3280" i="13"/>
  <c r="BY1999" i="13"/>
  <c r="BX1999" i="13"/>
  <c r="BW1999" i="13"/>
  <c r="BV1999" i="13"/>
  <c r="BX2692" i="13"/>
  <c r="BW2692" i="13"/>
  <c r="BV2692" i="13"/>
  <c r="BY2692" i="13"/>
  <c r="CC95" i="13"/>
  <c r="CA95" i="13"/>
  <c r="BX112" i="13"/>
  <c r="BY112" i="13"/>
  <c r="BW112" i="13"/>
  <c r="CA112" i="13" s="1"/>
  <c r="BV112" i="13"/>
  <c r="BX2842" i="13"/>
  <c r="BW2842" i="13"/>
  <c r="BV2842" i="13"/>
  <c r="BY2842" i="13"/>
  <c r="BW1330" i="13"/>
  <c r="BV1330" i="13"/>
  <c r="CC1327" i="13" s="1"/>
  <c r="BY1330" i="13"/>
  <c r="BX1330" i="13"/>
  <c r="CC1845" i="13"/>
  <c r="CA1845" i="13"/>
  <c r="CC1848" i="13" s="1"/>
  <c r="BY606" i="13"/>
  <c r="BX606" i="13"/>
  <c r="BW606" i="13"/>
  <c r="BV606" i="13"/>
  <c r="BW1456" i="13"/>
  <c r="BV1456" i="13"/>
  <c r="BY1456" i="13"/>
  <c r="BX1456" i="13"/>
  <c r="BY2839" i="13"/>
  <c r="BX2839" i="13"/>
  <c r="BW2839" i="13"/>
  <c r="BV2839" i="13"/>
  <c r="BX417" i="13"/>
  <c r="BW417" i="13"/>
  <c r="CA420" i="13" s="1"/>
  <c r="BY417" i="13"/>
  <c r="BV417" i="13"/>
  <c r="BX924" i="13"/>
  <c r="BW924" i="13"/>
  <c r="BV924" i="13"/>
  <c r="BY924" i="13"/>
  <c r="BW3444" i="13"/>
  <c r="BV3444" i="13"/>
  <c r="CC3441" i="13" s="1"/>
  <c r="BY3444" i="13"/>
  <c r="BX3444" i="13"/>
  <c r="BX2590" i="13"/>
  <c r="BW2590" i="13"/>
  <c r="BV2590" i="13"/>
  <c r="BY2590" i="13"/>
  <c r="BW1015" i="13"/>
  <c r="BV1015" i="13"/>
  <c r="BY1015" i="13"/>
  <c r="BX1015" i="13"/>
  <c r="CA1351" i="13"/>
  <c r="BY284" i="13"/>
  <c r="BX284" i="13"/>
  <c r="BW284" i="13"/>
  <c r="BV284" i="13"/>
  <c r="CC3406" i="13"/>
  <c r="CA3406" i="13"/>
  <c r="BX952" i="13"/>
  <c r="BW952" i="13"/>
  <c r="CA952" i="13" s="1"/>
  <c r="BV952" i="13"/>
  <c r="CC949" i="13" s="1"/>
  <c r="BY952" i="13"/>
  <c r="BX994" i="13"/>
  <c r="BW994" i="13"/>
  <c r="BV994" i="13"/>
  <c r="BY994" i="13"/>
  <c r="BY1782" i="13"/>
  <c r="BX1782" i="13"/>
  <c r="BW1782" i="13"/>
  <c r="CA1785" i="13" s="1"/>
  <c r="BV1782" i="13"/>
  <c r="BX2744" i="13"/>
  <c r="BW2744" i="13"/>
  <c r="BV2744" i="13"/>
  <c r="BY2744" i="13"/>
  <c r="BY1740" i="13"/>
  <c r="BX1740" i="13"/>
  <c r="BW1740" i="13"/>
  <c r="CA1743" i="13" s="1"/>
  <c r="BV1740" i="13"/>
  <c r="CA1575" i="13"/>
  <c r="BY592" i="13"/>
  <c r="BX592" i="13"/>
  <c r="BW592" i="13"/>
  <c r="BV592" i="13"/>
  <c r="CC3217" i="13"/>
  <c r="CA3217" i="13"/>
  <c r="CC3220" i="13" s="1"/>
  <c r="CC193" i="13"/>
  <c r="CA193" i="13"/>
  <c r="CC1901" i="13"/>
  <c r="CA1901" i="13"/>
  <c r="CC1904" i="13" s="1"/>
  <c r="BY585" i="13"/>
  <c r="BX585" i="13"/>
  <c r="BW585" i="13"/>
  <c r="BV585" i="13"/>
  <c r="CC1614" i="13"/>
  <c r="CA1614" i="13"/>
  <c r="CC1617" i="13" s="1"/>
  <c r="CC627" i="13"/>
  <c r="CA627" i="13"/>
  <c r="CC630" i="13" s="1"/>
  <c r="CC2888" i="13"/>
  <c r="CA2888" i="13"/>
  <c r="CC2891" i="13" s="1"/>
  <c r="BW1085" i="13"/>
  <c r="BV1085" i="13"/>
  <c r="BY1085" i="13"/>
  <c r="BX1085" i="13"/>
  <c r="BX2996" i="13"/>
  <c r="BW2996" i="13"/>
  <c r="BV2996" i="13"/>
  <c r="BY2996" i="13"/>
  <c r="BX291" i="13"/>
  <c r="BW291" i="13"/>
  <c r="CA294" i="13" s="1"/>
  <c r="BV291" i="13"/>
  <c r="BY291" i="13"/>
  <c r="BY326" i="13"/>
  <c r="BX326" i="13"/>
  <c r="BW326" i="13"/>
  <c r="BV326" i="13"/>
  <c r="CC389" i="13"/>
  <c r="CA389" i="13"/>
  <c r="BW1484" i="13"/>
  <c r="BV1484" i="13"/>
  <c r="BY1484" i="13"/>
  <c r="BX1484" i="13"/>
  <c r="BX882" i="13"/>
  <c r="BW882" i="13"/>
  <c r="BV882" i="13"/>
  <c r="BY882" i="13"/>
  <c r="BY662" i="13"/>
  <c r="BX662" i="13"/>
  <c r="BW662" i="13"/>
  <c r="BV662" i="13"/>
  <c r="BX2856" i="13"/>
  <c r="BW2856" i="13"/>
  <c r="BV2856" i="13"/>
  <c r="BY2856" i="13"/>
  <c r="BW2359" i="13"/>
  <c r="BV2359" i="13"/>
  <c r="BX2359" i="13"/>
  <c r="BY2359" i="13"/>
  <c r="BW2114" i="13"/>
  <c r="BV2114" i="13"/>
  <c r="BX2114" i="13"/>
  <c r="BY2114" i="13"/>
  <c r="CC354" i="13"/>
  <c r="CA354" i="13"/>
  <c r="BY1824" i="13"/>
  <c r="BX1824" i="13"/>
  <c r="BW1824" i="13"/>
  <c r="BV1824" i="13"/>
  <c r="BW2072" i="13"/>
  <c r="BV2072" i="13"/>
  <c r="BX2072" i="13"/>
  <c r="BY2072" i="13"/>
  <c r="BW1386" i="13"/>
  <c r="CA1386" i="13" s="1"/>
  <c r="BV1386" i="13"/>
  <c r="CA1383" i="13" s="1"/>
  <c r="BY1386" i="13"/>
  <c r="BX1386" i="13"/>
  <c r="BY2867" i="13"/>
  <c r="BX2867" i="13"/>
  <c r="BW2867" i="13"/>
  <c r="CA2870" i="13" s="1"/>
  <c r="BV2867" i="13"/>
  <c r="BY2811" i="13"/>
  <c r="BX2811" i="13"/>
  <c r="BW2811" i="13"/>
  <c r="BV2811" i="13"/>
  <c r="BY753" i="13"/>
  <c r="BX753" i="13"/>
  <c r="BW753" i="13"/>
  <c r="CA756" i="13" s="1"/>
  <c r="BV753" i="13"/>
  <c r="BY879" i="13"/>
  <c r="BX879" i="13"/>
  <c r="BW879" i="13"/>
  <c r="CA882" i="13" s="1"/>
  <c r="BV879" i="13"/>
  <c r="CA322" i="13"/>
  <c r="CA280" i="13"/>
  <c r="CA1537" i="13"/>
  <c r="CC1540" i="13" s="1"/>
  <c r="CC1537" i="13"/>
  <c r="BV1404" i="13"/>
  <c r="BY1404" i="13"/>
  <c r="BX1404" i="13"/>
  <c r="BW1404" i="13"/>
  <c r="BY2212" i="13"/>
  <c r="BX2212" i="13"/>
  <c r="BW2212" i="13"/>
  <c r="BV2212" i="13"/>
  <c r="BY945" i="13"/>
  <c r="BX945" i="13"/>
  <c r="BW945" i="13"/>
  <c r="BV945" i="13"/>
  <c r="CA1267" i="13"/>
  <c r="BY833" i="13"/>
  <c r="BX833" i="13"/>
  <c r="BW833" i="13"/>
  <c r="BV833" i="13"/>
  <c r="BY777" i="13"/>
  <c r="BX777" i="13"/>
  <c r="BW777" i="13"/>
  <c r="BV777" i="13"/>
  <c r="CA1040" i="13"/>
  <c r="CC1040" i="13"/>
  <c r="CA1292" i="13"/>
  <c r="CC1292" i="13"/>
  <c r="BY2541" i="13"/>
  <c r="BW2541" i="13"/>
  <c r="BV2541" i="13"/>
  <c r="BX2541" i="13"/>
  <c r="CC2230" i="13"/>
  <c r="CA2230" i="13"/>
  <c r="CC2233" i="13" s="1"/>
  <c r="BY2695" i="13"/>
  <c r="BX2695" i="13"/>
  <c r="BW2695" i="13"/>
  <c r="BV2695" i="13"/>
  <c r="BX3248" i="13"/>
  <c r="BW3248" i="13"/>
  <c r="BV3248" i="13"/>
  <c r="BY3248" i="13"/>
  <c r="BX3318" i="13"/>
  <c r="BW3318" i="13"/>
  <c r="BY3318" i="13"/>
  <c r="BV3318" i="13"/>
  <c r="CC3315" i="13" s="1"/>
  <c r="CC2272" i="13"/>
  <c r="CA2272" i="13"/>
  <c r="CC2275" i="13" s="1"/>
  <c r="BW746" i="13"/>
  <c r="BV746" i="13"/>
  <c r="BY746" i="13"/>
  <c r="BX746" i="13"/>
  <c r="BX3276" i="13"/>
  <c r="BW3276" i="13"/>
  <c r="BY3276" i="13"/>
  <c r="BV3276" i="13"/>
  <c r="CC2188" i="13"/>
  <c r="CA2188" i="13"/>
  <c r="CC2191" i="13" s="1"/>
  <c r="BW928" i="13"/>
  <c r="BV928" i="13"/>
  <c r="BY928" i="13"/>
  <c r="BX928" i="13"/>
  <c r="BW914" i="13"/>
  <c r="BV914" i="13"/>
  <c r="BY914" i="13"/>
  <c r="BX914" i="13"/>
  <c r="BW858" i="13"/>
  <c r="BV858" i="13"/>
  <c r="BY858" i="13"/>
  <c r="BX858" i="13"/>
  <c r="BX3290" i="13"/>
  <c r="BW3290" i="13"/>
  <c r="BY3290" i="13"/>
  <c r="BV3290" i="13"/>
  <c r="BW2510" i="13"/>
  <c r="BV2510" i="13"/>
  <c r="BY2510" i="13"/>
  <c r="BX2510" i="13"/>
  <c r="BW2958" i="13"/>
  <c r="BV2958" i="13"/>
  <c r="BY2958" i="13"/>
  <c r="BX2958" i="13"/>
  <c r="CC3007" i="13"/>
  <c r="CA3007" i="13"/>
  <c r="CC3010" i="13" s="1"/>
  <c r="CA2247" i="13"/>
  <c r="CC2503" i="13"/>
  <c r="CA2503" i="13"/>
  <c r="CA3332" i="13"/>
  <c r="CA3108" i="13"/>
  <c r="BY2531" i="13"/>
  <c r="BX2531" i="13"/>
  <c r="BV2531" i="13"/>
  <c r="BW2531" i="13"/>
  <c r="CA3269" i="13"/>
  <c r="BX3343" i="13"/>
  <c r="BW3343" i="13"/>
  <c r="BV3343" i="13"/>
  <c r="BY3343" i="13"/>
  <c r="BY2436" i="13"/>
  <c r="BX2436" i="13"/>
  <c r="BW2436" i="13"/>
  <c r="CA2436" i="13" s="1"/>
  <c r="BV2436" i="13"/>
  <c r="CC2433" i="13" s="1"/>
  <c r="BV3423" i="13"/>
  <c r="CC3420" i="13" s="1"/>
  <c r="BY3423" i="13"/>
  <c r="BX3423" i="13"/>
  <c r="BW3423" i="13"/>
  <c r="CA3423" i="13" s="1"/>
  <c r="BY2006" i="13"/>
  <c r="BX2006" i="13"/>
  <c r="BV2006" i="13"/>
  <c r="BW2006" i="13"/>
  <c r="CA2009" i="13" s="1"/>
  <c r="BV1988" i="13"/>
  <c r="BY1988" i="13"/>
  <c r="BW1988" i="13"/>
  <c r="BX1988" i="13"/>
  <c r="BV1799" i="13"/>
  <c r="BY1799" i="13"/>
  <c r="BX1799" i="13"/>
  <c r="BW1799" i="13"/>
  <c r="BV1631" i="13"/>
  <c r="BY1631" i="13"/>
  <c r="BX1631" i="13"/>
  <c r="BW1631" i="13"/>
  <c r="BV1841" i="13"/>
  <c r="BY1841" i="13"/>
  <c r="BX1841" i="13"/>
  <c r="BW1841" i="13"/>
  <c r="CC2713" i="13"/>
  <c r="CA2713" i="13"/>
  <c r="CC2716" i="13" s="1"/>
  <c r="BX2678" i="13"/>
  <c r="BW2678" i="13"/>
  <c r="CA2681" i="13" s="1"/>
  <c r="BV2678" i="13"/>
  <c r="BY2678" i="13"/>
  <c r="BV1827" i="13"/>
  <c r="BY1827" i="13"/>
  <c r="BX1827" i="13"/>
  <c r="BW1827" i="13"/>
  <c r="BW1596" i="13"/>
  <c r="BV1596" i="13"/>
  <c r="BY1596" i="13"/>
  <c r="BX1596" i="13"/>
  <c r="CC3399" i="13"/>
  <c r="CA3399" i="13"/>
  <c r="CC655" i="13"/>
  <c r="CA655" i="13"/>
  <c r="BX2800" i="13"/>
  <c r="BW2800" i="13"/>
  <c r="BV2800" i="13"/>
  <c r="BY2800" i="13"/>
  <c r="CA2023" i="13"/>
  <c r="CA1036" i="13"/>
  <c r="CC2846" i="13"/>
  <c r="CA2846" i="13"/>
  <c r="BY1764" i="13"/>
  <c r="BX1764" i="13"/>
  <c r="BW1764" i="13"/>
  <c r="BV1764" i="13"/>
  <c r="CA1761" i="13" s="1"/>
  <c r="BY546" i="13"/>
  <c r="BX546" i="13"/>
  <c r="BW546" i="13"/>
  <c r="BV546" i="13"/>
  <c r="CC543" i="13" s="1"/>
  <c r="BY1680" i="13"/>
  <c r="BX1680" i="13"/>
  <c r="BW1680" i="13"/>
  <c r="CA1680" i="13" s="1"/>
  <c r="BV1680" i="13"/>
  <c r="CA1677" i="13" s="1"/>
  <c r="BY462" i="13"/>
  <c r="BX462" i="13"/>
  <c r="BW462" i="13"/>
  <c r="CA462" i="13" s="1"/>
  <c r="BV462" i="13"/>
  <c r="CC459" i="13" s="1"/>
  <c r="BY574" i="13"/>
  <c r="BX574" i="13"/>
  <c r="BW574" i="13"/>
  <c r="BV574" i="13"/>
  <c r="CA571" i="13" s="1"/>
  <c r="CC574" i="13" s="1"/>
  <c r="CC571" i="13"/>
  <c r="BW2156" i="13"/>
  <c r="BV2156" i="13"/>
  <c r="BX2156" i="13"/>
  <c r="BY2156" i="13"/>
  <c r="BY312" i="13"/>
  <c r="BX312" i="13"/>
  <c r="BW312" i="13"/>
  <c r="CA315" i="13" s="1"/>
  <c r="BV312" i="13"/>
  <c r="CC1796" i="13"/>
  <c r="CA1796" i="13"/>
  <c r="BW1183" i="13"/>
  <c r="BV1183" i="13"/>
  <c r="BY1183" i="13"/>
  <c r="BX1183" i="13"/>
  <c r="CA1323" i="13"/>
  <c r="BW2100" i="13"/>
  <c r="BV2100" i="13"/>
  <c r="BX2100" i="13"/>
  <c r="BY2100" i="13"/>
  <c r="BX770" i="13"/>
  <c r="BW770" i="13"/>
  <c r="BV770" i="13"/>
  <c r="BY770" i="13"/>
  <c r="CA1925" i="13"/>
  <c r="BX221" i="13"/>
  <c r="BW221" i="13"/>
  <c r="CA224" i="13" s="1"/>
  <c r="BY221" i="13"/>
  <c r="BV221" i="13"/>
  <c r="CC1621" i="13"/>
  <c r="CA1621" i="13"/>
  <c r="CC1624" i="13" s="1"/>
  <c r="BY522" i="13"/>
  <c r="BX522" i="13"/>
  <c r="BW522" i="13"/>
  <c r="BV522" i="13"/>
  <c r="BY564" i="13"/>
  <c r="BX564" i="13"/>
  <c r="BW564" i="13"/>
  <c r="BV564" i="13"/>
  <c r="BX2534" i="13"/>
  <c r="BW2534" i="13"/>
  <c r="BV2534" i="13"/>
  <c r="BY2534" i="13"/>
  <c r="BY3378" i="13"/>
  <c r="BX3378" i="13"/>
  <c r="BW3378" i="13"/>
  <c r="BV3378" i="13"/>
  <c r="BY200" i="13"/>
  <c r="BX200" i="13"/>
  <c r="BW200" i="13"/>
  <c r="CA203" i="13" s="1"/>
  <c r="BV200" i="13"/>
  <c r="CA3150" i="13"/>
  <c r="BX2982" i="13"/>
  <c r="BW2982" i="13"/>
  <c r="BV2982" i="13"/>
  <c r="BY2982" i="13"/>
  <c r="BX854" i="13"/>
  <c r="BW854" i="13"/>
  <c r="BV854" i="13"/>
  <c r="BY854" i="13"/>
  <c r="CC1817" i="13"/>
  <c r="CA1817" i="13"/>
  <c r="CC1820" i="13" s="1"/>
  <c r="BX333" i="13"/>
  <c r="BW333" i="13"/>
  <c r="BV333" i="13"/>
  <c r="BY333" i="13"/>
  <c r="CC3203" i="13"/>
  <c r="CA3203" i="13"/>
  <c r="CC3371" i="13"/>
  <c r="CA3371" i="13"/>
  <c r="CC3374" i="13" s="1"/>
  <c r="BW1372" i="13"/>
  <c r="BV1372" i="13"/>
  <c r="BY1372" i="13"/>
  <c r="BX1372" i="13"/>
  <c r="CC1887" i="13"/>
  <c r="CA1887" i="13"/>
  <c r="CC1890" i="13" s="1"/>
  <c r="BX2576" i="13"/>
  <c r="BW2576" i="13"/>
  <c r="CA2576" i="13" s="1"/>
  <c r="BV2576" i="13"/>
  <c r="CA2573" i="13" s="1"/>
  <c r="BY2576" i="13"/>
  <c r="CA1551" i="13"/>
  <c r="CC1554" i="13" s="1"/>
  <c r="CC1551" i="13"/>
  <c r="CA1330" i="13"/>
  <c r="CA1344" i="13"/>
  <c r="CA1099" i="13"/>
  <c r="CA3444" i="13"/>
  <c r="BV1103" i="13"/>
  <c r="BY1103" i="13"/>
  <c r="BX1103" i="13"/>
  <c r="BW1103" i="13"/>
  <c r="CA1106" i="13" s="1"/>
  <c r="BY2282" i="13"/>
  <c r="BX2282" i="13"/>
  <c r="BW2282" i="13"/>
  <c r="BV2282" i="13"/>
  <c r="BV2090" i="13"/>
  <c r="BY2090" i="13"/>
  <c r="BW2090" i="13"/>
  <c r="BX2090" i="13"/>
  <c r="BV2174" i="13"/>
  <c r="BY2174" i="13"/>
  <c r="BW2174" i="13"/>
  <c r="BX2174" i="13"/>
  <c r="BY1712" i="13"/>
  <c r="BX1712" i="13"/>
  <c r="BW1712" i="13"/>
  <c r="BV1712" i="13"/>
  <c r="CC2923" i="13"/>
  <c r="CA2923" i="13"/>
  <c r="CC2926" i="13" s="1"/>
  <c r="BW3000" i="13"/>
  <c r="BV3000" i="13"/>
  <c r="BY3000" i="13"/>
  <c r="BX3000" i="13"/>
  <c r="BW2580" i="13"/>
  <c r="BV2580" i="13"/>
  <c r="BY2580" i="13"/>
  <c r="BX2580" i="13"/>
  <c r="CC2937" i="13"/>
  <c r="CA2937" i="13"/>
  <c r="CC2940" i="13" s="1"/>
  <c r="BW2538" i="13"/>
  <c r="BV2538" i="13"/>
  <c r="BY2538" i="13"/>
  <c r="BX2538" i="13"/>
  <c r="CA126" i="13"/>
  <c r="BY2489" i="13"/>
  <c r="BX2489" i="13"/>
  <c r="BV2489" i="13"/>
  <c r="BW2489" i="13"/>
  <c r="CA2492" i="13" s="1"/>
  <c r="CA3318" i="13"/>
  <c r="BV371" i="13"/>
  <c r="CC368" i="13" s="1"/>
  <c r="BY371" i="13"/>
  <c r="BX371" i="13"/>
  <c r="BW371" i="13"/>
  <c r="CA371" i="13" s="1"/>
  <c r="BW1001" i="13"/>
  <c r="BV1001" i="13"/>
  <c r="BY1001" i="13"/>
  <c r="BX1001" i="13"/>
  <c r="CC3336" i="13"/>
  <c r="CA3336" i="13"/>
  <c r="CC3339" i="13" s="1"/>
  <c r="CA98" i="13"/>
  <c r="CA1848" i="13"/>
  <c r="BY3154" i="13"/>
  <c r="BX3154" i="13"/>
  <c r="BW3154" i="13"/>
  <c r="BV3154" i="13"/>
  <c r="BX2303" i="13"/>
  <c r="BW2303" i="13"/>
  <c r="CA2303" i="13" s="1"/>
  <c r="BV2303" i="13"/>
  <c r="CC2300" i="13" s="1"/>
  <c r="BY2303" i="13"/>
  <c r="CA546" i="13"/>
  <c r="BX2954" i="13"/>
  <c r="BW2954" i="13"/>
  <c r="BV2954" i="13"/>
  <c r="BY2954" i="13"/>
  <c r="CA3409" i="13"/>
  <c r="CC2720" i="13"/>
  <c r="CA2720" i="13"/>
  <c r="CC2723" i="13" s="1"/>
  <c r="CC2622" i="13"/>
  <c r="CA2622" i="13"/>
  <c r="CC2625" i="13" s="1"/>
  <c r="CA3220" i="13"/>
  <c r="CA1904" i="13"/>
  <c r="BY1078" i="13"/>
  <c r="BX1078" i="13"/>
  <c r="BW1078" i="13"/>
  <c r="CA1078" i="13" s="1"/>
  <c r="BV1078" i="13"/>
  <c r="CC1075" i="13" s="1"/>
  <c r="CA1617" i="13"/>
  <c r="BX2219" i="13"/>
  <c r="BW2219" i="13"/>
  <c r="CA2219" i="13" s="1"/>
  <c r="BV2219" i="13"/>
  <c r="CC2216" i="13" s="1"/>
  <c r="BY2219" i="13"/>
  <c r="BY1050" i="13"/>
  <c r="BX1050" i="13"/>
  <c r="BW1050" i="13"/>
  <c r="CA1050" i="13" s="1"/>
  <c r="BV1050" i="13"/>
  <c r="CA1764" i="13"/>
  <c r="CA357" i="13"/>
  <c r="BY1533" i="13"/>
  <c r="BX1533" i="13"/>
  <c r="BW1533" i="13"/>
  <c r="BV1533" i="13"/>
  <c r="CC1530" i="13" s="1"/>
  <c r="BY2604" i="13"/>
  <c r="BX2604" i="13"/>
  <c r="BW2604" i="13"/>
  <c r="CA2604" i="13" s="1"/>
  <c r="BV2604" i="13"/>
  <c r="CC2601" i="13" s="1"/>
  <c r="BY2688" i="13"/>
  <c r="BX2688" i="13"/>
  <c r="BW2688" i="13"/>
  <c r="BV2688" i="13"/>
  <c r="CC1271" i="13"/>
  <c r="CA1271" i="13"/>
  <c r="CC3175" i="13"/>
  <c r="CA3175" i="13"/>
  <c r="CC1306" i="13"/>
  <c r="CA1306" i="13"/>
  <c r="CC1145" i="13"/>
  <c r="CA1145" i="13"/>
  <c r="CC1148" i="13" s="1"/>
  <c r="CC1089" i="13"/>
  <c r="CA1089" i="13"/>
  <c r="BY2370" i="13"/>
  <c r="BX2370" i="13"/>
  <c r="BW2370" i="13"/>
  <c r="CA2373" i="13" s="1"/>
  <c r="BV2370" i="13"/>
  <c r="CA1540" i="13"/>
  <c r="CA1295" i="13"/>
  <c r="BW3014" i="13"/>
  <c r="CA3017" i="13" s="1"/>
  <c r="BV3014" i="13"/>
  <c r="BY3014" i="13"/>
  <c r="BX3014" i="13"/>
  <c r="BW2552" i="13"/>
  <c r="CA2555" i="13" s="1"/>
  <c r="BV2552" i="13"/>
  <c r="BY2552" i="13"/>
  <c r="BX2552" i="13"/>
  <c r="CA2275" i="13"/>
  <c r="CA2191" i="13"/>
  <c r="BW3028" i="13"/>
  <c r="CA3031" i="13" s="1"/>
  <c r="BV3028" i="13"/>
  <c r="BY3028" i="13"/>
  <c r="BX3028" i="13"/>
  <c r="CA32" i="13"/>
  <c r="CC35" i="13" s="1"/>
  <c r="BW2265" i="13"/>
  <c r="BV2265" i="13"/>
  <c r="BX2265" i="13"/>
  <c r="BY2265" i="13"/>
  <c r="CA60" i="13"/>
  <c r="CC63" i="13" s="1"/>
  <c r="BW816" i="13"/>
  <c r="CA819" i="13" s="1"/>
  <c r="BV816" i="13"/>
  <c r="BY816" i="13"/>
  <c r="BX816" i="13"/>
  <c r="CC2314" i="13"/>
  <c r="CA2314" i="13"/>
  <c r="CA2590" i="13"/>
  <c r="BV1869" i="13"/>
  <c r="BY1869" i="13"/>
  <c r="BX1869" i="13"/>
  <c r="BW1869" i="13"/>
  <c r="BV679" i="13"/>
  <c r="CA676" i="13" s="1"/>
  <c r="BY679" i="13"/>
  <c r="BX679" i="13"/>
  <c r="BW679" i="13"/>
  <c r="CA679" i="13" s="1"/>
  <c r="BV1918" i="13"/>
  <c r="CC1915" i="13" s="1"/>
  <c r="BY1918" i="13"/>
  <c r="BW1918" i="13"/>
  <c r="CA1918" i="13" s="1"/>
  <c r="BX1918" i="13"/>
  <c r="BV3381" i="13"/>
  <c r="BY3381" i="13"/>
  <c r="BX3381" i="13"/>
  <c r="BW3381" i="13"/>
  <c r="CA182" i="13"/>
  <c r="BV665" i="13"/>
  <c r="BY665" i="13"/>
  <c r="BX665" i="13"/>
  <c r="BW665" i="13"/>
  <c r="CA3077" i="13"/>
  <c r="CC3080" i="13" s="1"/>
  <c r="BV301" i="13"/>
  <c r="CC298" i="13" s="1"/>
  <c r="BY301" i="13"/>
  <c r="BX301" i="13"/>
  <c r="BW301" i="13"/>
  <c r="CA301" i="13" s="1"/>
  <c r="BY3252" i="13"/>
  <c r="BW3252" i="13"/>
  <c r="BV3252" i="13"/>
  <c r="BX3252" i="13"/>
  <c r="BY2905" i="13"/>
  <c r="BX2905" i="13"/>
  <c r="BW2905" i="13"/>
  <c r="CA2905" i="13" s="1"/>
  <c r="BV2905" i="13"/>
  <c r="CC2902" i="13" s="1"/>
  <c r="BY3294" i="13"/>
  <c r="BW3294" i="13"/>
  <c r="BV3294" i="13"/>
  <c r="BX3294" i="13"/>
  <c r="BY3063" i="13"/>
  <c r="BW3063" i="13"/>
  <c r="CA3066" i="13" s="1"/>
  <c r="BV3063" i="13"/>
  <c r="BX3063" i="13"/>
  <c r="CA2716" i="13"/>
  <c r="BY1365" i="13"/>
  <c r="BX1365" i="13"/>
  <c r="BW1365" i="13"/>
  <c r="CA1365" i="13" s="1"/>
  <c r="BV1365" i="13"/>
  <c r="CA3402" i="13"/>
  <c r="CA658" i="13"/>
  <c r="BW3143" i="13"/>
  <c r="BV3143" i="13"/>
  <c r="BY3143" i="13"/>
  <c r="BX3143" i="13"/>
  <c r="CC2020" i="13"/>
  <c r="CA2020" i="13"/>
  <c r="BW3129" i="13"/>
  <c r="BV3129" i="13"/>
  <c r="BY3129" i="13"/>
  <c r="BX3129" i="13"/>
  <c r="CA2849" i="13"/>
  <c r="BY2342" i="13"/>
  <c r="BX2342" i="13"/>
  <c r="BW2342" i="13"/>
  <c r="CA2345" i="13" s="1"/>
  <c r="BV2342" i="13"/>
  <c r="CC2062" i="13"/>
  <c r="CA2062" i="13"/>
  <c r="CC2349" i="13"/>
  <c r="CA2349" i="13"/>
  <c r="CC2352" i="13" s="1"/>
  <c r="BY3140" i="13"/>
  <c r="BX3140" i="13"/>
  <c r="BW3140" i="13"/>
  <c r="CA3143" i="13" s="1"/>
  <c r="BV3140" i="13"/>
  <c r="CC1131" i="13"/>
  <c r="CA1131" i="13"/>
  <c r="CC1134" i="13" s="1"/>
  <c r="BY1593" i="13"/>
  <c r="BX1593" i="13"/>
  <c r="BW1593" i="13"/>
  <c r="CA1596" i="13" s="1"/>
  <c r="BV1593" i="13"/>
  <c r="BY2454" i="13"/>
  <c r="BX2454" i="13"/>
  <c r="BW2454" i="13"/>
  <c r="CA2457" i="13" s="1"/>
  <c r="BV2454" i="13"/>
  <c r="BY1481" i="13"/>
  <c r="BX1481" i="13"/>
  <c r="BW1481" i="13"/>
  <c r="CA1484" i="13" s="1"/>
  <c r="BV1481" i="13"/>
  <c r="CC2076" i="13"/>
  <c r="CA2076" i="13"/>
  <c r="CC2079" i="13" s="1"/>
  <c r="CC1334" i="13"/>
  <c r="CA1334" i="13"/>
  <c r="BY1313" i="13"/>
  <c r="BX1313" i="13"/>
  <c r="BW1313" i="13"/>
  <c r="CA1316" i="13" s="1"/>
  <c r="BV1313" i="13"/>
  <c r="CC3161" i="13"/>
  <c r="CA3161" i="13"/>
  <c r="CC3164" i="13" s="1"/>
  <c r="BY1519" i="13"/>
  <c r="BX1519" i="13"/>
  <c r="BW1519" i="13"/>
  <c r="BV1519" i="13"/>
  <c r="CC1516" i="13" s="1"/>
  <c r="BY3122" i="13"/>
  <c r="BX3122" i="13"/>
  <c r="BV3122" i="13"/>
  <c r="CC3119" i="13" s="1"/>
  <c r="BW3122" i="13"/>
  <c r="CA3122" i="13" s="1"/>
  <c r="CA574" i="13"/>
  <c r="CA1799" i="13"/>
  <c r="CC1922" i="13"/>
  <c r="CA1922" i="13"/>
  <c r="CA1624" i="13"/>
  <c r="BY1985" i="13"/>
  <c r="BX1985" i="13"/>
  <c r="BW1985" i="13"/>
  <c r="BV1985" i="13"/>
  <c r="CA1820" i="13"/>
  <c r="CA3206" i="13"/>
  <c r="CA3374" i="13"/>
  <c r="BY1008" i="13"/>
  <c r="BX1008" i="13"/>
  <c r="BW1008" i="13"/>
  <c r="BV1008" i="13"/>
  <c r="CA1005" i="13" s="1"/>
  <c r="BY3479" i="13"/>
  <c r="BX3479" i="13"/>
  <c r="BW3479" i="13"/>
  <c r="CA3479" i="13" s="1"/>
  <c r="BV3479" i="13"/>
  <c r="CA1890" i="13"/>
  <c r="CA1554" i="13"/>
  <c r="BY2240" i="13"/>
  <c r="BX2240" i="13"/>
  <c r="BW2240" i="13"/>
  <c r="CA2240" i="13" s="1"/>
  <c r="BV2240" i="13"/>
  <c r="CC2237" i="13" s="1"/>
  <c r="CC77" i="13"/>
  <c r="BW872" i="13"/>
  <c r="CA875" i="13" s="1"/>
  <c r="BV872" i="13"/>
  <c r="BY872" i="13"/>
  <c r="BX872" i="13"/>
  <c r="BW718" i="13"/>
  <c r="BV718" i="13"/>
  <c r="BY718" i="13"/>
  <c r="BX718" i="13"/>
  <c r="BW774" i="13"/>
  <c r="CA777" i="13" s="1"/>
  <c r="BV774" i="13"/>
  <c r="BY774" i="13"/>
  <c r="BX774" i="13"/>
  <c r="BV1813" i="13"/>
  <c r="CC1810" i="13" s="1"/>
  <c r="BY1813" i="13"/>
  <c r="BX1813" i="13"/>
  <c r="BW1813" i="13"/>
  <c r="CA1813" i="13" s="1"/>
  <c r="CA154" i="13"/>
  <c r="CC3049" i="13"/>
  <c r="CA3049" i="13"/>
  <c r="CC3052" i="13" s="1"/>
  <c r="BY266" i="13"/>
  <c r="BX266" i="13"/>
  <c r="BW266" i="13"/>
  <c r="CA266" i="13" s="1"/>
  <c r="BV266" i="13"/>
  <c r="CC263" i="13" s="1"/>
  <c r="CA3339" i="13"/>
  <c r="CC165" i="13"/>
  <c r="CA165" i="13"/>
  <c r="BW1428" i="13"/>
  <c r="BV1428" i="13"/>
  <c r="CA1425" i="13" s="1"/>
  <c r="CC1428" i="13" s="1"/>
  <c r="BY1428" i="13"/>
  <c r="BX1428" i="13"/>
  <c r="BW2415" i="13"/>
  <c r="BV2415" i="13"/>
  <c r="BX2415" i="13"/>
  <c r="BY2415" i="13"/>
  <c r="CA3507" i="13"/>
  <c r="BX980" i="13"/>
  <c r="BW980" i="13"/>
  <c r="BV980" i="13"/>
  <c r="BY980" i="13"/>
  <c r="BW2170" i="13"/>
  <c r="BV2170" i="13"/>
  <c r="BX2170" i="13"/>
  <c r="BY2170" i="13"/>
  <c r="BY1726" i="13"/>
  <c r="BX1726" i="13"/>
  <c r="BW1726" i="13"/>
  <c r="BV1726" i="13"/>
  <c r="BW1141" i="13"/>
  <c r="BV1141" i="13"/>
  <c r="BY1141" i="13"/>
  <c r="BX1141" i="13"/>
  <c r="CC3210" i="13"/>
  <c r="CA3210" i="13"/>
  <c r="CC3213" i="13" s="1"/>
  <c r="BY907" i="13"/>
  <c r="BX907" i="13"/>
  <c r="BW907" i="13"/>
  <c r="BV907" i="13"/>
  <c r="CC2762" i="13"/>
  <c r="CA2762" i="13"/>
  <c r="CC2765" i="13" s="1"/>
  <c r="CA2723" i="13"/>
  <c r="CA2625" i="13"/>
  <c r="CA196" i="13"/>
  <c r="CA2891" i="13"/>
  <c r="CA392" i="13"/>
  <c r="BY2286" i="13"/>
  <c r="BX2286" i="13"/>
  <c r="BW2286" i="13"/>
  <c r="BV2286" i="13"/>
  <c r="BY532" i="13"/>
  <c r="BX532" i="13"/>
  <c r="BW532" i="13"/>
  <c r="BV532" i="13"/>
  <c r="BY767" i="13"/>
  <c r="BX767" i="13"/>
  <c r="BW767" i="13"/>
  <c r="BV767" i="13"/>
  <c r="BY1953" i="13"/>
  <c r="BX1953" i="13"/>
  <c r="BW1953" i="13"/>
  <c r="BV1953" i="13"/>
  <c r="BW1155" i="13"/>
  <c r="BV1155" i="13"/>
  <c r="BY1155" i="13"/>
  <c r="BX1155" i="13"/>
  <c r="BW1512" i="13"/>
  <c r="BV1512" i="13"/>
  <c r="BY1512" i="13"/>
  <c r="BX1512" i="13"/>
  <c r="CC214" i="13"/>
  <c r="CA214" i="13"/>
  <c r="CC424" i="13"/>
  <c r="CA424" i="13"/>
  <c r="CC427" i="13" s="1"/>
  <c r="CC431" i="13"/>
  <c r="CA431" i="13"/>
  <c r="CA1953" i="13"/>
  <c r="BY1803" i="13"/>
  <c r="BX1803" i="13"/>
  <c r="BW1803" i="13"/>
  <c r="BV1803" i="13"/>
  <c r="BW1568" i="13"/>
  <c r="CA1568" i="13" s="1"/>
  <c r="BV1568" i="13"/>
  <c r="CA1565" i="13" s="1"/>
  <c r="BY1568" i="13"/>
  <c r="BX1568" i="13"/>
  <c r="CA1120" i="13"/>
  <c r="BY2881" i="13"/>
  <c r="BX2881" i="13"/>
  <c r="BW2881" i="13"/>
  <c r="BV2881" i="13"/>
  <c r="BX2758" i="13"/>
  <c r="BW2758" i="13"/>
  <c r="BV2758" i="13"/>
  <c r="BY2758" i="13"/>
  <c r="CA1533" i="13"/>
  <c r="BX375" i="13"/>
  <c r="BW375" i="13"/>
  <c r="BY375" i="13"/>
  <c r="BV375" i="13"/>
  <c r="BX2814" i="13"/>
  <c r="BW2814" i="13"/>
  <c r="BV2814" i="13"/>
  <c r="BY2814" i="13"/>
  <c r="CC3189" i="13"/>
  <c r="CA3189" i="13"/>
  <c r="CC3192" i="13" s="1"/>
  <c r="CC620" i="13"/>
  <c r="CA620" i="13"/>
  <c r="CC623" i="13" s="1"/>
  <c r="BW3500" i="13"/>
  <c r="BV3500" i="13"/>
  <c r="CA3500" i="13" s="1"/>
  <c r="BY3500" i="13"/>
  <c r="BX3500" i="13"/>
  <c r="BY1838" i="13"/>
  <c r="BX1838" i="13"/>
  <c r="BW1838" i="13"/>
  <c r="BV1838" i="13"/>
  <c r="BX2828" i="13"/>
  <c r="BW2828" i="13"/>
  <c r="BV2828" i="13"/>
  <c r="BY2828" i="13"/>
  <c r="BY2471" i="13"/>
  <c r="BW2471" i="13"/>
  <c r="BV2471" i="13"/>
  <c r="BX2471" i="13"/>
  <c r="BV3434" i="13"/>
  <c r="BY3434" i="13"/>
  <c r="BX3434" i="13"/>
  <c r="BW3434" i="13"/>
  <c r="CA3437" i="13" s="1"/>
  <c r="BY2527" i="13"/>
  <c r="BW2527" i="13"/>
  <c r="BV2527" i="13"/>
  <c r="BX2527" i="13"/>
  <c r="BY735" i="13"/>
  <c r="BX735" i="13"/>
  <c r="BW735" i="13"/>
  <c r="BV735" i="13"/>
  <c r="CA3126" i="13"/>
  <c r="CC3126" i="13"/>
  <c r="CA1110" i="13"/>
  <c r="CC1113" i="13" s="1"/>
  <c r="CC1110" i="13"/>
  <c r="CA1278" i="13"/>
  <c r="CC1278" i="13"/>
  <c r="BY2268" i="13"/>
  <c r="BX2268" i="13"/>
  <c r="BW2268" i="13"/>
  <c r="BV2268" i="13"/>
  <c r="CC1425" i="13"/>
  <c r="BW2734" i="13"/>
  <c r="BV2734" i="13"/>
  <c r="BY2734" i="13"/>
  <c r="BX2734" i="13"/>
  <c r="BW2986" i="13"/>
  <c r="CA2989" i="13" s="1"/>
  <c r="BV2986" i="13"/>
  <c r="BY2986" i="13"/>
  <c r="BX2986" i="13"/>
  <c r="BW2944" i="13"/>
  <c r="BV2944" i="13"/>
  <c r="BY2944" i="13"/>
  <c r="BX2944" i="13"/>
  <c r="CA2317" i="13"/>
  <c r="CC2587" i="13"/>
  <c r="CA2587" i="13"/>
  <c r="BY2380" i="13"/>
  <c r="BX2380" i="13"/>
  <c r="BW2380" i="13"/>
  <c r="CA2380" i="13" s="1"/>
  <c r="BV2380" i="13"/>
  <c r="CC2377" i="13" s="1"/>
  <c r="BV343" i="13"/>
  <c r="CC340" i="13" s="1"/>
  <c r="BY343" i="13"/>
  <c r="BX343" i="13"/>
  <c r="BW343" i="13"/>
  <c r="CA343" i="13" s="1"/>
  <c r="CC3350" i="13"/>
  <c r="CA3350" i="13"/>
  <c r="BY2135" i="13"/>
  <c r="BX2135" i="13"/>
  <c r="BW2135" i="13"/>
  <c r="BV2135" i="13"/>
  <c r="BY2034" i="13"/>
  <c r="BX2034" i="13"/>
  <c r="BV2034" i="13"/>
  <c r="BW2034" i="13"/>
  <c r="BV2898" i="13"/>
  <c r="CC2895" i="13" s="1"/>
  <c r="BX2898" i="13"/>
  <c r="BY2898" i="13"/>
  <c r="BW2898" i="13"/>
  <c r="CA2898" i="13" s="1"/>
  <c r="BV609" i="13"/>
  <c r="BY609" i="13"/>
  <c r="BX609" i="13"/>
  <c r="BW609" i="13"/>
  <c r="BX361" i="13"/>
  <c r="BW361" i="13"/>
  <c r="BY361" i="13"/>
  <c r="BV361" i="13"/>
  <c r="CA2013" i="13"/>
  <c r="CC2016" i="13" s="1"/>
  <c r="CC2013" i="13"/>
  <c r="BV1673" i="13"/>
  <c r="CC1670" i="13" s="1"/>
  <c r="BY1673" i="13"/>
  <c r="BX1673" i="13"/>
  <c r="BW1673" i="13"/>
  <c r="CA1673" i="13" s="1"/>
  <c r="BY1708" i="13"/>
  <c r="BX1708" i="13"/>
  <c r="BW1708" i="13"/>
  <c r="BV1708" i="13"/>
  <c r="BY823" i="13"/>
  <c r="BX823" i="13"/>
  <c r="BW823" i="13"/>
  <c r="BV823" i="13"/>
  <c r="BY602" i="13"/>
  <c r="BX602" i="13"/>
  <c r="BW602" i="13"/>
  <c r="CA602" i="13" s="1"/>
  <c r="BV602" i="13"/>
  <c r="CC599" i="13" s="1"/>
  <c r="BY2741" i="13"/>
  <c r="BX2741" i="13"/>
  <c r="BW2741" i="13"/>
  <c r="CA2744" i="13" s="1"/>
  <c r="BV2741" i="13"/>
  <c r="BY1911" i="13"/>
  <c r="BX1911" i="13"/>
  <c r="BW1911" i="13"/>
  <c r="CA1911" i="13" s="1"/>
  <c r="BV1911" i="13"/>
  <c r="CC1908" i="13" s="1"/>
  <c r="BX144" i="13"/>
  <c r="BW144" i="13"/>
  <c r="CA147" i="13" s="1"/>
  <c r="BY144" i="13"/>
  <c r="BV144" i="13"/>
  <c r="BY865" i="13"/>
  <c r="BX865" i="13"/>
  <c r="BW865" i="13"/>
  <c r="CA868" i="13" s="1"/>
  <c r="BV865" i="13"/>
  <c r="BW1211" i="13"/>
  <c r="CA1211" i="13" s="1"/>
  <c r="BV1211" i="13"/>
  <c r="CA1208" i="13" s="1"/>
  <c r="BY1211" i="13"/>
  <c r="BX1211" i="13"/>
  <c r="BX812" i="13"/>
  <c r="BW812" i="13"/>
  <c r="CA812" i="13" s="1"/>
  <c r="BV812" i="13"/>
  <c r="CC809" i="13" s="1"/>
  <c r="BY812" i="13"/>
  <c r="CC1831" i="13"/>
  <c r="CA1831" i="13"/>
  <c r="BW2058" i="13"/>
  <c r="BV2058" i="13"/>
  <c r="BX2058" i="13"/>
  <c r="BY2058" i="13"/>
  <c r="BX158" i="13"/>
  <c r="BW158" i="13"/>
  <c r="BV158" i="13"/>
  <c r="BY158" i="13"/>
  <c r="BW1239" i="13"/>
  <c r="CA1236" i="13" s="1"/>
  <c r="CC1239" i="13" s="1"/>
  <c r="BV1239" i="13"/>
  <c r="BY1239" i="13"/>
  <c r="BX1239" i="13"/>
  <c r="CA1561" i="13"/>
  <c r="CA1519" i="13"/>
  <c r="BY3196" i="13"/>
  <c r="BX3196" i="13"/>
  <c r="BW3196" i="13"/>
  <c r="CA3199" i="13" s="1"/>
  <c r="BV3196" i="13"/>
  <c r="CA3493" i="13"/>
  <c r="BX2464" i="13"/>
  <c r="BW2464" i="13"/>
  <c r="BV2464" i="13"/>
  <c r="BY2464" i="13"/>
  <c r="BX714" i="13"/>
  <c r="BW714" i="13"/>
  <c r="CA714" i="13" s="1"/>
  <c r="BV714" i="13"/>
  <c r="CA711" i="13" s="1"/>
  <c r="BY714" i="13"/>
  <c r="BY186" i="13"/>
  <c r="BX186" i="13"/>
  <c r="BW186" i="13"/>
  <c r="BV186" i="13"/>
  <c r="CA1008" i="13"/>
  <c r="BW1071" i="13"/>
  <c r="BV1071" i="13"/>
  <c r="BY1071" i="13"/>
  <c r="BX1071" i="13"/>
  <c r="CC3385" i="13"/>
  <c r="CA3385" i="13"/>
  <c r="BX2786" i="13"/>
  <c r="BW2786" i="13"/>
  <c r="BV2786" i="13"/>
  <c r="BY2786" i="13"/>
  <c r="BX826" i="13"/>
  <c r="BW826" i="13"/>
  <c r="BV826" i="13"/>
  <c r="BY826" i="13"/>
  <c r="BW1057" i="13"/>
  <c r="CA1057" i="13" s="1"/>
  <c r="BV1057" i="13"/>
  <c r="CA1054" i="13" s="1"/>
  <c r="BY1057" i="13"/>
  <c r="BX1057" i="13"/>
  <c r="BX784" i="13"/>
  <c r="BW784" i="13"/>
  <c r="BV784" i="13"/>
  <c r="BY784" i="13"/>
  <c r="BX2548" i="13"/>
  <c r="BW2548" i="13"/>
  <c r="CA2548" i="13" s="1"/>
  <c r="BV2548" i="13"/>
  <c r="CC2545" i="13" s="1"/>
  <c r="BY2548" i="13"/>
  <c r="CC1705" i="13"/>
  <c r="CA1705" i="13"/>
  <c r="CC1708" i="13" s="1"/>
  <c r="BW1400" i="13"/>
  <c r="BV1400" i="13"/>
  <c r="CA1397" i="13" s="1"/>
  <c r="BY1400" i="13"/>
  <c r="BX1400" i="13"/>
  <c r="CA1218" i="13"/>
  <c r="BW2142" i="13"/>
  <c r="CA2142" i="13" s="1"/>
  <c r="BV2142" i="13"/>
  <c r="CA2139" i="13" s="1"/>
  <c r="BX2142" i="13"/>
  <c r="BY2142" i="13"/>
  <c r="BY1666" i="13"/>
  <c r="BX1666" i="13"/>
  <c r="BW1666" i="13"/>
  <c r="CA1666" i="13" s="1"/>
  <c r="BV1666" i="13"/>
  <c r="CC1663" i="13" s="1"/>
  <c r="CC998" i="13"/>
  <c r="CA998" i="13"/>
  <c r="CC1001" i="13" s="1"/>
  <c r="CC830" i="13"/>
  <c r="CA830" i="13"/>
  <c r="BY837" i="13"/>
  <c r="BX837" i="13"/>
  <c r="BW837" i="13"/>
  <c r="BV837" i="13"/>
  <c r="CA1467" i="13"/>
  <c r="CC1467" i="13"/>
  <c r="BV1299" i="13"/>
  <c r="BY1299" i="13"/>
  <c r="BX1299" i="13"/>
  <c r="BW1299" i="13"/>
  <c r="CC1236" i="13"/>
  <c r="BX3059" i="13"/>
  <c r="BW3059" i="13"/>
  <c r="CA3059" i="13" s="1"/>
  <c r="BV3059" i="13"/>
  <c r="CC3056" i="13" s="1"/>
  <c r="BY3059" i="13"/>
  <c r="CA2562" i="13"/>
  <c r="BY2366" i="13"/>
  <c r="BX2366" i="13"/>
  <c r="BW2366" i="13"/>
  <c r="CA2366" i="13" s="1"/>
  <c r="BV2366" i="13"/>
  <c r="CA2363" i="13" s="1"/>
  <c r="CC2366" i="13" s="1"/>
  <c r="BV2002" i="13"/>
  <c r="BY2002" i="13"/>
  <c r="BW2002" i="13"/>
  <c r="BX2002" i="13"/>
  <c r="CA1957" i="13"/>
  <c r="CC1957" i="13"/>
  <c r="BV511" i="13"/>
  <c r="BY511" i="13"/>
  <c r="BX511" i="13"/>
  <c r="BW511" i="13"/>
  <c r="BV469" i="13"/>
  <c r="CC466" i="13" s="1"/>
  <c r="BY469" i="13"/>
  <c r="BX469" i="13"/>
  <c r="BW469" i="13"/>
  <c r="CA469" i="13" s="1"/>
  <c r="BV1701" i="13"/>
  <c r="BY1701" i="13"/>
  <c r="BX1701" i="13"/>
  <c r="BW1701" i="13"/>
  <c r="BX235" i="13"/>
  <c r="BW235" i="13"/>
  <c r="BY235" i="13"/>
  <c r="BV235" i="13"/>
  <c r="CC109" i="13"/>
  <c r="CA109" i="13"/>
  <c r="CC112" i="13" s="1"/>
  <c r="BV1883" i="13"/>
  <c r="CC1880" i="13" s="1"/>
  <c r="BY1883" i="13"/>
  <c r="BX1883" i="13"/>
  <c r="BW1883" i="13"/>
  <c r="CA1883" i="13" s="1"/>
  <c r="BV581" i="13"/>
  <c r="BY581" i="13"/>
  <c r="BX581" i="13"/>
  <c r="BW581" i="13"/>
  <c r="CC2629" i="13"/>
  <c r="CA2629" i="13"/>
  <c r="CC2632" i="13" s="1"/>
  <c r="BV1946" i="13"/>
  <c r="CA1943" i="13" s="1"/>
  <c r="BY1946" i="13"/>
  <c r="BW1946" i="13"/>
  <c r="CA1946" i="13" s="1"/>
  <c r="BX1946" i="13"/>
  <c r="CA3052" i="13"/>
  <c r="CC3364" i="13"/>
  <c r="CA3364" i="13"/>
  <c r="CA3213" i="13"/>
  <c r="BY2111" i="13"/>
  <c r="BX2111" i="13"/>
  <c r="BW2111" i="13"/>
  <c r="BV2111" i="13"/>
  <c r="BY2125" i="13"/>
  <c r="BX2125" i="13"/>
  <c r="BW2125" i="13"/>
  <c r="BV2125" i="13"/>
  <c r="BY1579" i="13"/>
  <c r="BX1579" i="13"/>
  <c r="BW1579" i="13"/>
  <c r="BV1579" i="13"/>
  <c r="CA2765" i="13"/>
  <c r="CC1348" i="13"/>
  <c r="CA1348" i="13"/>
  <c r="CC2363" i="13"/>
  <c r="CC1446" i="13"/>
  <c r="CA1446" i="13"/>
  <c r="BY1180" i="13"/>
  <c r="BX1180" i="13"/>
  <c r="BW1180" i="13"/>
  <c r="CA1183" i="13" s="1"/>
  <c r="BV1180" i="13"/>
  <c r="CC1572" i="13"/>
  <c r="CA1572" i="13"/>
  <c r="BY1509" i="13"/>
  <c r="BX1509" i="13"/>
  <c r="BW1509" i="13"/>
  <c r="BV1509" i="13"/>
  <c r="CC1047" i="13"/>
  <c r="CA1047" i="13"/>
  <c r="BX2478" i="13"/>
  <c r="BW2478" i="13"/>
  <c r="BV2478" i="13"/>
  <c r="BY2478" i="13"/>
  <c r="CA217" i="13"/>
  <c r="CA427" i="13"/>
  <c r="CA434" i="13"/>
  <c r="CC1950" i="13"/>
  <c r="CA1950" i="13"/>
  <c r="CC1953" i="13" s="1"/>
  <c r="BX84" i="13"/>
  <c r="BW84" i="13"/>
  <c r="CA84" i="13" s="1"/>
  <c r="BV84" i="13"/>
  <c r="CC81" i="13" s="1"/>
  <c r="BY84" i="13"/>
  <c r="BX2331" i="13"/>
  <c r="BW2331" i="13"/>
  <c r="CA2331" i="13" s="1"/>
  <c r="BV2331" i="13"/>
  <c r="CC2328" i="13" s="1"/>
  <c r="BY2331" i="13"/>
  <c r="CA3192" i="13"/>
  <c r="CA623" i="13"/>
  <c r="BY1435" i="13"/>
  <c r="BX1435" i="13"/>
  <c r="BW1435" i="13"/>
  <c r="CA1435" i="13" s="1"/>
  <c r="BV1435" i="13"/>
  <c r="CC1432" i="13" s="1"/>
  <c r="BY1022" i="13"/>
  <c r="BX1022" i="13"/>
  <c r="BW1022" i="13"/>
  <c r="CA1022" i="13" s="1"/>
  <c r="BV1022" i="13"/>
  <c r="CA3129" i="13"/>
  <c r="CA1113" i="13"/>
  <c r="CA1400" i="13"/>
  <c r="CA1281" i="13"/>
  <c r="CA1428" i="13"/>
  <c r="BY2835" i="13"/>
  <c r="BX2835" i="13"/>
  <c r="BW2835" i="13"/>
  <c r="CA2835" i="13" s="1"/>
  <c r="BV2835" i="13"/>
  <c r="CC2832" i="13" s="1"/>
  <c r="BY2779" i="13"/>
  <c r="BX2779" i="13"/>
  <c r="BW2779" i="13"/>
  <c r="CA2779" i="13" s="1"/>
  <c r="BV2779" i="13"/>
  <c r="CC2776" i="13" s="1"/>
  <c r="BX3101" i="13"/>
  <c r="BW3101" i="13"/>
  <c r="CA3101" i="13" s="1"/>
  <c r="BY3101" i="13"/>
  <c r="BV3101" i="13"/>
  <c r="CC3098" i="13" s="1"/>
  <c r="CC935" i="13"/>
  <c r="CA935" i="13"/>
  <c r="CC938" i="13" s="1"/>
  <c r="BW2790" i="13"/>
  <c r="BV2790" i="13"/>
  <c r="BY2790" i="13"/>
  <c r="BX2790" i="13"/>
  <c r="CA3353" i="13"/>
  <c r="BX3357" i="13"/>
  <c r="BW3357" i="13"/>
  <c r="BV3357" i="13"/>
  <c r="BY3357" i="13"/>
  <c r="CA2016" i="13"/>
  <c r="BY2422" i="13"/>
  <c r="BX2422" i="13"/>
  <c r="BW2422" i="13"/>
  <c r="BV2422" i="13"/>
  <c r="CA2422" i="13" s="1"/>
  <c r="BV3227" i="13"/>
  <c r="CC3224" i="13" s="1"/>
  <c r="BY3227" i="13"/>
  <c r="BX3227" i="13"/>
  <c r="BW3227" i="13"/>
  <c r="CA3227" i="13" s="1"/>
  <c r="BY2461" i="13"/>
  <c r="BX2461" i="13"/>
  <c r="BV2461" i="13"/>
  <c r="BW2461" i="13"/>
  <c r="CA2464" i="13" s="1"/>
  <c r="BY2993" i="13"/>
  <c r="BX2993" i="13"/>
  <c r="BV2993" i="13"/>
  <c r="BW2993" i="13"/>
  <c r="CA2996" i="13" s="1"/>
  <c r="BY3241" i="13"/>
  <c r="BX3241" i="13"/>
  <c r="BW3241" i="13"/>
  <c r="CA3241" i="13" s="1"/>
  <c r="BV3241" i="13"/>
  <c r="CC3238" i="13" s="1"/>
  <c r="CC1362" i="13"/>
  <c r="CA1362" i="13"/>
  <c r="CC1365" i="13" s="1"/>
  <c r="BY1369" i="13"/>
  <c r="BX1369" i="13"/>
  <c r="BW1369" i="13"/>
  <c r="BV1369" i="13"/>
  <c r="CC1033" i="13"/>
  <c r="CA1033" i="13"/>
  <c r="CC1036" i="13" s="1"/>
  <c r="BY2702" i="13"/>
  <c r="BX2702" i="13"/>
  <c r="BW2702" i="13"/>
  <c r="CA2702" i="13" s="1"/>
  <c r="BV2702" i="13"/>
  <c r="CC2699" i="13" s="1"/>
  <c r="CA1834" i="13"/>
  <c r="CC2706" i="13"/>
  <c r="CA2706" i="13"/>
  <c r="BY2615" i="13"/>
  <c r="BX2615" i="13"/>
  <c r="BW2615" i="13"/>
  <c r="CA2618" i="13" s="1"/>
  <c r="BV2615" i="13"/>
  <c r="BY1162" i="13"/>
  <c r="BX1162" i="13"/>
  <c r="BW1162" i="13"/>
  <c r="CA1162" i="13" s="1"/>
  <c r="BV1162" i="13"/>
  <c r="CC1159" i="13" s="1"/>
  <c r="CA3388" i="13"/>
  <c r="BX2520" i="13"/>
  <c r="BW2520" i="13"/>
  <c r="CA2520" i="13" s="1"/>
  <c r="BV2520" i="13"/>
  <c r="CC2517" i="13" s="1"/>
  <c r="BY2520" i="13"/>
  <c r="BW3171" i="13"/>
  <c r="BV3171" i="13"/>
  <c r="BY3171" i="13"/>
  <c r="BX3171" i="13"/>
  <c r="CA1708" i="13"/>
  <c r="BY2660" i="13"/>
  <c r="BX2660" i="13"/>
  <c r="BW2660" i="13"/>
  <c r="CA2660" i="13" s="1"/>
  <c r="BV2660" i="13"/>
  <c r="CC2657" i="13" s="1"/>
  <c r="CC1320" i="13"/>
  <c r="CA1320" i="13"/>
  <c r="CA1001" i="13"/>
  <c r="BY1012" i="13"/>
  <c r="BX1012" i="13"/>
  <c r="BW1012" i="13"/>
  <c r="BV1012" i="13"/>
  <c r="CA833" i="13"/>
  <c r="CC3476" i="13"/>
  <c r="CA3476" i="13"/>
  <c r="CC3147" i="13"/>
  <c r="CA3147" i="13"/>
  <c r="CC1019" i="13"/>
  <c r="BY2730" i="13"/>
  <c r="BX2730" i="13"/>
  <c r="BW2730" i="13"/>
  <c r="CA2730" i="13" s="1"/>
  <c r="BV2730" i="13"/>
  <c r="CC2727" i="13" s="1"/>
  <c r="BY2083" i="13"/>
  <c r="BX2083" i="13"/>
  <c r="BW2083" i="13"/>
  <c r="CA2086" i="13" s="1"/>
  <c r="BV2083" i="13"/>
  <c r="CC1946" i="13" l="1"/>
  <c r="CC1400" i="13"/>
  <c r="CA1012" i="13"/>
  <c r="CC1015" i="13" s="1"/>
  <c r="CC1012" i="13"/>
  <c r="CC2790" i="13"/>
  <c r="CA2790" i="13"/>
  <c r="CC2793" i="13" s="1"/>
  <c r="CA2125" i="13"/>
  <c r="CC2125" i="13"/>
  <c r="CA238" i="13"/>
  <c r="CA1302" i="13"/>
  <c r="CC186" i="13"/>
  <c r="CA186" i="13"/>
  <c r="CC158" i="13"/>
  <c r="CA158" i="13"/>
  <c r="CC161" i="13" s="1"/>
  <c r="CC2034" i="13"/>
  <c r="CA2034" i="13"/>
  <c r="CC2037" i="13" s="1"/>
  <c r="CC1397" i="13"/>
  <c r="CC1726" i="13"/>
  <c r="CA1726" i="13"/>
  <c r="CC1729" i="13" s="1"/>
  <c r="CA1985" i="13"/>
  <c r="CC1988" i="13" s="1"/>
  <c r="CC1985" i="13"/>
  <c r="CA2538" i="13"/>
  <c r="CC2541" i="13" s="1"/>
  <c r="CC2538" i="13"/>
  <c r="CC3497" i="13"/>
  <c r="CC333" i="13"/>
  <c r="CA333" i="13"/>
  <c r="CA2958" i="13"/>
  <c r="CC2961" i="13" s="1"/>
  <c r="CC2958" i="13"/>
  <c r="CC914" i="13"/>
  <c r="CA914" i="13"/>
  <c r="CC917" i="13" s="1"/>
  <c r="CC1761" i="13"/>
  <c r="CC1764" i="13" s="1"/>
  <c r="CA2895" i="13"/>
  <c r="CC2898" i="13" s="1"/>
  <c r="CC592" i="13"/>
  <c r="CA592" i="13"/>
  <c r="CC595" i="13" s="1"/>
  <c r="CC2839" i="13"/>
  <c r="CA2839" i="13"/>
  <c r="CC606" i="13"/>
  <c r="CA606" i="13"/>
  <c r="CC609" i="13" s="1"/>
  <c r="CC1943" i="13"/>
  <c r="CA3441" i="13"/>
  <c r="CC3444" i="13" s="1"/>
  <c r="CA1327" i="13"/>
  <c r="CC1330" i="13" s="1"/>
  <c r="CA273" i="13"/>
  <c r="CA3276" i="13"/>
  <c r="CA3329" i="13"/>
  <c r="CC3332" i="13" s="1"/>
  <c r="CA2356" i="13"/>
  <c r="CC2356" i="13"/>
  <c r="CA1082" i="13"/>
  <c r="CC1082" i="13"/>
  <c r="CA385" i="13"/>
  <c r="CC2650" i="13"/>
  <c r="CA2650" i="13"/>
  <c r="CC2653" i="13" s="1"/>
  <c r="CA1915" i="13"/>
  <c r="CC1918" i="13" s="1"/>
  <c r="CA1589" i="13"/>
  <c r="CA2237" i="13"/>
  <c r="CC2240" i="13" s="1"/>
  <c r="CA340" i="13"/>
  <c r="CC343" i="13" s="1"/>
  <c r="CC1754" i="13"/>
  <c r="CA1754" i="13"/>
  <c r="CA599" i="13"/>
  <c r="CC602" i="13" s="1"/>
  <c r="CC851" i="13"/>
  <c r="CA851" i="13"/>
  <c r="CC781" i="13"/>
  <c r="CA781" i="13"/>
  <c r="CC784" i="13" s="1"/>
  <c r="CC3084" i="13"/>
  <c r="CA3084" i="13"/>
  <c r="CC3087" i="13" s="1"/>
  <c r="CC2573" i="13"/>
  <c r="CC2576" i="13" s="1"/>
  <c r="CA2772" i="13"/>
  <c r="CA1456" i="13"/>
  <c r="CC1005" i="13"/>
  <c r="CC1008" i="13" s="1"/>
  <c r="CA2688" i="13"/>
  <c r="CA2601" i="13"/>
  <c r="CC2604" i="13" s="1"/>
  <c r="CC802" i="13"/>
  <c r="CA802" i="13"/>
  <c r="CC805" i="13" s="1"/>
  <c r="CC2223" i="13"/>
  <c r="CA2223" i="13"/>
  <c r="CC2226" i="13" s="1"/>
  <c r="CC711" i="13"/>
  <c r="CC714" i="13" s="1"/>
  <c r="CA2545" i="13"/>
  <c r="CC2548" i="13" s="1"/>
  <c r="CA2419" i="13"/>
  <c r="CC1120" i="13"/>
  <c r="CA2058" i="13"/>
  <c r="CA249" i="13"/>
  <c r="CC252" i="13" s="1"/>
  <c r="CC2104" i="13"/>
  <c r="CA2104" i="13"/>
  <c r="CC2107" i="13" s="1"/>
  <c r="CC676" i="13"/>
  <c r="CC679" i="13" s="1"/>
  <c r="CC648" i="13"/>
  <c r="CA648" i="13"/>
  <c r="CC1789" i="13"/>
  <c r="CC1792" i="13" s="1"/>
  <c r="CC508" i="13"/>
  <c r="CA508" i="13"/>
  <c r="CC511" i="13" s="1"/>
  <c r="CA3325" i="13"/>
  <c r="CA1232" i="13"/>
  <c r="CA924" i="13"/>
  <c r="CC2594" i="13"/>
  <c r="CA2594" i="13"/>
  <c r="CA459" i="13"/>
  <c r="CC462" i="13" s="1"/>
  <c r="CC1698" i="13"/>
  <c r="CA1698" i="13"/>
  <c r="CC1701" i="13" s="1"/>
  <c r="CC2818" i="13"/>
  <c r="CC2821" i="13" s="1"/>
  <c r="CC1677" i="13"/>
  <c r="CC1680" i="13" s="1"/>
  <c r="CC3301" i="13"/>
  <c r="CC3304" i="13" s="1"/>
  <c r="CA903" i="13"/>
  <c r="CC1250" i="13"/>
  <c r="CC1253" i="13" s="1"/>
  <c r="CA2083" i="13"/>
  <c r="CC2086" i="13" s="1"/>
  <c r="CC2083" i="13"/>
  <c r="CA1019" i="13"/>
  <c r="CC1022" i="13" s="1"/>
  <c r="CA1015" i="13"/>
  <c r="CC2615" i="13"/>
  <c r="CA2615" i="13"/>
  <c r="CC2618" i="13" s="1"/>
  <c r="CC2993" i="13"/>
  <c r="CA2993" i="13"/>
  <c r="CA2793" i="13"/>
  <c r="CC1050" i="13"/>
  <c r="CA1180" i="13"/>
  <c r="CC1183" i="13" s="1"/>
  <c r="CC1180" i="13"/>
  <c r="CC1351" i="13"/>
  <c r="CA2128" i="13"/>
  <c r="CC3367" i="13"/>
  <c r="CC3388" i="13"/>
  <c r="CA189" i="13"/>
  <c r="CA161" i="13"/>
  <c r="CC865" i="13"/>
  <c r="CA865" i="13"/>
  <c r="CC2590" i="13"/>
  <c r="CC3434" i="13"/>
  <c r="CA3434" i="13"/>
  <c r="CC434" i="13"/>
  <c r="CA1729" i="13"/>
  <c r="CA1988" i="13"/>
  <c r="CC1337" i="13"/>
  <c r="CA2454" i="13"/>
  <c r="CC2454" i="13"/>
  <c r="CA2377" i="13"/>
  <c r="CC2380" i="13" s="1"/>
  <c r="CC2023" i="13"/>
  <c r="CC2317" i="13"/>
  <c r="CA3014" i="13"/>
  <c r="CC3017" i="13" s="1"/>
  <c r="CC3014" i="13"/>
  <c r="CC1092" i="13"/>
  <c r="CC1274" i="13"/>
  <c r="CC2489" i="13"/>
  <c r="CA2489" i="13"/>
  <c r="CC2492" i="13" s="1"/>
  <c r="CA2541" i="13"/>
  <c r="CA3497" i="13"/>
  <c r="CA336" i="13"/>
  <c r="CC200" i="13"/>
  <c r="CA200" i="13"/>
  <c r="CC203" i="13" s="1"/>
  <c r="CC221" i="13"/>
  <c r="CA221" i="13"/>
  <c r="CC224" i="13" s="1"/>
  <c r="CC2006" i="13"/>
  <c r="CA2006" i="13"/>
  <c r="CC2506" i="13"/>
  <c r="CA2961" i="13"/>
  <c r="CA917" i="13"/>
  <c r="CA1407" i="13"/>
  <c r="CC879" i="13"/>
  <c r="CA879" i="13"/>
  <c r="CC882" i="13" s="1"/>
  <c r="CC2811" i="13"/>
  <c r="CA2811" i="13"/>
  <c r="CC1824" i="13"/>
  <c r="CA1824" i="13"/>
  <c r="CC1827" i="13" s="1"/>
  <c r="CC392" i="13"/>
  <c r="CC291" i="13"/>
  <c r="CA291" i="13"/>
  <c r="CA595" i="13"/>
  <c r="CC3409" i="13"/>
  <c r="CA2842" i="13"/>
  <c r="CA609" i="13"/>
  <c r="CA2496" i="13"/>
  <c r="CC2499" i="13" s="1"/>
  <c r="CC2496" i="13"/>
  <c r="CC1054" i="13"/>
  <c r="CC1057" i="13" s="1"/>
  <c r="CA1159" i="13"/>
  <c r="CC1162" i="13" s="1"/>
  <c r="CC2163" i="13"/>
  <c r="CC1491" i="13"/>
  <c r="CC1379" i="13"/>
  <c r="CC1267" i="13"/>
  <c r="CA2359" i="13"/>
  <c r="CA1085" i="13"/>
  <c r="CA2653" i="13"/>
  <c r="CC154" i="13"/>
  <c r="CC494" i="13"/>
  <c r="CA494" i="13"/>
  <c r="CC497" i="13" s="1"/>
  <c r="CC448" i="13"/>
  <c r="CA1757" i="13"/>
  <c r="CA854" i="13"/>
  <c r="CA784" i="13"/>
  <c r="CC3094" i="13"/>
  <c r="CA3087" i="13"/>
  <c r="CC280" i="13"/>
  <c r="CA693" i="13"/>
  <c r="CC956" i="13"/>
  <c r="CA956" i="13"/>
  <c r="CA2135" i="13"/>
  <c r="CA1215" i="13"/>
  <c r="CC1218" i="13" s="1"/>
  <c r="CA2398" i="13"/>
  <c r="CC2401" i="13" s="1"/>
  <c r="CC2398" i="13"/>
  <c r="CC3493" i="13"/>
  <c r="CA805" i="13"/>
  <c r="CA2226" i="13"/>
  <c r="CC1173" i="13"/>
  <c r="CA1173" i="13"/>
  <c r="CC1176" i="13" s="1"/>
  <c r="CC2419" i="13"/>
  <c r="CC2321" i="13"/>
  <c r="CA2321" i="13"/>
  <c r="CC1439" i="13"/>
  <c r="CC1442" i="13" s="1"/>
  <c r="CA651" i="13"/>
  <c r="CA368" i="13"/>
  <c r="CC371" i="13" s="1"/>
  <c r="CC347" i="13"/>
  <c r="CA347" i="13"/>
  <c r="CC350" i="13" s="1"/>
  <c r="CC560" i="13"/>
  <c r="CA511" i="13"/>
  <c r="CC2748" i="13"/>
  <c r="CA2748" i="13"/>
  <c r="CC2751" i="13" s="1"/>
  <c r="CA809" i="13"/>
  <c r="CC812" i="13" s="1"/>
  <c r="CA1603" i="13"/>
  <c r="CC725" i="13"/>
  <c r="CA725" i="13"/>
  <c r="CC728" i="13" s="1"/>
  <c r="CA2832" i="13"/>
  <c r="CC2835" i="13" s="1"/>
  <c r="CA2597" i="13"/>
  <c r="CA1775" i="13"/>
  <c r="CC1778" i="13" s="1"/>
  <c r="CA1642" i="13"/>
  <c r="CC1645" i="13" s="1"/>
  <c r="CA1880" i="13"/>
  <c r="CC1883" i="13" s="1"/>
  <c r="CA1747" i="13"/>
  <c r="CC1750" i="13" s="1"/>
  <c r="CA1701" i="13"/>
  <c r="CC3182" i="13"/>
  <c r="CA3182" i="13"/>
  <c r="CC3245" i="13"/>
  <c r="CA3245" i="13"/>
  <c r="CA949" i="13"/>
  <c r="CC952" i="13" s="1"/>
  <c r="CA53" i="13"/>
  <c r="CC56" i="13" s="1"/>
  <c r="CC844" i="13"/>
  <c r="CA844" i="13"/>
  <c r="CC3357" i="13"/>
  <c r="CA3357" i="13"/>
  <c r="CA2699" i="13"/>
  <c r="CC2702" i="13" s="1"/>
  <c r="CC833" i="13"/>
  <c r="CA2986" i="13"/>
  <c r="CC2986" i="13"/>
  <c r="CC1838" i="13"/>
  <c r="CA1838" i="13"/>
  <c r="CC375" i="13"/>
  <c r="CA375" i="13"/>
  <c r="CC2265" i="13"/>
  <c r="CA2265" i="13"/>
  <c r="CA3000" i="13"/>
  <c r="CC3000" i="13"/>
  <c r="CA81" i="13"/>
  <c r="CC84" i="13" s="1"/>
  <c r="CC1565" i="13"/>
  <c r="CC1568" i="13" s="1"/>
  <c r="CC522" i="13"/>
  <c r="CA522" i="13"/>
  <c r="CA2814" i="13"/>
  <c r="CA1827" i="13"/>
  <c r="CC196" i="13"/>
  <c r="CC98" i="13"/>
  <c r="CA1999" i="13"/>
  <c r="CC2002" i="13" s="1"/>
  <c r="CC1999" i="13"/>
  <c r="CA2433" i="13"/>
  <c r="CC2436" i="13" s="1"/>
  <c r="CA2657" i="13"/>
  <c r="CC2660" i="13" s="1"/>
  <c r="CA3098" i="13"/>
  <c r="CC3101" i="13" s="1"/>
  <c r="CA2440" i="13"/>
  <c r="CC2440" i="13"/>
  <c r="CA1166" i="13"/>
  <c r="CC1169" i="13" s="1"/>
  <c r="CC1166" i="13"/>
  <c r="CC3451" i="13"/>
  <c r="CC2394" i="13"/>
  <c r="CA1495" i="13"/>
  <c r="CC1495" i="13"/>
  <c r="CA497" i="13"/>
  <c r="CC1855" i="13"/>
  <c r="CC1722" i="13"/>
  <c r="CC2048" i="13"/>
  <c r="CA2048" i="13"/>
  <c r="CC2797" i="13"/>
  <c r="CA2797" i="13"/>
  <c r="CC2783" i="13"/>
  <c r="CA2783" i="13"/>
  <c r="CC1656" i="13"/>
  <c r="CA1656" i="13"/>
  <c r="CC1659" i="13" s="1"/>
  <c r="CC305" i="13"/>
  <c r="CA305" i="13"/>
  <c r="CC3070" i="13"/>
  <c r="CA3070" i="13"/>
  <c r="CA3455" i="13"/>
  <c r="CC3458" i="13" s="1"/>
  <c r="CC3455" i="13"/>
  <c r="CA3168" i="13"/>
  <c r="CC3168" i="13"/>
  <c r="CA2608" i="13"/>
  <c r="CC2611" i="13" s="1"/>
  <c r="CC172" i="13"/>
  <c r="CA172" i="13"/>
  <c r="CC175" i="13" s="1"/>
  <c r="CA2954" i="13"/>
  <c r="CA2982" i="13"/>
  <c r="CA2566" i="13"/>
  <c r="CC2566" i="13"/>
  <c r="CC1628" i="13"/>
  <c r="CA1628" i="13"/>
  <c r="CC2755" i="13"/>
  <c r="CA2755" i="13"/>
  <c r="CC2758" i="13" s="1"/>
  <c r="CC2853" i="13"/>
  <c r="CA2853" i="13"/>
  <c r="CC2856" i="13" s="1"/>
  <c r="CC963" i="13"/>
  <c r="CA963" i="13"/>
  <c r="CC966" i="13" s="1"/>
  <c r="CC2335" i="13"/>
  <c r="CA2335" i="13"/>
  <c r="CA728" i="13"/>
  <c r="CA1810" i="13"/>
  <c r="CC1813" i="13" s="1"/>
  <c r="CA3185" i="13"/>
  <c r="CA3248" i="13"/>
  <c r="CA3042" i="13"/>
  <c r="CC3042" i="13"/>
  <c r="CC1208" i="13"/>
  <c r="CC1211" i="13" s="1"/>
  <c r="CA1505" i="13"/>
  <c r="CC3150" i="13"/>
  <c r="CA3360" i="13"/>
  <c r="CA1509" i="13"/>
  <c r="CC1509" i="13"/>
  <c r="CC1299" i="13"/>
  <c r="CA1299" i="13"/>
  <c r="CC1302" i="13" s="1"/>
  <c r="CC361" i="13"/>
  <c r="CA361" i="13"/>
  <c r="CA1841" i="13"/>
  <c r="CC2881" i="13"/>
  <c r="CA2881" i="13"/>
  <c r="CC767" i="13"/>
  <c r="CA767" i="13"/>
  <c r="CC2286" i="13"/>
  <c r="CA2286" i="13"/>
  <c r="CC2289" i="13" s="1"/>
  <c r="CA2328" i="13"/>
  <c r="CC2331" i="13" s="1"/>
  <c r="CC718" i="13"/>
  <c r="CA718" i="13"/>
  <c r="CC721" i="13" s="1"/>
  <c r="CC3294" i="13"/>
  <c r="CA3294" i="13"/>
  <c r="CC3297" i="13" s="1"/>
  <c r="CC3252" i="13"/>
  <c r="CA3252" i="13"/>
  <c r="CC3255" i="13" s="1"/>
  <c r="CA2268" i="13"/>
  <c r="CA3119" i="13"/>
  <c r="CC3122" i="13" s="1"/>
  <c r="CA3003" i="13"/>
  <c r="CA525" i="13"/>
  <c r="CC1799" i="13"/>
  <c r="CC2849" i="13"/>
  <c r="CC2678" i="13"/>
  <c r="CA2678" i="13"/>
  <c r="CC2681" i="13" s="1"/>
  <c r="CA2534" i="13"/>
  <c r="CC662" i="13"/>
  <c r="CA662" i="13"/>
  <c r="CC284" i="13"/>
  <c r="CA284" i="13"/>
  <c r="CA2002" i="13"/>
  <c r="CA1477" i="13"/>
  <c r="CA2153" i="13"/>
  <c r="CC2153" i="13"/>
  <c r="CA1026" i="13"/>
  <c r="CC1029" i="13" s="1"/>
  <c r="CC1026" i="13"/>
  <c r="CC2965" i="13"/>
  <c r="CA2965" i="13"/>
  <c r="CA2443" i="13"/>
  <c r="CA1138" i="13"/>
  <c r="CC1138" i="13"/>
  <c r="CC1586" i="13"/>
  <c r="CA1586" i="13"/>
  <c r="CC2909" i="13"/>
  <c r="CC2912" i="13" s="1"/>
  <c r="CC3469" i="13"/>
  <c r="CC3472" i="13" s="1"/>
  <c r="CA2800" i="13"/>
  <c r="CA2786" i="13"/>
  <c r="CA1659" i="13"/>
  <c r="CC942" i="13"/>
  <c r="CA942" i="13"/>
  <c r="CC945" i="13" s="1"/>
  <c r="CC2132" i="13"/>
  <c r="CA2132" i="13"/>
  <c r="CA2097" i="13"/>
  <c r="CC2100" i="13" s="1"/>
  <c r="CC2097" i="13"/>
  <c r="CA1516" i="13"/>
  <c r="CC1519" i="13" s="1"/>
  <c r="CA1124" i="13"/>
  <c r="CC1124" i="13"/>
  <c r="CA3073" i="13"/>
  <c r="CC3021" i="13"/>
  <c r="CA3021" i="13"/>
  <c r="CA2972" i="13"/>
  <c r="CC2975" i="13" s="1"/>
  <c r="CC2972" i="13"/>
  <c r="CA3458" i="13"/>
  <c r="CA3171" i="13"/>
  <c r="CA2412" i="13"/>
  <c r="CC2412" i="13"/>
  <c r="CC2951" i="13"/>
  <c r="CA2951" i="13"/>
  <c r="CC2979" i="13"/>
  <c r="CA2979" i="13"/>
  <c r="CA2569" i="13"/>
  <c r="CA2877" i="13"/>
  <c r="CC2139" i="13"/>
  <c r="CC2142" i="13" s="1"/>
  <c r="CC578" i="13"/>
  <c r="CA578" i="13"/>
  <c r="CA1691" i="13"/>
  <c r="CC1694" i="13" s="1"/>
  <c r="CA1631" i="13"/>
  <c r="CA2758" i="13"/>
  <c r="CA2856" i="13"/>
  <c r="CA350" i="13"/>
  <c r="CC1607" i="13"/>
  <c r="CA1607" i="13"/>
  <c r="CC1610" i="13" s="1"/>
  <c r="CC403" i="13"/>
  <c r="CA403" i="13"/>
  <c r="CA2338" i="13"/>
  <c r="CA2216" i="13"/>
  <c r="CC2219" i="13" s="1"/>
  <c r="CA2258" i="13"/>
  <c r="CC2261" i="13" s="1"/>
  <c r="CC2195" i="13"/>
  <c r="CA2195" i="13"/>
  <c r="CC1526" i="13"/>
  <c r="CC1257" i="13"/>
  <c r="CA1257" i="13"/>
  <c r="CC1229" i="13"/>
  <c r="CA1229" i="13"/>
  <c r="CC795" i="13"/>
  <c r="CA795" i="13"/>
  <c r="CC798" i="13" s="1"/>
  <c r="CA263" i="13"/>
  <c r="CC266" i="13" s="1"/>
  <c r="CC644" i="13"/>
  <c r="CC245" i="13"/>
  <c r="CA1981" i="13"/>
  <c r="CC3259" i="13"/>
  <c r="CA3259" i="13"/>
  <c r="CA2202" i="13"/>
  <c r="CC2205" i="13" s="1"/>
  <c r="CC2209" i="13"/>
  <c r="CA2209" i="13"/>
  <c r="CA3045" i="13"/>
  <c r="CA1512" i="13"/>
  <c r="CA1579" i="13"/>
  <c r="CC1579" i="13"/>
  <c r="CA2111" i="13"/>
  <c r="CC2111" i="13"/>
  <c r="CA378" i="13"/>
  <c r="CA2884" i="13"/>
  <c r="CC1803" i="13"/>
  <c r="CA1803" i="13"/>
  <c r="CA770" i="13"/>
  <c r="CA2289" i="13"/>
  <c r="CA721" i="13"/>
  <c r="CA3297" i="13"/>
  <c r="CA3255" i="13"/>
  <c r="CA1075" i="13"/>
  <c r="CC1078" i="13" s="1"/>
  <c r="CC2531" i="13"/>
  <c r="CA2531" i="13"/>
  <c r="CA2510" i="13"/>
  <c r="CC2510" i="13"/>
  <c r="CC858" i="13"/>
  <c r="CA858" i="13"/>
  <c r="CC861" i="13" s="1"/>
  <c r="CC928" i="13"/>
  <c r="CA928" i="13"/>
  <c r="CC1404" i="13"/>
  <c r="CA1404" i="13"/>
  <c r="CA665" i="13"/>
  <c r="CC326" i="13"/>
  <c r="CA326" i="13"/>
  <c r="CC585" i="13"/>
  <c r="CA585" i="13"/>
  <c r="CC588" i="13" s="1"/>
  <c r="CA287" i="13"/>
  <c r="CA1663" i="13"/>
  <c r="CC1666" i="13" s="1"/>
  <c r="CC417" i="13"/>
  <c r="CA417" i="13"/>
  <c r="CC886" i="13"/>
  <c r="CA886" i="13"/>
  <c r="CA2156" i="13"/>
  <c r="CA1411" i="13"/>
  <c r="CC1414" i="13" s="1"/>
  <c r="CC1411" i="13"/>
  <c r="CA1029" i="13"/>
  <c r="CA2167" i="13"/>
  <c r="CC2170" i="13" s="1"/>
  <c r="CC2167" i="13"/>
  <c r="CA2426" i="13"/>
  <c r="CC2429" i="13" s="1"/>
  <c r="CC2426" i="13"/>
  <c r="CA2384" i="13"/>
  <c r="CC2384" i="13"/>
  <c r="CA2902" i="13"/>
  <c r="CC2905" i="13" s="1"/>
  <c r="CA1141" i="13"/>
  <c r="CC634" i="13"/>
  <c r="CA634" i="13"/>
  <c r="CC1768" i="13"/>
  <c r="CA1768" i="13"/>
  <c r="CC893" i="13"/>
  <c r="CA893" i="13"/>
  <c r="CC896" i="13" s="1"/>
  <c r="CA3238" i="13"/>
  <c r="CC3241" i="13" s="1"/>
  <c r="CA2930" i="13"/>
  <c r="CC2933" i="13" s="1"/>
  <c r="CC2930" i="13"/>
  <c r="CA3420" i="13"/>
  <c r="CC3423" i="13" s="1"/>
  <c r="CA298" i="13"/>
  <c r="CC301" i="13" s="1"/>
  <c r="CC2825" i="13"/>
  <c r="CA2825" i="13"/>
  <c r="CC2828" i="13" s="1"/>
  <c r="CA308" i="13"/>
  <c r="CC690" i="13"/>
  <c r="CA690" i="13"/>
  <c r="CC693" i="13" s="1"/>
  <c r="CA945" i="13"/>
  <c r="CA1694" i="13"/>
  <c r="CA2100" i="13"/>
  <c r="CA1127" i="13"/>
  <c r="CC2279" i="13"/>
  <c r="CA2279" i="13"/>
  <c r="CC2282" i="13" s="1"/>
  <c r="CC760" i="13"/>
  <c r="CA760" i="13"/>
  <c r="CC763" i="13" s="1"/>
  <c r="CA2468" i="13"/>
  <c r="CC2471" i="13" s="1"/>
  <c r="CC2468" i="13"/>
  <c r="CA2415" i="13"/>
  <c r="CA175" i="13"/>
  <c r="CC2874" i="13"/>
  <c r="CA2874" i="13"/>
  <c r="CC2877" i="13" s="1"/>
  <c r="CA581" i="13"/>
  <c r="CC536" i="13"/>
  <c r="CA536" i="13"/>
  <c r="CC3231" i="13"/>
  <c r="CA3231" i="13"/>
  <c r="CC3234" i="13" s="1"/>
  <c r="CA2727" i="13"/>
  <c r="CC2730" i="13" s="1"/>
  <c r="CC1600" i="13"/>
  <c r="CA1600" i="13"/>
  <c r="CC1603" i="13" s="1"/>
  <c r="CA798" i="13"/>
  <c r="CC3392" i="13"/>
  <c r="CA3392" i="13"/>
  <c r="CC2664" i="13"/>
  <c r="CA2664" i="13"/>
  <c r="CC2667" i="13" s="1"/>
  <c r="CC1978" i="13"/>
  <c r="CA1978" i="13"/>
  <c r="CC1981" i="13" s="1"/>
  <c r="CA3262" i="13"/>
  <c r="CA2212" i="13"/>
  <c r="CA2559" i="13"/>
  <c r="CC2562" i="13" s="1"/>
  <c r="CC438" i="13"/>
  <c r="CA438" i="13"/>
  <c r="CC3479" i="13"/>
  <c r="CC1323" i="13"/>
  <c r="CC2709" i="13"/>
  <c r="CC2461" i="13"/>
  <c r="CA2461" i="13"/>
  <c r="CC1449" i="13"/>
  <c r="CA1582" i="13"/>
  <c r="CA2114" i="13"/>
  <c r="CC1470" i="13"/>
  <c r="CC3196" i="13"/>
  <c r="CA3196" i="13"/>
  <c r="CC3199" i="13" s="1"/>
  <c r="CC144" i="13"/>
  <c r="CA144" i="13"/>
  <c r="CC2741" i="13"/>
  <c r="CA2741" i="13"/>
  <c r="CC823" i="13"/>
  <c r="CA823" i="13"/>
  <c r="CC826" i="13" s="1"/>
  <c r="CA364" i="13"/>
  <c r="CC3129" i="13"/>
  <c r="CA1806" i="13"/>
  <c r="CC217" i="13"/>
  <c r="CC168" i="13"/>
  <c r="CA1908" i="13"/>
  <c r="CC1911" i="13" s="1"/>
  <c r="CA1313" i="13"/>
  <c r="CC1313" i="13"/>
  <c r="CA1481" i="13"/>
  <c r="CC1481" i="13"/>
  <c r="CA1432" i="13"/>
  <c r="CC1435" i="13" s="1"/>
  <c r="CA3140" i="13"/>
  <c r="CC3140" i="13"/>
  <c r="CC2065" i="13"/>
  <c r="CC816" i="13"/>
  <c r="CA816" i="13"/>
  <c r="CC819" i="13" s="1"/>
  <c r="CA2552" i="13"/>
  <c r="CC2552" i="13"/>
  <c r="CA2370" i="13"/>
  <c r="CC2373" i="13" s="1"/>
  <c r="CC2370" i="13"/>
  <c r="CC1309" i="13"/>
  <c r="CA2177" i="13"/>
  <c r="CA2093" i="13"/>
  <c r="CA1670" i="13"/>
  <c r="CC1673" i="13" s="1"/>
  <c r="CC3206" i="13"/>
  <c r="CA3224" i="13"/>
  <c r="CC3227" i="13" s="1"/>
  <c r="CC312" i="13"/>
  <c r="CA312" i="13"/>
  <c r="CA2776" i="13"/>
  <c r="CC2779" i="13" s="1"/>
  <c r="CC658" i="13"/>
  <c r="CA2513" i="13"/>
  <c r="CA861" i="13"/>
  <c r="CA931" i="13"/>
  <c r="CC1295" i="13"/>
  <c r="CC753" i="13"/>
  <c r="CA753" i="13"/>
  <c r="CC2867" i="13"/>
  <c r="CA2867" i="13"/>
  <c r="CC357" i="13"/>
  <c r="CA329" i="13"/>
  <c r="CA588" i="13"/>
  <c r="CC1740" i="13"/>
  <c r="CA1740" i="13"/>
  <c r="CC1743" i="13" s="1"/>
  <c r="CC1782" i="13"/>
  <c r="CA1782" i="13"/>
  <c r="CC1785" i="13" s="1"/>
  <c r="CC2692" i="13"/>
  <c r="CA2692" i="13"/>
  <c r="CA2300" i="13"/>
  <c r="CC2303" i="13" s="1"/>
  <c r="CC480" i="13"/>
  <c r="CA480" i="13"/>
  <c r="CC483" i="13" s="1"/>
  <c r="CA889" i="13"/>
  <c r="CA1152" i="13"/>
  <c r="CC1152" i="13"/>
  <c r="CA1414" i="13"/>
  <c r="CC2643" i="13"/>
  <c r="CA2643" i="13"/>
  <c r="CC2646" i="13" s="1"/>
  <c r="CA2170" i="13"/>
  <c r="CA2429" i="13"/>
  <c r="CA2387" i="13"/>
  <c r="CC2674" i="13"/>
  <c r="CA1995" i="13"/>
  <c r="CA637" i="13"/>
  <c r="CA1771" i="13"/>
  <c r="CA896" i="13"/>
  <c r="CA3038" i="13"/>
  <c r="CA2933" i="13"/>
  <c r="CC1383" i="13"/>
  <c r="CC1386" i="13" s="1"/>
  <c r="CC1866" i="13"/>
  <c r="CA1866" i="13"/>
  <c r="CC1869" i="13" s="1"/>
  <c r="CA2828" i="13"/>
  <c r="CC140" i="13"/>
  <c r="CA2041" i="13"/>
  <c r="CC2044" i="13" s="1"/>
  <c r="CC2041" i="13"/>
  <c r="CC1561" i="13"/>
  <c r="CC3112" i="13"/>
  <c r="CA3112" i="13"/>
  <c r="CA2282" i="13"/>
  <c r="CA763" i="13"/>
  <c r="CC2860" i="13"/>
  <c r="CA2860" i="13"/>
  <c r="CC2863" i="13" s="1"/>
  <c r="CA2916" i="13"/>
  <c r="CC2916" i="13"/>
  <c r="CA2471" i="13"/>
  <c r="CA2517" i="13"/>
  <c r="CC2520" i="13" s="1"/>
  <c r="CC490" i="13"/>
  <c r="CA539" i="13"/>
  <c r="CA3234" i="13"/>
  <c r="CC3427" i="13"/>
  <c r="CA3427" i="13"/>
  <c r="CC550" i="13"/>
  <c r="CA550" i="13"/>
  <c r="CC553" i="13" s="1"/>
  <c r="CA406" i="13"/>
  <c r="CC2030" i="13"/>
  <c r="CC2293" i="13"/>
  <c r="CA2293" i="13"/>
  <c r="CC739" i="13"/>
  <c r="CA739" i="13"/>
  <c r="CC977" i="13"/>
  <c r="CA977" i="13"/>
  <c r="CC980" i="13" s="1"/>
  <c r="CA3395" i="13"/>
  <c r="CC529" i="13"/>
  <c r="CA529" i="13"/>
  <c r="CC1736" i="13"/>
  <c r="CA2667" i="13"/>
  <c r="CC3287" i="13"/>
  <c r="CA3287" i="13"/>
  <c r="CC3290" i="13" s="1"/>
  <c r="CC2307" i="13"/>
  <c r="CA2307" i="13"/>
  <c r="CC732" i="13"/>
  <c r="CA732" i="13"/>
  <c r="CC1243" i="13"/>
  <c r="CA1243" i="13"/>
  <c r="CC1246" i="13" s="1"/>
  <c r="CC1502" i="13"/>
  <c r="CA1502" i="13"/>
  <c r="CC1505" i="13" s="1"/>
  <c r="CC1544" i="13"/>
  <c r="CA1544" i="13"/>
  <c r="CA1369" i="13"/>
  <c r="CC1372" i="13" s="1"/>
  <c r="CC1369" i="13"/>
  <c r="CC235" i="13"/>
  <c r="CA235" i="13"/>
  <c r="CC238" i="13" s="1"/>
  <c r="CC837" i="13"/>
  <c r="CA837" i="13"/>
  <c r="CC840" i="13" s="1"/>
  <c r="CA826" i="13"/>
  <c r="CA2944" i="13"/>
  <c r="CC2944" i="13"/>
  <c r="CC2734" i="13"/>
  <c r="CA2734" i="13"/>
  <c r="CC907" i="13"/>
  <c r="CA907" i="13"/>
  <c r="CA3154" i="13"/>
  <c r="CC3154" i="13"/>
  <c r="CA2580" i="13"/>
  <c r="CC2580" i="13"/>
  <c r="CC1712" i="13"/>
  <c r="CA1712" i="13"/>
  <c r="CC3378" i="13"/>
  <c r="CA3378" i="13"/>
  <c r="CC564" i="13"/>
  <c r="CA564" i="13"/>
  <c r="CC567" i="13" s="1"/>
  <c r="CC3343" i="13"/>
  <c r="CA3343" i="13"/>
  <c r="CC3346" i="13" s="1"/>
  <c r="CC746" i="13"/>
  <c r="CA746" i="13"/>
  <c r="CA466" i="13"/>
  <c r="CC469" i="13" s="1"/>
  <c r="CA543" i="13"/>
  <c r="CC546" i="13" s="1"/>
  <c r="CA2695" i="13"/>
  <c r="CA3315" i="13"/>
  <c r="CC3318" i="13" s="1"/>
  <c r="CC1474" i="13"/>
  <c r="CA1474" i="13"/>
  <c r="CC1477" i="13" s="1"/>
  <c r="CA1155" i="13"/>
  <c r="CC2181" i="13"/>
  <c r="CA2181" i="13"/>
  <c r="CC2184" i="13" s="1"/>
  <c r="CA1068" i="13"/>
  <c r="CC1068" i="13"/>
  <c r="CA1355" i="13"/>
  <c r="CC1358" i="13" s="1"/>
  <c r="CC1355" i="13"/>
  <c r="CC1992" i="13"/>
  <c r="CA1992" i="13"/>
  <c r="CC3308" i="13"/>
  <c r="CA3308" i="13"/>
  <c r="CC3311" i="13" s="1"/>
  <c r="CC452" i="13"/>
  <c r="CA452" i="13"/>
  <c r="CC455" i="13" s="1"/>
  <c r="CC3035" i="13"/>
  <c r="CA3035" i="13"/>
  <c r="CA1869" i="13"/>
  <c r="CC1894" i="13"/>
  <c r="CA1894" i="13"/>
  <c r="CA1635" i="13"/>
  <c r="CC1638" i="13" s="1"/>
  <c r="CA2251" i="13"/>
  <c r="CC2254" i="13" s="1"/>
  <c r="CC2636" i="13"/>
  <c r="CA2636" i="13"/>
  <c r="CC2639" i="13" s="1"/>
  <c r="CA3056" i="13"/>
  <c r="CC3059" i="13" s="1"/>
  <c r="CA3115" i="13"/>
  <c r="CA2919" i="13"/>
  <c r="CA1194" i="13"/>
  <c r="CC1194" i="13"/>
  <c r="CA2069" i="13"/>
  <c r="CC2069" i="13"/>
  <c r="CA1530" i="13"/>
  <c r="CC1533" i="13" s="1"/>
  <c r="CA2478" i="13"/>
  <c r="CA2524" i="13"/>
  <c r="CC2527" i="13" s="1"/>
  <c r="CC2524" i="13"/>
  <c r="CC991" i="13"/>
  <c r="CA991" i="13"/>
  <c r="CC994" i="13" s="1"/>
  <c r="CA39" i="13"/>
  <c r="CC42" i="13" s="1"/>
  <c r="CA742" i="13"/>
  <c r="CA980" i="13"/>
  <c r="CA532" i="13"/>
  <c r="CC2447" i="13"/>
  <c r="CA2447" i="13"/>
  <c r="CA3290" i="13"/>
  <c r="CA735" i="13"/>
  <c r="CA1239" i="13"/>
  <c r="CA1372" i="13"/>
  <c r="CC1575" i="13"/>
  <c r="CC1960" i="13"/>
  <c r="CA840" i="13"/>
  <c r="CC1834" i="13"/>
  <c r="CA2037" i="13"/>
  <c r="CC3353" i="13"/>
  <c r="CA2947" i="13"/>
  <c r="CA2737" i="13"/>
  <c r="CC1281" i="13"/>
  <c r="CA910" i="13"/>
  <c r="CC774" i="13"/>
  <c r="CA774" i="13"/>
  <c r="CC872" i="13"/>
  <c r="CA872" i="13"/>
  <c r="CC875" i="13" s="1"/>
  <c r="CC1925" i="13"/>
  <c r="CA1593" i="13"/>
  <c r="CC1593" i="13"/>
  <c r="CA2342" i="13"/>
  <c r="CC2342" i="13"/>
  <c r="CC3063" i="13"/>
  <c r="CA3063" i="13"/>
  <c r="CA3028" i="13"/>
  <c r="CC3031" i="13" s="1"/>
  <c r="CC3028" i="13"/>
  <c r="CC3178" i="13"/>
  <c r="CA3157" i="13"/>
  <c r="CA2583" i="13"/>
  <c r="CA1715" i="13"/>
  <c r="CC2174" i="13"/>
  <c r="CA2174" i="13"/>
  <c r="CC2090" i="13"/>
  <c r="CA2090" i="13"/>
  <c r="CC1103" i="13"/>
  <c r="CA1103" i="13"/>
  <c r="CC1106" i="13" s="1"/>
  <c r="CA3381" i="13"/>
  <c r="CA567" i="13"/>
  <c r="CC3402" i="13"/>
  <c r="CA3346" i="13"/>
  <c r="CA749" i="13"/>
  <c r="CC1043" i="13"/>
  <c r="CC3280" i="13"/>
  <c r="CA3280" i="13"/>
  <c r="CC3283" i="13" s="1"/>
  <c r="CC1064" i="13"/>
  <c r="CC270" i="13"/>
  <c r="CA270" i="13"/>
  <c r="CC1190" i="13"/>
  <c r="CC3273" i="13"/>
  <c r="CA3273" i="13"/>
  <c r="CA2184" i="13"/>
  <c r="CA1071" i="13"/>
  <c r="CA1358" i="13"/>
  <c r="CC382" i="13"/>
  <c r="CA382" i="13"/>
  <c r="CC2408" i="13"/>
  <c r="CA3311" i="13"/>
  <c r="CA455" i="13"/>
  <c r="CC207" i="13"/>
  <c r="CA207" i="13"/>
  <c r="CC210" i="13" s="1"/>
  <c r="CA1897" i="13"/>
  <c r="CC2769" i="13"/>
  <c r="CA2769" i="13"/>
  <c r="CA2639" i="13"/>
  <c r="CC788" i="13"/>
  <c r="CA788" i="13"/>
  <c r="CC1967" i="13"/>
  <c r="CA1453" i="13"/>
  <c r="CC1456" i="13" s="1"/>
  <c r="CC1453" i="13"/>
  <c r="CC2685" i="13"/>
  <c r="CA2685" i="13"/>
  <c r="CA2482" i="13"/>
  <c r="CC2482" i="13"/>
  <c r="CA1197" i="13"/>
  <c r="CA2072" i="13"/>
  <c r="CA2055" i="13"/>
  <c r="CC2058" i="13" s="1"/>
  <c r="CC2055" i="13"/>
  <c r="CC2475" i="13"/>
  <c r="CA2475" i="13"/>
  <c r="CA2527" i="13"/>
  <c r="CA994" i="13"/>
  <c r="CC1862" i="13"/>
  <c r="CC3322" i="13"/>
  <c r="CA3322" i="13"/>
  <c r="CC3325" i="13" s="1"/>
  <c r="CC921" i="13"/>
  <c r="CA921" i="13"/>
  <c r="CC924" i="13" s="1"/>
  <c r="CA2450" i="13"/>
  <c r="CC900" i="13"/>
  <c r="CA900" i="13"/>
  <c r="CC903" i="13" s="1"/>
  <c r="CC2804" i="13"/>
  <c r="CA2804" i="13"/>
  <c r="CC2807" i="13" s="1"/>
  <c r="CC2485" i="13" l="1"/>
  <c r="CC2177" i="13"/>
  <c r="CC3066" i="13"/>
  <c r="CC1197" i="13"/>
  <c r="CC1897" i="13"/>
  <c r="CC749" i="13"/>
  <c r="CC1715" i="13"/>
  <c r="CC2737" i="13"/>
  <c r="CC2296" i="13"/>
  <c r="CC2695" i="13"/>
  <c r="CC1316" i="13"/>
  <c r="CC441" i="13"/>
  <c r="CC637" i="13"/>
  <c r="CC420" i="13"/>
  <c r="CC2513" i="13"/>
  <c r="CC1582" i="13"/>
  <c r="CC1260" i="13"/>
  <c r="CC406" i="13"/>
  <c r="CC2954" i="13"/>
  <c r="CC3024" i="13"/>
  <c r="CC2135" i="13"/>
  <c r="CC665" i="13"/>
  <c r="CC308" i="13"/>
  <c r="CC2051" i="13"/>
  <c r="CC1841" i="13"/>
  <c r="CC847" i="13"/>
  <c r="CC959" i="13"/>
  <c r="CC3500" i="13"/>
  <c r="CC2996" i="13"/>
  <c r="CC2597" i="13"/>
  <c r="CC651" i="13"/>
  <c r="CC2422" i="13"/>
  <c r="CC2359" i="13"/>
  <c r="CC2478" i="13"/>
  <c r="CC2688" i="13"/>
  <c r="CC2772" i="13"/>
  <c r="CC385" i="13"/>
  <c r="CC273" i="13"/>
  <c r="CC777" i="13"/>
  <c r="CC2450" i="13"/>
  <c r="CC1995" i="13"/>
  <c r="CC735" i="13"/>
  <c r="CC532" i="13"/>
  <c r="CC2870" i="13"/>
  <c r="CC2744" i="13"/>
  <c r="CC3395" i="13"/>
  <c r="CC539" i="13"/>
  <c r="CC1407" i="13"/>
  <c r="CC2534" i="13"/>
  <c r="CC1806" i="13"/>
  <c r="CC581" i="13"/>
  <c r="CC1589" i="13"/>
  <c r="CC364" i="13"/>
  <c r="CC2338" i="13"/>
  <c r="CC1631" i="13"/>
  <c r="CC2814" i="13"/>
  <c r="CC2009" i="13"/>
  <c r="CC3437" i="13"/>
  <c r="CC854" i="13"/>
  <c r="CC2842" i="13"/>
  <c r="CC189" i="13"/>
  <c r="CC2345" i="13"/>
  <c r="CC3038" i="13"/>
  <c r="CC2583" i="13"/>
  <c r="CC2947" i="13"/>
  <c r="CC1547" i="13"/>
  <c r="CC2310" i="13"/>
  <c r="CC3115" i="13"/>
  <c r="CC1155" i="13"/>
  <c r="CC756" i="13"/>
  <c r="CC315" i="13"/>
  <c r="CC3143" i="13"/>
  <c r="CC147" i="13"/>
  <c r="CC2464" i="13"/>
  <c r="CC931" i="13"/>
  <c r="CC2212" i="13"/>
  <c r="CC2198" i="13"/>
  <c r="CC2415" i="13"/>
  <c r="CC2156" i="13"/>
  <c r="CC3171" i="13"/>
  <c r="CC3003" i="13"/>
  <c r="CC2989" i="13"/>
  <c r="CC336" i="13"/>
  <c r="CC1127" i="13"/>
  <c r="CC1141" i="13"/>
  <c r="CC770" i="13"/>
  <c r="CC3045" i="13"/>
  <c r="CC2569" i="13"/>
  <c r="CC2786" i="13"/>
  <c r="CC2443" i="13"/>
  <c r="CC2268" i="13"/>
  <c r="CC3248" i="13"/>
  <c r="CC2324" i="13"/>
  <c r="CC294" i="13"/>
  <c r="CC2457" i="13"/>
  <c r="CC868" i="13"/>
  <c r="CC1757" i="13"/>
  <c r="CC1596" i="13"/>
  <c r="CC3157" i="13"/>
  <c r="CC2387" i="13"/>
  <c r="CC791" i="13"/>
  <c r="CC3276" i="13"/>
  <c r="CC2093" i="13"/>
  <c r="CC2072" i="13"/>
  <c r="CC1071" i="13"/>
  <c r="CC3381" i="13"/>
  <c r="CC910" i="13"/>
  <c r="CC742" i="13"/>
  <c r="CC3430" i="13"/>
  <c r="CC2919" i="13"/>
  <c r="CC2555" i="13"/>
  <c r="CC1484" i="13"/>
  <c r="CC1771" i="13"/>
  <c r="CC889" i="13"/>
  <c r="CC329" i="13"/>
  <c r="CC2114" i="13"/>
  <c r="CC3262" i="13"/>
  <c r="CC1232" i="13"/>
  <c r="CC2982" i="13"/>
  <c r="CC2968" i="13"/>
  <c r="CC287" i="13"/>
  <c r="CC2884" i="13"/>
  <c r="CC1512" i="13"/>
  <c r="CC3073" i="13"/>
  <c r="CC2800" i="13"/>
  <c r="CC1498" i="13"/>
  <c r="CC525" i="13"/>
  <c r="CC378" i="13"/>
  <c r="CC3360" i="13"/>
  <c r="CC3185" i="13"/>
  <c r="CC1085" i="13"/>
  <c r="CC2128" i="13"/>
  <c r="F14" i="23" l="1"/>
  <c r="L14" i="23"/>
  <c r="I14" i="23"/>
  <c r="BQ28" i="13"/>
  <c r="O25" i="13"/>
  <c r="N25" i="13"/>
  <c r="C9" i="23" l="1"/>
  <c r="C19" i="23" s="1"/>
  <c r="B9" i="23"/>
  <c r="B19" i="23" s="1"/>
  <c r="N4" i="23"/>
  <c r="M4" i="23"/>
  <c r="L4" i="23"/>
  <c r="K4" i="23"/>
  <c r="J4" i="23"/>
  <c r="I4" i="23"/>
  <c r="H4" i="23"/>
  <c r="G4" i="23"/>
  <c r="F4" i="23"/>
  <c r="E4" i="23"/>
  <c r="D4" i="23"/>
  <c r="C4" i="23"/>
  <c r="R71" i="22"/>
  <c r="S71" i="22" s="1"/>
  <c r="T71" i="22" s="1"/>
  <c r="R70" i="22"/>
  <c r="S70" i="22" s="1"/>
  <c r="T70" i="22" s="1"/>
  <c r="R69" i="22"/>
  <c r="S69" i="22" s="1"/>
  <c r="T69" i="22" s="1"/>
  <c r="R68" i="22"/>
  <c r="S68" i="22" s="1"/>
  <c r="T68" i="22" s="1"/>
  <c r="R67" i="22"/>
  <c r="S67" i="22" s="1"/>
  <c r="T67" i="22" s="1"/>
  <c r="S66" i="22"/>
  <c r="T66" i="22" s="1"/>
  <c r="R66" i="22"/>
  <c r="S65" i="22"/>
  <c r="T65" i="22" s="1"/>
  <c r="R65" i="22"/>
  <c r="R64" i="22"/>
  <c r="S64" i="22" s="1"/>
  <c r="T64" i="22" s="1"/>
  <c r="R63" i="22"/>
  <c r="S63" i="22" s="1"/>
  <c r="T63" i="22" s="1"/>
  <c r="R62" i="22"/>
  <c r="S62" i="22" s="1"/>
  <c r="T62" i="22" s="1"/>
  <c r="R61" i="22"/>
  <c r="S61" i="22" s="1"/>
  <c r="T61" i="22" s="1"/>
  <c r="R60" i="22"/>
  <c r="S60" i="22" s="1"/>
  <c r="T60" i="22" s="1"/>
  <c r="S59" i="22"/>
  <c r="T59" i="22" s="1"/>
  <c r="R59" i="22"/>
  <c r="S58" i="22"/>
  <c r="T58" i="22" s="1"/>
  <c r="R58" i="22"/>
  <c r="S57" i="22"/>
  <c r="T57" i="22" s="1"/>
  <c r="R57" i="22"/>
  <c r="R56" i="22"/>
  <c r="S56" i="22" s="1"/>
  <c r="T56" i="22" s="1"/>
  <c r="R55" i="22"/>
  <c r="S55" i="22" s="1"/>
  <c r="T55" i="22" s="1"/>
  <c r="R54" i="22"/>
  <c r="S54" i="22" s="1"/>
  <c r="T54" i="22" s="1"/>
  <c r="R53" i="22"/>
  <c r="S53" i="22" s="1"/>
  <c r="T53" i="22" s="1"/>
  <c r="R52" i="22"/>
  <c r="S52" i="22" s="1"/>
  <c r="T52" i="22" s="1"/>
  <c r="R51" i="22"/>
  <c r="S51" i="22" s="1"/>
  <c r="T51" i="22" s="1"/>
  <c r="R50" i="22"/>
  <c r="S50" i="22" s="1"/>
  <c r="T50" i="22" s="1"/>
  <c r="R49" i="22"/>
  <c r="S49" i="22" s="1"/>
  <c r="T49" i="22" s="1"/>
  <c r="R48" i="22"/>
  <c r="S48" i="22" s="1"/>
  <c r="T48" i="22" s="1"/>
  <c r="R47" i="22"/>
  <c r="S47" i="22" s="1"/>
  <c r="T47" i="22" s="1"/>
  <c r="R46" i="22"/>
  <c r="S46" i="22" s="1"/>
  <c r="T46" i="22" s="1"/>
  <c r="S45" i="22"/>
  <c r="T45" i="22" s="1"/>
  <c r="R45" i="22"/>
  <c r="R44" i="22"/>
  <c r="S44" i="22" s="1"/>
  <c r="T44" i="22" s="1"/>
  <c r="R43" i="22"/>
  <c r="S43" i="22" s="1"/>
  <c r="T43" i="22" s="1"/>
  <c r="R42" i="22"/>
  <c r="S42" i="22" s="1"/>
  <c r="T42" i="22" s="1"/>
  <c r="L9" i="22"/>
  <c r="L9" i="23" s="1"/>
  <c r="M9" i="22"/>
  <c r="M9" i="23" s="1"/>
  <c r="K9" i="22"/>
  <c r="K9" i="23" s="1"/>
  <c r="J9" i="22"/>
  <c r="J9" i="23" s="1"/>
  <c r="H9" i="22"/>
  <c r="H9" i="23" s="1"/>
  <c r="G9" i="22"/>
  <c r="G9" i="23" s="1"/>
  <c r="E9" i="22"/>
  <c r="E9" i="23" s="1"/>
  <c r="D9" i="22"/>
  <c r="D9" i="23" s="1"/>
  <c r="I9" i="22"/>
  <c r="I9" i="23" s="1"/>
  <c r="F9" i="22"/>
  <c r="F9" i="23" s="1"/>
  <c r="K5" i="22"/>
  <c r="H5" i="22"/>
  <c r="E5" i="22"/>
  <c r="O4" i="22"/>
  <c r="O4" i="23" s="1"/>
  <c r="M14" i="23" l="1"/>
  <c r="K14" i="23"/>
  <c r="D14" i="23"/>
  <c r="J14" i="23"/>
  <c r="H14" i="23"/>
  <c r="G14" i="23"/>
  <c r="E14" i="23"/>
  <c r="V45" i="22"/>
  <c r="U45" i="22"/>
  <c r="V53" i="22"/>
  <c r="U53" i="22"/>
  <c r="V65" i="22"/>
  <c r="U65" i="22"/>
  <c r="V59" i="22"/>
  <c r="U59" i="22"/>
  <c r="V55" i="22"/>
  <c r="U55" i="22"/>
  <c r="U60" i="22"/>
  <c r="V60" i="22"/>
  <c r="V66" i="22"/>
  <c r="U66" i="22"/>
  <c r="V56" i="22"/>
  <c r="U56" i="22"/>
  <c r="V61" i="22"/>
  <c r="U61" i="22"/>
  <c r="V67" i="22"/>
  <c r="U67" i="22"/>
  <c r="V46" i="22"/>
  <c r="U46" i="22"/>
  <c r="V62" i="22"/>
  <c r="U62" i="22"/>
  <c r="U68" i="22"/>
  <c r="V68" i="22"/>
  <c r="V48" i="22"/>
  <c r="U48" i="22"/>
  <c r="V43" i="22"/>
  <c r="U43" i="22"/>
  <c r="V57" i="22"/>
  <c r="U57" i="22"/>
  <c r="V63" i="22"/>
  <c r="U63" i="22"/>
  <c r="V69" i="22"/>
  <c r="U69" i="22"/>
  <c r="V47" i="22"/>
  <c r="U47" i="22"/>
  <c r="V49" i="22"/>
  <c r="U49" i="22"/>
  <c r="U44" i="22"/>
  <c r="V44" i="22"/>
  <c r="V51" i="22"/>
  <c r="U51" i="22"/>
  <c r="V64" i="22"/>
  <c r="U64" i="22"/>
  <c r="V70" i="22"/>
  <c r="U70" i="22"/>
  <c r="V54" i="22"/>
  <c r="U54" i="22"/>
  <c r="V42" i="22"/>
  <c r="U42" i="22"/>
  <c r="V50" i="22"/>
  <c r="U50" i="22"/>
  <c r="U52" i="22"/>
  <c r="V52" i="22"/>
  <c r="V58" i="22"/>
  <c r="U58" i="22"/>
  <c r="V71" i="22"/>
  <c r="U71" i="22"/>
  <c r="K10" i="22"/>
  <c r="H10" i="22"/>
  <c r="E10" i="22"/>
  <c r="BR9" i="13"/>
  <c r="N9" i="22" l="1"/>
  <c r="N9" i="23" s="1"/>
  <c r="BH9" i="13"/>
  <c r="AY9" i="13"/>
  <c r="AX9" i="13"/>
  <c r="AN9" i="13"/>
  <c r="AE9" i="13"/>
  <c r="AD9" i="13"/>
  <c r="T9" i="13"/>
  <c r="K9" i="13"/>
  <c r="J9" i="13"/>
  <c r="E9" i="13"/>
  <c r="BH28" i="13" l="1"/>
  <c r="L25" i="13"/>
  <c r="AF25" i="13"/>
  <c r="T28" i="13"/>
  <c r="AN28" i="13"/>
  <c r="AZ25" i="13"/>
  <c r="E28" i="13"/>
  <c r="N19" i="23"/>
  <c r="N14" i="23"/>
  <c r="AZ18" i="13"/>
  <c r="AF18" i="13"/>
  <c r="AN21" i="13"/>
  <c r="BH21" i="13"/>
  <c r="T21" i="13"/>
  <c r="L18" i="13"/>
  <c r="E21" i="13"/>
  <c r="BQ21" i="13"/>
  <c r="O28" i="13" l="1"/>
  <c r="N28" i="13"/>
  <c r="P28" i="13"/>
  <c r="P25" i="13"/>
  <c r="Q25" i="13"/>
  <c r="Q28" i="13"/>
  <c r="B459" i="13"/>
  <c r="O21" i="13"/>
  <c r="Q21" i="13"/>
  <c r="P21" i="13"/>
  <c r="AA28" i="13" l="1"/>
  <c r="Z28" i="13"/>
  <c r="X28" i="13"/>
  <c r="Y28" i="13"/>
  <c r="AA25" i="13"/>
  <c r="X25" i="13"/>
  <c r="Y25" i="13"/>
  <c r="Z25" i="13"/>
  <c r="N21" i="13"/>
  <c r="CE530" i="13"/>
  <c r="CE529" i="13"/>
  <c r="CE528" i="13"/>
  <c r="CE527" i="13"/>
  <c r="CE526" i="13"/>
  <c r="CE525" i="13"/>
  <c r="CE524" i="13"/>
  <c r="CE523" i="13"/>
  <c r="CE522" i="13"/>
  <c r="CE521" i="13"/>
  <c r="CE520" i="13"/>
  <c r="CE519" i="13"/>
  <c r="CE518" i="13"/>
  <c r="CE517" i="13"/>
  <c r="CE516" i="13"/>
  <c r="CE515" i="13"/>
  <c r="CE514" i="13"/>
  <c r="CE513" i="13"/>
  <c r="CE512" i="13"/>
  <c r="CE511" i="13"/>
  <c r="CE510" i="13"/>
  <c r="CE509" i="13"/>
  <c r="CE508" i="13"/>
  <c r="CE507" i="13"/>
  <c r="CE506" i="13"/>
  <c r="CE505" i="13"/>
  <c r="CE504" i="13"/>
  <c r="CE503" i="13"/>
  <c r="CE502" i="13"/>
  <c r="CE501" i="13"/>
  <c r="CE500" i="13"/>
  <c r="CE499" i="13"/>
  <c r="CE498" i="13"/>
  <c r="CE497" i="13"/>
  <c r="CE496" i="13"/>
  <c r="CE495" i="13"/>
  <c r="CE494" i="13"/>
  <c r="CE493" i="13"/>
  <c r="CE492" i="13"/>
  <c r="CE491" i="13"/>
  <c r="CE490" i="13"/>
  <c r="CE489" i="13"/>
  <c r="CE488" i="13"/>
  <c r="CE487" i="13"/>
  <c r="CE486" i="13"/>
  <c r="CE485" i="13"/>
  <c r="CE484" i="13"/>
  <c r="CE483" i="13"/>
  <c r="CE482" i="13"/>
  <c r="CE481" i="13"/>
  <c r="CE480" i="13"/>
  <c r="CE479" i="13"/>
  <c r="CE478" i="13"/>
  <c r="CE477" i="13"/>
  <c r="CE476" i="13"/>
  <c r="CE475" i="13"/>
  <c r="CE474" i="13"/>
  <c r="CE473" i="13"/>
  <c r="CE472" i="13"/>
  <c r="CE471" i="13"/>
  <c r="CE470" i="13"/>
  <c r="CE469" i="13"/>
  <c r="CE468" i="13"/>
  <c r="CE467" i="13"/>
  <c r="CE466" i="13"/>
  <c r="CE465" i="13"/>
  <c r="CE464" i="13"/>
  <c r="CE463" i="13"/>
  <c r="CE462" i="13"/>
  <c r="CE461" i="13"/>
  <c r="CE460" i="13"/>
  <c r="CE459" i="13"/>
  <c r="CE458" i="13"/>
  <c r="CE457" i="13"/>
  <c r="CE456" i="13"/>
  <c r="CE455" i="13"/>
  <c r="CE454" i="13"/>
  <c r="CE453" i="13"/>
  <c r="CE452" i="13"/>
  <c r="CE451" i="13"/>
  <c r="CE450" i="13"/>
  <c r="CE449" i="13"/>
  <c r="CE448" i="13"/>
  <c r="CE447" i="13"/>
  <c r="CE446" i="13"/>
  <c r="CE445" i="13"/>
  <c r="CE444" i="13"/>
  <c r="CE443" i="13"/>
  <c r="CE442" i="13"/>
  <c r="CE441" i="13"/>
  <c r="CE440" i="13"/>
  <c r="CE439" i="13"/>
  <c r="CE438" i="13"/>
  <c r="CE437" i="13"/>
  <c r="CE436" i="13"/>
  <c r="CE435" i="13"/>
  <c r="CE434" i="13"/>
  <c r="CE433" i="13"/>
  <c r="CE432" i="13"/>
  <c r="CE431" i="13"/>
  <c r="CE430" i="13"/>
  <c r="CE429" i="13"/>
  <c r="CE428" i="13"/>
  <c r="CE427" i="13"/>
  <c r="CE426" i="13"/>
  <c r="CE425" i="13"/>
  <c r="CE424" i="13"/>
  <c r="CE423" i="13"/>
  <c r="CE422" i="13"/>
  <c r="CE421" i="13"/>
  <c r="CE420" i="13"/>
  <c r="CE419" i="13"/>
  <c r="CE418" i="13"/>
  <c r="CE417" i="13"/>
  <c r="CE416" i="13"/>
  <c r="CE415" i="13"/>
  <c r="CE414" i="13"/>
  <c r="CE413" i="13"/>
  <c r="CE412" i="13"/>
  <c r="CE411" i="13"/>
  <c r="CE410" i="13"/>
  <c r="CE409" i="13"/>
  <c r="CE408" i="13"/>
  <c r="CE407" i="13"/>
  <c r="CE406" i="13"/>
  <c r="CE405" i="13"/>
  <c r="CE404" i="13"/>
  <c r="CE403" i="13"/>
  <c r="CE402" i="13"/>
  <c r="CE401" i="13"/>
  <c r="CE400" i="13"/>
  <c r="CE399" i="13"/>
  <c r="CE398" i="13"/>
  <c r="CE397" i="13"/>
  <c r="CE396" i="13"/>
  <c r="CE395" i="13"/>
  <c r="CE394" i="13"/>
  <c r="CE393" i="13"/>
  <c r="CE392" i="13"/>
  <c r="CE391" i="13"/>
  <c r="CE390" i="13"/>
  <c r="CE389" i="13"/>
  <c r="CE388" i="13"/>
  <c r="CE387" i="13"/>
  <c r="CE386" i="13"/>
  <c r="CE385" i="13"/>
  <c r="CE384" i="13"/>
  <c r="CE383" i="13"/>
  <c r="CE382" i="13"/>
  <c r="CE381" i="13"/>
  <c r="CE380" i="13"/>
  <c r="CE379" i="13"/>
  <c r="CE378" i="13"/>
  <c r="CE377" i="13"/>
  <c r="CE376" i="13"/>
  <c r="CE375" i="13"/>
  <c r="CE374" i="13"/>
  <c r="CE373" i="13"/>
  <c r="CE372" i="13"/>
  <c r="CE371" i="13"/>
  <c r="CE370" i="13"/>
  <c r="CE369" i="13"/>
  <c r="CE368" i="13"/>
  <c r="CE367" i="13"/>
  <c r="CE366" i="13"/>
  <c r="CE365" i="13"/>
  <c r="CE364" i="13"/>
  <c r="CE363" i="13"/>
  <c r="CE362" i="13"/>
  <c r="CE361" i="13"/>
  <c r="CE360" i="13"/>
  <c r="CE359" i="13"/>
  <c r="CE358" i="13"/>
  <c r="CE357" i="13"/>
  <c r="CE356" i="13"/>
  <c r="CE355" i="13"/>
  <c r="CE354" i="13"/>
  <c r="CE353" i="13"/>
  <c r="CE352" i="13"/>
  <c r="CE351" i="13"/>
  <c r="CE350" i="13"/>
  <c r="CE349" i="13"/>
  <c r="CE348" i="13"/>
  <c r="CE347" i="13"/>
  <c r="CE346" i="13"/>
  <c r="CE345" i="13"/>
  <c r="CE344" i="13"/>
  <c r="CE343" i="13"/>
  <c r="CE342" i="13"/>
  <c r="CE341" i="13"/>
  <c r="CE340" i="13"/>
  <c r="CE339" i="13"/>
  <c r="CE338" i="13"/>
  <c r="CE337" i="13"/>
  <c r="CE336" i="13"/>
  <c r="CE335" i="13"/>
  <c r="CE334" i="13"/>
  <c r="CE333" i="13"/>
  <c r="CE332" i="13"/>
  <c r="CE331" i="13"/>
  <c r="CE330" i="13"/>
  <c r="CE329" i="13"/>
  <c r="CE328" i="13"/>
  <c r="CE327" i="13"/>
  <c r="CE326" i="13"/>
  <c r="CE325" i="13"/>
  <c r="CE324" i="13"/>
  <c r="CE323" i="13"/>
  <c r="CE322" i="13"/>
  <c r="CE321" i="13"/>
  <c r="CE320" i="13"/>
  <c r="CE319" i="13"/>
  <c r="CE318" i="13"/>
  <c r="CE317" i="13"/>
  <c r="CE316" i="13"/>
  <c r="CE315" i="13"/>
  <c r="CE314" i="13"/>
  <c r="CE313" i="13"/>
  <c r="CE312" i="13"/>
  <c r="CE311" i="13"/>
  <c r="CE310" i="13"/>
  <c r="CE309" i="13"/>
  <c r="CE308" i="13"/>
  <c r="CE307" i="13"/>
  <c r="CE306" i="13"/>
  <c r="CE305" i="13"/>
  <c r="CE304" i="13"/>
  <c r="CE303" i="13"/>
  <c r="CE302" i="13"/>
  <c r="CE301" i="13"/>
  <c r="CE300" i="13"/>
  <c r="CE299" i="13"/>
  <c r="CE298" i="13"/>
  <c r="CE297" i="13"/>
  <c r="CE296" i="13"/>
  <c r="CE295" i="13"/>
  <c r="CE294" i="13"/>
  <c r="CE293" i="13"/>
  <c r="CE292" i="13"/>
  <c r="CE291" i="13"/>
  <c r="CE290" i="13"/>
  <c r="CE289" i="13"/>
  <c r="CE288" i="13"/>
  <c r="CE287" i="13"/>
  <c r="CE286" i="13"/>
  <c r="CE285" i="13"/>
  <c r="CE284" i="13"/>
  <c r="CE283" i="13"/>
  <c r="CE282" i="13"/>
  <c r="CE281" i="13"/>
  <c r="CE280" i="13"/>
  <c r="CE279" i="13"/>
  <c r="CE278" i="13"/>
  <c r="CE277" i="13"/>
  <c r="CE276" i="13"/>
  <c r="CE275" i="13"/>
  <c r="CE274" i="13"/>
  <c r="CE273" i="13"/>
  <c r="CE272" i="13"/>
  <c r="CE271" i="13"/>
  <c r="CE270" i="13"/>
  <c r="CE269" i="13"/>
  <c r="CE268" i="13"/>
  <c r="CE267" i="13"/>
  <c r="CE266" i="13"/>
  <c r="CE265" i="13"/>
  <c r="CE264" i="13"/>
  <c r="CE263" i="13"/>
  <c r="CE262" i="13"/>
  <c r="CE261" i="13"/>
  <c r="CE260" i="13"/>
  <c r="CE259" i="13"/>
  <c r="CE258" i="13"/>
  <c r="CE257" i="13"/>
  <c r="CE256" i="13"/>
  <c r="CE255" i="13"/>
  <c r="CE254" i="13"/>
  <c r="CE253" i="13"/>
  <c r="CE252" i="13"/>
  <c r="CE251" i="13"/>
  <c r="CE250" i="13"/>
  <c r="CE249" i="13"/>
  <c r="CE248" i="13"/>
  <c r="CE247" i="13"/>
  <c r="CE246" i="13"/>
  <c r="CE245" i="13"/>
  <c r="CE244" i="13"/>
  <c r="CE243" i="13"/>
  <c r="CE242" i="13"/>
  <c r="CE241" i="13"/>
  <c r="CE240" i="13"/>
  <c r="CE239" i="13"/>
  <c r="CE238" i="13"/>
  <c r="CE237" i="13"/>
  <c r="CE236" i="13"/>
  <c r="CE235" i="13"/>
  <c r="CE234" i="13"/>
  <c r="CE233" i="13"/>
  <c r="CE232" i="13"/>
  <c r="CE231" i="13"/>
  <c r="CE230" i="13"/>
  <c r="CE229" i="13"/>
  <c r="CE228" i="13"/>
  <c r="CE227" i="13"/>
  <c r="CE226" i="13"/>
  <c r="CE225" i="13"/>
  <c r="CE224" i="13"/>
  <c r="CE223" i="13"/>
  <c r="CE222" i="13"/>
  <c r="CE221" i="13"/>
  <c r="CE220" i="13"/>
  <c r="CE219" i="13"/>
  <c r="CE218" i="13"/>
  <c r="CE217" i="13"/>
  <c r="CE216" i="13"/>
  <c r="CE215" i="13"/>
  <c r="CE214" i="13"/>
  <c r="CE213" i="13"/>
  <c r="CE212" i="13"/>
  <c r="CE211" i="13"/>
  <c r="CE210" i="13"/>
  <c r="CE209" i="13"/>
  <c r="CE208" i="13"/>
  <c r="CE207" i="13"/>
  <c r="CE206" i="13"/>
  <c r="CE205" i="13"/>
  <c r="CE204" i="13"/>
  <c r="CE203" i="13"/>
  <c r="CE202" i="13"/>
  <c r="CE201" i="13"/>
  <c r="CE200" i="13"/>
  <c r="CE199" i="13"/>
  <c r="CE198" i="13"/>
  <c r="CE197" i="13"/>
  <c r="CE196" i="13"/>
  <c r="CE195" i="13"/>
  <c r="CE194" i="13"/>
  <c r="CE193" i="13"/>
  <c r="CE192" i="13"/>
  <c r="CE191" i="13"/>
  <c r="CE190" i="13"/>
  <c r="CE189" i="13"/>
  <c r="CE188" i="13"/>
  <c r="CE187" i="13"/>
  <c r="CE186" i="13"/>
  <c r="CE185" i="13"/>
  <c r="CE184" i="13"/>
  <c r="CE183" i="13"/>
  <c r="CE182" i="13"/>
  <c r="CE181" i="13"/>
  <c r="CE180" i="13"/>
  <c r="CE179" i="13"/>
  <c r="CE178" i="13"/>
  <c r="CE177" i="13"/>
  <c r="CE176" i="13"/>
  <c r="CE175" i="13"/>
  <c r="CE174" i="13"/>
  <c r="CE173" i="13"/>
  <c r="CE172" i="13"/>
  <c r="CE171" i="13"/>
  <c r="CE170" i="13"/>
  <c r="CE169" i="13"/>
  <c r="CE168" i="13"/>
  <c r="CE167" i="13"/>
  <c r="CE166" i="13"/>
  <c r="CE165" i="13"/>
  <c r="CE164" i="13"/>
  <c r="CE163" i="13"/>
  <c r="CE162" i="13"/>
  <c r="CE161" i="13"/>
  <c r="CE160" i="13"/>
  <c r="CE159" i="13"/>
  <c r="CE158" i="13"/>
  <c r="CE157" i="13"/>
  <c r="CE156" i="13"/>
  <c r="CE155" i="13"/>
  <c r="CE154" i="13"/>
  <c r="CE153" i="13"/>
  <c r="CE152" i="13"/>
  <c r="CE151" i="13"/>
  <c r="CE150" i="13"/>
  <c r="CE149" i="13"/>
  <c r="CE148" i="13"/>
  <c r="CE147" i="13"/>
  <c r="CE146" i="13"/>
  <c r="CE145" i="13"/>
  <c r="CE144" i="13"/>
  <c r="CE143" i="13"/>
  <c r="CE142" i="13"/>
  <c r="CE141" i="13"/>
  <c r="CE140" i="13"/>
  <c r="CE139" i="13"/>
  <c r="CE138" i="13"/>
  <c r="CE137" i="13"/>
  <c r="CE136" i="13"/>
  <c r="CE135" i="13"/>
  <c r="CE134" i="13"/>
  <c r="CE133" i="13"/>
  <c r="CE132" i="13"/>
  <c r="CE131" i="13"/>
  <c r="CE130" i="13"/>
  <c r="CE129" i="13"/>
  <c r="CE128" i="13"/>
  <c r="CE127" i="13"/>
  <c r="CE126" i="13"/>
  <c r="CE125" i="13"/>
  <c r="CE124" i="13"/>
  <c r="CE123" i="13"/>
  <c r="CE122" i="13"/>
  <c r="CE121" i="13"/>
  <c r="CE120" i="13"/>
  <c r="CE119" i="13"/>
  <c r="CE118" i="13"/>
  <c r="CE117" i="13"/>
  <c r="CE116" i="13"/>
  <c r="CE115" i="13"/>
  <c r="CE114" i="13"/>
  <c r="CE113" i="13"/>
  <c r="CE112" i="13"/>
  <c r="CE111" i="13"/>
  <c r="CE110" i="13"/>
  <c r="CE109" i="13"/>
  <c r="CE108" i="13"/>
  <c r="CE107" i="13"/>
  <c r="CE106" i="13"/>
  <c r="CE105" i="13"/>
  <c r="CE104" i="13"/>
  <c r="CE103" i="13"/>
  <c r="CE102" i="13"/>
  <c r="CE101" i="13"/>
  <c r="CE100" i="13"/>
  <c r="CE99" i="13"/>
  <c r="CE98" i="13"/>
  <c r="CE97" i="13"/>
  <c r="CE96" i="13"/>
  <c r="CE95" i="13"/>
  <c r="CE94" i="13"/>
  <c r="CE93" i="13"/>
  <c r="CE92" i="13"/>
  <c r="CE91" i="13"/>
  <c r="CE90" i="13"/>
  <c r="CE89" i="13"/>
  <c r="CE88" i="13"/>
  <c r="CE87" i="13"/>
  <c r="CE86" i="13"/>
  <c r="CE85" i="13"/>
  <c r="CE84" i="13"/>
  <c r="CE83" i="13"/>
  <c r="CE82" i="13"/>
  <c r="CE81" i="13"/>
  <c r="CE80" i="13"/>
  <c r="CE79" i="13"/>
  <c r="CE78" i="13"/>
  <c r="CE77" i="13"/>
  <c r="CE76" i="13"/>
  <c r="CE75" i="13"/>
  <c r="CE74" i="13"/>
  <c r="CE73" i="13"/>
  <c r="CE72" i="13"/>
  <c r="CE71" i="13"/>
  <c r="CE70" i="13"/>
  <c r="CE69" i="13"/>
  <c r="CE68" i="13"/>
  <c r="CE67" i="13"/>
  <c r="CE66" i="13"/>
  <c r="CE65" i="13"/>
  <c r="CE64" i="13"/>
  <c r="CE63" i="13"/>
  <c r="CE62" i="13"/>
  <c r="CE61" i="13"/>
  <c r="CE60" i="13"/>
  <c r="CE59" i="13"/>
  <c r="CE58" i="13"/>
  <c r="CE57" i="13"/>
  <c r="CE56" i="13"/>
  <c r="CE55" i="13"/>
  <c r="CE54" i="13"/>
  <c r="CE53" i="13"/>
  <c r="CE52" i="13"/>
  <c r="CE51" i="13"/>
  <c r="CE50" i="13"/>
  <c r="CE49" i="13"/>
  <c r="CE48" i="13"/>
  <c r="CE47" i="13"/>
  <c r="CE46" i="13"/>
  <c r="CE45" i="13"/>
  <c r="CE44" i="13"/>
  <c r="CE43" i="13"/>
  <c r="CE42" i="13"/>
  <c r="CE41" i="13"/>
  <c r="CE40" i="13"/>
  <c r="CE39" i="13"/>
  <c r="CE38" i="13"/>
  <c r="CE37" i="13"/>
  <c r="CE36" i="13"/>
  <c r="CE35" i="13"/>
  <c r="CE34" i="13"/>
  <c r="CE33" i="13"/>
  <c r="AH28" i="13" l="1"/>
  <c r="AK28" i="13"/>
  <c r="AJ28" i="13"/>
  <c r="AI28" i="13"/>
  <c r="AH25" i="13"/>
  <c r="AJ25" i="13"/>
  <c r="AI25" i="13"/>
  <c r="AK25" i="13"/>
  <c r="Y21" i="13"/>
  <c r="X21" i="13"/>
  <c r="AA21" i="13"/>
  <c r="AU28" i="13" l="1"/>
  <c r="AS28" i="13"/>
  <c r="AR28" i="13"/>
  <c r="AT28" i="13"/>
  <c r="AR25" i="13"/>
  <c r="AU25" i="13"/>
  <c r="AT25" i="13"/>
  <c r="AS25" i="13"/>
  <c r="P18" i="13"/>
  <c r="Q18" i="13"/>
  <c r="N18" i="13"/>
  <c r="O18" i="13"/>
  <c r="Z21" i="13"/>
  <c r="AK21" i="13" s="1"/>
  <c r="BD25" i="13" l="1"/>
  <c r="BB25" i="13"/>
  <c r="BE25" i="13"/>
  <c r="BC25" i="13"/>
  <c r="BE28" i="13"/>
  <c r="BD28" i="13"/>
  <c r="BC28" i="13"/>
  <c r="BB28" i="13"/>
  <c r="AI21" i="13"/>
  <c r="AJ21" i="13"/>
  <c r="AH21" i="13"/>
  <c r="X18" i="13"/>
  <c r="Z18" i="13"/>
  <c r="Y18" i="13"/>
  <c r="AA18" i="13"/>
  <c r="BO25" i="13" l="1"/>
  <c r="BN25" i="13"/>
  <c r="BM25" i="13"/>
  <c r="BL25" i="13"/>
  <c r="BN28" i="13"/>
  <c r="BM28" i="13"/>
  <c r="BL28" i="13"/>
  <c r="BO28" i="13"/>
  <c r="AR21" i="13"/>
  <c r="AU21" i="13"/>
  <c r="AS21" i="13"/>
  <c r="AT21" i="13"/>
  <c r="AH18" i="13"/>
  <c r="AI18" i="13"/>
  <c r="AJ18" i="13"/>
  <c r="AK18" i="13"/>
  <c r="BV28" i="13" l="1"/>
  <c r="BY28" i="13"/>
  <c r="BX28" i="13"/>
  <c r="BW28" i="13"/>
  <c r="BX25" i="13"/>
  <c r="BV25" i="13"/>
  <c r="BY25" i="13"/>
  <c r="BW25" i="13"/>
  <c r="BB21" i="13"/>
  <c r="BD21" i="13"/>
  <c r="BC21" i="13"/>
  <c r="BE21" i="13"/>
  <c r="AR18" i="13"/>
  <c r="AU18" i="13"/>
  <c r="AT18" i="13"/>
  <c r="AS18" i="13"/>
  <c r="CA25" i="13" l="1"/>
  <c r="CG109" i="13"/>
  <c r="CC25" i="13"/>
  <c r="CC28" i="13" s="1"/>
  <c r="CG134" i="13"/>
  <c r="CK94" i="13"/>
  <c r="CK442" i="13"/>
  <c r="CA28" i="13"/>
  <c r="CG33" i="13" s="1"/>
  <c r="CG427" i="13"/>
  <c r="CK394" i="13"/>
  <c r="CK303" i="13"/>
  <c r="CG240" i="13"/>
  <c r="CG499" i="13"/>
  <c r="CF37" i="13"/>
  <c r="CH37" i="13" s="1"/>
  <c r="CG293" i="13"/>
  <c r="CG123" i="13"/>
  <c r="CG468" i="13"/>
  <c r="CG111" i="13"/>
  <c r="CG448" i="13"/>
  <c r="CG49" i="13"/>
  <c r="CG122" i="13"/>
  <c r="CF134" i="13"/>
  <c r="CG386" i="13"/>
  <c r="CF409" i="13"/>
  <c r="CG129" i="13"/>
  <c r="CG89" i="13"/>
  <c r="CG496" i="13"/>
  <c r="CG409" i="13"/>
  <c r="CK186" i="13"/>
  <c r="CG488" i="13"/>
  <c r="CG37" i="13"/>
  <c r="CG406" i="13"/>
  <c r="CK304" i="13"/>
  <c r="CK79" i="13"/>
  <c r="CK441" i="13"/>
  <c r="CG203" i="13"/>
  <c r="CK34" i="13"/>
  <c r="CG305" i="13"/>
  <c r="CG98" i="13"/>
  <c r="CG378" i="13"/>
  <c r="CG367" i="13"/>
  <c r="CG465" i="13"/>
  <c r="CF420" i="13"/>
  <c r="CG420" i="13"/>
  <c r="CF68" i="13"/>
  <c r="CH68" i="13" s="1"/>
  <c r="CG518" i="13"/>
  <c r="CG56" i="13"/>
  <c r="CG528" i="13"/>
  <c r="CF367" i="13"/>
  <c r="BC18" i="13"/>
  <c r="BD18" i="13"/>
  <c r="CF111" i="13"/>
  <c r="BM21" i="13"/>
  <c r="BL21" i="13"/>
  <c r="BN21" i="13"/>
  <c r="BO21" i="13"/>
  <c r="CF499" i="13"/>
  <c r="BB18" i="13"/>
  <c r="BE18" i="13"/>
  <c r="CK175" i="13" l="1"/>
  <c r="CK482" i="13"/>
  <c r="CK268" i="13"/>
  <c r="CK255" i="13"/>
  <c r="CK162" i="13"/>
  <c r="CK300" i="13"/>
  <c r="CK457" i="13"/>
  <c r="CK107" i="13"/>
  <c r="CK189" i="13"/>
  <c r="CK348" i="13"/>
  <c r="CK176" i="13"/>
  <c r="CK429" i="13"/>
  <c r="CK323" i="13"/>
  <c r="CK62" i="13"/>
  <c r="CK96" i="13"/>
  <c r="CK417" i="13"/>
  <c r="CK149" i="13"/>
  <c r="CK507" i="13"/>
  <c r="CK224" i="13"/>
  <c r="CK386" i="13"/>
  <c r="CK228" i="13"/>
  <c r="CK43" i="13"/>
  <c r="CK378" i="13"/>
  <c r="CK64" i="13"/>
  <c r="CK390" i="13"/>
  <c r="CK369" i="13"/>
  <c r="CK44" i="13"/>
  <c r="CK458" i="13"/>
  <c r="CK166" i="13"/>
  <c r="CK497" i="13"/>
  <c r="CK409" i="13"/>
  <c r="CK474" i="13"/>
  <c r="CK506" i="13"/>
  <c r="CK489" i="13"/>
  <c r="CK247" i="13"/>
  <c r="CK165" i="13"/>
  <c r="CK410" i="13"/>
  <c r="CK141" i="13"/>
  <c r="CK223" i="13"/>
  <c r="CK156" i="13"/>
  <c r="CK430" i="13"/>
  <c r="CK322" i="13"/>
  <c r="CK74" i="13"/>
  <c r="CK349" i="13"/>
  <c r="CK60" i="13"/>
  <c r="CK259" i="13"/>
  <c r="CK90" i="13"/>
  <c r="CK295" i="13"/>
  <c r="CK205" i="13"/>
  <c r="CK77" i="13"/>
  <c r="CK345" i="13"/>
  <c r="CK218" i="13"/>
  <c r="CK187" i="13"/>
  <c r="CK83" i="13"/>
  <c r="CK181" i="13"/>
  <c r="CK434" i="13"/>
  <c r="CK82" i="13"/>
  <c r="CK267" i="13"/>
  <c r="CK473" i="13"/>
  <c r="CK498" i="13"/>
  <c r="CK443" i="13"/>
  <c r="CK343" i="13"/>
  <c r="CK360" i="13"/>
  <c r="CK260" i="13"/>
  <c r="CK184" i="13"/>
  <c r="CK398" i="13"/>
  <c r="CK501" i="13"/>
  <c r="CK342" i="13"/>
  <c r="CK178" i="13"/>
  <c r="CK469" i="13"/>
  <c r="CK213" i="13"/>
  <c r="CK253" i="13"/>
  <c r="CK275" i="13"/>
  <c r="CK195" i="13"/>
  <c r="CK204" i="13"/>
  <c r="CK492" i="13"/>
  <c r="CK460" i="13"/>
  <c r="CK158" i="13"/>
  <c r="CK51" i="13"/>
  <c r="CK467" i="13"/>
  <c r="CK397" i="13"/>
  <c r="CK102" i="13"/>
  <c r="CK411" i="13"/>
  <c r="CK163" i="13"/>
  <c r="CK234" i="13"/>
  <c r="CK221" i="13"/>
  <c r="CK236" i="13"/>
  <c r="CK487" i="13"/>
  <c r="CK194" i="13"/>
  <c r="CK290" i="13"/>
  <c r="CK134" i="13"/>
  <c r="CK173" i="13"/>
  <c r="CK270" i="13"/>
  <c r="CK193" i="13"/>
  <c r="CK232" i="13"/>
  <c r="CK396" i="13"/>
  <c r="CK254" i="13"/>
  <c r="CK310" i="13"/>
  <c r="CK196" i="13"/>
  <c r="CK266" i="13"/>
  <c r="CK67" i="13"/>
  <c r="CK425" i="13"/>
  <c r="CK98" i="13"/>
  <c r="CK391" i="13"/>
  <c r="CK118" i="13"/>
  <c r="CK315" i="13"/>
  <c r="CK269" i="13"/>
  <c r="CK393" i="13"/>
  <c r="CK368" i="13"/>
  <c r="CK171" i="13"/>
  <c r="CK53" i="13"/>
  <c r="CK513" i="13"/>
  <c r="CK55" i="13"/>
  <c r="CK294" i="13"/>
  <c r="CK407" i="13"/>
  <c r="CK287" i="13"/>
  <c r="CK35" i="13"/>
  <c r="CK452" i="13"/>
  <c r="CK220" i="13"/>
  <c r="CK104" i="13"/>
  <c r="CK476" i="13"/>
  <c r="CK47" i="13"/>
  <c r="CK250" i="13"/>
  <c r="CK329" i="13"/>
  <c r="CK206" i="13"/>
  <c r="CK124" i="13"/>
  <c r="CK106" i="13"/>
  <c r="CK420" i="13"/>
  <c r="CK56" i="13"/>
  <c r="CK215" i="13"/>
  <c r="CK209" i="13"/>
  <c r="CK346" i="13"/>
  <c r="CK233" i="13"/>
  <c r="CK203" i="13"/>
  <c r="CK387" i="13"/>
  <c r="CK251" i="13"/>
  <c r="CK188" i="13"/>
  <c r="CK212" i="13"/>
  <c r="CK137" i="13"/>
  <c r="CK450" i="13"/>
  <c r="CK222" i="13"/>
  <c r="CK61" i="13"/>
  <c r="CK231" i="13"/>
  <c r="CK471" i="13"/>
  <c r="CK515" i="13"/>
  <c r="CK37" i="13"/>
  <c r="CK271" i="13"/>
  <c r="CK238" i="13"/>
  <c r="CK522" i="13"/>
  <c r="CK302" i="13"/>
  <c r="CK328" i="13"/>
  <c r="CK483" i="13"/>
  <c r="CK274" i="13"/>
  <c r="CK256" i="13"/>
  <c r="CK375" i="13"/>
  <c r="CK216" i="13"/>
  <c r="CK276" i="13"/>
  <c r="CK42" i="13"/>
  <c r="CK472" i="13"/>
  <c r="CK440" i="13"/>
  <c r="CK288" i="13"/>
  <c r="CK50" i="13"/>
  <c r="CK518" i="13"/>
  <c r="CK80" i="13"/>
  <c r="CK210" i="13"/>
  <c r="CK241" i="13"/>
  <c r="CK283" i="13"/>
  <c r="CK525" i="13"/>
  <c r="CK155" i="13"/>
  <c r="CK167" i="13"/>
  <c r="CK446" i="13"/>
  <c r="CK286" i="13"/>
  <c r="CK439" i="13"/>
  <c r="CK49" i="13"/>
  <c r="CK78" i="13"/>
  <c r="CK214" i="13"/>
  <c r="CK523" i="13"/>
  <c r="CK477" i="13"/>
  <c r="CK38" i="13"/>
  <c r="CK136" i="13"/>
  <c r="CK517" i="13"/>
  <c r="CK298" i="13"/>
  <c r="CK177" i="13"/>
  <c r="CK528" i="13"/>
  <c r="CK159" i="13"/>
  <c r="CK301" i="13"/>
  <c r="CK421" i="13"/>
  <c r="CK114" i="13"/>
  <c r="CK91" i="13"/>
  <c r="CK309" i="13"/>
  <c r="CK246" i="13"/>
  <c r="CK249" i="13"/>
  <c r="CK454" i="13"/>
  <c r="CK252" i="13"/>
  <c r="CK168" i="13"/>
  <c r="CK202" i="13"/>
  <c r="CK142" i="13"/>
  <c r="CK125" i="13"/>
  <c r="CK278" i="13"/>
  <c r="CK227" i="13"/>
  <c r="CK59" i="13"/>
  <c r="CK179" i="13"/>
  <c r="CK455" i="13"/>
  <c r="CK229" i="13"/>
  <c r="CK217" i="13"/>
  <c r="CK207" i="13"/>
  <c r="CK230" i="13"/>
  <c r="CK120" i="13"/>
  <c r="CK510" i="13"/>
  <c r="CK496" i="13"/>
  <c r="CK319" i="13"/>
  <c r="CK313" i="13"/>
  <c r="CK339" i="13"/>
  <c r="CK87" i="13"/>
  <c r="CK371" i="13"/>
  <c r="CK245" i="13"/>
  <c r="CK311" i="13"/>
  <c r="CK138" i="13"/>
  <c r="CK495" i="13"/>
  <c r="CK364" i="13"/>
  <c r="CK248" i="13"/>
  <c r="CK72" i="13"/>
  <c r="CK500" i="13"/>
  <c r="CK170" i="13"/>
  <c r="CK520" i="13"/>
  <c r="CK211" i="13"/>
  <c r="CK150" i="13"/>
  <c r="CK40" i="13"/>
  <c r="CK400" i="13"/>
  <c r="CK225" i="13"/>
  <c r="CK282" i="13"/>
  <c r="CK76" i="13"/>
  <c r="CK416" i="13"/>
  <c r="CK453" i="13"/>
  <c r="CK370" i="13"/>
  <c r="CK103" i="13"/>
  <c r="CK312" i="13"/>
  <c r="CK331" i="13"/>
  <c r="CK151" i="13"/>
  <c r="CK36" i="13"/>
  <c r="CK448" i="13"/>
  <c r="CK344" i="13"/>
  <c r="CK154" i="13"/>
  <c r="CK133" i="13"/>
  <c r="CK358" i="13"/>
  <c r="CK356" i="13"/>
  <c r="CK119" i="13"/>
  <c r="CK71" i="13"/>
  <c r="CK461" i="13"/>
  <c r="CK284" i="13"/>
  <c r="CK459" i="13"/>
  <c r="CK414" i="13"/>
  <c r="CK68" i="13"/>
  <c r="CK135" i="13"/>
  <c r="CK512" i="13"/>
  <c r="CK388" i="13"/>
  <c r="CK208" i="13"/>
  <c r="CK126" i="13"/>
  <c r="CK105" i="13"/>
  <c r="CK307" i="13"/>
  <c r="CK200" i="13"/>
  <c r="CK485" i="13"/>
  <c r="CK464" i="13"/>
  <c r="CK509" i="13"/>
  <c r="CK419" i="13"/>
  <c r="CK373" i="13"/>
  <c r="CK169" i="13"/>
  <c r="CK382" i="13"/>
  <c r="CK479" i="13"/>
  <c r="CK58" i="13"/>
  <c r="CK376" i="13"/>
  <c r="CK144" i="13"/>
  <c r="CK338" i="13"/>
  <c r="CK526" i="13"/>
  <c r="CK404" i="13"/>
  <c r="CK161" i="13"/>
  <c r="CK316" i="13"/>
  <c r="CK81" i="13"/>
  <c r="CK361" i="13"/>
  <c r="CK503" i="13"/>
  <c r="CK306" i="13"/>
  <c r="CK352" i="13"/>
  <c r="CK380" i="13"/>
  <c r="CK324" i="13"/>
  <c r="CK157" i="13"/>
  <c r="CK347" i="13"/>
  <c r="CK351" i="13"/>
  <c r="CK362" i="13"/>
  <c r="CK335" i="13"/>
  <c r="CK279" i="13"/>
  <c r="CK265" i="13"/>
  <c r="CK57" i="13"/>
  <c r="CK191" i="13"/>
  <c r="CK408" i="13"/>
  <c r="CK277" i="13"/>
  <c r="CK182" i="13"/>
  <c r="CK101" i="13"/>
  <c r="CK262" i="13"/>
  <c r="CK152" i="13"/>
  <c r="CK108" i="13"/>
  <c r="CK490" i="13"/>
  <c r="CK403" i="13"/>
  <c r="CK333" i="13"/>
  <c r="CK110" i="13"/>
  <c r="CK337" i="13"/>
  <c r="CK219" i="13"/>
  <c r="CK129" i="13"/>
  <c r="CK123" i="13"/>
  <c r="CK122" i="13"/>
  <c r="CK239" i="13"/>
  <c r="CK100" i="13"/>
  <c r="CK258" i="13"/>
  <c r="CK428" i="13"/>
  <c r="CK383" i="13"/>
  <c r="CK516" i="13"/>
  <c r="CK109" i="13"/>
  <c r="CK438" i="13"/>
  <c r="CK505" i="13"/>
  <c r="CK475" i="13"/>
  <c r="CK504" i="13"/>
  <c r="CK46" i="13"/>
  <c r="CK128" i="13"/>
  <c r="CK172" i="13"/>
  <c r="CK86" i="13"/>
  <c r="CK305" i="13"/>
  <c r="CK435" i="13"/>
  <c r="CK97" i="13"/>
  <c r="CK201" i="13"/>
  <c r="CK317" i="13"/>
  <c r="CK314" i="13"/>
  <c r="CK336" i="13"/>
  <c r="CK148" i="13"/>
  <c r="CK494" i="13"/>
  <c r="CK327" i="13"/>
  <c r="CK70" i="13"/>
  <c r="CK350" i="13"/>
  <c r="CK116" i="13"/>
  <c r="CK332" i="13"/>
  <c r="CK486" i="13"/>
  <c r="CK66" i="13"/>
  <c r="CK365" i="13"/>
  <c r="CK73" i="13"/>
  <c r="CF33" i="13"/>
  <c r="CK33" i="13"/>
  <c r="CK85" i="13"/>
  <c r="CK399" i="13"/>
  <c r="CK451" i="13"/>
  <c r="CK527" i="13"/>
  <c r="CK117" i="13"/>
  <c r="CK280" i="13"/>
  <c r="CK147" i="13"/>
  <c r="CK363" i="13"/>
  <c r="CK389" i="13"/>
  <c r="CK456" i="13"/>
  <c r="CK424" i="13"/>
  <c r="CK146" i="13"/>
  <c r="CK357" i="13"/>
  <c r="CK318" i="13"/>
  <c r="CK412" i="13"/>
  <c r="CK39" i="13"/>
  <c r="CK418" i="13"/>
  <c r="CK374" i="13"/>
  <c r="CK480" i="13"/>
  <c r="CK431" i="13"/>
  <c r="CK406" i="13"/>
  <c r="CK478" i="13"/>
  <c r="CK445" i="13"/>
  <c r="CK235" i="13"/>
  <c r="CK243" i="13"/>
  <c r="CK470" i="13"/>
  <c r="CK130" i="13"/>
  <c r="CK484" i="13"/>
  <c r="CK299" i="13"/>
  <c r="CK463" i="13"/>
  <c r="CK355" i="13"/>
  <c r="CK127" i="13"/>
  <c r="CK153" i="13"/>
  <c r="CK131" i="13"/>
  <c r="CK183" i="13"/>
  <c r="CK281" i="13"/>
  <c r="CK427" i="13"/>
  <c r="CK198" i="13"/>
  <c r="CK240" i="13"/>
  <c r="CK63" i="13"/>
  <c r="CK499" i="13"/>
  <c r="CK491" i="13"/>
  <c r="CK237" i="13"/>
  <c r="CK372" i="13"/>
  <c r="CK197" i="13"/>
  <c r="CK273" i="13"/>
  <c r="CK297" i="13"/>
  <c r="CK395" i="13"/>
  <c r="CK413" i="13"/>
  <c r="CK139" i="13"/>
  <c r="CK511" i="13"/>
  <c r="CK325" i="13"/>
  <c r="CK384" i="13"/>
  <c r="CK192" i="13"/>
  <c r="CK326" i="13"/>
  <c r="CK272" i="13"/>
  <c r="CK481" i="13"/>
  <c r="CK433" i="13"/>
  <c r="CK341" i="13"/>
  <c r="CK65" i="13"/>
  <c r="CK84" i="13"/>
  <c r="CK164" i="13"/>
  <c r="CK244" i="13"/>
  <c r="CK190" i="13"/>
  <c r="CK524" i="13"/>
  <c r="CK93" i="13"/>
  <c r="CK289" i="13"/>
  <c r="CK296" i="13"/>
  <c r="CK367" i="13"/>
  <c r="CK257" i="13"/>
  <c r="CK488" i="13"/>
  <c r="CK377" i="13"/>
  <c r="CK263" i="13"/>
  <c r="CK530" i="13"/>
  <c r="CK444" i="13"/>
  <c r="CK113" i="13"/>
  <c r="CK99" i="13"/>
  <c r="CK160" i="13"/>
  <c r="CK48" i="13"/>
  <c r="CK423" i="13"/>
  <c r="CK415" i="13"/>
  <c r="CK521" i="13"/>
  <c r="CK185" i="13"/>
  <c r="CK321" i="13"/>
  <c r="CK462" i="13"/>
  <c r="CK330" i="13"/>
  <c r="CK392" i="13"/>
  <c r="CK92" i="13"/>
  <c r="CK174" i="13"/>
  <c r="CK514" i="13"/>
  <c r="CK519" i="13"/>
  <c r="CK242" i="13"/>
  <c r="CK88" i="13"/>
  <c r="CK449" i="13"/>
  <c r="CK437" i="13"/>
  <c r="CK75" i="13"/>
  <c r="CK180" i="13"/>
  <c r="CK508" i="13"/>
  <c r="CK308" i="13"/>
  <c r="CK261" i="13"/>
  <c r="CK422" i="13"/>
  <c r="CK52" i="13"/>
  <c r="CK466" i="13"/>
  <c r="CK436" i="13"/>
  <c r="CK359" i="13"/>
  <c r="CK401" i="13"/>
  <c r="CK54" i="13"/>
  <c r="CK353" i="13"/>
  <c r="CK366" i="13"/>
  <c r="CK465" i="13"/>
  <c r="CK402" i="13"/>
  <c r="CK502" i="13"/>
  <c r="CK69" i="13"/>
  <c r="CK226" i="13"/>
  <c r="CK379" i="13"/>
  <c r="CK45" i="13"/>
  <c r="CK426" i="13"/>
  <c r="CK432" i="13"/>
  <c r="CK381" i="13"/>
  <c r="CK293" i="13"/>
  <c r="CK385" i="13"/>
  <c r="CK340" i="13"/>
  <c r="CK132" i="13"/>
  <c r="CK112" i="13"/>
  <c r="CK143" i="13"/>
  <c r="CK89" i="13"/>
  <c r="CK41" i="13"/>
  <c r="CK354" i="13"/>
  <c r="CK285" i="13"/>
  <c r="CK140" i="13"/>
  <c r="CK468" i="13"/>
  <c r="CK529" i="13"/>
  <c r="CK264" i="13"/>
  <c r="CK292" i="13"/>
  <c r="CK334" i="13"/>
  <c r="CK320" i="13"/>
  <c r="CK493" i="13"/>
  <c r="CK405" i="13"/>
  <c r="CK199" i="13"/>
  <c r="CK447" i="13"/>
  <c r="CK115" i="13"/>
  <c r="CK145" i="13"/>
  <c r="CK121" i="13"/>
  <c r="CK111" i="13"/>
  <c r="CK291" i="13"/>
  <c r="CG68" i="13"/>
  <c r="CF517" i="13"/>
  <c r="CG462" i="13"/>
  <c r="CG40" i="13"/>
  <c r="CG354" i="13"/>
  <c r="CF518" i="13"/>
  <c r="CF378" i="13"/>
  <c r="CG517" i="13"/>
  <c r="CG215" i="13"/>
  <c r="CG364" i="13"/>
  <c r="CF468" i="13"/>
  <c r="CG379" i="13"/>
  <c r="CG172" i="13"/>
  <c r="CF364" i="13"/>
  <c r="CG485" i="13"/>
  <c r="CG368" i="13"/>
  <c r="CG520" i="13"/>
  <c r="CF51" i="13"/>
  <c r="CH51" i="13" s="1"/>
  <c r="CG110" i="13"/>
  <c r="CG50" i="13"/>
  <c r="CI49" i="13" s="1"/>
  <c r="CG477" i="13"/>
  <c r="CG257" i="13"/>
  <c r="CG463" i="13"/>
  <c r="CG85" i="13"/>
  <c r="CG48" i="13"/>
  <c r="CI48" i="13" s="1"/>
  <c r="CG51" i="13"/>
  <c r="CG71" i="13"/>
  <c r="CG239" i="13"/>
  <c r="CG377" i="13"/>
  <c r="CG394" i="13"/>
  <c r="CF477" i="13"/>
  <c r="CG475" i="13"/>
  <c r="CG407" i="13"/>
  <c r="CG155" i="13"/>
  <c r="CF486" i="13"/>
  <c r="CG474" i="13"/>
  <c r="CF189" i="13"/>
  <c r="CG228" i="13"/>
  <c r="CF377" i="13"/>
  <c r="CF148" i="13"/>
  <c r="CG96" i="13"/>
  <c r="CG209" i="13"/>
  <c r="CG514" i="13"/>
  <c r="CG142" i="13"/>
  <c r="CG416" i="13"/>
  <c r="CF160" i="13"/>
  <c r="CF35" i="13"/>
  <c r="CH35" i="13" s="1"/>
  <c r="CG414" i="13"/>
  <c r="CG482" i="13"/>
  <c r="CG274" i="13"/>
  <c r="CF394" i="13"/>
  <c r="CF475" i="13"/>
  <c r="CG425" i="13"/>
  <c r="CG141" i="13"/>
  <c r="CG117" i="13"/>
  <c r="CF132" i="13"/>
  <c r="CF269" i="13"/>
  <c r="CF314" i="13"/>
  <c r="CG108" i="13"/>
  <c r="CG101" i="13"/>
  <c r="CF307" i="13"/>
  <c r="CG84" i="13"/>
  <c r="CF288" i="13"/>
  <c r="CG201" i="13"/>
  <c r="CG120" i="13"/>
  <c r="CG35" i="13"/>
  <c r="CG237" i="13"/>
  <c r="CF281" i="13"/>
  <c r="CF318" i="13"/>
  <c r="CF410" i="13"/>
  <c r="CF242" i="13"/>
  <c r="CF218" i="13"/>
  <c r="CF388" i="13"/>
  <c r="CF416" i="13"/>
  <c r="CF514" i="13"/>
  <c r="CF187" i="13"/>
  <c r="CF523" i="13"/>
  <c r="CF45" i="13"/>
  <c r="CH45" i="13" s="1"/>
  <c r="CF275" i="13"/>
  <c r="CF289" i="13"/>
  <c r="BY21" i="13"/>
  <c r="BX21" i="13"/>
  <c r="BV21" i="13"/>
  <c r="BW21" i="13"/>
  <c r="CF291" i="13"/>
  <c r="CG178" i="13"/>
  <c r="CG393" i="13"/>
  <c r="CF237" i="13"/>
  <c r="CG38" i="13"/>
  <c r="CI37" i="13" s="1"/>
  <c r="CJ37" i="13" s="1"/>
  <c r="CG60" i="13"/>
  <c r="CG130" i="13"/>
  <c r="CG208" i="13"/>
  <c r="CF144" i="13"/>
  <c r="CF455" i="13"/>
  <c r="CG288" i="13"/>
  <c r="CF201" i="13"/>
  <c r="CG47" i="13"/>
  <c r="CF75" i="13"/>
  <c r="CH75" i="13" s="1"/>
  <c r="CF334" i="13"/>
  <c r="CF304" i="13"/>
  <c r="CG355" i="13"/>
  <c r="CG494" i="13"/>
  <c r="CF521" i="13"/>
  <c r="CG262" i="13"/>
  <c r="CG253" i="13"/>
  <c r="CF446" i="13"/>
  <c r="CG221" i="13"/>
  <c r="CG423" i="13"/>
  <c r="CG146" i="13"/>
  <c r="CG297" i="13"/>
  <c r="CG177" i="13"/>
  <c r="CG186" i="13"/>
  <c r="CG204" i="13"/>
  <c r="CF228" i="13"/>
  <c r="CG145" i="13"/>
  <c r="CG248" i="13"/>
  <c r="CF385" i="13"/>
  <c r="CG486" i="13"/>
  <c r="CG480" i="13"/>
  <c r="CF46" i="13"/>
  <c r="CH46" i="13" s="1"/>
  <c r="CF81" i="13"/>
  <c r="CF505" i="13"/>
  <c r="CF303" i="13"/>
  <c r="CF504" i="13"/>
  <c r="CF470" i="13"/>
  <c r="CF209" i="13"/>
  <c r="CF461" i="13"/>
  <c r="CG459" i="13"/>
  <c r="CF376" i="13"/>
  <c r="CG332" i="13"/>
  <c r="CF153" i="13"/>
  <c r="CF252" i="13"/>
  <c r="CG250" i="13"/>
  <c r="CG324" i="13"/>
  <c r="CG440" i="13"/>
  <c r="CF482" i="13"/>
  <c r="CG455" i="13"/>
  <c r="CG383" i="13"/>
  <c r="CG136" i="13"/>
  <c r="CF362" i="13"/>
  <c r="CF38" i="13"/>
  <c r="CH38" i="13" s="1"/>
  <c r="CF177" i="13"/>
  <c r="CF351" i="13"/>
  <c r="CG509" i="13"/>
  <c r="CG74" i="13"/>
  <c r="CG165" i="13"/>
  <c r="CG205" i="13"/>
  <c r="CG437" i="13"/>
  <c r="CG430" i="13"/>
  <c r="CG484" i="13"/>
  <c r="CG79" i="13"/>
  <c r="CF196" i="13"/>
  <c r="CF524" i="13"/>
  <c r="CG57" i="13"/>
  <c r="CI56" i="13" s="1"/>
  <c r="CJ56" i="13" s="1"/>
  <c r="CG310" i="13"/>
  <c r="CG86" i="13"/>
  <c r="CG370" i="13"/>
  <c r="CG521" i="13"/>
  <c r="CG315" i="13"/>
  <c r="CG182" i="13"/>
  <c r="CG124" i="13"/>
  <c r="CG457" i="13"/>
  <c r="CG348" i="13"/>
  <c r="CG173" i="13"/>
  <c r="CF72" i="13"/>
  <c r="CH72" i="13" s="1"/>
  <c r="CG351" i="13"/>
  <c r="CG291" i="13"/>
  <c r="CF401" i="13"/>
  <c r="CF42" i="13"/>
  <c r="CH42" i="13" s="1"/>
  <c r="CF444" i="13"/>
  <c r="CF525" i="13"/>
  <c r="CG428" i="13"/>
  <c r="CG384" i="13"/>
  <c r="CF206" i="13"/>
  <c r="CF179" i="13"/>
  <c r="CF229" i="13"/>
  <c r="CF143" i="13"/>
  <c r="CF300" i="13"/>
  <c r="CF400" i="13"/>
  <c r="CG327" i="13"/>
  <c r="CF69" i="13"/>
  <c r="CH69" i="13" s="1"/>
  <c r="CF279" i="13"/>
  <c r="CG83" i="13"/>
  <c r="CG404" i="13"/>
  <c r="CG106" i="13"/>
  <c r="CG169" i="13"/>
  <c r="CG102" i="13"/>
  <c r="CF308" i="13"/>
  <c r="CG162" i="13"/>
  <c r="CG233" i="13"/>
  <c r="CG103" i="13"/>
  <c r="CF70" i="13"/>
  <c r="CH70" i="13" s="1"/>
  <c r="CG281" i="13"/>
  <c r="CF276" i="13"/>
  <c r="CG418" i="13"/>
  <c r="CG156" i="13"/>
  <c r="CF135" i="13"/>
  <c r="CF324" i="13"/>
  <c r="CG491" i="13"/>
  <c r="CG452" i="13"/>
  <c r="CF130" i="13"/>
  <c r="CF235" i="13"/>
  <c r="CF358" i="13"/>
  <c r="CF230" i="13"/>
  <c r="CF441" i="13"/>
  <c r="CF341" i="13"/>
  <c r="CF161" i="13"/>
  <c r="CG160" i="13"/>
  <c r="CG395" i="13"/>
  <c r="CF65" i="13"/>
  <c r="CH65" i="13" s="1"/>
  <c r="CG223" i="13"/>
  <c r="CG296" i="13"/>
  <c r="CG231" i="13"/>
  <c r="CG245" i="13"/>
  <c r="CG180" i="13"/>
  <c r="CF508" i="13"/>
  <c r="CF329" i="13"/>
  <c r="CF507" i="13"/>
  <c r="CF390" i="13"/>
  <c r="CF214" i="13"/>
  <c r="CG382" i="13"/>
  <c r="CF447" i="13"/>
  <c r="CG389" i="13"/>
  <c r="CF137" i="13"/>
  <c r="CG294" i="13"/>
  <c r="CF349" i="13"/>
  <c r="CG258" i="13"/>
  <c r="CF41" i="13"/>
  <c r="CH41" i="13" s="1"/>
  <c r="CF61" i="13"/>
  <c r="CH61" i="13" s="1"/>
  <c r="CG192" i="13"/>
  <c r="CG153" i="13"/>
  <c r="CF213" i="13"/>
  <c r="CF226" i="13"/>
  <c r="CF254" i="13"/>
  <c r="CG302" i="13"/>
  <c r="CG298" i="13"/>
  <c r="CG154" i="13"/>
  <c r="CF170" i="13"/>
  <c r="CG196" i="13"/>
  <c r="CF493" i="13"/>
  <c r="CF113" i="13"/>
  <c r="CF146" i="13"/>
  <c r="CF449" i="13"/>
  <c r="CG513" i="13"/>
  <c r="CF77" i="13"/>
  <c r="CH77" i="13" s="1"/>
  <c r="CG337" i="13"/>
  <c r="CG267" i="13"/>
  <c r="CF147" i="13"/>
  <c r="CG314" i="13"/>
  <c r="CG189" i="13"/>
  <c r="CF264" i="13"/>
  <c r="CG175" i="13"/>
  <c r="CG118" i="13"/>
  <c r="CF313" i="13"/>
  <c r="CG252" i="13"/>
  <c r="CG490" i="13"/>
  <c r="CG454" i="13"/>
  <c r="CF80" i="13"/>
  <c r="CH80" i="13" s="1"/>
  <c r="CG135" i="13"/>
  <c r="CF266" i="13"/>
  <c r="CG36" i="13"/>
  <c r="CG94" i="13"/>
  <c r="CG412" i="13"/>
  <c r="CF529" i="13"/>
  <c r="CF152" i="13"/>
  <c r="CG159" i="13"/>
  <c r="CF92" i="13"/>
  <c r="CF391" i="13"/>
  <c r="CG295" i="13"/>
  <c r="CG200" i="13"/>
  <c r="CF194" i="13"/>
  <c r="CF407" i="13"/>
  <c r="CG397" i="13"/>
  <c r="CG217" i="13"/>
  <c r="CF173" i="13"/>
  <c r="CF355" i="13"/>
  <c r="CG411" i="13"/>
  <c r="CG138" i="13"/>
  <c r="CG527" i="13"/>
  <c r="CF154" i="13"/>
  <c r="CG70" i="13"/>
  <c r="CG55" i="13"/>
  <c r="CG328" i="13"/>
  <c r="CG214" i="13"/>
  <c r="CG191" i="13"/>
  <c r="CG306" i="13"/>
  <c r="CG391" i="13"/>
  <c r="CF108" i="13"/>
  <c r="CG62" i="13"/>
  <c r="CG45" i="13"/>
  <c r="CG193" i="13"/>
  <c r="CG275" i="13"/>
  <c r="CG139" i="13"/>
  <c r="CG374" i="13"/>
  <c r="CG222" i="13"/>
  <c r="CF352" i="13"/>
  <c r="CG82" i="13"/>
  <c r="CG335" i="13"/>
  <c r="CG464" i="13"/>
  <c r="CF274" i="13"/>
  <c r="CF312" i="13"/>
  <c r="CF497" i="13"/>
  <c r="CG148" i="13"/>
  <c r="CG269" i="13"/>
  <c r="CF287" i="13"/>
  <c r="CG322" i="13"/>
  <c r="CG369" i="13"/>
  <c r="CG300" i="13"/>
  <c r="CG46" i="13"/>
  <c r="CG73" i="13"/>
  <c r="CG347" i="13"/>
  <c r="CG81" i="13"/>
  <c r="CF200" i="13"/>
  <c r="CF434" i="13"/>
  <c r="CG526" i="13"/>
  <c r="CG303" i="13"/>
  <c r="CG504" i="13"/>
  <c r="CG91" i="13"/>
  <c r="CG304" i="13"/>
  <c r="CF295" i="13"/>
  <c r="CF417" i="13"/>
  <c r="CF43" i="13"/>
  <c r="CH43" i="13" s="1"/>
  <c r="CF39" i="13"/>
  <c r="CH39" i="13" s="1"/>
  <c r="CG325" i="13"/>
  <c r="CF198" i="13"/>
  <c r="CF527" i="13"/>
  <c r="CG34" i="13"/>
  <c r="CG77" i="13"/>
  <c r="CG251" i="13"/>
  <c r="CF284" i="13"/>
  <c r="CF317" i="13"/>
  <c r="CF248" i="13"/>
  <c r="CF346" i="13"/>
  <c r="CF460" i="13"/>
  <c r="CF117" i="13"/>
  <c r="CG476" i="13"/>
  <c r="CG190" i="13"/>
  <c r="CF509" i="13"/>
  <c r="CG236" i="13"/>
  <c r="CF208" i="13"/>
  <c r="CF458" i="13"/>
  <c r="CF151" i="13"/>
  <c r="CF221" i="13"/>
  <c r="CF87" i="13"/>
  <c r="CF326" i="13"/>
  <c r="CF171" i="13"/>
  <c r="CG260" i="13"/>
  <c r="CF384" i="13"/>
  <c r="CF90" i="13"/>
  <c r="CF502" i="13"/>
  <c r="CF487" i="13"/>
  <c r="CG168" i="13"/>
  <c r="CF100" i="13"/>
  <c r="CF216" i="13"/>
  <c r="CF185" i="13"/>
  <c r="CG241" i="13"/>
  <c r="CF498" i="13"/>
  <c r="CG144" i="13"/>
  <c r="CG59" i="13"/>
  <c r="CG63" i="13"/>
  <c r="CG264" i="13"/>
  <c r="CG128" i="13"/>
  <c r="CG116" i="13"/>
  <c r="CF119" i="13"/>
  <c r="CG261" i="13"/>
  <c r="CF83" i="13"/>
  <c r="CG44" i="13"/>
  <c r="CG435" i="13"/>
  <c r="CF361" i="13"/>
  <c r="CG132" i="13"/>
  <c r="CG349" i="13"/>
  <c r="CF224" i="13"/>
  <c r="CF309" i="13"/>
  <c r="CF426" i="13"/>
  <c r="CF480" i="13"/>
  <c r="CG171" i="13"/>
  <c r="CG188" i="13"/>
  <c r="CG90" i="13"/>
  <c r="CI89" i="13" s="1"/>
  <c r="CF121" i="13"/>
  <c r="CF530" i="13"/>
  <c r="CF310" i="13"/>
  <c r="CG492" i="13"/>
  <c r="CG131" i="13"/>
  <c r="CG385" i="13"/>
  <c r="CF340" i="13"/>
  <c r="CF440" i="13"/>
  <c r="CF425" i="13"/>
  <c r="CF178" i="13"/>
  <c r="CF125" i="13"/>
  <c r="CF250" i="13"/>
  <c r="CF249" i="13"/>
  <c r="CG334" i="13"/>
  <c r="CG469" i="13"/>
  <c r="CG107" i="13"/>
  <c r="CF343" i="13"/>
  <c r="CG403" i="13"/>
  <c r="CF165" i="13"/>
  <c r="CG429" i="13"/>
  <c r="CG112" i="13"/>
  <c r="CF315" i="13"/>
  <c r="CF210" i="13"/>
  <c r="CG356" i="13"/>
  <c r="CF246" i="13"/>
  <c r="CG235" i="13"/>
  <c r="CG426" i="13"/>
  <c r="CF500" i="13"/>
  <c r="CG358" i="13"/>
  <c r="CF363" i="13"/>
  <c r="CF232" i="13"/>
  <c r="CF298" i="13"/>
  <c r="CF484" i="13"/>
  <c r="CF114" i="13"/>
  <c r="CG72" i="13"/>
  <c r="CG65" i="13"/>
  <c r="CG413" i="13"/>
  <c r="CF503" i="13"/>
  <c r="CG152" i="13"/>
  <c r="CG170" i="13"/>
  <c r="CG438" i="13"/>
  <c r="CG375" i="13"/>
  <c r="CF387" i="13"/>
  <c r="CG301" i="13"/>
  <c r="CF120" i="13"/>
  <c r="CF52" i="13"/>
  <c r="CH52" i="13" s="1"/>
  <c r="CG166" i="13"/>
  <c r="CF245" i="13"/>
  <c r="CG422" i="13"/>
  <c r="CF412" i="13"/>
  <c r="CF105" i="13"/>
  <c r="CF212" i="13"/>
  <c r="CF199" i="13"/>
  <c r="CG516" i="13"/>
  <c r="CF140" i="13"/>
  <c r="CF372" i="13"/>
  <c r="CG213" i="13"/>
  <c r="CF286" i="13"/>
  <c r="CG481" i="13"/>
  <c r="CG149" i="13"/>
  <c r="CF159" i="13"/>
  <c r="CF158" i="13"/>
  <c r="CF265" i="13"/>
  <c r="CG278" i="13"/>
  <c r="CG421" i="13"/>
  <c r="CF512" i="13"/>
  <c r="CF233" i="13"/>
  <c r="CG344" i="13"/>
  <c r="CG399" i="13"/>
  <c r="CG329" i="13"/>
  <c r="CF219" i="13"/>
  <c r="CF445" i="13"/>
  <c r="CF211" i="13"/>
  <c r="CF223" i="13"/>
  <c r="CF316" i="13"/>
  <c r="CF66" i="13"/>
  <c r="CH66" i="13" s="1"/>
  <c r="CF320" i="13"/>
  <c r="CG443" i="13"/>
  <c r="CF405" i="13"/>
  <c r="CG225" i="13"/>
  <c r="CF479" i="13"/>
  <c r="CG277" i="13"/>
  <c r="CF181" i="13"/>
  <c r="CF174" i="13"/>
  <c r="CF272" i="13"/>
  <c r="CG489" i="13"/>
  <c r="CF345" i="13"/>
  <c r="CF323" i="13"/>
  <c r="CF128" i="13"/>
  <c r="CF296" i="13"/>
  <c r="CF118" i="13"/>
  <c r="CF374" i="13"/>
  <c r="CG376" i="13"/>
  <c r="CG312" i="13"/>
  <c r="CG372" i="13"/>
  <c r="CG179" i="13"/>
  <c r="CF481" i="13"/>
  <c r="CG195" i="13"/>
  <c r="CF131" i="13"/>
  <c r="CG158" i="13"/>
  <c r="CF169" i="13"/>
  <c r="CG343" i="13"/>
  <c r="CF421" i="13"/>
  <c r="CF399" i="13"/>
  <c r="CF490" i="13"/>
  <c r="CF437" i="13"/>
  <c r="CF331" i="13"/>
  <c r="CG365" i="13"/>
  <c r="CG244" i="13"/>
  <c r="CG320" i="13"/>
  <c r="CG242" i="13"/>
  <c r="CF188" i="13"/>
  <c r="CG318" i="13"/>
  <c r="CF197" i="13"/>
  <c r="CG341" i="13"/>
  <c r="CF389" i="13"/>
  <c r="CF225" i="13"/>
  <c r="CG410" i="13"/>
  <c r="CG289" i="13"/>
  <c r="CF234" i="13"/>
  <c r="CG67" i="13"/>
  <c r="CG417" i="13"/>
  <c r="CF263" i="13"/>
  <c r="CF336" i="13"/>
  <c r="CF36" i="13"/>
  <c r="CH36" i="13" s="1"/>
  <c r="CG283" i="13"/>
  <c r="CG360" i="13"/>
  <c r="CG439" i="13"/>
  <c r="CF395" i="13"/>
  <c r="CG493" i="13"/>
  <c r="CG359" i="13"/>
  <c r="CG456" i="13"/>
  <c r="CF127" i="13"/>
  <c r="CG54" i="13"/>
  <c r="CF186" i="13"/>
  <c r="CG511" i="13"/>
  <c r="CG523" i="13"/>
  <c r="CF335" i="13"/>
  <c r="CF290" i="13"/>
  <c r="CF136" i="13"/>
  <c r="CF297" i="13"/>
  <c r="CF258" i="13"/>
  <c r="CF347" i="13"/>
  <c r="CF452" i="13"/>
  <c r="CF262" i="13"/>
  <c r="CG366" i="13"/>
  <c r="CG331" i="13"/>
  <c r="CF167" i="13"/>
  <c r="CF451" i="13"/>
  <c r="CF392" i="13"/>
  <c r="CG197" i="13"/>
  <c r="CF176" i="13"/>
  <c r="CG234" i="13"/>
  <c r="CG263" i="13"/>
  <c r="CG336" i="13"/>
  <c r="CF268" i="13"/>
  <c r="CF432" i="13"/>
  <c r="CF501" i="13"/>
  <c r="CF227" i="13"/>
  <c r="CG127" i="13"/>
  <c r="CG290" i="13"/>
  <c r="CF522" i="13"/>
  <c r="CG338" i="13"/>
  <c r="CF273" i="13"/>
  <c r="CG167" i="13"/>
  <c r="CF472" i="13"/>
  <c r="CF333" i="13"/>
  <c r="CG451" i="13"/>
  <c r="CG218" i="13"/>
  <c r="CG147" i="13"/>
  <c r="CG419" i="13"/>
  <c r="CG392" i="13"/>
  <c r="CG176" i="13"/>
  <c r="CG342" i="13"/>
  <c r="CF381" i="13"/>
  <c r="CG268" i="13"/>
  <c r="CG432" i="13"/>
  <c r="CF428" i="13"/>
  <c r="CG227" i="13"/>
  <c r="CF183" i="13"/>
  <c r="CF442" i="13"/>
  <c r="CF54" i="13"/>
  <c r="CH54" i="13" s="1"/>
  <c r="CG311" i="13"/>
  <c r="CF321" i="13"/>
  <c r="CG198" i="13"/>
  <c r="CG105" i="13"/>
  <c r="CG317" i="13"/>
  <c r="CG212" i="13"/>
  <c r="CG199" i="13"/>
  <c r="CG503" i="13"/>
  <c r="CG75" i="13"/>
  <c r="CG287" i="13"/>
  <c r="CF459" i="13"/>
  <c r="CG361" i="13"/>
  <c r="CG353" i="13"/>
  <c r="CG522" i="13"/>
  <c r="CF476" i="13"/>
  <c r="CF76" i="13"/>
  <c r="CH76" i="13" s="1"/>
  <c r="CG458" i="13"/>
  <c r="CG219" i="13"/>
  <c r="CG151" i="13"/>
  <c r="CG87" i="13"/>
  <c r="CG210" i="13"/>
  <c r="CG470" i="13"/>
  <c r="CG273" i="13"/>
  <c r="CG41" i="13"/>
  <c r="CG246" i="13"/>
  <c r="CG408" i="13"/>
  <c r="CG472" i="13"/>
  <c r="CG230" i="13"/>
  <c r="CF58" i="13"/>
  <c r="CH58" i="13" s="1"/>
  <c r="CF256" i="13"/>
  <c r="CG333" i="13"/>
  <c r="CG276" i="13"/>
  <c r="CG387" i="13"/>
  <c r="CG479" i="13"/>
  <c r="CG187" i="13"/>
  <c r="CG216" i="13"/>
  <c r="CF157" i="13"/>
  <c r="CG339" i="13"/>
  <c r="CG307" i="13"/>
  <c r="CG530" i="13"/>
  <c r="CF270" i="13"/>
  <c r="CG183" i="13"/>
  <c r="CF424" i="13"/>
  <c r="CG52" i="13"/>
  <c r="CG442" i="13"/>
  <c r="CG321" i="13"/>
  <c r="CG150" i="13"/>
  <c r="CG466" i="13"/>
  <c r="CG61" i="13"/>
  <c r="CF180" i="13"/>
  <c r="CF82" i="13"/>
  <c r="CF138" i="13"/>
  <c r="CF253" i="13"/>
  <c r="CF261" i="13"/>
  <c r="CG125" i="13"/>
  <c r="CG249" i="13"/>
  <c r="CG143" i="13"/>
  <c r="CF294" i="13"/>
  <c r="CG373" i="13"/>
  <c r="CG92" i="13"/>
  <c r="CF278" i="13"/>
  <c r="CG76" i="13"/>
  <c r="CG508" i="13"/>
  <c r="CF162" i="13"/>
  <c r="CF60" i="13"/>
  <c r="CH60" i="13" s="1"/>
  <c r="CF375" i="13"/>
  <c r="CF74" i="13"/>
  <c r="CH74" i="13" s="1"/>
  <c r="CF519" i="13"/>
  <c r="CF64" i="13"/>
  <c r="CH64" i="13" s="1"/>
  <c r="CF182" i="13"/>
  <c r="CF91" i="13"/>
  <c r="CG58" i="13"/>
  <c r="CG256" i="13"/>
  <c r="CF443" i="13"/>
  <c r="CG266" i="13"/>
  <c r="CF238" i="13"/>
  <c r="CG388" i="13"/>
  <c r="CF299" i="13"/>
  <c r="CG447" i="13"/>
  <c r="CG441" i="13"/>
  <c r="CG174" i="13"/>
  <c r="CG114" i="13"/>
  <c r="CG161" i="13"/>
  <c r="CG157" i="13"/>
  <c r="CF301" i="13"/>
  <c r="CF348" i="13"/>
  <c r="CG436" i="13"/>
  <c r="CG43" i="13"/>
  <c r="CG270" i="13"/>
  <c r="CF259" i="13"/>
  <c r="CG279" i="13"/>
  <c r="CG424" i="13"/>
  <c r="CF325" i="13"/>
  <c r="CG449" i="13"/>
  <c r="CF370" i="13"/>
  <c r="CF251" i="13"/>
  <c r="CF422" i="13"/>
  <c r="CF47" i="13"/>
  <c r="CH47" i="13" s="1"/>
  <c r="CG460" i="13"/>
  <c r="CF44" i="13"/>
  <c r="CH44" i="13" s="1"/>
  <c r="CF369" i="13"/>
  <c r="CG133" i="13"/>
  <c r="CF103" i="13"/>
  <c r="CF337" i="13"/>
  <c r="CG519" i="13"/>
  <c r="CF338" i="13"/>
  <c r="CF267" i="13"/>
  <c r="CF328" i="13"/>
  <c r="CF124" i="13"/>
  <c r="CF255" i="13"/>
  <c r="CG363" i="13"/>
  <c r="CG238" i="13"/>
  <c r="CG299" i="13"/>
  <c r="CG405" i="13"/>
  <c r="CG80" i="13"/>
  <c r="CF430" i="13"/>
  <c r="CF163" i="13"/>
  <c r="CG350" i="13"/>
  <c r="CF436" i="13"/>
  <c r="CF319" i="13"/>
  <c r="CF155" i="13"/>
  <c r="CG259" i="13"/>
  <c r="CF241" i="13"/>
  <c r="CF415" i="13"/>
  <c r="CF59" i="13"/>
  <c r="CH59" i="13" s="1"/>
  <c r="CF396" i="13"/>
  <c r="CF330" i="13"/>
  <c r="CF204" i="13"/>
  <c r="CF166" i="13"/>
  <c r="CF86" i="13"/>
  <c r="CF373" i="13"/>
  <c r="CG271" i="13"/>
  <c r="CF473" i="13"/>
  <c r="CF306" i="13"/>
  <c r="CG255" i="13"/>
  <c r="CF247" i="13"/>
  <c r="CF99" i="13"/>
  <c r="CF88" i="13"/>
  <c r="CG163" i="13"/>
  <c r="CF506" i="13"/>
  <c r="CF104" i="13"/>
  <c r="CG319" i="13"/>
  <c r="CG280" i="13"/>
  <c r="CG415" i="13"/>
  <c r="CF483" i="13"/>
  <c r="CG396" i="13"/>
  <c r="CG330" i="13"/>
  <c r="CG346" i="13"/>
  <c r="CF453" i="13"/>
  <c r="CG64" i="13"/>
  <c r="CG164" i="13"/>
  <c r="CF207" i="13"/>
  <c r="CF467" i="13"/>
  <c r="CG247" i="13"/>
  <c r="CG99" i="13"/>
  <c r="CI98" i="13" s="1"/>
  <c r="CJ98" i="13" s="1"/>
  <c r="CG88" i="13"/>
  <c r="CG506" i="13"/>
  <c r="CF450" i="13"/>
  <c r="CF350" i="13"/>
  <c r="CG104" i="13"/>
  <c r="CF489" i="13"/>
  <c r="CG39" i="13"/>
  <c r="CF175" i="13"/>
  <c r="CF139" i="13"/>
  <c r="CF222" i="13"/>
  <c r="CF411" i="13"/>
  <c r="CG206" i="13"/>
  <c r="CG140" i="13"/>
  <c r="CF435" i="13"/>
  <c r="CG229" i="13"/>
  <c r="CG453" i="13"/>
  <c r="CG362" i="13"/>
  <c r="CF190" i="13"/>
  <c r="CG434" i="13"/>
  <c r="CF344" i="13"/>
  <c r="CF205" i="13"/>
  <c r="CF112" i="13"/>
  <c r="CG398" i="13"/>
  <c r="CF454" i="13"/>
  <c r="CG445" i="13"/>
  <c r="CG507" i="13"/>
  <c r="CG505" i="13"/>
  <c r="CG66" i="13"/>
  <c r="CF282" i="13"/>
  <c r="CG401" i="13"/>
  <c r="CG42" i="13"/>
  <c r="CG207" i="13"/>
  <c r="CG467" i="13"/>
  <c r="CG487" i="13"/>
  <c r="CG181" i="13"/>
  <c r="CG100" i="13"/>
  <c r="CG126" i="13"/>
  <c r="CG185" i="13"/>
  <c r="CG285" i="13"/>
  <c r="CG194" i="13"/>
  <c r="CG450" i="13"/>
  <c r="CG371" i="13"/>
  <c r="CF510" i="13"/>
  <c r="CG525" i="13"/>
  <c r="CG113" i="13"/>
  <c r="CG498" i="13"/>
  <c r="CF515" i="13"/>
  <c r="CG137" i="13"/>
  <c r="CF383" i="13"/>
  <c r="CF469" i="13"/>
  <c r="CG220" i="13"/>
  <c r="CF356" i="13"/>
  <c r="CG473" i="13"/>
  <c r="CF292" i="13"/>
  <c r="CF260" i="13"/>
  <c r="CG282" i="13"/>
  <c r="CF357" i="13"/>
  <c r="CF402" i="13"/>
  <c r="CF495" i="13"/>
  <c r="CG510" i="13"/>
  <c r="CF217" i="13"/>
  <c r="CF359" i="13"/>
  <c r="CF380" i="13"/>
  <c r="CG483" i="13"/>
  <c r="CG515" i="13"/>
  <c r="CG323" i="13"/>
  <c r="CF413" i="13"/>
  <c r="CF193" i="13"/>
  <c r="CF491" i="13"/>
  <c r="CG119" i="13"/>
  <c r="CF192" i="13"/>
  <c r="CG243" i="13"/>
  <c r="CF492" i="13"/>
  <c r="CG313" i="13"/>
  <c r="CG352" i="13"/>
  <c r="CF145" i="13"/>
  <c r="CF332" i="13"/>
  <c r="CG340" i="13"/>
  <c r="CG529" i="13"/>
  <c r="CF431" i="13"/>
  <c r="CG497" i="13"/>
  <c r="CG446" i="13"/>
  <c r="CF322" i="13"/>
  <c r="CG471" i="13"/>
  <c r="CG286" i="13"/>
  <c r="CF78" i="13"/>
  <c r="CH78" i="13" s="1"/>
  <c r="CG265" i="13"/>
  <c r="CF107" i="13"/>
  <c r="CG512" i="13"/>
  <c r="CF102" i="13"/>
  <c r="CG308" i="13"/>
  <c r="CG226" i="13"/>
  <c r="CF403" i="13"/>
  <c r="CG478" i="13"/>
  <c r="CF526" i="13"/>
  <c r="CG400" i="13"/>
  <c r="CG224" i="13"/>
  <c r="CF55" i="13"/>
  <c r="CH55" i="13" s="1"/>
  <c r="CF423" i="13"/>
  <c r="CF327" i="13"/>
  <c r="CG390" i="13"/>
  <c r="CG309" i="13"/>
  <c r="CG326" i="13"/>
  <c r="CF202" i="13"/>
  <c r="CG500" i="13"/>
  <c r="CG316" i="13"/>
  <c r="CG292" i="13"/>
  <c r="CF115" i="13"/>
  <c r="CF191" i="13"/>
  <c r="CF418" i="13"/>
  <c r="CG461" i="13"/>
  <c r="CG53" i="13"/>
  <c r="CG502" i="13"/>
  <c r="CG232" i="13"/>
  <c r="CG357" i="13"/>
  <c r="CG69" i="13"/>
  <c r="CF277" i="13"/>
  <c r="CF168" i="13"/>
  <c r="CF156" i="13"/>
  <c r="CG97" i="13"/>
  <c r="CG402" i="13"/>
  <c r="CG495" i="13"/>
  <c r="CG272" i="13"/>
  <c r="CG444" i="13"/>
  <c r="CG524" i="13"/>
  <c r="CG345" i="13"/>
  <c r="CG501" i="13"/>
  <c r="CG380" i="13"/>
  <c r="CF184" i="13"/>
  <c r="CF63" i="13"/>
  <c r="CH63" i="13" s="1"/>
  <c r="CF93" i="13"/>
  <c r="CG284" i="13"/>
  <c r="CG431" i="13"/>
  <c r="CG433" i="13"/>
  <c r="CG78" i="13"/>
  <c r="CF195" i="13"/>
  <c r="CF438" i="13"/>
  <c r="CF236" i="13"/>
  <c r="CG254" i="13"/>
  <c r="CF429" i="13"/>
  <c r="CG211" i="13"/>
  <c r="CF365" i="13"/>
  <c r="CG202" i="13"/>
  <c r="CF244" i="13"/>
  <c r="CG115" i="13"/>
  <c r="CF382" i="13"/>
  <c r="CG381" i="13"/>
  <c r="CF67" i="13"/>
  <c r="CH67" i="13" s="1"/>
  <c r="CF371" i="13"/>
  <c r="CG121" i="13"/>
  <c r="CF283" i="13"/>
  <c r="CF360" i="13"/>
  <c r="CF439" i="13"/>
  <c r="CF456" i="13"/>
  <c r="CG184" i="13"/>
  <c r="CG93" i="13"/>
  <c r="CF511" i="13"/>
  <c r="CF34" i="13"/>
  <c r="CH34" i="13" s="1"/>
  <c r="CF342" i="13"/>
  <c r="CF73" i="13"/>
  <c r="CH73" i="13" s="1"/>
  <c r="CF311" i="13"/>
  <c r="CF494" i="13"/>
  <c r="CF485" i="13"/>
  <c r="CF94" i="13"/>
  <c r="CF433" i="13"/>
  <c r="CF231" i="13"/>
  <c r="CF427" i="13"/>
  <c r="CF457" i="13"/>
  <c r="CF353" i="13"/>
  <c r="CF379" i="13"/>
  <c r="CF62" i="13"/>
  <c r="CH62" i="13" s="1"/>
  <c r="CF414" i="13"/>
  <c r="CF368" i="13"/>
  <c r="CF471" i="13"/>
  <c r="CF48" i="13"/>
  <c r="CH48" i="13" s="1"/>
  <c r="CF122" i="13"/>
  <c r="CF110" i="13"/>
  <c r="CF220" i="13"/>
  <c r="CF305" i="13"/>
  <c r="CF239" i="13"/>
  <c r="CF339" i="13"/>
  <c r="CF40" i="13"/>
  <c r="CH40" i="13" s="1"/>
  <c r="CF56" i="13"/>
  <c r="CH56" i="13" s="1"/>
  <c r="CF106" i="13"/>
  <c r="CF53" i="13"/>
  <c r="CH53" i="13" s="1"/>
  <c r="CF96" i="13"/>
  <c r="CF150" i="13"/>
  <c r="CF366" i="13"/>
  <c r="CF149" i="13"/>
  <c r="CF419" i="13"/>
  <c r="CF84" i="13"/>
  <c r="CF257" i="13"/>
  <c r="CF448" i="13"/>
  <c r="CF520" i="13"/>
  <c r="CF466" i="13"/>
  <c r="CF488" i="13"/>
  <c r="CF516" i="13"/>
  <c r="CF408" i="13"/>
  <c r="CF89" i="13"/>
  <c r="CF302" i="13"/>
  <c r="CF123" i="13"/>
  <c r="CF215" i="13"/>
  <c r="CF474" i="13"/>
  <c r="CF79" i="13"/>
  <c r="CH79" i="13" s="1"/>
  <c r="CF49" i="13"/>
  <c r="CH49" i="13" s="1"/>
  <c r="CF393" i="13"/>
  <c r="CF101" i="13"/>
  <c r="CF85" i="13"/>
  <c r="CF141" i="13"/>
  <c r="CF142" i="13"/>
  <c r="CF129" i="13"/>
  <c r="CF240" i="13"/>
  <c r="CF354" i="13"/>
  <c r="CF285" i="13"/>
  <c r="CF496" i="13"/>
  <c r="CF172" i="13"/>
  <c r="CF406" i="13"/>
  <c r="CF464" i="13"/>
  <c r="CF243" i="13"/>
  <c r="CF126" i="13"/>
  <c r="CF478" i="13"/>
  <c r="CF462" i="13"/>
  <c r="CF280" i="13"/>
  <c r="CF293" i="13"/>
  <c r="CF513" i="13"/>
  <c r="CF271" i="13"/>
  <c r="CF164" i="13"/>
  <c r="CF203" i="13"/>
  <c r="CF528" i="13"/>
  <c r="CF71" i="13"/>
  <c r="CH71" i="13" s="1"/>
  <c r="CF97" i="13"/>
  <c r="CF57" i="13"/>
  <c r="CH57" i="13" s="1"/>
  <c r="CF465" i="13"/>
  <c r="CF386" i="13"/>
  <c r="CF109" i="13"/>
  <c r="CF398" i="13"/>
  <c r="CF397" i="13"/>
  <c r="CF116" i="13"/>
  <c r="CF133" i="13"/>
  <c r="CF404" i="13"/>
  <c r="CF463" i="13"/>
  <c r="CF50" i="13"/>
  <c r="CH50" i="13" s="1"/>
  <c r="CF98" i="13"/>
  <c r="BN18" i="13"/>
  <c r="BO18" i="13"/>
  <c r="BL18" i="13"/>
  <c r="BM18" i="13"/>
  <c r="CI96" i="13" l="1"/>
  <c r="CJ96" i="13" s="1"/>
  <c r="CI68" i="13"/>
  <c r="CJ68" i="13" s="1"/>
  <c r="CI90" i="13"/>
  <c r="CJ90" i="13" s="1"/>
  <c r="CI93" i="13"/>
  <c r="CJ93" i="13" s="1"/>
  <c r="CF95" i="13"/>
  <c r="CK95" i="13"/>
  <c r="CI91" i="13"/>
  <c r="CI92" i="13"/>
  <c r="CJ92" i="13" s="1"/>
  <c r="CI99" i="13"/>
  <c r="CI97" i="13"/>
  <c r="CJ97" i="13" s="1"/>
  <c r="CG95" i="13"/>
  <c r="CI94" i="13" s="1"/>
  <c r="CJ94" i="13" s="1"/>
  <c r="CI71" i="13"/>
  <c r="CJ71" i="13" s="1"/>
  <c r="CI86" i="13"/>
  <c r="CJ86" i="13" s="1"/>
  <c r="CI41" i="13"/>
  <c r="CJ41" i="13" s="1"/>
  <c r="CI70" i="13"/>
  <c r="CJ70" i="13" s="1"/>
  <c r="CI40" i="13"/>
  <c r="CJ40" i="13" s="1"/>
  <c r="CI38" i="13"/>
  <c r="CJ38" i="13" s="1"/>
  <c r="CI50" i="13"/>
  <c r="CJ50" i="13" s="1"/>
  <c r="CI47" i="13"/>
  <c r="CJ47" i="13" s="1"/>
  <c r="CI51" i="13"/>
  <c r="CI85" i="13"/>
  <c r="CJ85" i="13" s="1"/>
  <c r="CI84" i="13"/>
  <c r="CI65" i="13"/>
  <c r="CJ65" i="13" s="1"/>
  <c r="CI87" i="13"/>
  <c r="CJ87" i="13" s="1"/>
  <c r="CI62" i="13"/>
  <c r="CJ62" i="13" s="1"/>
  <c r="CI83" i="13"/>
  <c r="CJ83" i="13" s="1"/>
  <c r="CI77" i="13"/>
  <c r="CI74" i="13"/>
  <c r="CI79" i="13"/>
  <c r="CI34" i="13"/>
  <c r="CJ34" i="13" s="1"/>
  <c r="CI52" i="13"/>
  <c r="CI63" i="13"/>
  <c r="CJ63" i="13" s="1"/>
  <c r="CI35" i="13"/>
  <c r="CJ35" i="13" s="1"/>
  <c r="CI72" i="13"/>
  <c r="CJ72" i="13" s="1"/>
  <c r="CI60" i="13"/>
  <c r="CJ60" i="13" s="1"/>
  <c r="CI59" i="13"/>
  <c r="CJ59" i="13" s="1"/>
  <c r="CI57" i="13"/>
  <c r="CJ57" i="13" s="1"/>
  <c r="CI44" i="13"/>
  <c r="CJ44" i="13" s="1"/>
  <c r="CI66" i="13"/>
  <c r="CJ66" i="13" s="1"/>
  <c r="CI45" i="13"/>
  <c r="CJ45" i="13" s="1"/>
  <c r="CI88" i="13"/>
  <c r="CJ88" i="13" s="1"/>
  <c r="CI75" i="13"/>
  <c r="CJ75" i="13" s="1"/>
  <c r="CI67" i="13"/>
  <c r="CJ67" i="13" s="1"/>
  <c r="CI53" i="13"/>
  <c r="CI64" i="13"/>
  <c r="CJ64" i="13" s="1"/>
  <c r="CI54" i="13"/>
  <c r="CJ54" i="13" s="1"/>
  <c r="CI43" i="13"/>
  <c r="CJ43" i="13" s="1"/>
  <c r="CI58" i="13"/>
  <c r="CI76" i="13"/>
  <c r="CJ76" i="13" s="1"/>
  <c r="CI81" i="13"/>
  <c r="CI61" i="13"/>
  <c r="CJ61" i="13" s="1"/>
  <c r="CI69" i="13"/>
  <c r="CJ69" i="13" s="1"/>
  <c r="CI82" i="13"/>
  <c r="CJ82" i="13" s="1"/>
  <c r="CI78" i="13"/>
  <c r="CI73" i="13"/>
  <c r="CJ73" i="13" s="1"/>
  <c r="CI80" i="13"/>
  <c r="CJ80" i="13" s="1"/>
  <c r="CI42" i="13"/>
  <c r="CJ42" i="13" s="1"/>
  <c r="CI36" i="13"/>
  <c r="CJ36" i="13" s="1"/>
  <c r="CI39" i="13"/>
  <c r="CJ39" i="13" s="1"/>
  <c r="CI55" i="13"/>
  <c r="CJ55" i="13" s="1"/>
  <c r="CI46" i="13"/>
  <c r="CJ46" i="13" s="1"/>
  <c r="BV18" i="13"/>
  <c r="BW18" i="13"/>
  <c r="BY18" i="13"/>
  <c r="BX18" i="13"/>
  <c r="CJ74" i="13" l="1"/>
  <c r="CJ81" i="13"/>
  <c r="CJ49" i="13"/>
  <c r="CJ77" i="13"/>
  <c r="CJ48" i="13"/>
  <c r="CJ91" i="13"/>
  <c r="CJ51" i="13"/>
  <c r="CJ53" i="13"/>
  <c r="CJ58" i="13"/>
  <c r="CJ84" i="13"/>
  <c r="CJ79" i="13"/>
  <c r="CI95" i="13"/>
  <c r="CJ95" i="13" s="1"/>
  <c r="CJ52" i="13"/>
  <c r="CC18" i="13"/>
  <c r="CJ78" i="13"/>
  <c r="CJ89" i="13"/>
  <c r="CA18" i="13"/>
  <c r="CA21" i="13"/>
  <c r="CC21" i="13" l="1"/>
</calcChain>
</file>

<file path=xl/sharedStrings.xml><?xml version="1.0" encoding="utf-8"?>
<sst xmlns="http://schemas.openxmlformats.org/spreadsheetml/2006/main" count="39695" uniqueCount="171">
  <si>
    <t>A2(Re,Im)</t>
    <phoneticPr fontId="2"/>
  </si>
  <si>
    <t>B2(Re,Im)</t>
    <phoneticPr fontId="2"/>
  </si>
  <si>
    <t>B12(Re,Im)</t>
    <phoneticPr fontId="2"/>
  </si>
  <si>
    <t>第1複素マトリックス</t>
    <rPh sb="0" eb="1">
      <t>ダイ</t>
    </rPh>
    <rPh sb="2" eb="4">
      <t>フクソ</t>
    </rPh>
    <phoneticPr fontId="2"/>
  </si>
  <si>
    <t>ω</t>
    <phoneticPr fontId="2"/>
  </si>
  <si>
    <t>第2複素マトリックス</t>
    <rPh sb="0" eb="1">
      <t>ダイ</t>
    </rPh>
    <rPh sb="2" eb="4">
      <t>フクソ</t>
    </rPh>
    <phoneticPr fontId="2"/>
  </si>
  <si>
    <t>第3複素マトリックス</t>
    <rPh sb="0" eb="1">
      <t>ダイ</t>
    </rPh>
    <rPh sb="2" eb="4">
      <t>フクソ</t>
    </rPh>
    <phoneticPr fontId="2"/>
  </si>
  <si>
    <t>B4(Re,Im)</t>
    <phoneticPr fontId="2"/>
  </si>
  <si>
    <r>
      <rPr>
        <b/>
        <sz val="11"/>
        <color theme="1"/>
        <rFont val="游明朝"/>
        <family val="1"/>
        <charset val="128"/>
      </rPr>
      <t>減衰量</t>
    </r>
    <r>
      <rPr>
        <b/>
        <sz val="11"/>
        <color theme="1"/>
        <rFont val="Times New Roman"/>
        <family val="1"/>
      </rPr>
      <t>(dB)</t>
    </r>
    <rPh sb="0" eb="2">
      <t>ゲンスイ</t>
    </rPh>
    <rPh sb="2" eb="3">
      <t>リョウ</t>
    </rPh>
    <phoneticPr fontId="2"/>
  </si>
  <si>
    <t>ATT(dB)</t>
    <phoneticPr fontId="2"/>
  </si>
  <si>
    <t>掛け算結果1</t>
    <rPh sb="0" eb="1">
      <t>カ</t>
    </rPh>
    <rPh sb="2" eb="3">
      <t>ザン</t>
    </rPh>
    <rPh sb="3" eb="5">
      <t>ケッカ</t>
    </rPh>
    <phoneticPr fontId="2"/>
  </si>
  <si>
    <t>掛け算結果2</t>
    <rPh sb="0" eb="1">
      <t>カ</t>
    </rPh>
    <rPh sb="2" eb="3">
      <t>ザン</t>
    </rPh>
    <rPh sb="3" eb="5">
      <t>ケッカ</t>
    </rPh>
    <phoneticPr fontId="2"/>
  </si>
  <si>
    <t>第4複素マトリックス</t>
    <rPh sb="0" eb="1">
      <t>ダイ</t>
    </rPh>
    <rPh sb="2" eb="4">
      <t>フクソ</t>
    </rPh>
    <phoneticPr fontId="2"/>
  </si>
  <si>
    <t>掛け算結果3</t>
    <rPh sb="0" eb="1">
      <t>カ</t>
    </rPh>
    <rPh sb="2" eb="3">
      <t>ザン</t>
    </rPh>
    <rPh sb="3" eb="5">
      <t>ケッカ</t>
    </rPh>
    <phoneticPr fontId="2"/>
  </si>
  <si>
    <t>第5複素マトリックス</t>
    <rPh sb="0" eb="1">
      <t>ダイ</t>
    </rPh>
    <rPh sb="2" eb="4">
      <t>フクソ</t>
    </rPh>
    <phoneticPr fontId="2"/>
  </si>
  <si>
    <t>掛け算結果4</t>
    <rPh sb="0" eb="1">
      <t>カ</t>
    </rPh>
    <rPh sb="2" eb="3">
      <t>ザン</t>
    </rPh>
    <rPh sb="3" eb="5">
      <t>ケッカ</t>
    </rPh>
    <phoneticPr fontId="2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</si>
  <si>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8</t>
    </r>
    <r>
      <rPr>
        <b/>
        <sz val="11"/>
        <color theme="1"/>
        <rFont val="游明朝"/>
        <family val="1"/>
        <charset val="128"/>
      </rPr>
      <t>複素マトリックス（負荷）</t>
    </r>
    <rPh sb="0" eb="1">
      <t>ダイ</t>
    </rPh>
    <rPh sb="2" eb="4">
      <t>フクソ</t>
    </rPh>
    <rPh sb="11" eb="13">
      <t>フカ</t>
    </rPh>
    <phoneticPr fontId="2"/>
  </si>
  <si>
    <t>掛け算結果5</t>
    <rPh sb="0" eb="1">
      <t>カ</t>
    </rPh>
    <rPh sb="2" eb="3">
      <t>ザン</t>
    </rPh>
    <rPh sb="3" eb="5">
      <t>ケッカ</t>
    </rPh>
    <phoneticPr fontId="2"/>
  </si>
  <si>
    <t>掛け算結果6</t>
    <rPh sb="0" eb="1">
      <t>カ</t>
    </rPh>
    <rPh sb="2" eb="3">
      <t>ザン</t>
    </rPh>
    <rPh sb="3" eb="5">
      <t>ケッカ</t>
    </rPh>
    <phoneticPr fontId="2"/>
  </si>
  <si>
    <t>第6複素マトリックス</t>
    <rPh sb="0" eb="1">
      <t>ダイ</t>
    </rPh>
    <rPh sb="2" eb="4">
      <t>フクソ</t>
    </rPh>
    <phoneticPr fontId="2"/>
  </si>
  <si>
    <t>第7複素マトリックス</t>
    <rPh sb="0" eb="1">
      <t>ダイ</t>
    </rPh>
    <rPh sb="2" eb="4">
      <t>フクソ</t>
    </rPh>
    <phoneticPr fontId="2"/>
  </si>
  <si>
    <r>
      <rPr>
        <b/>
        <sz val="11"/>
        <color theme="1"/>
        <rFont val="游明朝"/>
        <family val="1"/>
        <charset val="128"/>
      </rPr>
      <t>掛け算結果</t>
    </r>
    <r>
      <rPr>
        <b/>
        <sz val="11"/>
        <color theme="1"/>
        <rFont val="Times New Roman"/>
        <family val="1"/>
      </rPr>
      <t>7</t>
    </r>
    <rPh sb="0" eb="1">
      <t>カ</t>
    </rPh>
    <rPh sb="2" eb="3">
      <t>ザン</t>
    </rPh>
    <rPh sb="3" eb="5">
      <t>ケッカ</t>
    </rPh>
    <phoneticPr fontId="2"/>
  </si>
  <si>
    <r>
      <rPr>
        <b/>
        <i/>
        <sz val="11"/>
        <color theme="1"/>
        <rFont val="Yu Gothic"/>
        <family val="3"/>
        <charset val="128"/>
      </rPr>
      <t>Ω</t>
    </r>
    <r>
      <rPr>
        <b/>
        <i/>
        <sz val="11"/>
        <color theme="1"/>
        <rFont val="Times New Roman"/>
        <family val="1"/>
      </rPr>
      <t>s</t>
    </r>
    <phoneticPr fontId="2"/>
  </si>
  <si>
    <t>L1</t>
    <phoneticPr fontId="2"/>
  </si>
  <si>
    <t>L2</t>
    <phoneticPr fontId="2"/>
  </si>
  <si>
    <t>C2</t>
    <phoneticPr fontId="2"/>
  </si>
  <si>
    <t>L3</t>
    <phoneticPr fontId="2"/>
  </si>
  <si>
    <t>L4</t>
    <phoneticPr fontId="2"/>
  </si>
  <si>
    <t>C4</t>
    <phoneticPr fontId="2"/>
  </si>
  <si>
    <t>L5</t>
    <phoneticPr fontId="2"/>
  </si>
  <si>
    <t>L6</t>
    <phoneticPr fontId="2"/>
  </si>
  <si>
    <t>C6</t>
    <phoneticPr fontId="2"/>
  </si>
  <si>
    <t>L7</t>
    <phoneticPr fontId="2"/>
  </si>
  <si>
    <t>L4</t>
    <phoneticPr fontId="3"/>
  </si>
  <si>
    <r>
      <t>7</t>
    </r>
    <r>
      <rPr>
        <b/>
        <sz val="11"/>
        <color theme="1"/>
        <rFont val="游明朝"/>
        <family val="1"/>
        <charset val="128"/>
      </rPr>
      <t>次連立チェビシェフＬＰＦ設計図表</t>
    </r>
    <rPh sb="1" eb="2">
      <t>ジ</t>
    </rPh>
    <rPh sb="2" eb="4">
      <t>レンリツ</t>
    </rPh>
    <rPh sb="13" eb="17">
      <t>セッケイズヒョウ</t>
    </rPh>
    <phoneticPr fontId="2"/>
  </si>
  <si>
    <r>
      <rPr>
        <b/>
        <sz val="11"/>
        <color theme="1"/>
        <rFont val="游ゴシック"/>
        <family val="3"/>
        <charset val="128"/>
      </rPr>
      <t>位相</t>
    </r>
    <r>
      <rPr>
        <b/>
        <sz val="11"/>
        <color theme="1"/>
        <rFont val="Times New Roman"/>
        <family val="1"/>
      </rPr>
      <t>(deg)</t>
    </r>
    <rPh sb="0" eb="2">
      <t>イソウ</t>
    </rPh>
    <phoneticPr fontId="2"/>
  </si>
  <si>
    <t>φ</t>
    <phoneticPr fontId="2"/>
  </si>
  <si>
    <r>
      <t>7</t>
    </r>
    <r>
      <rPr>
        <b/>
        <sz val="11"/>
        <rFont val="ＭＳ Ｐ明朝"/>
        <family val="1"/>
        <charset val="128"/>
      </rPr>
      <t>次連立チェビシェフ</t>
    </r>
    <rPh sb="1" eb="4">
      <t>ジレンリツ</t>
    </rPh>
    <phoneticPr fontId="2"/>
  </si>
  <si>
    <t>τ1</t>
    <phoneticPr fontId="2"/>
  </si>
  <si>
    <t>L2</t>
    <phoneticPr fontId="3"/>
  </si>
  <si>
    <t>C2</t>
    <phoneticPr fontId="3"/>
  </si>
  <si>
    <t>C4</t>
    <phoneticPr fontId="3"/>
  </si>
  <si>
    <t>L5</t>
    <phoneticPr fontId="3"/>
  </si>
  <si>
    <t>L6</t>
    <phoneticPr fontId="3"/>
  </si>
  <si>
    <t>C6</t>
    <phoneticPr fontId="3"/>
  </si>
  <si>
    <t>Rl</t>
    <phoneticPr fontId="3"/>
  </si>
  <si>
    <t>Data No.</t>
  </si>
  <si>
    <r>
      <t>7</t>
    </r>
    <r>
      <rPr>
        <b/>
        <sz val="11"/>
        <color theme="1"/>
        <rFont val="游明朝"/>
        <family val="1"/>
        <charset val="128"/>
      </rPr>
      <t>次連立チェビシェフ</t>
    </r>
    <r>
      <rPr>
        <b/>
        <sz val="11"/>
        <color theme="1"/>
        <rFont val="Times New Roman"/>
        <family val="1"/>
      </rPr>
      <t>H</t>
    </r>
    <r>
      <rPr>
        <b/>
        <sz val="11"/>
        <color theme="1"/>
        <rFont val="游明朝"/>
        <family val="1"/>
        <charset val="128"/>
      </rPr>
      <t>ＰＦ設計図表</t>
    </r>
    <rPh sb="1" eb="2">
      <t>ジ</t>
    </rPh>
    <rPh sb="2" eb="4">
      <t>レンリツ</t>
    </rPh>
    <rPh sb="13" eb="17">
      <t>セッケイズヒョウ</t>
    </rPh>
    <phoneticPr fontId="2"/>
  </si>
  <si>
    <r>
      <rPr>
        <b/>
        <i/>
        <sz val="11"/>
        <rFont val="ＭＳ Ｐゴシック"/>
        <family val="3"/>
        <charset val="128"/>
      </rPr>
      <t>規格化定数（</t>
    </r>
    <r>
      <rPr>
        <b/>
        <i/>
        <sz val="11"/>
        <rFont val="Times New Roman"/>
        <family val="1"/>
      </rPr>
      <t>LC</t>
    </r>
    <r>
      <rPr>
        <b/>
        <i/>
        <sz val="11"/>
        <rFont val="ＭＳ Ｐゴシック"/>
        <family val="3"/>
        <charset val="128"/>
      </rPr>
      <t>値を図表から、または任意に入力する）</t>
    </r>
    <rPh sb="0" eb="3">
      <t>キカクカ</t>
    </rPh>
    <rPh sb="3" eb="5">
      <t>テイスウ</t>
    </rPh>
    <rPh sb="8" eb="9">
      <t>アタイ</t>
    </rPh>
    <rPh sb="10" eb="12">
      <t>ヅヒョウ</t>
    </rPh>
    <rPh sb="18" eb="20">
      <t>ニンイ</t>
    </rPh>
    <rPh sb="21" eb="23">
      <t>ニュウリョク</t>
    </rPh>
    <phoneticPr fontId="3"/>
  </si>
  <si>
    <t>L2</t>
  </si>
  <si>
    <t>C2</t>
  </si>
  <si>
    <t>L4</t>
  </si>
  <si>
    <t>C4</t>
  </si>
  <si>
    <r>
      <t>0dB</t>
    </r>
    <r>
      <rPr>
        <b/>
        <i/>
        <sz val="11"/>
        <rFont val="ＭＳ Ｐゴシック"/>
        <family val="3"/>
        <charset val="128"/>
      </rPr>
      <t>基準</t>
    </r>
    <rPh sb="3" eb="5">
      <t>キジュン</t>
    </rPh>
    <phoneticPr fontId="2"/>
  </si>
  <si>
    <t>実定数（使用周波数と特性インピーダンスを入力すると自動計算する）</t>
    <rPh sb="0" eb="1">
      <t>ジツ</t>
    </rPh>
    <rPh sb="1" eb="3">
      <t>テイスウ</t>
    </rPh>
    <rPh sb="4" eb="6">
      <t>シヨウ</t>
    </rPh>
    <rPh sb="6" eb="9">
      <t>シュウハスウ</t>
    </rPh>
    <rPh sb="10" eb="12">
      <t>トクセイ</t>
    </rPh>
    <rPh sb="20" eb="22">
      <t>ニュウリョク</t>
    </rPh>
    <rPh sb="25" eb="27">
      <t>ジドウ</t>
    </rPh>
    <rPh sb="27" eb="29">
      <t>ケイサン</t>
    </rPh>
    <phoneticPr fontId="3"/>
  </si>
  <si>
    <t>(Ω)</t>
  </si>
  <si>
    <t>Rs</t>
    <phoneticPr fontId="3"/>
  </si>
  <si>
    <t>Frec</t>
    <phoneticPr fontId="3"/>
  </si>
  <si>
    <r>
      <t>Z</t>
    </r>
    <r>
      <rPr>
        <b/>
        <i/>
        <sz val="8"/>
        <rFont val="Times New Roman"/>
        <family val="1"/>
      </rPr>
      <t>0</t>
    </r>
    <phoneticPr fontId="3"/>
  </si>
  <si>
    <t>(MHz)</t>
    <phoneticPr fontId="3"/>
  </si>
  <si>
    <t>(Ω)</t>
    <phoneticPr fontId="3"/>
  </si>
  <si>
    <t>(nH)</t>
    <phoneticPr fontId="3"/>
  </si>
  <si>
    <t>(PF)</t>
    <phoneticPr fontId="3"/>
  </si>
  <si>
    <t>L6</t>
  </si>
  <si>
    <t>C6</t>
  </si>
  <si>
    <t>C1</t>
  </si>
  <si>
    <t>C1</t>
    <phoneticPr fontId="3"/>
  </si>
  <si>
    <t>C3</t>
  </si>
  <si>
    <t>C3</t>
    <phoneticPr fontId="3"/>
  </si>
  <si>
    <t>C5</t>
  </si>
  <si>
    <t>C5</t>
    <phoneticPr fontId="3"/>
  </si>
  <si>
    <t>C7</t>
  </si>
  <si>
    <t>C7</t>
    <phoneticPr fontId="3"/>
  </si>
  <si>
    <t>LC2</t>
    <phoneticPr fontId="3"/>
  </si>
  <si>
    <t>ABS(Zin)</t>
    <phoneticPr fontId="2"/>
  </si>
  <si>
    <t>RL(Db)</t>
    <phoneticPr fontId="2"/>
  </si>
  <si>
    <t>τ1_Trim</t>
    <phoneticPr fontId="2"/>
  </si>
  <si>
    <t>RL(dB)</t>
    <phoneticPr fontId="2"/>
  </si>
  <si>
    <t>C1</t>
    <phoneticPr fontId="2"/>
  </si>
  <si>
    <t>C3</t>
    <phoneticPr fontId="2"/>
  </si>
  <si>
    <t>CL5</t>
    <phoneticPr fontId="2"/>
  </si>
  <si>
    <t>C7</t>
    <phoneticPr fontId="2"/>
  </si>
  <si>
    <r>
      <t>7</t>
    </r>
    <r>
      <rPr>
        <b/>
        <sz val="12"/>
        <color theme="1"/>
        <rFont val="游明朝"/>
        <family val="1"/>
        <charset val="128"/>
      </rPr>
      <t>次連立チェビシェフ</t>
    </r>
    <r>
      <rPr>
        <b/>
        <sz val="12"/>
        <color theme="1"/>
        <rFont val="Times New Roman"/>
        <family val="1"/>
      </rPr>
      <t>LPF</t>
    </r>
    <r>
      <rPr>
        <b/>
        <sz val="12"/>
        <color theme="1"/>
        <rFont val="Yu Gothic"/>
        <family val="1"/>
        <charset val="128"/>
      </rPr>
      <t>　</t>
    </r>
    <r>
      <rPr>
        <b/>
        <sz val="12"/>
        <color theme="1"/>
        <rFont val="Times New Roman"/>
        <family val="1"/>
      </rPr>
      <t>(</t>
    </r>
    <r>
      <rPr>
        <b/>
        <sz val="12"/>
        <color theme="1"/>
        <rFont val="游明朝"/>
        <family val="1"/>
        <charset val="128"/>
      </rPr>
      <t>数値計算法）</t>
    </r>
    <rPh sb="1" eb="2">
      <t>ジ</t>
    </rPh>
    <rPh sb="2" eb="4">
      <t>レンリツ</t>
    </rPh>
    <rPh sb="15" eb="17">
      <t>スウチ</t>
    </rPh>
    <rPh sb="17" eb="20">
      <t>ケイサンホウ</t>
    </rPh>
    <phoneticPr fontId="2"/>
  </si>
  <si>
    <r>
      <t>7</t>
    </r>
    <r>
      <rPr>
        <b/>
        <sz val="12"/>
        <rFont val="游明朝"/>
        <family val="1"/>
        <charset val="128"/>
      </rPr>
      <t>次連立チェビシェフフィルタ</t>
    </r>
    <r>
      <rPr>
        <b/>
        <sz val="12"/>
        <rFont val="Times New Roman"/>
        <family val="1"/>
      </rPr>
      <t>_</t>
    </r>
    <r>
      <rPr>
        <b/>
        <sz val="12"/>
        <rFont val="游明朝"/>
        <family val="1"/>
        <charset val="128"/>
      </rPr>
      <t>シミュレーション</t>
    </r>
    <r>
      <rPr>
        <b/>
        <sz val="11"/>
        <color theme="1"/>
        <rFont val="Times New Roman"/>
        <family val="1"/>
      </rPr>
      <t xml:space="preserve"> (PI:3coils)</t>
    </r>
    <rPh sb="1" eb="2">
      <t>ジ</t>
    </rPh>
    <rPh sb="2" eb="4">
      <t>レンリツ</t>
    </rPh>
    <phoneticPr fontId="3"/>
  </si>
  <si>
    <t>S.Saito</t>
  </si>
  <si>
    <r>
      <t>7</t>
    </r>
    <r>
      <rPr>
        <b/>
        <sz val="11"/>
        <color theme="1" tint="4.9989318521683403E-2"/>
        <rFont val="游明朝"/>
        <family val="1"/>
        <charset val="128"/>
      </rPr>
      <t>次連立チェビシェフフィルタ</t>
    </r>
    <r>
      <rPr>
        <b/>
        <sz val="11"/>
        <color theme="1" tint="4.9989318521683403E-2"/>
        <rFont val="Times New Roman"/>
        <family val="1"/>
      </rPr>
      <t>_2</t>
    </r>
    <rPh sb="1" eb="2">
      <t>ジ</t>
    </rPh>
    <rPh sb="2" eb="4">
      <t>レンリツ</t>
    </rPh>
    <phoneticPr fontId="3"/>
  </si>
  <si>
    <t>from H.HOWE Jr. Stropline Circuit Design</t>
    <phoneticPr fontId="3"/>
  </si>
  <si>
    <t>VSWR</t>
    <phoneticPr fontId="3"/>
  </si>
  <si>
    <t>ATT(dB)</t>
  </si>
  <si>
    <t>L1</t>
  </si>
  <si>
    <t>L3</t>
  </si>
  <si>
    <t>L5</t>
  </si>
  <si>
    <t>L7</t>
  </si>
  <si>
    <t>40dB</t>
    <phoneticPr fontId="3"/>
  </si>
  <si>
    <t>30.7dB</t>
    <phoneticPr fontId="3"/>
  </si>
  <si>
    <t>26dB</t>
    <phoneticPr fontId="3"/>
  </si>
  <si>
    <t>(RL;0.1)</t>
    <phoneticPr fontId="3"/>
  </si>
  <si>
    <t>Ripl(dB)</t>
    <phoneticPr fontId="2"/>
  </si>
  <si>
    <t>Ripple</t>
    <phoneticPr fontId="2"/>
  </si>
  <si>
    <t>Transmit</t>
    <phoneticPr fontId="2"/>
  </si>
  <si>
    <t>Γ</t>
    <phoneticPr fontId="2"/>
  </si>
  <si>
    <t>VSWR</t>
    <phoneticPr fontId="2"/>
  </si>
  <si>
    <t>RL</t>
    <phoneticPr fontId="2"/>
  </si>
  <si>
    <r>
      <rPr>
        <b/>
        <sz val="11"/>
        <color theme="1"/>
        <rFont val="Yu Gothic"/>
        <family val="1"/>
        <charset val="128"/>
      </rPr>
      <t>　</t>
    </r>
    <r>
      <rPr>
        <b/>
        <sz val="11"/>
        <color theme="1"/>
        <rFont val="Times New Roman"/>
        <family val="1"/>
      </rPr>
      <t>T</t>
    </r>
    <r>
      <rPr>
        <b/>
        <sz val="11"/>
        <color theme="1"/>
        <rFont val="游明朝"/>
        <family val="1"/>
        <charset val="128"/>
      </rPr>
      <t>：電力透過率</t>
    </r>
    <r>
      <rPr>
        <b/>
        <sz val="11"/>
        <color theme="1"/>
        <rFont val="Yu Gothic"/>
        <family val="1"/>
        <charset val="128"/>
      </rPr>
      <t>（最悪値）</t>
    </r>
    <rPh sb="3" eb="5">
      <t>デンリョク</t>
    </rPh>
    <rPh sb="5" eb="8">
      <t>トウカリツ</t>
    </rPh>
    <rPh sb="9" eb="11">
      <t>サイアク</t>
    </rPh>
    <rPh sb="11" eb="12">
      <t>アタイ</t>
    </rPh>
    <phoneticPr fontId="2"/>
  </si>
  <si>
    <r>
      <rPr>
        <b/>
        <sz val="11"/>
        <color theme="1"/>
        <rFont val="Yu Gothic"/>
        <family val="1"/>
        <charset val="128"/>
      </rPr>
      <t>　</t>
    </r>
    <r>
      <rPr>
        <b/>
        <sz val="11"/>
        <color theme="1"/>
        <rFont val="Times New Roman"/>
        <family val="1"/>
      </rPr>
      <t>Γ</t>
    </r>
    <r>
      <rPr>
        <b/>
        <sz val="11"/>
        <color theme="1"/>
        <rFont val="游明朝"/>
        <family val="1"/>
        <charset val="128"/>
      </rPr>
      <t>：反射率</t>
    </r>
    <r>
      <rPr>
        <b/>
        <sz val="11"/>
        <color theme="1"/>
        <rFont val="Yu Gothic"/>
        <family val="1"/>
        <charset val="128"/>
      </rPr>
      <t>（最悪値）</t>
    </r>
    <rPh sb="3" eb="5">
      <t>ハンシャ</t>
    </rPh>
    <rPh sb="5" eb="6">
      <t>リツ</t>
    </rPh>
    <rPh sb="7" eb="9">
      <t>サイアク</t>
    </rPh>
    <rPh sb="9" eb="10">
      <t>アタイ</t>
    </rPh>
    <phoneticPr fontId="2"/>
  </si>
  <si>
    <r>
      <t>7</t>
    </r>
    <r>
      <rPr>
        <b/>
        <sz val="12"/>
        <rFont val="游ゴシック"/>
        <family val="3"/>
        <charset val="128"/>
        <scheme val="minor"/>
      </rPr>
      <t>次連立チェビシェフフィルタ_E系列丸め処理</t>
    </r>
    <rPh sb="1" eb="2">
      <t>ジ</t>
    </rPh>
    <rPh sb="2" eb="4">
      <t>レンリツ</t>
    </rPh>
    <rPh sb="16" eb="18">
      <t>ケイレツ</t>
    </rPh>
    <rPh sb="18" eb="19">
      <t>マル</t>
    </rPh>
    <rPh sb="20" eb="22">
      <t>ショリ</t>
    </rPh>
    <phoneticPr fontId="3"/>
  </si>
  <si>
    <t>(nH)</t>
  </si>
  <si>
    <t>(PF)</t>
  </si>
  <si>
    <t>E系列変換</t>
    <rPh sb="1" eb="3">
      <t>ケイレツ</t>
    </rPh>
    <rPh sb="3" eb="5">
      <t>ヘンカン</t>
    </rPh>
    <phoneticPr fontId="2"/>
  </si>
  <si>
    <r>
      <rPr>
        <b/>
        <i/>
        <sz val="11"/>
        <rFont val="Times New Roman"/>
        <family val="1"/>
      </rPr>
      <t>E</t>
    </r>
    <r>
      <rPr>
        <b/>
        <i/>
        <sz val="11"/>
        <rFont val="Yu Gothic"/>
        <family val="1"/>
        <charset val="128"/>
      </rPr>
      <t>系列に丸めた場合の規格化定数</t>
    </r>
    <rPh sb="1" eb="3">
      <t>ケイレツ</t>
    </rPh>
    <rPh sb="4" eb="5">
      <t>マル</t>
    </rPh>
    <rPh sb="7" eb="9">
      <t>バアイ</t>
    </rPh>
    <rPh sb="10" eb="15">
      <t>キカクカテイスウ</t>
    </rPh>
    <phoneticPr fontId="3"/>
  </si>
  <si>
    <r>
      <rPr>
        <b/>
        <i/>
        <sz val="11"/>
        <rFont val="Times New Roman"/>
        <family val="1"/>
      </rPr>
      <t>E</t>
    </r>
    <r>
      <rPr>
        <b/>
        <i/>
        <sz val="11"/>
        <rFont val="Yu Gothic"/>
        <family val="1"/>
        <charset val="128"/>
      </rPr>
      <t>系列に丸めた場合の実定数</t>
    </r>
    <rPh sb="1" eb="3">
      <t>ケイレツ</t>
    </rPh>
    <rPh sb="4" eb="5">
      <t>マル</t>
    </rPh>
    <rPh sb="7" eb="9">
      <t>バアイ</t>
    </rPh>
    <rPh sb="10" eb="13">
      <t>ジツテイスウ</t>
    </rPh>
    <phoneticPr fontId="3"/>
  </si>
  <si>
    <t>E12系列</t>
    <rPh sb="3" eb="5">
      <t>ケイレツ</t>
    </rPh>
    <phoneticPr fontId="2"/>
  </si>
  <si>
    <t>E24系列</t>
    <rPh sb="3" eb="5">
      <t>ケイレツ</t>
    </rPh>
    <phoneticPr fontId="2"/>
  </si>
  <si>
    <t>A1(Re,Im)</t>
  </si>
  <si>
    <t>B1(Re,Im)</t>
  </si>
  <si>
    <t>A12(Re,Im)</t>
  </si>
  <si>
    <t>B12(Re,Im)</t>
  </si>
  <si>
    <t>A3Re,Im)</t>
    <phoneticPr fontId="2"/>
  </si>
  <si>
    <t>B3(Re,Im)</t>
    <phoneticPr fontId="2"/>
  </si>
  <si>
    <t>A23(Re,Im)</t>
    <phoneticPr fontId="2"/>
  </si>
  <si>
    <t>B23(Re,Im)</t>
    <phoneticPr fontId="2"/>
  </si>
  <si>
    <t>A4(Re,Im)</t>
    <phoneticPr fontId="2"/>
  </si>
  <si>
    <t>A34(Re,Im)</t>
    <phoneticPr fontId="2"/>
  </si>
  <si>
    <t>B34(Re,Im)</t>
    <phoneticPr fontId="2"/>
  </si>
  <si>
    <t>A5Re,Im)</t>
    <phoneticPr fontId="2"/>
  </si>
  <si>
    <t>B5(Re,Im)</t>
    <phoneticPr fontId="2"/>
  </si>
  <si>
    <t>A45(Re,Im)</t>
    <phoneticPr fontId="2"/>
  </si>
  <si>
    <t>A6(Re,Im)</t>
    <phoneticPr fontId="2"/>
  </si>
  <si>
    <t>B6(Re,Im)</t>
    <phoneticPr fontId="2"/>
  </si>
  <si>
    <t>A56(Re,Im)</t>
    <phoneticPr fontId="2"/>
  </si>
  <si>
    <t>B56(Re,Im)</t>
    <phoneticPr fontId="2"/>
  </si>
  <si>
    <t>A7Re,Im)</t>
    <phoneticPr fontId="2"/>
  </si>
  <si>
    <t>B7(Re,Im)</t>
    <phoneticPr fontId="2"/>
  </si>
  <si>
    <t>A67(Re,Im)</t>
    <phoneticPr fontId="2"/>
  </si>
  <si>
    <t>B67(Re,Im)</t>
    <phoneticPr fontId="2"/>
  </si>
  <si>
    <t>A8(Re,Im)</t>
    <phoneticPr fontId="2"/>
  </si>
  <si>
    <t>B8(Re,Im)</t>
    <phoneticPr fontId="2"/>
  </si>
  <si>
    <t>A78(Re,Im)</t>
    <phoneticPr fontId="2"/>
  </si>
  <si>
    <t>B78(Re,Im)</t>
    <phoneticPr fontId="2"/>
  </si>
  <si>
    <t>π型</t>
    <rPh sb="1" eb="2">
      <t>ガタ</t>
    </rPh>
    <phoneticPr fontId="2"/>
  </si>
  <si>
    <t>20dB</t>
    <phoneticPr fontId="2"/>
  </si>
  <si>
    <t>C1(Re,Im)</t>
  </si>
  <si>
    <t>D1(Re,Im)</t>
  </si>
  <si>
    <t>C2(Re,Im)</t>
  </si>
  <si>
    <t>D2(Re,Im)</t>
  </si>
  <si>
    <t>C12(Re,Im)</t>
  </si>
  <si>
    <t>D12(Re,Im)</t>
  </si>
  <si>
    <t>C3(Re,Im)</t>
    <phoneticPr fontId="2"/>
  </si>
  <si>
    <t>D3(Re,Im)</t>
    <phoneticPr fontId="2"/>
  </si>
  <si>
    <t>C23(Re,Im)</t>
    <phoneticPr fontId="2"/>
  </si>
  <si>
    <t>D23(Re,Im)</t>
    <phoneticPr fontId="2"/>
  </si>
  <si>
    <t>C4(Re,Im)</t>
    <phoneticPr fontId="2"/>
  </si>
  <si>
    <t>D4(Re,Im)</t>
    <phoneticPr fontId="2"/>
  </si>
  <si>
    <t>C34(Re,Im)</t>
    <phoneticPr fontId="2"/>
  </si>
  <si>
    <t>D34(Re,Im)</t>
    <phoneticPr fontId="2"/>
  </si>
  <si>
    <t>C5Re,Im)</t>
    <phoneticPr fontId="2"/>
  </si>
  <si>
    <t>D5(Re,Im)</t>
    <phoneticPr fontId="2"/>
  </si>
  <si>
    <t>C45(Re,Im)</t>
    <phoneticPr fontId="2"/>
  </si>
  <si>
    <t>D45(Re,Im)</t>
    <phoneticPr fontId="2"/>
  </si>
  <si>
    <t>C6(Re,Im)</t>
    <phoneticPr fontId="2"/>
  </si>
  <si>
    <t>D6(Re,Im)</t>
    <phoneticPr fontId="2"/>
  </si>
  <si>
    <t>C56(Re,Im)</t>
    <phoneticPr fontId="2"/>
  </si>
  <si>
    <t>D56(Re,Im)</t>
    <phoneticPr fontId="2"/>
  </si>
  <si>
    <t>C7(Re,Im)</t>
    <phoneticPr fontId="2"/>
  </si>
  <si>
    <t>D7(Re,Im)</t>
    <phoneticPr fontId="2"/>
  </si>
  <si>
    <t>C67(Re,Im)</t>
    <phoneticPr fontId="2"/>
  </si>
  <si>
    <t>D67(Re,Im)</t>
    <phoneticPr fontId="2"/>
  </si>
  <si>
    <t>C8(Re,Im)</t>
    <phoneticPr fontId="2"/>
  </si>
  <si>
    <t>D8(Re,Im)</t>
    <phoneticPr fontId="2"/>
  </si>
  <si>
    <t>C78(Re,Im)</t>
    <phoneticPr fontId="2"/>
  </si>
  <si>
    <t>D78(Re,Im)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</si>
</sst>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000_ "/>
    <numFmt numFmtId="177" formatCode="0.00_);[Red]\(0.00\)"/>
    <numFmt numFmtId="178" formatCode="0.00_ "/>
    <numFmt numFmtId="179" formatCode="0.00000_);[Red]\(0.00000\)"/>
    <numFmt numFmtId="180" formatCode="0.0000_ "/>
    <numFmt numFmtId="181" formatCode="0.000_);[Red]\(0.000\)"/>
  </numFmts>
  <fonts count="47">
    <font>
      <sz val="11"/>
      <color theme="1"/>
      <name val="游ゴシック"/>
      <family val="2"/>
      <charset val="128"/>
      <scheme val="minor"/>
    </font>
    <font>
      <b/>
      <sz val="11"/>
      <name val="Times New Roman"/>
      <family val="1"/>
    </font>
    <font>
      <sz val="6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b/>
      <sz val="11"/>
      <color theme="1"/>
      <name val="Times New Roman"/>
      <family val="1"/>
    </font>
    <font>
      <b/>
      <sz val="11"/>
      <color theme="1"/>
      <name val="游ゴシック"/>
      <family val="3"/>
      <charset val="128"/>
      <scheme val="minor"/>
    </font>
    <font>
      <b/>
      <sz val="11"/>
      <color theme="1"/>
      <name val="游明朝"/>
      <family val="1"/>
      <charset val="128"/>
    </font>
    <font>
      <b/>
      <sz val="11"/>
      <color theme="1" tint="4.9989318521683403E-2"/>
      <name val="Times New Roman"/>
      <family val="1"/>
    </font>
    <font>
      <b/>
      <sz val="12"/>
      <color theme="1"/>
      <name val="游明朝"/>
      <family val="1"/>
      <charset val="128"/>
    </font>
    <font>
      <b/>
      <sz val="12"/>
      <color theme="1"/>
      <name val="Times New Roman"/>
      <family val="1"/>
    </font>
    <font>
      <b/>
      <sz val="12"/>
      <color theme="1"/>
      <name val="Yu Gothic"/>
      <family val="3"/>
      <charset val="128"/>
    </font>
    <font>
      <b/>
      <i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  <charset val="128"/>
    </font>
    <font>
      <b/>
      <u/>
      <sz val="11"/>
      <name val="Times New Roman"/>
      <family val="1"/>
    </font>
    <font>
      <u/>
      <sz val="11"/>
      <color theme="1"/>
      <name val="游ゴシック"/>
      <family val="2"/>
      <charset val="128"/>
      <scheme val="minor"/>
    </font>
    <font>
      <b/>
      <sz val="11"/>
      <color theme="1"/>
      <name val="Segoe UI Semilight"/>
      <family val="2"/>
    </font>
    <font>
      <b/>
      <sz val="11"/>
      <color theme="1"/>
      <name val="Segoe UI Symbol"/>
      <family val="2"/>
    </font>
    <font>
      <b/>
      <sz val="12"/>
      <color theme="1"/>
      <name val="Segoe UI Symbol"/>
      <family val="2"/>
    </font>
    <font>
      <b/>
      <i/>
      <sz val="11"/>
      <color theme="1"/>
      <name val="Segoe UI Symbol"/>
      <family val="2"/>
    </font>
    <font>
      <b/>
      <i/>
      <sz val="12"/>
      <color theme="1"/>
      <name val="Segoe UI Symbol"/>
      <family val="2"/>
    </font>
    <font>
      <b/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i/>
      <sz val="11"/>
      <color theme="1"/>
      <name val="Yu Gothic"/>
      <family val="3"/>
      <charset val="128"/>
    </font>
    <font>
      <b/>
      <sz val="11"/>
      <color theme="1"/>
      <name val="游ゴシック"/>
      <family val="3"/>
      <charset val="128"/>
    </font>
    <font>
      <b/>
      <sz val="11"/>
      <name val="Yu Gothic"/>
      <family val="3"/>
      <charset val="128"/>
    </font>
    <font>
      <b/>
      <sz val="11"/>
      <name val="ＭＳ Ｐ明朝"/>
      <family val="1"/>
      <charset val="128"/>
    </font>
    <font>
      <b/>
      <i/>
      <sz val="12"/>
      <color theme="1"/>
      <name val="Times New Roman"/>
      <family val="1"/>
    </font>
    <font>
      <b/>
      <sz val="12"/>
      <name val="游明朝"/>
      <family val="1"/>
      <charset val="128"/>
    </font>
    <font>
      <b/>
      <i/>
      <sz val="11"/>
      <name val="ＭＳ Ｐゴシック"/>
      <family val="3"/>
      <charset val="128"/>
    </font>
    <font>
      <b/>
      <i/>
      <sz val="11"/>
      <name val="Times New Roman"/>
      <family val="1"/>
    </font>
    <font>
      <sz val="11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b/>
      <i/>
      <sz val="8"/>
      <name val="Times New Roman"/>
      <family val="1"/>
    </font>
    <font>
      <b/>
      <i/>
      <sz val="11"/>
      <color rgb="FFFF0000"/>
      <name val="Times New Roman"/>
      <family val="1"/>
    </font>
    <font>
      <b/>
      <sz val="12"/>
      <name val="Times New Roman"/>
      <family val="1"/>
    </font>
    <font>
      <b/>
      <sz val="12"/>
      <color theme="1"/>
      <name val="Yu Gothic"/>
      <family val="1"/>
      <charset val="128"/>
    </font>
    <font>
      <b/>
      <sz val="11"/>
      <color theme="1"/>
      <name val="游ゴシック"/>
      <family val="2"/>
      <charset val="128"/>
      <scheme val="minor"/>
    </font>
    <font>
      <b/>
      <sz val="11"/>
      <color theme="1" tint="4.9989318521683403E-2"/>
      <name val="游明朝"/>
      <family val="1"/>
      <charset val="128"/>
    </font>
    <font>
      <b/>
      <sz val="11"/>
      <color theme="1"/>
      <name val="Yu Gothic"/>
      <family val="1"/>
      <charset val="128"/>
    </font>
    <font>
      <b/>
      <sz val="12"/>
      <name val="游ゴシック"/>
      <family val="3"/>
      <charset val="128"/>
      <scheme val="minor"/>
    </font>
    <font>
      <b/>
      <i/>
      <sz val="11"/>
      <name val="Times New Roman"/>
      <family val="1"/>
      <charset val="128"/>
    </font>
    <font>
      <b/>
      <i/>
      <sz val="11"/>
      <name val="Yu Gothic"/>
      <family val="1"/>
      <charset val="128"/>
    </font>
    <font>
      <b/>
      <sz val="11"/>
      <name val="游明朝"/>
      <family val="1"/>
      <charset val="128"/>
    </font>
    <font>
      <b/>
      <i/>
      <sz val="11"/>
      <name val="游明朝"/>
      <family val="1"/>
      <charset val="128"/>
    </font>
    <font>
      <b/>
      <i/>
      <sz val="11"/>
      <color rgb="FF000000"/>
      <name val="ＭＳ Ｐ明朝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 diagonalUp="1"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hair">
        <color indexed="64"/>
      </diagonal>
    </border>
    <border>
      <left style="hair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double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31" fillId="0" borderId="0"/>
    <xf numFmtId="0" fontId="33" fillId="0" borderId="0">
      <alignment vertical="center"/>
    </xf>
  </cellStyleXfs>
  <cellXfs count="275">
    <xf numFmtId="0" fontId="0" fillId="0" borderId="0" xfId="0">
      <alignment vertical="center"/>
    </xf>
    <xf numFmtId="0" fontId="4" fillId="0" borderId="24" xfId="0" applyFont="1" applyBorder="1">
      <alignment vertical="center"/>
    </xf>
    <xf numFmtId="0" fontId="4" fillId="0" borderId="15" xfId="0" applyFont="1" applyBorder="1">
      <alignment vertical="center"/>
    </xf>
    <xf numFmtId="0" fontId="0" fillId="0" borderId="26" xfId="0" applyBorder="1">
      <alignment vertical="center"/>
    </xf>
    <xf numFmtId="0" fontId="0" fillId="0" borderId="27" xfId="0" applyBorder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7" fillId="2" borderId="15" xfId="0" applyFont="1" applyFill="1" applyBorder="1">
      <alignment vertical="center"/>
    </xf>
    <xf numFmtId="0" fontId="4" fillId="2" borderId="23" xfId="0" applyFont="1" applyFill="1" applyBorder="1">
      <alignment vertical="center"/>
    </xf>
    <xf numFmtId="0" fontId="4" fillId="2" borderId="15" xfId="0" applyFont="1" applyFill="1" applyBorder="1">
      <alignment vertical="center"/>
    </xf>
    <xf numFmtId="0" fontId="9" fillId="0" borderId="0" xfId="0" applyFont="1">
      <alignment vertical="center"/>
    </xf>
    <xf numFmtId="0" fontId="10" fillId="0" borderId="0" xfId="0" applyFont="1" applyAlignment="1">
      <alignment horizontal="center" vertical="center"/>
    </xf>
    <xf numFmtId="0" fontId="10" fillId="0" borderId="29" xfId="0" applyFont="1" applyBorder="1" applyAlignment="1">
      <alignment horizontal="center" vertical="center"/>
    </xf>
    <xf numFmtId="177" fontId="1" fillId="0" borderId="0" xfId="0" applyNumberFormat="1" applyFont="1" applyAlignment="1">
      <alignment horizontal="right"/>
    </xf>
    <xf numFmtId="0" fontId="4" fillId="0" borderId="12" xfId="0" applyFont="1" applyBorder="1">
      <alignment vertical="center"/>
    </xf>
    <xf numFmtId="0" fontId="4" fillId="0" borderId="3" xfId="0" applyFont="1" applyBorder="1">
      <alignment vertical="center"/>
    </xf>
    <xf numFmtId="0" fontId="4" fillId="0" borderId="10" xfId="0" applyFont="1" applyBorder="1">
      <alignment vertical="center"/>
    </xf>
    <xf numFmtId="0" fontId="4" fillId="0" borderId="11" xfId="0" applyFont="1" applyBorder="1">
      <alignment vertical="center"/>
    </xf>
    <xf numFmtId="0" fontId="4" fillId="0" borderId="7" xfId="0" applyFont="1" applyBorder="1">
      <alignment vertical="center"/>
    </xf>
    <xf numFmtId="0" fontId="4" fillId="0" borderId="8" xfId="0" applyFont="1" applyBorder="1">
      <alignment vertical="center"/>
    </xf>
    <xf numFmtId="0" fontId="4" fillId="0" borderId="0" xfId="0" applyFont="1">
      <alignment vertical="center"/>
    </xf>
    <xf numFmtId="0" fontId="12" fillId="0" borderId="0" xfId="0" applyFont="1">
      <alignment vertical="center"/>
    </xf>
    <xf numFmtId="0" fontId="4" fillId="2" borderId="11" xfId="0" applyFont="1" applyFill="1" applyBorder="1">
      <alignment vertical="center"/>
    </xf>
    <xf numFmtId="0" fontId="4" fillId="2" borderId="12" xfId="0" applyFont="1" applyFill="1" applyBorder="1">
      <alignment vertical="center"/>
    </xf>
    <xf numFmtId="0" fontId="4" fillId="2" borderId="9" xfId="0" applyFont="1" applyFill="1" applyBorder="1">
      <alignment vertical="center"/>
    </xf>
    <xf numFmtId="0" fontId="4" fillId="2" borderId="8" xfId="0" applyFont="1" applyFill="1" applyBorder="1">
      <alignment vertical="center"/>
    </xf>
    <xf numFmtId="0" fontId="13" fillId="0" borderId="0" xfId="0" applyFont="1">
      <alignment vertical="center"/>
    </xf>
    <xf numFmtId="0" fontId="4" fillId="0" borderId="20" xfId="0" applyFont="1" applyBorder="1" applyAlignment="1">
      <alignment horizontal="right" vertical="center"/>
    </xf>
    <xf numFmtId="0" fontId="4" fillId="3" borderId="20" xfId="0" applyFont="1" applyFill="1" applyBorder="1">
      <alignment vertical="center"/>
    </xf>
    <xf numFmtId="0" fontId="11" fillId="3" borderId="19" xfId="0" applyFont="1" applyFill="1" applyBorder="1" applyAlignment="1">
      <alignment horizontal="center" vertical="center"/>
    </xf>
    <xf numFmtId="0" fontId="16" fillId="0" borderId="0" xfId="0" applyFont="1">
      <alignment vertical="center"/>
    </xf>
    <xf numFmtId="0" fontId="5" fillId="0" borderId="5" xfId="0" applyFont="1" applyBorder="1">
      <alignment vertical="center"/>
    </xf>
    <xf numFmtId="0" fontId="4" fillId="0" borderId="1" xfId="0" applyFont="1" applyBorder="1" applyAlignment="1">
      <alignment horizontal="center" vertical="center"/>
    </xf>
    <xf numFmtId="179" fontId="1" fillId="0" borderId="0" xfId="0" applyNumberFormat="1" applyFont="1" applyAlignment="1">
      <alignment horizontal="right"/>
    </xf>
    <xf numFmtId="177" fontId="14" fillId="0" borderId="0" xfId="0" applyNumberFormat="1" applyFont="1" applyAlignment="1">
      <alignment horizontal="right"/>
    </xf>
    <xf numFmtId="179" fontId="14" fillId="0" borderId="0" xfId="0" applyNumberFormat="1" applyFont="1" applyAlignment="1">
      <alignment horizontal="right"/>
    </xf>
    <xf numFmtId="0" fontId="15" fillId="0" borderId="0" xfId="0" applyFont="1">
      <alignment vertical="center"/>
    </xf>
    <xf numFmtId="0" fontId="11" fillId="3" borderId="0" xfId="0" applyFont="1" applyFill="1" applyAlignment="1">
      <alignment horizontal="center"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4" fillId="0" borderId="14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180" fontId="4" fillId="0" borderId="12" xfId="0" applyNumberFormat="1" applyFont="1" applyBorder="1">
      <alignment vertical="center"/>
    </xf>
    <xf numFmtId="178" fontId="4" fillId="0" borderId="12" xfId="0" applyNumberFormat="1" applyFont="1" applyBorder="1">
      <alignment vertical="center"/>
    </xf>
    <xf numFmtId="176" fontId="4" fillId="0" borderId="12" xfId="0" applyNumberFormat="1" applyFont="1" applyBorder="1">
      <alignment vertical="center"/>
    </xf>
    <xf numFmtId="176" fontId="4" fillId="0" borderId="11" xfId="0" applyNumberFormat="1" applyFont="1" applyBorder="1">
      <alignment vertical="center"/>
    </xf>
    <xf numFmtId="180" fontId="4" fillId="0" borderId="21" xfId="0" applyNumberFormat="1" applyFont="1" applyBorder="1">
      <alignment vertical="center"/>
    </xf>
    <xf numFmtId="178" fontId="4" fillId="0" borderId="21" xfId="0" applyNumberFormat="1" applyFont="1" applyBorder="1">
      <alignment vertical="center"/>
    </xf>
    <xf numFmtId="176" fontId="4" fillId="0" borderId="21" xfId="0" applyNumberFormat="1" applyFont="1" applyBorder="1">
      <alignment vertical="center"/>
    </xf>
    <xf numFmtId="176" fontId="4" fillId="0" borderId="22" xfId="0" applyNumberFormat="1" applyFont="1" applyBorder="1">
      <alignment vertical="center"/>
    </xf>
    <xf numFmtId="0" fontId="11" fillId="0" borderId="15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28" xfId="0" applyFont="1" applyBorder="1">
      <alignment vertical="center"/>
    </xf>
    <xf numFmtId="0" fontId="24" fillId="0" borderId="29" xfId="0" applyFont="1" applyBorder="1" applyAlignment="1">
      <alignment horizontal="center" vertical="center"/>
    </xf>
    <xf numFmtId="0" fontId="11" fillId="2" borderId="19" xfId="0" applyFont="1" applyFill="1" applyBorder="1">
      <alignment vertical="center"/>
    </xf>
    <xf numFmtId="0" fontId="5" fillId="0" borderId="13" xfId="0" applyFont="1" applyBorder="1">
      <alignment vertical="center"/>
    </xf>
    <xf numFmtId="179" fontId="1" fillId="0" borderId="0" xfId="0" applyNumberFormat="1" applyFont="1" applyAlignment="1"/>
    <xf numFmtId="0" fontId="4" fillId="0" borderId="5" xfId="0" applyFont="1" applyBorder="1">
      <alignment vertical="center"/>
    </xf>
    <xf numFmtId="0" fontId="4" fillId="0" borderId="13" xfId="0" applyFont="1" applyBorder="1">
      <alignment vertical="center"/>
    </xf>
    <xf numFmtId="0" fontId="4" fillId="0" borderId="30" xfId="0" applyFont="1" applyBorder="1">
      <alignment vertical="center"/>
    </xf>
    <xf numFmtId="0" fontId="4" fillId="0" borderId="32" xfId="0" applyFont="1" applyBorder="1">
      <alignment vertical="center"/>
    </xf>
    <xf numFmtId="0" fontId="4" fillId="0" borderId="33" xfId="0" applyFont="1" applyBorder="1">
      <alignment vertical="center"/>
    </xf>
    <xf numFmtId="179" fontId="1" fillId="0" borderId="12" xfId="0" applyNumberFormat="1" applyFont="1" applyBorder="1" applyAlignment="1">
      <alignment horizontal="right"/>
    </xf>
    <xf numFmtId="0" fontId="1" fillId="0" borderId="12" xfId="0" applyFont="1" applyBorder="1" applyAlignment="1">
      <alignment horizontal="right"/>
    </xf>
    <xf numFmtId="179" fontId="25" fillId="0" borderId="14" xfId="0" applyNumberFormat="1" applyFont="1" applyBorder="1" applyAlignment="1">
      <alignment horizontal="center"/>
    </xf>
    <xf numFmtId="0" fontId="11" fillId="0" borderId="29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27" fillId="0" borderId="29" xfId="0" applyFont="1" applyBorder="1" applyAlignment="1">
      <alignment horizontal="center" vertical="center"/>
    </xf>
    <xf numFmtId="0" fontId="4" fillId="3" borderId="5" xfId="0" applyFont="1" applyFill="1" applyBorder="1">
      <alignment vertical="center"/>
    </xf>
    <xf numFmtId="180" fontId="4" fillId="3" borderId="31" xfId="0" applyNumberFormat="1" applyFont="1" applyFill="1" applyBorder="1">
      <alignment vertical="center"/>
    </xf>
    <xf numFmtId="178" fontId="4" fillId="3" borderId="31" xfId="0" applyNumberFormat="1" applyFont="1" applyFill="1" applyBorder="1">
      <alignment vertical="center"/>
    </xf>
    <xf numFmtId="176" fontId="4" fillId="3" borderId="31" xfId="0" applyNumberFormat="1" applyFont="1" applyFill="1" applyBorder="1">
      <alignment vertical="center"/>
    </xf>
    <xf numFmtId="176" fontId="4" fillId="3" borderId="6" xfId="0" applyNumberFormat="1" applyFont="1" applyFill="1" applyBorder="1">
      <alignment vertical="center"/>
    </xf>
    <xf numFmtId="180" fontId="4" fillId="0" borderId="4" xfId="0" applyNumberFormat="1" applyFont="1" applyBorder="1">
      <alignment vertical="center"/>
    </xf>
    <xf numFmtId="178" fontId="4" fillId="0" borderId="4" xfId="0" applyNumberFormat="1" applyFont="1" applyBorder="1">
      <alignment vertical="center"/>
    </xf>
    <xf numFmtId="176" fontId="4" fillId="0" borderId="4" xfId="0" applyNumberFormat="1" applyFont="1" applyBorder="1">
      <alignment vertical="center"/>
    </xf>
    <xf numFmtId="176" fontId="4" fillId="0" borderId="18" xfId="0" applyNumberFormat="1" applyFont="1" applyBorder="1">
      <alignment vertical="center"/>
    </xf>
    <xf numFmtId="0" fontId="4" fillId="0" borderId="34" xfId="0" applyFont="1" applyBorder="1">
      <alignment vertical="center"/>
    </xf>
    <xf numFmtId="0" fontId="4" fillId="0" borderId="35" xfId="0" applyFont="1" applyBorder="1" applyAlignment="1">
      <alignment horizontal="center" vertical="center"/>
    </xf>
    <xf numFmtId="179" fontId="1" fillId="0" borderId="36" xfId="0" applyNumberFormat="1" applyFont="1" applyBorder="1" applyAlignment="1">
      <alignment horizontal="right"/>
    </xf>
    <xf numFmtId="0" fontId="0" fillId="0" borderId="36" xfId="0" applyBorder="1">
      <alignment vertical="center"/>
    </xf>
    <xf numFmtId="179" fontId="1" fillId="0" borderId="37" xfId="0" applyNumberFormat="1" applyFont="1" applyBorder="1" applyAlignment="1">
      <alignment horizontal="right"/>
    </xf>
    <xf numFmtId="0" fontId="12" fillId="0" borderId="37" xfId="0" applyFont="1" applyBorder="1">
      <alignment vertical="center"/>
    </xf>
    <xf numFmtId="0" fontId="12" fillId="0" borderId="12" xfId="0" applyFont="1" applyBorder="1">
      <alignment vertical="center"/>
    </xf>
    <xf numFmtId="0" fontId="30" fillId="0" borderId="0" xfId="1" applyFont="1"/>
    <xf numFmtId="0" fontId="31" fillId="0" borderId="0" xfId="1"/>
    <xf numFmtId="0" fontId="32" fillId="0" borderId="0" xfId="1" applyFont="1"/>
    <xf numFmtId="0" fontId="30" fillId="3" borderId="1" xfId="1" applyFont="1" applyFill="1" applyBorder="1" applyAlignment="1">
      <alignment horizontal="center"/>
    </xf>
    <xf numFmtId="0" fontId="30" fillId="3" borderId="38" xfId="1" applyFont="1" applyFill="1" applyBorder="1" applyAlignment="1">
      <alignment horizontal="center"/>
    </xf>
    <xf numFmtId="0" fontId="30" fillId="3" borderId="14" xfId="1" applyFont="1" applyFill="1" applyBorder="1" applyAlignment="1">
      <alignment horizontal="center"/>
    </xf>
    <xf numFmtId="0" fontId="30" fillId="3" borderId="38" xfId="1" applyFont="1" applyFill="1" applyBorder="1" applyAlignment="1" applyProtection="1">
      <alignment horizontal="center"/>
      <protection locked="0"/>
    </xf>
    <xf numFmtId="0" fontId="30" fillId="3" borderId="2" xfId="1" applyFont="1" applyFill="1" applyBorder="1" applyAlignment="1" applyProtection="1">
      <alignment horizontal="center"/>
      <protection locked="0"/>
    </xf>
    <xf numFmtId="0" fontId="1" fillId="0" borderId="24" xfId="1" applyFont="1" applyBorder="1" applyAlignment="1">
      <alignment horizontal="center"/>
    </xf>
    <xf numFmtId="0" fontId="11" fillId="0" borderId="23" xfId="0" applyFont="1" applyBorder="1" applyAlignment="1">
      <alignment horizontal="center" vertical="center"/>
    </xf>
    <xf numFmtId="0" fontId="1" fillId="0" borderId="0" xfId="1" applyFont="1" applyAlignment="1">
      <alignment horizontal="center"/>
    </xf>
    <xf numFmtId="0" fontId="30" fillId="3" borderId="39" xfId="1" applyFont="1" applyFill="1" applyBorder="1" applyAlignment="1">
      <alignment horizontal="center"/>
    </xf>
    <xf numFmtId="0" fontId="30" fillId="3" borderId="40" xfId="1" applyFont="1" applyFill="1" applyBorder="1" applyAlignment="1">
      <alignment horizontal="center"/>
    </xf>
    <xf numFmtId="0" fontId="30" fillId="0" borderId="40" xfId="1" applyFont="1" applyBorder="1" applyAlignment="1">
      <alignment horizontal="center"/>
    </xf>
    <xf numFmtId="0" fontId="30" fillId="3" borderId="41" xfId="1" applyFont="1" applyFill="1" applyBorder="1" applyAlignment="1" applyProtection="1">
      <alignment horizontal="center"/>
      <protection locked="0"/>
    </xf>
    <xf numFmtId="0" fontId="30" fillId="3" borderId="42" xfId="1" applyFont="1" applyFill="1" applyBorder="1" applyAlignment="1">
      <alignment horizontal="center"/>
    </xf>
    <xf numFmtId="0" fontId="30" fillId="3" borderId="43" xfId="1" applyFont="1" applyFill="1" applyBorder="1" applyAlignment="1">
      <alignment horizontal="center"/>
    </xf>
    <xf numFmtId="0" fontId="30" fillId="0" borderId="43" xfId="1" applyFont="1" applyBorder="1" applyAlignment="1">
      <alignment horizontal="center"/>
    </xf>
    <xf numFmtId="0" fontId="30" fillId="0" borderId="44" xfId="1" applyFont="1" applyBorder="1" applyAlignment="1">
      <alignment horizontal="center"/>
    </xf>
    <xf numFmtId="177" fontId="30" fillId="0" borderId="30" xfId="0" applyNumberFormat="1" applyFont="1" applyBorder="1" applyAlignment="1">
      <alignment horizontal="center"/>
    </xf>
    <xf numFmtId="178" fontId="4" fillId="0" borderId="0" xfId="0" applyNumberFormat="1" applyFont="1">
      <alignment vertical="center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18" fillId="0" borderId="0" xfId="0" applyFont="1">
      <alignment vertical="center"/>
    </xf>
    <xf numFmtId="0" fontId="17" fillId="0" borderId="0" xfId="0" applyFont="1">
      <alignment vertical="center"/>
    </xf>
    <xf numFmtId="176" fontId="4" fillId="0" borderId="0" xfId="0" applyNumberFormat="1" applyFont="1">
      <alignment vertical="center"/>
    </xf>
    <xf numFmtId="0" fontId="4" fillId="0" borderId="20" xfId="0" applyFont="1" applyBorder="1" applyAlignment="1">
      <alignment horizontal="center" vertical="center"/>
    </xf>
    <xf numFmtId="0" fontId="4" fillId="3" borderId="20" xfId="0" applyFont="1" applyFill="1" applyBorder="1" applyAlignment="1">
      <alignment horizontal="center" vertical="center"/>
    </xf>
    <xf numFmtId="177" fontId="14" fillId="0" borderId="0" xfId="0" applyNumberFormat="1" applyFont="1" applyAlignment="1">
      <alignment horizontal="center"/>
    </xf>
    <xf numFmtId="177" fontId="14" fillId="0" borderId="29" xfId="0" applyNumberFormat="1" applyFont="1" applyBorder="1" applyAlignment="1">
      <alignment horizontal="center"/>
    </xf>
    <xf numFmtId="177" fontId="14" fillId="0" borderId="19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 vertical="center"/>
    </xf>
    <xf numFmtId="0" fontId="4" fillId="0" borderId="6" xfId="0" applyFont="1" applyBorder="1">
      <alignment vertical="center"/>
    </xf>
    <xf numFmtId="0" fontId="4" fillId="0" borderId="9" xfId="0" applyFont="1" applyBorder="1">
      <alignment vertical="center"/>
    </xf>
    <xf numFmtId="0" fontId="4" fillId="0" borderId="46" xfId="0" applyFont="1" applyBorder="1" applyAlignment="1">
      <alignment horizontal="center" vertical="center"/>
    </xf>
    <xf numFmtId="0" fontId="0" fillId="0" borderId="47" xfId="0" applyBorder="1">
      <alignment vertical="center"/>
    </xf>
    <xf numFmtId="0" fontId="12" fillId="0" borderId="48" xfId="0" applyFont="1" applyBorder="1">
      <alignment vertical="center"/>
    </xf>
    <xf numFmtId="0" fontId="4" fillId="0" borderId="49" xfId="0" applyFont="1" applyBorder="1" applyAlignment="1">
      <alignment horizontal="center" vertical="center"/>
    </xf>
    <xf numFmtId="0" fontId="30" fillId="0" borderId="50" xfId="1" applyFont="1" applyBorder="1" applyAlignment="1">
      <alignment horizontal="center"/>
    </xf>
    <xf numFmtId="179" fontId="1" fillId="0" borderId="8" xfId="0" applyNumberFormat="1" applyFont="1" applyBorder="1" applyAlignment="1" applyProtection="1">
      <alignment horizontal="right"/>
      <protection locked="0"/>
    </xf>
    <xf numFmtId="0" fontId="21" fillId="0" borderId="8" xfId="2" applyFont="1" applyBorder="1" applyProtection="1">
      <alignment vertical="center"/>
      <protection locked="0"/>
    </xf>
    <xf numFmtId="179" fontId="21" fillId="0" borderId="8" xfId="2" applyNumberFormat="1" applyFont="1" applyBorder="1" applyProtection="1">
      <alignment vertical="center"/>
      <protection locked="0"/>
    </xf>
    <xf numFmtId="176" fontId="21" fillId="0" borderId="8" xfId="2" applyNumberFormat="1" applyFont="1" applyBorder="1" applyProtection="1">
      <alignment vertical="center"/>
      <protection locked="0"/>
    </xf>
    <xf numFmtId="176" fontId="21" fillId="0" borderId="33" xfId="2" applyNumberFormat="1" applyFont="1" applyBorder="1" applyProtection="1">
      <alignment vertical="center"/>
      <protection locked="0"/>
    </xf>
    <xf numFmtId="0" fontId="35" fillId="0" borderId="45" xfId="1" applyFont="1" applyBorder="1" applyProtection="1">
      <protection locked="0"/>
    </xf>
    <xf numFmtId="0" fontId="35" fillId="0" borderId="30" xfId="1" applyFont="1" applyBorder="1" applyAlignment="1" applyProtection="1">
      <alignment horizontal="center"/>
      <protection locked="0"/>
    </xf>
    <xf numFmtId="176" fontId="4" fillId="0" borderId="12" xfId="0" applyNumberFormat="1" applyFont="1" applyBorder="1" applyProtection="1">
      <alignment vertical="center"/>
      <protection locked="0"/>
    </xf>
    <xf numFmtId="176" fontId="4" fillId="0" borderId="11" xfId="0" applyNumberFormat="1" applyFont="1" applyBorder="1" applyProtection="1">
      <alignment vertical="center"/>
      <protection locked="0"/>
    </xf>
    <xf numFmtId="176" fontId="4" fillId="3" borderId="31" xfId="0" applyNumberFormat="1" applyFont="1" applyFill="1" applyBorder="1" applyProtection="1">
      <alignment vertical="center"/>
      <protection locked="0"/>
    </xf>
    <xf numFmtId="176" fontId="4" fillId="3" borderId="6" xfId="0" applyNumberFormat="1" applyFont="1" applyFill="1" applyBorder="1" applyProtection="1">
      <alignment vertical="center"/>
      <protection locked="0"/>
    </xf>
    <xf numFmtId="176" fontId="4" fillId="0" borderId="21" xfId="0" applyNumberFormat="1" applyFont="1" applyBorder="1" applyProtection="1">
      <alignment vertical="center"/>
      <protection locked="0"/>
    </xf>
    <xf numFmtId="176" fontId="4" fillId="0" borderId="22" xfId="0" applyNumberFormat="1" applyFont="1" applyBorder="1" applyProtection="1">
      <alignment vertical="center"/>
      <protection locked="0"/>
    </xf>
    <xf numFmtId="176" fontId="1" fillId="0" borderId="0" xfId="1" applyNumberFormat="1" applyFont="1" applyAlignment="1">
      <alignment horizontal="center"/>
    </xf>
    <xf numFmtId="176" fontId="32" fillId="0" borderId="0" xfId="1" applyNumberFormat="1" applyFont="1"/>
    <xf numFmtId="176" fontId="38" fillId="0" borderId="0" xfId="0" applyNumberFormat="1" applyFont="1">
      <alignment vertical="center"/>
    </xf>
    <xf numFmtId="0" fontId="4" fillId="0" borderId="0" xfId="0" applyFont="1" applyAlignment="1">
      <alignment horizontal="center"/>
    </xf>
    <xf numFmtId="0" fontId="7" fillId="0" borderId="0" xfId="0" applyFont="1">
      <alignment vertical="center"/>
    </xf>
    <xf numFmtId="0" fontId="7" fillId="0" borderId="5" xfId="0" applyFont="1" applyBorder="1">
      <alignment vertical="center"/>
    </xf>
    <xf numFmtId="0" fontId="7" fillId="0" borderId="31" xfId="0" applyFont="1" applyBorder="1">
      <alignment vertical="center"/>
    </xf>
    <xf numFmtId="0" fontId="7" fillId="0" borderId="10" xfId="0" applyFont="1" applyBorder="1" applyAlignment="1">
      <alignment horizontal="center" vertical="center"/>
    </xf>
    <xf numFmtId="0" fontId="7" fillId="0" borderId="12" xfId="0" applyFont="1" applyBorder="1">
      <alignment vertical="center"/>
    </xf>
    <xf numFmtId="0" fontId="7" fillId="0" borderId="7" xfId="0" applyFont="1" applyBorder="1">
      <alignment vertical="center"/>
    </xf>
    <xf numFmtId="0" fontId="7" fillId="0" borderId="8" xfId="0" applyFont="1" applyBorder="1">
      <alignment vertical="center"/>
    </xf>
    <xf numFmtId="0" fontId="7" fillId="0" borderId="3" xfId="0" applyFont="1" applyBorder="1">
      <alignment vertical="center"/>
    </xf>
    <xf numFmtId="0" fontId="7" fillId="0" borderId="4" xfId="0" applyFont="1" applyBorder="1">
      <alignment vertical="center"/>
    </xf>
    <xf numFmtId="0" fontId="4" fillId="0" borderId="39" xfId="0" applyFont="1" applyBorder="1">
      <alignment vertical="center"/>
    </xf>
    <xf numFmtId="0" fontId="7" fillId="3" borderId="12" xfId="0" applyFont="1" applyFill="1" applyBorder="1">
      <alignment vertical="center"/>
    </xf>
    <xf numFmtId="0" fontId="7" fillId="0" borderId="10" xfId="0" applyFont="1" applyBorder="1">
      <alignment vertical="center"/>
    </xf>
    <xf numFmtId="0" fontId="7" fillId="0" borderId="12" xfId="0" applyFont="1" applyBorder="1" applyAlignment="1">
      <alignment horizontal="right" vertical="center"/>
    </xf>
    <xf numFmtId="0" fontId="7" fillId="0" borderId="51" xfId="0" applyFont="1" applyBorder="1">
      <alignment vertical="center"/>
    </xf>
    <xf numFmtId="0" fontId="7" fillId="0" borderId="52" xfId="0" applyFont="1" applyBorder="1">
      <alignment vertical="center"/>
    </xf>
    <xf numFmtId="0" fontId="4" fillId="0" borderId="38" xfId="0" applyFont="1" applyBorder="1" applyAlignment="1">
      <alignment horizontal="center" vertical="center"/>
    </xf>
    <xf numFmtId="176" fontId="4" fillId="0" borderId="14" xfId="0" applyNumberFormat="1" applyFont="1" applyBorder="1" applyAlignment="1">
      <alignment horizontal="center" vertical="center"/>
    </xf>
    <xf numFmtId="176" fontId="4" fillId="0" borderId="2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31" xfId="0" applyFont="1" applyBorder="1">
      <alignment vertical="center"/>
    </xf>
    <xf numFmtId="180" fontId="7" fillId="0" borderId="0" xfId="0" applyNumberFormat="1" applyFont="1">
      <alignment vertical="center"/>
    </xf>
    <xf numFmtId="0" fontId="4" fillId="3" borderId="10" xfId="0" applyFont="1" applyFill="1" applyBorder="1">
      <alignment vertical="center"/>
    </xf>
    <xf numFmtId="0" fontId="13" fillId="0" borderId="0" xfId="0" applyFont="1" applyAlignment="1">
      <alignment horizontal="left" vertical="center"/>
    </xf>
    <xf numFmtId="0" fontId="4" fillId="3" borderId="7" xfId="0" applyFont="1" applyFill="1" applyBorder="1">
      <alignment vertical="center"/>
    </xf>
    <xf numFmtId="177" fontId="30" fillId="0" borderId="15" xfId="0" applyNumberFormat="1" applyFont="1" applyBorder="1" applyAlignment="1">
      <alignment horizontal="center"/>
    </xf>
    <xf numFmtId="177" fontId="30" fillId="0" borderId="23" xfId="0" applyNumberFormat="1" applyFont="1" applyBorder="1" applyAlignment="1">
      <alignment horizontal="center"/>
    </xf>
    <xf numFmtId="0" fontId="30" fillId="0" borderId="0" xfId="1" applyFont="1" applyProtection="1">
      <protection locked="0"/>
    </xf>
    <xf numFmtId="0" fontId="30" fillId="0" borderId="0" xfId="1" applyFont="1" applyAlignment="1" applyProtection="1">
      <alignment horizontal="center"/>
      <protection locked="0"/>
    </xf>
    <xf numFmtId="177" fontId="30" fillId="0" borderId="0" xfId="0" applyNumberFormat="1" applyFont="1" applyAlignment="1">
      <alignment horizontal="center"/>
    </xf>
    <xf numFmtId="177" fontId="11" fillId="0" borderId="0" xfId="0" applyNumberFormat="1" applyFont="1">
      <alignment vertical="center"/>
    </xf>
    <xf numFmtId="0" fontId="39" fillId="0" borderId="0" xfId="0" applyFont="1" applyProtection="1">
      <alignment vertical="center"/>
      <protection locked="0"/>
    </xf>
    <xf numFmtId="0" fontId="42" fillId="0" borderId="0" xfId="1" applyFont="1"/>
    <xf numFmtId="0" fontId="31" fillId="0" borderId="0" xfId="1" applyProtection="1">
      <protection locked="0"/>
    </xf>
    <xf numFmtId="0" fontId="0" fillId="0" borderId="0" xfId="0" applyProtection="1">
      <alignment vertical="center"/>
      <protection locked="0"/>
    </xf>
    <xf numFmtId="0" fontId="1" fillId="3" borderId="24" xfId="1" applyFont="1" applyFill="1" applyBorder="1" applyAlignment="1">
      <alignment horizontal="center"/>
    </xf>
    <xf numFmtId="177" fontId="4" fillId="0" borderId="54" xfId="0" applyNumberFormat="1" applyFont="1" applyBorder="1">
      <alignment vertical="center"/>
    </xf>
    <xf numFmtId="0" fontId="44" fillId="0" borderId="0" xfId="1" applyFont="1"/>
    <xf numFmtId="0" fontId="45" fillId="0" borderId="0" xfId="1" applyFont="1"/>
    <xf numFmtId="0" fontId="30" fillId="0" borderId="52" xfId="1" applyFont="1" applyBorder="1" applyAlignment="1">
      <alignment horizontal="center"/>
    </xf>
    <xf numFmtId="0" fontId="30" fillId="3" borderId="53" xfId="1" applyFont="1" applyFill="1" applyBorder="1" applyAlignment="1">
      <alignment horizontal="center"/>
    </xf>
    <xf numFmtId="178" fontId="4" fillId="0" borderId="55" xfId="0" applyNumberFormat="1" applyFont="1" applyBorder="1" applyProtection="1">
      <alignment vertical="center"/>
      <protection locked="0"/>
    </xf>
    <xf numFmtId="178" fontId="4" fillId="0" borderId="56" xfId="0" applyNumberFormat="1" applyFont="1" applyBorder="1" applyProtection="1">
      <alignment vertical="center"/>
      <protection locked="0"/>
    </xf>
    <xf numFmtId="178" fontId="4" fillId="0" borderId="57" xfId="0" applyNumberFormat="1" applyFont="1" applyBorder="1" applyAlignment="1">
      <alignment horizontal="center" vertical="center"/>
    </xf>
    <xf numFmtId="176" fontId="0" fillId="0" borderId="0" xfId="0" applyNumberFormat="1">
      <alignment vertical="center"/>
    </xf>
    <xf numFmtId="176" fontId="30" fillId="0" borderId="0" xfId="0" applyNumberFormat="1" applyFont="1" applyAlignment="1">
      <alignment horizontal="center"/>
    </xf>
    <xf numFmtId="0" fontId="4" fillId="0" borderId="58" xfId="0" applyFont="1" applyBorder="1" applyAlignment="1" applyProtection="1">
      <alignment horizontal="center" vertical="center"/>
      <protection locked="0"/>
    </xf>
    <xf numFmtId="0" fontId="4" fillId="0" borderId="59" xfId="0" applyFont="1" applyBorder="1" applyAlignment="1" applyProtection="1">
      <alignment horizontal="center" vertical="center"/>
      <protection locked="0"/>
    </xf>
    <xf numFmtId="0" fontId="4" fillId="0" borderId="60" xfId="0" applyFont="1" applyBorder="1" applyAlignment="1" applyProtection="1">
      <alignment horizontal="center" vertical="center"/>
      <protection locked="0"/>
    </xf>
    <xf numFmtId="0" fontId="39" fillId="0" borderId="0" xfId="0" applyFont="1">
      <alignment vertical="center"/>
    </xf>
    <xf numFmtId="0" fontId="29" fillId="0" borderId="0" xfId="0" applyFont="1" applyAlignment="1"/>
    <xf numFmtId="0" fontId="0" fillId="0" borderId="0" xfId="0" applyAlignment="1"/>
    <xf numFmtId="0" fontId="4" fillId="0" borderId="3" xfId="0" applyFont="1" applyBorder="1" applyAlignment="1" applyProtection="1">
      <alignment horizontal="center" vertical="center"/>
      <protection locked="0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18" xfId="0" applyFont="1" applyBorder="1" applyAlignment="1" applyProtection="1">
      <alignment horizontal="center" vertical="center"/>
      <protection locked="0"/>
    </xf>
    <xf numFmtId="0" fontId="4" fillId="0" borderId="10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/>
    </xf>
    <xf numFmtId="177" fontId="1" fillId="0" borderId="12" xfId="0" applyNumberFormat="1" applyFont="1" applyBorder="1" applyAlignment="1">
      <alignment horizontal="center"/>
    </xf>
    <xf numFmtId="179" fontId="1" fillId="0" borderId="12" xfId="0" applyNumberFormat="1" applyFont="1" applyBorder="1" applyAlignment="1">
      <alignment horizontal="center"/>
    </xf>
    <xf numFmtId="179" fontId="1" fillId="0" borderId="11" xfId="0" applyNumberFormat="1" applyFont="1" applyBorder="1" applyAlignment="1">
      <alignment horizontal="center"/>
    </xf>
    <xf numFmtId="0" fontId="4" fillId="0" borderId="7" xfId="0" applyFont="1" applyBorder="1" applyAlignment="1" applyProtection="1">
      <alignment horizontal="center" vertic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/>
      <protection locked="0"/>
    </xf>
    <xf numFmtId="0" fontId="1" fillId="0" borderId="0" xfId="0" applyFont="1" applyAlignment="1">
      <alignment horizontal="right"/>
    </xf>
    <xf numFmtId="0" fontId="11" fillId="0" borderId="0" xfId="0" applyFont="1" applyAlignment="1">
      <alignment horizontal="center"/>
    </xf>
    <xf numFmtId="177" fontId="1" fillId="0" borderId="8" xfId="0" applyNumberFormat="1" applyFont="1" applyBorder="1" applyAlignment="1" applyProtection="1">
      <alignment horizontal="right"/>
      <protection locked="0"/>
    </xf>
    <xf numFmtId="180" fontId="7" fillId="0" borderId="31" xfId="0" applyNumberFormat="1" applyFont="1" applyBorder="1" applyProtection="1">
      <alignment vertical="center"/>
      <protection locked="0"/>
    </xf>
    <xf numFmtId="180" fontId="7" fillId="0" borderId="6" xfId="0" applyNumberFormat="1" applyFont="1" applyBorder="1" applyProtection="1">
      <alignment vertical="center"/>
      <protection locked="0"/>
    </xf>
    <xf numFmtId="180" fontId="7" fillId="0" borderId="12" xfId="0" applyNumberFormat="1" applyFont="1" applyBorder="1" applyProtection="1">
      <alignment vertical="center"/>
      <protection locked="0"/>
    </xf>
    <xf numFmtId="180" fontId="7" fillId="0" borderId="11" xfId="0" applyNumberFormat="1" applyFont="1" applyBorder="1" applyProtection="1">
      <alignment vertical="center"/>
      <protection locked="0"/>
    </xf>
    <xf numFmtId="180" fontId="7" fillId="0" borderId="8" xfId="0" applyNumberFormat="1" applyFont="1" applyBorder="1" applyProtection="1">
      <alignment vertical="center"/>
      <protection locked="0"/>
    </xf>
    <xf numFmtId="180" fontId="7" fillId="0" borderId="9" xfId="0" applyNumberFormat="1" applyFont="1" applyBorder="1" applyProtection="1">
      <alignment vertical="center"/>
      <protection locked="0"/>
    </xf>
    <xf numFmtId="180" fontId="7" fillId="0" borderId="4" xfId="0" applyNumberFormat="1" applyFont="1" applyBorder="1" applyProtection="1">
      <alignment vertical="center"/>
      <protection locked="0"/>
    </xf>
    <xf numFmtId="180" fontId="7" fillId="0" borderId="18" xfId="0" applyNumberFormat="1" applyFont="1" applyBorder="1" applyProtection="1">
      <alignment vertical="center"/>
      <protection locked="0"/>
    </xf>
    <xf numFmtId="180" fontId="7" fillId="3" borderId="12" xfId="0" applyNumberFormat="1" applyFont="1" applyFill="1" applyBorder="1" applyProtection="1">
      <alignment vertical="center"/>
      <protection locked="0"/>
    </xf>
    <xf numFmtId="180" fontId="7" fillId="3" borderId="11" xfId="0" applyNumberFormat="1" applyFont="1" applyFill="1" applyBorder="1" applyProtection="1">
      <alignment vertical="center"/>
      <protection locked="0"/>
    </xf>
    <xf numFmtId="180" fontId="7" fillId="0" borderId="52" xfId="0" applyNumberFormat="1" applyFont="1" applyBorder="1" applyProtection="1">
      <alignment vertical="center"/>
      <protection locked="0"/>
    </xf>
    <xf numFmtId="180" fontId="7" fillId="0" borderId="53" xfId="0" applyNumberFormat="1" applyFont="1" applyBorder="1" applyProtection="1">
      <alignment vertical="center"/>
      <protection locked="0"/>
    </xf>
    <xf numFmtId="177" fontId="30" fillId="0" borderId="30" xfId="0" applyNumberFormat="1" applyFont="1" applyBorder="1" applyAlignment="1" applyProtection="1">
      <alignment horizontal="center"/>
      <protection locked="0"/>
    </xf>
    <xf numFmtId="177" fontId="30" fillId="0" borderId="15" xfId="0" applyNumberFormat="1" applyFont="1" applyBorder="1" applyAlignment="1" applyProtection="1">
      <alignment horizontal="center"/>
      <protection locked="0"/>
    </xf>
    <xf numFmtId="178" fontId="4" fillId="0" borderId="55" xfId="0" applyNumberFormat="1" applyFont="1" applyBorder="1" applyAlignment="1" applyProtection="1">
      <alignment horizontal="center" vertical="center"/>
      <protection locked="0"/>
    </xf>
    <xf numFmtId="176" fontId="22" fillId="0" borderId="8" xfId="0" applyNumberFormat="1" applyFont="1" applyBorder="1" applyProtection="1">
      <alignment vertical="center"/>
      <protection locked="0"/>
    </xf>
    <xf numFmtId="0" fontId="30" fillId="0" borderId="15" xfId="1" applyFont="1" applyBorder="1" applyAlignment="1">
      <alignment horizontal="center"/>
    </xf>
    <xf numFmtId="0" fontId="7" fillId="3" borderId="1" xfId="0" applyFont="1" applyFill="1" applyBorder="1" applyAlignment="1">
      <alignment horizontal="center" vertical="center"/>
    </xf>
    <xf numFmtId="0" fontId="11" fillId="3" borderId="38" xfId="0" applyFont="1" applyFill="1" applyBorder="1" applyAlignment="1">
      <alignment horizontal="center" vertical="center"/>
    </xf>
    <xf numFmtId="0" fontId="7" fillId="3" borderId="38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179" fontId="4" fillId="0" borderId="31" xfId="0" applyNumberFormat="1" applyFont="1" applyBorder="1">
      <alignment vertical="center"/>
    </xf>
    <xf numFmtId="179" fontId="4" fillId="0" borderId="12" xfId="0" applyNumberFormat="1" applyFont="1" applyBorder="1">
      <alignment vertical="center"/>
    </xf>
    <xf numFmtId="179" fontId="4" fillId="0" borderId="8" xfId="0" applyNumberFormat="1" applyFont="1" applyBorder="1">
      <alignment vertical="center"/>
    </xf>
    <xf numFmtId="0" fontId="4" fillId="3" borderId="13" xfId="0" applyFont="1" applyFill="1" applyBorder="1">
      <alignment vertical="center"/>
    </xf>
    <xf numFmtId="0" fontId="4" fillId="3" borderId="32" xfId="0" applyFont="1" applyFill="1" applyBorder="1">
      <alignment vertical="center"/>
    </xf>
    <xf numFmtId="0" fontId="4" fillId="3" borderId="12" xfId="0" applyFont="1" applyFill="1" applyBorder="1">
      <alignment vertical="center"/>
    </xf>
    <xf numFmtId="0" fontId="4" fillId="3" borderId="11" xfId="0" applyFont="1" applyFill="1" applyBorder="1">
      <alignment vertical="center"/>
    </xf>
    <xf numFmtId="0" fontId="4" fillId="0" borderId="65" xfId="0" applyFont="1" applyBorder="1">
      <alignment vertical="center"/>
    </xf>
    <xf numFmtId="176" fontId="4" fillId="0" borderId="31" xfId="0" applyNumberFormat="1" applyFont="1" applyBorder="1" applyProtection="1">
      <alignment vertical="center"/>
      <protection locked="0"/>
    </xf>
    <xf numFmtId="176" fontId="4" fillId="0" borderId="6" xfId="0" applyNumberFormat="1" applyFont="1" applyBorder="1" applyProtection="1">
      <alignment vertical="center"/>
      <protection locked="0"/>
    </xf>
    <xf numFmtId="0" fontId="21" fillId="0" borderId="58" xfId="0" applyFont="1" applyBorder="1" applyAlignment="1">
      <alignment horizontal="center" vertical="center"/>
    </xf>
    <xf numFmtId="0" fontId="22" fillId="0" borderId="59" xfId="0" applyFont="1" applyBorder="1" applyAlignment="1">
      <alignment horizontal="center" vertical="center"/>
    </xf>
    <xf numFmtId="0" fontId="21" fillId="0" borderId="59" xfId="0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" fillId="0" borderId="59" xfId="0" applyFont="1" applyBorder="1" applyAlignment="1">
      <alignment horizontal="center" vertical="center"/>
    </xf>
    <xf numFmtId="0" fontId="4" fillId="0" borderId="60" xfId="0" applyFont="1" applyBorder="1" applyAlignment="1">
      <alignment horizontal="center" vertical="center"/>
    </xf>
    <xf numFmtId="181" fontId="4" fillId="0" borderId="13" xfId="0" applyNumberFormat="1" applyFont="1" applyBorder="1">
      <alignment vertical="center"/>
    </xf>
    <xf numFmtId="181" fontId="4" fillId="3" borderId="6" xfId="0" applyNumberFormat="1" applyFont="1" applyFill="1" applyBorder="1">
      <alignment vertical="center"/>
    </xf>
    <xf numFmtId="181" fontId="4" fillId="3" borderId="13" xfId="0" applyNumberFormat="1" applyFont="1" applyFill="1" applyBorder="1">
      <alignment vertical="center"/>
    </xf>
    <xf numFmtId="181" fontId="4" fillId="0" borderId="6" xfId="0" applyNumberFormat="1" applyFont="1" applyBorder="1">
      <alignment vertical="center"/>
    </xf>
    <xf numFmtId="181" fontId="4" fillId="3" borderId="32" xfId="0" applyNumberFormat="1" applyFont="1" applyFill="1" applyBorder="1">
      <alignment vertical="center"/>
    </xf>
    <xf numFmtId="181" fontId="4" fillId="0" borderId="11" xfId="0" applyNumberFormat="1" applyFont="1" applyBorder="1">
      <alignment vertical="center"/>
    </xf>
    <xf numFmtId="181" fontId="4" fillId="0" borderId="32" xfId="0" applyNumberFormat="1" applyFont="1" applyBorder="1">
      <alignment vertical="center"/>
    </xf>
    <xf numFmtId="181" fontId="4" fillId="3" borderId="11" xfId="0" applyNumberFormat="1" applyFont="1" applyFill="1" applyBorder="1">
      <alignment vertical="center"/>
    </xf>
    <xf numFmtId="181" fontId="4" fillId="3" borderId="33" xfId="0" applyNumberFormat="1" applyFont="1" applyFill="1" applyBorder="1">
      <alignment vertical="center"/>
    </xf>
    <xf numFmtId="181" fontId="4" fillId="0" borderId="9" xfId="0" applyNumberFormat="1" applyFont="1" applyBorder="1">
      <alignment vertical="center"/>
    </xf>
    <xf numFmtId="181" fontId="4" fillId="0" borderId="33" xfId="0" applyNumberFormat="1" applyFont="1" applyBorder="1">
      <alignment vertical="center"/>
    </xf>
    <xf numFmtId="181" fontId="4" fillId="0" borderId="31" xfId="0" applyNumberFormat="1" applyFont="1" applyBorder="1">
      <alignment vertical="center"/>
    </xf>
    <xf numFmtId="181" fontId="4" fillId="0" borderId="12" xfId="0" applyNumberFormat="1" applyFont="1" applyBorder="1">
      <alignment vertical="center"/>
    </xf>
    <xf numFmtId="181" fontId="4" fillId="0" borderId="8" xfId="0" applyNumberFormat="1" applyFont="1" applyBorder="1">
      <alignment vertical="center"/>
    </xf>
    <xf numFmtId="180" fontId="4" fillId="0" borderId="31" xfId="0" applyNumberFormat="1" applyFont="1" applyBorder="1">
      <alignment vertical="center"/>
    </xf>
    <xf numFmtId="180" fontId="4" fillId="0" borderId="8" xfId="0" applyNumberFormat="1" applyFont="1" applyBorder="1">
      <alignment vertical="center"/>
    </xf>
    <xf numFmtId="0" fontId="4" fillId="0" borderId="17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61" xfId="0" applyFont="1" applyBorder="1" applyAlignment="1">
      <alignment horizontal="center" vertical="center"/>
    </xf>
    <xf numFmtId="0" fontId="4" fillId="0" borderId="62" xfId="0" applyFont="1" applyBorder="1" applyAlignment="1">
      <alignment horizontal="center" vertical="center"/>
    </xf>
    <xf numFmtId="0" fontId="4" fillId="0" borderId="63" xfId="0" applyFont="1" applyBorder="1" applyAlignment="1">
      <alignment horizontal="center" vertical="center"/>
    </xf>
    <xf numFmtId="0" fontId="4" fillId="0" borderId="64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66" xfId="0" applyFont="1" applyBorder="1" applyAlignment="1">
      <alignment horizontal="center" vertical="center"/>
    </xf>
    <xf numFmtId="0" fontId="4" fillId="0" borderId="67" xfId="0" applyFont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4" fillId="0" borderId="68" xfId="0" applyFont="1" applyBorder="1" applyAlignment="1">
      <alignment horizontal="center" vertical="center"/>
    </xf>
  </cellXfs>
  <cellStyles count="3">
    <cellStyle name="標準" xfId="0" builtinId="0"/>
    <cellStyle name="標準 2" xfId="2" xr:uid="{7950879C-4AC0-4C82-9DEF-E6446D5416B5}"/>
    <cellStyle name="標準_Sheet1" xfId="1" xr:uid="{0EF64B22-4211-4331-9BAF-3E4E62D1507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数値計算による</a:t>
            </a:r>
            <a:endParaRPr lang="en-US" altLang="ja-JP" sz="1100" b="1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  <a:p>
            <a:pPr>
              <a:defRPr/>
            </a:pPr>
            <a:r>
              <a:rPr lang="en-US" altLang="ja-JP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7</a:t>
            </a:r>
            <a:r>
              <a:rPr lang="ja-JP" altLang="en-US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endParaRPr lang="en-US" altLang="ja-JP" sz="1100" b="1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9.9740510877895178E-2"/>
          <c:y val="0.183064797536146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715047859373661"/>
          <c:y val="4.0250524240025551E-2"/>
          <c:w val="0.79670642059950225"/>
          <c:h val="0.87668596441843649"/>
        </c:manualLayout>
      </c:layout>
      <c:scatterChart>
        <c:scatterStyle val="lineMarker"/>
        <c:varyColors val="0"/>
        <c:ser>
          <c:idx val="0"/>
          <c:order val="0"/>
          <c:tx>
            <c:v>伝達特性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演算処理!$CE$34:$CE$529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演算処理!$CF$34:$CF$529</c:f>
              <c:numCache>
                <c:formatCode>General</c:formatCode>
                <c:ptCount val="496"/>
                <c:pt idx="0">
                  <c:v>-4.3118892005187572E-2</c:v>
                </c:pt>
                <c:pt idx="1">
                  <c:v>-5.9724780307213357E-2</c:v>
                </c:pt>
                <c:pt idx="2">
                  <c:v>-7.7606561686452608E-2</c:v>
                </c:pt>
                <c:pt idx="3">
                  <c:v>-9.6014424132297799E-2</c:v>
                </c:pt>
                <c:pt idx="4">
                  <c:v>-0.11416773567054689</c:v>
                </c:pt>
                <c:pt idx="5">
                  <c:v>-0.13128349780531068</c:v>
                </c:pt>
                <c:pt idx="6">
                  <c:v>-0.14660481679244536</c:v>
                </c:pt>
                <c:pt idx="7">
                  <c:v>-0.15942886093660347</c:v>
                </c:pt>
                <c:pt idx="8">
                  <c:v>-0.16913395553017968</c:v>
                </c:pt>
                <c:pt idx="9">
                  <c:v>-0.17520560061338006</c:v>
                </c:pt>
                <c:pt idx="10">
                  <c:v>-0.17726125123074632</c:v>
                </c:pt>
                <c:pt idx="11">
                  <c:v>-0.17507365087401461</c:v>
                </c:pt>
                <c:pt idx="12">
                  <c:v>-0.16859233670564686</c:v>
                </c:pt>
                <c:pt idx="13">
                  <c:v>-0.1579626260601481</c:v>
                </c:pt>
                <c:pt idx="14">
                  <c:v>-0.14354094274359941</c:v>
                </c:pt>
                <c:pt idx="15">
                  <c:v>-0.12590475981943317</c:v>
                </c:pt>
                <c:pt idx="16">
                  <c:v>-0.10585476106761395</c:v>
                </c:pt>
                <c:pt idx="17">
                  <c:v>-8.4406136609212354E-2</c:v>
                </c:pt>
                <c:pt idx="18">
                  <c:v>-6.2765368026170165E-2</c:v>
                </c:pt>
                <c:pt idx="19">
                  <c:v>-4.2288631538110091E-2</c:v>
                </c:pt>
                <c:pt idx="20">
                  <c:v>-2.441832163521887E-2</c:v>
                </c:pt>
                <c:pt idx="21">
                  <c:v>-1.0595459610850066E-2</c:v>
                </c:pt>
                <c:pt idx="22">
                  <c:v>-2.1481265997631842E-3</c:v>
                </c:pt>
                <c:pt idx="23">
                  <c:v>-1.5958984280521371E-4</c:v>
                </c:pt>
                <c:pt idx="24">
                  <c:v>-5.3242059737131598E-3</c:v>
                </c:pt>
                <c:pt idx="25">
                  <c:v>-1.7803851556360599E-2</c:v>
                </c:pt>
                <c:pt idx="26">
                  <c:v>-3.7101642924957566E-2</c:v>
                </c:pt>
                <c:pt idx="27">
                  <c:v>-6.19721853302167E-2</c:v>
                </c:pt>
                <c:pt idx="28">
                  <c:v>-9.0388132771047819E-2</c:v>
                </c:pt>
                <c:pt idx="29">
                  <c:v>-0.11958194095831377</c:v>
                </c:pt>
                <c:pt idx="30">
                  <c:v>-0.14618089175739446</c:v>
                </c:pt>
                <c:pt idx="31">
                  <c:v>-0.16645496385330014</c:v>
                </c:pt>
                <c:pt idx="32">
                  <c:v>-0.1767027577179586</c:v>
                </c:pt>
                <c:pt idx="33">
                  <c:v>-0.17380991767256351</c:v>
                </c:pt>
                <c:pt idx="34">
                  <c:v>-0.15602058854195999</c:v>
                </c:pt>
                <c:pt idx="35">
                  <c:v>-0.12394497662275122</c:v>
                </c:pt>
                <c:pt idx="36">
                  <c:v>-8.1738214159350731E-2</c:v>
                </c:pt>
                <c:pt idx="37">
                  <c:v>-3.8141720027011952E-2</c:v>
                </c:pt>
                <c:pt idx="38">
                  <c:v>-6.5747539962783437E-3</c:v>
                </c:pt>
                <c:pt idx="39">
                  <c:v>-2.7251243735496589E-3</c:v>
                </c:pt>
                <c:pt idx="40">
                  <c:v>-3.7623651787820685E-2</c:v>
                </c:pt>
                <c:pt idx="41">
                  <c:v>-0.10530299863429418</c:v>
                </c:pt>
                <c:pt idx="42">
                  <c:v>-0.16849291816204209</c:v>
                </c:pt>
                <c:pt idx="43">
                  <c:v>-0.15649305966402161</c:v>
                </c:pt>
                <c:pt idx="44">
                  <c:v>-3.1639728345549616E-2</c:v>
                </c:pt>
                <c:pt idx="45">
                  <c:v>-0.17813155331946701</c:v>
                </c:pt>
                <c:pt idx="46">
                  <c:v>-2.2770342823122123</c:v>
                </c:pt>
                <c:pt idx="47">
                  <c:v>-7.2262798731348106</c:v>
                </c:pt>
                <c:pt idx="48">
                  <c:v>-13.190477615042644</c:v>
                </c:pt>
                <c:pt idx="49">
                  <c:v>-19.231619622856208</c:v>
                </c:pt>
                <c:pt idx="50">
                  <c:v>-25.391395520756838</c:v>
                </c:pt>
                <c:pt idx="51">
                  <c:v>-32.056259933433545</c:v>
                </c:pt>
                <c:pt idx="52">
                  <c:v>-40.137941836301721</c:v>
                </c:pt>
                <c:pt idx="53">
                  <c:v>-53.810202504016154</c:v>
                </c:pt>
                <c:pt idx="54">
                  <c:v>-55.149828432987704</c:v>
                </c:pt>
                <c:pt idx="55">
                  <c:v>-49.62527206708387</c:v>
                </c:pt>
                <c:pt idx="56">
                  <c:v>-48.826176964871038</c:v>
                </c:pt>
                <c:pt idx="57">
                  <c:v>-49.698032419156732</c:v>
                </c:pt>
                <c:pt idx="58">
                  <c:v>-51.711400092119604</c:v>
                </c:pt>
                <c:pt idx="59">
                  <c:v>-54.985442442955289</c:v>
                </c:pt>
                <c:pt idx="60">
                  <c:v>-60.542095549128085</c:v>
                </c:pt>
                <c:pt idx="61">
                  <c:v>-63.723971280362512</c:v>
                </c:pt>
                <c:pt idx="62">
                  <c:v>-64.422360677973643</c:v>
                </c:pt>
                <c:pt idx="63">
                  <c:v>-58.055399643797671</c:v>
                </c:pt>
                <c:pt idx="64">
                  <c:v>-54.84366442578213</c:v>
                </c:pt>
                <c:pt idx="65">
                  <c:v>-52.836153351711644</c:v>
                </c:pt>
                <c:pt idx="66">
                  <c:v>-51.475871580753967</c:v>
                </c:pt>
                <c:pt idx="67">
                  <c:v>-50.522731512533241</c:v>
                </c:pt>
                <c:pt idx="68">
                  <c:v>-49.850562908243383</c:v>
                </c:pt>
                <c:pt idx="69">
                  <c:v>-49.384687830299171</c:v>
                </c:pt>
                <c:pt idx="70">
                  <c:v>-49.077272591280675</c:v>
                </c:pt>
                <c:pt idx="71">
                  <c:v>-48.895930777578045</c:v>
                </c:pt>
                <c:pt idx="72">
                  <c:v>-48.81783982320318</c:v>
                </c:pt>
                <c:pt idx="73">
                  <c:v>-48.82644666822894</c:v>
                </c:pt>
                <c:pt idx="74">
                  <c:v>-48.909505238775843</c:v>
                </c:pt>
                <c:pt idx="75">
                  <c:v>-49.057850086300483</c:v>
                </c:pt>
                <c:pt idx="76">
                  <c:v>-49.264601732998571</c:v>
                </c:pt>
                <c:pt idx="77">
                  <c:v>-49.524638460806251</c:v>
                </c:pt>
                <c:pt idx="78">
                  <c:v>-49.834240506502312</c:v>
                </c:pt>
                <c:pt idx="79">
                  <c:v>-50.190851302174657</c:v>
                </c:pt>
                <c:pt idx="80">
                  <c:v>-50.59292262264465</c:v>
                </c:pt>
                <c:pt idx="81">
                  <c:v>-51.039824089169983</c:v>
                </c:pt>
                <c:pt idx="82">
                  <c:v>-51.531806499023574</c:v>
                </c:pt>
                <c:pt idx="83">
                  <c:v>-52.070015214863176</c:v>
                </c:pt>
                <c:pt idx="84">
                  <c:v>-52.656555878933318</c:v>
                </c:pt>
                <c:pt idx="85">
                  <c:v>-53.294621300143852</c:v>
                </c:pt>
                <c:pt idx="86">
                  <c:v>-53.988696978481883</c:v>
                </c:pt>
                <c:pt idx="87">
                  <c:v>-54.744875593489169</c:v>
                </c:pt>
                <c:pt idx="88">
                  <c:v>-55.571331758212146</c:v>
                </c:pt>
                <c:pt idx="89">
                  <c:v>-56.479044842434767</c:v>
                </c:pt>
                <c:pt idx="90">
                  <c:v>-57.482924938515495</c:v>
                </c:pt>
                <c:pt idx="91">
                  <c:v>-58.60362855767395</c:v>
                </c:pt>
                <c:pt idx="92">
                  <c:v>-59.870625635056811</c:v>
                </c:pt>
                <c:pt idx="93">
                  <c:v>-61.327702867017805</c:v>
                </c:pt>
                <c:pt idx="94">
                  <c:v>-63.043652851924051</c:v>
                </c:pt>
                <c:pt idx="95">
                  <c:v>-65.135382408745755</c:v>
                </c:pt>
                <c:pt idx="96">
                  <c:v>-67.82612795687254</c:v>
                </c:pt>
                <c:pt idx="97">
                  <c:v>-71.632015763725832</c:v>
                </c:pt>
                <c:pt idx="98">
                  <c:v>-78.312386491902529</c:v>
                </c:pt>
                <c:pt idx="99">
                  <c:v>-96.12734966455011</c:v>
                </c:pt>
                <c:pt idx="100">
                  <c:v>-76.531107983235515</c:v>
                </c:pt>
                <c:pt idx="101">
                  <c:v>-71.089682846236443</c:v>
                </c:pt>
                <c:pt idx="102">
                  <c:v>-67.847110231559355</c:v>
                </c:pt>
                <c:pt idx="103">
                  <c:v>-65.550635601150248</c:v>
                </c:pt>
                <c:pt idx="104">
                  <c:v>-63.784184187575626</c:v>
                </c:pt>
                <c:pt idx="105">
                  <c:v>-62.357406216406233</c:v>
                </c:pt>
                <c:pt idx="106">
                  <c:v>-61.167114530460047</c:v>
                </c:pt>
                <c:pt idx="107">
                  <c:v>-60.15102815254042</c:v>
                </c:pt>
                <c:pt idx="108">
                  <c:v>-59.268638651155868</c:v>
                </c:pt>
                <c:pt idx="109">
                  <c:v>-58.492102982653513</c:v>
                </c:pt>
                <c:pt idx="110">
                  <c:v>-57.801451666337663</c:v>
                </c:pt>
                <c:pt idx="111">
                  <c:v>-57.181869462103172</c:v>
                </c:pt>
                <c:pt idx="112">
                  <c:v>-56.622057922139675</c:v>
                </c:pt>
                <c:pt idx="113">
                  <c:v>-56.113201090621942</c:v>
                </c:pt>
                <c:pt idx="114">
                  <c:v>-55.648285889565436</c:v>
                </c:pt>
                <c:pt idx="115">
                  <c:v>-55.221640512789413</c:v>
                </c:pt>
                <c:pt idx="116">
                  <c:v>-54.828611911287908</c:v>
                </c:pt>
                <c:pt idx="117">
                  <c:v>-54.465334897658764</c:v>
                </c:pt>
                <c:pt idx="118">
                  <c:v>-54.128563290120255</c:v>
                </c:pt>
                <c:pt idx="119">
                  <c:v>-53.815544093872283</c:v>
                </c:pt>
                <c:pt idx="120">
                  <c:v>-53.523922181151427</c:v>
                </c:pt>
                <c:pt idx="121">
                  <c:v>-53.25166699802503</c:v>
                </c:pt>
                <c:pt idx="122">
                  <c:v>-52.997015451607993</c:v>
                </c:pt>
                <c:pt idx="123">
                  <c:v>-52.758426866184493</c:v>
                </c:pt>
                <c:pt idx="124">
                  <c:v>-52.53454706693779</c:v>
                </c:pt>
                <c:pt idx="125">
                  <c:v>-52.324179454297813</c:v>
                </c:pt>
                <c:pt idx="126">
                  <c:v>-52.126261494214688</c:v>
                </c:pt>
                <c:pt idx="127">
                  <c:v>-51.939845448924054</c:v>
                </c:pt>
                <c:pt idx="128">
                  <c:v>-51.764082460323692</c:v>
                </c:pt>
                <c:pt idx="129">
                  <c:v>-51.59820930791107</c:v>
                </c:pt>
                <c:pt idx="130">
                  <c:v>-51.441537318205633</c:v>
                </c:pt>
                <c:pt idx="131">
                  <c:v>-51.293443018326485</c:v>
                </c:pt>
                <c:pt idx="132">
                  <c:v>-51.15336021374786</c:v>
                </c:pt>
                <c:pt idx="133">
                  <c:v>-51.020773236816616</c:v>
                </c:pt>
                <c:pt idx="134">
                  <c:v>-50.89521116379715</c:v>
                </c:pt>
                <c:pt idx="135">
                  <c:v>-50.776242837896902</c:v>
                </c:pt>
                <c:pt idx="136">
                  <c:v>-50.663472566746144</c:v>
                </c:pt>
                <c:pt idx="137">
                  <c:v>-50.556536387232455</c:v>
                </c:pt>
                <c:pt idx="138">
                  <c:v>-50.455098809961108</c:v>
                </c:pt>
                <c:pt idx="139">
                  <c:v>-50.35884997107442</c:v>
                </c:pt>
                <c:pt idx="140">
                  <c:v>-50.267503131584007</c:v>
                </c:pt>
                <c:pt idx="141">
                  <c:v>-50.180792474404981</c:v>
                </c:pt>
                <c:pt idx="142">
                  <c:v>-50.098471157436322</c:v>
                </c:pt>
                <c:pt idx="143">
                  <c:v>-50.020309587692672</c:v>
                </c:pt>
                <c:pt idx="144">
                  <c:v>-49.946093886962387</c:v>
                </c:pt>
                <c:pt idx="145">
                  <c:v>-49.875624523978288</c:v>
                </c:pt>
                <c:pt idx="146">
                  <c:v>-49.808715091827636</c:v>
                </c:pt>
                <c:pt idx="147">
                  <c:v>-49.745191212440147</c:v>
                </c:pt>
                <c:pt idx="148">
                  <c:v>-49.684889552594996</c:v>
                </c:pt>
                <c:pt idx="149">
                  <c:v>-49.627656938071631</c:v>
                </c:pt>
                <c:pt idx="150">
                  <c:v>-49.573349554408424</c:v>
                </c:pt>
                <c:pt idx="151">
                  <c:v>-49.521832224288964</c:v>
                </c:pt>
                <c:pt idx="152">
                  <c:v>-49.472977752895346</c:v>
                </c:pt>
                <c:pt idx="153">
                  <c:v>-49.426666333691699</c:v>
                </c:pt>
                <c:pt idx="154">
                  <c:v>-49.382785008060573</c:v>
                </c:pt>
                <c:pt idx="155">
                  <c:v>-49.341227173037424</c:v>
                </c:pt>
                <c:pt idx="156">
                  <c:v>-49.301892132094395</c:v>
                </c:pt>
                <c:pt idx="157">
                  <c:v>-49.264684684534494</c:v>
                </c:pt>
                <c:pt idx="158">
                  <c:v>-49.229514749582293</c:v>
                </c:pt>
                <c:pt idx="159">
                  <c:v>-49.196297021714315</c:v>
                </c:pt>
                <c:pt idx="160">
                  <c:v>-49.16495065416769</c:v>
                </c:pt>
                <c:pt idx="161">
                  <c:v>-49.135398967910945</c:v>
                </c:pt>
                <c:pt idx="162">
                  <c:v>-49.107569183661923</c:v>
                </c:pt>
                <c:pt idx="163">
                  <c:v>-49.081392174801081</c:v>
                </c:pt>
                <c:pt idx="164">
                  <c:v>-49.056802239259952</c:v>
                </c:pt>
                <c:pt idx="165">
                  <c:v>-49.033736888667235</c:v>
                </c:pt>
                <c:pt idx="166">
                  <c:v>-49.012136653213901</c:v>
                </c:pt>
                <c:pt idx="167">
                  <c:v>-48.991944900856758</c:v>
                </c:pt>
                <c:pt idx="168">
                  <c:v>-48.973107669619353</c:v>
                </c:pt>
                <c:pt idx="169">
                  <c:v>-48.955573511872565</c:v>
                </c:pt>
                <c:pt idx="170">
                  <c:v>-48.939293349587267</c:v>
                </c:pt>
                <c:pt idx="171">
                  <c:v>-48.924220339648798</c:v>
                </c:pt>
                <c:pt idx="172">
                  <c:v>-48.910309748409958</c:v>
                </c:pt>
                <c:pt idx="173">
                  <c:v>-48.89751883473685</c:v>
                </c:pt>
                <c:pt idx="174">
                  <c:v>-48.885806740870869</c:v>
                </c:pt>
                <c:pt idx="175">
                  <c:v>-48.875134390492661</c:v>
                </c:pt>
                <c:pt idx="176">
                  <c:v>-48.865464393429001</c:v>
                </c:pt>
                <c:pt idx="177">
                  <c:v>-48.856760956493517</c:v>
                </c:pt>
                <c:pt idx="178">
                  <c:v>-48.848989799997511</c:v>
                </c:pt>
                <c:pt idx="179">
                  <c:v>-48.842118079506811</c:v>
                </c:pt>
                <c:pt idx="180">
                  <c:v>-48.836114312457603</c:v>
                </c:pt>
                <c:pt idx="181">
                  <c:v>-48.830948309276806</c:v>
                </c:pt>
                <c:pt idx="182">
                  <c:v>-48.826591108682386</c:v>
                </c:pt>
                <c:pt idx="183">
                  <c:v>-48.823014916865759</c:v>
                </c:pt>
                <c:pt idx="184">
                  <c:v>-48.820193050283095</c:v>
                </c:pt>
                <c:pt idx="185">
                  <c:v>-48.81809988180423</c:v>
                </c:pt>
                <c:pt idx="186">
                  <c:v>-48.816710789988051</c:v>
                </c:pt>
                <c:pt idx="187">
                  <c:v>-48.816002111271601</c:v>
                </c:pt>
                <c:pt idx="188">
                  <c:v>-48.815951094876809</c:v>
                </c:pt>
                <c:pt idx="189">
                  <c:v>-48.816535860253687</c:v>
                </c:pt>
                <c:pt idx="190">
                  <c:v>-48.817735356892989</c:v>
                </c:pt>
                <c:pt idx="191">
                  <c:v>-48.819529326353887</c:v>
                </c:pt>
                <c:pt idx="192">
                  <c:v>-48.821898266363618</c:v>
                </c:pt>
                <c:pt idx="193">
                  <c:v>-48.824823396856971</c:v>
                </c:pt>
                <c:pt idx="194">
                  <c:v>-48.828286627832867</c:v>
                </c:pt>
                <c:pt idx="195">
                  <c:v>-48.832270528914407</c:v>
                </c:pt>
                <c:pt idx="196">
                  <c:v>-48.836758300506744</c:v>
                </c:pt>
                <c:pt idx="197">
                  <c:v>-48.841733746454992</c:v>
                </c:pt>
                <c:pt idx="198">
                  <c:v>-48.847181248110672</c:v>
                </c:pt>
                <c:pt idx="199">
                  <c:v>-48.85308573972236</c:v>
                </c:pt>
                <c:pt idx="200">
                  <c:v>-48.859432685071141</c:v>
                </c:pt>
                <c:pt idx="201">
                  <c:v>-48.866208055277895</c:v>
                </c:pt>
                <c:pt idx="202">
                  <c:v>-48.873398307713252</c:v>
                </c:pt>
                <c:pt idx="203">
                  <c:v>-48.880990365946943</c:v>
                </c:pt>
                <c:pt idx="204">
                  <c:v>-48.88897160067625</c:v>
                </c:pt>
                <c:pt idx="205">
                  <c:v>-48.897329811578174</c:v>
                </c:pt>
                <c:pt idx="206">
                  <c:v>-48.906053210033129</c:v>
                </c:pt>
                <c:pt idx="207">
                  <c:v>-48.915130402671267</c:v>
                </c:pt>
                <c:pt idx="208">
                  <c:v>-48.924550375696015</c:v>
                </c:pt>
                <c:pt idx="209">
                  <c:v>-48.934302479941969</c:v>
                </c:pt>
                <c:pt idx="210">
                  <c:v>-48.944376416627065</c:v>
                </c:pt>
                <c:pt idx="211">
                  <c:v>-48.954762223761733</c:v>
                </c:pt>
                <c:pt idx="212">
                  <c:v>-48.965450263179463</c:v>
                </c:pt>
                <c:pt idx="213">
                  <c:v>-48.9764312081561</c:v>
                </c:pt>
                <c:pt idx="214">
                  <c:v>-48.987696031586516</c:v>
                </c:pt>
                <c:pt idx="215">
                  <c:v>-48.999235994689705</c:v>
                </c:pt>
                <c:pt idx="216">
                  <c:v>-49.011042636214803</c:v>
                </c:pt>
                <c:pt idx="217">
                  <c:v>-49.023107762122208</c:v>
                </c:pt>
                <c:pt idx="218">
                  <c:v>-49.035423435715572</c:v>
                </c:pt>
                <c:pt idx="219">
                  <c:v>-49.047981968201839</c:v>
                </c:pt>
                <c:pt idx="220">
                  <c:v>-49.060775909657693</c:v>
                </c:pt>
                <c:pt idx="221">
                  <c:v>-49.073798040382215</c:v>
                </c:pt>
                <c:pt idx="222">
                  <c:v>-49.087041362616631</c:v>
                </c:pt>
                <c:pt idx="223">
                  <c:v>-49.100499092612949</c:v>
                </c:pt>
                <c:pt idx="224">
                  <c:v>-49.114164653034614</c:v>
                </c:pt>
                <c:pt idx="225">
                  <c:v>-49.128031665673092</c:v>
                </c:pt>
                <c:pt idx="226">
                  <c:v>-49.142093944464975</c:v>
                </c:pt>
                <c:pt idx="227">
                  <c:v>-49.156345488795523</c:v>
                </c:pt>
                <c:pt idx="228">
                  <c:v>-49.170780477074878</c:v>
                </c:pt>
                <c:pt idx="229">
                  <c:v>-49.185393260574131</c:v>
                </c:pt>
                <c:pt idx="230">
                  <c:v>-49.200178357509188</c:v>
                </c:pt>
                <c:pt idx="231">
                  <c:v>-49.215130447360814</c:v>
                </c:pt>
                <c:pt idx="232">
                  <c:v>-49.230244365419971</c:v>
                </c:pt>
                <c:pt idx="233">
                  <c:v>-49.245515097548221</c:v>
                </c:pt>
                <c:pt idx="234">
                  <c:v>-49.260937775143354</c:v>
                </c:pt>
                <c:pt idx="235">
                  <c:v>-49.276507670300809</c:v>
                </c:pt>
                <c:pt idx="236">
                  <c:v>-49.292220191162443</c:v>
                </c:pt>
                <c:pt idx="237">
                  <c:v>-49.308070877443953</c:v>
                </c:pt>
                <c:pt idx="238">
                  <c:v>-49.324055396133204</c:v>
                </c:pt>
                <c:pt idx="239">
                  <c:v>-49.340169537351898</c:v>
                </c:pt>
                <c:pt idx="240">
                  <c:v>-49.356409210373471</c:v>
                </c:pt>
                <c:pt idx="241">
                  <c:v>-49.372770439790315</c:v>
                </c:pt>
                <c:pt idx="242">
                  <c:v>-49.389249361824035</c:v>
                </c:pt>
                <c:pt idx="243">
                  <c:v>-49.40584222077247</c:v>
                </c:pt>
                <c:pt idx="244">
                  <c:v>-49.422545365587666</c:v>
                </c:pt>
                <c:pt idx="245">
                  <c:v>-49.439355246579368</c:v>
                </c:pt>
                <c:pt idx="246">
                  <c:v>-49.456268412238487</c:v>
                </c:pt>
                <c:pt idx="247">
                  <c:v>-49.473281506175837</c:v>
                </c:pt>
                <c:pt idx="248">
                  <c:v>-49.490391264171052</c:v>
                </c:pt>
                <c:pt idx="249">
                  <c:v>-49.507594511327241</c:v>
                </c:pt>
                <c:pt idx="250">
                  <c:v>-49.524888159327148</c:v>
                </c:pt>
                <c:pt idx="251">
                  <c:v>-49.542269203786418</c:v>
                </c:pt>
                <c:pt idx="252">
                  <c:v>-49.559734721700231</c:v>
                </c:pt>
                <c:pt idx="253">
                  <c:v>-49.57728186897937</c:v>
                </c:pt>
                <c:pt idx="254">
                  <c:v>-49.59490787807227</c:v>
                </c:pt>
                <c:pt idx="255">
                  <c:v>-49.612610055669528</c:v>
                </c:pt>
                <c:pt idx="256">
                  <c:v>-49.630385780487558</c:v>
                </c:pt>
                <c:pt idx="257">
                  <c:v>-49.648232501128348</c:v>
                </c:pt>
                <c:pt idx="258">
                  <c:v>-49.666147734012291</c:v>
                </c:pt>
                <c:pt idx="259">
                  <c:v>-49.684129061381263</c:v>
                </c:pt>
                <c:pt idx="260">
                  <c:v>-49.70217412936907</c:v>
                </c:pt>
                <c:pt idx="261">
                  <c:v>-49.720280646136899</c:v>
                </c:pt>
                <c:pt idx="262">
                  <c:v>-49.738446380071082</c:v>
                </c:pt>
                <c:pt idx="263">
                  <c:v>-49.75666915804085</c:v>
                </c:pt>
                <c:pt idx="264">
                  <c:v>-49.774946863713822</c:v>
                </c:pt>
                <c:pt idx="265">
                  <c:v>-49.793277435926974</c:v>
                </c:pt>
                <c:pt idx="266">
                  <c:v>-49.811658867111092</c:v>
                </c:pt>
                <c:pt idx="267">
                  <c:v>-49.83008920176659</c:v>
                </c:pt>
                <c:pt idx="268">
                  <c:v>-49.848566534988919</c:v>
                </c:pt>
                <c:pt idx="269">
                  <c:v>-49.867089011041543</c:v>
                </c:pt>
                <c:pt idx="270">
                  <c:v>-49.885654821974946</c:v>
                </c:pt>
                <c:pt idx="271">
                  <c:v>-49.904262206289786</c:v>
                </c:pt>
                <c:pt idx="272">
                  <c:v>-49.922909447642695</c:v>
                </c:pt>
                <c:pt idx="273">
                  <c:v>-49.941594873593125</c:v>
                </c:pt>
                <c:pt idx="274">
                  <c:v>-49.960316854389802</c:v>
                </c:pt>
                <c:pt idx="275">
                  <c:v>-49.979073801795337</c:v>
                </c:pt>
                <c:pt idx="276">
                  <c:v>-49.997864167947569</c:v>
                </c:pt>
                <c:pt idx="277">
                  <c:v>-50.016686444256429</c:v>
                </c:pt>
                <c:pt idx="278">
                  <c:v>-50.035539160335034</c:v>
                </c:pt>
                <c:pt idx="279">
                  <c:v>-50.054420882963775</c:v>
                </c:pt>
                <c:pt idx="280">
                  <c:v>-50.073330215086244</c:v>
                </c:pt>
                <c:pt idx="281">
                  <c:v>-50.092265794835853</c:v>
                </c:pt>
                <c:pt idx="282">
                  <c:v>-50.111226294592292</c:v>
                </c:pt>
                <c:pt idx="283">
                  <c:v>-50.130210420066405</c:v>
                </c:pt>
                <c:pt idx="284">
                  <c:v>-50.149216909412829</c:v>
                </c:pt>
                <c:pt idx="285">
                  <c:v>-50.168244532369386</c:v>
                </c:pt>
                <c:pt idx="286">
                  <c:v>-50.187292089422122</c:v>
                </c:pt>
                <c:pt idx="287">
                  <c:v>-50.206358410995421</c:v>
                </c:pt>
                <c:pt idx="288">
                  <c:v>-50.225442356666008</c:v>
                </c:pt>
                <c:pt idx="289">
                  <c:v>-50.24454281440039</c:v>
                </c:pt>
                <c:pt idx="290">
                  <c:v>-50.263658699814627</c:v>
                </c:pt>
                <c:pt idx="291">
                  <c:v>-50.282788955455963</c:v>
                </c:pt>
                <c:pt idx="292">
                  <c:v>-50.301932550105292</c:v>
                </c:pt>
                <c:pt idx="293">
                  <c:v>-50.321088478100087</c:v>
                </c:pt>
                <c:pt idx="294">
                  <c:v>-50.340255758676932</c:v>
                </c:pt>
                <c:pt idx="295">
                  <c:v>-50.359433435332896</c:v>
                </c:pt>
                <c:pt idx="296">
                  <c:v>-50.378620575205559</c:v>
                </c:pt>
                <c:pt idx="297">
                  <c:v>-50.397816268470557</c:v>
                </c:pt>
                <c:pt idx="298">
                  <c:v>-50.417019627756403</c:v>
                </c:pt>
                <c:pt idx="299">
                  <c:v>-50.436229787576046</c:v>
                </c:pt>
                <c:pt idx="300">
                  <c:v>-50.45544590377439</c:v>
                </c:pt>
                <c:pt idx="301">
                  <c:v>-50.474667152991515</c:v>
                </c:pt>
                <c:pt idx="302">
                  <c:v>-50.493892732140907</c:v>
                </c:pt>
                <c:pt idx="303">
                  <c:v>-50.513121857902391</c:v>
                </c:pt>
                <c:pt idx="304">
                  <c:v>-50.532353766229122</c:v>
                </c:pt>
                <c:pt idx="305">
                  <c:v>-50.551587711868365</c:v>
                </c:pt>
                <c:pt idx="306">
                  <c:v>-50.570822967895509</c:v>
                </c:pt>
                <c:pt idx="307">
                  <c:v>-50.590058825260911</c:v>
                </c:pt>
                <c:pt idx="308">
                  <c:v>-50.609294592349336</c:v>
                </c:pt>
                <c:pt idx="309">
                  <c:v>-50.628529594551267</c:v>
                </c:pt>
                <c:pt idx="310">
                  <c:v>-50.647763173846073</c:v>
                </c:pt>
                <c:pt idx="311">
                  <c:v>-50.666994688396542</c:v>
                </c:pt>
                <c:pt idx="312">
                  <c:v>-50.686223512154214</c:v>
                </c:pt>
                <c:pt idx="313">
                  <c:v>-50.705449034475592</c:v>
                </c:pt>
                <c:pt idx="314">
                  <c:v>-50.72467065974859</c:v>
                </c:pt>
                <c:pt idx="315">
                  <c:v>-50.743887807028962</c:v>
                </c:pt>
                <c:pt idx="316">
                  <c:v>-50.763099909686538</c:v>
                </c:pt>
                <c:pt idx="317">
                  <c:v>-50.782306415060873</c:v>
                </c:pt>
                <c:pt idx="318">
                  <c:v>-50.801506784125948</c:v>
                </c:pt>
                <c:pt idx="319">
                  <c:v>-50.820700491163919</c:v>
                </c:pt>
                <c:pt idx="320">
                  <c:v>-50.839887023447254</c:v>
                </c:pt>
                <c:pt idx="321">
                  <c:v>-50.859065880929421</c:v>
                </c:pt>
                <c:pt idx="322">
                  <c:v>-50.878236575943589</c:v>
                </c:pt>
                <c:pt idx="323">
                  <c:v>-50.897398632909216</c:v>
                </c:pt>
                <c:pt idx="324">
                  <c:v>-50.916551588046239</c:v>
                </c:pt>
                <c:pt idx="325">
                  <c:v>-50.935694989096774</c:v>
                </c:pt>
                <c:pt idx="326">
                  <c:v>-50.954828395053923</c:v>
                </c:pt>
                <c:pt idx="327">
                  <c:v>-50.973951375897578</c:v>
                </c:pt>
                <c:pt idx="328">
                  <c:v>-50.993063512337145</c:v>
                </c:pt>
                <c:pt idx="329">
                  <c:v>-51.012164395560646</c:v>
                </c:pt>
                <c:pt idx="330">
                  <c:v>-51.031253626990406</c:v>
                </c:pt>
                <c:pt idx="331">
                  <c:v>-51.050330818044927</c:v>
                </c:pt>
                <c:pt idx="332">
                  <c:v>-51.069395589906691</c:v>
                </c:pt>
                <c:pt idx="333">
                  <c:v>-51.088447573296023</c:v>
                </c:pt>
                <c:pt idx="334">
                  <c:v>-51.107486408250502</c:v>
                </c:pt>
                <c:pt idx="335">
                  <c:v>-51.126511743909987</c:v>
                </c:pt>
                <c:pt idx="336">
                  <c:v>-51.145523238307113</c:v>
                </c:pt>
                <c:pt idx="337">
                  <c:v>-51.164520558162813</c:v>
                </c:pt>
                <c:pt idx="338">
                  <c:v>-51.183503378687149</c:v>
                </c:pt>
                <c:pt idx="339">
                  <c:v>-51.202471383385017</c:v>
                </c:pt>
                <c:pt idx="340">
                  <c:v>-51.221424263866631</c:v>
                </c:pt>
                <c:pt idx="341">
                  <c:v>-51.240361719662737</c:v>
                </c:pt>
                <c:pt idx="342">
                  <c:v>-51.259283458044358</c:v>
                </c:pt>
                <c:pt idx="343">
                  <c:v>-51.278189193846977</c:v>
                </c:pt>
                <c:pt idx="344">
                  <c:v>-51.297078649299053</c:v>
                </c:pt>
                <c:pt idx="345">
                  <c:v>-51.315951553854632</c:v>
                </c:pt>
                <c:pt idx="346">
                  <c:v>-51.334807644030192</c:v>
                </c:pt>
                <c:pt idx="347">
                  <c:v>-51.353646663245328</c:v>
                </c:pt>
                <c:pt idx="348">
                  <c:v>-51.372468361667252</c:v>
                </c:pt>
                <c:pt idx="349">
                  <c:v>-51.39127249605928</c:v>
                </c:pt>
                <c:pt idx="350">
                  <c:v>-51.410058829632696</c:v>
                </c:pt>
                <c:pt idx="351">
                  <c:v>-51.428827131902359</c:v>
                </c:pt>
                <c:pt idx="352">
                  <c:v>-51.4475771785457</c:v>
                </c:pt>
                <c:pt idx="353">
                  <c:v>-51.466308751265103</c:v>
                </c:pt>
                <c:pt idx="354">
                  <c:v>-51.485021637653539</c:v>
                </c:pt>
                <c:pt idx="355">
                  <c:v>-51.503715631063464</c:v>
                </c:pt>
                <c:pt idx="356">
                  <c:v>-51.522390530478724</c:v>
                </c:pt>
                <c:pt idx="357">
                  <c:v>-51.541046140389625</c:v>
                </c:pt>
                <c:pt idx="358">
                  <c:v>-51.559682270670763</c:v>
                </c:pt>
                <c:pt idx="359">
                  <c:v>-51.578298736461946</c:v>
                </c:pt>
                <c:pt idx="360">
                  <c:v>-51.596895358051746</c:v>
                </c:pt>
                <c:pt idx="361">
                  <c:v>-51.615471960763827</c:v>
                </c:pt>
                <c:pt idx="362">
                  <c:v>-51.634028374845954</c:v>
                </c:pt>
                <c:pt idx="363">
                  <c:v>-51.652564435361541</c:v>
                </c:pt>
                <c:pt idx="364">
                  <c:v>-51.671079982083789</c:v>
                </c:pt>
                <c:pt idx="365">
                  <c:v>-51.689574859392202</c:v>
                </c:pt>
                <c:pt idx="366">
                  <c:v>-51.708048916171514</c:v>
                </c:pt>
                <c:pt idx="367">
                  <c:v>-51.726502005712987</c:v>
                </c:pt>
                <c:pt idx="368">
                  <c:v>-51.744933985617934</c:v>
                </c:pt>
                <c:pt idx="369">
                  <c:v>-51.763344717703497</c:v>
                </c:pt>
                <c:pt idx="370">
                  <c:v>-51.781734067910548</c:v>
                </c:pt>
                <c:pt idx="371">
                  <c:v>-51.800101906213712</c:v>
                </c:pt>
                <c:pt idx="372">
                  <c:v>-51.818448106533396</c:v>
                </c:pt>
                <c:pt idx="373">
                  <c:v>-51.836772546649954</c:v>
                </c:pt>
                <c:pt idx="374">
                  <c:v>-51.855075108119586</c:v>
                </c:pt>
                <c:pt idx="375">
                  <c:v>-51.873355676192361</c:v>
                </c:pt>
                <c:pt idx="376">
                  <c:v>-51.891614139731942</c:v>
                </c:pt>
                <c:pt idx="377">
                  <c:v>-51.909850391137162</c:v>
                </c:pt>
                <c:pt idx="378">
                  <c:v>-51.9280643262654</c:v>
                </c:pt>
                <c:pt idx="379">
                  <c:v>-51.946255844357616</c:v>
                </c:pt>
                <c:pt idx="380">
                  <c:v>-51.964424847965091</c:v>
                </c:pt>
                <c:pt idx="381">
                  <c:v>-51.982571242877839</c:v>
                </c:pt>
                <c:pt idx="382">
                  <c:v>-52.000694938054551</c:v>
                </c:pt>
                <c:pt idx="383">
                  <c:v>-52.018795845554145</c:v>
                </c:pt>
                <c:pt idx="384">
                  <c:v>-52.036873880468804</c:v>
                </c:pt>
                <c:pt idx="385">
                  <c:v>-52.054928960858511</c:v>
                </c:pt>
                <c:pt idx="386">
                  <c:v>-52.072961007687056</c:v>
                </c:pt>
                <c:pt idx="387">
                  <c:v>-52.090969944759365</c:v>
                </c:pt>
                <c:pt idx="388">
                  <c:v>-52.108955698660381</c:v>
                </c:pt>
                <c:pt idx="389">
                  <c:v>-52.126918198695044</c:v>
                </c:pt>
                <c:pt idx="390">
                  <c:v>-52.144857376829819</c:v>
                </c:pt>
                <c:pt idx="391">
                  <c:v>-52.162773167635379</c:v>
                </c:pt>
                <c:pt idx="392">
                  <c:v>-52.180665508230561</c:v>
                </c:pt>
                <c:pt idx="393">
                  <c:v>-52.198534338227532</c:v>
                </c:pt>
                <c:pt idx="394">
                  <c:v>-52.216379599678191</c:v>
                </c:pt>
                <c:pt idx="395">
                  <c:v>-52.234201237021686</c:v>
                </c:pt>
                <c:pt idx="396">
                  <c:v>-52.251999197033086</c:v>
                </c:pt>
                <c:pt idx="397">
                  <c:v>-52.269773428773192</c:v>
                </c:pt>
                <c:pt idx="398">
                  <c:v>-52.287523883539365</c:v>
                </c:pt>
                <c:pt idx="399">
                  <c:v>-52.30525051481748</c:v>
                </c:pt>
                <c:pt idx="400">
                  <c:v>-52.32295327823487</c:v>
                </c:pt>
                <c:pt idx="401">
                  <c:v>-52.340632131514312</c:v>
                </c:pt>
                <c:pt idx="402">
                  <c:v>-52.358287034428947</c:v>
                </c:pt>
                <c:pt idx="403">
                  <c:v>-52.375917948758243</c:v>
                </c:pt>
                <c:pt idx="404">
                  <c:v>-52.393524838244801</c:v>
                </c:pt>
                <c:pt idx="405">
                  <c:v>-52.411107668552191</c:v>
                </c:pt>
                <c:pt idx="406">
                  <c:v>-52.42866640722356</c:v>
                </c:pt>
                <c:pt idx="407">
                  <c:v>-52.446201023641272</c:v>
                </c:pt>
                <c:pt idx="408">
                  <c:v>-52.463711488987201</c:v>
                </c:pt>
                <c:pt idx="409">
                  <c:v>-52.481197776204105</c:v>
                </c:pt>
                <c:pt idx="410">
                  <c:v>-52.498659859957606</c:v>
                </c:pt>
                <c:pt idx="411">
                  <c:v>-52.51609771659907</c:v>
                </c:pt>
                <c:pt idx="412">
                  <c:v>-52.533511324129272</c:v>
                </c:pt>
                <c:pt idx="413">
                  <c:v>-52.550900662162825</c:v>
                </c:pt>
                <c:pt idx="414">
                  <c:v>-52.568265711893289</c:v>
                </c:pt>
                <c:pt idx="415">
                  <c:v>-52.585606456059075</c:v>
                </c:pt>
                <c:pt idx="416">
                  <c:v>-52.602922878910114</c:v>
                </c:pt>
                <c:pt idx="417">
                  <c:v>-52.620214966175034</c:v>
                </c:pt>
                <c:pt idx="418">
                  <c:v>-52.637482705029228</c:v>
                </c:pt>
                <c:pt idx="419">
                  <c:v>-52.654726084063512</c:v>
                </c:pt>
                <c:pt idx="420">
                  <c:v>-52.671945093253349</c:v>
                </c:pt>
                <c:pt idx="421">
                  <c:v>-52.689139723928832</c:v>
                </c:pt>
                <c:pt idx="422">
                  <c:v>-52.706309968745266</c:v>
                </c:pt>
                <c:pt idx="423">
                  <c:v>-52.723455821654298</c:v>
                </c:pt>
                <c:pt idx="424">
                  <c:v>-52.740577277875708</c:v>
                </c:pt>
                <c:pt idx="425">
                  <c:v>-52.757674333869709</c:v>
                </c:pt>
                <c:pt idx="426">
                  <c:v>-52.774746987309939</c:v>
                </c:pt>
                <c:pt idx="427">
                  <c:v>-52.791795237056867</c:v>
                </c:pt>
                <c:pt idx="428">
                  <c:v>-52.808819083131851</c:v>
                </c:pt>
                <c:pt idx="429">
                  <c:v>-52.825818526691684</c:v>
                </c:pt>
                <c:pt idx="430">
                  <c:v>-52.842793570003657</c:v>
                </c:pt>
                <c:pt idx="431">
                  <c:v>-52.859744216421149</c:v>
                </c:pt>
                <c:pt idx="432">
                  <c:v>-52.876670470359706</c:v>
                </c:pt>
                <c:pt idx="433">
                  <c:v>-52.893572337273646</c:v>
                </c:pt>
                <c:pt idx="434">
                  <c:v>-52.91044982363303</c:v>
                </c:pt>
                <c:pt idx="435">
                  <c:v>-52.92730293690127</c:v>
                </c:pt>
                <c:pt idx="436">
                  <c:v>-52.944131685513042</c:v>
                </c:pt>
                <c:pt idx="437">
                  <c:v>-52.960936078852725</c:v>
                </c:pt>
                <c:pt idx="438">
                  <c:v>-52.977716127233251</c:v>
                </c:pt>
                <c:pt idx="439">
                  <c:v>-52.994471841875431</c:v>
                </c:pt>
                <c:pt idx="440">
                  <c:v>-53.011203234887596</c:v>
                </c:pt>
                <c:pt idx="441">
                  <c:v>-53.027910319245763</c:v>
                </c:pt>
                <c:pt idx="442">
                  <c:v>-53.044593108774123</c:v>
                </c:pt>
                <c:pt idx="443">
                  <c:v>-53.061251618125986</c:v>
                </c:pt>
                <c:pt idx="444">
                  <c:v>-53.077885862765029</c:v>
                </c:pt>
                <c:pt idx="445">
                  <c:v>-53.094495858947035</c:v>
                </c:pt>
                <c:pt idx="446">
                  <c:v>-53.111081623701857</c:v>
                </c:pt>
                <c:pt idx="447">
                  <c:v>-53.127643174815844</c:v>
                </c:pt>
                <c:pt idx="448">
                  <c:v>-53.144180530814666</c:v>
                </c:pt>
                <c:pt idx="449">
                  <c:v>-53.160693710946283</c:v>
                </c:pt>
                <c:pt idx="450">
                  <c:v>-53.177182735164493</c:v>
                </c:pt>
                <c:pt idx="451">
                  <c:v>-53.193647624112657</c:v>
                </c:pt>
                <c:pt idx="452">
                  <c:v>-53.210088399107782</c:v>
                </c:pt>
                <c:pt idx="453">
                  <c:v>-53.226505082124966</c:v>
                </c:pt>
                <c:pt idx="454">
                  <c:v>-53.242897695782084</c:v>
                </c:pt>
                <c:pt idx="455">
                  <c:v>-53.259266263324847</c:v>
                </c:pt>
                <c:pt idx="456">
                  <c:v>-53.275610808612093</c:v>
                </c:pt>
                <c:pt idx="457">
                  <c:v>-53.291931356101443</c:v>
                </c:pt>
                <c:pt idx="458">
                  <c:v>-53.308227930835166</c:v>
                </c:pt>
                <c:pt idx="459">
                  <c:v>-53.324500558426408</c:v>
                </c:pt>
                <c:pt idx="460">
                  <c:v>-53.340749265045559</c:v>
                </c:pt>
                <c:pt idx="461">
                  <c:v>-53.356974077407116</c:v>
                </c:pt>
                <c:pt idx="462">
                  <c:v>-53.373175022756541</c:v>
                </c:pt>
                <c:pt idx="463">
                  <c:v>-53.389352128857581</c:v>
                </c:pt>
                <c:pt idx="464">
                  <c:v>-53.405505423979747</c:v>
                </c:pt>
                <c:pt idx="465">
                  <c:v>-53.421634936886065</c:v>
                </c:pt>
                <c:pt idx="466">
                  <c:v>-53.437740696821045</c:v>
                </c:pt>
                <c:pt idx="467">
                  <c:v>-53.453822733498917</c:v>
                </c:pt>
                <c:pt idx="468">
                  <c:v>-53.469881077092126</c:v>
                </c:pt>
                <c:pt idx="469">
                  <c:v>-53.485915758219946</c:v>
                </c:pt>
                <c:pt idx="470">
                  <c:v>-53.501926807937437</c:v>
                </c:pt>
                <c:pt idx="471">
                  <c:v>-53.517914257724584</c:v>
                </c:pt>
                <c:pt idx="472">
                  <c:v>-53.53387813947559</c:v>
                </c:pt>
                <c:pt idx="473">
                  <c:v>-53.549818485488444</c:v>
                </c:pt>
                <c:pt idx="474">
                  <c:v>-53.565735328454721</c:v>
                </c:pt>
                <c:pt idx="475">
                  <c:v>-53.581628701449475</c:v>
                </c:pt>
                <c:pt idx="476">
                  <c:v>-53.597498637921426</c:v>
                </c:pt>
                <c:pt idx="477">
                  <c:v>-53.613345171683335</c:v>
                </c:pt>
                <c:pt idx="478">
                  <c:v>-53.629168336902481</c:v>
                </c:pt>
                <c:pt idx="479">
                  <c:v>-53.644968168091431</c:v>
                </c:pt>
                <c:pt idx="480">
                  <c:v>-53.660744700098931</c:v>
                </c:pt>
                <c:pt idx="481">
                  <c:v>-53.676497968100996</c:v>
                </c:pt>
                <c:pt idx="482">
                  <c:v>-53.692228007592178</c:v>
                </c:pt>
                <c:pt idx="483">
                  <c:v>-53.707934854376951</c:v>
                </c:pt>
                <c:pt idx="484">
                  <c:v>-53.723618544561369</c:v>
                </c:pt>
                <c:pt idx="485">
                  <c:v>-53.739279114544793</c:v>
                </c:pt>
                <c:pt idx="486">
                  <c:v>-53.754916601011843</c:v>
                </c:pt>
                <c:pt idx="487">
                  <c:v>-53.770531040924453</c:v>
                </c:pt>
                <c:pt idx="488">
                  <c:v>-53.786122471514091</c:v>
                </c:pt>
                <c:pt idx="489">
                  <c:v>-53.801690930274233</c:v>
                </c:pt>
                <c:pt idx="490">
                  <c:v>-53.817236454952806</c:v>
                </c:pt>
                <c:pt idx="491">
                  <c:v>-53.832759083544921</c:v>
                </c:pt>
                <c:pt idx="492">
                  <c:v>-53.848258854285717</c:v>
                </c:pt>
                <c:pt idx="493">
                  <c:v>-53.863735805643259</c:v>
                </c:pt>
                <c:pt idx="494">
                  <c:v>-53.87918997631175</c:v>
                </c:pt>
                <c:pt idx="495">
                  <c:v>-53.894621405204653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227-4502-9746-600EBF673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1444448"/>
        <c:axId val="611443200"/>
      </c:scatterChart>
      <c:scatterChart>
        <c:scatterStyle val="lineMarker"/>
        <c:varyColors val="0"/>
        <c:ser>
          <c:idx val="1"/>
          <c:order val="1"/>
          <c:tx>
            <c:v>位相特性</c:v>
          </c:tx>
          <c:spPr>
            <a:ln w="12700" cap="rnd">
              <a:solidFill>
                <a:srgbClr val="00206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演算処理!$CE$34:$CE$529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演算処理!$CG$34:$CG$529</c:f>
              <c:numCache>
                <c:formatCode>General</c:formatCode>
                <c:ptCount val="496"/>
                <c:pt idx="0">
                  <c:v>-21.50768163499988</c:v>
                </c:pt>
                <c:pt idx="1">
                  <c:v>-25.791027364522495</c:v>
                </c:pt>
                <c:pt idx="2">
                  <c:v>-30.067999691075045</c:v>
                </c:pt>
                <c:pt idx="3">
                  <c:v>-34.340297177243791</c:v>
                </c:pt>
                <c:pt idx="4">
                  <c:v>-38.610701163891605</c:v>
                </c:pt>
                <c:pt idx="5">
                  <c:v>-42.883115891575514</c:v>
                </c:pt>
                <c:pt idx="6">
                  <c:v>-47.162578836427585</c:v>
                </c:pt>
                <c:pt idx="7">
                  <c:v>-51.455243438874639</c:v>
                </c:pt>
                <c:pt idx="8">
                  <c:v>-55.768336203671403</c:v>
                </c:pt>
                <c:pt idx="9">
                  <c:v>-60.110089416438214</c:v>
                </c:pt>
                <c:pt idx="10">
                  <c:v>-64.489649589463056</c:v>
                </c:pt>
                <c:pt idx="11">
                  <c:v>-68.916960400807724</c:v>
                </c:pt>
                <c:pt idx="12">
                  <c:v>-73.402617558358145</c:v>
                </c:pt>
                <c:pt idx="13">
                  <c:v>-77.957691998336799</c:v>
                </c:pt>
                <c:pt idx="14">
                  <c:v>-82.593517489542492</c:v>
                </c:pt>
                <c:pt idx="15">
                  <c:v>-87.321439528990211</c:v>
                </c:pt>
                <c:pt idx="16">
                  <c:v>87.847475057972929</c:v>
                </c:pt>
                <c:pt idx="17">
                  <c:v>82.902763554699007</c:v>
                </c:pt>
                <c:pt idx="18">
                  <c:v>77.834915876008452</c:v>
                </c:pt>
                <c:pt idx="19">
                  <c:v>72.635723446652179</c:v>
                </c:pt>
                <c:pt idx="20">
                  <c:v>67.298592208514279</c:v>
                </c:pt>
                <c:pt idx="21">
                  <c:v>61.818768638151134</c:v>
                </c:pt>
                <c:pt idx="22">
                  <c:v>56.193413893120379</c:v>
                </c:pt>
                <c:pt idx="23">
                  <c:v>50.421452193551339</c:v>
                </c:pt>
                <c:pt idx="24">
                  <c:v>44.503119322609628</c:v>
                </c:pt>
                <c:pt idx="25">
                  <c:v>38.439148800991376</c:v>
                </c:pt>
                <c:pt idx="26">
                  <c:v>32.229557328447491</c:v>
                </c:pt>
                <c:pt idx="27">
                  <c:v>25.872024084165584</c:v>
                </c:pt>
                <c:pt idx="28">
                  <c:v>19.359893453586736</c:v>
                </c:pt>
                <c:pt idx="29">
                  <c:v>12.679859782609247</c:v>
                </c:pt>
                <c:pt idx="30">
                  <c:v>5.8094119107780777</c:v>
                </c:pt>
                <c:pt idx="31">
                  <c:v>-1.2858692741216715</c:v>
                </c:pt>
                <c:pt idx="32">
                  <c:v>-8.6550326005292106</c:v>
                </c:pt>
                <c:pt idx="33">
                  <c:v>-16.364272510350307</c:v>
                </c:pt>
                <c:pt idx="34">
                  <c:v>-24.498785860738234</c:v>
                </c:pt>
                <c:pt idx="35">
                  <c:v>-33.163081917882955</c:v>
                </c:pt>
                <c:pt idx="36">
                  <c:v>-42.47820652083383</c:v>
                </c:pt>
                <c:pt idx="37">
                  <c:v>-52.573764454976633</c:v>
                </c:pt>
                <c:pt idx="38">
                  <c:v>-63.573252442456912</c:v>
                </c:pt>
                <c:pt idx="39">
                  <c:v>-75.5757384034317</c:v>
                </c:pt>
                <c:pt idx="40">
                  <c:v>-88.64930351764832</c:v>
                </c:pt>
                <c:pt idx="41">
                  <c:v>77.126177805833052</c:v>
                </c:pt>
                <c:pt idx="42">
                  <c:v>61.499918675580219</c:v>
                </c:pt>
                <c:pt idx="43">
                  <c:v>43.660278042946587</c:v>
                </c:pt>
                <c:pt idx="44">
                  <c:v>21.399692873481978</c:v>
                </c:pt>
                <c:pt idx="45">
                  <c:v>-9.8573803367481236</c:v>
                </c:pt>
                <c:pt idx="46">
                  <c:v>-51.162370257492384</c:v>
                </c:pt>
                <c:pt idx="47">
                  <c:v>-87.231549737666995</c:v>
                </c:pt>
                <c:pt idx="48">
                  <c:v>69.519378335164873</c:v>
                </c:pt>
                <c:pt idx="49">
                  <c:v>54.325763181733549</c:v>
                </c:pt>
                <c:pt idx="50">
                  <c:v>43.427373896824456</c:v>
                </c:pt>
                <c:pt idx="51">
                  <c:v>35.007269304294987</c:v>
                </c:pt>
                <c:pt idx="52">
                  <c:v>28.165564186235393</c:v>
                </c:pt>
                <c:pt idx="53">
                  <c:v>22.412227816737126</c:v>
                </c:pt>
                <c:pt idx="54">
                  <c:v>17.45517676115967</c:v>
                </c:pt>
                <c:pt idx="55">
                  <c:v>13.106918432440947</c:v>
                </c:pt>
                <c:pt idx="56">
                  <c:v>9.2398341852235681</c:v>
                </c:pt>
                <c:pt idx="57">
                  <c:v>5.7629612950329445</c:v>
                </c:pt>
                <c:pt idx="58">
                  <c:v>2.6090517823371338</c:v>
                </c:pt>
                <c:pt idx="59">
                  <c:v>-0.2730910317238065</c:v>
                </c:pt>
                <c:pt idx="60">
                  <c:v>-2.9233889255946699</c:v>
                </c:pt>
                <c:pt idx="61">
                  <c:v>-3.8022957251252634</c:v>
                </c:pt>
                <c:pt idx="62">
                  <c:v>-7.6494009521254744</c:v>
                </c:pt>
                <c:pt idx="63">
                  <c:v>-9.7718774561795509</c:v>
                </c:pt>
                <c:pt idx="64">
                  <c:v>-11.758536736397774</c:v>
                </c:pt>
                <c:pt idx="65">
                  <c:v>-13.624085206286166</c:v>
                </c:pt>
                <c:pt idx="66">
                  <c:v>-15.380993638758639</c:v>
                </c:pt>
                <c:pt idx="67">
                  <c:v>-17.039928003353069</c:v>
                </c:pt>
                <c:pt idx="68">
                  <c:v>-18.610081108719179</c:v>
                </c:pt>
                <c:pt idx="69">
                  <c:v>-20.099431340934164</c:v>
                </c:pt>
                <c:pt idx="70">
                  <c:v>-21.514946966918714</c:v>
                </c:pt>
                <c:pt idx="71">
                  <c:v>-22.862749214619075</c:v>
                </c:pt>
                <c:pt idx="72">
                  <c:v>-24.148243735127913</c:v>
                </c:pt>
                <c:pt idx="73">
                  <c:v>-25.37622753260975</c:v>
                </c:pt>
                <c:pt idx="74">
                  <c:v>-26.55097665891536</c:v>
                </c:pt>
                <c:pt idx="75">
                  <c:v>-27.676318680359824</c:v>
                </c:pt>
                <c:pt idx="76">
                  <c:v>-28.755692982127893</c:v>
                </c:pt>
                <c:pt idx="77">
                  <c:v>-29.79220127899293</c:v>
                </c:pt>
                <c:pt idx="78">
                  <c:v>-30.788650179762673</c:v>
                </c:pt>
                <c:pt idx="79">
                  <c:v>-31.747587258789526</c:v>
                </c:pt>
                <c:pt idx="80">
                  <c:v>-32.671331787071068</c:v>
                </c:pt>
                <c:pt idx="81">
                  <c:v>-33.562001043770678</c:v>
                </c:pt>
                <c:pt idx="82">
                  <c:v>-34.421532949033207</c:v>
                </c:pt>
                <c:pt idx="83">
                  <c:v>-35.251705618101987</c:v>
                </c:pt>
                <c:pt idx="84">
                  <c:v>-36.054154325663156</c:v>
                </c:pt>
                <c:pt idx="85">
                  <c:v>-36.830386281147355</c:v>
                </c:pt>
                <c:pt idx="86">
                  <c:v>-37.581793545237012</c:v>
                </c:pt>
                <c:pt idx="87">
                  <c:v>-38.309664361157992</c:v>
                </c:pt>
                <c:pt idx="88">
                  <c:v>-39.015193128505523</c:v>
                </c:pt>
                <c:pt idx="89">
                  <c:v>-39.699489210087791</c:v>
                </c:pt>
                <c:pt idx="90">
                  <c:v>-40.363584731811876</c:v>
                </c:pt>
                <c:pt idx="91">
                  <c:v>-41.00844151061515</c:v>
                </c:pt>
                <c:pt idx="92">
                  <c:v>-41.63495722479577</c:v>
                </c:pt>
                <c:pt idx="93">
                  <c:v>-42.243970923978026</c:v>
                </c:pt>
                <c:pt idx="94">
                  <c:v>-42.836267961694936</c:v>
                </c:pt>
                <c:pt idx="95">
                  <c:v>-43.412584421656781</c:v>
                </c:pt>
                <c:pt idx="96">
                  <c:v>-43.97361109877474</c:v>
                </c:pt>
                <c:pt idx="97">
                  <c:v>-44.519997087585033</c:v>
                </c:pt>
                <c:pt idx="98">
                  <c:v>-45.052353023598037</c:v>
                </c:pt>
                <c:pt idx="99">
                  <c:v>-45.571254017055097</c:v>
                </c:pt>
                <c:pt idx="100">
                  <c:v>-46.077242313433437</c:v>
                </c:pt>
                <c:pt idx="101">
                  <c:v>-46.570829710648894</c:v>
                </c:pt>
                <c:pt idx="102">
                  <c:v>-47.052499759145476</c:v>
                </c:pt>
                <c:pt idx="103">
                  <c:v>-47.522709767829916</c:v>
                </c:pt>
                <c:pt idx="104">
                  <c:v>-47.981892636026942</c:v>
                </c:pt>
                <c:pt idx="105">
                  <c:v>-48.430458529226698</c:v>
                </c:pt>
                <c:pt idx="106">
                  <c:v>-48.868796414313842</c:v>
                </c:pt>
                <c:pt idx="107">
                  <c:v>-49.297275468160052</c:v>
                </c:pt>
                <c:pt idx="108">
                  <c:v>-49.716246371888126</c:v>
                </c:pt>
                <c:pt idx="109">
                  <c:v>-50.126042501742894</c:v>
                </c:pt>
                <c:pt idx="110">
                  <c:v>-50.526981026303361</c:v>
                </c:pt>
                <c:pt idx="111">
                  <c:v>-50.919363918718609</c:v>
                </c:pt>
                <c:pt idx="112">
                  <c:v>-51.303478891725426</c:v>
                </c:pt>
                <c:pt idx="113">
                  <c:v>-51.679600262392178</c:v>
                </c:pt>
                <c:pt idx="114">
                  <c:v>-52.047989752816008</c:v>
                </c:pt>
                <c:pt idx="115">
                  <c:v>-52.408897232366847</c:v>
                </c:pt>
                <c:pt idx="116">
                  <c:v>-52.762561406509775</c:v>
                </c:pt>
                <c:pt idx="117">
                  <c:v>-53.109210456740293</c:v>
                </c:pt>
                <c:pt idx="118">
                  <c:v>-53.449062635724054</c:v>
                </c:pt>
                <c:pt idx="119">
                  <c:v>-53.782326821339417</c:v>
                </c:pt>
                <c:pt idx="120">
                  <c:v>-54.109203032969901</c:v>
                </c:pt>
                <c:pt idx="121">
                  <c:v>-54.429882913080547</c:v>
                </c:pt>
                <c:pt idx="122">
                  <c:v>-54.744550176831332</c:v>
                </c:pt>
                <c:pt idx="123">
                  <c:v>-55.053381032230213</c:v>
                </c:pt>
                <c:pt idx="124">
                  <c:v>-55.356544573102809</c:v>
                </c:pt>
                <c:pt idx="125">
                  <c:v>-55.654203146953137</c:v>
                </c:pt>
                <c:pt idx="126">
                  <c:v>-55.946512699608306</c:v>
                </c:pt>
                <c:pt idx="127">
                  <c:v>-56.233623098375205</c:v>
                </c:pt>
                <c:pt idx="128">
                  <c:v>-56.515678435289885</c:v>
                </c:pt>
                <c:pt idx="129">
                  <c:v>-56.792817311906219</c:v>
                </c:pt>
                <c:pt idx="130">
                  <c:v>-57.065173106949572</c:v>
                </c:pt>
                <c:pt idx="131">
                  <c:v>-57.33287422805175</c:v>
                </c:pt>
                <c:pt idx="132">
                  <c:v>-57.596044348683982</c:v>
                </c:pt>
                <c:pt idx="133">
                  <c:v>-57.854802631314833</c:v>
                </c:pt>
                <c:pt idx="134">
                  <c:v>-58.109263937737666</c:v>
                </c:pt>
                <c:pt idx="135">
                  <c:v>-58.359539027437911</c:v>
                </c:pt>
                <c:pt idx="136">
                  <c:v>-58.605734744802341</c:v>
                </c:pt>
                <c:pt idx="137">
                  <c:v>-58.84795419591098</c:v>
                </c:pt>
                <c:pt idx="138">
                  <c:v>-59.08629691559495</c:v>
                </c:pt>
                <c:pt idx="139">
                  <c:v>-59.320859025393091</c:v>
                </c:pt>
                <c:pt idx="140">
                  <c:v>-59.551733382991486</c:v>
                </c:pt>
                <c:pt idx="141">
                  <c:v>-59.779009723688254</c:v>
                </c:pt>
                <c:pt idx="142">
                  <c:v>-60.002774794385132</c:v>
                </c:pt>
                <c:pt idx="143">
                  <c:v>-60.223112480571558</c:v>
                </c:pt>
                <c:pt idx="144">
                  <c:v>-60.440103926733734</c:v>
                </c:pt>
                <c:pt idx="145">
                  <c:v>-60.653827650589825</c:v>
                </c:pt>
                <c:pt idx="146">
                  <c:v>-60.864359651524914</c:v>
                </c:pt>
                <c:pt idx="147">
                  <c:v>-61.071773513572886</c:v>
                </c:pt>
                <c:pt idx="148">
                  <c:v>-61.276140503268721</c:v>
                </c:pt>
                <c:pt idx="149">
                  <c:v>-61.477529662672431</c:v>
                </c:pt>
                <c:pt idx="150">
                  <c:v>-61.676007897845629</c:v>
                </c:pt>
                <c:pt idx="151">
                  <c:v>-61.871640063042804</c:v>
                </c:pt>
                <c:pt idx="152">
                  <c:v>-62.064489040862149</c:v>
                </c:pt>
                <c:pt idx="153">
                  <c:v>-62.254615818584348</c:v>
                </c:pt>
                <c:pt idx="154">
                  <c:v>-62.442079560913413</c:v>
                </c:pt>
                <c:pt idx="155">
                  <c:v>-62.626937679319141</c:v>
                </c:pt>
                <c:pt idx="156">
                  <c:v>-62.809245898168648</c:v>
                </c:pt>
                <c:pt idx="157">
                  <c:v>-62.989058317822085</c:v>
                </c:pt>
                <c:pt idx="158">
                  <c:v>-63.166427474856988</c:v>
                </c:pt>
                <c:pt idx="159">
                  <c:v>-63.341404399575055</c:v>
                </c:pt>
                <c:pt idx="160">
                  <c:v>-63.514038670936131</c:v>
                </c:pt>
                <c:pt idx="161">
                  <c:v>-63.684378469054963</c:v>
                </c:pt>
                <c:pt idx="162">
                  <c:v>-63.852470625388186</c:v>
                </c:pt>
                <c:pt idx="163">
                  <c:v>-64.018360670731255</c:v>
                </c:pt>
                <c:pt idx="164">
                  <c:v>-64.182092881138118</c:v>
                </c:pt>
                <c:pt idx="165">
                  <c:v>-64.343710321869338</c:v>
                </c:pt>
                <c:pt idx="166">
                  <c:v>-64.503254889468707</c:v>
                </c:pt>
                <c:pt idx="167">
                  <c:v>-64.66076735206191</c:v>
                </c:pt>
                <c:pt idx="168">
                  <c:v>-64.816287387966128</c:v>
                </c:pt>
                <c:pt idx="169">
                  <c:v>-64.969853622693662</c:v>
                </c:pt>
                <c:pt idx="170">
                  <c:v>-65.121503664428616</c:v>
                </c:pt>
                <c:pt idx="171">
                  <c:v>-65.271274138050515</c:v>
                </c:pt>
                <c:pt idx="172">
                  <c:v>-65.419200717775212</c:v>
                </c:pt>
                <c:pt idx="173">
                  <c:v>-65.565318158479286</c:v>
                </c:pt>
                <c:pt idx="174">
                  <c:v>-65.709660325770287</c:v>
                </c:pt>
                <c:pt idx="175">
                  <c:v>-65.852260224862206</c:v>
                </c:pt>
                <c:pt idx="176">
                  <c:v>-65.99315002831186</c:v>
                </c:pt>
                <c:pt idx="177">
                  <c:v>-66.132361102669336</c:v>
                </c:pt>
                <c:pt idx="178">
                  <c:v>-66.269924034092355</c:v>
                </c:pt>
                <c:pt idx="179">
                  <c:v>-66.405868652972174</c:v>
                </c:pt>
                <c:pt idx="180">
                  <c:v>-66.540224057615802</c:v>
                </c:pt>
                <c:pt idx="181">
                  <c:v>-66.673018637027198</c:v>
                </c:pt>
                <c:pt idx="182">
                  <c:v>-66.80428009282781</c:v>
                </c:pt>
                <c:pt idx="183">
                  <c:v>-66.934035460354707</c:v>
                </c:pt>
                <c:pt idx="184">
                  <c:v>-67.062311128972553</c:v>
                </c:pt>
                <c:pt idx="185">
                  <c:v>-67.189132861634164</c:v>
                </c:pt>
                <c:pt idx="186">
                  <c:v>-67.314525813722113</c:v>
                </c:pt>
                <c:pt idx="187">
                  <c:v>-67.438514551202502</c:v>
                </c:pt>
                <c:pt idx="188">
                  <c:v>-67.561123068120693</c:v>
                </c:pt>
                <c:pt idx="189">
                  <c:v>-67.682374803466857</c:v>
                </c:pt>
                <c:pt idx="190">
                  <c:v>-67.802292657438045</c:v>
                </c:pt>
                <c:pt idx="191">
                  <c:v>-67.920899007122429</c:v>
                </c:pt>
                <c:pt idx="192">
                  <c:v>-68.038215721629527</c:v>
                </c:pt>
                <c:pt idx="193">
                  <c:v>-68.154264176689765</c:v>
                </c:pt>
                <c:pt idx="194">
                  <c:v>-68.269065268745067</c:v>
                </c:pt>
                <c:pt idx="195">
                  <c:v>-68.382639428551499</c:v>
                </c:pt>
                <c:pt idx="196">
                  <c:v>-68.495006634313668</c:v>
                </c:pt>
                <c:pt idx="197">
                  <c:v>-68.60618642437008</c:v>
                </c:pt>
                <c:pt idx="198">
                  <c:v>-68.716197909447203</c:v>
                </c:pt>
                <c:pt idx="199">
                  <c:v>-68.825059784499913</c:v>
                </c:pt>
                <c:pt idx="200">
                  <c:v>-68.932790340154227</c:v>
                </c:pt>
                <c:pt idx="201">
                  <c:v>-69.039407473768506</c:v>
                </c:pt>
                <c:pt idx="202">
                  <c:v>-69.144928700127849</c:v>
                </c:pt>
                <c:pt idx="203">
                  <c:v>-69.249371161785987</c:v>
                </c:pt>
                <c:pt idx="204">
                  <c:v>-69.352751639068387</c:v>
                </c:pt>
                <c:pt idx="205">
                  <c:v>-69.455086559749745</c:v>
                </c:pt>
                <c:pt idx="206">
                  <c:v>-69.556392008417944</c:v>
                </c:pt>
                <c:pt idx="207">
                  <c:v>-69.656683735537001</c:v>
                </c:pt>
                <c:pt idx="208">
                  <c:v>-69.755977166219807</c:v>
                </c:pt>
                <c:pt idx="209">
                  <c:v>-69.854287408721959</c:v>
                </c:pt>
                <c:pt idx="210">
                  <c:v>-69.951629262666984</c:v>
                </c:pt>
                <c:pt idx="211">
                  <c:v>-70.048017227012963</c:v>
                </c:pt>
                <c:pt idx="212">
                  <c:v>-70.143465507769989</c:v>
                </c:pt>
                <c:pt idx="213">
                  <c:v>-70.237988025477932</c:v>
                </c:pt>
                <c:pt idx="214">
                  <c:v>-70.331598422452856</c:v>
                </c:pt>
                <c:pt idx="215">
                  <c:v>-70.424310069810915</c:v>
                </c:pt>
                <c:pt idx="216">
                  <c:v>-70.516136074277284</c:v>
                </c:pt>
                <c:pt idx="217">
                  <c:v>-70.607089284788415</c:v>
                </c:pt>
                <c:pt idx="218">
                  <c:v>-70.69718229889456</c:v>
                </c:pt>
                <c:pt idx="219">
                  <c:v>-70.786427468969677</c:v>
                </c:pt>
                <c:pt idx="220">
                  <c:v>-70.874836908235977</c:v>
                </c:pt>
                <c:pt idx="221">
                  <c:v>-70.962422496609008</c:v>
                </c:pt>
                <c:pt idx="222">
                  <c:v>-71.04919588636993</c:v>
                </c:pt>
                <c:pt idx="223">
                  <c:v>-71.135168507670926</c:v>
                </c:pt>
                <c:pt idx="224">
                  <c:v>-71.220351573879526</c:v>
                </c:pt>
                <c:pt idx="225">
                  <c:v>-71.304756086767199</c:v>
                </c:pt>
                <c:pt idx="226">
                  <c:v>-71.388392841547812</c:v>
                </c:pt>
                <c:pt idx="227">
                  <c:v>-71.471272431770927</c:v>
                </c:pt>
                <c:pt idx="228">
                  <c:v>-71.553405254074804</c:v>
                </c:pt>
                <c:pt idx="229">
                  <c:v>-71.63480151280389</c:v>
                </c:pt>
                <c:pt idx="230">
                  <c:v>-71.715471224495374</c:v>
                </c:pt>
                <c:pt idx="231">
                  <c:v>-71.795424222239149</c:v>
                </c:pt>
                <c:pt idx="232">
                  <c:v>-71.87467015991524</c:v>
                </c:pt>
                <c:pt idx="233">
                  <c:v>-71.953218516312987</c:v>
                </c:pt>
                <c:pt idx="234">
                  <c:v>-72.031078599135597</c:v>
                </c:pt>
                <c:pt idx="235">
                  <c:v>-72.108259548894111</c:v>
                </c:pt>
                <c:pt idx="236">
                  <c:v>-72.18477034269398</c:v>
                </c:pt>
                <c:pt idx="237">
                  <c:v>-72.260619797918153</c:v>
                </c:pt>
                <c:pt idx="238">
                  <c:v>-72.335816575809716</c:v>
                </c:pt>
                <c:pt idx="239">
                  <c:v>-72.410369184957318</c:v>
                </c:pt>
                <c:pt idx="240">
                  <c:v>-72.484285984686636</c:v>
                </c:pt>
                <c:pt idx="241">
                  <c:v>-72.557575188360673</c:v>
                </c:pt>
                <c:pt idx="242">
                  <c:v>-72.630244866592022</c:v>
                </c:pt>
                <c:pt idx="243">
                  <c:v>-72.702302950369344</c:v>
                </c:pt>
                <c:pt idx="244">
                  <c:v>-72.773757234101495</c:v>
                </c:pt>
                <c:pt idx="245">
                  <c:v>-72.844615378581139</c:v>
                </c:pt>
                <c:pt idx="246">
                  <c:v>-72.914884913870736</c:v>
                </c:pt>
                <c:pt idx="247">
                  <c:v>-72.984573242113299</c:v>
                </c:pt>
                <c:pt idx="248">
                  <c:v>-73.053687640269985</c:v>
                </c:pt>
                <c:pt idx="249">
                  <c:v>-73.122235262786916</c:v>
                </c:pt>
                <c:pt idx="250">
                  <c:v>-73.190223144193496</c:v>
                </c:pt>
                <c:pt idx="251">
                  <c:v>-73.257658201633959</c:v>
                </c:pt>
                <c:pt idx="252">
                  <c:v>-73.324547237334471</c:v>
                </c:pt>
                <c:pt idx="253">
                  <c:v>-73.390896941007611</c:v>
                </c:pt>
                <c:pt idx="254">
                  <c:v>-73.456713892195893</c:v>
                </c:pt>
                <c:pt idx="255">
                  <c:v>-73.52200456255666</c:v>
                </c:pt>
                <c:pt idx="256">
                  <c:v>-73.586775318089366</c:v>
                </c:pt>
                <c:pt idx="257">
                  <c:v>-73.651032421307562</c:v>
                </c:pt>
                <c:pt idx="258">
                  <c:v>-73.714782033356968</c:v>
                </c:pt>
                <c:pt idx="259">
                  <c:v>-73.778030216080964</c:v>
                </c:pt>
                <c:pt idx="260">
                  <c:v>-73.840782934035559</c:v>
                </c:pt>
                <c:pt idx="261">
                  <c:v>-73.90304605645467</c:v>
                </c:pt>
                <c:pt idx="262">
                  <c:v>-73.964825359167818</c:v>
                </c:pt>
                <c:pt idx="263">
                  <c:v>-74.026126526470875</c:v>
                </c:pt>
                <c:pt idx="264">
                  <c:v>-74.086955152951873</c:v>
                </c:pt>
                <c:pt idx="265">
                  <c:v>-74.147316745272647</c:v>
                </c:pt>
                <c:pt idx="266">
                  <c:v>-74.207216723907848</c:v>
                </c:pt>
                <c:pt idx="267">
                  <c:v>-74.266660424842385</c:v>
                </c:pt>
                <c:pt idx="268">
                  <c:v>-74.32565310122861</c:v>
                </c:pt>
                <c:pt idx="269">
                  <c:v>-74.38419992500414</c:v>
                </c:pt>
                <c:pt idx="270">
                  <c:v>-74.442305988471603</c:v>
                </c:pt>
                <c:pt idx="271">
                  <c:v>-74.499976305841273</c:v>
                </c:pt>
                <c:pt idx="272">
                  <c:v>-74.557215814737717</c:v>
                </c:pt>
                <c:pt idx="273">
                  <c:v>-74.614029377671201</c:v>
                </c:pt>
                <c:pt idx="274">
                  <c:v>-74.670421783475135</c:v>
                </c:pt>
                <c:pt idx="275">
                  <c:v>-74.726397748710227</c:v>
                </c:pt>
                <c:pt idx="276">
                  <c:v>-74.781961919036391</c:v>
                </c:pt>
                <c:pt idx="277">
                  <c:v>-74.837118870553198</c:v>
                </c:pt>
                <c:pt idx="278">
                  <c:v>-74.891873111109788</c:v>
                </c:pt>
                <c:pt idx="279">
                  <c:v>-74.946229081584974</c:v>
                </c:pt>
                <c:pt idx="280">
                  <c:v>-75.00019115713836</c:v>
                </c:pt>
                <c:pt idx="281">
                  <c:v>-75.053763648433389</c:v>
                </c:pt>
                <c:pt idx="282">
                  <c:v>-75.106950802832742</c:v>
                </c:pt>
                <c:pt idx="283">
                  <c:v>-75.159756805567184</c:v>
                </c:pt>
                <c:pt idx="284">
                  <c:v>-75.212185780878187</c:v>
                </c:pt>
                <c:pt idx="285">
                  <c:v>-75.264241793135426</c:v>
                </c:pt>
                <c:pt idx="286">
                  <c:v>-75.315928847929399</c:v>
                </c:pt>
                <c:pt idx="287">
                  <c:v>-75.367250893140096</c:v>
                </c:pt>
                <c:pt idx="288">
                  <c:v>-75.418211819982091</c:v>
                </c:pt>
                <c:pt idx="289">
                  <c:v>-75.468815464027045</c:v>
                </c:pt>
                <c:pt idx="290">
                  <c:v>-75.519065606203768</c:v>
                </c:pt>
                <c:pt idx="291">
                  <c:v>-75.568965973776614</c:v>
                </c:pt>
                <c:pt idx="292">
                  <c:v>-75.618520241302861</c:v>
                </c:pt>
                <c:pt idx="293">
                  <c:v>-75.667732031569372</c:v>
                </c:pt>
                <c:pt idx="294">
                  <c:v>-75.716604916509283</c:v>
                </c:pt>
                <c:pt idx="295">
                  <c:v>-75.765142418098989</c:v>
                </c:pt>
                <c:pt idx="296">
                  <c:v>-75.813348009236265</c:v>
                </c:pt>
                <c:pt idx="297">
                  <c:v>-75.861225114599549</c:v>
                </c:pt>
                <c:pt idx="298">
                  <c:v>-75.908777111489158</c:v>
                </c:pt>
                <c:pt idx="299">
                  <c:v>-75.956007330650962</c:v>
                </c:pt>
                <c:pt idx="300">
                  <c:v>-76.002919057082494</c:v>
                </c:pt>
                <c:pt idx="301">
                  <c:v>-76.049515530822575</c:v>
                </c:pt>
                <c:pt idx="302">
                  <c:v>-76.095799947724188</c:v>
                </c:pt>
                <c:pt idx="303">
                  <c:v>-76.141775460211605</c:v>
                </c:pt>
                <c:pt idx="304">
                  <c:v>-76.187445178021676</c:v>
                </c:pt>
                <c:pt idx="305">
                  <c:v>-76.232812168929954</c:v>
                </c:pt>
                <c:pt idx="306">
                  <c:v>-76.277879459461928</c:v>
                </c:pt>
                <c:pt idx="307">
                  <c:v>-76.322650035589788</c:v>
                </c:pt>
                <c:pt idx="308">
                  <c:v>-76.367126843414795</c:v>
                </c:pt>
                <c:pt idx="309">
                  <c:v>-76.411312789836046</c:v>
                </c:pt>
                <c:pt idx="310">
                  <c:v>-76.455210743205598</c:v>
                </c:pt>
                <c:pt idx="311">
                  <c:v>-76.498823533970494</c:v>
                </c:pt>
                <c:pt idx="312">
                  <c:v>-76.542153955301657</c:v>
                </c:pt>
                <c:pt idx="313">
                  <c:v>-76.585204763710593</c:v>
                </c:pt>
                <c:pt idx="314">
                  <c:v>-76.627978679653438</c:v>
                </c:pt>
                <c:pt idx="315">
                  <c:v>-76.670478388123243</c:v>
                </c:pt>
                <c:pt idx="316">
                  <c:v>-76.712706539230396</c:v>
                </c:pt>
                <c:pt idx="317">
                  <c:v>-76.754665748771743</c:v>
                </c:pt>
                <c:pt idx="318">
                  <c:v>-76.796358598788302</c:v>
                </c:pt>
                <c:pt idx="319">
                  <c:v>-76.837787638112346</c:v>
                </c:pt>
                <c:pt idx="320">
                  <c:v>-76.878955382903513</c:v>
                </c:pt>
                <c:pt idx="321">
                  <c:v>-76.919864317174643</c:v>
                </c:pt>
                <c:pt idx="322">
                  <c:v>-76.960516893307471</c:v>
                </c:pt>
                <c:pt idx="323">
                  <c:v>-77.000915532558196</c:v>
                </c:pt>
                <c:pt idx="324">
                  <c:v>-77.041062625553408</c:v>
                </c:pt>
                <c:pt idx="325">
                  <c:v>-77.08096053277653</c:v>
                </c:pt>
                <c:pt idx="326">
                  <c:v>-77.120611585044841</c:v>
                </c:pt>
                <c:pt idx="327">
                  <c:v>-77.160018083977519</c:v>
                </c:pt>
                <c:pt idx="328">
                  <c:v>-77.19918230245473</c:v>
                </c:pt>
                <c:pt idx="329">
                  <c:v>-77.23810648506803</c:v>
                </c:pt>
                <c:pt idx="330">
                  <c:v>-77.276792848562252</c:v>
                </c:pt>
                <c:pt idx="331">
                  <c:v>-77.315243582269119</c:v>
                </c:pt>
                <c:pt idx="332">
                  <c:v>-77.353460848532691</c:v>
                </c:pt>
                <c:pt idx="333">
                  <c:v>-77.391446783126867</c:v>
                </c:pt>
                <c:pt idx="334">
                  <c:v>-77.429203495665121</c:v>
                </c:pt>
                <c:pt idx="335">
                  <c:v>-77.466733070002576</c:v>
                </c:pt>
                <c:pt idx="336">
                  <c:v>-77.504037564630707</c:v>
                </c:pt>
                <c:pt idx="337">
                  <c:v>-77.541119013064744</c:v>
                </c:pt>
                <c:pt idx="338">
                  <c:v>-77.57797942422394</c:v>
                </c:pt>
                <c:pt idx="339">
                  <c:v>-77.614620782804749</c:v>
                </c:pt>
                <c:pt idx="340">
                  <c:v>-77.651045049647493</c:v>
                </c:pt>
                <c:pt idx="341">
                  <c:v>-77.687254162095954</c:v>
                </c:pt>
                <c:pt idx="342">
                  <c:v>-77.72325003435077</c:v>
                </c:pt>
                <c:pt idx="343">
                  <c:v>-77.759034557816221</c:v>
                </c:pt>
                <c:pt idx="344">
                  <c:v>-77.794609601440882</c:v>
                </c:pt>
                <c:pt idx="345">
                  <c:v>-77.829977012052055</c:v>
                </c:pt>
                <c:pt idx="346">
                  <c:v>-77.865138614684298</c:v>
                </c:pt>
                <c:pt idx="347">
                  <c:v>-77.900096212901957</c:v>
                </c:pt>
                <c:pt idx="348">
                  <c:v>-77.934851589116093</c:v>
                </c:pt>
                <c:pt idx="349">
                  <c:v>-77.969406504895645</c:v>
                </c:pt>
                <c:pt idx="350">
                  <c:v>-78.003762701273189</c:v>
                </c:pt>
                <c:pt idx="351">
                  <c:v>-78.037921899045202</c:v>
                </c:pt>
                <c:pt idx="352">
                  <c:v>-78.071885799067189</c:v>
                </c:pt>
                <c:pt idx="353">
                  <c:v>-78.105656082543391</c:v>
                </c:pt>
                <c:pt idx="354">
                  <c:v>-78.139234411311648</c:v>
                </c:pt>
                <c:pt idx="355">
                  <c:v>-78.172622428123205</c:v>
                </c:pt>
                <c:pt idx="356">
                  <c:v>-78.205821756917629</c:v>
                </c:pt>
                <c:pt idx="357">
                  <c:v>-78.23883400309299</c:v>
                </c:pt>
                <c:pt idx="358">
                  <c:v>-78.271660753771371</c:v>
                </c:pt>
                <c:pt idx="359">
                  <c:v>-78.304303578059816</c:v>
                </c:pt>
                <c:pt idx="360">
                  <c:v>-78.336764027306714</c:v>
                </c:pt>
                <c:pt idx="361">
                  <c:v>-78.369043635353918</c:v>
                </c:pt>
                <c:pt idx="362">
                  <c:v>-78.401143918784413</c:v>
                </c:pt>
                <c:pt idx="363">
                  <c:v>-78.433066377165915</c:v>
                </c:pt>
                <c:pt idx="364">
                  <c:v>-78.464812493290225</c:v>
                </c:pt>
                <c:pt idx="365">
                  <c:v>-78.496383733408564</c:v>
                </c:pt>
                <c:pt idx="366">
                  <c:v>-78.527781547462951</c:v>
                </c:pt>
                <c:pt idx="367">
                  <c:v>-78.559007369313605</c:v>
                </c:pt>
                <c:pt idx="368">
                  <c:v>-78.590062616962683</c:v>
                </c:pt>
                <c:pt idx="369">
                  <c:v>-78.620948692774192</c:v>
                </c:pt>
                <c:pt idx="370">
                  <c:v>-78.651666983690092</c:v>
                </c:pt>
                <c:pt idx="371">
                  <c:v>-78.68221886144309</c:v>
                </c:pt>
                <c:pt idx="372">
                  <c:v>-78.712605682765656</c:v>
                </c:pt>
                <c:pt idx="373">
                  <c:v>-78.742828789595691</c:v>
                </c:pt>
                <c:pt idx="374">
                  <c:v>-78.772889509278826</c:v>
                </c:pt>
                <c:pt idx="375">
                  <c:v>-78.802789154767297</c:v>
                </c:pt>
                <c:pt idx="376">
                  <c:v>-78.832529024815642</c:v>
                </c:pt>
                <c:pt idx="377">
                  <c:v>-78.862110404173166</c:v>
                </c:pt>
                <c:pt idx="378">
                  <c:v>-78.891534563773234</c:v>
                </c:pt>
                <c:pt idx="379">
                  <c:v>-78.920802760919628</c:v>
                </c:pt>
                <c:pt idx="380">
                  <c:v>-78.949916239469601</c:v>
                </c:pt>
                <c:pt idx="381">
                  <c:v>-78.978876230014279</c:v>
                </c:pt>
                <c:pt idx="382">
                  <c:v>-79.007683950055949</c:v>
                </c:pt>
                <c:pt idx="383">
                  <c:v>-79.036340604182641</c:v>
                </c:pt>
                <c:pt idx="384">
                  <c:v>-79.064847384239712</c:v>
                </c:pt>
                <c:pt idx="385">
                  <c:v>-79.093205469498869</c:v>
                </c:pt>
                <c:pt idx="386">
                  <c:v>-79.121416026824477</c:v>
                </c:pt>
                <c:pt idx="387">
                  <c:v>-79.149480210837083</c:v>
                </c:pt>
                <c:pt idx="388">
                  <c:v>-79.177399164074501</c:v>
                </c:pt>
                <c:pt idx="389">
                  <c:v>-79.205174017150242</c:v>
                </c:pt>
                <c:pt idx="390">
                  <c:v>-79.232805888909581</c:v>
                </c:pt>
                <c:pt idx="391">
                  <c:v>-79.260295886582909</c:v>
                </c:pt>
                <c:pt idx="392">
                  <c:v>-79.287645105937045</c:v>
                </c:pt>
                <c:pt idx="393">
                  <c:v>-79.314854631423785</c:v>
                </c:pt>
                <c:pt idx="394">
                  <c:v>-79.341925536326514</c:v>
                </c:pt>
                <c:pt idx="395">
                  <c:v>-79.368858882904149</c:v>
                </c:pt>
                <c:pt idx="396">
                  <c:v>-79.395655722533277</c:v>
                </c:pt>
                <c:pt idx="397">
                  <c:v>-79.422317095847632</c:v>
                </c:pt>
                <c:pt idx="398">
                  <c:v>-79.448844032875812</c:v>
                </c:pt>
                <c:pt idx="399">
                  <c:v>-79.47523755317664</c:v>
                </c:pt>
                <c:pt idx="400">
                  <c:v>-79.501498665972534</c:v>
                </c:pt>
                <c:pt idx="401">
                  <c:v>-79.527628370280851</c:v>
                </c:pt>
                <c:pt idx="402">
                  <c:v>-79.553627655043115</c:v>
                </c:pt>
                <c:pt idx="403">
                  <c:v>-79.579497499252398</c:v>
                </c:pt>
                <c:pt idx="404">
                  <c:v>-79.605238872078758</c:v>
                </c:pt>
                <c:pt idx="405">
                  <c:v>-79.630852732992622</c:v>
                </c:pt>
                <c:pt idx="406">
                  <c:v>-79.656340031886543</c:v>
                </c:pt>
                <c:pt idx="407">
                  <c:v>-79.68170170919494</c:v>
                </c:pt>
                <c:pt idx="408">
                  <c:v>-79.706938696012045</c:v>
                </c:pt>
                <c:pt idx="409">
                  <c:v>-79.732051914208228</c:v>
                </c:pt>
                <c:pt idx="410">
                  <c:v>-79.757042276544382</c:v>
                </c:pt>
                <c:pt idx="411">
                  <c:v>-79.781910686784755</c:v>
                </c:pt>
                <c:pt idx="412">
                  <c:v>-79.806658039808042</c:v>
                </c:pt>
                <c:pt idx="413">
                  <c:v>-79.831285221716826</c:v>
                </c:pt>
                <c:pt idx="414">
                  <c:v>-79.855793109945395</c:v>
                </c:pt>
                <c:pt idx="415">
                  <c:v>-79.880182573365971</c:v>
                </c:pt>
                <c:pt idx="416">
                  <c:v>-79.904454472393425</c:v>
                </c:pt>
                <c:pt idx="417">
                  <c:v>-79.928609659088309</c:v>
                </c:pt>
                <c:pt idx="418">
                  <c:v>-79.952648977258562</c:v>
                </c:pt>
                <c:pt idx="419">
                  <c:v>-79.97657326255964</c:v>
                </c:pt>
                <c:pt idx="420">
                  <c:v>-80.000383342593082</c:v>
                </c:pt>
                <c:pt idx="421">
                  <c:v>-80.024080037003884</c:v>
                </c:pt>
                <c:pt idx="422">
                  <c:v>-80.047664157576193</c:v>
                </c:pt>
                <c:pt idx="423">
                  <c:v>-80.071136508327839</c:v>
                </c:pt>
                <c:pt idx="424">
                  <c:v>-80.09449788560336</c:v>
                </c:pt>
                <c:pt idx="425">
                  <c:v>-80.117749078165758</c:v>
                </c:pt>
                <c:pt idx="426">
                  <c:v>-80.140890867286828</c:v>
                </c:pt>
                <c:pt idx="427">
                  <c:v>-80.163924026836384</c:v>
                </c:pt>
                <c:pt idx="428">
                  <c:v>-80.186849323370041</c:v>
                </c:pt>
                <c:pt idx="429">
                  <c:v>-80.209667516215802</c:v>
                </c:pt>
                <c:pt idx="430">
                  <c:v>-80.232379357559424</c:v>
                </c:pt>
                <c:pt idx="431">
                  <c:v>-80.254985592528541</c:v>
                </c:pt>
                <c:pt idx="432">
                  <c:v>-80.277486959275691</c:v>
                </c:pt>
                <c:pt idx="433">
                  <c:v>-80.299884189059924</c:v>
                </c:pt>
                <c:pt idx="434">
                  <c:v>-80.322178006327647</c:v>
                </c:pt>
                <c:pt idx="435">
                  <c:v>-80.344369128791925</c:v>
                </c:pt>
                <c:pt idx="436">
                  <c:v>-80.366458267511007</c:v>
                </c:pt>
                <c:pt idx="437">
                  <c:v>-80.388446126965505</c:v>
                </c:pt>
                <c:pt idx="438">
                  <c:v>-80.410333405134608</c:v>
                </c:pt>
                <c:pt idx="439">
                  <c:v>-80.432120793571301</c:v>
                </c:pt>
                <c:pt idx="440">
                  <c:v>-80.453808977476356</c:v>
                </c:pt>
                <c:pt idx="441">
                  <c:v>-80.475398635771484</c:v>
                </c:pt>
                <c:pt idx="442">
                  <c:v>-80.496890441171331</c:v>
                </c:pt>
                <c:pt idx="443">
                  <c:v>-80.518285060254598</c:v>
                </c:pt>
                <c:pt idx="444">
                  <c:v>-80.539583153534082</c:v>
                </c:pt>
                <c:pt idx="445">
                  <c:v>-80.560785375525839</c:v>
                </c:pt>
                <c:pt idx="446">
                  <c:v>-80.581892374817329</c:v>
                </c:pt>
                <c:pt idx="447">
                  <c:v>-80.602904794134673</c:v>
                </c:pt>
                <c:pt idx="448">
                  <c:v>-80.623823270409034</c:v>
                </c:pt>
                <c:pt idx="449">
                  <c:v>-80.644648434841883</c:v>
                </c:pt>
                <c:pt idx="450">
                  <c:v>-80.665380912969809</c:v>
                </c:pt>
                <c:pt idx="451">
                  <c:v>-80.686021324727875</c:v>
                </c:pt>
                <c:pt idx="452">
                  <c:v>-80.706570284512679</c:v>
                </c:pt>
                <c:pt idx="453">
                  <c:v>-80.727028401244155</c:v>
                </c:pt>
                <c:pt idx="454">
                  <c:v>-80.747396278426763</c:v>
                </c:pt>
                <c:pt idx="455">
                  <c:v>-80.767674514209787</c:v>
                </c:pt>
                <c:pt idx="456">
                  <c:v>-80.787863701446824</c:v>
                </c:pt>
                <c:pt idx="457">
                  <c:v>-80.807964427754527</c:v>
                </c:pt>
                <c:pt idx="458">
                  <c:v>-80.827977275570433</c:v>
                </c:pt>
                <c:pt idx="459">
                  <c:v>-80.84790282221023</c:v>
                </c:pt>
                <c:pt idx="460">
                  <c:v>-80.867741639924063</c:v>
                </c:pt>
                <c:pt idx="461">
                  <c:v>-80.887494295952237</c:v>
                </c:pt>
                <c:pt idx="462">
                  <c:v>-80.90716135258009</c:v>
                </c:pt>
                <c:pt idx="463">
                  <c:v>-80.92674336719223</c:v>
                </c:pt>
                <c:pt idx="464">
                  <c:v>-80.94624089232596</c:v>
                </c:pt>
                <c:pt idx="465">
                  <c:v>-80.965654475724094</c:v>
                </c:pt>
                <c:pt idx="466">
                  <c:v>-80.984984660386985</c:v>
                </c:pt>
                <c:pt idx="467">
                  <c:v>-81.004231984624042</c:v>
                </c:pt>
                <c:pt idx="468">
                  <c:v>-81.023396982104344</c:v>
                </c:pt>
                <c:pt idx="469">
                  <c:v>-81.042480181906782</c:v>
                </c:pt>
                <c:pt idx="470">
                  <c:v>-81.061482108569479</c:v>
                </c:pt>
                <c:pt idx="471">
                  <c:v>-81.080403282138548</c:v>
                </c:pt>
                <c:pt idx="472">
                  <c:v>-81.099244218216299</c:v>
                </c:pt>
                <c:pt idx="473">
                  <c:v>-81.118005428008757</c:v>
                </c:pt>
                <c:pt idx="474">
                  <c:v>-81.136687418372546</c:v>
                </c:pt>
                <c:pt idx="475">
                  <c:v>-81.155290691861282</c:v>
                </c:pt>
                <c:pt idx="476">
                  <c:v>-81.173815746771254</c:v>
                </c:pt>
                <c:pt idx="477">
                  <c:v>-81.192263077186553</c:v>
                </c:pt>
                <c:pt idx="478">
                  <c:v>-81.210633173023766</c:v>
                </c:pt>
                <c:pt idx="479">
                  <c:v>-81.228926520075802</c:v>
                </c:pt>
                <c:pt idx="480">
                  <c:v>-81.24714360005548</c:v>
                </c:pt>
                <c:pt idx="481">
                  <c:v>-81.265284890638355</c:v>
                </c:pt>
                <c:pt idx="482">
                  <c:v>-81.283350865505128</c:v>
                </c:pt>
                <c:pt idx="483">
                  <c:v>-81.301341994383378</c:v>
                </c:pt>
                <c:pt idx="484">
                  <c:v>-81.319258743088952</c:v>
                </c:pt>
                <c:pt idx="485">
                  <c:v>-81.337101573566684</c:v>
                </c:pt>
                <c:pt idx="486">
                  <c:v>-81.354870943930692</c:v>
                </c:pt>
                <c:pt idx="487">
                  <c:v>-81.372567308504117</c:v>
                </c:pt>
                <c:pt idx="488">
                  <c:v>-81.390191117858393</c:v>
                </c:pt>
                <c:pt idx="489">
                  <c:v>-81.407742818852043</c:v>
                </c:pt>
                <c:pt idx="490">
                  <c:v>-81.425222854668931</c:v>
                </c:pt>
                <c:pt idx="491">
                  <c:v>-81.442631664856179</c:v>
                </c:pt>
                <c:pt idx="492">
                  <c:v>-81.459969685361401</c:v>
                </c:pt>
                <c:pt idx="493">
                  <c:v>-81.477237348569687</c:v>
                </c:pt>
                <c:pt idx="494">
                  <c:v>-81.494435083339965</c:v>
                </c:pt>
                <c:pt idx="495">
                  <c:v>-81.511563315041087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227-4502-9746-600EBF673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0337360"/>
        <c:axId val="670339440"/>
      </c:scatterChart>
      <c:valAx>
        <c:axId val="611444448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6303971828744592"/>
              <c:y val="0.905069230573973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611443200"/>
        <c:crossesAt val="-90"/>
        <c:crossBetween val="midCat"/>
      </c:valAx>
      <c:valAx>
        <c:axId val="611443200"/>
        <c:scaling>
          <c:orientation val="minMax"/>
          <c:min val="-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減衰　</a:t>
                </a:r>
                <a:r>
                  <a:rPr lang="en-US" altLang="ja-JP" b="1"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b="1"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0.33373499916556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611444448"/>
        <c:crossesAt val="0.1"/>
        <c:crossBetween val="midCat"/>
      </c:valAx>
      <c:valAx>
        <c:axId val="67033944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位相　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(deg)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5025214321734741"/>
              <c:y val="0.2498608013593676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670337360"/>
        <c:crosses val="max"/>
        <c:crossBetween val="midCat"/>
      </c:valAx>
      <c:valAx>
        <c:axId val="670337360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703394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3437387081531604"/>
          <c:y val="0.16424756876488703"/>
          <c:w val="0.24651093613298342"/>
          <c:h val="0.18923665791776026"/>
        </c:manualLayout>
      </c:layout>
      <c:overlay val="0"/>
      <c:spPr>
        <a:solidFill>
          <a:schemeClr val="bg1"/>
        </a:solidFill>
        <a:ln>
          <a:solidFill>
            <a:schemeClr val="bg1">
              <a:alpha val="99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altLang="ja-JP"/>
              <a:t>7</a:t>
            </a:r>
            <a:r>
              <a:rPr lang="ja-JP" altLang="en-US"/>
              <a:t>次連立チェビシェフ</a:t>
            </a:r>
            <a:endParaRPr lang="en-US" altLang="ja-JP"/>
          </a:p>
          <a:p>
            <a:pPr>
              <a:defRPr sz="1100"/>
            </a:pPr>
            <a:r>
              <a:rPr lang="en-US" altLang="ja-JP"/>
              <a:t>LPF</a:t>
            </a:r>
          </a:p>
        </c:rich>
      </c:tx>
      <c:layout>
        <c:manualLayout>
          <c:xMode val="edge"/>
          <c:yMode val="edge"/>
          <c:x val="0.13713916249803781"/>
          <c:y val="0.135387488328664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178263806511501"/>
          <c:y val="4.7105508870214752E-2"/>
          <c:w val="0.75992410030361202"/>
          <c:h val="0.83430443023338741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演算処理!$CE$34:$CE$529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演算処理!$CF$34:$CF$529</c:f>
              <c:numCache>
                <c:formatCode>General</c:formatCode>
                <c:ptCount val="496"/>
                <c:pt idx="0">
                  <c:v>-4.3118892005187572E-2</c:v>
                </c:pt>
                <c:pt idx="1">
                  <c:v>-5.9724780307213357E-2</c:v>
                </c:pt>
                <c:pt idx="2">
                  <c:v>-7.7606561686452608E-2</c:v>
                </c:pt>
                <c:pt idx="3">
                  <c:v>-9.6014424132297799E-2</c:v>
                </c:pt>
                <c:pt idx="4">
                  <c:v>-0.11416773567054689</c:v>
                </c:pt>
                <c:pt idx="5">
                  <c:v>-0.13128349780531068</c:v>
                </c:pt>
                <c:pt idx="6">
                  <c:v>-0.14660481679244536</c:v>
                </c:pt>
                <c:pt idx="7">
                  <c:v>-0.15942886093660347</c:v>
                </c:pt>
                <c:pt idx="8">
                  <c:v>-0.16913395553017968</c:v>
                </c:pt>
                <c:pt idx="9">
                  <c:v>-0.17520560061338006</c:v>
                </c:pt>
                <c:pt idx="10">
                  <c:v>-0.17726125123074632</c:v>
                </c:pt>
                <c:pt idx="11">
                  <c:v>-0.17507365087401461</c:v>
                </c:pt>
                <c:pt idx="12">
                  <c:v>-0.16859233670564686</c:v>
                </c:pt>
                <c:pt idx="13">
                  <c:v>-0.1579626260601481</c:v>
                </c:pt>
                <c:pt idx="14">
                  <c:v>-0.14354094274359941</c:v>
                </c:pt>
                <c:pt idx="15">
                  <c:v>-0.12590475981943317</c:v>
                </c:pt>
                <c:pt idx="16">
                  <c:v>-0.10585476106761395</c:v>
                </c:pt>
                <c:pt idx="17">
                  <c:v>-8.4406136609212354E-2</c:v>
                </c:pt>
                <c:pt idx="18">
                  <c:v>-6.2765368026170165E-2</c:v>
                </c:pt>
                <c:pt idx="19">
                  <c:v>-4.2288631538110091E-2</c:v>
                </c:pt>
                <c:pt idx="20">
                  <c:v>-2.441832163521887E-2</c:v>
                </c:pt>
                <c:pt idx="21">
                  <c:v>-1.0595459610850066E-2</c:v>
                </c:pt>
                <c:pt idx="22">
                  <c:v>-2.1481265997631842E-3</c:v>
                </c:pt>
                <c:pt idx="23">
                  <c:v>-1.5958984280521371E-4</c:v>
                </c:pt>
                <c:pt idx="24">
                  <c:v>-5.3242059737131598E-3</c:v>
                </c:pt>
                <c:pt idx="25">
                  <c:v>-1.7803851556360599E-2</c:v>
                </c:pt>
                <c:pt idx="26">
                  <c:v>-3.7101642924957566E-2</c:v>
                </c:pt>
                <c:pt idx="27">
                  <c:v>-6.19721853302167E-2</c:v>
                </c:pt>
                <c:pt idx="28">
                  <c:v>-9.0388132771047819E-2</c:v>
                </c:pt>
                <c:pt idx="29">
                  <c:v>-0.11958194095831377</c:v>
                </c:pt>
                <c:pt idx="30">
                  <c:v>-0.14618089175739446</c:v>
                </c:pt>
                <c:pt idx="31">
                  <c:v>-0.16645496385330014</c:v>
                </c:pt>
                <c:pt idx="32">
                  <c:v>-0.1767027577179586</c:v>
                </c:pt>
                <c:pt idx="33">
                  <c:v>-0.17380991767256351</c:v>
                </c:pt>
                <c:pt idx="34">
                  <c:v>-0.15602058854195999</c:v>
                </c:pt>
                <c:pt idx="35">
                  <c:v>-0.12394497662275122</c:v>
                </c:pt>
                <c:pt idx="36">
                  <c:v>-8.1738214159350731E-2</c:v>
                </c:pt>
                <c:pt idx="37">
                  <c:v>-3.8141720027011952E-2</c:v>
                </c:pt>
                <c:pt idx="38">
                  <c:v>-6.5747539962783437E-3</c:v>
                </c:pt>
                <c:pt idx="39">
                  <c:v>-2.7251243735496589E-3</c:v>
                </c:pt>
                <c:pt idx="40">
                  <c:v>-3.7623651787820685E-2</c:v>
                </c:pt>
                <c:pt idx="41">
                  <c:v>-0.10530299863429418</c:v>
                </c:pt>
                <c:pt idx="42">
                  <c:v>-0.16849291816204209</c:v>
                </c:pt>
                <c:pt idx="43">
                  <c:v>-0.15649305966402161</c:v>
                </c:pt>
                <c:pt idx="44">
                  <c:v>-3.1639728345549616E-2</c:v>
                </c:pt>
                <c:pt idx="45">
                  <c:v>-0.17813155331946701</c:v>
                </c:pt>
                <c:pt idx="46">
                  <c:v>-2.2770342823122123</c:v>
                </c:pt>
                <c:pt idx="47">
                  <c:v>-7.2262798731348106</c:v>
                </c:pt>
                <c:pt idx="48">
                  <c:v>-13.190477615042644</c:v>
                </c:pt>
                <c:pt idx="49">
                  <c:v>-19.231619622856208</c:v>
                </c:pt>
                <c:pt idx="50">
                  <c:v>-25.391395520756838</c:v>
                </c:pt>
                <c:pt idx="51">
                  <c:v>-32.056259933433545</c:v>
                </c:pt>
                <c:pt idx="52">
                  <c:v>-40.137941836301721</c:v>
                </c:pt>
                <c:pt idx="53">
                  <c:v>-53.810202504016154</c:v>
                </c:pt>
                <c:pt idx="54">
                  <c:v>-55.149828432987704</c:v>
                </c:pt>
                <c:pt idx="55">
                  <c:v>-49.62527206708387</c:v>
                </c:pt>
                <c:pt idx="56">
                  <c:v>-48.826176964871038</c:v>
                </c:pt>
                <c:pt idx="57">
                  <c:v>-49.698032419156732</c:v>
                </c:pt>
                <c:pt idx="58">
                  <c:v>-51.711400092119604</c:v>
                </c:pt>
                <c:pt idx="59">
                  <c:v>-54.985442442955289</c:v>
                </c:pt>
                <c:pt idx="60">
                  <c:v>-60.542095549128085</c:v>
                </c:pt>
                <c:pt idx="61">
                  <c:v>-63.723971280362512</c:v>
                </c:pt>
                <c:pt idx="62">
                  <c:v>-64.422360677973643</c:v>
                </c:pt>
                <c:pt idx="63">
                  <c:v>-58.055399643797671</c:v>
                </c:pt>
                <c:pt idx="64">
                  <c:v>-54.84366442578213</c:v>
                </c:pt>
                <c:pt idx="65">
                  <c:v>-52.836153351711644</c:v>
                </c:pt>
                <c:pt idx="66">
                  <c:v>-51.475871580753967</c:v>
                </c:pt>
                <c:pt idx="67">
                  <c:v>-50.522731512533241</c:v>
                </c:pt>
                <c:pt idx="68">
                  <c:v>-49.850562908243383</c:v>
                </c:pt>
                <c:pt idx="69">
                  <c:v>-49.384687830299171</c:v>
                </c:pt>
                <c:pt idx="70">
                  <c:v>-49.077272591280675</c:v>
                </c:pt>
                <c:pt idx="71">
                  <c:v>-48.895930777578045</c:v>
                </c:pt>
                <c:pt idx="72">
                  <c:v>-48.81783982320318</c:v>
                </c:pt>
                <c:pt idx="73">
                  <c:v>-48.82644666822894</c:v>
                </c:pt>
                <c:pt idx="74">
                  <c:v>-48.909505238775843</c:v>
                </c:pt>
                <c:pt idx="75">
                  <c:v>-49.057850086300483</c:v>
                </c:pt>
                <c:pt idx="76">
                  <c:v>-49.264601732998571</c:v>
                </c:pt>
                <c:pt idx="77">
                  <c:v>-49.524638460806251</c:v>
                </c:pt>
                <c:pt idx="78">
                  <c:v>-49.834240506502312</c:v>
                </c:pt>
                <c:pt idx="79">
                  <c:v>-50.190851302174657</c:v>
                </c:pt>
                <c:pt idx="80">
                  <c:v>-50.59292262264465</c:v>
                </c:pt>
                <c:pt idx="81">
                  <c:v>-51.039824089169983</c:v>
                </c:pt>
                <c:pt idx="82">
                  <c:v>-51.531806499023574</c:v>
                </c:pt>
                <c:pt idx="83">
                  <c:v>-52.070015214863176</c:v>
                </c:pt>
                <c:pt idx="84">
                  <c:v>-52.656555878933318</c:v>
                </c:pt>
                <c:pt idx="85">
                  <c:v>-53.294621300143852</c:v>
                </c:pt>
                <c:pt idx="86">
                  <c:v>-53.988696978481883</c:v>
                </c:pt>
                <c:pt idx="87">
                  <c:v>-54.744875593489169</c:v>
                </c:pt>
                <c:pt idx="88">
                  <c:v>-55.571331758212146</c:v>
                </c:pt>
                <c:pt idx="89">
                  <c:v>-56.479044842434767</c:v>
                </c:pt>
                <c:pt idx="90">
                  <c:v>-57.482924938515495</c:v>
                </c:pt>
                <c:pt idx="91">
                  <c:v>-58.60362855767395</c:v>
                </c:pt>
                <c:pt idx="92">
                  <c:v>-59.870625635056811</c:v>
                </c:pt>
                <c:pt idx="93">
                  <c:v>-61.327702867017805</c:v>
                </c:pt>
                <c:pt idx="94">
                  <c:v>-63.043652851924051</c:v>
                </c:pt>
                <c:pt idx="95">
                  <c:v>-65.135382408745755</c:v>
                </c:pt>
                <c:pt idx="96">
                  <c:v>-67.82612795687254</c:v>
                </c:pt>
                <c:pt idx="97">
                  <c:v>-71.632015763725832</c:v>
                </c:pt>
                <c:pt idx="98">
                  <c:v>-78.312386491902529</c:v>
                </c:pt>
                <c:pt idx="99">
                  <c:v>-96.12734966455011</c:v>
                </c:pt>
                <c:pt idx="100">
                  <c:v>-76.531107983235515</c:v>
                </c:pt>
                <c:pt idx="101">
                  <c:v>-71.089682846236443</c:v>
                </c:pt>
                <c:pt idx="102">
                  <c:v>-67.847110231559355</c:v>
                </c:pt>
                <c:pt idx="103">
                  <c:v>-65.550635601150248</c:v>
                </c:pt>
                <c:pt idx="104">
                  <c:v>-63.784184187575626</c:v>
                </c:pt>
                <c:pt idx="105">
                  <c:v>-62.357406216406233</c:v>
                </c:pt>
                <c:pt idx="106">
                  <c:v>-61.167114530460047</c:v>
                </c:pt>
                <c:pt idx="107">
                  <c:v>-60.15102815254042</c:v>
                </c:pt>
                <c:pt idx="108">
                  <c:v>-59.268638651155868</c:v>
                </c:pt>
                <c:pt idx="109">
                  <c:v>-58.492102982653513</c:v>
                </c:pt>
                <c:pt idx="110">
                  <c:v>-57.801451666337663</c:v>
                </c:pt>
                <c:pt idx="111">
                  <c:v>-57.181869462103172</c:v>
                </c:pt>
                <c:pt idx="112">
                  <c:v>-56.622057922139675</c:v>
                </c:pt>
                <c:pt idx="113">
                  <c:v>-56.113201090621942</c:v>
                </c:pt>
                <c:pt idx="114">
                  <c:v>-55.648285889565436</c:v>
                </c:pt>
                <c:pt idx="115">
                  <c:v>-55.221640512789413</c:v>
                </c:pt>
                <c:pt idx="116">
                  <c:v>-54.828611911287908</c:v>
                </c:pt>
                <c:pt idx="117">
                  <c:v>-54.465334897658764</c:v>
                </c:pt>
                <c:pt idx="118">
                  <c:v>-54.128563290120255</c:v>
                </c:pt>
                <c:pt idx="119">
                  <c:v>-53.815544093872283</c:v>
                </c:pt>
                <c:pt idx="120">
                  <c:v>-53.523922181151427</c:v>
                </c:pt>
                <c:pt idx="121">
                  <c:v>-53.25166699802503</c:v>
                </c:pt>
                <c:pt idx="122">
                  <c:v>-52.997015451607993</c:v>
                </c:pt>
                <c:pt idx="123">
                  <c:v>-52.758426866184493</c:v>
                </c:pt>
                <c:pt idx="124">
                  <c:v>-52.53454706693779</c:v>
                </c:pt>
                <c:pt idx="125">
                  <c:v>-52.324179454297813</c:v>
                </c:pt>
                <c:pt idx="126">
                  <c:v>-52.126261494214688</c:v>
                </c:pt>
                <c:pt idx="127">
                  <c:v>-51.939845448924054</c:v>
                </c:pt>
                <c:pt idx="128">
                  <c:v>-51.764082460323692</c:v>
                </c:pt>
                <c:pt idx="129">
                  <c:v>-51.59820930791107</c:v>
                </c:pt>
                <c:pt idx="130">
                  <c:v>-51.441537318205633</c:v>
                </c:pt>
                <c:pt idx="131">
                  <c:v>-51.293443018326485</c:v>
                </c:pt>
                <c:pt idx="132">
                  <c:v>-51.15336021374786</c:v>
                </c:pt>
                <c:pt idx="133">
                  <c:v>-51.020773236816616</c:v>
                </c:pt>
                <c:pt idx="134">
                  <c:v>-50.89521116379715</c:v>
                </c:pt>
                <c:pt idx="135">
                  <c:v>-50.776242837896902</c:v>
                </c:pt>
                <c:pt idx="136">
                  <c:v>-50.663472566746144</c:v>
                </c:pt>
                <c:pt idx="137">
                  <c:v>-50.556536387232455</c:v>
                </c:pt>
                <c:pt idx="138">
                  <c:v>-50.455098809961108</c:v>
                </c:pt>
                <c:pt idx="139">
                  <c:v>-50.35884997107442</c:v>
                </c:pt>
                <c:pt idx="140">
                  <c:v>-50.267503131584007</c:v>
                </c:pt>
                <c:pt idx="141">
                  <c:v>-50.180792474404981</c:v>
                </c:pt>
                <c:pt idx="142">
                  <c:v>-50.098471157436322</c:v>
                </c:pt>
                <c:pt idx="143">
                  <c:v>-50.020309587692672</c:v>
                </c:pt>
                <c:pt idx="144">
                  <c:v>-49.946093886962387</c:v>
                </c:pt>
                <c:pt idx="145">
                  <c:v>-49.875624523978288</c:v>
                </c:pt>
                <c:pt idx="146">
                  <c:v>-49.808715091827636</c:v>
                </c:pt>
                <c:pt idx="147">
                  <c:v>-49.745191212440147</c:v>
                </c:pt>
                <c:pt idx="148">
                  <c:v>-49.684889552594996</c:v>
                </c:pt>
                <c:pt idx="149">
                  <c:v>-49.627656938071631</c:v>
                </c:pt>
                <c:pt idx="150">
                  <c:v>-49.573349554408424</c:v>
                </c:pt>
                <c:pt idx="151">
                  <c:v>-49.521832224288964</c:v>
                </c:pt>
                <c:pt idx="152">
                  <c:v>-49.472977752895346</c:v>
                </c:pt>
                <c:pt idx="153">
                  <c:v>-49.426666333691699</c:v>
                </c:pt>
                <c:pt idx="154">
                  <c:v>-49.382785008060573</c:v>
                </c:pt>
                <c:pt idx="155">
                  <c:v>-49.341227173037424</c:v>
                </c:pt>
                <c:pt idx="156">
                  <c:v>-49.301892132094395</c:v>
                </c:pt>
                <c:pt idx="157">
                  <c:v>-49.264684684534494</c:v>
                </c:pt>
                <c:pt idx="158">
                  <c:v>-49.229514749582293</c:v>
                </c:pt>
                <c:pt idx="159">
                  <c:v>-49.196297021714315</c:v>
                </c:pt>
                <c:pt idx="160">
                  <c:v>-49.16495065416769</c:v>
                </c:pt>
                <c:pt idx="161">
                  <c:v>-49.135398967910945</c:v>
                </c:pt>
                <c:pt idx="162">
                  <c:v>-49.107569183661923</c:v>
                </c:pt>
                <c:pt idx="163">
                  <c:v>-49.081392174801081</c:v>
                </c:pt>
                <c:pt idx="164">
                  <c:v>-49.056802239259952</c:v>
                </c:pt>
                <c:pt idx="165">
                  <c:v>-49.033736888667235</c:v>
                </c:pt>
                <c:pt idx="166">
                  <c:v>-49.012136653213901</c:v>
                </c:pt>
                <c:pt idx="167">
                  <c:v>-48.991944900856758</c:v>
                </c:pt>
                <c:pt idx="168">
                  <c:v>-48.973107669619353</c:v>
                </c:pt>
                <c:pt idx="169">
                  <c:v>-48.955573511872565</c:v>
                </c:pt>
                <c:pt idx="170">
                  <c:v>-48.939293349587267</c:v>
                </c:pt>
                <c:pt idx="171">
                  <c:v>-48.924220339648798</c:v>
                </c:pt>
                <c:pt idx="172">
                  <c:v>-48.910309748409958</c:v>
                </c:pt>
                <c:pt idx="173">
                  <c:v>-48.89751883473685</c:v>
                </c:pt>
                <c:pt idx="174">
                  <c:v>-48.885806740870869</c:v>
                </c:pt>
                <c:pt idx="175">
                  <c:v>-48.875134390492661</c:v>
                </c:pt>
                <c:pt idx="176">
                  <c:v>-48.865464393429001</c:v>
                </c:pt>
                <c:pt idx="177">
                  <c:v>-48.856760956493517</c:v>
                </c:pt>
                <c:pt idx="178">
                  <c:v>-48.848989799997511</c:v>
                </c:pt>
                <c:pt idx="179">
                  <c:v>-48.842118079506811</c:v>
                </c:pt>
                <c:pt idx="180">
                  <c:v>-48.836114312457603</c:v>
                </c:pt>
                <c:pt idx="181">
                  <c:v>-48.830948309276806</c:v>
                </c:pt>
                <c:pt idx="182">
                  <c:v>-48.826591108682386</c:v>
                </c:pt>
                <c:pt idx="183">
                  <c:v>-48.823014916865759</c:v>
                </c:pt>
                <c:pt idx="184">
                  <c:v>-48.820193050283095</c:v>
                </c:pt>
                <c:pt idx="185">
                  <c:v>-48.81809988180423</c:v>
                </c:pt>
                <c:pt idx="186">
                  <c:v>-48.816710789988051</c:v>
                </c:pt>
                <c:pt idx="187">
                  <c:v>-48.816002111271601</c:v>
                </c:pt>
                <c:pt idx="188">
                  <c:v>-48.815951094876809</c:v>
                </c:pt>
                <c:pt idx="189">
                  <c:v>-48.816535860253687</c:v>
                </c:pt>
                <c:pt idx="190">
                  <c:v>-48.817735356892989</c:v>
                </c:pt>
                <c:pt idx="191">
                  <c:v>-48.819529326353887</c:v>
                </c:pt>
                <c:pt idx="192">
                  <c:v>-48.821898266363618</c:v>
                </c:pt>
                <c:pt idx="193">
                  <c:v>-48.824823396856971</c:v>
                </c:pt>
                <c:pt idx="194">
                  <c:v>-48.828286627832867</c:v>
                </c:pt>
                <c:pt idx="195">
                  <c:v>-48.832270528914407</c:v>
                </c:pt>
                <c:pt idx="196">
                  <c:v>-48.836758300506744</c:v>
                </c:pt>
                <c:pt idx="197">
                  <c:v>-48.841733746454992</c:v>
                </c:pt>
                <c:pt idx="198">
                  <c:v>-48.847181248110672</c:v>
                </c:pt>
                <c:pt idx="199">
                  <c:v>-48.85308573972236</c:v>
                </c:pt>
                <c:pt idx="200">
                  <c:v>-48.859432685071141</c:v>
                </c:pt>
                <c:pt idx="201">
                  <c:v>-48.866208055277895</c:v>
                </c:pt>
                <c:pt idx="202">
                  <c:v>-48.873398307713252</c:v>
                </c:pt>
                <c:pt idx="203">
                  <c:v>-48.880990365946943</c:v>
                </c:pt>
                <c:pt idx="204">
                  <c:v>-48.88897160067625</c:v>
                </c:pt>
                <c:pt idx="205">
                  <c:v>-48.897329811578174</c:v>
                </c:pt>
                <c:pt idx="206">
                  <c:v>-48.906053210033129</c:v>
                </c:pt>
                <c:pt idx="207">
                  <c:v>-48.915130402671267</c:v>
                </c:pt>
                <c:pt idx="208">
                  <c:v>-48.924550375696015</c:v>
                </c:pt>
                <c:pt idx="209">
                  <c:v>-48.934302479941969</c:v>
                </c:pt>
                <c:pt idx="210">
                  <c:v>-48.944376416627065</c:v>
                </c:pt>
                <c:pt idx="211">
                  <c:v>-48.954762223761733</c:v>
                </c:pt>
                <c:pt idx="212">
                  <c:v>-48.965450263179463</c:v>
                </c:pt>
                <c:pt idx="213">
                  <c:v>-48.9764312081561</c:v>
                </c:pt>
                <c:pt idx="214">
                  <c:v>-48.987696031586516</c:v>
                </c:pt>
                <c:pt idx="215">
                  <c:v>-48.999235994689705</c:v>
                </c:pt>
                <c:pt idx="216">
                  <c:v>-49.011042636214803</c:v>
                </c:pt>
                <c:pt idx="217">
                  <c:v>-49.023107762122208</c:v>
                </c:pt>
                <c:pt idx="218">
                  <c:v>-49.035423435715572</c:v>
                </c:pt>
                <c:pt idx="219">
                  <c:v>-49.047981968201839</c:v>
                </c:pt>
                <c:pt idx="220">
                  <c:v>-49.060775909657693</c:v>
                </c:pt>
                <c:pt idx="221">
                  <c:v>-49.073798040382215</c:v>
                </c:pt>
                <c:pt idx="222">
                  <c:v>-49.087041362616631</c:v>
                </c:pt>
                <c:pt idx="223">
                  <c:v>-49.100499092612949</c:v>
                </c:pt>
                <c:pt idx="224">
                  <c:v>-49.114164653034614</c:v>
                </c:pt>
                <c:pt idx="225">
                  <c:v>-49.128031665673092</c:v>
                </c:pt>
                <c:pt idx="226">
                  <c:v>-49.142093944464975</c:v>
                </c:pt>
                <c:pt idx="227">
                  <c:v>-49.156345488795523</c:v>
                </c:pt>
                <c:pt idx="228">
                  <c:v>-49.170780477074878</c:v>
                </c:pt>
                <c:pt idx="229">
                  <c:v>-49.185393260574131</c:v>
                </c:pt>
                <c:pt idx="230">
                  <c:v>-49.200178357509188</c:v>
                </c:pt>
                <c:pt idx="231">
                  <c:v>-49.215130447360814</c:v>
                </c:pt>
                <c:pt idx="232">
                  <c:v>-49.230244365419971</c:v>
                </c:pt>
                <c:pt idx="233">
                  <c:v>-49.245515097548221</c:v>
                </c:pt>
                <c:pt idx="234">
                  <c:v>-49.260937775143354</c:v>
                </c:pt>
                <c:pt idx="235">
                  <c:v>-49.276507670300809</c:v>
                </c:pt>
                <c:pt idx="236">
                  <c:v>-49.292220191162443</c:v>
                </c:pt>
                <c:pt idx="237">
                  <c:v>-49.308070877443953</c:v>
                </c:pt>
                <c:pt idx="238">
                  <c:v>-49.324055396133204</c:v>
                </c:pt>
                <c:pt idx="239">
                  <c:v>-49.340169537351898</c:v>
                </c:pt>
                <c:pt idx="240">
                  <c:v>-49.356409210373471</c:v>
                </c:pt>
                <c:pt idx="241">
                  <c:v>-49.372770439790315</c:v>
                </c:pt>
                <c:pt idx="242">
                  <c:v>-49.389249361824035</c:v>
                </c:pt>
                <c:pt idx="243">
                  <c:v>-49.40584222077247</c:v>
                </c:pt>
                <c:pt idx="244">
                  <c:v>-49.422545365587666</c:v>
                </c:pt>
                <c:pt idx="245">
                  <c:v>-49.439355246579368</c:v>
                </c:pt>
                <c:pt idx="246">
                  <c:v>-49.456268412238487</c:v>
                </c:pt>
                <c:pt idx="247">
                  <c:v>-49.473281506175837</c:v>
                </c:pt>
                <c:pt idx="248">
                  <c:v>-49.490391264171052</c:v>
                </c:pt>
                <c:pt idx="249">
                  <c:v>-49.507594511327241</c:v>
                </c:pt>
                <c:pt idx="250">
                  <c:v>-49.524888159327148</c:v>
                </c:pt>
                <c:pt idx="251">
                  <c:v>-49.542269203786418</c:v>
                </c:pt>
                <c:pt idx="252">
                  <c:v>-49.559734721700231</c:v>
                </c:pt>
                <c:pt idx="253">
                  <c:v>-49.57728186897937</c:v>
                </c:pt>
                <c:pt idx="254">
                  <c:v>-49.59490787807227</c:v>
                </c:pt>
                <c:pt idx="255">
                  <c:v>-49.612610055669528</c:v>
                </c:pt>
                <c:pt idx="256">
                  <c:v>-49.630385780487558</c:v>
                </c:pt>
                <c:pt idx="257">
                  <c:v>-49.648232501128348</c:v>
                </c:pt>
                <c:pt idx="258">
                  <c:v>-49.666147734012291</c:v>
                </c:pt>
                <c:pt idx="259">
                  <c:v>-49.684129061381263</c:v>
                </c:pt>
                <c:pt idx="260">
                  <c:v>-49.70217412936907</c:v>
                </c:pt>
                <c:pt idx="261">
                  <c:v>-49.720280646136899</c:v>
                </c:pt>
                <c:pt idx="262">
                  <c:v>-49.738446380071082</c:v>
                </c:pt>
                <c:pt idx="263">
                  <c:v>-49.75666915804085</c:v>
                </c:pt>
                <c:pt idx="264">
                  <c:v>-49.774946863713822</c:v>
                </c:pt>
                <c:pt idx="265">
                  <c:v>-49.793277435926974</c:v>
                </c:pt>
                <c:pt idx="266">
                  <c:v>-49.811658867111092</c:v>
                </c:pt>
                <c:pt idx="267">
                  <c:v>-49.83008920176659</c:v>
                </c:pt>
                <c:pt idx="268">
                  <c:v>-49.848566534988919</c:v>
                </c:pt>
                <c:pt idx="269">
                  <c:v>-49.867089011041543</c:v>
                </c:pt>
                <c:pt idx="270">
                  <c:v>-49.885654821974946</c:v>
                </c:pt>
                <c:pt idx="271">
                  <c:v>-49.904262206289786</c:v>
                </c:pt>
                <c:pt idx="272">
                  <c:v>-49.922909447642695</c:v>
                </c:pt>
                <c:pt idx="273">
                  <c:v>-49.941594873593125</c:v>
                </c:pt>
                <c:pt idx="274">
                  <c:v>-49.960316854389802</c:v>
                </c:pt>
                <c:pt idx="275">
                  <c:v>-49.979073801795337</c:v>
                </c:pt>
                <c:pt idx="276">
                  <c:v>-49.997864167947569</c:v>
                </c:pt>
                <c:pt idx="277">
                  <c:v>-50.016686444256429</c:v>
                </c:pt>
                <c:pt idx="278">
                  <c:v>-50.035539160335034</c:v>
                </c:pt>
                <c:pt idx="279">
                  <c:v>-50.054420882963775</c:v>
                </c:pt>
                <c:pt idx="280">
                  <c:v>-50.073330215086244</c:v>
                </c:pt>
                <c:pt idx="281">
                  <c:v>-50.092265794835853</c:v>
                </c:pt>
                <c:pt idx="282">
                  <c:v>-50.111226294592292</c:v>
                </c:pt>
                <c:pt idx="283">
                  <c:v>-50.130210420066405</c:v>
                </c:pt>
                <c:pt idx="284">
                  <c:v>-50.149216909412829</c:v>
                </c:pt>
                <c:pt idx="285">
                  <c:v>-50.168244532369386</c:v>
                </c:pt>
                <c:pt idx="286">
                  <c:v>-50.187292089422122</c:v>
                </c:pt>
                <c:pt idx="287">
                  <c:v>-50.206358410995421</c:v>
                </c:pt>
                <c:pt idx="288">
                  <c:v>-50.225442356666008</c:v>
                </c:pt>
                <c:pt idx="289">
                  <c:v>-50.24454281440039</c:v>
                </c:pt>
                <c:pt idx="290">
                  <c:v>-50.263658699814627</c:v>
                </c:pt>
                <c:pt idx="291">
                  <c:v>-50.282788955455963</c:v>
                </c:pt>
                <c:pt idx="292">
                  <c:v>-50.301932550105292</c:v>
                </c:pt>
                <c:pt idx="293">
                  <c:v>-50.321088478100087</c:v>
                </c:pt>
                <c:pt idx="294">
                  <c:v>-50.340255758676932</c:v>
                </c:pt>
                <c:pt idx="295">
                  <c:v>-50.359433435332896</c:v>
                </c:pt>
                <c:pt idx="296">
                  <c:v>-50.378620575205559</c:v>
                </c:pt>
                <c:pt idx="297">
                  <c:v>-50.397816268470557</c:v>
                </c:pt>
                <c:pt idx="298">
                  <c:v>-50.417019627756403</c:v>
                </c:pt>
                <c:pt idx="299">
                  <c:v>-50.436229787576046</c:v>
                </c:pt>
                <c:pt idx="300">
                  <c:v>-50.45544590377439</c:v>
                </c:pt>
                <c:pt idx="301">
                  <c:v>-50.474667152991515</c:v>
                </c:pt>
                <c:pt idx="302">
                  <c:v>-50.493892732140907</c:v>
                </c:pt>
                <c:pt idx="303">
                  <c:v>-50.513121857902391</c:v>
                </c:pt>
                <c:pt idx="304">
                  <c:v>-50.532353766229122</c:v>
                </c:pt>
                <c:pt idx="305">
                  <c:v>-50.551587711868365</c:v>
                </c:pt>
                <c:pt idx="306">
                  <c:v>-50.570822967895509</c:v>
                </c:pt>
                <c:pt idx="307">
                  <c:v>-50.590058825260911</c:v>
                </c:pt>
                <c:pt idx="308">
                  <c:v>-50.609294592349336</c:v>
                </c:pt>
                <c:pt idx="309">
                  <c:v>-50.628529594551267</c:v>
                </c:pt>
                <c:pt idx="310">
                  <c:v>-50.647763173846073</c:v>
                </c:pt>
                <c:pt idx="311">
                  <c:v>-50.666994688396542</c:v>
                </c:pt>
                <c:pt idx="312">
                  <c:v>-50.686223512154214</c:v>
                </c:pt>
                <c:pt idx="313">
                  <c:v>-50.705449034475592</c:v>
                </c:pt>
                <c:pt idx="314">
                  <c:v>-50.72467065974859</c:v>
                </c:pt>
                <c:pt idx="315">
                  <c:v>-50.743887807028962</c:v>
                </c:pt>
                <c:pt idx="316">
                  <c:v>-50.763099909686538</c:v>
                </c:pt>
                <c:pt idx="317">
                  <c:v>-50.782306415060873</c:v>
                </c:pt>
                <c:pt idx="318">
                  <c:v>-50.801506784125948</c:v>
                </c:pt>
                <c:pt idx="319">
                  <c:v>-50.820700491163919</c:v>
                </c:pt>
                <c:pt idx="320">
                  <c:v>-50.839887023447254</c:v>
                </c:pt>
                <c:pt idx="321">
                  <c:v>-50.859065880929421</c:v>
                </c:pt>
                <c:pt idx="322">
                  <c:v>-50.878236575943589</c:v>
                </c:pt>
                <c:pt idx="323">
                  <c:v>-50.897398632909216</c:v>
                </c:pt>
                <c:pt idx="324">
                  <c:v>-50.916551588046239</c:v>
                </c:pt>
                <c:pt idx="325">
                  <c:v>-50.935694989096774</c:v>
                </c:pt>
                <c:pt idx="326">
                  <c:v>-50.954828395053923</c:v>
                </c:pt>
                <c:pt idx="327">
                  <c:v>-50.973951375897578</c:v>
                </c:pt>
                <c:pt idx="328">
                  <c:v>-50.993063512337145</c:v>
                </c:pt>
                <c:pt idx="329">
                  <c:v>-51.012164395560646</c:v>
                </c:pt>
                <c:pt idx="330">
                  <c:v>-51.031253626990406</c:v>
                </c:pt>
                <c:pt idx="331">
                  <c:v>-51.050330818044927</c:v>
                </c:pt>
                <c:pt idx="332">
                  <c:v>-51.069395589906691</c:v>
                </c:pt>
                <c:pt idx="333">
                  <c:v>-51.088447573296023</c:v>
                </c:pt>
                <c:pt idx="334">
                  <c:v>-51.107486408250502</c:v>
                </c:pt>
                <c:pt idx="335">
                  <c:v>-51.126511743909987</c:v>
                </c:pt>
                <c:pt idx="336">
                  <c:v>-51.145523238307113</c:v>
                </c:pt>
                <c:pt idx="337">
                  <c:v>-51.164520558162813</c:v>
                </c:pt>
                <c:pt idx="338">
                  <c:v>-51.183503378687149</c:v>
                </c:pt>
                <c:pt idx="339">
                  <c:v>-51.202471383385017</c:v>
                </c:pt>
                <c:pt idx="340">
                  <c:v>-51.221424263866631</c:v>
                </c:pt>
                <c:pt idx="341">
                  <c:v>-51.240361719662737</c:v>
                </c:pt>
                <c:pt idx="342">
                  <c:v>-51.259283458044358</c:v>
                </c:pt>
                <c:pt idx="343">
                  <c:v>-51.278189193846977</c:v>
                </c:pt>
                <c:pt idx="344">
                  <c:v>-51.297078649299053</c:v>
                </c:pt>
                <c:pt idx="345">
                  <c:v>-51.315951553854632</c:v>
                </c:pt>
                <c:pt idx="346">
                  <c:v>-51.334807644030192</c:v>
                </c:pt>
                <c:pt idx="347">
                  <c:v>-51.353646663245328</c:v>
                </c:pt>
                <c:pt idx="348">
                  <c:v>-51.372468361667252</c:v>
                </c:pt>
                <c:pt idx="349">
                  <c:v>-51.39127249605928</c:v>
                </c:pt>
                <c:pt idx="350">
                  <c:v>-51.410058829632696</c:v>
                </c:pt>
                <c:pt idx="351">
                  <c:v>-51.428827131902359</c:v>
                </c:pt>
                <c:pt idx="352">
                  <c:v>-51.4475771785457</c:v>
                </c:pt>
                <c:pt idx="353">
                  <c:v>-51.466308751265103</c:v>
                </c:pt>
                <c:pt idx="354">
                  <c:v>-51.485021637653539</c:v>
                </c:pt>
                <c:pt idx="355">
                  <c:v>-51.503715631063464</c:v>
                </c:pt>
                <c:pt idx="356">
                  <c:v>-51.522390530478724</c:v>
                </c:pt>
                <c:pt idx="357">
                  <c:v>-51.541046140389625</c:v>
                </c:pt>
                <c:pt idx="358">
                  <c:v>-51.559682270670763</c:v>
                </c:pt>
                <c:pt idx="359">
                  <c:v>-51.578298736461946</c:v>
                </c:pt>
                <c:pt idx="360">
                  <c:v>-51.596895358051746</c:v>
                </c:pt>
                <c:pt idx="361">
                  <c:v>-51.615471960763827</c:v>
                </c:pt>
                <c:pt idx="362">
                  <c:v>-51.634028374845954</c:v>
                </c:pt>
                <c:pt idx="363">
                  <c:v>-51.652564435361541</c:v>
                </c:pt>
                <c:pt idx="364">
                  <c:v>-51.671079982083789</c:v>
                </c:pt>
                <c:pt idx="365">
                  <c:v>-51.689574859392202</c:v>
                </c:pt>
                <c:pt idx="366">
                  <c:v>-51.708048916171514</c:v>
                </c:pt>
                <c:pt idx="367">
                  <c:v>-51.726502005712987</c:v>
                </c:pt>
                <c:pt idx="368">
                  <c:v>-51.744933985617934</c:v>
                </c:pt>
                <c:pt idx="369">
                  <c:v>-51.763344717703497</c:v>
                </c:pt>
                <c:pt idx="370">
                  <c:v>-51.781734067910548</c:v>
                </c:pt>
                <c:pt idx="371">
                  <c:v>-51.800101906213712</c:v>
                </c:pt>
                <c:pt idx="372">
                  <c:v>-51.818448106533396</c:v>
                </c:pt>
                <c:pt idx="373">
                  <c:v>-51.836772546649954</c:v>
                </c:pt>
                <c:pt idx="374">
                  <c:v>-51.855075108119586</c:v>
                </c:pt>
                <c:pt idx="375">
                  <c:v>-51.873355676192361</c:v>
                </c:pt>
                <c:pt idx="376">
                  <c:v>-51.891614139731942</c:v>
                </c:pt>
                <c:pt idx="377">
                  <c:v>-51.909850391137162</c:v>
                </c:pt>
                <c:pt idx="378">
                  <c:v>-51.9280643262654</c:v>
                </c:pt>
                <c:pt idx="379">
                  <c:v>-51.946255844357616</c:v>
                </c:pt>
                <c:pt idx="380">
                  <c:v>-51.964424847965091</c:v>
                </c:pt>
                <c:pt idx="381">
                  <c:v>-51.982571242877839</c:v>
                </c:pt>
                <c:pt idx="382">
                  <c:v>-52.000694938054551</c:v>
                </c:pt>
                <c:pt idx="383">
                  <c:v>-52.018795845554145</c:v>
                </c:pt>
                <c:pt idx="384">
                  <c:v>-52.036873880468804</c:v>
                </c:pt>
                <c:pt idx="385">
                  <c:v>-52.054928960858511</c:v>
                </c:pt>
                <c:pt idx="386">
                  <c:v>-52.072961007687056</c:v>
                </c:pt>
                <c:pt idx="387">
                  <c:v>-52.090969944759365</c:v>
                </c:pt>
                <c:pt idx="388">
                  <c:v>-52.108955698660381</c:v>
                </c:pt>
                <c:pt idx="389">
                  <c:v>-52.126918198695044</c:v>
                </c:pt>
                <c:pt idx="390">
                  <c:v>-52.144857376829819</c:v>
                </c:pt>
                <c:pt idx="391">
                  <c:v>-52.162773167635379</c:v>
                </c:pt>
                <c:pt idx="392">
                  <c:v>-52.180665508230561</c:v>
                </c:pt>
                <c:pt idx="393">
                  <c:v>-52.198534338227532</c:v>
                </c:pt>
                <c:pt idx="394">
                  <c:v>-52.216379599678191</c:v>
                </c:pt>
                <c:pt idx="395">
                  <c:v>-52.234201237021686</c:v>
                </c:pt>
                <c:pt idx="396">
                  <c:v>-52.251999197033086</c:v>
                </c:pt>
                <c:pt idx="397">
                  <c:v>-52.269773428773192</c:v>
                </c:pt>
                <c:pt idx="398">
                  <c:v>-52.287523883539365</c:v>
                </c:pt>
                <c:pt idx="399">
                  <c:v>-52.30525051481748</c:v>
                </c:pt>
                <c:pt idx="400">
                  <c:v>-52.32295327823487</c:v>
                </c:pt>
                <c:pt idx="401">
                  <c:v>-52.340632131514312</c:v>
                </c:pt>
                <c:pt idx="402">
                  <c:v>-52.358287034428947</c:v>
                </c:pt>
                <c:pt idx="403">
                  <c:v>-52.375917948758243</c:v>
                </c:pt>
                <c:pt idx="404">
                  <c:v>-52.393524838244801</c:v>
                </c:pt>
                <c:pt idx="405">
                  <c:v>-52.411107668552191</c:v>
                </c:pt>
                <c:pt idx="406">
                  <c:v>-52.42866640722356</c:v>
                </c:pt>
                <c:pt idx="407">
                  <c:v>-52.446201023641272</c:v>
                </c:pt>
                <c:pt idx="408">
                  <c:v>-52.463711488987201</c:v>
                </c:pt>
                <c:pt idx="409">
                  <c:v>-52.481197776204105</c:v>
                </c:pt>
                <c:pt idx="410">
                  <c:v>-52.498659859957606</c:v>
                </c:pt>
                <c:pt idx="411">
                  <c:v>-52.51609771659907</c:v>
                </c:pt>
                <c:pt idx="412">
                  <c:v>-52.533511324129272</c:v>
                </c:pt>
                <c:pt idx="413">
                  <c:v>-52.550900662162825</c:v>
                </c:pt>
                <c:pt idx="414">
                  <c:v>-52.568265711893289</c:v>
                </c:pt>
                <c:pt idx="415">
                  <c:v>-52.585606456059075</c:v>
                </c:pt>
                <c:pt idx="416">
                  <c:v>-52.602922878910114</c:v>
                </c:pt>
                <c:pt idx="417">
                  <c:v>-52.620214966175034</c:v>
                </c:pt>
                <c:pt idx="418">
                  <c:v>-52.637482705029228</c:v>
                </c:pt>
                <c:pt idx="419">
                  <c:v>-52.654726084063512</c:v>
                </c:pt>
                <c:pt idx="420">
                  <c:v>-52.671945093253349</c:v>
                </c:pt>
                <c:pt idx="421">
                  <c:v>-52.689139723928832</c:v>
                </c:pt>
                <c:pt idx="422">
                  <c:v>-52.706309968745266</c:v>
                </c:pt>
                <c:pt idx="423">
                  <c:v>-52.723455821654298</c:v>
                </c:pt>
                <c:pt idx="424">
                  <c:v>-52.740577277875708</c:v>
                </c:pt>
                <c:pt idx="425">
                  <c:v>-52.757674333869709</c:v>
                </c:pt>
                <c:pt idx="426">
                  <c:v>-52.774746987309939</c:v>
                </c:pt>
                <c:pt idx="427">
                  <c:v>-52.791795237056867</c:v>
                </c:pt>
                <c:pt idx="428">
                  <c:v>-52.808819083131851</c:v>
                </c:pt>
                <c:pt idx="429">
                  <c:v>-52.825818526691684</c:v>
                </c:pt>
                <c:pt idx="430">
                  <c:v>-52.842793570003657</c:v>
                </c:pt>
                <c:pt idx="431">
                  <c:v>-52.859744216421149</c:v>
                </c:pt>
                <c:pt idx="432">
                  <c:v>-52.876670470359706</c:v>
                </c:pt>
                <c:pt idx="433">
                  <c:v>-52.893572337273646</c:v>
                </c:pt>
                <c:pt idx="434">
                  <c:v>-52.91044982363303</c:v>
                </c:pt>
                <c:pt idx="435">
                  <c:v>-52.92730293690127</c:v>
                </c:pt>
                <c:pt idx="436">
                  <c:v>-52.944131685513042</c:v>
                </c:pt>
                <c:pt idx="437">
                  <c:v>-52.960936078852725</c:v>
                </c:pt>
                <c:pt idx="438">
                  <c:v>-52.977716127233251</c:v>
                </c:pt>
                <c:pt idx="439">
                  <c:v>-52.994471841875431</c:v>
                </c:pt>
                <c:pt idx="440">
                  <c:v>-53.011203234887596</c:v>
                </c:pt>
                <c:pt idx="441">
                  <c:v>-53.027910319245763</c:v>
                </c:pt>
                <c:pt idx="442">
                  <c:v>-53.044593108774123</c:v>
                </c:pt>
                <c:pt idx="443">
                  <c:v>-53.061251618125986</c:v>
                </c:pt>
                <c:pt idx="444">
                  <c:v>-53.077885862765029</c:v>
                </c:pt>
                <c:pt idx="445">
                  <c:v>-53.094495858947035</c:v>
                </c:pt>
                <c:pt idx="446">
                  <c:v>-53.111081623701857</c:v>
                </c:pt>
                <c:pt idx="447">
                  <c:v>-53.127643174815844</c:v>
                </c:pt>
                <c:pt idx="448">
                  <c:v>-53.144180530814666</c:v>
                </c:pt>
                <c:pt idx="449">
                  <c:v>-53.160693710946283</c:v>
                </c:pt>
                <c:pt idx="450">
                  <c:v>-53.177182735164493</c:v>
                </c:pt>
                <c:pt idx="451">
                  <c:v>-53.193647624112657</c:v>
                </c:pt>
                <c:pt idx="452">
                  <c:v>-53.210088399107782</c:v>
                </c:pt>
                <c:pt idx="453">
                  <c:v>-53.226505082124966</c:v>
                </c:pt>
                <c:pt idx="454">
                  <c:v>-53.242897695782084</c:v>
                </c:pt>
                <c:pt idx="455">
                  <c:v>-53.259266263324847</c:v>
                </c:pt>
                <c:pt idx="456">
                  <c:v>-53.275610808612093</c:v>
                </c:pt>
                <c:pt idx="457">
                  <c:v>-53.291931356101443</c:v>
                </c:pt>
                <c:pt idx="458">
                  <c:v>-53.308227930835166</c:v>
                </c:pt>
                <c:pt idx="459">
                  <c:v>-53.324500558426408</c:v>
                </c:pt>
                <c:pt idx="460">
                  <c:v>-53.340749265045559</c:v>
                </c:pt>
                <c:pt idx="461">
                  <c:v>-53.356974077407116</c:v>
                </c:pt>
                <c:pt idx="462">
                  <c:v>-53.373175022756541</c:v>
                </c:pt>
                <c:pt idx="463">
                  <c:v>-53.389352128857581</c:v>
                </c:pt>
                <c:pt idx="464">
                  <c:v>-53.405505423979747</c:v>
                </c:pt>
                <c:pt idx="465">
                  <c:v>-53.421634936886065</c:v>
                </c:pt>
                <c:pt idx="466">
                  <c:v>-53.437740696821045</c:v>
                </c:pt>
                <c:pt idx="467">
                  <c:v>-53.453822733498917</c:v>
                </c:pt>
                <c:pt idx="468">
                  <c:v>-53.469881077092126</c:v>
                </c:pt>
                <c:pt idx="469">
                  <c:v>-53.485915758219946</c:v>
                </c:pt>
                <c:pt idx="470">
                  <c:v>-53.501926807937437</c:v>
                </c:pt>
                <c:pt idx="471">
                  <c:v>-53.517914257724584</c:v>
                </c:pt>
                <c:pt idx="472">
                  <c:v>-53.53387813947559</c:v>
                </c:pt>
                <c:pt idx="473">
                  <c:v>-53.549818485488444</c:v>
                </c:pt>
                <c:pt idx="474">
                  <c:v>-53.565735328454721</c:v>
                </c:pt>
                <c:pt idx="475">
                  <c:v>-53.581628701449475</c:v>
                </c:pt>
                <c:pt idx="476">
                  <c:v>-53.597498637921426</c:v>
                </c:pt>
                <c:pt idx="477">
                  <c:v>-53.613345171683335</c:v>
                </c:pt>
                <c:pt idx="478">
                  <c:v>-53.629168336902481</c:v>
                </c:pt>
                <c:pt idx="479">
                  <c:v>-53.644968168091431</c:v>
                </c:pt>
                <c:pt idx="480">
                  <c:v>-53.660744700098931</c:v>
                </c:pt>
                <c:pt idx="481">
                  <c:v>-53.676497968100996</c:v>
                </c:pt>
                <c:pt idx="482">
                  <c:v>-53.692228007592178</c:v>
                </c:pt>
                <c:pt idx="483">
                  <c:v>-53.707934854376951</c:v>
                </c:pt>
                <c:pt idx="484">
                  <c:v>-53.723618544561369</c:v>
                </c:pt>
                <c:pt idx="485">
                  <c:v>-53.739279114544793</c:v>
                </c:pt>
                <c:pt idx="486">
                  <c:v>-53.754916601011843</c:v>
                </c:pt>
                <c:pt idx="487">
                  <c:v>-53.770531040924453</c:v>
                </c:pt>
                <c:pt idx="488">
                  <c:v>-53.786122471514091</c:v>
                </c:pt>
                <c:pt idx="489">
                  <c:v>-53.801690930274233</c:v>
                </c:pt>
                <c:pt idx="490">
                  <c:v>-53.817236454952806</c:v>
                </c:pt>
                <c:pt idx="491">
                  <c:v>-53.832759083544921</c:v>
                </c:pt>
                <c:pt idx="492">
                  <c:v>-53.848258854285717</c:v>
                </c:pt>
                <c:pt idx="493">
                  <c:v>-53.863735805643259</c:v>
                </c:pt>
                <c:pt idx="494">
                  <c:v>-53.87918997631175</c:v>
                </c:pt>
                <c:pt idx="495">
                  <c:v>-53.894621405204653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5D-4A63-9394-72BF489CA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367072"/>
        <c:axId val="74363744"/>
      </c:scatterChart>
      <c:scatterChart>
        <c:scatterStyle val="lineMarker"/>
        <c:varyColors val="0"/>
        <c:ser>
          <c:idx val="1"/>
          <c:order val="1"/>
          <c:tx>
            <c:v>リターンロス</c:v>
          </c:tx>
          <c:spPr>
            <a:ln w="12700" cap="rnd">
              <a:solidFill>
                <a:srgbClr val="00206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演算処理!$CE$34:$CE$529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演算処理!$CK$34:$CK$529</c:f>
              <c:numCache>
                <c:formatCode>General</c:formatCode>
                <c:ptCount val="496"/>
                <c:pt idx="0">
                  <c:v>-19.518717324188785</c:v>
                </c:pt>
                <c:pt idx="1">
                  <c:v>-17.917607130539192</c:v>
                </c:pt>
                <c:pt idx="2">
                  <c:v>-16.582904594268012</c:v>
                </c:pt>
                <c:pt idx="3">
                  <c:v>-15.455898156503743</c:v>
                </c:pt>
                <c:pt idx="4">
                  <c:v>-14.500265727561818</c:v>
                </c:pt>
                <c:pt idx="5">
                  <c:v>-13.692473474999733</c:v>
                </c:pt>
                <c:pt idx="6">
                  <c:v>-13.017019693946514</c:v>
                </c:pt>
                <c:pt idx="7">
                  <c:v>-12.463967543667728</c:v>
                </c:pt>
                <c:pt idx="8">
                  <c:v>-12.027641434157486</c:v>
                </c:pt>
                <c:pt idx="9">
                  <c:v>-11.705953506832135</c:v>
                </c:pt>
                <c:pt idx="10">
                  <c:v>-11.500100767949684</c:v>
                </c:pt>
                <c:pt idx="11">
                  <c:v>-11.414518251137762</c:v>
                </c:pt>
                <c:pt idx="12">
                  <c:v>-11.457068052917281</c:v>
                </c:pt>
                <c:pt idx="13">
                  <c:v>-11.639527915578622</c:v>
                </c:pt>
                <c:pt idx="14">
                  <c:v>-11.978544603933351</c:v>
                </c:pt>
                <c:pt idx="15">
                  <c:v>-12.497374820900655</c:v>
                </c:pt>
                <c:pt idx="16">
                  <c:v>-13.229034455123095</c:v>
                </c:pt>
                <c:pt idx="17">
                  <c:v>-14.222140881671603</c:v>
                </c:pt>
                <c:pt idx="18">
                  <c:v>-15.552427163628828</c:v>
                </c:pt>
                <c:pt idx="19">
                  <c:v>-17.347880246921296</c:v>
                </c:pt>
                <c:pt idx="20">
                  <c:v>-19.853053675275024</c:v>
                </c:pt>
                <c:pt idx="21">
                  <c:v>-23.641476674178499</c:v>
                </c:pt>
                <c:pt idx="22">
                  <c:v>-30.778754512897194</c:v>
                </c:pt>
                <c:pt idx="23">
                  <c:v>-42.327468082135113</c:v>
                </c:pt>
                <c:pt idx="24">
                  <c:v>-27.386673742114397</c:v>
                </c:pt>
                <c:pt idx="25">
                  <c:v>-22.473997115187025</c:v>
                </c:pt>
                <c:pt idx="26">
                  <c:v>-19.635530314897323</c:v>
                </c:pt>
                <c:pt idx="27">
                  <c:v>-17.755554127963077</c:v>
                </c:pt>
                <c:pt idx="28">
                  <c:v>-16.433234394116042</c:v>
                </c:pt>
                <c:pt idx="29">
                  <c:v>-15.471735102411932</c:v>
                </c:pt>
                <c:pt idx="30">
                  <c:v>-14.761731306886702</c:v>
                </c:pt>
                <c:pt idx="31">
                  <c:v>-14.245870803736667</c:v>
                </c:pt>
                <c:pt idx="32">
                  <c:v>-13.906789550916493</c:v>
                </c:pt>
                <c:pt idx="33">
                  <c:v>-13.76560423627132</c:v>
                </c:pt>
                <c:pt idx="34">
                  <c:v>-13.892042100657187</c:v>
                </c:pt>
                <c:pt idx="35">
                  <c:v>-14.436583580490103</c:v>
                </c:pt>
                <c:pt idx="36">
                  <c:v>-15.715219602906568</c:v>
                </c:pt>
                <c:pt idx="37">
                  <c:v>-18.484991079566516</c:v>
                </c:pt>
                <c:pt idx="38">
                  <c:v>-25.649865890780209</c:v>
                </c:pt>
                <c:pt idx="39">
                  <c:v>-29.152100671669711</c:v>
                </c:pt>
                <c:pt idx="40">
                  <c:v>-17.651671736792409</c:v>
                </c:pt>
                <c:pt idx="41">
                  <c:v>-13.361384827289394</c:v>
                </c:pt>
                <c:pt idx="42">
                  <c:v>-11.817096210649943</c:v>
                </c:pt>
                <c:pt idx="43">
                  <c:v>-12.920893027078083</c:v>
                </c:pt>
                <c:pt idx="44">
                  <c:v>-20.865385127812416</c:v>
                </c:pt>
                <c:pt idx="45">
                  <c:v>-13.849509709247748</c:v>
                </c:pt>
                <c:pt idx="46">
                  <c:v>-2.9300832221390283</c:v>
                </c:pt>
                <c:pt idx="47">
                  <c:v>-0.1734101720768943</c:v>
                </c:pt>
                <c:pt idx="48">
                  <c:v>-0.10948680803388508</c:v>
                </c:pt>
                <c:pt idx="49">
                  <c:v>-3.8351542834620972E-2</c:v>
                </c:pt>
                <c:pt idx="50">
                  <c:v>-1.057187887824268E-2</c:v>
                </c:pt>
                <c:pt idx="51">
                  <c:v>-2.4364959613718015E-3</c:v>
                </c:pt>
                <c:pt idx="52">
                  <c:v>-3.9424762946857548E-4</c:v>
                </c:pt>
                <c:pt idx="53">
                  <c:v>-1.7352726282485737E-5</c:v>
                </c:pt>
                <c:pt idx="54">
                  <c:v>-1.2955069156737158E-5</c:v>
                </c:pt>
                <c:pt idx="55">
                  <c:v>-4.6718231373233502E-5</c:v>
                </c:pt>
                <c:pt idx="56">
                  <c:v>-5.6535627427303417E-5</c:v>
                </c:pt>
                <c:pt idx="57">
                  <c:v>-4.6438757384109427E-5</c:v>
                </c:pt>
                <c:pt idx="58">
                  <c:v>-2.926981865683579E-5</c:v>
                </c:pt>
                <c:pt idx="59">
                  <c:v>-1.3779654655231358E-5</c:v>
                </c:pt>
                <c:pt idx="60">
                  <c:v>-3.8308268119986084E-6</c:v>
                </c:pt>
                <c:pt idx="61">
                  <c:v>-1.84038657737156E-6</c:v>
                </c:pt>
                <c:pt idx="62">
                  <c:v>-1.5617228639533718E-6</c:v>
                </c:pt>
                <c:pt idx="63">
                  <c:v>-6.7462229522461056E-6</c:v>
                </c:pt>
                <c:pt idx="64">
                  <c:v>-1.4086082225390674E-5</c:v>
                </c:pt>
                <c:pt idx="65">
                  <c:v>-2.2280743827017965E-5</c:v>
                </c:pt>
                <c:pt idx="66">
                  <c:v>-3.035343907209179E-5</c:v>
                </c:pt>
                <c:pt idx="67">
                  <c:v>-3.7640656818812689E-5</c:v>
                </c:pt>
                <c:pt idx="68">
                  <c:v>-4.3743517092968817E-5</c:v>
                </c:pt>
                <c:pt idx="69">
                  <c:v>-4.8468645582543449E-5</c:v>
                </c:pt>
                <c:pt idx="70">
                  <c:v>-5.17720149634554E-5</c:v>
                </c:pt>
                <c:pt idx="71">
                  <c:v>-5.3711301542389495E-5</c:v>
                </c:pt>
                <c:pt idx="72">
                  <c:v>-5.4408156119186926E-5</c:v>
                </c:pt>
                <c:pt idx="73">
                  <c:v>-5.4019803238423656E-5</c:v>
                </c:pt>
                <c:pt idx="74">
                  <c:v>-5.271858280659486E-5</c:v>
                </c:pt>
                <c:pt idx="75">
                  <c:v>-5.0677859172567174E-5</c:v>
                </c:pt>
                <c:pt idx="76">
                  <c:v>-4.8062823039052555E-5</c:v>
                </c:pt>
                <c:pt idx="77">
                  <c:v>-4.5024926887803836E-5</c:v>
                </c:pt>
                <c:pt idx="78">
                  <c:v>-4.1698935939287274E-5</c:v>
                </c:pt>
                <c:pt idx="79">
                  <c:v>-3.8201802107103687E-5</c:v>
                </c:pt>
                <c:pt idx="80">
                  <c:v>-3.4632761489051065E-5</c:v>
                </c:pt>
                <c:pt idx="81">
                  <c:v>-3.1074212888535326E-5</c:v>
                </c:pt>
                <c:pt idx="82">
                  <c:v>-2.7593058174240305E-5</c:v>
                </c:pt>
                <c:pt idx="83">
                  <c:v>-2.4242279663713688E-5</c:v>
                </c:pt>
                <c:pt idx="84">
                  <c:v>-2.1062600500693244E-5</c:v>
                </c:pt>
                <c:pt idx="85">
                  <c:v>-1.8084126063980616E-5</c:v>
                </c:pt>
                <c:pt idx="86">
                  <c:v>-1.5327902201537241E-5</c:v>
                </c:pt>
                <c:pt idx="87">
                  <c:v>-1.2807352812756091E-5</c:v>
                </c:pt>
                <c:pt idx="88">
                  <c:v>-1.0529577974776221E-5</c:v>
                </c:pt>
                <c:pt idx="89">
                  <c:v>-8.4965064658652399E-6</c:v>
                </c:pt>
                <c:pt idx="90">
                  <c:v>-6.7059048091309441E-6</c:v>
                </c:pt>
                <c:pt idx="91">
                  <c:v>-5.1522501922979645E-6</c:v>
                </c:pt>
                <c:pt idx="92">
                  <c:v>-3.8274776019050494E-6</c:v>
                </c:pt>
                <c:pt idx="93">
                  <c:v>-2.7216129962191402E-6</c:v>
                </c:pt>
                <c:pt idx="94">
                  <c:v>-1.8233048029691893E-6</c:v>
                </c:pt>
                <c:pt idx="95">
                  <c:v>-1.1202658494937306E-6</c:v>
                </c:pt>
                <c:pt idx="96">
                  <c:v>-5.996371731948378E-7</c:v>
                </c:pt>
                <c:pt idx="97">
                  <c:v>-2.4828433463751193E-7</c:v>
                </c:pt>
                <c:pt idx="98">
                  <c:v>-5.3035860372098299E-8</c:v>
                </c:pt>
                <c:pt idx="99">
                  <c:v>-8.7244634558390594E-10</c:v>
                </c:pt>
                <c:pt idx="100">
                  <c:v>-7.9074533424917173E-8</c:v>
                </c:pt>
                <c:pt idx="101">
                  <c:v>-2.7533495715750228E-7</c:v>
                </c:pt>
                <c:pt idx="102">
                  <c:v>-5.7784246450564403E-7</c:v>
                </c:pt>
                <c:pt idx="103">
                  <c:v>-9.7534112652466672E-7</c:v>
                </c:pt>
                <c:pt idx="104">
                  <c:v>-1.4571699430521316E-6</c:v>
                </c:pt>
                <c:pt idx="105">
                  <c:v>-2.0132863047968549E-6</c:v>
                </c:pt>
                <c:pt idx="106">
                  <c:v>-2.6342764401168232E-6</c:v>
                </c:pt>
                <c:pt idx="107">
                  <c:v>-3.3113554675010112E-6</c:v>
                </c:pt>
                <c:pt idx="108">
                  <c:v>-4.0363592581803573E-6</c:v>
                </c:pt>
                <c:pt idx="109">
                  <c:v>-4.8017299699936432E-6</c:v>
                </c:pt>
                <c:pt idx="110">
                  <c:v>-5.600496774192586E-6</c:v>
                </c:pt>
                <c:pt idx="111">
                  <c:v>-6.4262530509693161E-6</c:v>
                </c:pt>
                <c:pt idx="112">
                  <c:v>-7.2731310922674172E-6</c:v>
                </c:pt>
                <c:pt idx="113">
                  <c:v>-8.1357751749326994E-6</c:v>
                </c:pt>
                <c:pt idx="114">
                  <c:v>-9.009313676325538E-6</c:v>
                </c:pt>
                <c:pt idx="115">
                  <c:v>-9.8893308032646228E-6</c:v>
                </c:pt>
                <c:pt idx="116">
                  <c:v>-1.0771838369203891E-5</c:v>
                </c:pt>
                <c:pt idx="117">
                  <c:v>-1.1653247953291923E-5</c:v>
                </c:pt>
                <c:pt idx="118">
                  <c:v>-1.2530343729641443E-5</c:v>
                </c:pt>
                <c:pt idx="119">
                  <c:v>-1.340025614231157E-5</c:v>
                </c:pt>
                <c:pt idx="120">
                  <c:v>-1.4260436597649475E-5</c:v>
                </c:pt>
                <c:pt idx="121">
                  <c:v>-1.5108633252099319E-5</c:v>
                </c:pt>
                <c:pt idx="122">
                  <c:v>-1.5942867988052094E-5</c:v>
                </c:pt>
                <c:pt idx="123">
                  <c:v>-1.6761414588342855E-5</c:v>
                </c:pt>
                <c:pt idx="124">
                  <c:v>-1.756277814893216E-5</c:v>
                </c:pt>
                <c:pt idx="125">
                  <c:v>-1.8345675711449438E-5</c:v>
                </c:pt>
                <c:pt idx="126">
                  <c:v>-1.9109018104026439E-5</c:v>
                </c:pt>
                <c:pt idx="127">
                  <c:v>-1.9851892954741145E-5</c:v>
                </c:pt>
                <c:pt idx="128">
                  <c:v>-2.0573548850671577E-5</c:v>
                </c:pt>
                <c:pt idx="129">
                  <c:v>-2.1273380591450819E-5</c:v>
                </c:pt>
                <c:pt idx="130">
                  <c:v>-2.1950915494893807E-5</c:v>
                </c:pt>
                <c:pt idx="131">
                  <c:v>-2.26058006929795E-5</c:v>
                </c:pt>
                <c:pt idx="132">
                  <c:v>-2.3237791393117127E-5</c:v>
                </c:pt>
                <c:pt idx="133">
                  <c:v>-2.3846740015978873E-5</c:v>
                </c:pt>
                <c:pt idx="134">
                  <c:v>-2.4432586186756246E-5</c:v>
                </c:pt>
                <c:pt idx="135">
                  <c:v>-2.4995347521981099E-5</c:v>
                </c:pt>
                <c:pt idx="136">
                  <c:v>-2.5535111148266476E-5</c:v>
                </c:pt>
                <c:pt idx="137">
                  <c:v>-2.6052025923073804E-5</c:v>
                </c:pt>
                <c:pt idx="138">
                  <c:v>-2.6546295300611763E-5</c:v>
                </c:pt>
                <c:pt idx="139">
                  <c:v>-2.7018170799472613E-5</c:v>
                </c:pt>
                <c:pt idx="140">
                  <c:v>-2.7467946031504822E-5</c:v>
                </c:pt>
                <c:pt idx="141">
                  <c:v>-2.789595125142062E-5</c:v>
                </c:pt>
                <c:pt idx="142">
                  <c:v>-2.8302548382779888E-5</c:v>
                </c:pt>
                <c:pt idx="143">
                  <c:v>-2.8688126499135535E-5</c:v>
                </c:pt>
                <c:pt idx="144">
                  <c:v>-2.9053097711159938E-5</c:v>
                </c:pt>
                <c:pt idx="145">
                  <c:v>-2.9397893431787306E-5</c:v>
                </c:pt>
                <c:pt idx="146">
                  <c:v>-2.972296100201421E-5</c:v>
                </c:pt>
                <c:pt idx="147">
                  <c:v>-3.0028760628177892E-5</c:v>
                </c:pt>
                <c:pt idx="148">
                  <c:v>-3.031576262396215E-5</c:v>
                </c:pt>
                <c:pt idx="149">
                  <c:v>-3.0584444926272498E-5</c:v>
                </c:pt>
                <c:pt idx="150">
                  <c:v>-3.0835290853157929E-5</c:v>
                </c:pt>
                <c:pt idx="151">
                  <c:v>-3.1068787106672322E-5</c:v>
                </c:pt>
                <c:pt idx="152">
                  <c:v>-3.1285421970530589E-5</c:v>
                </c:pt>
                <c:pt idx="153">
                  <c:v>-3.1485683711238518E-5</c:v>
                </c:pt>
                <c:pt idx="154">
                  <c:v>-3.1670059156659545E-5</c:v>
                </c:pt>
                <c:pt idx="155">
                  <c:v>-3.183903242983897E-5</c:v>
                </c:pt>
                <c:pt idx="156">
                  <c:v>-3.1993083829406622E-5</c:v>
                </c:pt>
                <c:pt idx="157">
                  <c:v>-3.2132688855593752E-5</c:v>
                </c:pt>
                <c:pt idx="158">
                  <c:v>-3.2258317345219637E-5</c:v>
                </c:pt>
                <c:pt idx="159">
                  <c:v>-3.2370432725291184E-5</c:v>
                </c:pt>
                <c:pt idx="160">
                  <c:v>-3.2469491367857641E-5</c:v>
                </c:pt>
                <c:pt idx="161">
                  <c:v>-3.2555942033584117E-5</c:v>
                </c:pt>
                <c:pt idx="162">
                  <c:v>-3.2630225402115319E-5</c:v>
                </c:pt>
                <c:pt idx="163">
                  <c:v>-3.2692773672835735E-5</c:v>
                </c:pt>
                <c:pt idx="164">
                  <c:v>-3.2744010240848097E-5</c:v>
                </c:pt>
                <c:pt idx="165">
                  <c:v>-3.2784349432740728E-5</c:v>
                </c:pt>
                <c:pt idx="166">
                  <c:v>-3.2814196288643137E-5</c:v>
                </c:pt>
                <c:pt idx="167">
                  <c:v>-3.2833946409856492E-5</c:v>
                </c:pt>
                <c:pt idx="168">
                  <c:v>-3.2843985836378728E-5</c:v>
                </c:pt>
                <c:pt idx="169">
                  <c:v>-3.2844690977468174E-5</c:v>
                </c:pt>
                <c:pt idx="170">
                  <c:v>-3.2836428570173174E-5</c:v>
                </c:pt>
                <c:pt idx="171">
                  <c:v>-3.2819555669684852E-5</c:v>
                </c:pt>
                <c:pt idx="172">
                  <c:v>-3.2794419671513183E-5</c:v>
                </c:pt>
                <c:pt idx="173">
                  <c:v>-3.2761358361628946E-5</c:v>
                </c:pt>
                <c:pt idx="174">
                  <c:v>-3.2720699980106544E-5</c:v>
                </c:pt>
                <c:pt idx="175">
                  <c:v>-3.2672763312732705E-5</c:v>
                </c:pt>
                <c:pt idx="176">
                  <c:v>-3.2617857795151726E-5</c:v>
                </c:pt>
                <c:pt idx="177">
                  <c:v>-3.2556283634368933E-5</c:v>
                </c:pt>
                <c:pt idx="178">
                  <c:v>-3.2488331942790608E-5</c:v>
                </c:pt>
                <c:pt idx="179">
                  <c:v>-3.241428488094312E-5</c:v>
                </c:pt>
                <c:pt idx="180">
                  <c:v>-3.2334415814657242E-5</c:v>
                </c:pt>
                <c:pt idx="181">
                  <c:v>-3.2248989474181227E-5</c:v>
                </c:pt>
                <c:pt idx="182">
                  <c:v>-3.2158262126794757E-5</c:v>
                </c:pt>
                <c:pt idx="183">
                  <c:v>-3.2062481746530009E-5</c:v>
                </c:pt>
                <c:pt idx="184">
                  <c:v>-3.1961888195464843E-5</c:v>
                </c:pt>
                <c:pt idx="185">
                  <c:v>-3.185671340887342E-5</c:v>
                </c:pt>
                <c:pt idx="186">
                  <c:v>-3.1747181571697998E-5</c:v>
                </c:pt>
                <c:pt idx="187">
                  <c:v>-3.1633509311414441E-5</c:v>
                </c:pt>
                <c:pt idx="188">
                  <c:v>-3.1515905882218833E-5</c:v>
                </c:pt>
                <c:pt idx="189">
                  <c:v>-3.1394573352107197E-5</c:v>
                </c:pt>
                <c:pt idx="190">
                  <c:v>-3.1269706792848324E-5</c:v>
                </c:pt>
                <c:pt idx="191">
                  <c:v>-3.1141494460313249E-5</c:v>
                </c:pt>
                <c:pt idx="192">
                  <c:v>-3.1010117986376917E-5</c:v>
                </c:pt>
                <c:pt idx="193">
                  <c:v>-3.0875752556354844E-5</c:v>
                </c:pt>
                <c:pt idx="194">
                  <c:v>-3.0738567094154523E-5</c:v>
                </c:pt>
                <c:pt idx="195">
                  <c:v>-3.0598724440676529E-5</c:v>
                </c:pt>
                <c:pt idx="196">
                  <c:v>-3.0456381530287064E-5</c:v>
                </c:pt>
                <c:pt idx="197">
                  <c:v>-3.031168956343316E-5</c:v>
                </c:pt>
                <c:pt idx="198">
                  <c:v>-3.0164794181186619E-5</c:v>
                </c:pt>
                <c:pt idx="199">
                  <c:v>-3.0015835629180326E-5</c:v>
                </c:pt>
                <c:pt idx="200">
                  <c:v>-2.9864948926366233E-5</c:v>
                </c:pt>
                <c:pt idx="201">
                  <c:v>-2.9712264022201433E-5</c:v>
                </c:pt>
                <c:pt idx="202">
                  <c:v>-2.9557905958655871E-5</c:v>
                </c:pt>
                <c:pt idx="203">
                  <c:v>-2.9401995022576793E-5</c:v>
                </c:pt>
                <c:pt idx="204">
                  <c:v>-2.9244646899017521E-5</c:v>
                </c:pt>
                <c:pt idx="205">
                  <c:v>-2.9085972813958597E-5</c:v>
                </c:pt>
                <c:pt idx="206">
                  <c:v>-2.8926079683779297E-5</c:v>
                </c:pt>
                <c:pt idx="207">
                  <c:v>-2.8765070254121456E-5</c:v>
                </c:pt>
                <c:pt idx="208">
                  <c:v>-2.8603043232967354E-5</c:v>
                </c:pt>
                <c:pt idx="209">
                  <c:v>-2.8440093429503556E-5</c:v>
                </c:pt>
                <c:pt idx="210">
                  <c:v>-2.8276311878519865E-5</c:v>
                </c:pt>
                <c:pt idx="211">
                  <c:v>-2.8111785970594166E-5</c:v>
                </c:pt>
                <c:pt idx="212">
                  <c:v>-2.7946599574562691E-5</c:v>
                </c:pt>
                <c:pt idx="213">
                  <c:v>-2.77808331513113E-5</c:v>
                </c:pt>
                <c:pt idx="214">
                  <c:v>-2.7614563877210038E-5</c:v>
                </c:pt>
                <c:pt idx="215">
                  <c:v>-2.7447865751154092E-5</c:v>
                </c:pt>
                <c:pt idx="216">
                  <c:v>-2.7280809705462076E-5</c:v>
                </c:pt>
                <c:pt idx="217">
                  <c:v>-2.7113463712916948E-5</c:v>
                </c:pt>
                <c:pt idx="218">
                  <c:v>-2.6945892887056667E-5</c:v>
                </c:pt>
                <c:pt idx="219">
                  <c:v>-2.677815958439345E-5</c:v>
                </c:pt>
                <c:pt idx="220">
                  <c:v>-2.6610323497954103E-5</c:v>
                </c:pt>
                <c:pt idx="221">
                  <c:v>-2.6442441754677613E-5</c:v>
                </c:pt>
                <c:pt idx="222">
                  <c:v>-2.6274569003169458E-5</c:v>
                </c:pt>
                <c:pt idx="223">
                  <c:v>-2.6106757502420264E-5</c:v>
                </c:pt>
                <c:pt idx="224">
                  <c:v>-2.5939057206667084E-5</c:v>
                </c:pt>
                <c:pt idx="225">
                  <c:v>-2.5771515847361704E-5</c:v>
                </c:pt>
                <c:pt idx="226">
                  <c:v>-2.5604179016103289E-5</c:v>
                </c:pt>
                <c:pt idx="227">
                  <c:v>-2.5437090235999026E-5</c:v>
                </c:pt>
                <c:pt idx="228">
                  <c:v>-2.5270291040739421E-5</c:v>
                </c:pt>
                <c:pt idx="229">
                  <c:v>-2.5103821045958936E-5</c:v>
                </c:pt>
                <c:pt idx="230">
                  <c:v>-2.4937718018667982E-5</c:v>
                </c:pt>
                <c:pt idx="231">
                  <c:v>-2.4772017942827538E-5</c:v>
                </c:pt>
                <c:pt idx="232">
                  <c:v>-2.4606755089745472E-5</c:v>
                </c:pt>
                <c:pt idx="233">
                  <c:v>-2.4441962074007844E-5</c:v>
                </c:pt>
                <c:pt idx="234">
                  <c:v>-2.4277669920982218E-5</c:v>
                </c:pt>
                <c:pt idx="235">
                  <c:v>-2.4113908122748957E-5</c:v>
                </c:pt>
                <c:pt idx="236">
                  <c:v>-2.3950704694996868E-5</c:v>
                </c:pt>
                <c:pt idx="237">
                  <c:v>-2.3788086232954523E-5</c:v>
                </c:pt>
                <c:pt idx="238">
                  <c:v>-2.36260779634642E-5</c:v>
                </c:pt>
                <c:pt idx="239">
                  <c:v>-2.3464703797055886E-5</c:v>
                </c:pt>
                <c:pt idx="240">
                  <c:v>-2.3303986377128234E-5</c:v>
                </c:pt>
                <c:pt idx="241">
                  <c:v>-2.3143947131058192E-5</c:v>
                </c:pt>
                <c:pt idx="242">
                  <c:v>-2.2984606307809984E-5</c:v>
                </c:pt>
                <c:pt idx="243">
                  <c:v>-2.2825983032902095E-5</c:v>
                </c:pt>
                <c:pt idx="244">
                  <c:v>-2.2668095345051872E-5</c:v>
                </c:pt>
                <c:pt idx="245">
                  <c:v>-2.2510960239570519E-5</c:v>
                </c:pt>
                <c:pt idx="246">
                  <c:v>-2.2354593708865053E-5</c:v>
                </c:pt>
                <c:pt idx="247">
                  <c:v>-2.2199010781011621E-5</c:v>
                </c:pt>
                <c:pt idx="248">
                  <c:v>-2.2044225555435777E-5</c:v>
                </c:pt>
                <c:pt idx="249">
                  <c:v>-2.1890251241485809E-5</c:v>
                </c:pt>
                <c:pt idx="250">
                  <c:v>-2.1737100192184348E-5</c:v>
                </c:pt>
                <c:pt idx="251">
                  <c:v>-2.1584783938944351E-5</c:v>
                </c:pt>
                <c:pt idx="252">
                  <c:v>-2.1433313219534737E-5</c:v>
                </c:pt>
                <c:pt idx="253">
                  <c:v>-2.1282698015689334E-5</c:v>
                </c:pt>
                <c:pt idx="254">
                  <c:v>-2.1132947579143861E-5</c:v>
                </c:pt>
                <c:pt idx="255">
                  <c:v>-2.0984070461530227E-5</c:v>
                </c:pt>
                <c:pt idx="256">
                  <c:v>-2.0836074542342156E-5</c:v>
                </c:pt>
                <c:pt idx="257">
                  <c:v>-2.0688967056900822E-5</c:v>
                </c:pt>
                <c:pt idx="258">
                  <c:v>-2.0542754621427473E-5</c:v>
                </c:pt>
                <c:pt idx="259">
                  <c:v>-2.0397443258116082E-5</c:v>
                </c:pt>
                <c:pt idx="260">
                  <c:v>-2.0253038420205969E-5</c:v>
                </c:pt>
                <c:pt idx="261">
                  <c:v>-2.010954501512576E-5</c:v>
                </c:pt>
                <c:pt idx="262">
                  <c:v>-1.9966967424744356E-5</c:v>
                </c:pt>
                <c:pt idx="263">
                  <c:v>-1.9825309531407908E-5</c:v>
                </c:pt>
                <c:pt idx="264">
                  <c:v>-1.9684574736262102E-5</c:v>
                </c:pt>
                <c:pt idx="265">
                  <c:v>-1.9544765977574464E-5</c:v>
                </c:pt>
                <c:pt idx="266">
                  <c:v>-1.9405885754842656E-5</c:v>
                </c:pt>
                <c:pt idx="267">
                  <c:v>-1.9267936143259452E-5</c:v>
                </c:pt>
                <c:pt idx="268">
                  <c:v>-1.9130918812999366E-5</c:v>
                </c:pt>
                <c:pt idx="269">
                  <c:v>-1.8994835048505269E-5</c:v>
                </c:pt>
                <c:pt idx="270">
                  <c:v>-1.8859685762953374E-5</c:v>
                </c:pt>
                <c:pt idx="271">
                  <c:v>-1.8725471515611201E-5</c:v>
                </c:pt>
                <c:pt idx="272">
                  <c:v>-1.8592192526302535E-5</c:v>
                </c:pt>
                <c:pt idx="273">
                  <c:v>-1.8459848690836738E-5</c:v>
                </c:pt>
                <c:pt idx="274">
                  <c:v>-1.8328439596438039E-5</c:v>
                </c:pt>
                <c:pt idx="275">
                  <c:v>-1.8197964534281836E-5</c:v>
                </c:pt>
                <c:pt idx="276">
                  <c:v>-1.8068422512995338E-5</c:v>
                </c:pt>
                <c:pt idx="277">
                  <c:v>-1.7939812274086865E-5</c:v>
                </c:pt>
                <c:pt idx="278">
                  <c:v>-1.7812132298696143E-5</c:v>
                </c:pt>
                <c:pt idx="279">
                  <c:v>-1.7685380825916613E-5</c:v>
                </c:pt>
                <c:pt idx="280">
                  <c:v>-1.7559555860510065E-5</c:v>
                </c:pt>
                <c:pt idx="281">
                  <c:v>-1.7434655183514277E-5</c:v>
                </c:pt>
                <c:pt idx="282">
                  <c:v>-1.7310676366707981E-5</c:v>
                </c:pt>
                <c:pt idx="283">
                  <c:v>-1.7187616779361166E-5</c:v>
                </c:pt>
                <c:pt idx="284">
                  <c:v>-1.7065473597878389E-5</c:v>
                </c:pt>
                <c:pt idx="285">
                  <c:v>-1.6944243819299405E-5</c:v>
                </c:pt>
                <c:pt idx="286">
                  <c:v>-1.682392426419215E-5</c:v>
                </c:pt>
                <c:pt idx="287">
                  <c:v>-1.6704511592082033E-5</c:v>
                </c:pt>
                <c:pt idx="288">
                  <c:v>-1.6586002306273577E-5</c:v>
                </c:pt>
                <c:pt idx="289">
                  <c:v>-1.6468392760600741E-5</c:v>
                </c:pt>
                <c:pt idx="290">
                  <c:v>-1.635167917099888E-5</c:v>
                </c:pt>
                <c:pt idx="291">
                  <c:v>-1.6235857622255035E-5</c:v>
                </c:pt>
                <c:pt idx="292">
                  <c:v>-1.6120924070900956E-5</c:v>
                </c:pt>
                <c:pt idx="293">
                  <c:v>-1.6006874356785032E-5</c:v>
                </c:pt>
                <c:pt idx="294">
                  <c:v>-1.5893704210786945E-5</c:v>
                </c:pt>
                <c:pt idx="295">
                  <c:v>-1.5781409256746317E-5</c:v>
                </c:pt>
                <c:pt idx="296">
                  <c:v>-1.5669985020141688E-5</c:v>
                </c:pt>
                <c:pt idx="297">
                  <c:v>-1.5559426932912157E-5</c:v>
                </c:pt>
                <c:pt idx="298">
                  <c:v>-1.5449730343100678E-5</c:v>
                </c:pt>
                <c:pt idx="299">
                  <c:v>-1.5340890512925396E-5</c:v>
                </c:pt>
                <c:pt idx="300">
                  <c:v>-1.5232902632280268E-5</c:v>
                </c:pt>
                <c:pt idx="301">
                  <c:v>-1.5125761817770724E-5</c:v>
                </c:pt>
                <c:pt idx="302">
                  <c:v>-1.5019463121392626E-5</c:v>
                </c:pt>
                <c:pt idx="303">
                  <c:v>-1.4914001529567956E-5</c:v>
                </c:pt>
                <c:pt idx="304">
                  <c:v>-1.4809371977609732E-5</c:v>
                </c:pt>
                <c:pt idx="305">
                  <c:v>-1.4705569342971706E-5</c:v>
                </c:pt>
                <c:pt idx="306">
                  <c:v>-1.4602588456820325E-5</c:v>
                </c:pt>
                <c:pt idx="307">
                  <c:v>-1.4500424104999044E-5</c:v>
                </c:pt>
                <c:pt idx="308">
                  <c:v>-1.4399071033814304E-5</c:v>
                </c:pt>
                <c:pt idx="309">
                  <c:v>-1.4298523950035525E-5</c:v>
                </c:pt>
                <c:pt idx="310">
                  <c:v>-1.4198777528609746E-5</c:v>
                </c:pt>
                <c:pt idx="311">
                  <c:v>-1.4099826411697277E-5</c:v>
                </c:pt>
                <c:pt idx="312">
                  <c:v>-1.4001665219279333E-5</c:v>
                </c:pt>
                <c:pt idx="313">
                  <c:v>-1.3904288541443381E-5</c:v>
                </c:pt>
                <c:pt idx="314">
                  <c:v>-1.380769095091943E-5</c:v>
                </c:pt>
                <c:pt idx="315">
                  <c:v>-1.3711867000187028E-5</c:v>
                </c:pt>
                <c:pt idx="316">
                  <c:v>-1.3616811229189894E-5</c:v>
                </c:pt>
                <c:pt idx="317">
                  <c:v>-1.352251816051427E-5</c:v>
                </c:pt>
                <c:pt idx="318">
                  <c:v>-1.3428982309996537E-5</c:v>
                </c:pt>
                <c:pt idx="319">
                  <c:v>-1.3336198183830221E-5</c:v>
                </c:pt>
                <c:pt idx="320">
                  <c:v>-1.32441602824233E-5</c:v>
                </c:pt>
                <c:pt idx="321">
                  <c:v>-1.31528631032912E-5</c:v>
                </c:pt>
                <c:pt idx="322">
                  <c:v>-1.3062301142985436E-5</c:v>
                </c:pt>
                <c:pt idx="323">
                  <c:v>-1.2972468896129282E-5</c:v>
                </c:pt>
                <c:pt idx="324">
                  <c:v>-1.2883360861203736E-5</c:v>
                </c:pt>
                <c:pt idx="325">
                  <c:v>-1.2794971542476187E-5</c:v>
                </c:pt>
                <c:pt idx="326">
                  <c:v>-1.2707295447107408E-5</c:v>
                </c:pt>
                <c:pt idx="327">
                  <c:v>-1.2620327091901854E-5</c:v>
                </c:pt>
                <c:pt idx="328">
                  <c:v>-1.2534061003307675E-5</c:v>
                </c:pt>
                <c:pt idx="329">
                  <c:v>-1.2448491715488027E-5</c:v>
                </c:pt>
                <c:pt idx="330">
                  <c:v>-1.2363613779000047E-5</c:v>
                </c:pt>
                <c:pt idx="331">
                  <c:v>-1.2279421754044541E-5</c:v>
                </c:pt>
                <c:pt idx="332">
                  <c:v>-1.2195910218180604E-5</c:v>
                </c:pt>
                <c:pt idx="333">
                  <c:v>-1.2113073764396961E-5</c:v>
                </c:pt>
                <c:pt idx="334">
                  <c:v>-1.2030907002076294E-5</c:v>
                </c:pt>
                <c:pt idx="335">
                  <c:v>-1.1949404558923891E-5</c:v>
                </c:pt>
                <c:pt idx="336">
                  <c:v>-1.1868561082896301E-5</c:v>
                </c:pt>
                <c:pt idx="337">
                  <c:v>-1.178837124316565E-5</c:v>
                </c:pt>
                <c:pt idx="338">
                  <c:v>-1.1708829728190992E-5</c:v>
                </c:pt>
                <c:pt idx="339">
                  <c:v>-1.1629931250539933E-5</c:v>
                </c:pt>
                <c:pt idx="340">
                  <c:v>-1.1551670544959986E-5</c:v>
                </c:pt>
                <c:pt idx="341">
                  <c:v>-1.1474042369342874E-5</c:v>
                </c:pt>
                <c:pt idx="342">
                  <c:v>-1.139704150858186E-5</c:v>
                </c:pt>
                <c:pt idx="343">
                  <c:v>-1.1320662771678736E-5</c:v>
                </c:pt>
                <c:pt idx="344">
                  <c:v>-1.1244900992708169E-5</c:v>
                </c:pt>
                <c:pt idx="345">
                  <c:v>-1.1169751034674993E-5</c:v>
                </c:pt>
                <c:pt idx="346">
                  <c:v>-1.1095207786621229E-5</c:v>
                </c:pt>
                <c:pt idx="347">
                  <c:v>-1.1021266165554727E-5</c:v>
                </c:pt>
                <c:pt idx="348">
                  <c:v>-1.0947921118377831E-5</c:v>
                </c:pt>
                <c:pt idx="349">
                  <c:v>-1.0875167618994377E-5</c:v>
                </c:pt>
                <c:pt idx="350">
                  <c:v>-1.0803000673131342E-5</c:v>
                </c:pt>
                <c:pt idx="351">
                  <c:v>-1.0731415312552858E-5</c:v>
                </c:pt>
                <c:pt idx="352">
                  <c:v>-1.0660406603739176E-5</c:v>
                </c:pt>
                <c:pt idx="353">
                  <c:v>-1.0589969641136343E-5</c:v>
                </c:pt>
                <c:pt idx="354">
                  <c:v>-1.0520099551013536E-5</c:v>
                </c:pt>
                <c:pt idx="355">
                  <c:v>-1.0450791490498709E-5</c:v>
                </c:pt>
                <c:pt idx="356">
                  <c:v>-1.0382040650471589E-5</c:v>
                </c:pt>
                <c:pt idx="357">
                  <c:v>-1.0313842249777679E-5</c:v>
                </c:pt>
                <c:pt idx="358">
                  <c:v>-1.0246191542942911E-5</c:v>
                </c:pt>
                <c:pt idx="359">
                  <c:v>-1.0179083816316308E-5</c:v>
                </c:pt>
                <c:pt idx="360">
                  <c:v>-1.0112514387105653E-5</c:v>
                </c:pt>
                <c:pt idx="361">
                  <c:v>-1.0046478607234807E-5</c:v>
                </c:pt>
                <c:pt idx="362">
                  <c:v>-9.9809718594863802E-6</c:v>
                </c:pt>
                <c:pt idx="363">
                  <c:v>-9.915989562323379E-6</c:v>
                </c:pt>
                <c:pt idx="364">
                  <c:v>-9.8515271641032308E-6</c:v>
                </c:pt>
                <c:pt idx="365">
                  <c:v>-9.787580151756728E-6</c:v>
                </c:pt>
                <c:pt idx="366">
                  <c:v>-9.7241440401804234E-6</c:v>
                </c:pt>
                <c:pt idx="367">
                  <c:v>-9.6612143799512414E-6</c:v>
                </c:pt>
                <c:pt idx="368">
                  <c:v>-9.5987867563621516E-6</c:v>
                </c:pt>
                <c:pt idx="369">
                  <c:v>-9.5368567865291837E-6</c:v>
                </c:pt>
                <c:pt idx="370">
                  <c:v>-9.4754201222844039E-6</c:v>
                </c:pt>
                <c:pt idx="371">
                  <c:v>-9.4144724472829216E-6</c:v>
                </c:pt>
                <c:pt idx="372">
                  <c:v>-9.3540094827888715E-6</c:v>
                </c:pt>
                <c:pt idx="373">
                  <c:v>-9.294026978032109E-6</c:v>
                </c:pt>
                <c:pt idx="374">
                  <c:v>-9.2345207217801533E-6</c:v>
                </c:pt>
                <c:pt idx="375">
                  <c:v>-9.1754865326949079E-6</c:v>
                </c:pt>
                <c:pt idx="376">
                  <c:v>-9.1169202641542876E-6</c:v>
                </c:pt>
                <c:pt idx="377">
                  <c:v>-9.0588178023235653E-6</c:v>
                </c:pt>
                <c:pt idx="378">
                  <c:v>-9.0011750671196931E-6</c:v>
                </c:pt>
                <c:pt idx="379">
                  <c:v>-8.943988014139958E-6</c:v>
                </c:pt>
                <c:pt idx="380">
                  <c:v>-8.8872526269473542E-6</c:v>
                </c:pt>
                <c:pt idx="381">
                  <c:v>-8.8309649286425139E-6</c:v>
                </c:pt>
                <c:pt idx="382">
                  <c:v>-8.7751209712560987E-6</c:v>
                </c:pt>
                <c:pt idx="383">
                  <c:v>-8.7197168405704325E-6</c:v>
                </c:pt>
                <c:pt idx="384">
                  <c:v>-8.6647486561195017E-6</c:v>
                </c:pt>
                <c:pt idx="385">
                  <c:v>-8.6102125702246253E-6</c:v>
                </c:pt>
                <c:pt idx="386">
                  <c:v>-8.5561047670301181E-6</c:v>
                </c:pt>
                <c:pt idx="387">
                  <c:v>-8.5024214625032971E-6</c:v>
                </c:pt>
                <c:pt idx="388">
                  <c:v>-8.4491589073274515E-6</c:v>
                </c:pt>
                <c:pt idx="389">
                  <c:v>-8.3963133840088649E-6</c:v>
                </c:pt>
                <c:pt idx="390">
                  <c:v>-8.3438812049481507E-6</c:v>
                </c:pt>
                <c:pt idx="391">
                  <c:v>-8.2918587172618935E-6</c:v>
                </c:pt>
                <c:pt idx="392">
                  <c:v>-8.2402422969966745E-6</c:v>
                </c:pt>
                <c:pt idx="393">
                  <c:v>-8.1890283549150404E-6</c:v>
                </c:pt>
                <c:pt idx="394">
                  <c:v>-8.1382133297451999E-6</c:v>
                </c:pt>
                <c:pt idx="395">
                  <c:v>-8.0877936958956522E-6</c:v>
                </c:pt>
                <c:pt idx="396">
                  <c:v>-8.0377659547762264E-6</c:v>
                </c:pt>
                <c:pt idx="397">
                  <c:v>-7.9881266415483753E-6</c:v>
                </c:pt>
                <c:pt idx="398">
                  <c:v>-7.9388723193392083E-6</c:v>
                </c:pt>
                <c:pt idx="399">
                  <c:v>-7.8899995859917836E-6</c:v>
                </c:pt>
                <c:pt idx="400">
                  <c:v>-7.8415050653861507E-6</c:v>
                </c:pt>
                <c:pt idx="401">
                  <c:v>-7.7933854141896511E-6</c:v>
                </c:pt>
                <c:pt idx="402">
                  <c:v>-7.745637318963921E-6</c:v>
                </c:pt>
                <c:pt idx="403">
                  <c:v>-7.6982574952005733E-6</c:v>
                </c:pt>
                <c:pt idx="404">
                  <c:v>-7.651242688285514E-6</c:v>
                </c:pt>
                <c:pt idx="405">
                  <c:v>-7.6045896725346174E-6</c:v>
                </c:pt>
                <c:pt idx="406">
                  <c:v>-7.5582952531223757E-6</c:v>
                </c:pt>
                <c:pt idx="407">
                  <c:v>-7.512356263188916E-6</c:v>
                </c:pt>
                <c:pt idx="408">
                  <c:v>-7.4667695648043251E-6</c:v>
                </c:pt>
                <c:pt idx="409">
                  <c:v>-7.4215320470399909E-6</c:v>
                </c:pt>
                <c:pt idx="410">
                  <c:v>-7.3766406307902428E-6</c:v>
                </c:pt>
                <c:pt idx="411">
                  <c:v>-7.3320922629863781E-6</c:v>
                </c:pt>
                <c:pt idx="412">
                  <c:v>-7.2878839185253159E-6</c:v>
                </c:pt>
                <c:pt idx="413">
                  <c:v>-7.2440125993052733E-6</c:v>
                </c:pt>
                <c:pt idx="414">
                  <c:v>-7.2004753380830677E-6</c:v>
                </c:pt>
                <c:pt idx="415">
                  <c:v>-7.1572691917238208E-6</c:v>
                </c:pt>
                <c:pt idx="416">
                  <c:v>-7.1143912460226046E-6</c:v>
                </c:pt>
                <c:pt idx="417">
                  <c:v>-7.0718386128114411E-6</c:v>
                </c:pt>
                <c:pt idx="418">
                  <c:v>-7.0296084299593143E-6</c:v>
                </c:pt>
                <c:pt idx="419">
                  <c:v>-6.9876978642651441E-6</c:v>
                </c:pt>
                <c:pt idx="420">
                  <c:v>-6.9461041056718194E-6</c:v>
                </c:pt>
                <c:pt idx="421">
                  <c:v>-6.9048243740164918E-6</c:v>
                </c:pt>
                <c:pt idx="422">
                  <c:v>-6.8638559122802804E-6</c:v>
                </c:pt>
                <c:pt idx="423">
                  <c:v>-6.8231959894812493E-6</c:v>
                </c:pt>
                <c:pt idx="424">
                  <c:v>-6.7828418997100806E-6</c:v>
                </c:pt>
                <c:pt idx="425">
                  <c:v>-6.742790965023059E-6</c:v>
                </c:pt>
                <c:pt idx="426">
                  <c:v>-6.703040529656099E-6</c:v>
                </c:pt>
                <c:pt idx="427">
                  <c:v>-6.6635879629177265E-6</c:v>
                </c:pt>
                <c:pt idx="428">
                  <c:v>-6.6244306601534107E-6</c:v>
                </c:pt>
                <c:pt idx="429">
                  <c:v>-6.5855660388882436E-6</c:v>
                </c:pt>
                <c:pt idx="430">
                  <c:v>-6.5469915455772406E-6</c:v>
                </c:pt>
                <c:pt idx="431">
                  <c:v>-6.508704644033398E-6</c:v>
                </c:pt>
                <c:pt idx="432">
                  <c:v>-6.4707028269996332E-6</c:v>
                </c:pt>
                <c:pt idx="433">
                  <c:v>-6.4329836093984835E-6</c:v>
                </c:pt>
                <c:pt idx="434">
                  <c:v>-6.3955445292964294E-6</c:v>
                </c:pt>
                <c:pt idx="435">
                  <c:v>-6.3583831459752468E-6</c:v>
                </c:pt>
                <c:pt idx="436">
                  <c:v>-6.3214970447536351E-6</c:v>
                </c:pt>
                <c:pt idx="437">
                  <c:v>-6.2848838331299135E-6</c:v>
                </c:pt>
                <c:pt idx="438">
                  <c:v>-6.2485411398176848E-6</c:v>
                </c:pt>
                <c:pt idx="439">
                  <c:v>-6.2124666166744917E-6</c:v>
                </c:pt>
                <c:pt idx="440">
                  <c:v>-6.1766579377374911E-6</c:v>
                </c:pt>
                <c:pt idx="441">
                  <c:v>-6.1411127992234472E-6</c:v>
                </c:pt>
                <c:pt idx="442">
                  <c:v>-6.1058289176000795E-6</c:v>
                </c:pt>
                <c:pt idx="443">
                  <c:v>-6.0708040344076985E-6</c:v>
                </c:pt>
                <c:pt idx="444">
                  <c:v>-6.0360359075802525E-6</c:v>
                </c:pt>
                <c:pt idx="445">
                  <c:v>-6.0015223210886115E-6</c:v>
                </c:pt>
                <c:pt idx="446">
                  <c:v>-5.9672610762616039E-6</c:v>
                </c:pt>
                <c:pt idx="447">
                  <c:v>-5.9332499966076673E-6</c:v>
                </c:pt>
                <c:pt idx="448">
                  <c:v>-5.8994869278148386E-6</c:v>
                </c:pt>
                <c:pt idx="449">
                  <c:v>-5.8659697319647881E-6</c:v>
                </c:pt>
                <c:pt idx="450">
                  <c:v>-5.8326962952474436E-6</c:v>
                </c:pt>
                <c:pt idx="451">
                  <c:v>-5.7996645221750203E-6</c:v>
                </c:pt>
                <c:pt idx="452">
                  <c:v>-5.7668723365463458E-6</c:v>
                </c:pt>
                <c:pt idx="453">
                  <c:v>-5.7343176843398479E-6</c:v>
                </c:pt>
                <c:pt idx="454">
                  <c:v>-5.7019985269632532E-6</c:v>
                </c:pt>
                <c:pt idx="455">
                  <c:v>-5.6699128489682117E-6</c:v>
                </c:pt>
                <c:pt idx="456">
                  <c:v>-5.6380586513000008E-6</c:v>
                </c:pt>
                <c:pt idx="457">
                  <c:v>-5.6064339551548358E-6</c:v>
                </c:pt>
                <c:pt idx="458">
                  <c:v>-5.5750368010155371E-6</c:v>
                </c:pt>
                <c:pt idx="459">
                  <c:v>-5.5438652457585549E-6</c:v>
                </c:pt>
                <c:pt idx="460">
                  <c:v>-5.5129173665112707E-6</c:v>
                </c:pt>
                <c:pt idx="461">
                  <c:v>-5.4821912577590166E-6</c:v>
                </c:pt>
                <c:pt idx="462">
                  <c:v>-5.4516850323094031E-6</c:v>
                </c:pt>
                <c:pt idx="463">
                  <c:v>-5.4213968203279891E-6</c:v>
                </c:pt>
                <c:pt idx="464">
                  <c:v>-5.3913247712669362E-6</c:v>
                </c:pt>
                <c:pt idx="465">
                  <c:v>-5.3614670500076969E-6</c:v>
                </c:pt>
                <c:pt idx="466">
                  <c:v>-5.3318218407183279E-6</c:v>
                </c:pt>
                <c:pt idx="467">
                  <c:v>-5.302387342031847E-6</c:v>
                </c:pt>
                <c:pt idx="468">
                  <c:v>-5.2731617718678701E-6</c:v>
                </c:pt>
                <c:pt idx="469">
                  <c:v>-5.24414336550396E-6</c:v>
                </c:pt>
                <c:pt idx="470">
                  <c:v>-5.2153303717183094E-6</c:v>
                </c:pt>
                <c:pt idx="471">
                  <c:v>-5.186721059540037E-6</c:v>
                </c:pt>
                <c:pt idx="472">
                  <c:v>-5.1583137114988936E-6</c:v>
                </c:pt>
                <c:pt idx="473">
                  <c:v>-5.1301066294112256E-6</c:v>
                </c:pt>
                <c:pt idx="474">
                  <c:v>-5.1020981257010245E-6</c:v>
                </c:pt>
                <c:pt idx="475">
                  <c:v>-5.0742865349718622E-6</c:v>
                </c:pt>
                <c:pt idx="476">
                  <c:v>-5.0466702043636069E-6</c:v>
                </c:pt>
                <c:pt idx="477">
                  <c:v>-5.0192474954810852E-6</c:v>
                </c:pt>
                <c:pt idx="478">
                  <c:v>-4.9920167882513894E-6</c:v>
                </c:pt>
                <c:pt idx="479">
                  <c:v>-4.9649764751379057E-6</c:v>
                </c:pt>
                <c:pt idx="480">
                  <c:v>-4.9381249659619618E-6</c:v>
                </c:pt>
                <c:pt idx="481">
                  <c:v>-4.9114606840455056E-6</c:v>
                </c:pt>
                <c:pt idx="482">
                  <c:v>-4.8849820681397676E-6</c:v>
                </c:pt>
                <c:pt idx="483">
                  <c:v>-4.858687571460927E-6</c:v>
                </c:pt>
                <c:pt idx="484">
                  <c:v>-4.8325756616901157E-6</c:v>
                </c:pt>
                <c:pt idx="485">
                  <c:v>-4.8066448209734156E-6</c:v>
                </c:pt>
                <c:pt idx="486">
                  <c:v>-4.7808935459218548E-6</c:v>
                </c:pt>
                <c:pt idx="487">
                  <c:v>-4.7553203466470865E-6</c:v>
                </c:pt>
                <c:pt idx="488">
                  <c:v>-4.7299237486900383E-6</c:v>
                </c:pt>
                <c:pt idx="489">
                  <c:v>-4.7047022891636012E-6</c:v>
                </c:pt>
                <c:pt idx="490">
                  <c:v>-4.6796545196456154E-6</c:v>
                </c:pt>
                <c:pt idx="491">
                  <c:v>-4.6547790071431948E-6</c:v>
                </c:pt>
                <c:pt idx="492">
                  <c:v>-4.6300743292710873E-6</c:v>
                </c:pt>
                <c:pt idx="493">
                  <c:v>-4.605539079073316E-6</c:v>
                </c:pt>
                <c:pt idx="494">
                  <c:v>-4.5811718611658649E-6</c:v>
                </c:pt>
                <c:pt idx="495">
                  <c:v>-4.5569712936653356E-6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95D-4A63-9394-72BF489CA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4651712"/>
        <c:axId val="484652544"/>
      </c:scatterChart>
      <c:valAx>
        <c:axId val="74367072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</a:t>
                </a:r>
              </a:p>
            </c:rich>
          </c:tx>
          <c:layout>
            <c:manualLayout>
              <c:xMode val="edge"/>
              <c:yMode val="edge"/>
              <c:x val="0.60324032947923789"/>
              <c:y val="0.903003412526717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74363744"/>
        <c:crossesAt val="-100"/>
        <c:crossBetween val="midCat"/>
      </c:valAx>
      <c:valAx>
        <c:axId val="74363744"/>
        <c:scaling>
          <c:orientation val="minMax"/>
          <c:min val="-80"/>
        </c:scaling>
        <c:delete val="0"/>
        <c:axPos val="l"/>
        <c:majorGridlines>
          <c:spPr>
            <a:ln w="1270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減衰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74367072"/>
        <c:crossesAt val="0.1"/>
        <c:crossBetween val="midCat"/>
      </c:valAx>
      <c:valAx>
        <c:axId val="484652544"/>
        <c:scaling>
          <c:orientation val="minMax"/>
          <c:min val="-4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リターンロス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</a:endParaRPr>
              </a:p>
            </c:rich>
          </c:tx>
          <c:layout>
            <c:manualLayout>
              <c:xMode val="edge"/>
              <c:yMode val="edge"/>
              <c:x val="0.94270095067682491"/>
              <c:y val="0.2290464442855489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484651712"/>
        <c:crosses val="max"/>
        <c:crossBetween val="midCat"/>
      </c:valAx>
      <c:valAx>
        <c:axId val="484651712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846525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415200421889413"/>
          <c:y val="0.1244385213080943"/>
          <c:w val="0.26472566086077381"/>
          <c:h val="0.1837667350404728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ＭＳ Ｐ明朝" panose="02020600040205080304" pitchFamily="18" charset="-128"/>
                <a:cs typeface="Times New Roman" panose="02020603050405020304" pitchFamily="18" charset="0"/>
              </a:rPr>
              <a:t>数値計算による</a:t>
            </a:r>
            <a:endParaRPr lang="en-US" altLang="ja-JP" sz="1100" b="1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endParaRPr>
          </a:p>
          <a:p>
            <a:pPr>
              <a:defRPr/>
            </a:pPr>
            <a:r>
              <a:rPr lang="en-US" altLang="ja-JP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ＭＳ Ｐ明朝" panose="02020600040205080304" pitchFamily="18" charset="-128"/>
                <a:cs typeface="Times New Roman" panose="02020603050405020304" pitchFamily="18" charset="0"/>
              </a:rPr>
              <a:t>7</a:t>
            </a:r>
            <a:r>
              <a:rPr lang="ja-JP" altLang="en-US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ＭＳ Ｐ明朝" panose="02020600040205080304" pitchFamily="18" charset="-128"/>
                <a:cs typeface="Times New Roman" panose="02020603050405020304" pitchFamily="18" charset="0"/>
              </a:rPr>
              <a:t>次連立チェビシェフ</a:t>
            </a:r>
            <a:endParaRPr lang="en-US" altLang="ja-JP" sz="1100" b="1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5758646383922541"/>
          <c:y val="8.3759888320148912E-2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92707786526684"/>
          <c:y val="5.2158301059273139E-2"/>
          <c:w val="0.7773993524744105"/>
          <c:h val="0.8251099194108904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演算処理!$CE$34:$CE$530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  <c:pt idx="496">
                  <c:v>10.0199999999999</c:v>
                </c:pt>
              </c:numCache>
            </c:numRef>
          </c:xVal>
          <c:yVal>
            <c:numRef>
              <c:f>演算処理!$CF$34:$CF$530</c:f>
              <c:numCache>
                <c:formatCode>General</c:formatCode>
                <c:ptCount val="497"/>
                <c:pt idx="0">
                  <c:v>-4.3118892005187572E-2</c:v>
                </c:pt>
                <c:pt idx="1">
                  <c:v>-5.9724780307213357E-2</c:v>
                </c:pt>
                <c:pt idx="2">
                  <c:v>-7.7606561686452608E-2</c:v>
                </c:pt>
                <c:pt idx="3">
                  <c:v>-9.6014424132297799E-2</c:v>
                </c:pt>
                <c:pt idx="4">
                  <c:v>-0.11416773567054689</c:v>
                </c:pt>
                <c:pt idx="5">
                  <c:v>-0.13128349780531068</c:v>
                </c:pt>
                <c:pt idx="6">
                  <c:v>-0.14660481679244536</c:v>
                </c:pt>
                <c:pt idx="7">
                  <c:v>-0.15942886093660347</c:v>
                </c:pt>
                <c:pt idx="8">
                  <c:v>-0.16913395553017968</c:v>
                </c:pt>
                <c:pt idx="9">
                  <c:v>-0.17520560061338006</c:v>
                </c:pt>
                <c:pt idx="10">
                  <c:v>-0.17726125123074632</c:v>
                </c:pt>
                <c:pt idx="11">
                  <c:v>-0.17507365087401461</c:v>
                </c:pt>
                <c:pt idx="12">
                  <c:v>-0.16859233670564686</c:v>
                </c:pt>
                <c:pt idx="13">
                  <c:v>-0.1579626260601481</c:v>
                </c:pt>
                <c:pt idx="14">
                  <c:v>-0.14354094274359941</c:v>
                </c:pt>
                <c:pt idx="15">
                  <c:v>-0.12590475981943317</c:v>
                </c:pt>
                <c:pt idx="16">
                  <c:v>-0.10585476106761395</c:v>
                </c:pt>
                <c:pt idx="17">
                  <c:v>-8.4406136609212354E-2</c:v>
                </c:pt>
                <c:pt idx="18">
                  <c:v>-6.2765368026170165E-2</c:v>
                </c:pt>
                <c:pt idx="19">
                  <c:v>-4.2288631538110091E-2</c:v>
                </c:pt>
                <c:pt idx="20">
                  <c:v>-2.441832163521887E-2</c:v>
                </c:pt>
                <c:pt idx="21">
                  <c:v>-1.0595459610850066E-2</c:v>
                </c:pt>
                <c:pt idx="22">
                  <c:v>-2.1481265997631842E-3</c:v>
                </c:pt>
                <c:pt idx="23">
                  <c:v>-1.5958984280521371E-4</c:v>
                </c:pt>
                <c:pt idx="24">
                  <c:v>-5.3242059737131598E-3</c:v>
                </c:pt>
                <c:pt idx="25">
                  <c:v>-1.7803851556360599E-2</c:v>
                </c:pt>
                <c:pt idx="26">
                  <c:v>-3.7101642924957566E-2</c:v>
                </c:pt>
                <c:pt idx="27">
                  <c:v>-6.19721853302167E-2</c:v>
                </c:pt>
                <c:pt idx="28">
                  <c:v>-9.0388132771047819E-2</c:v>
                </c:pt>
                <c:pt idx="29">
                  <c:v>-0.11958194095831377</c:v>
                </c:pt>
                <c:pt idx="30">
                  <c:v>-0.14618089175739446</c:v>
                </c:pt>
                <c:pt idx="31">
                  <c:v>-0.16645496385330014</c:v>
                </c:pt>
                <c:pt idx="32">
                  <c:v>-0.1767027577179586</c:v>
                </c:pt>
                <c:pt idx="33">
                  <c:v>-0.17380991767256351</c:v>
                </c:pt>
                <c:pt idx="34">
                  <c:v>-0.15602058854195999</c:v>
                </c:pt>
                <c:pt idx="35">
                  <c:v>-0.12394497662275122</c:v>
                </c:pt>
                <c:pt idx="36">
                  <c:v>-8.1738214159350731E-2</c:v>
                </c:pt>
                <c:pt idx="37">
                  <c:v>-3.8141720027011952E-2</c:v>
                </c:pt>
                <c:pt idx="38">
                  <c:v>-6.5747539962783437E-3</c:v>
                </c:pt>
                <c:pt idx="39">
                  <c:v>-2.7251243735496589E-3</c:v>
                </c:pt>
                <c:pt idx="40">
                  <c:v>-3.7623651787820685E-2</c:v>
                </c:pt>
                <c:pt idx="41">
                  <c:v>-0.10530299863429418</c:v>
                </c:pt>
                <c:pt idx="42">
                  <c:v>-0.16849291816204209</c:v>
                </c:pt>
                <c:pt idx="43">
                  <c:v>-0.15649305966402161</c:v>
                </c:pt>
                <c:pt idx="44">
                  <c:v>-3.1639728345549616E-2</c:v>
                </c:pt>
                <c:pt idx="45">
                  <c:v>-0.17813155331946701</c:v>
                </c:pt>
                <c:pt idx="46">
                  <c:v>-2.2770342823122123</c:v>
                </c:pt>
                <c:pt idx="47">
                  <c:v>-7.2262798731348106</c:v>
                </c:pt>
                <c:pt idx="48">
                  <c:v>-13.190477615042644</c:v>
                </c:pt>
                <c:pt idx="49">
                  <c:v>-19.231619622856208</c:v>
                </c:pt>
                <c:pt idx="50">
                  <c:v>-25.391395520756838</c:v>
                </c:pt>
                <c:pt idx="51">
                  <c:v>-32.056259933433545</c:v>
                </c:pt>
                <c:pt idx="52">
                  <c:v>-40.137941836301721</c:v>
                </c:pt>
                <c:pt idx="53">
                  <c:v>-53.810202504016154</c:v>
                </c:pt>
                <c:pt idx="54">
                  <c:v>-55.149828432987704</c:v>
                </c:pt>
                <c:pt idx="55">
                  <c:v>-49.62527206708387</c:v>
                </c:pt>
                <c:pt idx="56">
                  <c:v>-48.826176964871038</c:v>
                </c:pt>
                <c:pt idx="57">
                  <c:v>-49.698032419156732</c:v>
                </c:pt>
                <c:pt idx="58">
                  <c:v>-51.711400092119604</c:v>
                </c:pt>
                <c:pt idx="59">
                  <c:v>-54.985442442955289</c:v>
                </c:pt>
                <c:pt idx="60">
                  <c:v>-60.542095549128085</c:v>
                </c:pt>
                <c:pt idx="61">
                  <c:v>-63.723971280362512</c:v>
                </c:pt>
                <c:pt idx="62">
                  <c:v>-64.422360677973643</c:v>
                </c:pt>
                <c:pt idx="63">
                  <c:v>-58.055399643797671</c:v>
                </c:pt>
                <c:pt idx="64">
                  <c:v>-54.84366442578213</c:v>
                </c:pt>
                <c:pt idx="65">
                  <c:v>-52.836153351711644</c:v>
                </c:pt>
                <c:pt idx="66">
                  <c:v>-51.475871580753967</c:v>
                </c:pt>
                <c:pt idx="67">
                  <c:v>-50.522731512533241</c:v>
                </c:pt>
                <c:pt idx="68">
                  <c:v>-49.850562908243383</c:v>
                </c:pt>
                <c:pt idx="69">
                  <c:v>-49.384687830299171</c:v>
                </c:pt>
                <c:pt idx="70">
                  <c:v>-49.077272591280675</c:v>
                </c:pt>
                <c:pt idx="71">
                  <c:v>-48.895930777578045</c:v>
                </c:pt>
                <c:pt idx="72">
                  <c:v>-48.81783982320318</c:v>
                </c:pt>
                <c:pt idx="73">
                  <c:v>-48.82644666822894</c:v>
                </c:pt>
                <c:pt idx="74">
                  <c:v>-48.909505238775843</c:v>
                </c:pt>
                <c:pt idx="75">
                  <c:v>-49.057850086300483</c:v>
                </c:pt>
                <c:pt idx="76">
                  <c:v>-49.264601732998571</c:v>
                </c:pt>
                <c:pt idx="77">
                  <c:v>-49.524638460806251</c:v>
                </c:pt>
                <c:pt idx="78">
                  <c:v>-49.834240506502312</c:v>
                </c:pt>
                <c:pt idx="79">
                  <c:v>-50.190851302174657</c:v>
                </c:pt>
                <c:pt idx="80">
                  <c:v>-50.59292262264465</c:v>
                </c:pt>
                <c:pt idx="81">
                  <c:v>-51.039824089169983</c:v>
                </c:pt>
                <c:pt idx="82">
                  <c:v>-51.531806499023574</c:v>
                </c:pt>
                <c:pt idx="83">
                  <c:v>-52.070015214863176</c:v>
                </c:pt>
                <c:pt idx="84">
                  <c:v>-52.656555878933318</c:v>
                </c:pt>
                <c:pt idx="85">
                  <c:v>-53.294621300143852</c:v>
                </c:pt>
                <c:pt idx="86">
                  <c:v>-53.988696978481883</c:v>
                </c:pt>
                <c:pt idx="87">
                  <c:v>-54.744875593489169</c:v>
                </c:pt>
                <c:pt idx="88">
                  <c:v>-55.571331758212146</c:v>
                </c:pt>
                <c:pt idx="89">
                  <c:v>-56.479044842434767</c:v>
                </c:pt>
                <c:pt idx="90">
                  <c:v>-57.482924938515495</c:v>
                </c:pt>
                <c:pt idx="91">
                  <c:v>-58.60362855767395</c:v>
                </c:pt>
                <c:pt idx="92">
                  <c:v>-59.870625635056811</c:v>
                </c:pt>
                <c:pt idx="93">
                  <c:v>-61.327702867017805</c:v>
                </c:pt>
                <c:pt idx="94">
                  <c:v>-63.043652851924051</c:v>
                </c:pt>
                <c:pt idx="95">
                  <c:v>-65.135382408745755</c:v>
                </c:pt>
                <c:pt idx="96">
                  <c:v>-67.82612795687254</c:v>
                </c:pt>
                <c:pt idx="97">
                  <c:v>-71.632015763725832</c:v>
                </c:pt>
                <c:pt idx="98">
                  <c:v>-78.312386491902529</c:v>
                </c:pt>
                <c:pt idx="99">
                  <c:v>-96.12734966455011</c:v>
                </c:pt>
                <c:pt idx="100">
                  <c:v>-76.531107983235515</c:v>
                </c:pt>
                <c:pt idx="101">
                  <c:v>-71.089682846236443</c:v>
                </c:pt>
                <c:pt idx="102">
                  <c:v>-67.847110231559355</c:v>
                </c:pt>
                <c:pt idx="103">
                  <c:v>-65.550635601150248</c:v>
                </c:pt>
                <c:pt idx="104">
                  <c:v>-63.784184187575626</c:v>
                </c:pt>
                <c:pt idx="105">
                  <c:v>-62.357406216406233</c:v>
                </c:pt>
                <c:pt idx="106">
                  <c:v>-61.167114530460047</c:v>
                </c:pt>
                <c:pt idx="107">
                  <c:v>-60.15102815254042</c:v>
                </c:pt>
                <c:pt idx="108">
                  <c:v>-59.268638651155868</c:v>
                </c:pt>
                <c:pt idx="109">
                  <c:v>-58.492102982653513</c:v>
                </c:pt>
                <c:pt idx="110">
                  <c:v>-57.801451666337663</c:v>
                </c:pt>
                <c:pt idx="111">
                  <c:v>-57.181869462103172</c:v>
                </c:pt>
                <c:pt idx="112">
                  <c:v>-56.622057922139675</c:v>
                </c:pt>
                <c:pt idx="113">
                  <c:v>-56.113201090621942</c:v>
                </c:pt>
                <c:pt idx="114">
                  <c:v>-55.648285889565436</c:v>
                </c:pt>
                <c:pt idx="115">
                  <c:v>-55.221640512789413</c:v>
                </c:pt>
                <c:pt idx="116">
                  <c:v>-54.828611911287908</c:v>
                </c:pt>
                <c:pt idx="117">
                  <c:v>-54.465334897658764</c:v>
                </c:pt>
                <c:pt idx="118">
                  <c:v>-54.128563290120255</c:v>
                </c:pt>
                <c:pt idx="119">
                  <c:v>-53.815544093872283</c:v>
                </c:pt>
                <c:pt idx="120">
                  <c:v>-53.523922181151427</c:v>
                </c:pt>
                <c:pt idx="121">
                  <c:v>-53.25166699802503</c:v>
                </c:pt>
                <c:pt idx="122">
                  <c:v>-52.997015451607993</c:v>
                </c:pt>
                <c:pt idx="123">
                  <c:v>-52.758426866184493</c:v>
                </c:pt>
                <c:pt idx="124">
                  <c:v>-52.53454706693779</c:v>
                </c:pt>
                <c:pt idx="125">
                  <c:v>-52.324179454297813</c:v>
                </c:pt>
                <c:pt idx="126">
                  <c:v>-52.126261494214688</c:v>
                </c:pt>
                <c:pt idx="127">
                  <c:v>-51.939845448924054</c:v>
                </c:pt>
                <c:pt idx="128">
                  <c:v>-51.764082460323692</c:v>
                </c:pt>
                <c:pt idx="129">
                  <c:v>-51.59820930791107</c:v>
                </c:pt>
                <c:pt idx="130">
                  <c:v>-51.441537318205633</c:v>
                </c:pt>
                <c:pt idx="131">
                  <c:v>-51.293443018326485</c:v>
                </c:pt>
                <c:pt idx="132">
                  <c:v>-51.15336021374786</c:v>
                </c:pt>
                <c:pt idx="133">
                  <c:v>-51.020773236816616</c:v>
                </c:pt>
                <c:pt idx="134">
                  <c:v>-50.89521116379715</c:v>
                </c:pt>
                <c:pt idx="135">
                  <c:v>-50.776242837896902</c:v>
                </c:pt>
                <c:pt idx="136">
                  <c:v>-50.663472566746144</c:v>
                </c:pt>
                <c:pt idx="137">
                  <c:v>-50.556536387232455</c:v>
                </c:pt>
                <c:pt idx="138">
                  <c:v>-50.455098809961108</c:v>
                </c:pt>
                <c:pt idx="139">
                  <c:v>-50.35884997107442</c:v>
                </c:pt>
                <c:pt idx="140">
                  <c:v>-50.267503131584007</c:v>
                </c:pt>
                <c:pt idx="141">
                  <c:v>-50.180792474404981</c:v>
                </c:pt>
                <c:pt idx="142">
                  <c:v>-50.098471157436322</c:v>
                </c:pt>
                <c:pt idx="143">
                  <c:v>-50.020309587692672</c:v>
                </c:pt>
                <c:pt idx="144">
                  <c:v>-49.946093886962387</c:v>
                </c:pt>
                <c:pt idx="145">
                  <c:v>-49.875624523978288</c:v>
                </c:pt>
                <c:pt idx="146">
                  <c:v>-49.808715091827636</c:v>
                </c:pt>
                <c:pt idx="147">
                  <c:v>-49.745191212440147</c:v>
                </c:pt>
                <c:pt idx="148">
                  <c:v>-49.684889552594996</c:v>
                </c:pt>
                <c:pt idx="149">
                  <c:v>-49.627656938071631</c:v>
                </c:pt>
                <c:pt idx="150">
                  <c:v>-49.573349554408424</c:v>
                </c:pt>
                <c:pt idx="151">
                  <c:v>-49.521832224288964</c:v>
                </c:pt>
                <c:pt idx="152">
                  <c:v>-49.472977752895346</c:v>
                </c:pt>
                <c:pt idx="153">
                  <c:v>-49.426666333691699</c:v>
                </c:pt>
                <c:pt idx="154">
                  <c:v>-49.382785008060573</c:v>
                </c:pt>
                <c:pt idx="155">
                  <c:v>-49.341227173037424</c:v>
                </c:pt>
                <c:pt idx="156">
                  <c:v>-49.301892132094395</c:v>
                </c:pt>
                <c:pt idx="157">
                  <c:v>-49.264684684534494</c:v>
                </c:pt>
                <c:pt idx="158">
                  <c:v>-49.229514749582293</c:v>
                </c:pt>
                <c:pt idx="159">
                  <c:v>-49.196297021714315</c:v>
                </c:pt>
                <c:pt idx="160">
                  <c:v>-49.16495065416769</c:v>
                </c:pt>
                <c:pt idx="161">
                  <c:v>-49.135398967910945</c:v>
                </c:pt>
                <c:pt idx="162">
                  <c:v>-49.107569183661923</c:v>
                </c:pt>
                <c:pt idx="163">
                  <c:v>-49.081392174801081</c:v>
                </c:pt>
                <c:pt idx="164">
                  <c:v>-49.056802239259952</c:v>
                </c:pt>
                <c:pt idx="165">
                  <c:v>-49.033736888667235</c:v>
                </c:pt>
                <c:pt idx="166">
                  <c:v>-49.012136653213901</c:v>
                </c:pt>
                <c:pt idx="167">
                  <c:v>-48.991944900856758</c:v>
                </c:pt>
                <c:pt idx="168">
                  <c:v>-48.973107669619353</c:v>
                </c:pt>
                <c:pt idx="169">
                  <c:v>-48.955573511872565</c:v>
                </c:pt>
                <c:pt idx="170">
                  <c:v>-48.939293349587267</c:v>
                </c:pt>
                <c:pt idx="171">
                  <c:v>-48.924220339648798</c:v>
                </c:pt>
                <c:pt idx="172">
                  <c:v>-48.910309748409958</c:v>
                </c:pt>
                <c:pt idx="173">
                  <c:v>-48.89751883473685</c:v>
                </c:pt>
                <c:pt idx="174">
                  <c:v>-48.885806740870869</c:v>
                </c:pt>
                <c:pt idx="175">
                  <c:v>-48.875134390492661</c:v>
                </c:pt>
                <c:pt idx="176">
                  <c:v>-48.865464393429001</c:v>
                </c:pt>
                <c:pt idx="177">
                  <c:v>-48.856760956493517</c:v>
                </c:pt>
                <c:pt idx="178">
                  <c:v>-48.848989799997511</c:v>
                </c:pt>
                <c:pt idx="179">
                  <c:v>-48.842118079506811</c:v>
                </c:pt>
                <c:pt idx="180">
                  <c:v>-48.836114312457603</c:v>
                </c:pt>
                <c:pt idx="181">
                  <c:v>-48.830948309276806</c:v>
                </c:pt>
                <c:pt idx="182">
                  <c:v>-48.826591108682386</c:v>
                </c:pt>
                <c:pt idx="183">
                  <c:v>-48.823014916865759</c:v>
                </c:pt>
                <c:pt idx="184">
                  <c:v>-48.820193050283095</c:v>
                </c:pt>
                <c:pt idx="185">
                  <c:v>-48.81809988180423</c:v>
                </c:pt>
                <c:pt idx="186">
                  <c:v>-48.816710789988051</c:v>
                </c:pt>
                <c:pt idx="187">
                  <c:v>-48.816002111271601</c:v>
                </c:pt>
                <c:pt idx="188">
                  <c:v>-48.815951094876809</c:v>
                </c:pt>
                <c:pt idx="189">
                  <c:v>-48.816535860253687</c:v>
                </c:pt>
                <c:pt idx="190">
                  <c:v>-48.817735356892989</c:v>
                </c:pt>
                <c:pt idx="191">
                  <c:v>-48.819529326353887</c:v>
                </c:pt>
                <c:pt idx="192">
                  <c:v>-48.821898266363618</c:v>
                </c:pt>
                <c:pt idx="193">
                  <c:v>-48.824823396856971</c:v>
                </c:pt>
                <c:pt idx="194">
                  <c:v>-48.828286627832867</c:v>
                </c:pt>
                <c:pt idx="195">
                  <c:v>-48.832270528914407</c:v>
                </c:pt>
                <c:pt idx="196">
                  <c:v>-48.836758300506744</c:v>
                </c:pt>
                <c:pt idx="197">
                  <c:v>-48.841733746454992</c:v>
                </c:pt>
                <c:pt idx="198">
                  <c:v>-48.847181248110672</c:v>
                </c:pt>
                <c:pt idx="199">
                  <c:v>-48.85308573972236</c:v>
                </c:pt>
                <c:pt idx="200">
                  <c:v>-48.859432685071141</c:v>
                </c:pt>
                <c:pt idx="201">
                  <c:v>-48.866208055277895</c:v>
                </c:pt>
                <c:pt idx="202">
                  <c:v>-48.873398307713252</c:v>
                </c:pt>
                <c:pt idx="203">
                  <c:v>-48.880990365946943</c:v>
                </c:pt>
                <c:pt idx="204">
                  <c:v>-48.88897160067625</c:v>
                </c:pt>
                <c:pt idx="205">
                  <c:v>-48.897329811578174</c:v>
                </c:pt>
                <c:pt idx="206">
                  <c:v>-48.906053210033129</c:v>
                </c:pt>
                <c:pt idx="207">
                  <c:v>-48.915130402671267</c:v>
                </c:pt>
                <c:pt idx="208">
                  <c:v>-48.924550375696015</c:v>
                </c:pt>
                <c:pt idx="209">
                  <c:v>-48.934302479941969</c:v>
                </c:pt>
                <c:pt idx="210">
                  <c:v>-48.944376416627065</c:v>
                </c:pt>
                <c:pt idx="211">
                  <c:v>-48.954762223761733</c:v>
                </c:pt>
                <c:pt idx="212">
                  <c:v>-48.965450263179463</c:v>
                </c:pt>
                <c:pt idx="213">
                  <c:v>-48.9764312081561</c:v>
                </c:pt>
                <c:pt idx="214">
                  <c:v>-48.987696031586516</c:v>
                </c:pt>
                <c:pt idx="215">
                  <c:v>-48.999235994689705</c:v>
                </c:pt>
                <c:pt idx="216">
                  <c:v>-49.011042636214803</c:v>
                </c:pt>
                <c:pt idx="217">
                  <c:v>-49.023107762122208</c:v>
                </c:pt>
                <c:pt idx="218">
                  <c:v>-49.035423435715572</c:v>
                </c:pt>
                <c:pt idx="219">
                  <c:v>-49.047981968201839</c:v>
                </c:pt>
                <c:pt idx="220">
                  <c:v>-49.060775909657693</c:v>
                </c:pt>
                <c:pt idx="221">
                  <c:v>-49.073798040382215</c:v>
                </c:pt>
                <c:pt idx="222">
                  <c:v>-49.087041362616631</c:v>
                </c:pt>
                <c:pt idx="223">
                  <c:v>-49.100499092612949</c:v>
                </c:pt>
                <c:pt idx="224">
                  <c:v>-49.114164653034614</c:v>
                </c:pt>
                <c:pt idx="225">
                  <c:v>-49.128031665673092</c:v>
                </c:pt>
                <c:pt idx="226">
                  <c:v>-49.142093944464975</c:v>
                </c:pt>
                <c:pt idx="227">
                  <c:v>-49.156345488795523</c:v>
                </c:pt>
                <c:pt idx="228">
                  <c:v>-49.170780477074878</c:v>
                </c:pt>
                <c:pt idx="229">
                  <c:v>-49.185393260574131</c:v>
                </c:pt>
                <c:pt idx="230">
                  <c:v>-49.200178357509188</c:v>
                </c:pt>
                <c:pt idx="231">
                  <c:v>-49.215130447360814</c:v>
                </c:pt>
                <c:pt idx="232">
                  <c:v>-49.230244365419971</c:v>
                </c:pt>
                <c:pt idx="233">
                  <c:v>-49.245515097548221</c:v>
                </c:pt>
                <c:pt idx="234">
                  <c:v>-49.260937775143354</c:v>
                </c:pt>
                <c:pt idx="235">
                  <c:v>-49.276507670300809</c:v>
                </c:pt>
                <c:pt idx="236">
                  <c:v>-49.292220191162443</c:v>
                </c:pt>
                <c:pt idx="237">
                  <c:v>-49.308070877443953</c:v>
                </c:pt>
                <c:pt idx="238">
                  <c:v>-49.324055396133204</c:v>
                </c:pt>
                <c:pt idx="239">
                  <c:v>-49.340169537351898</c:v>
                </c:pt>
                <c:pt idx="240">
                  <c:v>-49.356409210373471</c:v>
                </c:pt>
                <c:pt idx="241">
                  <c:v>-49.372770439790315</c:v>
                </c:pt>
                <c:pt idx="242">
                  <c:v>-49.389249361824035</c:v>
                </c:pt>
                <c:pt idx="243">
                  <c:v>-49.40584222077247</c:v>
                </c:pt>
                <c:pt idx="244">
                  <c:v>-49.422545365587666</c:v>
                </c:pt>
                <c:pt idx="245">
                  <c:v>-49.439355246579368</c:v>
                </c:pt>
                <c:pt idx="246">
                  <c:v>-49.456268412238487</c:v>
                </c:pt>
                <c:pt idx="247">
                  <c:v>-49.473281506175837</c:v>
                </c:pt>
                <c:pt idx="248">
                  <c:v>-49.490391264171052</c:v>
                </c:pt>
                <c:pt idx="249">
                  <c:v>-49.507594511327241</c:v>
                </c:pt>
                <c:pt idx="250">
                  <c:v>-49.524888159327148</c:v>
                </c:pt>
                <c:pt idx="251">
                  <c:v>-49.542269203786418</c:v>
                </c:pt>
                <c:pt idx="252">
                  <c:v>-49.559734721700231</c:v>
                </c:pt>
                <c:pt idx="253">
                  <c:v>-49.57728186897937</c:v>
                </c:pt>
                <c:pt idx="254">
                  <c:v>-49.59490787807227</c:v>
                </c:pt>
                <c:pt idx="255">
                  <c:v>-49.612610055669528</c:v>
                </c:pt>
                <c:pt idx="256">
                  <c:v>-49.630385780487558</c:v>
                </c:pt>
                <c:pt idx="257">
                  <c:v>-49.648232501128348</c:v>
                </c:pt>
                <c:pt idx="258">
                  <c:v>-49.666147734012291</c:v>
                </c:pt>
                <c:pt idx="259">
                  <c:v>-49.684129061381263</c:v>
                </c:pt>
                <c:pt idx="260">
                  <c:v>-49.70217412936907</c:v>
                </c:pt>
                <c:pt idx="261">
                  <c:v>-49.720280646136899</c:v>
                </c:pt>
                <c:pt idx="262">
                  <c:v>-49.738446380071082</c:v>
                </c:pt>
                <c:pt idx="263">
                  <c:v>-49.75666915804085</c:v>
                </c:pt>
                <c:pt idx="264">
                  <c:v>-49.774946863713822</c:v>
                </c:pt>
                <c:pt idx="265">
                  <c:v>-49.793277435926974</c:v>
                </c:pt>
                <c:pt idx="266">
                  <c:v>-49.811658867111092</c:v>
                </c:pt>
                <c:pt idx="267">
                  <c:v>-49.83008920176659</c:v>
                </c:pt>
                <c:pt idx="268">
                  <c:v>-49.848566534988919</c:v>
                </c:pt>
                <c:pt idx="269">
                  <c:v>-49.867089011041543</c:v>
                </c:pt>
                <c:pt idx="270">
                  <c:v>-49.885654821974946</c:v>
                </c:pt>
                <c:pt idx="271">
                  <c:v>-49.904262206289786</c:v>
                </c:pt>
                <c:pt idx="272">
                  <c:v>-49.922909447642695</c:v>
                </c:pt>
                <c:pt idx="273">
                  <c:v>-49.941594873593125</c:v>
                </c:pt>
                <c:pt idx="274">
                  <c:v>-49.960316854389802</c:v>
                </c:pt>
                <c:pt idx="275">
                  <c:v>-49.979073801795337</c:v>
                </c:pt>
                <c:pt idx="276">
                  <c:v>-49.997864167947569</c:v>
                </c:pt>
                <c:pt idx="277">
                  <c:v>-50.016686444256429</c:v>
                </c:pt>
                <c:pt idx="278">
                  <c:v>-50.035539160335034</c:v>
                </c:pt>
                <c:pt idx="279">
                  <c:v>-50.054420882963775</c:v>
                </c:pt>
                <c:pt idx="280">
                  <c:v>-50.073330215086244</c:v>
                </c:pt>
                <c:pt idx="281">
                  <c:v>-50.092265794835853</c:v>
                </c:pt>
                <c:pt idx="282">
                  <c:v>-50.111226294592292</c:v>
                </c:pt>
                <c:pt idx="283">
                  <c:v>-50.130210420066405</c:v>
                </c:pt>
                <c:pt idx="284">
                  <c:v>-50.149216909412829</c:v>
                </c:pt>
                <c:pt idx="285">
                  <c:v>-50.168244532369386</c:v>
                </c:pt>
                <c:pt idx="286">
                  <c:v>-50.187292089422122</c:v>
                </c:pt>
                <c:pt idx="287">
                  <c:v>-50.206358410995421</c:v>
                </c:pt>
                <c:pt idx="288">
                  <c:v>-50.225442356666008</c:v>
                </c:pt>
                <c:pt idx="289">
                  <c:v>-50.24454281440039</c:v>
                </c:pt>
                <c:pt idx="290">
                  <c:v>-50.263658699814627</c:v>
                </c:pt>
                <c:pt idx="291">
                  <c:v>-50.282788955455963</c:v>
                </c:pt>
                <c:pt idx="292">
                  <c:v>-50.301932550105292</c:v>
                </c:pt>
                <c:pt idx="293">
                  <c:v>-50.321088478100087</c:v>
                </c:pt>
                <c:pt idx="294">
                  <c:v>-50.340255758676932</c:v>
                </c:pt>
                <c:pt idx="295">
                  <c:v>-50.359433435332896</c:v>
                </c:pt>
                <c:pt idx="296">
                  <c:v>-50.378620575205559</c:v>
                </c:pt>
                <c:pt idx="297">
                  <c:v>-50.397816268470557</c:v>
                </c:pt>
                <c:pt idx="298">
                  <c:v>-50.417019627756403</c:v>
                </c:pt>
                <c:pt idx="299">
                  <c:v>-50.436229787576046</c:v>
                </c:pt>
                <c:pt idx="300">
                  <c:v>-50.45544590377439</c:v>
                </c:pt>
                <c:pt idx="301">
                  <c:v>-50.474667152991515</c:v>
                </c:pt>
                <c:pt idx="302">
                  <c:v>-50.493892732140907</c:v>
                </c:pt>
                <c:pt idx="303">
                  <c:v>-50.513121857902391</c:v>
                </c:pt>
                <c:pt idx="304">
                  <c:v>-50.532353766229122</c:v>
                </c:pt>
                <c:pt idx="305">
                  <c:v>-50.551587711868365</c:v>
                </c:pt>
                <c:pt idx="306">
                  <c:v>-50.570822967895509</c:v>
                </c:pt>
                <c:pt idx="307">
                  <c:v>-50.590058825260911</c:v>
                </c:pt>
                <c:pt idx="308">
                  <c:v>-50.609294592349336</c:v>
                </c:pt>
                <c:pt idx="309">
                  <c:v>-50.628529594551267</c:v>
                </c:pt>
                <c:pt idx="310">
                  <c:v>-50.647763173846073</c:v>
                </c:pt>
                <c:pt idx="311">
                  <c:v>-50.666994688396542</c:v>
                </c:pt>
                <c:pt idx="312">
                  <c:v>-50.686223512154214</c:v>
                </c:pt>
                <c:pt idx="313">
                  <c:v>-50.705449034475592</c:v>
                </c:pt>
                <c:pt idx="314">
                  <c:v>-50.72467065974859</c:v>
                </c:pt>
                <c:pt idx="315">
                  <c:v>-50.743887807028962</c:v>
                </c:pt>
                <c:pt idx="316">
                  <c:v>-50.763099909686538</c:v>
                </c:pt>
                <c:pt idx="317">
                  <c:v>-50.782306415060873</c:v>
                </c:pt>
                <c:pt idx="318">
                  <c:v>-50.801506784125948</c:v>
                </c:pt>
                <c:pt idx="319">
                  <c:v>-50.820700491163919</c:v>
                </c:pt>
                <c:pt idx="320">
                  <c:v>-50.839887023447254</c:v>
                </c:pt>
                <c:pt idx="321">
                  <c:v>-50.859065880929421</c:v>
                </c:pt>
                <c:pt idx="322">
                  <c:v>-50.878236575943589</c:v>
                </c:pt>
                <c:pt idx="323">
                  <c:v>-50.897398632909216</c:v>
                </c:pt>
                <c:pt idx="324">
                  <c:v>-50.916551588046239</c:v>
                </c:pt>
                <c:pt idx="325">
                  <c:v>-50.935694989096774</c:v>
                </c:pt>
                <c:pt idx="326">
                  <c:v>-50.954828395053923</c:v>
                </c:pt>
                <c:pt idx="327">
                  <c:v>-50.973951375897578</c:v>
                </c:pt>
                <c:pt idx="328">
                  <c:v>-50.993063512337145</c:v>
                </c:pt>
                <c:pt idx="329">
                  <c:v>-51.012164395560646</c:v>
                </c:pt>
                <c:pt idx="330">
                  <c:v>-51.031253626990406</c:v>
                </c:pt>
                <c:pt idx="331">
                  <c:v>-51.050330818044927</c:v>
                </c:pt>
                <c:pt idx="332">
                  <c:v>-51.069395589906691</c:v>
                </c:pt>
                <c:pt idx="333">
                  <c:v>-51.088447573296023</c:v>
                </c:pt>
                <c:pt idx="334">
                  <c:v>-51.107486408250502</c:v>
                </c:pt>
                <c:pt idx="335">
                  <c:v>-51.126511743909987</c:v>
                </c:pt>
                <c:pt idx="336">
                  <c:v>-51.145523238307113</c:v>
                </c:pt>
                <c:pt idx="337">
                  <c:v>-51.164520558162813</c:v>
                </c:pt>
                <c:pt idx="338">
                  <c:v>-51.183503378687149</c:v>
                </c:pt>
                <c:pt idx="339">
                  <c:v>-51.202471383385017</c:v>
                </c:pt>
                <c:pt idx="340">
                  <c:v>-51.221424263866631</c:v>
                </c:pt>
                <c:pt idx="341">
                  <c:v>-51.240361719662737</c:v>
                </c:pt>
                <c:pt idx="342">
                  <c:v>-51.259283458044358</c:v>
                </c:pt>
                <c:pt idx="343">
                  <c:v>-51.278189193846977</c:v>
                </c:pt>
                <c:pt idx="344">
                  <c:v>-51.297078649299053</c:v>
                </c:pt>
                <c:pt idx="345">
                  <c:v>-51.315951553854632</c:v>
                </c:pt>
                <c:pt idx="346">
                  <c:v>-51.334807644030192</c:v>
                </c:pt>
                <c:pt idx="347">
                  <c:v>-51.353646663245328</c:v>
                </c:pt>
                <c:pt idx="348">
                  <c:v>-51.372468361667252</c:v>
                </c:pt>
                <c:pt idx="349">
                  <c:v>-51.39127249605928</c:v>
                </c:pt>
                <c:pt idx="350">
                  <c:v>-51.410058829632696</c:v>
                </c:pt>
                <c:pt idx="351">
                  <c:v>-51.428827131902359</c:v>
                </c:pt>
                <c:pt idx="352">
                  <c:v>-51.4475771785457</c:v>
                </c:pt>
                <c:pt idx="353">
                  <c:v>-51.466308751265103</c:v>
                </c:pt>
                <c:pt idx="354">
                  <c:v>-51.485021637653539</c:v>
                </c:pt>
                <c:pt idx="355">
                  <c:v>-51.503715631063464</c:v>
                </c:pt>
                <c:pt idx="356">
                  <c:v>-51.522390530478724</c:v>
                </c:pt>
                <c:pt idx="357">
                  <c:v>-51.541046140389625</c:v>
                </c:pt>
                <c:pt idx="358">
                  <c:v>-51.559682270670763</c:v>
                </c:pt>
                <c:pt idx="359">
                  <c:v>-51.578298736461946</c:v>
                </c:pt>
                <c:pt idx="360">
                  <c:v>-51.596895358051746</c:v>
                </c:pt>
                <c:pt idx="361">
                  <c:v>-51.615471960763827</c:v>
                </c:pt>
                <c:pt idx="362">
                  <c:v>-51.634028374845954</c:v>
                </c:pt>
                <c:pt idx="363">
                  <c:v>-51.652564435361541</c:v>
                </c:pt>
                <c:pt idx="364">
                  <c:v>-51.671079982083789</c:v>
                </c:pt>
                <c:pt idx="365">
                  <c:v>-51.689574859392202</c:v>
                </c:pt>
                <c:pt idx="366">
                  <c:v>-51.708048916171514</c:v>
                </c:pt>
                <c:pt idx="367">
                  <c:v>-51.726502005712987</c:v>
                </c:pt>
                <c:pt idx="368">
                  <c:v>-51.744933985617934</c:v>
                </c:pt>
                <c:pt idx="369">
                  <c:v>-51.763344717703497</c:v>
                </c:pt>
                <c:pt idx="370">
                  <c:v>-51.781734067910548</c:v>
                </c:pt>
                <c:pt idx="371">
                  <c:v>-51.800101906213712</c:v>
                </c:pt>
                <c:pt idx="372">
                  <c:v>-51.818448106533396</c:v>
                </c:pt>
                <c:pt idx="373">
                  <c:v>-51.836772546649954</c:v>
                </c:pt>
                <c:pt idx="374">
                  <c:v>-51.855075108119586</c:v>
                </c:pt>
                <c:pt idx="375">
                  <c:v>-51.873355676192361</c:v>
                </c:pt>
                <c:pt idx="376">
                  <c:v>-51.891614139731942</c:v>
                </c:pt>
                <c:pt idx="377">
                  <c:v>-51.909850391137162</c:v>
                </c:pt>
                <c:pt idx="378">
                  <c:v>-51.9280643262654</c:v>
                </c:pt>
                <c:pt idx="379">
                  <c:v>-51.946255844357616</c:v>
                </c:pt>
                <c:pt idx="380">
                  <c:v>-51.964424847965091</c:v>
                </c:pt>
                <c:pt idx="381">
                  <c:v>-51.982571242877839</c:v>
                </c:pt>
                <c:pt idx="382">
                  <c:v>-52.000694938054551</c:v>
                </c:pt>
                <c:pt idx="383">
                  <c:v>-52.018795845554145</c:v>
                </c:pt>
                <c:pt idx="384">
                  <c:v>-52.036873880468804</c:v>
                </c:pt>
                <c:pt idx="385">
                  <c:v>-52.054928960858511</c:v>
                </c:pt>
                <c:pt idx="386">
                  <c:v>-52.072961007687056</c:v>
                </c:pt>
                <c:pt idx="387">
                  <c:v>-52.090969944759365</c:v>
                </c:pt>
                <c:pt idx="388">
                  <c:v>-52.108955698660381</c:v>
                </c:pt>
                <c:pt idx="389">
                  <c:v>-52.126918198695044</c:v>
                </c:pt>
                <c:pt idx="390">
                  <c:v>-52.144857376829819</c:v>
                </c:pt>
                <c:pt idx="391">
                  <c:v>-52.162773167635379</c:v>
                </c:pt>
                <c:pt idx="392">
                  <c:v>-52.180665508230561</c:v>
                </c:pt>
                <c:pt idx="393">
                  <c:v>-52.198534338227532</c:v>
                </c:pt>
                <c:pt idx="394">
                  <c:v>-52.216379599678191</c:v>
                </c:pt>
                <c:pt idx="395">
                  <c:v>-52.234201237021686</c:v>
                </c:pt>
                <c:pt idx="396">
                  <c:v>-52.251999197033086</c:v>
                </c:pt>
                <c:pt idx="397">
                  <c:v>-52.269773428773192</c:v>
                </c:pt>
                <c:pt idx="398">
                  <c:v>-52.287523883539365</c:v>
                </c:pt>
                <c:pt idx="399">
                  <c:v>-52.30525051481748</c:v>
                </c:pt>
                <c:pt idx="400">
                  <c:v>-52.32295327823487</c:v>
                </c:pt>
                <c:pt idx="401">
                  <c:v>-52.340632131514312</c:v>
                </c:pt>
                <c:pt idx="402">
                  <c:v>-52.358287034428947</c:v>
                </c:pt>
                <c:pt idx="403">
                  <c:v>-52.375917948758243</c:v>
                </c:pt>
                <c:pt idx="404">
                  <c:v>-52.393524838244801</c:v>
                </c:pt>
                <c:pt idx="405">
                  <c:v>-52.411107668552191</c:v>
                </c:pt>
                <c:pt idx="406">
                  <c:v>-52.42866640722356</c:v>
                </c:pt>
                <c:pt idx="407">
                  <c:v>-52.446201023641272</c:v>
                </c:pt>
                <c:pt idx="408">
                  <c:v>-52.463711488987201</c:v>
                </c:pt>
                <c:pt idx="409">
                  <c:v>-52.481197776204105</c:v>
                </c:pt>
                <c:pt idx="410">
                  <c:v>-52.498659859957606</c:v>
                </c:pt>
                <c:pt idx="411">
                  <c:v>-52.51609771659907</c:v>
                </c:pt>
                <c:pt idx="412">
                  <c:v>-52.533511324129272</c:v>
                </c:pt>
                <c:pt idx="413">
                  <c:v>-52.550900662162825</c:v>
                </c:pt>
                <c:pt idx="414">
                  <c:v>-52.568265711893289</c:v>
                </c:pt>
                <c:pt idx="415">
                  <c:v>-52.585606456059075</c:v>
                </c:pt>
                <c:pt idx="416">
                  <c:v>-52.602922878910114</c:v>
                </c:pt>
                <c:pt idx="417">
                  <c:v>-52.620214966175034</c:v>
                </c:pt>
                <c:pt idx="418">
                  <c:v>-52.637482705029228</c:v>
                </c:pt>
                <c:pt idx="419">
                  <c:v>-52.654726084063512</c:v>
                </c:pt>
                <c:pt idx="420">
                  <c:v>-52.671945093253349</c:v>
                </c:pt>
                <c:pt idx="421">
                  <c:v>-52.689139723928832</c:v>
                </c:pt>
                <c:pt idx="422">
                  <c:v>-52.706309968745266</c:v>
                </c:pt>
                <c:pt idx="423">
                  <c:v>-52.723455821654298</c:v>
                </c:pt>
                <c:pt idx="424">
                  <c:v>-52.740577277875708</c:v>
                </c:pt>
                <c:pt idx="425">
                  <c:v>-52.757674333869709</c:v>
                </c:pt>
                <c:pt idx="426">
                  <c:v>-52.774746987309939</c:v>
                </c:pt>
                <c:pt idx="427">
                  <c:v>-52.791795237056867</c:v>
                </c:pt>
                <c:pt idx="428">
                  <c:v>-52.808819083131851</c:v>
                </c:pt>
                <c:pt idx="429">
                  <c:v>-52.825818526691684</c:v>
                </c:pt>
                <c:pt idx="430">
                  <c:v>-52.842793570003657</c:v>
                </c:pt>
                <c:pt idx="431">
                  <c:v>-52.859744216421149</c:v>
                </c:pt>
                <c:pt idx="432">
                  <c:v>-52.876670470359706</c:v>
                </c:pt>
                <c:pt idx="433">
                  <c:v>-52.893572337273646</c:v>
                </c:pt>
                <c:pt idx="434">
                  <c:v>-52.91044982363303</c:v>
                </c:pt>
                <c:pt idx="435">
                  <c:v>-52.92730293690127</c:v>
                </c:pt>
                <c:pt idx="436">
                  <c:v>-52.944131685513042</c:v>
                </c:pt>
                <c:pt idx="437">
                  <c:v>-52.960936078852725</c:v>
                </c:pt>
                <c:pt idx="438">
                  <c:v>-52.977716127233251</c:v>
                </c:pt>
                <c:pt idx="439">
                  <c:v>-52.994471841875431</c:v>
                </c:pt>
                <c:pt idx="440">
                  <c:v>-53.011203234887596</c:v>
                </c:pt>
                <c:pt idx="441">
                  <c:v>-53.027910319245763</c:v>
                </c:pt>
                <c:pt idx="442">
                  <c:v>-53.044593108774123</c:v>
                </c:pt>
                <c:pt idx="443">
                  <c:v>-53.061251618125986</c:v>
                </c:pt>
                <c:pt idx="444">
                  <c:v>-53.077885862765029</c:v>
                </c:pt>
                <c:pt idx="445">
                  <c:v>-53.094495858947035</c:v>
                </c:pt>
                <c:pt idx="446">
                  <c:v>-53.111081623701857</c:v>
                </c:pt>
                <c:pt idx="447">
                  <c:v>-53.127643174815844</c:v>
                </c:pt>
                <c:pt idx="448">
                  <c:v>-53.144180530814666</c:v>
                </c:pt>
                <c:pt idx="449">
                  <c:v>-53.160693710946283</c:v>
                </c:pt>
                <c:pt idx="450">
                  <c:v>-53.177182735164493</c:v>
                </c:pt>
                <c:pt idx="451">
                  <c:v>-53.193647624112657</c:v>
                </c:pt>
                <c:pt idx="452">
                  <c:v>-53.210088399107782</c:v>
                </c:pt>
                <c:pt idx="453">
                  <c:v>-53.226505082124966</c:v>
                </c:pt>
                <c:pt idx="454">
                  <c:v>-53.242897695782084</c:v>
                </c:pt>
                <c:pt idx="455">
                  <c:v>-53.259266263324847</c:v>
                </c:pt>
                <c:pt idx="456">
                  <c:v>-53.275610808612093</c:v>
                </c:pt>
                <c:pt idx="457">
                  <c:v>-53.291931356101443</c:v>
                </c:pt>
                <c:pt idx="458">
                  <c:v>-53.308227930835166</c:v>
                </c:pt>
                <c:pt idx="459">
                  <c:v>-53.324500558426408</c:v>
                </c:pt>
                <c:pt idx="460">
                  <c:v>-53.340749265045559</c:v>
                </c:pt>
                <c:pt idx="461">
                  <c:v>-53.356974077407116</c:v>
                </c:pt>
                <c:pt idx="462">
                  <c:v>-53.373175022756541</c:v>
                </c:pt>
                <c:pt idx="463">
                  <c:v>-53.389352128857581</c:v>
                </c:pt>
                <c:pt idx="464">
                  <c:v>-53.405505423979747</c:v>
                </c:pt>
                <c:pt idx="465">
                  <c:v>-53.421634936886065</c:v>
                </c:pt>
                <c:pt idx="466">
                  <c:v>-53.437740696821045</c:v>
                </c:pt>
                <c:pt idx="467">
                  <c:v>-53.453822733498917</c:v>
                </c:pt>
                <c:pt idx="468">
                  <c:v>-53.469881077092126</c:v>
                </c:pt>
                <c:pt idx="469">
                  <c:v>-53.485915758219946</c:v>
                </c:pt>
                <c:pt idx="470">
                  <c:v>-53.501926807937437</c:v>
                </c:pt>
                <c:pt idx="471">
                  <c:v>-53.517914257724584</c:v>
                </c:pt>
                <c:pt idx="472">
                  <c:v>-53.53387813947559</c:v>
                </c:pt>
                <c:pt idx="473">
                  <c:v>-53.549818485488444</c:v>
                </c:pt>
                <c:pt idx="474">
                  <c:v>-53.565735328454721</c:v>
                </c:pt>
                <c:pt idx="475">
                  <c:v>-53.581628701449475</c:v>
                </c:pt>
                <c:pt idx="476">
                  <c:v>-53.597498637921426</c:v>
                </c:pt>
                <c:pt idx="477">
                  <c:v>-53.613345171683335</c:v>
                </c:pt>
                <c:pt idx="478">
                  <c:v>-53.629168336902481</c:v>
                </c:pt>
                <c:pt idx="479">
                  <c:v>-53.644968168091431</c:v>
                </c:pt>
                <c:pt idx="480">
                  <c:v>-53.660744700098931</c:v>
                </c:pt>
                <c:pt idx="481">
                  <c:v>-53.676497968100996</c:v>
                </c:pt>
                <c:pt idx="482">
                  <c:v>-53.692228007592178</c:v>
                </c:pt>
                <c:pt idx="483">
                  <c:v>-53.707934854376951</c:v>
                </c:pt>
                <c:pt idx="484">
                  <c:v>-53.723618544561369</c:v>
                </c:pt>
                <c:pt idx="485">
                  <c:v>-53.739279114544793</c:v>
                </c:pt>
                <c:pt idx="486">
                  <c:v>-53.754916601011843</c:v>
                </c:pt>
                <c:pt idx="487">
                  <c:v>-53.770531040924453</c:v>
                </c:pt>
                <c:pt idx="488">
                  <c:v>-53.786122471514091</c:v>
                </c:pt>
                <c:pt idx="489">
                  <c:v>-53.801690930274233</c:v>
                </c:pt>
                <c:pt idx="490">
                  <c:v>-53.817236454952806</c:v>
                </c:pt>
                <c:pt idx="491">
                  <c:v>-53.832759083544921</c:v>
                </c:pt>
                <c:pt idx="492">
                  <c:v>-53.848258854285717</c:v>
                </c:pt>
                <c:pt idx="493">
                  <c:v>-53.863735805643259</c:v>
                </c:pt>
                <c:pt idx="494">
                  <c:v>-53.87918997631175</c:v>
                </c:pt>
                <c:pt idx="495">
                  <c:v>-53.894621405204653</c:v>
                </c:pt>
                <c:pt idx="496">
                  <c:v>-53.910030131448153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3-424C-AD9C-C13B28DA6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72749983"/>
        <c:axId val="1872746239"/>
      </c:scatterChart>
      <c:scatterChart>
        <c:scatterStyle val="lineMarker"/>
        <c:varyColors val="0"/>
        <c:ser>
          <c:idx val="1"/>
          <c:order val="1"/>
          <c:tx>
            <c:v>郡遅延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演算処理!$CE$34:$CE$530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  <c:pt idx="496">
                  <c:v>10.0199999999999</c:v>
                </c:pt>
              </c:numCache>
            </c:numRef>
          </c:xVal>
          <c:yVal>
            <c:numRef>
              <c:f>演算処理!$CJ$35:$CJ$97</c:f>
              <c:numCache>
                <c:formatCode>General</c:formatCode>
                <c:ptCount val="63"/>
                <c:pt idx="0">
                  <c:v>-3.7323624557512005</c:v>
                </c:pt>
                <c:pt idx="1">
                  <c:v>-3.7282828879160776</c:v>
                </c:pt>
                <c:pt idx="2">
                  <c:v>-3.7266304978648179</c:v>
                </c:pt>
                <c:pt idx="3">
                  <c:v>-3.7283852004390536</c:v>
                </c:pt>
                <c:pt idx="4">
                  <c:v>-3.7345359302380601</c:v>
                </c:pt>
                <c:pt idx="5">
                  <c:v>-3.7460565498257279</c:v>
                </c:pt>
                <c:pt idx="6">
                  <c:v>-3.7638834844824416</c:v>
                </c:pt>
                <c:pt idx="7">
                  <c:v>-3.7888944435911345</c:v>
                </c:pt>
                <c:pt idx="8">
                  <c:v>-3.8218872404248097</c:v>
                </c:pt>
                <c:pt idx="9">
                  <c:v>-3.8635575333552956</c:v>
                </c:pt>
                <c:pt idx="10">
                  <c:v>-3.9144743257452395</c:v>
                </c:pt>
                <c:pt idx="11">
                  <c:v>-3.9750523325532243</c:v>
                </c:pt>
                <c:pt idx="12">
                  <c:v>-4.0455209184711354</c:v>
                </c:pt>
                <c:pt idx="13">
                  <c:v>-4.125890318298393</c:v>
                </c:pt>
                <c:pt idx="14">
                  <c:v>-4.220482566483402</c:v>
                </c:pt>
                <c:pt idx="15">
                  <c:v>-4.3150748146684119</c:v>
                </c:pt>
                <c:pt idx="16">
                  <c:v>-4.4225313991350887</c:v>
                </c:pt>
                <c:pt idx="17">
                  <c:v>-4.5371513168514914</c:v>
                </c:pt>
                <c:pt idx="18">
                  <c:v>-4.6575256358273904</c:v>
                </c:pt>
                <c:pt idx="19">
                  <c:v>-4.7820481865613971</c:v>
                </c:pt>
                <c:pt idx="20">
                  <c:v>-4.9090480946736355</c:v>
                </c:pt>
                <c:pt idx="21">
                  <c:v>-5.0369867978243716</c:v>
                </c:pt>
                <c:pt idx="22">
                  <c:v>-5.1647197413470991</c:v>
                </c:pt>
                <c:pt idx="23">
                  <c:v>-5.2918125673058194</c:v>
                </c:pt>
                <c:pt idx="24">
                  <c:v>-5.4188908199826873</c:v>
                </c:pt>
                <c:pt idx="25">
                  <c:v>-5.5479943708858066</c:v>
                </c:pt>
                <c:pt idx="26">
                  <c:v>-5.6829060411787662</c:v>
                </c:pt>
                <c:pt idx="27">
                  <c:v>-5.8294290851320332</c:v>
                </c:pt>
                <c:pt idx="28">
                  <c:v>-5.9955968225045906</c:v>
                </c:pt>
                <c:pt idx="29">
                  <c:v>-6.1918009015652542</c:v>
                </c:pt>
                <c:pt idx="30">
                  <c:v>-6.4308081581514536</c:v>
                </c:pt>
                <c:pt idx="31">
                  <c:v>-6.7275809626264378</c:v>
                </c:pt>
                <c:pt idx="32">
                  <c:v>-7.0987020505852181</c:v>
                </c:pt>
                <c:pt idx="33">
                  <c:v>-7.5610246782369002</c:v>
                </c:pt>
                <c:pt idx="34">
                  <c:v>-8.1289797277511493</c:v>
                </c:pt>
                <c:pt idx="35">
                  <c:v>-8.8100362888314319</c:v>
                </c:pt>
                <c:pt idx="36">
                  <c:v>-9.598864070754777</c:v>
                </c:pt>
                <c:pt idx="37">
                  <c:v>-10.474144922170275</c:v>
                </c:pt>
                <c:pt idx="38">
                  <c:v>-11.408837810847416</c:v>
                </c:pt>
                <c:pt idx="39">
                  <c:v>-12.522660695242177</c:v>
                </c:pt>
                <c:pt idx="40">
                  <c:v>-13.636483579636934</c:v>
                </c:pt>
                <c:pt idx="41">
                  <c:v>-15.568023320601037</c:v>
                </c:pt>
                <c:pt idx="42">
                  <c:v>-19.426025231388849</c:v>
                </c:pt>
                <c:pt idx="43">
                  <c:v>-27.276942102771429</c:v>
                </c:pt>
                <c:pt idx="44">
                  <c:v>-36.045403581002923</c:v>
                </c:pt>
                <c:pt idx="45">
                  <c:v>-31.47629702109116</c:v>
                </c:pt>
                <c:pt idx="46">
                  <c:v>-22.367613753252574</c:v>
                </c:pt>
                <c:pt idx="47">
                  <c:v>-13.258930485413991</c:v>
                </c:pt>
                <c:pt idx="48">
                  <c:v>-9.5106388092866929</c:v>
                </c:pt>
                <c:pt idx="49">
                  <c:v>-7.3479274250967315</c:v>
                </c:pt>
                <c:pt idx="50">
                  <c:v>-5.9705140380344233</c:v>
                </c:pt>
                <c:pt idx="51">
                  <c:v>-5.0207331311240866</c:v>
                </c:pt>
                <c:pt idx="52">
                  <c:v>-4.3258431054643474</c:v>
                </c:pt>
                <c:pt idx="53">
                  <c:v>-3.7945712281703776</c:v>
                </c:pt>
                <c:pt idx="54">
                  <c:v>-3.3746676282974786</c:v>
                </c:pt>
                <c:pt idx="55">
                  <c:v>-3.0341439803578796</c:v>
                </c:pt>
                <c:pt idx="56">
                  <c:v>-2.7523052653255871</c:v>
                </c:pt>
                <c:pt idx="57">
                  <c:v>-2.5151440809029042</c:v>
                </c:pt>
                <c:pt idx="58">
                  <c:v>-2.3128212203358887</c:v>
                </c:pt>
                <c:pt idx="59">
                  <c:v>-2.1914024957106908</c:v>
                </c:pt>
                <c:pt idx="60">
                  <c:v>-2.0346864509647653</c:v>
                </c:pt>
                <c:pt idx="61">
                  <c:v>-1.8522101645981188</c:v>
                </c:pt>
                <c:pt idx="62">
                  <c:v>-1.7336872777554502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2F3-424C-AD9C-C13B28DA6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1139647"/>
        <c:axId val="1869079103"/>
      </c:scatterChart>
      <c:valAx>
        <c:axId val="1872749983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9647456928460851"/>
              <c:y val="0.930609732646056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872746239"/>
        <c:crossesAt val="-100"/>
        <c:crossBetween val="midCat"/>
      </c:valAx>
      <c:valAx>
        <c:axId val="1872746239"/>
        <c:scaling>
          <c:orientation val="minMax"/>
          <c:min val="-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ＭＳ Ｐ明朝" panose="02020600040205080304" pitchFamily="18" charset="-128"/>
                    <a:cs typeface="Times New Roman" panose="02020603050405020304" pitchFamily="18" charset="0"/>
                  </a:rPr>
                  <a:t>減衰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ＭＳ Ｐ明朝" panose="02020600040205080304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ＭＳ Ｐ明朝" panose="02020600040205080304" pitchFamily="18" charset="-128"/>
                  <a:cs typeface="Times New Roman" panose="02020603050405020304" pitchFamily="18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872749983"/>
        <c:crossesAt val="0.1"/>
        <c:crossBetween val="midCat"/>
      </c:valAx>
      <c:valAx>
        <c:axId val="1869079103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ＭＳ Ｐ明朝" panose="02020600040205080304" pitchFamily="18" charset="-128"/>
                    <a:cs typeface="Times New Roman" panose="02020603050405020304" pitchFamily="18" charset="0"/>
                  </a:rPr>
                  <a:t>郡遅延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ＭＳ Ｐ明朝" panose="02020600040205080304" pitchFamily="18" charset="-128"/>
                    <a:cs typeface="Times New Roman" panose="02020603050405020304" pitchFamily="18" charset="0"/>
                  </a:rPr>
                  <a:t>(sec/Hz)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ＭＳ Ｐ明朝" panose="02020600040205080304" pitchFamily="18" charset="-128"/>
                  <a:cs typeface="Times New Roman" panose="02020603050405020304" pitchFamily="18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861139647"/>
        <c:crosses val="max"/>
        <c:crossBetween val="midCat"/>
      </c:valAx>
      <c:valAx>
        <c:axId val="1861139647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6907910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527117403593781"/>
          <c:y val="0.31113650717476671"/>
          <c:w val="0.2600124624709681"/>
          <c:h val="0.18460702828813061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ＭＳ Ｐ明朝" panose="02020600040205080304" pitchFamily="18" charset="-128"/>
              <a:ea typeface="ＭＳ Ｐ明朝" panose="02020600040205080304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050" b="1" i="0" kern="1200" spc="0" baseline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数値計算による</a:t>
            </a:r>
            <a:endParaRPr lang="ja-JP" altLang="ja-JP" sz="1050">
              <a:effectLst/>
            </a:endParaRPr>
          </a:p>
          <a:p>
            <a:pPr>
              <a:defRPr/>
            </a:pPr>
            <a:r>
              <a:rPr lang="en-US" altLang="ja-JP" sz="1050" b="1" i="0" kern="1200" spc="0" baseline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7</a:t>
            </a:r>
            <a:r>
              <a:rPr lang="ja-JP" altLang="ja-JP" sz="1050" b="1" i="0" kern="1200" spc="0" baseline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endParaRPr lang="ja-JP" altLang="ja-JP" sz="1050">
              <a:effectLst/>
            </a:endParaRPr>
          </a:p>
        </c:rich>
      </c:tx>
      <c:layout>
        <c:manualLayout>
          <c:xMode val="edge"/>
          <c:yMode val="edge"/>
          <c:x val="0.1723409633271091"/>
          <c:y val="0.40778222521859819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3555725277277406"/>
          <c:y val="3.5600163208241137E-2"/>
          <c:w val="0.74726396901564351"/>
          <c:h val="0.83715594684318628"/>
        </c:manualLayout>
      </c:layout>
      <c:scatterChart>
        <c:scatterStyle val="lineMarker"/>
        <c:varyColors val="0"/>
        <c:ser>
          <c:idx val="1"/>
          <c:order val="1"/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演算処理!$CE$34:$CE$529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演算処理!$CH$34:$CH$81</c:f>
              <c:numCache>
                <c:formatCode>General</c:formatCode>
                <c:ptCount val="48"/>
                <c:pt idx="0">
                  <c:v>-4.3118892005187572E-2</c:v>
                </c:pt>
                <c:pt idx="1">
                  <c:v>-5.9724780307213357E-2</c:v>
                </c:pt>
                <c:pt idx="2">
                  <c:v>-7.7606561686452608E-2</c:v>
                </c:pt>
                <c:pt idx="3">
                  <c:v>-9.6014424132297799E-2</c:v>
                </c:pt>
                <c:pt idx="4">
                  <c:v>-0.11416773567054689</c:v>
                </c:pt>
                <c:pt idx="5">
                  <c:v>-0.13128349780531068</c:v>
                </c:pt>
                <c:pt idx="6">
                  <c:v>-0.14660481679244536</c:v>
                </c:pt>
                <c:pt idx="7">
                  <c:v>-0.15942886093660347</c:v>
                </c:pt>
                <c:pt idx="8">
                  <c:v>-0.16913395553017968</c:v>
                </c:pt>
                <c:pt idx="9">
                  <c:v>-0.17520560061338006</c:v>
                </c:pt>
                <c:pt idx="10">
                  <c:v>-0.17726125123074632</c:v>
                </c:pt>
                <c:pt idx="11">
                  <c:v>-0.17507365087401461</c:v>
                </c:pt>
                <c:pt idx="12">
                  <c:v>-0.16859233670564686</c:v>
                </c:pt>
                <c:pt idx="13">
                  <c:v>-0.1579626260601481</c:v>
                </c:pt>
                <c:pt idx="14">
                  <c:v>-0.14354094274359941</c:v>
                </c:pt>
                <c:pt idx="15">
                  <c:v>-0.12590475981943317</c:v>
                </c:pt>
                <c:pt idx="16">
                  <c:v>-0.10585476106761395</c:v>
                </c:pt>
                <c:pt idx="17">
                  <c:v>-8.4406136609212354E-2</c:v>
                </c:pt>
                <c:pt idx="18">
                  <c:v>-6.2765368026170165E-2</c:v>
                </c:pt>
                <c:pt idx="19">
                  <c:v>-4.2288631538110091E-2</c:v>
                </c:pt>
                <c:pt idx="20">
                  <c:v>-2.441832163521887E-2</c:v>
                </c:pt>
                <c:pt idx="21">
                  <c:v>-1.0595459610850066E-2</c:v>
                </c:pt>
                <c:pt idx="22">
                  <c:v>-2.1481265997631842E-3</c:v>
                </c:pt>
                <c:pt idx="23">
                  <c:v>-1.5958984280521371E-4</c:v>
                </c:pt>
                <c:pt idx="24">
                  <c:v>-5.3242059737131598E-3</c:v>
                </c:pt>
                <c:pt idx="25">
                  <c:v>-1.7803851556360599E-2</c:v>
                </c:pt>
                <c:pt idx="26">
                  <c:v>-3.7101642924957566E-2</c:v>
                </c:pt>
                <c:pt idx="27">
                  <c:v>-6.19721853302167E-2</c:v>
                </c:pt>
                <c:pt idx="28">
                  <c:v>-9.0388132771047819E-2</c:v>
                </c:pt>
                <c:pt idx="29">
                  <c:v>-0.11958194095831377</c:v>
                </c:pt>
                <c:pt idx="30">
                  <c:v>-0.14618089175739446</c:v>
                </c:pt>
                <c:pt idx="31">
                  <c:v>-0.16645496385330014</c:v>
                </c:pt>
                <c:pt idx="32">
                  <c:v>-0.1767027577179586</c:v>
                </c:pt>
                <c:pt idx="33">
                  <c:v>-0.17380991767256351</c:v>
                </c:pt>
                <c:pt idx="34">
                  <c:v>-0.15602058854195999</c:v>
                </c:pt>
                <c:pt idx="35">
                  <c:v>-0.12394497662275122</c:v>
                </c:pt>
                <c:pt idx="36">
                  <c:v>-8.1738214159350731E-2</c:v>
                </c:pt>
                <c:pt idx="37">
                  <c:v>-3.8141720027011952E-2</c:v>
                </c:pt>
                <c:pt idx="38">
                  <c:v>-6.5747539962783437E-3</c:v>
                </c:pt>
                <c:pt idx="39">
                  <c:v>-2.7251243735496589E-3</c:v>
                </c:pt>
                <c:pt idx="40">
                  <c:v>-3.7623651787820685E-2</c:v>
                </c:pt>
                <c:pt idx="41">
                  <c:v>-0.10530299863429418</c:v>
                </c:pt>
                <c:pt idx="42">
                  <c:v>-0.16849291816204209</c:v>
                </c:pt>
                <c:pt idx="43">
                  <c:v>-0.15649305966402161</c:v>
                </c:pt>
                <c:pt idx="44">
                  <c:v>-3.1639728345549616E-2</c:v>
                </c:pt>
                <c:pt idx="45">
                  <c:v>-0.17813155331946701</c:v>
                </c:pt>
                <c:pt idx="46">
                  <c:v>-2.2770342823122123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957-4471-BA3F-F8DCC4147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805519"/>
        <c:axId val="34810927"/>
      </c:scatterChart>
      <c:scatterChart>
        <c:scatterStyle val="lineMarker"/>
        <c:varyColors val="0"/>
        <c:ser>
          <c:idx val="0"/>
          <c:order val="0"/>
          <c:tx>
            <c:v>振幅特性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演算処理!$CE$34:$CE$529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演算処理!$CF$34:$CF$529</c:f>
              <c:numCache>
                <c:formatCode>General</c:formatCode>
                <c:ptCount val="496"/>
                <c:pt idx="0">
                  <c:v>-4.3118892005187572E-2</c:v>
                </c:pt>
                <c:pt idx="1">
                  <c:v>-5.9724780307213357E-2</c:v>
                </c:pt>
                <c:pt idx="2">
                  <c:v>-7.7606561686452608E-2</c:v>
                </c:pt>
                <c:pt idx="3">
                  <c:v>-9.6014424132297799E-2</c:v>
                </c:pt>
                <c:pt idx="4">
                  <c:v>-0.11416773567054689</c:v>
                </c:pt>
                <c:pt idx="5">
                  <c:v>-0.13128349780531068</c:v>
                </c:pt>
                <c:pt idx="6">
                  <c:v>-0.14660481679244536</c:v>
                </c:pt>
                <c:pt idx="7">
                  <c:v>-0.15942886093660347</c:v>
                </c:pt>
                <c:pt idx="8">
                  <c:v>-0.16913395553017968</c:v>
                </c:pt>
                <c:pt idx="9">
                  <c:v>-0.17520560061338006</c:v>
                </c:pt>
                <c:pt idx="10">
                  <c:v>-0.17726125123074632</c:v>
                </c:pt>
                <c:pt idx="11">
                  <c:v>-0.17507365087401461</c:v>
                </c:pt>
                <c:pt idx="12">
                  <c:v>-0.16859233670564686</c:v>
                </c:pt>
                <c:pt idx="13">
                  <c:v>-0.1579626260601481</c:v>
                </c:pt>
                <c:pt idx="14">
                  <c:v>-0.14354094274359941</c:v>
                </c:pt>
                <c:pt idx="15">
                  <c:v>-0.12590475981943317</c:v>
                </c:pt>
                <c:pt idx="16">
                  <c:v>-0.10585476106761395</c:v>
                </c:pt>
                <c:pt idx="17">
                  <c:v>-8.4406136609212354E-2</c:v>
                </c:pt>
                <c:pt idx="18">
                  <c:v>-6.2765368026170165E-2</c:v>
                </c:pt>
                <c:pt idx="19">
                  <c:v>-4.2288631538110091E-2</c:v>
                </c:pt>
                <c:pt idx="20">
                  <c:v>-2.441832163521887E-2</c:v>
                </c:pt>
                <c:pt idx="21">
                  <c:v>-1.0595459610850066E-2</c:v>
                </c:pt>
                <c:pt idx="22">
                  <c:v>-2.1481265997631842E-3</c:v>
                </c:pt>
                <c:pt idx="23">
                  <c:v>-1.5958984280521371E-4</c:v>
                </c:pt>
                <c:pt idx="24">
                  <c:v>-5.3242059737131598E-3</c:v>
                </c:pt>
                <c:pt idx="25">
                  <c:v>-1.7803851556360599E-2</c:v>
                </c:pt>
                <c:pt idx="26">
                  <c:v>-3.7101642924957566E-2</c:v>
                </c:pt>
                <c:pt idx="27">
                  <c:v>-6.19721853302167E-2</c:v>
                </c:pt>
                <c:pt idx="28">
                  <c:v>-9.0388132771047819E-2</c:v>
                </c:pt>
                <c:pt idx="29">
                  <c:v>-0.11958194095831377</c:v>
                </c:pt>
                <c:pt idx="30">
                  <c:v>-0.14618089175739446</c:v>
                </c:pt>
                <c:pt idx="31">
                  <c:v>-0.16645496385330014</c:v>
                </c:pt>
                <c:pt idx="32">
                  <c:v>-0.1767027577179586</c:v>
                </c:pt>
                <c:pt idx="33">
                  <c:v>-0.17380991767256351</c:v>
                </c:pt>
                <c:pt idx="34">
                  <c:v>-0.15602058854195999</c:v>
                </c:pt>
                <c:pt idx="35">
                  <c:v>-0.12394497662275122</c:v>
                </c:pt>
                <c:pt idx="36">
                  <c:v>-8.1738214159350731E-2</c:v>
                </c:pt>
                <c:pt idx="37">
                  <c:v>-3.8141720027011952E-2</c:v>
                </c:pt>
                <c:pt idx="38">
                  <c:v>-6.5747539962783437E-3</c:v>
                </c:pt>
                <c:pt idx="39">
                  <c:v>-2.7251243735496589E-3</c:v>
                </c:pt>
                <c:pt idx="40">
                  <c:v>-3.7623651787820685E-2</c:v>
                </c:pt>
                <c:pt idx="41">
                  <c:v>-0.10530299863429418</c:v>
                </c:pt>
                <c:pt idx="42">
                  <c:v>-0.16849291816204209</c:v>
                </c:pt>
                <c:pt idx="43">
                  <c:v>-0.15649305966402161</c:v>
                </c:pt>
                <c:pt idx="44">
                  <c:v>-3.1639728345549616E-2</c:v>
                </c:pt>
                <c:pt idx="45">
                  <c:v>-0.17813155331946701</c:v>
                </c:pt>
                <c:pt idx="46">
                  <c:v>-2.2770342823122123</c:v>
                </c:pt>
                <c:pt idx="47">
                  <c:v>-7.2262798731348106</c:v>
                </c:pt>
                <c:pt idx="48">
                  <c:v>-13.190477615042644</c:v>
                </c:pt>
                <c:pt idx="49">
                  <c:v>-19.231619622856208</c:v>
                </c:pt>
                <c:pt idx="50">
                  <c:v>-25.391395520756838</c:v>
                </c:pt>
                <c:pt idx="51">
                  <c:v>-32.056259933433545</c:v>
                </c:pt>
                <c:pt idx="52">
                  <c:v>-40.137941836301721</c:v>
                </c:pt>
                <c:pt idx="53">
                  <c:v>-53.810202504016154</c:v>
                </c:pt>
                <c:pt idx="54">
                  <c:v>-55.149828432987704</c:v>
                </c:pt>
                <c:pt idx="55">
                  <c:v>-49.62527206708387</c:v>
                </c:pt>
                <c:pt idx="56">
                  <c:v>-48.826176964871038</c:v>
                </c:pt>
                <c:pt idx="57">
                  <c:v>-49.698032419156732</c:v>
                </c:pt>
                <c:pt idx="58">
                  <c:v>-51.711400092119604</c:v>
                </c:pt>
                <c:pt idx="59">
                  <c:v>-54.985442442955289</c:v>
                </c:pt>
                <c:pt idx="60">
                  <c:v>-60.542095549128085</c:v>
                </c:pt>
                <c:pt idx="61">
                  <c:v>-63.723971280362512</c:v>
                </c:pt>
                <c:pt idx="62">
                  <c:v>-64.422360677973643</c:v>
                </c:pt>
                <c:pt idx="63">
                  <c:v>-58.055399643797671</c:v>
                </c:pt>
                <c:pt idx="64">
                  <c:v>-54.84366442578213</c:v>
                </c:pt>
                <c:pt idx="65">
                  <c:v>-52.836153351711644</c:v>
                </c:pt>
                <c:pt idx="66">
                  <c:v>-51.475871580753967</c:v>
                </c:pt>
                <c:pt idx="67">
                  <c:v>-50.522731512533241</c:v>
                </c:pt>
                <c:pt idx="68">
                  <c:v>-49.850562908243383</c:v>
                </c:pt>
                <c:pt idx="69">
                  <c:v>-49.384687830299171</c:v>
                </c:pt>
                <c:pt idx="70">
                  <c:v>-49.077272591280675</c:v>
                </c:pt>
                <c:pt idx="71">
                  <c:v>-48.895930777578045</c:v>
                </c:pt>
                <c:pt idx="72">
                  <c:v>-48.81783982320318</c:v>
                </c:pt>
                <c:pt idx="73">
                  <c:v>-48.82644666822894</c:v>
                </c:pt>
                <c:pt idx="74">
                  <c:v>-48.909505238775843</c:v>
                </c:pt>
                <c:pt idx="75">
                  <c:v>-49.057850086300483</c:v>
                </c:pt>
                <c:pt idx="76">
                  <c:v>-49.264601732998571</c:v>
                </c:pt>
                <c:pt idx="77">
                  <c:v>-49.524638460806251</c:v>
                </c:pt>
                <c:pt idx="78">
                  <c:v>-49.834240506502312</c:v>
                </c:pt>
                <c:pt idx="79">
                  <c:v>-50.190851302174657</c:v>
                </c:pt>
                <c:pt idx="80">
                  <c:v>-50.59292262264465</c:v>
                </c:pt>
                <c:pt idx="81">
                  <c:v>-51.039824089169983</c:v>
                </c:pt>
                <c:pt idx="82">
                  <c:v>-51.531806499023574</c:v>
                </c:pt>
                <c:pt idx="83">
                  <c:v>-52.070015214863176</c:v>
                </c:pt>
                <c:pt idx="84">
                  <c:v>-52.656555878933318</c:v>
                </c:pt>
                <c:pt idx="85">
                  <c:v>-53.294621300143852</c:v>
                </c:pt>
                <c:pt idx="86">
                  <c:v>-53.988696978481883</c:v>
                </c:pt>
                <c:pt idx="87">
                  <c:v>-54.744875593489169</c:v>
                </c:pt>
                <c:pt idx="88">
                  <c:v>-55.571331758212146</c:v>
                </c:pt>
                <c:pt idx="89">
                  <c:v>-56.479044842434767</c:v>
                </c:pt>
                <c:pt idx="90">
                  <c:v>-57.482924938515495</c:v>
                </c:pt>
                <c:pt idx="91">
                  <c:v>-58.60362855767395</c:v>
                </c:pt>
                <c:pt idx="92">
                  <c:v>-59.870625635056811</c:v>
                </c:pt>
                <c:pt idx="93">
                  <c:v>-61.327702867017805</c:v>
                </c:pt>
                <c:pt idx="94">
                  <c:v>-63.043652851924051</c:v>
                </c:pt>
                <c:pt idx="95">
                  <c:v>-65.135382408745755</c:v>
                </c:pt>
                <c:pt idx="96">
                  <c:v>-67.82612795687254</c:v>
                </c:pt>
                <c:pt idx="97">
                  <c:v>-71.632015763725832</c:v>
                </c:pt>
                <c:pt idx="98">
                  <c:v>-78.312386491902529</c:v>
                </c:pt>
                <c:pt idx="99">
                  <c:v>-96.12734966455011</c:v>
                </c:pt>
                <c:pt idx="100">
                  <c:v>-76.531107983235515</c:v>
                </c:pt>
                <c:pt idx="101">
                  <c:v>-71.089682846236443</c:v>
                </c:pt>
                <c:pt idx="102">
                  <c:v>-67.847110231559355</c:v>
                </c:pt>
                <c:pt idx="103">
                  <c:v>-65.550635601150248</c:v>
                </c:pt>
                <c:pt idx="104">
                  <c:v>-63.784184187575626</c:v>
                </c:pt>
                <c:pt idx="105">
                  <c:v>-62.357406216406233</c:v>
                </c:pt>
                <c:pt idx="106">
                  <c:v>-61.167114530460047</c:v>
                </c:pt>
                <c:pt idx="107">
                  <c:v>-60.15102815254042</c:v>
                </c:pt>
                <c:pt idx="108">
                  <c:v>-59.268638651155868</c:v>
                </c:pt>
                <c:pt idx="109">
                  <c:v>-58.492102982653513</c:v>
                </c:pt>
                <c:pt idx="110">
                  <c:v>-57.801451666337663</c:v>
                </c:pt>
                <c:pt idx="111">
                  <c:v>-57.181869462103172</c:v>
                </c:pt>
                <c:pt idx="112">
                  <c:v>-56.622057922139675</c:v>
                </c:pt>
                <c:pt idx="113">
                  <c:v>-56.113201090621942</c:v>
                </c:pt>
                <c:pt idx="114">
                  <c:v>-55.648285889565436</c:v>
                </c:pt>
                <c:pt idx="115">
                  <c:v>-55.221640512789413</c:v>
                </c:pt>
                <c:pt idx="116">
                  <c:v>-54.828611911287908</c:v>
                </c:pt>
                <c:pt idx="117">
                  <c:v>-54.465334897658764</c:v>
                </c:pt>
                <c:pt idx="118">
                  <c:v>-54.128563290120255</c:v>
                </c:pt>
                <c:pt idx="119">
                  <c:v>-53.815544093872283</c:v>
                </c:pt>
                <c:pt idx="120">
                  <c:v>-53.523922181151427</c:v>
                </c:pt>
                <c:pt idx="121">
                  <c:v>-53.25166699802503</c:v>
                </c:pt>
                <c:pt idx="122">
                  <c:v>-52.997015451607993</c:v>
                </c:pt>
                <c:pt idx="123">
                  <c:v>-52.758426866184493</c:v>
                </c:pt>
                <c:pt idx="124">
                  <c:v>-52.53454706693779</c:v>
                </c:pt>
                <c:pt idx="125">
                  <c:v>-52.324179454297813</c:v>
                </c:pt>
                <c:pt idx="126">
                  <c:v>-52.126261494214688</c:v>
                </c:pt>
                <c:pt idx="127">
                  <c:v>-51.939845448924054</c:v>
                </c:pt>
                <c:pt idx="128">
                  <c:v>-51.764082460323692</c:v>
                </c:pt>
                <c:pt idx="129">
                  <c:v>-51.59820930791107</c:v>
                </c:pt>
                <c:pt idx="130">
                  <c:v>-51.441537318205633</c:v>
                </c:pt>
                <c:pt idx="131">
                  <c:v>-51.293443018326485</c:v>
                </c:pt>
                <c:pt idx="132">
                  <c:v>-51.15336021374786</c:v>
                </c:pt>
                <c:pt idx="133">
                  <c:v>-51.020773236816616</c:v>
                </c:pt>
                <c:pt idx="134">
                  <c:v>-50.89521116379715</c:v>
                </c:pt>
                <c:pt idx="135">
                  <c:v>-50.776242837896902</c:v>
                </c:pt>
                <c:pt idx="136">
                  <c:v>-50.663472566746144</c:v>
                </c:pt>
                <c:pt idx="137">
                  <c:v>-50.556536387232455</c:v>
                </c:pt>
                <c:pt idx="138">
                  <c:v>-50.455098809961108</c:v>
                </c:pt>
                <c:pt idx="139">
                  <c:v>-50.35884997107442</c:v>
                </c:pt>
                <c:pt idx="140">
                  <c:v>-50.267503131584007</c:v>
                </c:pt>
                <c:pt idx="141">
                  <c:v>-50.180792474404981</c:v>
                </c:pt>
                <c:pt idx="142">
                  <c:v>-50.098471157436322</c:v>
                </c:pt>
                <c:pt idx="143">
                  <c:v>-50.020309587692672</c:v>
                </c:pt>
                <c:pt idx="144">
                  <c:v>-49.946093886962387</c:v>
                </c:pt>
                <c:pt idx="145">
                  <c:v>-49.875624523978288</c:v>
                </c:pt>
                <c:pt idx="146">
                  <c:v>-49.808715091827636</c:v>
                </c:pt>
                <c:pt idx="147">
                  <c:v>-49.745191212440147</c:v>
                </c:pt>
                <c:pt idx="148">
                  <c:v>-49.684889552594996</c:v>
                </c:pt>
                <c:pt idx="149">
                  <c:v>-49.627656938071631</c:v>
                </c:pt>
                <c:pt idx="150">
                  <c:v>-49.573349554408424</c:v>
                </c:pt>
                <c:pt idx="151">
                  <c:v>-49.521832224288964</c:v>
                </c:pt>
                <c:pt idx="152">
                  <c:v>-49.472977752895346</c:v>
                </c:pt>
                <c:pt idx="153">
                  <c:v>-49.426666333691699</c:v>
                </c:pt>
                <c:pt idx="154">
                  <c:v>-49.382785008060573</c:v>
                </c:pt>
                <c:pt idx="155">
                  <c:v>-49.341227173037424</c:v>
                </c:pt>
                <c:pt idx="156">
                  <c:v>-49.301892132094395</c:v>
                </c:pt>
                <c:pt idx="157">
                  <c:v>-49.264684684534494</c:v>
                </c:pt>
                <c:pt idx="158">
                  <c:v>-49.229514749582293</c:v>
                </c:pt>
                <c:pt idx="159">
                  <c:v>-49.196297021714315</c:v>
                </c:pt>
                <c:pt idx="160">
                  <c:v>-49.16495065416769</c:v>
                </c:pt>
                <c:pt idx="161">
                  <c:v>-49.135398967910945</c:v>
                </c:pt>
                <c:pt idx="162">
                  <c:v>-49.107569183661923</c:v>
                </c:pt>
                <c:pt idx="163">
                  <c:v>-49.081392174801081</c:v>
                </c:pt>
                <c:pt idx="164">
                  <c:v>-49.056802239259952</c:v>
                </c:pt>
                <c:pt idx="165">
                  <c:v>-49.033736888667235</c:v>
                </c:pt>
                <c:pt idx="166">
                  <c:v>-49.012136653213901</c:v>
                </c:pt>
                <c:pt idx="167">
                  <c:v>-48.991944900856758</c:v>
                </c:pt>
                <c:pt idx="168">
                  <c:v>-48.973107669619353</c:v>
                </c:pt>
                <c:pt idx="169">
                  <c:v>-48.955573511872565</c:v>
                </c:pt>
                <c:pt idx="170">
                  <c:v>-48.939293349587267</c:v>
                </c:pt>
                <c:pt idx="171">
                  <c:v>-48.924220339648798</c:v>
                </c:pt>
                <c:pt idx="172">
                  <c:v>-48.910309748409958</c:v>
                </c:pt>
                <c:pt idx="173">
                  <c:v>-48.89751883473685</c:v>
                </c:pt>
                <c:pt idx="174">
                  <c:v>-48.885806740870869</c:v>
                </c:pt>
                <c:pt idx="175">
                  <c:v>-48.875134390492661</c:v>
                </c:pt>
                <c:pt idx="176">
                  <c:v>-48.865464393429001</c:v>
                </c:pt>
                <c:pt idx="177">
                  <c:v>-48.856760956493517</c:v>
                </c:pt>
                <c:pt idx="178">
                  <c:v>-48.848989799997511</c:v>
                </c:pt>
                <c:pt idx="179">
                  <c:v>-48.842118079506811</c:v>
                </c:pt>
                <c:pt idx="180">
                  <c:v>-48.836114312457603</c:v>
                </c:pt>
                <c:pt idx="181">
                  <c:v>-48.830948309276806</c:v>
                </c:pt>
                <c:pt idx="182">
                  <c:v>-48.826591108682386</c:v>
                </c:pt>
                <c:pt idx="183">
                  <c:v>-48.823014916865759</c:v>
                </c:pt>
                <c:pt idx="184">
                  <c:v>-48.820193050283095</c:v>
                </c:pt>
                <c:pt idx="185">
                  <c:v>-48.81809988180423</c:v>
                </c:pt>
                <c:pt idx="186">
                  <c:v>-48.816710789988051</c:v>
                </c:pt>
                <c:pt idx="187">
                  <c:v>-48.816002111271601</c:v>
                </c:pt>
                <c:pt idx="188">
                  <c:v>-48.815951094876809</c:v>
                </c:pt>
                <c:pt idx="189">
                  <c:v>-48.816535860253687</c:v>
                </c:pt>
                <c:pt idx="190">
                  <c:v>-48.817735356892989</c:v>
                </c:pt>
                <c:pt idx="191">
                  <c:v>-48.819529326353887</c:v>
                </c:pt>
                <c:pt idx="192">
                  <c:v>-48.821898266363618</c:v>
                </c:pt>
                <c:pt idx="193">
                  <c:v>-48.824823396856971</c:v>
                </c:pt>
                <c:pt idx="194">
                  <c:v>-48.828286627832867</c:v>
                </c:pt>
                <c:pt idx="195">
                  <c:v>-48.832270528914407</c:v>
                </c:pt>
                <c:pt idx="196">
                  <c:v>-48.836758300506744</c:v>
                </c:pt>
                <c:pt idx="197">
                  <c:v>-48.841733746454992</c:v>
                </c:pt>
                <c:pt idx="198">
                  <c:v>-48.847181248110672</c:v>
                </c:pt>
                <c:pt idx="199">
                  <c:v>-48.85308573972236</c:v>
                </c:pt>
                <c:pt idx="200">
                  <c:v>-48.859432685071141</c:v>
                </c:pt>
                <c:pt idx="201">
                  <c:v>-48.866208055277895</c:v>
                </c:pt>
                <c:pt idx="202">
                  <c:v>-48.873398307713252</c:v>
                </c:pt>
                <c:pt idx="203">
                  <c:v>-48.880990365946943</c:v>
                </c:pt>
                <c:pt idx="204">
                  <c:v>-48.88897160067625</c:v>
                </c:pt>
                <c:pt idx="205">
                  <c:v>-48.897329811578174</c:v>
                </c:pt>
                <c:pt idx="206">
                  <c:v>-48.906053210033129</c:v>
                </c:pt>
                <c:pt idx="207">
                  <c:v>-48.915130402671267</c:v>
                </c:pt>
                <c:pt idx="208">
                  <c:v>-48.924550375696015</c:v>
                </c:pt>
                <c:pt idx="209">
                  <c:v>-48.934302479941969</c:v>
                </c:pt>
                <c:pt idx="210">
                  <c:v>-48.944376416627065</c:v>
                </c:pt>
                <c:pt idx="211">
                  <c:v>-48.954762223761733</c:v>
                </c:pt>
                <c:pt idx="212">
                  <c:v>-48.965450263179463</c:v>
                </c:pt>
                <c:pt idx="213">
                  <c:v>-48.9764312081561</c:v>
                </c:pt>
                <c:pt idx="214">
                  <c:v>-48.987696031586516</c:v>
                </c:pt>
                <c:pt idx="215">
                  <c:v>-48.999235994689705</c:v>
                </c:pt>
                <c:pt idx="216">
                  <c:v>-49.011042636214803</c:v>
                </c:pt>
                <c:pt idx="217">
                  <c:v>-49.023107762122208</c:v>
                </c:pt>
                <c:pt idx="218">
                  <c:v>-49.035423435715572</c:v>
                </c:pt>
                <c:pt idx="219">
                  <c:v>-49.047981968201839</c:v>
                </c:pt>
                <c:pt idx="220">
                  <c:v>-49.060775909657693</c:v>
                </c:pt>
                <c:pt idx="221">
                  <c:v>-49.073798040382215</c:v>
                </c:pt>
                <c:pt idx="222">
                  <c:v>-49.087041362616631</c:v>
                </c:pt>
                <c:pt idx="223">
                  <c:v>-49.100499092612949</c:v>
                </c:pt>
                <c:pt idx="224">
                  <c:v>-49.114164653034614</c:v>
                </c:pt>
                <c:pt idx="225">
                  <c:v>-49.128031665673092</c:v>
                </c:pt>
                <c:pt idx="226">
                  <c:v>-49.142093944464975</c:v>
                </c:pt>
                <c:pt idx="227">
                  <c:v>-49.156345488795523</c:v>
                </c:pt>
                <c:pt idx="228">
                  <c:v>-49.170780477074878</c:v>
                </c:pt>
                <c:pt idx="229">
                  <c:v>-49.185393260574131</c:v>
                </c:pt>
                <c:pt idx="230">
                  <c:v>-49.200178357509188</c:v>
                </c:pt>
                <c:pt idx="231">
                  <c:v>-49.215130447360814</c:v>
                </c:pt>
                <c:pt idx="232">
                  <c:v>-49.230244365419971</c:v>
                </c:pt>
                <c:pt idx="233">
                  <c:v>-49.245515097548221</c:v>
                </c:pt>
                <c:pt idx="234">
                  <c:v>-49.260937775143354</c:v>
                </c:pt>
                <c:pt idx="235">
                  <c:v>-49.276507670300809</c:v>
                </c:pt>
                <c:pt idx="236">
                  <c:v>-49.292220191162443</c:v>
                </c:pt>
                <c:pt idx="237">
                  <c:v>-49.308070877443953</c:v>
                </c:pt>
                <c:pt idx="238">
                  <c:v>-49.324055396133204</c:v>
                </c:pt>
                <c:pt idx="239">
                  <c:v>-49.340169537351898</c:v>
                </c:pt>
                <c:pt idx="240">
                  <c:v>-49.356409210373471</c:v>
                </c:pt>
                <c:pt idx="241">
                  <c:v>-49.372770439790315</c:v>
                </c:pt>
                <c:pt idx="242">
                  <c:v>-49.389249361824035</c:v>
                </c:pt>
                <c:pt idx="243">
                  <c:v>-49.40584222077247</c:v>
                </c:pt>
                <c:pt idx="244">
                  <c:v>-49.422545365587666</c:v>
                </c:pt>
                <c:pt idx="245">
                  <c:v>-49.439355246579368</c:v>
                </c:pt>
                <c:pt idx="246">
                  <c:v>-49.456268412238487</c:v>
                </c:pt>
                <c:pt idx="247">
                  <c:v>-49.473281506175837</c:v>
                </c:pt>
                <c:pt idx="248">
                  <c:v>-49.490391264171052</c:v>
                </c:pt>
                <c:pt idx="249">
                  <c:v>-49.507594511327241</c:v>
                </c:pt>
                <c:pt idx="250">
                  <c:v>-49.524888159327148</c:v>
                </c:pt>
                <c:pt idx="251">
                  <c:v>-49.542269203786418</c:v>
                </c:pt>
                <c:pt idx="252">
                  <c:v>-49.559734721700231</c:v>
                </c:pt>
                <c:pt idx="253">
                  <c:v>-49.57728186897937</c:v>
                </c:pt>
                <c:pt idx="254">
                  <c:v>-49.59490787807227</c:v>
                </c:pt>
                <c:pt idx="255">
                  <c:v>-49.612610055669528</c:v>
                </c:pt>
                <c:pt idx="256">
                  <c:v>-49.630385780487558</c:v>
                </c:pt>
                <c:pt idx="257">
                  <c:v>-49.648232501128348</c:v>
                </c:pt>
                <c:pt idx="258">
                  <c:v>-49.666147734012291</c:v>
                </c:pt>
                <c:pt idx="259">
                  <c:v>-49.684129061381263</c:v>
                </c:pt>
                <c:pt idx="260">
                  <c:v>-49.70217412936907</c:v>
                </c:pt>
                <c:pt idx="261">
                  <c:v>-49.720280646136899</c:v>
                </c:pt>
                <c:pt idx="262">
                  <c:v>-49.738446380071082</c:v>
                </c:pt>
                <c:pt idx="263">
                  <c:v>-49.75666915804085</c:v>
                </c:pt>
                <c:pt idx="264">
                  <c:v>-49.774946863713822</c:v>
                </c:pt>
                <c:pt idx="265">
                  <c:v>-49.793277435926974</c:v>
                </c:pt>
                <c:pt idx="266">
                  <c:v>-49.811658867111092</c:v>
                </c:pt>
                <c:pt idx="267">
                  <c:v>-49.83008920176659</c:v>
                </c:pt>
                <c:pt idx="268">
                  <c:v>-49.848566534988919</c:v>
                </c:pt>
                <c:pt idx="269">
                  <c:v>-49.867089011041543</c:v>
                </c:pt>
                <c:pt idx="270">
                  <c:v>-49.885654821974946</c:v>
                </c:pt>
                <c:pt idx="271">
                  <c:v>-49.904262206289786</c:v>
                </c:pt>
                <c:pt idx="272">
                  <c:v>-49.922909447642695</c:v>
                </c:pt>
                <c:pt idx="273">
                  <c:v>-49.941594873593125</c:v>
                </c:pt>
                <c:pt idx="274">
                  <c:v>-49.960316854389802</c:v>
                </c:pt>
                <c:pt idx="275">
                  <c:v>-49.979073801795337</c:v>
                </c:pt>
                <c:pt idx="276">
                  <c:v>-49.997864167947569</c:v>
                </c:pt>
                <c:pt idx="277">
                  <c:v>-50.016686444256429</c:v>
                </c:pt>
                <c:pt idx="278">
                  <c:v>-50.035539160335034</c:v>
                </c:pt>
                <c:pt idx="279">
                  <c:v>-50.054420882963775</c:v>
                </c:pt>
                <c:pt idx="280">
                  <c:v>-50.073330215086244</c:v>
                </c:pt>
                <c:pt idx="281">
                  <c:v>-50.092265794835853</c:v>
                </c:pt>
                <c:pt idx="282">
                  <c:v>-50.111226294592292</c:v>
                </c:pt>
                <c:pt idx="283">
                  <c:v>-50.130210420066405</c:v>
                </c:pt>
                <c:pt idx="284">
                  <c:v>-50.149216909412829</c:v>
                </c:pt>
                <c:pt idx="285">
                  <c:v>-50.168244532369386</c:v>
                </c:pt>
                <c:pt idx="286">
                  <c:v>-50.187292089422122</c:v>
                </c:pt>
                <c:pt idx="287">
                  <c:v>-50.206358410995421</c:v>
                </c:pt>
                <c:pt idx="288">
                  <c:v>-50.225442356666008</c:v>
                </c:pt>
                <c:pt idx="289">
                  <c:v>-50.24454281440039</c:v>
                </c:pt>
                <c:pt idx="290">
                  <c:v>-50.263658699814627</c:v>
                </c:pt>
                <c:pt idx="291">
                  <c:v>-50.282788955455963</c:v>
                </c:pt>
                <c:pt idx="292">
                  <c:v>-50.301932550105292</c:v>
                </c:pt>
                <c:pt idx="293">
                  <c:v>-50.321088478100087</c:v>
                </c:pt>
                <c:pt idx="294">
                  <c:v>-50.340255758676932</c:v>
                </c:pt>
                <c:pt idx="295">
                  <c:v>-50.359433435332896</c:v>
                </c:pt>
                <c:pt idx="296">
                  <c:v>-50.378620575205559</c:v>
                </c:pt>
                <c:pt idx="297">
                  <c:v>-50.397816268470557</c:v>
                </c:pt>
                <c:pt idx="298">
                  <c:v>-50.417019627756403</c:v>
                </c:pt>
                <c:pt idx="299">
                  <c:v>-50.436229787576046</c:v>
                </c:pt>
                <c:pt idx="300">
                  <c:v>-50.45544590377439</c:v>
                </c:pt>
                <c:pt idx="301">
                  <c:v>-50.474667152991515</c:v>
                </c:pt>
                <c:pt idx="302">
                  <c:v>-50.493892732140907</c:v>
                </c:pt>
                <c:pt idx="303">
                  <c:v>-50.513121857902391</c:v>
                </c:pt>
                <c:pt idx="304">
                  <c:v>-50.532353766229122</c:v>
                </c:pt>
                <c:pt idx="305">
                  <c:v>-50.551587711868365</c:v>
                </c:pt>
                <c:pt idx="306">
                  <c:v>-50.570822967895509</c:v>
                </c:pt>
                <c:pt idx="307">
                  <c:v>-50.590058825260911</c:v>
                </c:pt>
                <c:pt idx="308">
                  <c:v>-50.609294592349336</c:v>
                </c:pt>
                <c:pt idx="309">
                  <c:v>-50.628529594551267</c:v>
                </c:pt>
                <c:pt idx="310">
                  <c:v>-50.647763173846073</c:v>
                </c:pt>
                <c:pt idx="311">
                  <c:v>-50.666994688396542</c:v>
                </c:pt>
                <c:pt idx="312">
                  <c:v>-50.686223512154214</c:v>
                </c:pt>
                <c:pt idx="313">
                  <c:v>-50.705449034475592</c:v>
                </c:pt>
                <c:pt idx="314">
                  <c:v>-50.72467065974859</c:v>
                </c:pt>
                <c:pt idx="315">
                  <c:v>-50.743887807028962</c:v>
                </c:pt>
                <c:pt idx="316">
                  <c:v>-50.763099909686538</c:v>
                </c:pt>
                <c:pt idx="317">
                  <c:v>-50.782306415060873</c:v>
                </c:pt>
                <c:pt idx="318">
                  <c:v>-50.801506784125948</c:v>
                </c:pt>
                <c:pt idx="319">
                  <c:v>-50.820700491163919</c:v>
                </c:pt>
                <c:pt idx="320">
                  <c:v>-50.839887023447254</c:v>
                </c:pt>
                <c:pt idx="321">
                  <c:v>-50.859065880929421</c:v>
                </c:pt>
                <c:pt idx="322">
                  <c:v>-50.878236575943589</c:v>
                </c:pt>
                <c:pt idx="323">
                  <c:v>-50.897398632909216</c:v>
                </c:pt>
                <c:pt idx="324">
                  <c:v>-50.916551588046239</c:v>
                </c:pt>
                <c:pt idx="325">
                  <c:v>-50.935694989096774</c:v>
                </c:pt>
                <c:pt idx="326">
                  <c:v>-50.954828395053923</c:v>
                </c:pt>
                <c:pt idx="327">
                  <c:v>-50.973951375897578</c:v>
                </c:pt>
                <c:pt idx="328">
                  <c:v>-50.993063512337145</c:v>
                </c:pt>
                <c:pt idx="329">
                  <c:v>-51.012164395560646</c:v>
                </c:pt>
                <c:pt idx="330">
                  <c:v>-51.031253626990406</c:v>
                </c:pt>
                <c:pt idx="331">
                  <c:v>-51.050330818044927</c:v>
                </c:pt>
                <c:pt idx="332">
                  <c:v>-51.069395589906691</c:v>
                </c:pt>
                <c:pt idx="333">
                  <c:v>-51.088447573296023</c:v>
                </c:pt>
                <c:pt idx="334">
                  <c:v>-51.107486408250502</c:v>
                </c:pt>
                <c:pt idx="335">
                  <c:v>-51.126511743909987</c:v>
                </c:pt>
                <c:pt idx="336">
                  <c:v>-51.145523238307113</c:v>
                </c:pt>
                <c:pt idx="337">
                  <c:v>-51.164520558162813</c:v>
                </c:pt>
                <c:pt idx="338">
                  <c:v>-51.183503378687149</c:v>
                </c:pt>
                <c:pt idx="339">
                  <c:v>-51.202471383385017</c:v>
                </c:pt>
                <c:pt idx="340">
                  <c:v>-51.221424263866631</c:v>
                </c:pt>
                <c:pt idx="341">
                  <c:v>-51.240361719662737</c:v>
                </c:pt>
                <c:pt idx="342">
                  <c:v>-51.259283458044358</c:v>
                </c:pt>
                <c:pt idx="343">
                  <c:v>-51.278189193846977</c:v>
                </c:pt>
                <c:pt idx="344">
                  <c:v>-51.297078649299053</c:v>
                </c:pt>
                <c:pt idx="345">
                  <c:v>-51.315951553854632</c:v>
                </c:pt>
                <c:pt idx="346">
                  <c:v>-51.334807644030192</c:v>
                </c:pt>
                <c:pt idx="347">
                  <c:v>-51.353646663245328</c:v>
                </c:pt>
                <c:pt idx="348">
                  <c:v>-51.372468361667252</c:v>
                </c:pt>
                <c:pt idx="349">
                  <c:v>-51.39127249605928</c:v>
                </c:pt>
                <c:pt idx="350">
                  <c:v>-51.410058829632696</c:v>
                </c:pt>
                <c:pt idx="351">
                  <c:v>-51.428827131902359</c:v>
                </c:pt>
                <c:pt idx="352">
                  <c:v>-51.4475771785457</c:v>
                </c:pt>
                <c:pt idx="353">
                  <c:v>-51.466308751265103</c:v>
                </c:pt>
                <c:pt idx="354">
                  <c:v>-51.485021637653539</c:v>
                </c:pt>
                <c:pt idx="355">
                  <c:v>-51.503715631063464</c:v>
                </c:pt>
                <c:pt idx="356">
                  <c:v>-51.522390530478724</c:v>
                </c:pt>
                <c:pt idx="357">
                  <c:v>-51.541046140389625</c:v>
                </c:pt>
                <c:pt idx="358">
                  <c:v>-51.559682270670763</c:v>
                </c:pt>
                <c:pt idx="359">
                  <c:v>-51.578298736461946</c:v>
                </c:pt>
                <c:pt idx="360">
                  <c:v>-51.596895358051746</c:v>
                </c:pt>
                <c:pt idx="361">
                  <c:v>-51.615471960763827</c:v>
                </c:pt>
                <c:pt idx="362">
                  <c:v>-51.634028374845954</c:v>
                </c:pt>
                <c:pt idx="363">
                  <c:v>-51.652564435361541</c:v>
                </c:pt>
                <c:pt idx="364">
                  <c:v>-51.671079982083789</c:v>
                </c:pt>
                <c:pt idx="365">
                  <c:v>-51.689574859392202</c:v>
                </c:pt>
                <c:pt idx="366">
                  <c:v>-51.708048916171514</c:v>
                </c:pt>
                <c:pt idx="367">
                  <c:v>-51.726502005712987</c:v>
                </c:pt>
                <c:pt idx="368">
                  <c:v>-51.744933985617934</c:v>
                </c:pt>
                <c:pt idx="369">
                  <c:v>-51.763344717703497</c:v>
                </c:pt>
                <c:pt idx="370">
                  <c:v>-51.781734067910548</c:v>
                </c:pt>
                <c:pt idx="371">
                  <c:v>-51.800101906213712</c:v>
                </c:pt>
                <c:pt idx="372">
                  <c:v>-51.818448106533396</c:v>
                </c:pt>
                <c:pt idx="373">
                  <c:v>-51.836772546649954</c:v>
                </c:pt>
                <c:pt idx="374">
                  <c:v>-51.855075108119586</c:v>
                </c:pt>
                <c:pt idx="375">
                  <c:v>-51.873355676192361</c:v>
                </c:pt>
                <c:pt idx="376">
                  <c:v>-51.891614139731942</c:v>
                </c:pt>
                <c:pt idx="377">
                  <c:v>-51.909850391137162</c:v>
                </c:pt>
                <c:pt idx="378">
                  <c:v>-51.9280643262654</c:v>
                </c:pt>
                <c:pt idx="379">
                  <c:v>-51.946255844357616</c:v>
                </c:pt>
                <c:pt idx="380">
                  <c:v>-51.964424847965091</c:v>
                </c:pt>
                <c:pt idx="381">
                  <c:v>-51.982571242877839</c:v>
                </c:pt>
                <c:pt idx="382">
                  <c:v>-52.000694938054551</c:v>
                </c:pt>
                <c:pt idx="383">
                  <c:v>-52.018795845554145</c:v>
                </c:pt>
                <c:pt idx="384">
                  <c:v>-52.036873880468804</c:v>
                </c:pt>
                <c:pt idx="385">
                  <c:v>-52.054928960858511</c:v>
                </c:pt>
                <c:pt idx="386">
                  <c:v>-52.072961007687056</c:v>
                </c:pt>
                <c:pt idx="387">
                  <c:v>-52.090969944759365</c:v>
                </c:pt>
                <c:pt idx="388">
                  <c:v>-52.108955698660381</c:v>
                </c:pt>
                <c:pt idx="389">
                  <c:v>-52.126918198695044</c:v>
                </c:pt>
                <c:pt idx="390">
                  <c:v>-52.144857376829819</c:v>
                </c:pt>
                <c:pt idx="391">
                  <c:v>-52.162773167635379</c:v>
                </c:pt>
                <c:pt idx="392">
                  <c:v>-52.180665508230561</c:v>
                </c:pt>
                <c:pt idx="393">
                  <c:v>-52.198534338227532</c:v>
                </c:pt>
                <c:pt idx="394">
                  <c:v>-52.216379599678191</c:v>
                </c:pt>
                <c:pt idx="395">
                  <c:v>-52.234201237021686</c:v>
                </c:pt>
                <c:pt idx="396">
                  <c:v>-52.251999197033086</c:v>
                </c:pt>
                <c:pt idx="397">
                  <c:v>-52.269773428773192</c:v>
                </c:pt>
                <c:pt idx="398">
                  <c:v>-52.287523883539365</c:v>
                </c:pt>
                <c:pt idx="399">
                  <c:v>-52.30525051481748</c:v>
                </c:pt>
                <c:pt idx="400">
                  <c:v>-52.32295327823487</c:v>
                </c:pt>
                <c:pt idx="401">
                  <c:v>-52.340632131514312</c:v>
                </c:pt>
                <c:pt idx="402">
                  <c:v>-52.358287034428947</c:v>
                </c:pt>
                <c:pt idx="403">
                  <c:v>-52.375917948758243</c:v>
                </c:pt>
                <c:pt idx="404">
                  <c:v>-52.393524838244801</c:v>
                </c:pt>
                <c:pt idx="405">
                  <c:v>-52.411107668552191</c:v>
                </c:pt>
                <c:pt idx="406">
                  <c:v>-52.42866640722356</c:v>
                </c:pt>
                <c:pt idx="407">
                  <c:v>-52.446201023641272</c:v>
                </c:pt>
                <c:pt idx="408">
                  <c:v>-52.463711488987201</c:v>
                </c:pt>
                <c:pt idx="409">
                  <c:v>-52.481197776204105</c:v>
                </c:pt>
                <c:pt idx="410">
                  <c:v>-52.498659859957606</c:v>
                </c:pt>
                <c:pt idx="411">
                  <c:v>-52.51609771659907</c:v>
                </c:pt>
                <c:pt idx="412">
                  <c:v>-52.533511324129272</c:v>
                </c:pt>
                <c:pt idx="413">
                  <c:v>-52.550900662162825</c:v>
                </c:pt>
                <c:pt idx="414">
                  <c:v>-52.568265711893289</c:v>
                </c:pt>
                <c:pt idx="415">
                  <c:v>-52.585606456059075</c:v>
                </c:pt>
                <c:pt idx="416">
                  <c:v>-52.602922878910114</c:v>
                </c:pt>
                <c:pt idx="417">
                  <c:v>-52.620214966175034</c:v>
                </c:pt>
                <c:pt idx="418">
                  <c:v>-52.637482705029228</c:v>
                </c:pt>
                <c:pt idx="419">
                  <c:v>-52.654726084063512</c:v>
                </c:pt>
                <c:pt idx="420">
                  <c:v>-52.671945093253349</c:v>
                </c:pt>
                <c:pt idx="421">
                  <c:v>-52.689139723928832</c:v>
                </c:pt>
                <c:pt idx="422">
                  <c:v>-52.706309968745266</c:v>
                </c:pt>
                <c:pt idx="423">
                  <c:v>-52.723455821654298</c:v>
                </c:pt>
                <c:pt idx="424">
                  <c:v>-52.740577277875708</c:v>
                </c:pt>
                <c:pt idx="425">
                  <c:v>-52.757674333869709</c:v>
                </c:pt>
                <c:pt idx="426">
                  <c:v>-52.774746987309939</c:v>
                </c:pt>
                <c:pt idx="427">
                  <c:v>-52.791795237056867</c:v>
                </c:pt>
                <c:pt idx="428">
                  <c:v>-52.808819083131851</c:v>
                </c:pt>
                <c:pt idx="429">
                  <c:v>-52.825818526691684</c:v>
                </c:pt>
                <c:pt idx="430">
                  <c:v>-52.842793570003657</c:v>
                </c:pt>
                <c:pt idx="431">
                  <c:v>-52.859744216421149</c:v>
                </c:pt>
                <c:pt idx="432">
                  <c:v>-52.876670470359706</c:v>
                </c:pt>
                <c:pt idx="433">
                  <c:v>-52.893572337273646</c:v>
                </c:pt>
                <c:pt idx="434">
                  <c:v>-52.91044982363303</c:v>
                </c:pt>
                <c:pt idx="435">
                  <c:v>-52.92730293690127</c:v>
                </c:pt>
                <c:pt idx="436">
                  <c:v>-52.944131685513042</c:v>
                </c:pt>
                <c:pt idx="437">
                  <c:v>-52.960936078852725</c:v>
                </c:pt>
                <c:pt idx="438">
                  <c:v>-52.977716127233251</c:v>
                </c:pt>
                <c:pt idx="439">
                  <c:v>-52.994471841875431</c:v>
                </c:pt>
                <c:pt idx="440">
                  <c:v>-53.011203234887596</c:v>
                </c:pt>
                <c:pt idx="441">
                  <c:v>-53.027910319245763</c:v>
                </c:pt>
                <c:pt idx="442">
                  <c:v>-53.044593108774123</c:v>
                </c:pt>
                <c:pt idx="443">
                  <c:v>-53.061251618125986</c:v>
                </c:pt>
                <c:pt idx="444">
                  <c:v>-53.077885862765029</c:v>
                </c:pt>
                <c:pt idx="445">
                  <c:v>-53.094495858947035</c:v>
                </c:pt>
                <c:pt idx="446">
                  <c:v>-53.111081623701857</c:v>
                </c:pt>
                <c:pt idx="447">
                  <c:v>-53.127643174815844</c:v>
                </c:pt>
                <c:pt idx="448">
                  <c:v>-53.144180530814666</c:v>
                </c:pt>
                <c:pt idx="449">
                  <c:v>-53.160693710946283</c:v>
                </c:pt>
                <c:pt idx="450">
                  <c:v>-53.177182735164493</c:v>
                </c:pt>
                <c:pt idx="451">
                  <c:v>-53.193647624112657</c:v>
                </c:pt>
                <c:pt idx="452">
                  <c:v>-53.210088399107782</c:v>
                </c:pt>
                <c:pt idx="453">
                  <c:v>-53.226505082124966</c:v>
                </c:pt>
                <c:pt idx="454">
                  <c:v>-53.242897695782084</c:v>
                </c:pt>
                <c:pt idx="455">
                  <c:v>-53.259266263324847</c:v>
                </c:pt>
                <c:pt idx="456">
                  <c:v>-53.275610808612093</c:v>
                </c:pt>
                <c:pt idx="457">
                  <c:v>-53.291931356101443</c:v>
                </c:pt>
                <c:pt idx="458">
                  <c:v>-53.308227930835166</c:v>
                </c:pt>
                <c:pt idx="459">
                  <c:v>-53.324500558426408</c:v>
                </c:pt>
                <c:pt idx="460">
                  <c:v>-53.340749265045559</c:v>
                </c:pt>
                <c:pt idx="461">
                  <c:v>-53.356974077407116</c:v>
                </c:pt>
                <c:pt idx="462">
                  <c:v>-53.373175022756541</c:v>
                </c:pt>
                <c:pt idx="463">
                  <c:v>-53.389352128857581</c:v>
                </c:pt>
                <c:pt idx="464">
                  <c:v>-53.405505423979747</c:v>
                </c:pt>
                <c:pt idx="465">
                  <c:v>-53.421634936886065</c:v>
                </c:pt>
                <c:pt idx="466">
                  <c:v>-53.437740696821045</c:v>
                </c:pt>
                <c:pt idx="467">
                  <c:v>-53.453822733498917</c:v>
                </c:pt>
                <c:pt idx="468">
                  <c:v>-53.469881077092126</c:v>
                </c:pt>
                <c:pt idx="469">
                  <c:v>-53.485915758219946</c:v>
                </c:pt>
                <c:pt idx="470">
                  <c:v>-53.501926807937437</c:v>
                </c:pt>
                <c:pt idx="471">
                  <c:v>-53.517914257724584</c:v>
                </c:pt>
                <c:pt idx="472">
                  <c:v>-53.53387813947559</c:v>
                </c:pt>
                <c:pt idx="473">
                  <c:v>-53.549818485488444</c:v>
                </c:pt>
                <c:pt idx="474">
                  <c:v>-53.565735328454721</c:v>
                </c:pt>
                <c:pt idx="475">
                  <c:v>-53.581628701449475</c:v>
                </c:pt>
                <c:pt idx="476">
                  <c:v>-53.597498637921426</c:v>
                </c:pt>
                <c:pt idx="477">
                  <c:v>-53.613345171683335</c:v>
                </c:pt>
                <c:pt idx="478">
                  <c:v>-53.629168336902481</c:v>
                </c:pt>
                <c:pt idx="479">
                  <c:v>-53.644968168091431</c:v>
                </c:pt>
                <c:pt idx="480">
                  <c:v>-53.660744700098931</c:v>
                </c:pt>
                <c:pt idx="481">
                  <c:v>-53.676497968100996</c:v>
                </c:pt>
                <c:pt idx="482">
                  <c:v>-53.692228007592178</c:v>
                </c:pt>
                <c:pt idx="483">
                  <c:v>-53.707934854376951</c:v>
                </c:pt>
                <c:pt idx="484">
                  <c:v>-53.723618544561369</c:v>
                </c:pt>
                <c:pt idx="485">
                  <c:v>-53.739279114544793</c:v>
                </c:pt>
                <c:pt idx="486">
                  <c:v>-53.754916601011843</c:v>
                </c:pt>
                <c:pt idx="487">
                  <c:v>-53.770531040924453</c:v>
                </c:pt>
                <c:pt idx="488">
                  <c:v>-53.786122471514091</c:v>
                </c:pt>
                <c:pt idx="489">
                  <c:v>-53.801690930274233</c:v>
                </c:pt>
                <c:pt idx="490">
                  <c:v>-53.817236454952806</c:v>
                </c:pt>
                <c:pt idx="491">
                  <c:v>-53.832759083544921</c:v>
                </c:pt>
                <c:pt idx="492">
                  <c:v>-53.848258854285717</c:v>
                </c:pt>
                <c:pt idx="493">
                  <c:v>-53.863735805643259</c:v>
                </c:pt>
                <c:pt idx="494">
                  <c:v>-53.87918997631175</c:v>
                </c:pt>
                <c:pt idx="495">
                  <c:v>-53.894621405204653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957-4471-BA3F-F8DCC4147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2029519"/>
        <c:axId val="34816335"/>
      </c:scatterChart>
      <c:valAx>
        <c:axId val="34805519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5781917087729316"/>
              <c:y val="0.910548182482835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4810927"/>
        <c:crossesAt val="-3"/>
        <c:crossBetween val="midCat"/>
      </c:valAx>
      <c:valAx>
        <c:axId val="348109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リップル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3.9820489172638805E-3"/>
              <c:y val="0.291976399152370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4805519"/>
        <c:crossesAt val="0.1"/>
        <c:crossBetween val="midCat"/>
      </c:valAx>
      <c:valAx>
        <c:axId val="34816335"/>
        <c:scaling>
          <c:orientation val="minMax"/>
          <c:max val="0"/>
          <c:min val="-8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減衰　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4456007801865249"/>
              <c:y val="0.287218854979470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02029519"/>
        <c:crosses val="max"/>
        <c:crossBetween val="midCat"/>
      </c:valAx>
      <c:valAx>
        <c:axId val="302029519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4816335"/>
        <c:crossesAt val="-100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9945536144716605"/>
          <c:y val="0.12461855729572267"/>
          <c:w val="0.26068760635689769"/>
          <c:h val="0.14353631620223298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数値計算による</a:t>
            </a:r>
            <a:endParaRPr lang="en-US" altLang="ja-JP" sz="1100" b="1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  <a:p>
            <a:pPr>
              <a:defRPr/>
            </a:pPr>
            <a:r>
              <a:rPr lang="en-US" altLang="ja-JP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7</a:t>
            </a:r>
            <a:r>
              <a:rPr lang="ja-JP" altLang="en-US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endParaRPr lang="en-US" altLang="ja-JP" sz="1100" b="1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  <a:p>
            <a:pPr>
              <a:defRPr/>
            </a:pPr>
            <a:r>
              <a:rPr lang="en-US" altLang="ja-JP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Ripple:0.007dB</a:t>
            </a:r>
          </a:p>
          <a:p>
            <a:pPr>
              <a:defRPr/>
            </a:pPr>
            <a:r>
              <a:rPr lang="en-US" altLang="ja-JP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VSWR:1.008</a:t>
            </a:r>
            <a:endParaRPr lang="ja-JP" altLang="en-US" sz="1100" b="1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9.9740510877895178E-2"/>
          <c:y val="0.183064797536146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715047859373661"/>
          <c:y val="4.0250524240025551E-2"/>
          <c:w val="0.79670642059950225"/>
          <c:h val="0.83819383688150095"/>
        </c:manualLayout>
      </c:layout>
      <c:scatterChart>
        <c:scatterStyle val="lineMarker"/>
        <c:varyColors val="0"/>
        <c:ser>
          <c:idx val="0"/>
          <c:order val="0"/>
          <c:tx>
            <c:v>伝達特性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演算処理!$CE$34:$CE$529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演算処理!$CF$34:$CF$529</c:f>
              <c:numCache>
                <c:formatCode>General</c:formatCode>
                <c:ptCount val="496"/>
                <c:pt idx="0">
                  <c:v>-4.3118892005187572E-2</c:v>
                </c:pt>
                <c:pt idx="1">
                  <c:v>-5.9724780307213357E-2</c:v>
                </c:pt>
                <c:pt idx="2">
                  <c:v>-7.7606561686452608E-2</c:v>
                </c:pt>
                <c:pt idx="3">
                  <c:v>-9.6014424132297799E-2</c:v>
                </c:pt>
                <c:pt idx="4">
                  <c:v>-0.11416773567054689</c:v>
                </c:pt>
                <c:pt idx="5">
                  <c:v>-0.13128349780531068</c:v>
                </c:pt>
                <c:pt idx="6">
                  <c:v>-0.14660481679244536</c:v>
                </c:pt>
                <c:pt idx="7">
                  <c:v>-0.15942886093660347</c:v>
                </c:pt>
                <c:pt idx="8">
                  <c:v>-0.16913395553017968</c:v>
                </c:pt>
                <c:pt idx="9">
                  <c:v>-0.17520560061338006</c:v>
                </c:pt>
                <c:pt idx="10">
                  <c:v>-0.17726125123074632</c:v>
                </c:pt>
                <c:pt idx="11">
                  <c:v>-0.17507365087401461</c:v>
                </c:pt>
                <c:pt idx="12">
                  <c:v>-0.16859233670564686</c:v>
                </c:pt>
                <c:pt idx="13">
                  <c:v>-0.1579626260601481</c:v>
                </c:pt>
                <c:pt idx="14">
                  <c:v>-0.14354094274359941</c:v>
                </c:pt>
                <c:pt idx="15">
                  <c:v>-0.12590475981943317</c:v>
                </c:pt>
                <c:pt idx="16">
                  <c:v>-0.10585476106761395</c:v>
                </c:pt>
                <c:pt idx="17">
                  <c:v>-8.4406136609212354E-2</c:v>
                </c:pt>
                <c:pt idx="18">
                  <c:v>-6.2765368026170165E-2</c:v>
                </c:pt>
                <c:pt idx="19">
                  <c:v>-4.2288631538110091E-2</c:v>
                </c:pt>
                <c:pt idx="20">
                  <c:v>-2.441832163521887E-2</c:v>
                </c:pt>
                <c:pt idx="21">
                  <c:v>-1.0595459610850066E-2</c:v>
                </c:pt>
                <c:pt idx="22">
                  <c:v>-2.1481265997631842E-3</c:v>
                </c:pt>
                <c:pt idx="23">
                  <c:v>-1.5958984280521371E-4</c:v>
                </c:pt>
                <c:pt idx="24">
                  <c:v>-5.3242059737131598E-3</c:v>
                </c:pt>
                <c:pt idx="25">
                  <c:v>-1.7803851556360599E-2</c:v>
                </c:pt>
                <c:pt idx="26">
                  <c:v>-3.7101642924957566E-2</c:v>
                </c:pt>
                <c:pt idx="27">
                  <c:v>-6.19721853302167E-2</c:v>
                </c:pt>
                <c:pt idx="28">
                  <c:v>-9.0388132771047819E-2</c:v>
                </c:pt>
                <c:pt idx="29">
                  <c:v>-0.11958194095831377</c:v>
                </c:pt>
                <c:pt idx="30">
                  <c:v>-0.14618089175739446</c:v>
                </c:pt>
                <c:pt idx="31">
                  <c:v>-0.16645496385330014</c:v>
                </c:pt>
                <c:pt idx="32">
                  <c:v>-0.1767027577179586</c:v>
                </c:pt>
                <c:pt idx="33">
                  <c:v>-0.17380991767256351</c:v>
                </c:pt>
                <c:pt idx="34">
                  <c:v>-0.15602058854195999</c:v>
                </c:pt>
                <c:pt idx="35">
                  <c:v>-0.12394497662275122</c:v>
                </c:pt>
                <c:pt idx="36">
                  <c:v>-8.1738214159350731E-2</c:v>
                </c:pt>
                <c:pt idx="37">
                  <c:v>-3.8141720027011952E-2</c:v>
                </c:pt>
                <c:pt idx="38">
                  <c:v>-6.5747539962783437E-3</c:v>
                </c:pt>
                <c:pt idx="39">
                  <c:v>-2.7251243735496589E-3</c:v>
                </c:pt>
                <c:pt idx="40">
                  <c:v>-3.7623651787820685E-2</c:v>
                </c:pt>
                <c:pt idx="41">
                  <c:v>-0.10530299863429418</c:v>
                </c:pt>
                <c:pt idx="42">
                  <c:v>-0.16849291816204209</c:v>
                </c:pt>
                <c:pt idx="43">
                  <c:v>-0.15649305966402161</c:v>
                </c:pt>
                <c:pt idx="44">
                  <c:v>-3.1639728345549616E-2</c:v>
                </c:pt>
                <c:pt idx="45">
                  <c:v>-0.17813155331946701</c:v>
                </c:pt>
                <c:pt idx="46">
                  <c:v>-2.2770342823122123</c:v>
                </c:pt>
                <c:pt idx="47">
                  <c:v>-7.2262798731348106</c:v>
                </c:pt>
                <c:pt idx="48">
                  <c:v>-13.190477615042644</c:v>
                </c:pt>
                <c:pt idx="49">
                  <c:v>-19.231619622856208</c:v>
                </c:pt>
                <c:pt idx="50">
                  <c:v>-25.391395520756838</c:v>
                </c:pt>
                <c:pt idx="51">
                  <c:v>-32.056259933433545</c:v>
                </c:pt>
                <c:pt idx="52">
                  <c:v>-40.137941836301721</c:v>
                </c:pt>
                <c:pt idx="53">
                  <c:v>-53.810202504016154</c:v>
                </c:pt>
                <c:pt idx="54">
                  <c:v>-55.149828432987704</c:v>
                </c:pt>
                <c:pt idx="55">
                  <c:v>-49.62527206708387</c:v>
                </c:pt>
                <c:pt idx="56">
                  <c:v>-48.826176964871038</c:v>
                </c:pt>
                <c:pt idx="57">
                  <c:v>-49.698032419156732</c:v>
                </c:pt>
                <c:pt idx="58">
                  <c:v>-51.711400092119604</c:v>
                </c:pt>
                <c:pt idx="59">
                  <c:v>-54.985442442955289</c:v>
                </c:pt>
                <c:pt idx="60">
                  <c:v>-60.542095549128085</c:v>
                </c:pt>
                <c:pt idx="61">
                  <c:v>-63.723971280362512</c:v>
                </c:pt>
                <c:pt idx="62">
                  <c:v>-64.422360677973643</c:v>
                </c:pt>
                <c:pt idx="63">
                  <c:v>-58.055399643797671</c:v>
                </c:pt>
                <c:pt idx="64">
                  <c:v>-54.84366442578213</c:v>
                </c:pt>
                <c:pt idx="65">
                  <c:v>-52.836153351711644</c:v>
                </c:pt>
                <c:pt idx="66">
                  <c:v>-51.475871580753967</c:v>
                </c:pt>
                <c:pt idx="67">
                  <c:v>-50.522731512533241</c:v>
                </c:pt>
                <c:pt idx="68">
                  <c:v>-49.850562908243383</c:v>
                </c:pt>
                <c:pt idx="69">
                  <c:v>-49.384687830299171</c:v>
                </c:pt>
                <c:pt idx="70">
                  <c:v>-49.077272591280675</c:v>
                </c:pt>
                <c:pt idx="71">
                  <c:v>-48.895930777578045</c:v>
                </c:pt>
                <c:pt idx="72">
                  <c:v>-48.81783982320318</c:v>
                </c:pt>
                <c:pt idx="73">
                  <c:v>-48.82644666822894</c:v>
                </c:pt>
                <c:pt idx="74">
                  <c:v>-48.909505238775843</c:v>
                </c:pt>
                <c:pt idx="75">
                  <c:v>-49.057850086300483</c:v>
                </c:pt>
                <c:pt idx="76">
                  <c:v>-49.264601732998571</c:v>
                </c:pt>
                <c:pt idx="77">
                  <c:v>-49.524638460806251</c:v>
                </c:pt>
                <c:pt idx="78">
                  <c:v>-49.834240506502312</c:v>
                </c:pt>
                <c:pt idx="79">
                  <c:v>-50.190851302174657</c:v>
                </c:pt>
                <c:pt idx="80">
                  <c:v>-50.59292262264465</c:v>
                </c:pt>
                <c:pt idx="81">
                  <c:v>-51.039824089169983</c:v>
                </c:pt>
                <c:pt idx="82">
                  <c:v>-51.531806499023574</c:v>
                </c:pt>
                <c:pt idx="83">
                  <c:v>-52.070015214863176</c:v>
                </c:pt>
                <c:pt idx="84">
                  <c:v>-52.656555878933318</c:v>
                </c:pt>
                <c:pt idx="85">
                  <c:v>-53.294621300143852</c:v>
                </c:pt>
                <c:pt idx="86">
                  <c:v>-53.988696978481883</c:v>
                </c:pt>
                <c:pt idx="87">
                  <c:v>-54.744875593489169</c:v>
                </c:pt>
                <c:pt idx="88">
                  <c:v>-55.571331758212146</c:v>
                </c:pt>
                <c:pt idx="89">
                  <c:v>-56.479044842434767</c:v>
                </c:pt>
                <c:pt idx="90">
                  <c:v>-57.482924938515495</c:v>
                </c:pt>
                <c:pt idx="91">
                  <c:v>-58.60362855767395</c:v>
                </c:pt>
                <c:pt idx="92">
                  <c:v>-59.870625635056811</c:v>
                </c:pt>
                <c:pt idx="93">
                  <c:v>-61.327702867017805</c:v>
                </c:pt>
                <c:pt idx="94">
                  <c:v>-63.043652851924051</c:v>
                </c:pt>
                <c:pt idx="95">
                  <c:v>-65.135382408745755</c:v>
                </c:pt>
                <c:pt idx="96">
                  <c:v>-67.82612795687254</c:v>
                </c:pt>
                <c:pt idx="97">
                  <c:v>-71.632015763725832</c:v>
                </c:pt>
                <c:pt idx="98">
                  <c:v>-78.312386491902529</c:v>
                </c:pt>
                <c:pt idx="99">
                  <c:v>-96.12734966455011</c:v>
                </c:pt>
                <c:pt idx="100">
                  <c:v>-76.531107983235515</c:v>
                </c:pt>
                <c:pt idx="101">
                  <c:v>-71.089682846236443</c:v>
                </c:pt>
                <c:pt idx="102">
                  <c:v>-67.847110231559355</c:v>
                </c:pt>
                <c:pt idx="103">
                  <c:v>-65.550635601150248</c:v>
                </c:pt>
                <c:pt idx="104">
                  <c:v>-63.784184187575626</c:v>
                </c:pt>
                <c:pt idx="105">
                  <c:v>-62.357406216406233</c:v>
                </c:pt>
                <c:pt idx="106">
                  <c:v>-61.167114530460047</c:v>
                </c:pt>
                <c:pt idx="107">
                  <c:v>-60.15102815254042</c:v>
                </c:pt>
                <c:pt idx="108">
                  <c:v>-59.268638651155868</c:v>
                </c:pt>
                <c:pt idx="109">
                  <c:v>-58.492102982653513</c:v>
                </c:pt>
                <c:pt idx="110">
                  <c:v>-57.801451666337663</c:v>
                </c:pt>
                <c:pt idx="111">
                  <c:v>-57.181869462103172</c:v>
                </c:pt>
                <c:pt idx="112">
                  <c:v>-56.622057922139675</c:v>
                </c:pt>
                <c:pt idx="113">
                  <c:v>-56.113201090621942</c:v>
                </c:pt>
                <c:pt idx="114">
                  <c:v>-55.648285889565436</c:v>
                </c:pt>
                <c:pt idx="115">
                  <c:v>-55.221640512789413</c:v>
                </c:pt>
                <c:pt idx="116">
                  <c:v>-54.828611911287908</c:v>
                </c:pt>
                <c:pt idx="117">
                  <c:v>-54.465334897658764</c:v>
                </c:pt>
                <c:pt idx="118">
                  <c:v>-54.128563290120255</c:v>
                </c:pt>
                <c:pt idx="119">
                  <c:v>-53.815544093872283</c:v>
                </c:pt>
                <c:pt idx="120">
                  <c:v>-53.523922181151427</c:v>
                </c:pt>
                <c:pt idx="121">
                  <c:v>-53.25166699802503</c:v>
                </c:pt>
                <c:pt idx="122">
                  <c:v>-52.997015451607993</c:v>
                </c:pt>
                <c:pt idx="123">
                  <c:v>-52.758426866184493</c:v>
                </c:pt>
                <c:pt idx="124">
                  <c:v>-52.53454706693779</c:v>
                </c:pt>
                <c:pt idx="125">
                  <c:v>-52.324179454297813</c:v>
                </c:pt>
                <c:pt idx="126">
                  <c:v>-52.126261494214688</c:v>
                </c:pt>
                <c:pt idx="127">
                  <c:v>-51.939845448924054</c:v>
                </c:pt>
                <c:pt idx="128">
                  <c:v>-51.764082460323692</c:v>
                </c:pt>
                <c:pt idx="129">
                  <c:v>-51.59820930791107</c:v>
                </c:pt>
                <c:pt idx="130">
                  <c:v>-51.441537318205633</c:v>
                </c:pt>
                <c:pt idx="131">
                  <c:v>-51.293443018326485</c:v>
                </c:pt>
                <c:pt idx="132">
                  <c:v>-51.15336021374786</c:v>
                </c:pt>
                <c:pt idx="133">
                  <c:v>-51.020773236816616</c:v>
                </c:pt>
                <c:pt idx="134">
                  <c:v>-50.89521116379715</c:v>
                </c:pt>
                <c:pt idx="135">
                  <c:v>-50.776242837896902</c:v>
                </c:pt>
                <c:pt idx="136">
                  <c:v>-50.663472566746144</c:v>
                </c:pt>
                <c:pt idx="137">
                  <c:v>-50.556536387232455</c:v>
                </c:pt>
                <c:pt idx="138">
                  <c:v>-50.455098809961108</c:v>
                </c:pt>
                <c:pt idx="139">
                  <c:v>-50.35884997107442</c:v>
                </c:pt>
                <c:pt idx="140">
                  <c:v>-50.267503131584007</c:v>
                </c:pt>
                <c:pt idx="141">
                  <c:v>-50.180792474404981</c:v>
                </c:pt>
                <c:pt idx="142">
                  <c:v>-50.098471157436322</c:v>
                </c:pt>
                <c:pt idx="143">
                  <c:v>-50.020309587692672</c:v>
                </c:pt>
                <c:pt idx="144">
                  <c:v>-49.946093886962387</c:v>
                </c:pt>
                <c:pt idx="145">
                  <c:v>-49.875624523978288</c:v>
                </c:pt>
                <c:pt idx="146">
                  <c:v>-49.808715091827636</c:v>
                </c:pt>
                <c:pt idx="147">
                  <c:v>-49.745191212440147</c:v>
                </c:pt>
                <c:pt idx="148">
                  <c:v>-49.684889552594996</c:v>
                </c:pt>
                <c:pt idx="149">
                  <c:v>-49.627656938071631</c:v>
                </c:pt>
                <c:pt idx="150">
                  <c:v>-49.573349554408424</c:v>
                </c:pt>
                <c:pt idx="151">
                  <c:v>-49.521832224288964</c:v>
                </c:pt>
                <c:pt idx="152">
                  <c:v>-49.472977752895346</c:v>
                </c:pt>
                <c:pt idx="153">
                  <c:v>-49.426666333691699</c:v>
                </c:pt>
                <c:pt idx="154">
                  <c:v>-49.382785008060573</c:v>
                </c:pt>
                <c:pt idx="155">
                  <c:v>-49.341227173037424</c:v>
                </c:pt>
                <c:pt idx="156">
                  <c:v>-49.301892132094395</c:v>
                </c:pt>
                <c:pt idx="157">
                  <c:v>-49.264684684534494</c:v>
                </c:pt>
                <c:pt idx="158">
                  <c:v>-49.229514749582293</c:v>
                </c:pt>
                <c:pt idx="159">
                  <c:v>-49.196297021714315</c:v>
                </c:pt>
                <c:pt idx="160">
                  <c:v>-49.16495065416769</c:v>
                </c:pt>
                <c:pt idx="161">
                  <c:v>-49.135398967910945</c:v>
                </c:pt>
                <c:pt idx="162">
                  <c:v>-49.107569183661923</c:v>
                </c:pt>
                <c:pt idx="163">
                  <c:v>-49.081392174801081</c:v>
                </c:pt>
                <c:pt idx="164">
                  <c:v>-49.056802239259952</c:v>
                </c:pt>
                <c:pt idx="165">
                  <c:v>-49.033736888667235</c:v>
                </c:pt>
                <c:pt idx="166">
                  <c:v>-49.012136653213901</c:v>
                </c:pt>
                <c:pt idx="167">
                  <c:v>-48.991944900856758</c:v>
                </c:pt>
                <c:pt idx="168">
                  <c:v>-48.973107669619353</c:v>
                </c:pt>
                <c:pt idx="169">
                  <c:v>-48.955573511872565</c:v>
                </c:pt>
                <c:pt idx="170">
                  <c:v>-48.939293349587267</c:v>
                </c:pt>
                <c:pt idx="171">
                  <c:v>-48.924220339648798</c:v>
                </c:pt>
                <c:pt idx="172">
                  <c:v>-48.910309748409958</c:v>
                </c:pt>
                <c:pt idx="173">
                  <c:v>-48.89751883473685</c:v>
                </c:pt>
                <c:pt idx="174">
                  <c:v>-48.885806740870869</c:v>
                </c:pt>
                <c:pt idx="175">
                  <c:v>-48.875134390492661</c:v>
                </c:pt>
                <c:pt idx="176">
                  <c:v>-48.865464393429001</c:v>
                </c:pt>
                <c:pt idx="177">
                  <c:v>-48.856760956493517</c:v>
                </c:pt>
                <c:pt idx="178">
                  <c:v>-48.848989799997511</c:v>
                </c:pt>
                <c:pt idx="179">
                  <c:v>-48.842118079506811</c:v>
                </c:pt>
                <c:pt idx="180">
                  <c:v>-48.836114312457603</c:v>
                </c:pt>
                <c:pt idx="181">
                  <c:v>-48.830948309276806</c:v>
                </c:pt>
                <c:pt idx="182">
                  <c:v>-48.826591108682386</c:v>
                </c:pt>
                <c:pt idx="183">
                  <c:v>-48.823014916865759</c:v>
                </c:pt>
                <c:pt idx="184">
                  <c:v>-48.820193050283095</c:v>
                </c:pt>
                <c:pt idx="185">
                  <c:v>-48.81809988180423</c:v>
                </c:pt>
                <c:pt idx="186">
                  <c:v>-48.816710789988051</c:v>
                </c:pt>
                <c:pt idx="187">
                  <c:v>-48.816002111271601</c:v>
                </c:pt>
                <c:pt idx="188">
                  <c:v>-48.815951094876809</c:v>
                </c:pt>
                <c:pt idx="189">
                  <c:v>-48.816535860253687</c:v>
                </c:pt>
                <c:pt idx="190">
                  <c:v>-48.817735356892989</c:v>
                </c:pt>
                <c:pt idx="191">
                  <c:v>-48.819529326353887</c:v>
                </c:pt>
                <c:pt idx="192">
                  <c:v>-48.821898266363618</c:v>
                </c:pt>
                <c:pt idx="193">
                  <c:v>-48.824823396856971</c:v>
                </c:pt>
                <c:pt idx="194">
                  <c:v>-48.828286627832867</c:v>
                </c:pt>
                <c:pt idx="195">
                  <c:v>-48.832270528914407</c:v>
                </c:pt>
                <c:pt idx="196">
                  <c:v>-48.836758300506744</c:v>
                </c:pt>
                <c:pt idx="197">
                  <c:v>-48.841733746454992</c:v>
                </c:pt>
                <c:pt idx="198">
                  <c:v>-48.847181248110672</c:v>
                </c:pt>
                <c:pt idx="199">
                  <c:v>-48.85308573972236</c:v>
                </c:pt>
                <c:pt idx="200">
                  <c:v>-48.859432685071141</c:v>
                </c:pt>
                <c:pt idx="201">
                  <c:v>-48.866208055277895</c:v>
                </c:pt>
                <c:pt idx="202">
                  <c:v>-48.873398307713252</c:v>
                </c:pt>
                <c:pt idx="203">
                  <c:v>-48.880990365946943</c:v>
                </c:pt>
                <c:pt idx="204">
                  <c:v>-48.88897160067625</c:v>
                </c:pt>
                <c:pt idx="205">
                  <c:v>-48.897329811578174</c:v>
                </c:pt>
                <c:pt idx="206">
                  <c:v>-48.906053210033129</c:v>
                </c:pt>
                <c:pt idx="207">
                  <c:v>-48.915130402671267</c:v>
                </c:pt>
                <c:pt idx="208">
                  <c:v>-48.924550375696015</c:v>
                </c:pt>
                <c:pt idx="209">
                  <c:v>-48.934302479941969</c:v>
                </c:pt>
                <c:pt idx="210">
                  <c:v>-48.944376416627065</c:v>
                </c:pt>
                <c:pt idx="211">
                  <c:v>-48.954762223761733</c:v>
                </c:pt>
                <c:pt idx="212">
                  <c:v>-48.965450263179463</c:v>
                </c:pt>
                <c:pt idx="213">
                  <c:v>-48.9764312081561</c:v>
                </c:pt>
                <c:pt idx="214">
                  <c:v>-48.987696031586516</c:v>
                </c:pt>
                <c:pt idx="215">
                  <c:v>-48.999235994689705</c:v>
                </c:pt>
                <c:pt idx="216">
                  <c:v>-49.011042636214803</c:v>
                </c:pt>
                <c:pt idx="217">
                  <c:v>-49.023107762122208</c:v>
                </c:pt>
                <c:pt idx="218">
                  <c:v>-49.035423435715572</c:v>
                </c:pt>
                <c:pt idx="219">
                  <c:v>-49.047981968201839</c:v>
                </c:pt>
                <c:pt idx="220">
                  <c:v>-49.060775909657693</c:v>
                </c:pt>
                <c:pt idx="221">
                  <c:v>-49.073798040382215</c:v>
                </c:pt>
                <c:pt idx="222">
                  <c:v>-49.087041362616631</c:v>
                </c:pt>
                <c:pt idx="223">
                  <c:v>-49.100499092612949</c:v>
                </c:pt>
                <c:pt idx="224">
                  <c:v>-49.114164653034614</c:v>
                </c:pt>
                <c:pt idx="225">
                  <c:v>-49.128031665673092</c:v>
                </c:pt>
                <c:pt idx="226">
                  <c:v>-49.142093944464975</c:v>
                </c:pt>
                <c:pt idx="227">
                  <c:v>-49.156345488795523</c:v>
                </c:pt>
                <c:pt idx="228">
                  <c:v>-49.170780477074878</c:v>
                </c:pt>
                <c:pt idx="229">
                  <c:v>-49.185393260574131</c:v>
                </c:pt>
                <c:pt idx="230">
                  <c:v>-49.200178357509188</c:v>
                </c:pt>
                <c:pt idx="231">
                  <c:v>-49.215130447360814</c:v>
                </c:pt>
                <c:pt idx="232">
                  <c:v>-49.230244365419971</c:v>
                </c:pt>
                <c:pt idx="233">
                  <c:v>-49.245515097548221</c:v>
                </c:pt>
                <c:pt idx="234">
                  <c:v>-49.260937775143354</c:v>
                </c:pt>
                <c:pt idx="235">
                  <c:v>-49.276507670300809</c:v>
                </c:pt>
                <c:pt idx="236">
                  <c:v>-49.292220191162443</c:v>
                </c:pt>
                <c:pt idx="237">
                  <c:v>-49.308070877443953</c:v>
                </c:pt>
                <c:pt idx="238">
                  <c:v>-49.324055396133204</c:v>
                </c:pt>
                <c:pt idx="239">
                  <c:v>-49.340169537351898</c:v>
                </c:pt>
                <c:pt idx="240">
                  <c:v>-49.356409210373471</c:v>
                </c:pt>
                <c:pt idx="241">
                  <c:v>-49.372770439790315</c:v>
                </c:pt>
                <c:pt idx="242">
                  <c:v>-49.389249361824035</c:v>
                </c:pt>
                <c:pt idx="243">
                  <c:v>-49.40584222077247</c:v>
                </c:pt>
                <c:pt idx="244">
                  <c:v>-49.422545365587666</c:v>
                </c:pt>
                <c:pt idx="245">
                  <c:v>-49.439355246579368</c:v>
                </c:pt>
                <c:pt idx="246">
                  <c:v>-49.456268412238487</c:v>
                </c:pt>
                <c:pt idx="247">
                  <c:v>-49.473281506175837</c:v>
                </c:pt>
                <c:pt idx="248">
                  <c:v>-49.490391264171052</c:v>
                </c:pt>
                <c:pt idx="249">
                  <c:v>-49.507594511327241</c:v>
                </c:pt>
                <c:pt idx="250">
                  <c:v>-49.524888159327148</c:v>
                </c:pt>
                <c:pt idx="251">
                  <c:v>-49.542269203786418</c:v>
                </c:pt>
                <c:pt idx="252">
                  <c:v>-49.559734721700231</c:v>
                </c:pt>
                <c:pt idx="253">
                  <c:v>-49.57728186897937</c:v>
                </c:pt>
                <c:pt idx="254">
                  <c:v>-49.59490787807227</c:v>
                </c:pt>
                <c:pt idx="255">
                  <c:v>-49.612610055669528</c:v>
                </c:pt>
                <c:pt idx="256">
                  <c:v>-49.630385780487558</c:v>
                </c:pt>
                <c:pt idx="257">
                  <c:v>-49.648232501128348</c:v>
                </c:pt>
                <c:pt idx="258">
                  <c:v>-49.666147734012291</c:v>
                </c:pt>
                <c:pt idx="259">
                  <c:v>-49.684129061381263</c:v>
                </c:pt>
                <c:pt idx="260">
                  <c:v>-49.70217412936907</c:v>
                </c:pt>
                <c:pt idx="261">
                  <c:v>-49.720280646136899</c:v>
                </c:pt>
                <c:pt idx="262">
                  <c:v>-49.738446380071082</c:v>
                </c:pt>
                <c:pt idx="263">
                  <c:v>-49.75666915804085</c:v>
                </c:pt>
                <c:pt idx="264">
                  <c:v>-49.774946863713822</c:v>
                </c:pt>
                <c:pt idx="265">
                  <c:v>-49.793277435926974</c:v>
                </c:pt>
                <c:pt idx="266">
                  <c:v>-49.811658867111092</c:v>
                </c:pt>
                <c:pt idx="267">
                  <c:v>-49.83008920176659</c:v>
                </c:pt>
                <c:pt idx="268">
                  <c:v>-49.848566534988919</c:v>
                </c:pt>
                <c:pt idx="269">
                  <c:v>-49.867089011041543</c:v>
                </c:pt>
                <c:pt idx="270">
                  <c:v>-49.885654821974946</c:v>
                </c:pt>
                <c:pt idx="271">
                  <c:v>-49.904262206289786</c:v>
                </c:pt>
                <c:pt idx="272">
                  <c:v>-49.922909447642695</c:v>
                </c:pt>
                <c:pt idx="273">
                  <c:v>-49.941594873593125</c:v>
                </c:pt>
                <c:pt idx="274">
                  <c:v>-49.960316854389802</c:v>
                </c:pt>
                <c:pt idx="275">
                  <c:v>-49.979073801795337</c:v>
                </c:pt>
                <c:pt idx="276">
                  <c:v>-49.997864167947569</c:v>
                </c:pt>
                <c:pt idx="277">
                  <c:v>-50.016686444256429</c:v>
                </c:pt>
                <c:pt idx="278">
                  <c:v>-50.035539160335034</c:v>
                </c:pt>
                <c:pt idx="279">
                  <c:v>-50.054420882963775</c:v>
                </c:pt>
                <c:pt idx="280">
                  <c:v>-50.073330215086244</c:v>
                </c:pt>
                <c:pt idx="281">
                  <c:v>-50.092265794835853</c:v>
                </c:pt>
                <c:pt idx="282">
                  <c:v>-50.111226294592292</c:v>
                </c:pt>
                <c:pt idx="283">
                  <c:v>-50.130210420066405</c:v>
                </c:pt>
                <c:pt idx="284">
                  <c:v>-50.149216909412829</c:v>
                </c:pt>
                <c:pt idx="285">
                  <c:v>-50.168244532369386</c:v>
                </c:pt>
                <c:pt idx="286">
                  <c:v>-50.187292089422122</c:v>
                </c:pt>
                <c:pt idx="287">
                  <c:v>-50.206358410995421</c:v>
                </c:pt>
                <c:pt idx="288">
                  <c:v>-50.225442356666008</c:v>
                </c:pt>
                <c:pt idx="289">
                  <c:v>-50.24454281440039</c:v>
                </c:pt>
                <c:pt idx="290">
                  <c:v>-50.263658699814627</c:v>
                </c:pt>
                <c:pt idx="291">
                  <c:v>-50.282788955455963</c:v>
                </c:pt>
                <c:pt idx="292">
                  <c:v>-50.301932550105292</c:v>
                </c:pt>
                <c:pt idx="293">
                  <c:v>-50.321088478100087</c:v>
                </c:pt>
                <c:pt idx="294">
                  <c:v>-50.340255758676932</c:v>
                </c:pt>
                <c:pt idx="295">
                  <c:v>-50.359433435332896</c:v>
                </c:pt>
                <c:pt idx="296">
                  <c:v>-50.378620575205559</c:v>
                </c:pt>
                <c:pt idx="297">
                  <c:v>-50.397816268470557</c:v>
                </c:pt>
                <c:pt idx="298">
                  <c:v>-50.417019627756403</c:v>
                </c:pt>
                <c:pt idx="299">
                  <c:v>-50.436229787576046</c:v>
                </c:pt>
                <c:pt idx="300">
                  <c:v>-50.45544590377439</c:v>
                </c:pt>
                <c:pt idx="301">
                  <c:v>-50.474667152991515</c:v>
                </c:pt>
                <c:pt idx="302">
                  <c:v>-50.493892732140907</c:v>
                </c:pt>
                <c:pt idx="303">
                  <c:v>-50.513121857902391</c:v>
                </c:pt>
                <c:pt idx="304">
                  <c:v>-50.532353766229122</c:v>
                </c:pt>
                <c:pt idx="305">
                  <c:v>-50.551587711868365</c:v>
                </c:pt>
                <c:pt idx="306">
                  <c:v>-50.570822967895509</c:v>
                </c:pt>
                <c:pt idx="307">
                  <c:v>-50.590058825260911</c:v>
                </c:pt>
                <c:pt idx="308">
                  <c:v>-50.609294592349336</c:v>
                </c:pt>
                <c:pt idx="309">
                  <c:v>-50.628529594551267</c:v>
                </c:pt>
                <c:pt idx="310">
                  <c:v>-50.647763173846073</c:v>
                </c:pt>
                <c:pt idx="311">
                  <c:v>-50.666994688396542</c:v>
                </c:pt>
                <c:pt idx="312">
                  <c:v>-50.686223512154214</c:v>
                </c:pt>
                <c:pt idx="313">
                  <c:v>-50.705449034475592</c:v>
                </c:pt>
                <c:pt idx="314">
                  <c:v>-50.72467065974859</c:v>
                </c:pt>
                <c:pt idx="315">
                  <c:v>-50.743887807028962</c:v>
                </c:pt>
                <c:pt idx="316">
                  <c:v>-50.763099909686538</c:v>
                </c:pt>
                <c:pt idx="317">
                  <c:v>-50.782306415060873</c:v>
                </c:pt>
                <c:pt idx="318">
                  <c:v>-50.801506784125948</c:v>
                </c:pt>
                <c:pt idx="319">
                  <c:v>-50.820700491163919</c:v>
                </c:pt>
                <c:pt idx="320">
                  <c:v>-50.839887023447254</c:v>
                </c:pt>
                <c:pt idx="321">
                  <c:v>-50.859065880929421</c:v>
                </c:pt>
                <c:pt idx="322">
                  <c:v>-50.878236575943589</c:v>
                </c:pt>
                <c:pt idx="323">
                  <c:v>-50.897398632909216</c:v>
                </c:pt>
                <c:pt idx="324">
                  <c:v>-50.916551588046239</c:v>
                </c:pt>
                <c:pt idx="325">
                  <c:v>-50.935694989096774</c:v>
                </c:pt>
                <c:pt idx="326">
                  <c:v>-50.954828395053923</c:v>
                </c:pt>
                <c:pt idx="327">
                  <c:v>-50.973951375897578</c:v>
                </c:pt>
                <c:pt idx="328">
                  <c:v>-50.993063512337145</c:v>
                </c:pt>
                <c:pt idx="329">
                  <c:v>-51.012164395560646</c:v>
                </c:pt>
                <c:pt idx="330">
                  <c:v>-51.031253626990406</c:v>
                </c:pt>
                <c:pt idx="331">
                  <c:v>-51.050330818044927</c:v>
                </c:pt>
                <c:pt idx="332">
                  <c:v>-51.069395589906691</c:v>
                </c:pt>
                <c:pt idx="333">
                  <c:v>-51.088447573296023</c:v>
                </c:pt>
                <c:pt idx="334">
                  <c:v>-51.107486408250502</c:v>
                </c:pt>
                <c:pt idx="335">
                  <c:v>-51.126511743909987</c:v>
                </c:pt>
                <c:pt idx="336">
                  <c:v>-51.145523238307113</c:v>
                </c:pt>
                <c:pt idx="337">
                  <c:v>-51.164520558162813</c:v>
                </c:pt>
                <c:pt idx="338">
                  <c:v>-51.183503378687149</c:v>
                </c:pt>
                <c:pt idx="339">
                  <c:v>-51.202471383385017</c:v>
                </c:pt>
                <c:pt idx="340">
                  <c:v>-51.221424263866631</c:v>
                </c:pt>
                <c:pt idx="341">
                  <c:v>-51.240361719662737</c:v>
                </c:pt>
                <c:pt idx="342">
                  <c:v>-51.259283458044358</c:v>
                </c:pt>
                <c:pt idx="343">
                  <c:v>-51.278189193846977</c:v>
                </c:pt>
                <c:pt idx="344">
                  <c:v>-51.297078649299053</c:v>
                </c:pt>
                <c:pt idx="345">
                  <c:v>-51.315951553854632</c:v>
                </c:pt>
                <c:pt idx="346">
                  <c:v>-51.334807644030192</c:v>
                </c:pt>
                <c:pt idx="347">
                  <c:v>-51.353646663245328</c:v>
                </c:pt>
                <c:pt idx="348">
                  <c:v>-51.372468361667252</c:v>
                </c:pt>
                <c:pt idx="349">
                  <c:v>-51.39127249605928</c:v>
                </c:pt>
                <c:pt idx="350">
                  <c:v>-51.410058829632696</c:v>
                </c:pt>
                <c:pt idx="351">
                  <c:v>-51.428827131902359</c:v>
                </c:pt>
                <c:pt idx="352">
                  <c:v>-51.4475771785457</c:v>
                </c:pt>
                <c:pt idx="353">
                  <c:v>-51.466308751265103</c:v>
                </c:pt>
                <c:pt idx="354">
                  <c:v>-51.485021637653539</c:v>
                </c:pt>
                <c:pt idx="355">
                  <c:v>-51.503715631063464</c:v>
                </c:pt>
                <c:pt idx="356">
                  <c:v>-51.522390530478724</c:v>
                </c:pt>
                <c:pt idx="357">
                  <c:v>-51.541046140389625</c:v>
                </c:pt>
                <c:pt idx="358">
                  <c:v>-51.559682270670763</c:v>
                </c:pt>
                <c:pt idx="359">
                  <c:v>-51.578298736461946</c:v>
                </c:pt>
                <c:pt idx="360">
                  <c:v>-51.596895358051746</c:v>
                </c:pt>
                <c:pt idx="361">
                  <c:v>-51.615471960763827</c:v>
                </c:pt>
                <c:pt idx="362">
                  <c:v>-51.634028374845954</c:v>
                </c:pt>
                <c:pt idx="363">
                  <c:v>-51.652564435361541</c:v>
                </c:pt>
                <c:pt idx="364">
                  <c:v>-51.671079982083789</c:v>
                </c:pt>
                <c:pt idx="365">
                  <c:v>-51.689574859392202</c:v>
                </c:pt>
                <c:pt idx="366">
                  <c:v>-51.708048916171514</c:v>
                </c:pt>
                <c:pt idx="367">
                  <c:v>-51.726502005712987</c:v>
                </c:pt>
                <c:pt idx="368">
                  <c:v>-51.744933985617934</c:v>
                </c:pt>
                <c:pt idx="369">
                  <c:v>-51.763344717703497</c:v>
                </c:pt>
                <c:pt idx="370">
                  <c:v>-51.781734067910548</c:v>
                </c:pt>
                <c:pt idx="371">
                  <c:v>-51.800101906213712</c:v>
                </c:pt>
                <c:pt idx="372">
                  <c:v>-51.818448106533396</c:v>
                </c:pt>
                <c:pt idx="373">
                  <c:v>-51.836772546649954</c:v>
                </c:pt>
                <c:pt idx="374">
                  <c:v>-51.855075108119586</c:v>
                </c:pt>
                <c:pt idx="375">
                  <c:v>-51.873355676192361</c:v>
                </c:pt>
                <c:pt idx="376">
                  <c:v>-51.891614139731942</c:v>
                </c:pt>
                <c:pt idx="377">
                  <c:v>-51.909850391137162</c:v>
                </c:pt>
                <c:pt idx="378">
                  <c:v>-51.9280643262654</c:v>
                </c:pt>
                <c:pt idx="379">
                  <c:v>-51.946255844357616</c:v>
                </c:pt>
                <c:pt idx="380">
                  <c:v>-51.964424847965091</c:v>
                </c:pt>
                <c:pt idx="381">
                  <c:v>-51.982571242877839</c:v>
                </c:pt>
                <c:pt idx="382">
                  <c:v>-52.000694938054551</c:v>
                </c:pt>
                <c:pt idx="383">
                  <c:v>-52.018795845554145</c:v>
                </c:pt>
                <c:pt idx="384">
                  <c:v>-52.036873880468804</c:v>
                </c:pt>
                <c:pt idx="385">
                  <c:v>-52.054928960858511</c:v>
                </c:pt>
                <c:pt idx="386">
                  <c:v>-52.072961007687056</c:v>
                </c:pt>
                <c:pt idx="387">
                  <c:v>-52.090969944759365</c:v>
                </c:pt>
                <c:pt idx="388">
                  <c:v>-52.108955698660381</c:v>
                </c:pt>
                <c:pt idx="389">
                  <c:v>-52.126918198695044</c:v>
                </c:pt>
                <c:pt idx="390">
                  <c:v>-52.144857376829819</c:v>
                </c:pt>
                <c:pt idx="391">
                  <c:v>-52.162773167635379</c:v>
                </c:pt>
                <c:pt idx="392">
                  <c:v>-52.180665508230561</c:v>
                </c:pt>
                <c:pt idx="393">
                  <c:v>-52.198534338227532</c:v>
                </c:pt>
                <c:pt idx="394">
                  <c:v>-52.216379599678191</c:v>
                </c:pt>
                <c:pt idx="395">
                  <c:v>-52.234201237021686</c:v>
                </c:pt>
                <c:pt idx="396">
                  <c:v>-52.251999197033086</c:v>
                </c:pt>
                <c:pt idx="397">
                  <c:v>-52.269773428773192</c:v>
                </c:pt>
                <c:pt idx="398">
                  <c:v>-52.287523883539365</c:v>
                </c:pt>
                <c:pt idx="399">
                  <c:v>-52.30525051481748</c:v>
                </c:pt>
                <c:pt idx="400">
                  <c:v>-52.32295327823487</c:v>
                </c:pt>
                <c:pt idx="401">
                  <c:v>-52.340632131514312</c:v>
                </c:pt>
                <c:pt idx="402">
                  <c:v>-52.358287034428947</c:v>
                </c:pt>
                <c:pt idx="403">
                  <c:v>-52.375917948758243</c:v>
                </c:pt>
                <c:pt idx="404">
                  <c:v>-52.393524838244801</c:v>
                </c:pt>
                <c:pt idx="405">
                  <c:v>-52.411107668552191</c:v>
                </c:pt>
                <c:pt idx="406">
                  <c:v>-52.42866640722356</c:v>
                </c:pt>
                <c:pt idx="407">
                  <c:v>-52.446201023641272</c:v>
                </c:pt>
                <c:pt idx="408">
                  <c:v>-52.463711488987201</c:v>
                </c:pt>
                <c:pt idx="409">
                  <c:v>-52.481197776204105</c:v>
                </c:pt>
                <c:pt idx="410">
                  <c:v>-52.498659859957606</c:v>
                </c:pt>
                <c:pt idx="411">
                  <c:v>-52.51609771659907</c:v>
                </c:pt>
                <c:pt idx="412">
                  <c:v>-52.533511324129272</c:v>
                </c:pt>
                <c:pt idx="413">
                  <c:v>-52.550900662162825</c:v>
                </c:pt>
                <c:pt idx="414">
                  <c:v>-52.568265711893289</c:v>
                </c:pt>
                <c:pt idx="415">
                  <c:v>-52.585606456059075</c:v>
                </c:pt>
                <c:pt idx="416">
                  <c:v>-52.602922878910114</c:v>
                </c:pt>
                <c:pt idx="417">
                  <c:v>-52.620214966175034</c:v>
                </c:pt>
                <c:pt idx="418">
                  <c:v>-52.637482705029228</c:v>
                </c:pt>
                <c:pt idx="419">
                  <c:v>-52.654726084063512</c:v>
                </c:pt>
                <c:pt idx="420">
                  <c:v>-52.671945093253349</c:v>
                </c:pt>
                <c:pt idx="421">
                  <c:v>-52.689139723928832</c:v>
                </c:pt>
                <c:pt idx="422">
                  <c:v>-52.706309968745266</c:v>
                </c:pt>
                <c:pt idx="423">
                  <c:v>-52.723455821654298</c:v>
                </c:pt>
                <c:pt idx="424">
                  <c:v>-52.740577277875708</c:v>
                </c:pt>
                <c:pt idx="425">
                  <c:v>-52.757674333869709</c:v>
                </c:pt>
                <c:pt idx="426">
                  <c:v>-52.774746987309939</c:v>
                </c:pt>
                <c:pt idx="427">
                  <c:v>-52.791795237056867</c:v>
                </c:pt>
                <c:pt idx="428">
                  <c:v>-52.808819083131851</c:v>
                </c:pt>
                <c:pt idx="429">
                  <c:v>-52.825818526691684</c:v>
                </c:pt>
                <c:pt idx="430">
                  <c:v>-52.842793570003657</c:v>
                </c:pt>
                <c:pt idx="431">
                  <c:v>-52.859744216421149</c:v>
                </c:pt>
                <c:pt idx="432">
                  <c:v>-52.876670470359706</c:v>
                </c:pt>
                <c:pt idx="433">
                  <c:v>-52.893572337273646</c:v>
                </c:pt>
                <c:pt idx="434">
                  <c:v>-52.91044982363303</c:v>
                </c:pt>
                <c:pt idx="435">
                  <c:v>-52.92730293690127</c:v>
                </c:pt>
                <c:pt idx="436">
                  <c:v>-52.944131685513042</c:v>
                </c:pt>
                <c:pt idx="437">
                  <c:v>-52.960936078852725</c:v>
                </c:pt>
                <c:pt idx="438">
                  <c:v>-52.977716127233251</c:v>
                </c:pt>
                <c:pt idx="439">
                  <c:v>-52.994471841875431</c:v>
                </c:pt>
                <c:pt idx="440">
                  <c:v>-53.011203234887596</c:v>
                </c:pt>
                <c:pt idx="441">
                  <c:v>-53.027910319245763</c:v>
                </c:pt>
                <c:pt idx="442">
                  <c:v>-53.044593108774123</c:v>
                </c:pt>
                <c:pt idx="443">
                  <c:v>-53.061251618125986</c:v>
                </c:pt>
                <c:pt idx="444">
                  <c:v>-53.077885862765029</c:v>
                </c:pt>
                <c:pt idx="445">
                  <c:v>-53.094495858947035</c:v>
                </c:pt>
                <c:pt idx="446">
                  <c:v>-53.111081623701857</c:v>
                </c:pt>
                <c:pt idx="447">
                  <c:v>-53.127643174815844</c:v>
                </c:pt>
                <c:pt idx="448">
                  <c:v>-53.144180530814666</c:v>
                </c:pt>
                <c:pt idx="449">
                  <c:v>-53.160693710946283</c:v>
                </c:pt>
                <c:pt idx="450">
                  <c:v>-53.177182735164493</c:v>
                </c:pt>
                <c:pt idx="451">
                  <c:v>-53.193647624112657</c:v>
                </c:pt>
                <c:pt idx="452">
                  <c:v>-53.210088399107782</c:v>
                </c:pt>
                <c:pt idx="453">
                  <c:v>-53.226505082124966</c:v>
                </c:pt>
                <c:pt idx="454">
                  <c:v>-53.242897695782084</c:v>
                </c:pt>
                <c:pt idx="455">
                  <c:v>-53.259266263324847</c:v>
                </c:pt>
                <c:pt idx="456">
                  <c:v>-53.275610808612093</c:v>
                </c:pt>
                <c:pt idx="457">
                  <c:v>-53.291931356101443</c:v>
                </c:pt>
                <c:pt idx="458">
                  <c:v>-53.308227930835166</c:v>
                </c:pt>
                <c:pt idx="459">
                  <c:v>-53.324500558426408</c:v>
                </c:pt>
                <c:pt idx="460">
                  <c:v>-53.340749265045559</c:v>
                </c:pt>
                <c:pt idx="461">
                  <c:v>-53.356974077407116</c:v>
                </c:pt>
                <c:pt idx="462">
                  <c:v>-53.373175022756541</c:v>
                </c:pt>
                <c:pt idx="463">
                  <c:v>-53.389352128857581</c:v>
                </c:pt>
                <c:pt idx="464">
                  <c:v>-53.405505423979747</c:v>
                </c:pt>
                <c:pt idx="465">
                  <c:v>-53.421634936886065</c:v>
                </c:pt>
                <c:pt idx="466">
                  <c:v>-53.437740696821045</c:v>
                </c:pt>
                <c:pt idx="467">
                  <c:v>-53.453822733498917</c:v>
                </c:pt>
                <c:pt idx="468">
                  <c:v>-53.469881077092126</c:v>
                </c:pt>
                <c:pt idx="469">
                  <c:v>-53.485915758219946</c:v>
                </c:pt>
                <c:pt idx="470">
                  <c:v>-53.501926807937437</c:v>
                </c:pt>
                <c:pt idx="471">
                  <c:v>-53.517914257724584</c:v>
                </c:pt>
                <c:pt idx="472">
                  <c:v>-53.53387813947559</c:v>
                </c:pt>
                <c:pt idx="473">
                  <c:v>-53.549818485488444</c:v>
                </c:pt>
                <c:pt idx="474">
                  <c:v>-53.565735328454721</c:v>
                </c:pt>
                <c:pt idx="475">
                  <c:v>-53.581628701449475</c:v>
                </c:pt>
                <c:pt idx="476">
                  <c:v>-53.597498637921426</c:v>
                </c:pt>
                <c:pt idx="477">
                  <c:v>-53.613345171683335</c:v>
                </c:pt>
                <c:pt idx="478">
                  <c:v>-53.629168336902481</c:v>
                </c:pt>
                <c:pt idx="479">
                  <c:v>-53.644968168091431</c:v>
                </c:pt>
                <c:pt idx="480">
                  <c:v>-53.660744700098931</c:v>
                </c:pt>
                <c:pt idx="481">
                  <c:v>-53.676497968100996</c:v>
                </c:pt>
                <c:pt idx="482">
                  <c:v>-53.692228007592178</c:v>
                </c:pt>
                <c:pt idx="483">
                  <c:v>-53.707934854376951</c:v>
                </c:pt>
                <c:pt idx="484">
                  <c:v>-53.723618544561369</c:v>
                </c:pt>
                <c:pt idx="485">
                  <c:v>-53.739279114544793</c:v>
                </c:pt>
                <c:pt idx="486">
                  <c:v>-53.754916601011843</c:v>
                </c:pt>
                <c:pt idx="487">
                  <c:v>-53.770531040924453</c:v>
                </c:pt>
                <c:pt idx="488">
                  <c:v>-53.786122471514091</c:v>
                </c:pt>
                <c:pt idx="489">
                  <c:v>-53.801690930274233</c:v>
                </c:pt>
                <c:pt idx="490">
                  <c:v>-53.817236454952806</c:v>
                </c:pt>
                <c:pt idx="491">
                  <c:v>-53.832759083544921</c:v>
                </c:pt>
                <c:pt idx="492">
                  <c:v>-53.848258854285717</c:v>
                </c:pt>
                <c:pt idx="493">
                  <c:v>-53.863735805643259</c:v>
                </c:pt>
                <c:pt idx="494">
                  <c:v>-53.87918997631175</c:v>
                </c:pt>
                <c:pt idx="495">
                  <c:v>-53.894621405204653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A5F-4B5A-B2DF-3EE8BFE96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1444448"/>
        <c:axId val="611443200"/>
      </c:scatterChart>
      <c:scatterChart>
        <c:scatterStyle val="lineMarker"/>
        <c:varyColors val="0"/>
        <c:ser>
          <c:idx val="1"/>
          <c:order val="1"/>
          <c:tx>
            <c:v>位相特性</c:v>
          </c:tx>
          <c:spPr>
            <a:ln w="12700" cap="rnd">
              <a:solidFill>
                <a:srgbClr val="00206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演算処理!$CE$34:$CE$529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演算処理!$CG$34:$CG$529</c:f>
              <c:numCache>
                <c:formatCode>General</c:formatCode>
                <c:ptCount val="496"/>
                <c:pt idx="0">
                  <c:v>-21.50768163499988</c:v>
                </c:pt>
                <c:pt idx="1">
                  <c:v>-25.791027364522495</c:v>
                </c:pt>
                <c:pt idx="2">
                  <c:v>-30.067999691075045</c:v>
                </c:pt>
                <c:pt idx="3">
                  <c:v>-34.340297177243791</c:v>
                </c:pt>
                <c:pt idx="4">
                  <c:v>-38.610701163891605</c:v>
                </c:pt>
                <c:pt idx="5">
                  <c:v>-42.883115891575514</c:v>
                </c:pt>
                <c:pt idx="6">
                  <c:v>-47.162578836427585</c:v>
                </c:pt>
                <c:pt idx="7">
                  <c:v>-51.455243438874639</c:v>
                </c:pt>
                <c:pt idx="8">
                  <c:v>-55.768336203671403</c:v>
                </c:pt>
                <c:pt idx="9">
                  <c:v>-60.110089416438214</c:v>
                </c:pt>
                <c:pt idx="10">
                  <c:v>-64.489649589463056</c:v>
                </c:pt>
                <c:pt idx="11">
                  <c:v>-68.916960400807724</c:v>
                </c:pt>
                <c:pt idx="12">
                  <c:v>-73.402617558358145</c:v>
                </c:pt>
                <c:pt idx="13">
                  <c:v>-77.957691998336799</c:v>
                </c:pt>
                <c:pt idx="14">
                  <c:v>-82.593517489542492</c:v>
                </c:pt>
                <c:pt idx="15">
                  <c:v>-87.321439528990211</c:v>
                </c:pt>
                <c:pt idx="16">
                  <c:v>87.847475057972929</c:v>
                </c:pt>
                <c:pt idx="17">
                  <c:v>82.902763554699007</c:v>
                </c:pt>
                <c:pt idx="18">
                  <c:v>77.834915876008452</c:v>
                </c:pt>
                <c:pt idx="19">
                  <c:v>72.635723446652179</c:v>
                </c:pt>
                <c:pt idx="20">
                  <c:v>67.298592208514279</c:v>
                </c:pt>
                <c:pt idx="21">
                  <c:v>61.818768638151134</c:v>
                </c:pt>
                <c:pt idx="22">
                  <c:v>56.193413893120379</c:v>
                </c:pt>
                <c:pt idx="23">
                  <c:v>50.421452193551339</c:v>
                </c:pt>
                <c:pt idx="24">
                  <c:v>44.503119322609628</c:v>
                </c:pt>
                <c:pt idx="25">
                  <c:v>38.439148800991376</c:v>
                </c:pt>
                <c:pt idx="26">
                  <c:v>32.229557328447491</c:v>
                </c:pt>
                <c:pt idx="27">
                  <c:v>25.872024084165584</c:v>
                </c:pt>
                <c:pt idx="28">
                  <c:v>19.359893453586736</c:v>
                </c:pt>
                <c:pt idx="29">
                  <c:v>12.679859782609247</c:v>
                </c:pt>
                <c:pt idx="30">
                  <c:v>5.8094119107780777</c:v>
                </c:pt>
                <c:pt idx="31">
                  <c:v>-1.2858692741216715</c:v>
                </c:pt>
                <c:pt idx="32">
                  <c:v>-8.6550326005292106</c:v>
                </c:pt>
                <c:pt idx="33">
                  <c:v>-16.364272510350307</c:v>
                </c:pt>
                <c:pt idx="34">
                  <c:v>-24.498785860738234</c:v>
                </c:pt>
                <c:pt idx="35">
                  <c:v>-33.163081917882955</c:v>
                </c:pt>
                <c:pt idx="36">
                  <c:v>-42.47820652083383</c:v>
                </c:pt>
                <c:pt idx="37">
                  <c:v>-52.573764454976633</c:v>
                </c:pt>
                <c:pt idx="38">
                  <c:v>-63.573252442456912</c:v>
                </c:pt>
                <c:pt idx="39">
                  <c:v>-75.5757384034317</c:v>
                </c:pt>
                <c:pt idx="40">
                  <c:v>-88.64930351764832</c:v>
                </c:pt>
                <c:pt idx="41">
                  <c:v>77.126177805833052</c:v>
                </c:pt>
                <c:pt idx="42">
                  <c:v>61.499918675580219</c:v>
                </c:pt>
                <c:pt idx="43">
                  <c:v>43.660278042946587</c:v>
                </c:pt>
                <c:pt idx="44">
                  <c:v>21.399692873481978</c:v>
                </c:pt>
                <c:pt idx="45">
                  <c:v>-9.8573803367481236</c:v>
                </c:pt>
                <c:pt idx="46">
                  <c:v>-51.162370257492384</c:v>
                </c:pt>
                <c:pt idx="47">
                  <c:v>-87.231549737666995</c:v>
                </c:pt>
                <c:pt idx="48">
                  <c:v>69.519378335164873</c:v>
                </c:pt>
                <c:pt idx="49">
                  <c:v>54.325763181733549</c:v>
                </c:pt>
                <c:pt idx="50">
                  <c:v>43.427373896824456</c:v>
                </c:pt>
                <c:pt idx="51">
                  <c:v>35.007269304294987</c:v>
                </c:pt>
                <c:pt idx="52">
                  <c:v>28.165564186235393</c:v>
                </c:pt>
                <c:pt idx="53">
                  <c:v>22.412227816737126</c:v>
                </c:pt>
                <c:pt idx="54">
                  <c:v>17.45517676115967</c:v>
                </c:pt>
                <c:pt idx="55">
                  <c:v>13.106918432440947</c:v>
                </c:pt>
                <c:pt idx="56">
                  <c:v>9.2398341852235681</c:v>
                </c:pt>
                <c:pt idx="57">
                  <c:v>5.7629612950329445</c:v>
                </c:pt>
                <c:pt idx="58">
                  <c:v>2.6090517823371338</c:v>
                </c:pt>
                <c:pt idx="59">
                  <c:v>-0.2730910317238065</c:v>
                </c:pt>
                <c:pt idx="60">
                  <c:v>-2.9233889255946699</c:v>
                </c:pt>
                <c:pt idx="61">
                  <c:v>-3.8022957251252634</c:v>
                </c:pt>
                <c:pt idx="62">
                  <c:v>-7.6494009521254744</c:v>
                </c:pt>
                <c:pt idx="63">
                  <c:v>-9.7718774561795509</c:v>
                </c:pt>
                <c:pt idx="64">
                  <c:v>-11.758536736397774</c:v>
                </c:pt>
                <c:pt idx="65">
                  <c:v>-13.624085206286166</c:v>
                </c:pt>
                <c:pt idx="66">
                  <c:v>-15.380993638758639</c:v>
                </c:pt>
                <c:pt idx="67">
                  <c:v>-17.039928003353069</c:v>
                </c:pt>
                <c:pt idx="68">
                  <c:v>-18.610081108719179</c:v>
                </c:pt>
                <c:pt idx="69">
                  <c:v>-20.099431340934164</c:v>
                </c:pt>
                <c:pt idx="70">
                  <c:v>-21.514946966918714</c:v>
                </c:pt>
                <c:pt idx="71">
                  <c:v>-22.862749214619075</c:v>
                </c:pt>
                <c:pt idx="72">
                  <c:v>-24.148243735127913</c:v>
                </c:pt>
                <c:pt idx="73">
                  <c:v>-25.37622753260975</c:v>
                </c:pt>
                <c:pt idx="74">
                  <c:v>-26.55097665891536</c:v>
                </c:pt>
                <c:pt idx="75">
                  <c:v>-27.676318680359824</c:v>
                </c:pt>
                <c:pt idx="76">
                  <c:v>-28.755692982127893</c:v>
                </c:pt>
                <c:pt idx="77">
                  <c:v>-29.79220127899293</c:v>
                </c:pt>
                <c:pt idx="78">
                  <c:v>-30.788650179762673</c:v>
                </c:pt>
                <c:pt idx="79">
                  <c:v>-31.747587258789526</c:v>
                </c:pt>
                <c:pt idx="80">
                  <c:v>-32.671331787071068</c:v>
                </c:pt>
                <c:pt idx="81">
                  <c:v>-33.562001043770678</c:v>
                </c:pt>
                <c:pt idx="82">
                  <c:v>-34.421532949033207</c:v>
                </c:pt>
                <c:pt idx="83">
                  <c:v>-35.251705618101987</c:v>
                </c:pt>
                <c:pt idx="84">
                  <c:v>-36.054154325663156</c:v>
                </c:pt>
                <c:pt idx="85">
                  <c:v>-36.830386281147355</c:v>
                </c:pt>
                <c:pt idx="86">
                  <c:v>-37.581793545237012</c:v>
                </c:pt>
                <c:pt idx="87">
                  <c:v>-38.309664361157992</c:v>
                </c:pt>
                <c:pt idx="88">
                  <c:v>-39.015193128505523</c:v>
                </c:pt>
                <c:pt idx="89">
                  <c:v>-39.699489210087791</c:v>
                </c:pt>
                <c:pt idx="90">
                  <c:v>-40.363584731811876</c:v>
                </c:pt>
                <c:pt idx="91">
                  <c:v>-41.00844151061515</c:v>
                </c:pt>
                <c:pt idx="92">
                  <c:v>-41.63495722479577</c:v>
                </c:pt>
                <c:pt idx="93">
                  <c:v>-42.243970923978026</c:v>
                </c:pt>
                <c:pt idx="94">
                  <c:v>-42.836267961694936</c:v>
                </c:pt>
                <c:pt idx="95">
                  <c:v>-43.412584421656781</c:v>
                </c:pt>
                <c:pt idx="96">
                  <c:v>-43.97361109877474</c:v>
                </c:pt>
                <c:pt idx="97">
                  <c:v>-44.519997087585033</c:v>
                </c:pt>
                <c:pt idx="98">
                  <c:v>-45.052353023598037</c:v>
                </c:pt>
                <c:pt idx="99">
                  <c:v>-45.571254017055097</c:v>
                </c:pt>
                <c:pt idx="100">
                  <c:v>-46.077242313433437</c:v>
                </c:pt>
                <c:pt idx="101">
                  <c:v>-46.570829710648894</c:v>
                </c:pt>
                <c:pt idx="102">
                  <c:v>-47.052499759145476</c:v>
                </c:pt>
                <c:pt idx="103">
                  <c:v>-47.522709767829916</c:v>
                </c:pt>
                <c:pt idx="104">
                  <c:v>-47.981892636026942</c:v>
                </c:pt>
                <c:pt idx="105">
                  <c:v>-48.430458529226698</c:v>
                </c:pt>
                <c:pt idx="106">
                  <c:v>-48.868796414313842</c:v>
                </c:pt>
                <c:pt idx="107">
                  <c:v>-49.297275468160052</c:v>
                </c:pt>
                <c:pt idx="108">
                  <c:v>-49.716246371888126</c:v>
                </c:pt>
                <c:pt idx="109">
                  <c:v>-50.126042501742894</c:v>
                </c:pt>
                <c:pt idx="110">
                  <c:v>-50.526981026303361</c:v>
                </c:pt>
                <c:pt idx="111">
                  <c:v>-50.919363918718609</c:v>
                </c:pt>
                <c:pt idx="112">
                  <c:v>-51.303478891725426</c:v>
                </c:pt>
                <c:pt idx="113">
                  <c:v>-51.679600262392178</c:v>
                </c:pt>
                <c:pt idx="114">
                  <c:v>-52.047989752816008</c:v>
                </c:pt>
                <c:pt idx="115">
                  <c:v>-52.408897232366847</c:v>
                </c:pt>
                <c:pt idx="116">
                  <c:v>-52.762561406509775</c:v>
                </c:pt>
                <c:pt idx="117">
                  <c:v>-53.109210456740293</c:v>
                </c:pt>
                <c:pt idx="118">
                  <c:v>-53.449062635724054</c:v>
                </c:pt>
                <c:pt idx="119">
                  <c:v>-53.782326821339417</c:v>
                </c:pt>
                <c:pt idx="120">
                  <c:v>-54.109203032969901</c:v>
                </c:pt>
                <c:pt idx="121">
                  <c:v>-54.429882913080547</c:v>
                </c:pt>
                <c:pt idx="122">
                  <c:v>-54.744550176831332</c:v>
                </c:pt>
                <c:pt idx="123">
                  <c:v>-55.053381032230213</c:v>
                </c:pt>
                <c:pt idx="124">
                  <c:v>-55.356544573102809</c:v>
                </c:pt>
                <c:pt idx="125">
                  <c:v>-55.654203146953137</c:v>
                </c:pt>
                <c:pt idx="126">
                  <c:v>-55.946512699608306</c:v>
                </c:pt>
                <c:pt idx="127">
                  <c:v>-56.233623098375205</c:v>
                </c:pt>
                <c:pt idx="128">
                  <c:v>-56.515678435289885</c:v>
                </c:pt>
                <c:pt idx="129">
                  <c:v>-56.792817311906219</c:v>
                </c:pt>
                <c:pt idx="130">
                  <c:v>-57.065173106949572</c:v>
                </c:pt>
                <c:pt idx="131">
                  <c:v>-57.33287422805175</c:v>
                </c:pt>
                <c:pt idx="132">
                  <c:v>-57.596044348683982</c:v>
                </c:pt>
                <c:pt idx="133">
                  <c:v>-57.854802631314833</c:v>
                </c:pt>
                <c:pt idx="134">
                  <c:v>-58.109263937737666</c:v>
                </c:pt>
                <c:pt idx="135">
                  <c:v>-58.359539027437911</c:v>
                </c:pt>
                <c:pt idx="136">
                  <c:v>-58.605734744802341</c:v>
                </c:pt>
                <c:pt idx="137">
                  <c:v>-58.84795419591098</c:v>
                </c:pt>
                <c:pt idx="138">
                  <c:v>-59.08629691559495</c:v>
                </c:pt>
                <c:pt idx="139">
                  <c:v>-59.320859025393091</c:v>
                </c:pt>
                <c:pt idx="140">
                  <c:v>-59.551733382991486</c:v>
                </c:pt>
                <c:pt idx="141">
                  <c:v>-59.779009723688254</c:v>
                </c:pt>
                <c:pt idx="142">
                  <c:v>-60.002774794385132</c:v>
                </c:pt>
                <c:pt idx="143">
                  <c:v>-60.223112480571558</c:v>
                </c:pt>
                <c:pt idx="144">
                  <c:v>-60.440103926733734</c:v>
                </c:pt>
                <c:pt idx="145">
                  <c:v>-60.653827650589825</c:v>
                </c:pt>
                <c:pt idx="146">
                  <c:v>-60.864359651524914</c:v>
                </c:pt>
                <c:pt idx="147">
                  <c:v>-61.071773513572886</c:v>
                </c:pt>
                <c:pt idx="148">
                  <c:v>-61.276140503268721</c:v>
                </c:pt>
                <c:pt idx="149">
                  <c:v>-61.477529662672431</c:v>
                </c:pt>
                <c:pt idx="150">
                  <c:v>-61.676007897845629</c:v>
                </c:pt>
                <c:pt idx="151">
                  <c:v>-61.871640063042804</c:v>
                </c:pt>
                <c:pt idx="152">
                  <c:v>-62.064489040862149</c:v>
                </c:pt>
                <c:pt idx="153">
                  <c:v>-62.254615818584348</c:v>
                </c:pt>
                <c:pt idx="154">
                  <c:v>-62.442079560913413</c:v>
                </c:pt>
                <c:pt idx="155">
                  <c:v>-62.626937679319141</c:v>
                </c:pt>
                <c:pt idx="156">
                  <c:v>-62.809245898168648</c:v>
                </c:pt>
                <c:pt idx="157">
                  <c:v>-62.989058317822085</c:v>
                </c:pt>
                <c:pt idx="158">
                  <c:v>-63.166427474856988</c:v>
                </c:pt>
                <c:pt idx="159">
                  <c:v>-63.341404399575055</c:v>
                </c:pt>
                <c:pt idx="160">
                  <c:v>-63.514038670936131</c:v>
                </c:pt>
                <c:pt idx="161">
                  <c:v>-63.684378469054963</c:v>
                </c:pt>
                <c:pt idx="162">
                  <c:v>-63.852470625388186</c:v>
                </c:pt>
                <c:pt idx="163">
                  <c:v>-64.018360670731255</c:v>
                </c:pt>
                <c:pt idx="164">
                  <c:v>-64.182092881138118</c:v>
                </c:pt>
                <c:pt idx="165">
                  <c:v>-64.343710321869338</c:v>
                </c:pt>
                <c:pt idx="166">
                  <c:v>-64.503254889468707</c:v>
                </c:pt>
                <c:pt idx="167">
                  <c:v>-64.66076735206191</c:v>
                </c:pt>
                <c:pt idx="168">
                  <c:v>-64.816287387966128</c:v>
                </c:pt>
                <c:pt idx="169">
                  <c:v>-64.969853622693662</c:v>
                </c:pt>
                <c:pt idx="170">
                  <c:v>-65.121503664428616</c:v>
                </c:pt>
                <c:pt idx="171">
                  <c:v>-65.271274138050515</c:v>
                </c:pt>
                <c:pt idx="172">
                  <c:v>-65.419200717775212</c:v>
                </c:pt>
                <c:pt idx="173">
                  <c:v>-65.565318158479286</c:v>
                </c:pt>
                <c:pt idx="174">
                  <c:v>-65.709660325770287</c:v>
                </c:pt>
                <c:pt idx="175">
                  <c:v>-65.852260224862206</c:v>
                </c:pt>
                <c:pt idx="176">
                  <c:v>-65.99315002831186</c:v>
                </c:pt>
                <c:pt idx="177">
                  <c:v>-66.132361102669336</c:v>
                </c:pt>
                <c:pt idx="178">
                  <c:v>-66.269924034092355</c:v>
                </c:pt>
                <c:pt idx="179">
                  <c:v>-66.405868652972174</c:v>
                </c:pt>
                <c:pt idx="180">
                  <c:v>-66.540224057615802</c:v>
                </c:pt>
                <c:pt idx="181">
                  <c:v>-66.673018637027198</c:v>
                </c:pt>
                <c:pt idx="182">
                  <c:v>-66.80428009282781</c:v>
                </c:pt>
                <c:pt idx="183">
                  <c:v>-66.934035460354707</c:v>
                </c:pt>
                <c:pt idx="184">
                  <c:v>-67.062311128972553</c:v>
                </c:pt>
                <c:pt idx="185">
                  <c:v>-67.189132861634164</c:v>
                </c:pt>
                <c:pt idx="186">
                  <c:v>-67.314525813722113</c:v>
                </c:pt>
                <c:pt idx="187">
                  <c:v>-67.438514551202502</c:v>
                </c:pt>
                <c:pt idx="188">
                  <c:v>-67.561123068120693</c:v>
                </c:pt>
                <c:pt idx="189">
                  <c:v>-67.682374803466857</c:v>
                </c:pt>
                <c:pt idx="190">
                  <c:v>-67.802292657438045</c:v>
                </c:pt>
                <c:pt idx="191">
                  <c:v>-67.920899007122429</c:v>
                </c:pt>
                <c:pt idx="192">
                  <c:v>-68.038215721629527</c:v>
                </c:pt>
                <c:pt idx="193">
                  <c:v>-68.154264176689765</c:v>
                </c:pt>
                <c:pt idx="194">
                  <c:v>-68.269065268745067</c:v>
                </c:pt>
                <c:pt idx="195">
                  <c:v>-68.382639428551499</c:v>
                </c:pt>
                <c:pt idx="196">
                  <c:v>-68.495006634313668</c:v>
                </c:pt>
                <c:pt idx="197">
                  <c:v>-68.60618642437008</c:v>
                </c:pt>
                <c:pt idx="198">
                  <c:v>-68.716197909447203</c:v>
                </c:pt>
                <c:pt idx="199">
                  <c:v>-68.825059784499913</c:v>
                </c:pt>
                <c:pt idx="200">
                  <c:v>-68.932790340154227</c:v>
                </c:pt>
                <c:pt idx="201">
                  <c:v>-69.039407473768506</c:v>
                </c:pt>
                <c:pt idx="202">
                  <c:v>-69.144928700127849</c:v>
                </c:pt>
                <c:pt idx="203">
                  <c:v>-69.249371161785987</c:v>
                </c:pt>
                <c:pt idx="204">
                  <c:v>-69.352751639068387</c:v>
                </c:pt>
                <c:pt idx="205">
                  <c:v>-69.455086559749745</c:v>
                </c:pt>
                <c:pt idx="206">
                  <c:v>-69.556392008417944</c:v>
                </c:pt>
                <c:pt idx="207">
                  <c:v>-69.656683735537001</c:v>
                </c:pt>
                <c:pt idx="208">
                  <c:v>-69.755977166219807</c:v>
                </c:pt>
                <c:pt idx="209">
                  <c:v>-69.854287408721959</c:v>
                </c:pt>
                <c:pt idx="210">
                  <c:v>-69.951629262666984</c:v>
                </c:pt>
                <c:pt idx="211">
                  <c:v>-70.048017227012963</c:v>
                </c:pt>
                <c:pt idx="212">
                  <c:v>-70.143465507769989</c:v>
                </c:pt>
                <c:pt idx="213">
                  <c:v>-70.237988025477932</c:v>
                </c:pt>
                <c:pt idx="214">
                  <c:v>-70.331598422452856</c:v>
                </c:pt>
                <c:pt idx="215">
                  <c:v>-70.424310069810915</c:v>
                </c:pt>
                <c:pt idx="216">
                  <c:v>-70.516136074277284</c:v>
                </c:pt>
                <c:pt idx="217">
                  <c:v>-70.607089284788415</c:v>
                </c:pt>
                <c:pt idx="218">
                  <c:v>-70.69718229889456</c:v>
                </c:pt>
                <c:pt idx="219">
                  <c:v>-70.786427468969677</c:v>
                </c:pt>
                <c:pt idx="220">
                  <c:v>-70.874836908235977</c:v>
                </c:pt>
                <c:pt idx="221">
                  <c:v>-70.962422496609008</c:v>
                </c:pt>
                <c:pt idx="222">
                  <c:v>-71.04919588636993</c:v>
                </c:pt>
                <c:pt idx="223">
                  <c:v>-71.135168507670926</c:v>
                </c:pt>
                <c:pt idx="224">
                  <c:v>-71.220351573879526</c:v>
                </c:pt>
                <c:pt idx="225">
                  <c:v>-71.304756086767199</c:v>
                </c:pt>
                <c:pt idx="226">
                  <c:v>-71.388392841547812</c:v>
                </c:pt>
                <c:pt idx="227">
                  <c:v>-71.471272431770927</c:v>
                </c:pt>
                <c:pt idx="228">
                  <c:v>-71.553405254074804</c:v>
                </c:pt>
                <c:pt idx="229">
                  <c:v>-71.63480151280389</c:v>
                </c:pt>
                <c:pt idx="230">
                  <c:v>-71.715471224495374</c:v>
                </c:pt>
                <c:pt idx="231">
                  <c:v>-71.795424222239149</c:v>
                </c:pt>
                <c:pt idx="232">
                  <c:v>-71.87467015991524</c:v>
                </c:pt>
                <c:pt idx="233">
                  <c:v>-71.953218516312987</c:v>
                </c:pt>
                <c:pt idx="234">
                  <c:v>-72.031078599135597</c:v>
                </c:pt>
                <c:pt idx="235">
                  <c:v>-72.108259548894111</c:v>
                </c:pt>
                <c:pt idx="236">
                  <c:v>-72.18477034269398</c:v>
                </c:pt>
                <c:pt idx="237">
                  <c:v>-72.260619797918153</c:v>
                </c:pt>
                <c:pt idx="238">
                  <c:v>-72.335816575809716</c:v>
                </c:pt>
                <c:pt idx="239">
                  <c:v>-72.410369184957318</c:v>
                </c:pt>
                <c:pt idx="240">
                  <c:v>-72.484285984686636</c:v>
                </c:pt>
                <c:pt idx="241">
                  <c:v>-72.557575188360673</c:v>
                </c:pt>
                <c:pt idx="242">
                  <c:v>-72.630244866592022</c:v>
                </c:pt>
                <c:pt idx="243">
                  <c:v>-72.702302950369344</c:v>
                </c:pt>
                <c:pt idx="244">
                  <c:v>-72.773757234101495</c:v>
                </c:pt>
                <c:pt idx="245">
                  <c:v>-72.844615378581139</c:v>
                </c:pt>
                <c:pt idx="246">
                  <c:v>-72.914884913870736</c:v>
                </c:pt>
                <c:pt idx="247">
                  <c:v>-72.984573242113299</c:v>
                </c:pt>
                <c:pt idx="248">
                  <c:v>-73.053687640269985</c:v>
                </c:pt>
                <c:pt idx="249">
                  <c:v>-73.122235262786916</c:v>
                </c:pt>
                <c:pt idx="250">
                  <c:v>-73.190223144193496</c:v>
                </c:pt>
                <c:pt idx="251">
                  <c:v>-73.257658201633959</c:v>
                </c:pt>
                <c:pt idx="252">
                  <c:v>-73.324547237334471</c:v>
                </c:pt>
                <c:pt idx="253">
                  <c:v>-73.390896941007611</c:v>
                </c:pt>
                <c:pt idx="254">
                  <c:v>-73.456713892195893</c:v>
                </c:pt>
                <c:pt idx="255">
                  <c:v>-73.52200456255666</c:v>
                </c:pt>
                <c:pt idx="256">
                  <c:v>-73.586775318089366</c:v>
                </c:pt>
                <c:pt idx="257">
                  <c:v>-73.651032421307562</c:v>
                </c:pt>
                <c:pt idx="258">
                  <c:v>-73.714782033356968</c:v>
                </c:pt>
                <c:pt idx="259">
                  <c:v>-73.778030216080964</c:v>
                </c:pt>
                <c:pt idx="260">
                  <c:v>-73.840782934035559</c:v>
                </c:pt>
                <c:pt idx="261">
                  <c:v>-73.90304605645467</c:v>
                </c:pt>
                <c:pt idx="262">
                  <c:v>-73.964825359167818</c:v>
                </c:pt>
                <c:pt idx="263">
                  <c:v>-74.026126526470875</c:v>
                </c:pt>
                <c:pt idx="264">
                  <c:v>-74.086955152951873</c:v>
                </c:pt>
                <c:pt idx="265">
                  <c:v>-74.147316745272647</c:v>
                </c:pt>
                <c:pt idx="266">
                  <c:v>-74.207216723907848</c:v>
                </c:pt>
                <c:pt idx="267">
                  <c:v>-74.266660424842385</c:v>
                </c:pt>
                <c:pt idx="268">
                  <c:v>-74.32565310122861</c:v>
                </c:pt>
                <c:pt idx="269">
                  <c:v>-74.38419992500414</c:v>
                </c:pt>
                <c:pt idx="270">
                  <c:v>-74.442305988471603</c:v>
                </c:pt>
                <c:pt idx="271">
                  <c:v>-74.499976305841273</c:v>
                </c:pt>
                <c:pt idx="272">
                  <c:v>-74.557215814737717</c:v>
                </c:pt>
                <c:pt idx="273">
                  <c:v>-74.614029377671201</c:v>
                </c:pt>
                <c:pt idx="274">
                  <c:v>-74.670421783475135</c:v>
                </c:pt>
                <c:pt idx="275">
                  <c:v>-74.726397748710227</c:v>
                </c:pt>
                <c:pt idx="276">
                  <c:v>-74.781961919036391</c:v>
                </c:pt>
                <c:pt idx="277">
                  <c:v>-74.837118870553198</c:v>
                </c:pt>
                <c:pt idx="278">
                  <c:v>-74.891873111109788</c:v>
                </c:pt>
                <c:pt idx="279">
                  <c:v>-74.946229081584974</c:v>
                </c:pt>
                <c:pt idx="280">
                  <c:v>-75.00019115713836</c:v>
                </c:pt>
                <c:pt idx="281">
                  <c:v>-75.053763648433389</c:v>
                </c:pt>
                <c:pt idx="282">
                  <c:v>-75.106950802832742</c:v>
                </c:pt>
                <c:pt idx="283">
                  <c:v>-75.159756805567184</c:v>
                </c:pt>
                <c:pt idx="284">
                  <c:v>-75.212185780878187</c:v>
                </c:pt>
                <c:pt idx="285">
                  <c:v>-75.264241793135426</c:v>
                </c:pt>
                <c:pt idx="286">
                  <c:v>-75.315928847929399</c:v>
                </c:pt>
                <c:pt idx="287">
                  <c:v>-75.367250893140096</c:v>
                </c:pt>
                <c:pt idx="288">
                  <c:v>-75.418211819982091</c:v>
                </c:pt>
                <c:pt idx="289">
                  <c:v>-75.468815464027045</c:v>
                </c:pt>
                <c:pt idx="290">
                  <c:v>-75.519065606203768</c:v>
                </c:pt>
                <c:pt idx="291">
                  <c:v>-75.568965973776614</c:v>
                </c:pt>
                <c:pt idx="292">
                  <c:v>-75.618520241302861</c:v>
                </c:pt>
                <c:pt idx="293">
                  <c:v>-75.667732031569372</c:v>
                </c:pt>
                <c:pt idx="294">
                  <c:v>-75.716604916509283</c:v>
                </c:pt>
                <c:pt idx="295">
                  <c:v>-75.765142418098989</c:v>
                </c:pt>
                <c:pt idx="296">
                  <c:v>-75.813348009236265</c:v>
                </c:pt>
                <c:pt idx="297">
                  <c:v>-75.861225114599549</c:v>
                </c:pt>
                <c:pt idx="298">
                  <c:v>-75.908777111489158</c:v>
                </c:pt>
                <c:pt idx="299">
                  <c:v>-75.956007330650962</c:v>
                </c:pt>
                <c:pt idx="300">
                  <c:v>-76.002919057082494</c:v>
                </c:pt>
                <c:pt idx="301">
                  <c:v>-76.049515530822575</c:v>
                </c:pt>
                <c:pt idx="302">
                  <c:v>-76.095799947724188</c:v>
                </c:pt>
                <c:pt idx="303">
                  <c:v>-76.141775460211605</c:v>
                </c:pt>
                <c:pt idx="304">
                  <c:v>-76.187445178021676</c:v>
                </c:pt>
                <c:pt idx="305">
                  <c:v>-76.232812168929954</c:v>
                </c:pt>
                <c:pt idx="306">
                  <c:v>-76.277879459461928</c:v>
                </c:pt>
                <c:pt idx="307">
                  <c:v>-76.322650035589788</c:v>
                </c:pt>
                <c:pt idx="308">
                  <c:v>-76.367126843414795</c:v>
                </c:pt>
                <c:pt idx="309">
                  <c:v>-76.411312789836046</c:v>
                </c:pt>
                <c:pt idx="310">
                  <c:v>-76.455210743205598</c:v>
                </c:pt>
                <c:pt idx="311">
                  <c:v>-76.498823533970494</c:v>
                </c:pt>
                <c:pt idx="312">
                  <c:v>-76.542153955301657</c:v>
                </c:pt>
                <c:pt idx="313">
                  <c:v>-76.585204763710593</c:v>
                </c:pt>
                <c:pt idx="314">
                  <c:v>-76.627978679653438</c:v>
                </c:pt>
                <c:pt idx="315">
                  <c:v>-76.670478388123243</c:v>
                </c:pt>
                <c:pt idx="316">
                  <c:v>-76.712706539230396</c:v>
                </c:pt>
                <c:pt idx="317">
                  <c:v>-76.754665748771743</c:v>
                </c:pt>
                <c:pt idx="318">
                  <c:v>-76.796358598788302</c:v>
                </c:pt>
                <c:pt idx="319">
                  <c:v>-76.837787638112346</c:v>
                </c:pt>
                <c:pt idx="320">
                  <c:v>-76.878955382903513</c:v>
                </c:pt>
                <c:pt idx="321">
                  <c:v>-76.919864317174643</c:v>
                </c:pt>
                <c:pt idx="322">
                  <c:v>-76.960516893307471</c:v>
                </c:pt>
                <c:pt idx="323">
                  <c:v>-77.000915532558196</c:v>
                </c:pt>
                <c:pt idx="324">
                  <c:v>-77.041062625553408</c:v>
                </c:pt>
                <c:pt idx="325">
                  <c:v>-77.08096053277653</c:v>
                </c:pt>
                <c:pt idx="326">
                  <c:v>-77.120611585044841</c:v>
                </c:pt>
                <c:pt idx="327">
                  <c:v>-77.160018083977519</c:v>
                </c:pt>
                <c:pt idx="328">
                  <c:v>-77.19918230245473</c:v>
                </c:pt>
                <c:pt idx="329">
                  <c:v>-77.23810648506803</c:v>
                </c:pt>
                <c:pt idx="330">
                  <c:v>-77.276792848562252</c:v>
                </c:pt>
                <c:pt idx="331">
                  <c:v>-77.315243582269119</c:v>
                </c:pt>
                <c:pt idx="332">
                  <c:v>-77.353460848532691</c:v>
                </c:pt>
                <c:pt idx="333">
                  <c:v>-77.391446783126867</c:v>
                </c:pt>
                <c:pt idx="334">
                  <c:v>-77.429203495665121</c:v>
                </c:pt>
                <c:pt idx="335">
                  <c:v>-77.466733070002576</c:v>
                </c:pt>
                <c:pt idx="336">
                  <c:v>-77.504037564630707</c:v>
                </c:pt>
                <c:pt idx="337">
                  <c:v>-77.541119013064744</c:v>
                </c:pt>
                <c:pt idx="338">
                  <c:v>-77.57797942422394</c:v>
                </c:pt>
                <c:pt idx="339">
                  <c:v>-77.614620782804749</c:v>
                </c:pt>
                <c:pt idx="340">
                  <c:v>-77.651045049647493</c:v>
                </c:pt>
                <c:pt idx="341">
                  <c:v>-77.687254162095954</c:v>
                </c:pt>
                <c:pt idx="342">
                  <c:v>-77.72325003435077</c:v>
                </c:pt>
                <c:pt idx="343">
                  <c:v>-77.759034557816221</c:v>
                </c:pt>
                <c:pt idx="344">
                  <c:v>-77.794609601440882</c:v>
                </c:pt>
                <c:pt idx="345">
                  <c:v>-77.829977012052055</c:v>
                </c:pt>
                <c:pt idx="346">
                  <c:v>-77.865138614684298</c:v>
                </c:pt>
                <c:pt idx="347">
                  <c:v>-77.900096212901957</c:v>
                </c:pt>
                <c:pt idx="348">
                  <c:v>-77.934851589116093</c:v>
                </c:pt>
                <c:pt idx="349">
                  <c:v>-77.969406504895645</c:v>
                </c:pt>
                <c:pt idx="350">
                  <c:v>-78.003762701273189</c:v>
                </c:pt>
                <c:pt idx="351">
                  <c:v>-78.037921899045202</c:v>
                </c:pt>
                <c:pt idx="352">
                  <c:v>-78.071885799067189</c:v>
                </c:pt>
                <c:pt idx="353">
                  <c:v>-78.105656082543391</c:v>
                </c:pt>
                <c:pt idx="354">
                  <c:v>-78.139234411311648</c:v>
                </c:pt>
                <c:pt idx="355">
                  <c:v>-78.172622428123205</c:v>
                </c:pt>
                <c:pt idx="356">
                  <c:v>-78.205821756917629</c:v>
                </c:pt>
                <c:pt idx="357">
                  <c:v>-78.23883400309299</c:v>
                </c:pt>
                <c:pt idx="358">
                  <c:v>-78.271660753771371</c:v>
                </c:pt>
                <c:pt idx="359">
                  <c:v>-78.304303578059816</c:v>
                </c:pt>
                <c:pt idx="360">
                  <c:v>-78.336764027306714</c:v>
                </c:pt>
                <c:pt idx="361">
                  <c:v>-78.369043635353918</c:v>
                </c:pt>
                <c:pt idx="362">
                  <c:v>-78.401143918784413</c:v>
                </c:pt>
                <c:pt idx="363">
                  <c:v>-78.433066377165915</c:v>
                </c:pt>
                <c:pt idx="364">
                  <c:v>-78.464812493290225</c:v>
                </c:pt>
                <c:pt idx="365">
                  <c:v>-78.496383733408564</c:v>
                </c:pt>
                <c:pt idx="366">
                  <c:v>-78.527781547462951</c:v>
                </c:pt>
                <c:pt idx="367">
                  <c:v>-78.559007369313605</c:v>
                </c:pt>
                <c:pt idx="368">
                  <c:v>-78.590062616962683</c:v>
                </c:pt>
                <c:pt idx="369">
                  <c:v>-78.620948692774192</c:v>
                </c:pt>
                <c:pt idx="370">
                  <c:v>-78.651666983690092</c:v>
                </c:pt>
                <c:pt idx="371">
                  <c:v>-78.68221886144309</c:v>
                </c:pt>
                <c:pt idx="372">
                  <c:v>-78.712605682765656</c:v>
                </c:pt>
                <c:pt idx="373">
                  <c:v>-78.742828789595691</c:v>
                </c:pt>
                <c:pt idx="374">
                  <c:v>-78.772889509278826</c:v>
                </c:pt>
                <c:pt idx="375">
                  <c:v>-78.802789154767297</c:v>
                </c:pt>
                <c:pt idx="376">
                  <c:v>-78.832529024815642</c:v>
                </c:pt>
                <c:pt idx="377">
                  <c:v>-78.862110404173166</c:v>
                </c:pt>
                <c:pt idx="378">
                  <c:v>-78.891534563773234</c:v>
                </c:pt>
                <c:pt idx="379">
                  <c:v>-78.920802760919628</c:v>
                </c:pt>
                <c:pt idx="380">
                  <c:v>-78.949916239469601</c:v>
                </c:pt>
                <c:pt idx="381">
                  <c:v>-78.978876230014279</c:v>
                </c:pt>
                <c:pt idx="382">
                  <c:v>-79.007683950055949</c:v>
                </c:pt>
                <c:pt idx="383">
                  <c:v>-79.036340604182641</c:v>
                </c:pt>
                <c:pt idx="384">
                  <c:v>-79.064847384239712</c:v>
                </c:pt>
                <c:pt idx="385">
                  <c:v>-79.093205469498869</c:v>
                </c:pt>
                <c:pt idx="386">
                  <c:v>-79.121416026824477</c:v>
                </c:pt>
                <c:pt idx="387">
                  <c:v>-79.149480210837083</c:v>
                </c:pt>
                <c:pt idx="388">
                  <c:v>-79.177399164074501</c:v>
                </c:pt>
                <c:pt idx="389">
                  <c:v>-79.205174017150242</c:v>
                </c:pt>
                <c:pt idx="390">
                  <c:v>-79.232805888909581</c:v>
                </c:pt>
                <c:pt idx="391">
                  <c:v>-79.260295886582909</c:v>
                </c:pt>
                <c:pt idx="392">
                  <c:v>-79.287645105937045</c:v>
                </c:pt>
                <c:pt idx="393">
                  <c:v>-79.314854631423785</c:v>
                </c:pt>
                <c:pt idx="394">
                  <c:v>-79.341925536326514</c:v>
                </c:pt>
                <c:pt idx="395">
                  <c:v>-79.368858882904149</c:v>
                </c:pt>
                <c:pt idx="396">
                  <c:v>-79.395655722533277</c:v>
                </c:pt>
                <c:pt idx="397">
                  <c:v>-79.422317095847632</c:v>
                </c:pt>
                <c:pt idx="398">
                  <c:v>-79.448844032875812</c:v>
                </c:pt>
                <c:pt idx="399">
                  <c:v>-79.47523755317664</c:v>
                </c:pt>
                <c:pt idx="400">
                  <c:v>-79.501498665972534</c:v>
                </c:pt>
                <c:pt idx="401">
                  <c:v>-79.527628370280851</c:v>
                </c:pt>
                <c:pt idx="402">
                  <c:v>-79.553627655043115</c:v>
                </c:pt>
                <c:pt idx="403">
                  <c:v>-79.579497499252398</c:v>
                </c:pt>
                <c:pt idx="404">
                  <c:v>-79.605238872078758</c:v>
                </c:pt>
                <c:pt idx="405">
                  <c:v>-79.630852732992622</c:v>
                </c:pt>
                <c:pt idx="406">
                  <c:v>-79.656340031886543</c:v>
                </c:pt>
                <c:pt idx="407">
                  <c:v>-79.68170170919494</c:v>
                </c:pt>
                <c:pt idx="408">
                  <c:v>-79.706938696012045</c:v>
                </c:pt>
                <c:pt idx="409">
                  <c:v>-79.732051914208228</c:v>
                </c:pt>
                <c:pt idx="410">
                  <c:v>-79.757042276544382</c:v>
                </c:pt>
                <c:pt idx="411">
                  <c:v>-79.781910686784755</c:v>
                </c:pt>
                <c:pt idx="412">
                  <c:v>-79.806658039808042</c:v>
                </c:pt>
                <c:pt idx="413">
                  <c:v>-79.831285221716826</c:v>
                </c:pt>
                <c:pt idx="414">
                  <c:v>-79.855793109945395</c:v>
                </c:pt>
                <c:pt idx="415">
                  <c:v>-79.880182573365971</c:v>
                </c:pt>
                <c:pt idx="416">
                  <c:v>-79.904454472393425</c:v>
                </c:pt>
                <c:pt idx="417">
                  <c:v>-79.928609659088309</c:v>
                </c:pt>
                <c:pt idx="418">
                  <c:v>-79.952648977258562</c:v>
                </c:pt>
                <c:pt idx="419">
                  <c:v>-79.97657326255964</c:v>
                </c:pt>
                <c:pt idx="420">
                  <c:v>-80.000383342593082</c:v>
                </c:pt>
                <c:pt idx="421">
                  <c:v>-80.024080037003884</c:v>
                </c:pt>
                <c:pt idx="422">
                  <c:v>-80.047664157576193</c:v>
                </c:pt>
                <c:pt idx="423">
                  <c:v>-80.071136508327839</c:v>
                </c:pt>
                <c:pt idx="424">
                  <c:v>-80.09449788560336</c:v>
                </c:pt>
                <c:pt idx="425">
                  <c:v>-80.117749078165758</c:v>
                </c:pt>
                <c:pt idx="426">
                  <c:v>-80.140890867286828</c:v>
                </c:pt>
                <c:pt idx="427">
                  <c:v>-80.163924026836384</c:v>
                </c:pt>
                <c:pt idx="428">
                  <c:v>-80.186849323370041</c:v>
                </c:pt>
                <c:pt idx="429">
                  <c:v>-80.209667516215802</c:v>
                </c:pt>
                <c:pt idx="430">
                  <c:v>-80.232379357559424</c:v>
                </c:pt>
                <c:pt idx="431">
                  <c:v>-80.254985592528541</c:v>
                </c:pt>
                <c:pt idx="432">
                  <c:v>-80.277486959275691</c:v>
                </c:pt>
                <c:pt idx="433">
                  <c:v>-80.299884189059924</c:v>
                </c:pt>
                <c:pt idx="434">
                  <c:v>-80.322178006327647</c:v>
                </c:pt>
                <c:pt idx="435">
                  <c:v>-80.344369128791925</c:v>
                </c:pt>
                <c:pt idx="436">
                  <c:v>-80.366458267511007</c:v>
                </c:pt>
                <c:pt idx="437">
                  <c:v>-80.388446126965505</c:v>
                </c:pt>
                <c:pt idx="438">
                  <c:v>-80.410333405134608</c:v>
                </c:pt>
                <c:pt idx="439">
                  <c:v>-80.432120793571301</c:v>
                </c:pt>
                <c:pt idx="440">
                  <c:v>-80.453808977476356</c:v>
                </c:pt>
                <c:pt idx="441">
                  <c:v>-80.475398635771484</c:v>
                </c:pt>
                <c:pt idx="442">
                  <c:v>-80.496890441171331</c:v>
                </c:pt>
                <c:pt idx="443">
                  <c:v>-80.518285060254598</c:v>
                </c:pt>
                <c:pt idx="444">
                  <c:v>-80.539583153534082</c:v>
                </c:pt>
                <c:pt idx="445">
                  <c:v>-80.560785375525839</c:v>
                </c:pt>
                <c:pt idx="446">
                  <c:v>-80.581892374817329</c:v>
                </c:pt>
                <c:pt idx="447">
                  <c:v>-80.602904794134673</c:v>
                </c:pt>
                <c:pt idx="448">
                  <c:v>-80.623823270409034</c:v>
                </c:pt>
                <c:pt idx="449">
                  <c:v>-80.644648434841883</c:v>
                </c:pt>
                <c:pt idx="450">
                  <c:v>-80.665380912969809</c:v>
                </c:pt>
                <c:pt idx="451">
                  <c:v>-80.686021324727875</c:v>
                </c:pt>
                <c:pt idx="452">
                  <c:v>-80.706570284512679</c:v>
                </c:pt>
                <c:pt idx="453">
                  <c:v>-80.727028401244155</c:v>
                </c:pt>
                <c:pt idx="454">
                  <c:v>-80.747396278426763</c:v>
                </c:pt>
                <c:pt idx="455">
                  <c:v>-80.767674514209787</c:v>
                </c:pt>
                <c:pt idx="456">
                  <c:v>-80.787863701446824</c:v>
                </c:pt>
                <c:pt idx="457">
                  <c:v>-80.807964427754527</c:v>
                </c:pt>
                <c:pt idx="458">
                  <c:v>-80.827977275570433</c:v>
                </c:pt>
                <c:pt idx="459">
                  <c:v>-80.84790282221023</c:v>
                </c:pt>
                <c:pt idx="460">
                  <c:v>-80.867741639924063</c:v>
                </c:pt>
                <c:pt idx="461">
                  <c:v>-80.887494295952237</c:v>
                </c:pt>
                <c:pt idx="462">
                  <c:v>-80.90716135258009</c:v>
                </c:pt>
                <c:pt idx="463">
                  <c:v>-80.92674336719223</c:v>
                </c:pt>
                <c:pt idx="464">
                  <c:v>-80.94624089232596</c:v>
                </c:pt>
                <c:pt idx="465">
                  <c:v>-80.965654475724094</c:v>
                </c:pt>
                <c:pt idx="466">
                  <c:v>-80.984984660386985</c:v>
                </c:pt>
                <c:pt idx="467">
                  <c:v>-81.004231984624042</c:v>
                </c:pt>
                <c:pt idx="468">
                  <c:v>-81.023396982104344</c:v>
                </c:pt>
                <c:pt idx="469">
                  <c:v>-81.042480181906782</c:v>
                </c:pt>
                <c:pt idx="470">
                  <c:v>-81.061482108569479</c:v>
                </c:pt>
                <c:pt idx="471">
                  <c:v>-81.080403282138548</c:v>
                </c:pt>
                <c:pt idx="472">
                  <c:v>-81.099244218216299</c:v>
                </c:pt>
                <c:pt idx="473">
                  <c:v>-81.118005428008757</c:v>
                </c:pt>
                <c:pt idx="474">
                  <c:v>-81.136687418372546</c:v>
                </c:pt>
                <c:pt idx="475">
                  <c:v>-81.155290691861282</c:v>
                </c:pt>
                <c:pt idx="476">
                  <c:v>-81.173815746771254</c:v>
                </c:pt>
                <c:pt idx="477">
                  <c:v>-81.192263077186553</c:v>
                </c:pt>
                <c:pt idx="478">
                  <c:v>-81.210633173023766</c:v>
                </c:pt>
                <c:pt idx="479">
                  <c:v>-81.228926520075802</c:v>
                </c:pt>
                <c:pt idx="480">
                  <c:v>-81.24714360005548</c:v>
                </c:pt>
                <c:pt idx="481">
                  <c:v>-81.265284890638355</c:v>
                </c:pt>
                <c:pt idx="482">
                  <c:v>-81.283350865505128</c:v>
                </c:pt>
                <c:pt idx="483">
                  <c:v>-81.301341994383378</c:v>
                </c:pt>
                <c:pt idx="484">
                  <c:v>-81.319258743088952</c:v>
                </c:pt>
                <c:pt idx="485">
                  <c:v>-81.337101573566684</c:v>
                </c:pt>
                <c:pt idx="486">
                  <c:v>-81.354870943930692</c:v>
                </c:pt>
                <c:pt idx="487">
                  <c:v>-81.372567308504117</c:v>
                </c:pt>
                <c:pt idx="488">
                  <c:v>-81.390191117858393</c:v>
                </c:pt>
                <c:pt idx="489">
                  <c:v>-81.407742818852043</c:v>
                </c:pt>
                <c:pt idx="490">
                  <c:v>-81.425222854668931</c:v>
                </c:pt>
                <c:pt idx="491">
                  <c:v>-81.442631664856179</c:v>
                </c:pt>
                <c:pt idx="492">
                  <c:v>-81.459969685361401</c:v>
                </c:pt>
                <c:pt idx="493">
                  <c:v>-81.477237348569687</c:v>
                </c:pt>
                <c:pt idx="494">
                  <c:v>-81.494435083339965</c:v>
                </c:pt>
                <c:pt idx="495">
                  <c:v>-81.511563315041087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A5F-4B5A-B2DF-3EE8BFE96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0337360"/>
        <c:axId val="670339440"/>
      </c:scatterChart>
      <c:valAx>
        <c:axId val="611444448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6303977509619163"/>
              <c:y val="0.911642989070810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611443200"/>
        <c:crossesAt val="-90"/>
        <c:crossBetween val="midCat"/>
      </c:valAx>
      <c:valAx>
        <c:axId val="611443200"/>
        <c:scaling>
          <c:orientation val="minMax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減衰　</a:t>
                </a:r>
                <a:r>
                  <a:rPr lang="en-US" altLang="ja-JP" b="1"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b="1"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0.33373499916556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611444448"/>
        <c:crossesAt val="0.1"/>
        <c:crossBetween val="midCat"/>
      </c:valAx>
      <c:valAx>
        <c:axId val="67033944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位相　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(deg)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5025214321734741"/>
              <c:y val="0.2498608013593676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670337360"/>
        <c:crosses val="max"/>
        <c:crossBetween val="midCat"/>
      </c:valAx>
      <c:valAx>
        <c:axId val="670337360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703394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3437387081531604"/>
          <c:y val="0.16424756876488703"/>
          <c:w val="0.24651093613298342"/>
          <c:h val="0.18923665791776026"/>
        </c:manualLayout>
      </c:layout>
      <c:overlay val="0"/>
      <c:spPr>
        <a:solidFill>
          <a:schemeClr val="bg1"/>
        </a:solidFill>
        <a:ln>
          <a:solidFill>
            <a:schemeClr val="bg1">
              <a:alpha val="99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050" b="1" i="0" kern="1200" spc="0" baseline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数値計算による</a:t>
            </a:r>
            <a:endParaRPr lang="ja-JP" altLang="ja-JP" sz="1050">
              <a:effectLst/>
            </a:endParaRPr>
          </a:p>
          <a:p>
            <a:pPr>
              <a:defRPr/>
            </a:pPr>
            <a:r>
              <a:rPr lang="en-US" altLang="ja-JP" sz="1050" b="1" i="0" kern="1200" spc="0" baseline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7</a:t>
            </a:r>
            <a:r>
              <a:rPr lang="ja-JP" altLang="ja-JP" sz="1050" b="1" i="0" kern="1200" spc="0" baseline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endParaRPr lang="ja-JP" altLang="ja-JP" sz="1050">
              <a:effectLst/>
            </a:endParaRPr>
          </a:p>
          <a:p>
            <a:pPr>
              <a:defRPr/>
            </a:pPr>
            <a:r>
              <a:rPr lang="en-US" altLang="ja-JP" sz="1050" b="1" i="0" kern="1200" spc="0" baseline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Ripple:0.007dB</a:t>
            </a:r>
            <a:endParaRPr lang="ja-JP" altLang="ja-JP" sz="1050">
              <a:effectLst/>
            </a:endParaRPr>
          </a:p>
          <a:p>
            <a:pPr>
              <a:defRPr/>
            </a:pPr>
            <a:r>
              <a:rPr lang="en-US" altLang="ja-JP" sz="1050" b="1" i="0" kern="1200" spc="0" baseline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VSWR:1.008</a:t>
            </a:r>
            <a:endParaRPr lang="ja-JP" altLang="en-US" sz="1050" b="1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1723409633271091"/>
          <c:y val="0.40778222521859819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3555725277277406"/>
          <c:y val="3.5600163208241137E-2"/>
          <c:w val="0.74726396901564351"/>
          <c:h val="0.81892792247122959"/>
        </c:manualLayout>
      </c:layout>
      <c:scatterChart>
        <c:scatterStyle val="lineMarker"/>
        <c:varyColors val="0"/>
        <c:ser>
          <c:idx val="1"/>
          <c:order val="1"/>
          <c:tx>
            <c:v>リップル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演算処理!$CE$34:$CE$529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演算処理!$CH$34:$CH$79</c:f>
              <c:numCache>
                <c:formatCode>General</c:formatCode>
                <c:ptCount val="46"/>
                <c:pt idx="0">
                  <c:v>-4.3118892005187572E-2</c:v>
                </c:pt>
                <c:pt idx="1">
                  <c:v>-5.9724780307213357E-2</c:v>
                </c:pt>
                <c:pt idx="2">
                  <c:v>-7.7606561686452608E-2</c:v>
                </c:pt>
                <c:pt idx="3">
                  <c:v>-9.6014424132297799E-2</c:v>
                </c:pt>
                <c:pt idx="4">
                  <c:v>-0.11416773567054689</c:v>
                </c:pt>
                <c:pt idx="5">
                  <c:v>-0.13128349780531068</c:v>
                </c:pt>
                <c:pt idx="6">
                  <c:v>-0.14660481679244536</c:v>
                </c:pt>
                <c:pt idx="7">
                  <c:v>-0.15942886093660347</c:v>
                </c:pt>
                <c:pt idx="8">
                  <c:v>-0.16913395553017968</c:v>
                </c:pt>
                <c:pt idx="9">
                  <c:v>-0.17520560061338006</c:v>
                </c:pt>
                <c:pt idx="10">
                  <c:v>-0.17726125123074632</c:v>
                </c:pt>
                <c:pt idx="11">
                  <c:v>-0.17507365087401461</c:v>
                </c:pt>
                <c:pt idx="12">
                  <c:v>-0.16859233670564686</c:v>
                </c:pt>
                <c:pt idx="13">
                  <c:v>-0.1579626260601481</c:v>
                </c:pt>
                <c:pt idx="14">
                  <c:v>-0.14354094274359941</c:v>
                </c:pt>
                <c:pt idx="15">
                  <c:v>-0.12590475981943317</c:v>
                </c:pt>
                <c:pt idx="16">
                  <c:v>-0.10585476106761395</c:v>
                </c:pt>
                <c:pt idx="17">
                  <c:v>-8.4406136609212354E-2</c:v>
                </c:pt>
                <c:pt idx="18">
                  <c:v>-6.2765368026170165E-2</c:v>
                </c:pt>
                <c:pt idx="19">
                  <c:v>-4.2288631538110091E-2</c:v>
                </c:pt>
                <c:pt idx="20">
                  <c:v>-2.441832163521887E-2</c:v>
                </c:pt>
                <c:pt idx="21">
                  <c:v>-1.0595459610850066E-2</c:v>
                </c:pt>
                <c:pt idx="22">
                  <c:v>-2.1481265997631842E-3</c:v>
                </c:pt>
                <c:pt idx="23">
                  <c:v>-1.5958984280521371E-4</c:v>
                </c:pt>
                <c:pt idx="24">
                  <c:v>-5.3242059737131598E-3</c:v>
                </c:pt>
                <c:pt idx="25">
                  <c:v>-1.7803851556360599E-2</c:v>
                </c:pt>
                <c:pt idx="26">
                  <c:v>-3.7101642924957566E-2</c:v>
                </c:pt>
                <c:pt idx="27">
                  <c:v>-6.19721853302167E-2</c:v>
                </c:pt>
                <c:pt idx="28">
                  <c:v>-9.0388132771047819E-2</c:v>
                </c:pt>
                <c:pt idx="29">
                  <c:v>-0.11958194095831377</c:v>
                </c:pt>
                <c:pt idx="30">
                  <c:v>-0.14618089175739446</c:v>
                </c:pt>
                <c:pt idx="31">
                  <c:v>-0.16645496385330014</c:v>
                </c:pt>
                <c:pt idx="32">
                  <c:v>-0.1767027577179586</c:v>
                </c:pt>
                <c:pt idx="33">
                  <c:v>-0.17380991767256351</c:v>
                </c:pt>
                <c:pt idx="34">
                  <c:v>-0.15602058854195999</c:v>
                </c:pt>
                <c:pt idx="35">
                  <c:v>-0.12394497662275122</c:v>
                </c:pt>
                <c:pt idx="36">
                  <c:v>-8.1738214159350731E-2</c:v>
                </c:pt>
                <c:pt idx="37">
                  <c:v>-3.8141720027011952E-2</c:v>
                </c:pt>
                <c:pt idx="38">
                  <c:v>-6.5747539962783437E-3</c:v>
                </c:pt>
                <c:pt idx="39">
                  <c:v>-2.7251243735496589E-3</c:v>
                </c:pt>
                <c:pt idx="40">
                  <c:v>-3.7623651787820685E-2</c:v>
                </c:pt>
                <c:pt idx="41">
                  <c:v>-0.10530299863429418</c:v>
                </c:pt>
                <c:pt idx="42">
                  <c:v>-0.16849291816204209</c:v>
                </c:pt>
                <c:pt idx="43">
                  <c:v>-0.15649305966402161</c:v>
                </c:pt>
                <c:pt idx="44">
                  <c:v>-3.1639728345549616E-2</c:v>
                </c:pt>
                <c:pt idx="45">
                  <c:v>-0.17813155331946701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1E6-4FAE-A12F-37EEBA185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805519"/>
        <c:axId val="34810927"/>
      </c:scatterChart>
      <c:scatterChart>
        <c:scatterStyle val="lineMarker"/>
        <c:varyColors val="0"/>
        <c:ser>
          <c:idx val="0"/>
          <c:order val="0"/>
          <c:tx>
            <c:v>振幅特性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演算処理!$CE$34:$CE$529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演算処理!$CF$34:$CF$529</c:f>
              <c:numCache>
                <c:formatCode>General</c:formatCode>
                <c:ptCount val="496"/>
                <c:pt idx="0">
                  <c:v>-4.3118892005187572E-2</c:v>
                </c:pt>
                <c:pt idx="1">
                  <c:v>-5.9724780307213357E-2</c:v>
                </c:pt>
                <c:pt idx="2">
                  <c:v>-7.7606561686452608E-2</c:v>
                </c:pt>
                <c:pt idx="3">
                  <c:v>-9.6014424132297799E-2</c:v>
                </c:pt>
                <c:pt idx="4">
                  <c:v>-0.11416773567054689</c:v>
                </c:pt>
                <c:pt idx="5">
                  <c:v>-0.13128349780531068</c:v>
                </c:pt>
                <c:pt idx="6">
                  <c:v>-0.14660481679244536</c:v>
                </c:pt>
                <c:pt idx="7">
                  <c:v>-0.15942886093660347</c:v>
                </c:pt>
                <c:pt idx="8">
                  <c:v>-0.16913395553017968</c:v>
                </c:pt>
                <c:pt idx="9">
                  <c:v>-0.17520560061338006</c:v>
                </c:pt>
                <c:pt idx="10">
                  <c:v>-0.17726125123074632</c:v>
                </c:pt>
                <c:pt idx="11">
                  <c:v>-0.17507365087401461</c:v>
                </c:pt>
                <c:pt idx="12">
                  <c:v>-0.16859233670564686</c:v>
                </c:pt>
                <c:pt idx="13">
                  <c:v>-0.1579626260601481</c:v>
                </c:pt>
                <c:pt idx="14">
                  <c:v>-0.14354094274359941</c:v>
                </c:pt>
                <c:pt idx="15">
                  <c:v>-0.12590475981943317</c:v>
                </c:pt>
                <c:pt idx="16">
                  <c:v>-0.10585476106761395</c:v>
                </c:pt>
                <c:pt idx="17">
                  <c:v>-8.4406136609212354E-2</c:v>
                </c:pt>
                <c:pt idx="18">
                  <c:v>-6.2765368026170165E-2</c:v>
                </c:pt>
                <c:pt idx="19">
                  <c:v>-4.2288631538110091E-2</c:v>
                </c:pt>
                <c:pt idx="20">
                  <c:v>-2.441832163521887E-2</c:v>
                </c:pt>
                <c:pt idx="21">
                  <c:v>-1.0595459610850066E-2</c:v>
                </c:pt>
                <c:pt idx="22">
                  <c:v>-2.1481265997631842E-3</c:v>
                </c:pt>
                <c:pt idx="23">
                  <c:v>-1.5958984280521371E-4</c:v>
                </c:pt>
                <c:pt idx="24">
                  <c:v>-5.3242059737131598E-3</c:v>
                </c:pt>
                <c:pt idx="25">
                  <c:v>-1.7803851556360599E-2</c:v>
                </c:pt>
                <c:pt idx="26">
                  <c:v>-3.7101642924957566E-2</c:v>
                </c:pt>
                <c:pt idx="27">
                  <c:v>-6.19721853302167E-2</c:v>
                </c:pt>
                <c:pt idx="28">
                  <c:v>-9.0388132771047819E-2</c:v>
                </c:pt>
                <c:pt idx="29">
                  <c:v>-0.11958194095831377</c:v>
                </c:pt>
                <c:pt idx="30">
                  <c:v>-0.14618089175739446</c:v>
                </c:pt>
                <c:pt idx="31">
                  <c:v>-0.16645496385330014</c:v>
                </c:pt>
                <c:pt idx="32">
                  <c:v>-0.1767027577179586</c:v>
                </c:pt>
                <c:pt idx="33">
                  <c:v>-0.17380991767256351</c:v>
                </c:pt>
                <c:pt idx="34">
                  <c:v>-0.15602058854195999</c:v>
                </c:pt>
                <c:pt idx="35">
                  <c:v>-0.12394497662275122</c:v>
                </c:pt>
                <c:pt idx="36">
                  <c:v>-8.1738214159350731E-2</c:v>
                </c:pt>
                <c:pt idx="37">
                  <c:v>-3.8141720027011952E-2</c:v>
                </c:pt>
                <c:pt idx="38">
                  <c:v>-6.5747539962783437E-3</c:v>
                </c:pt>
                <c:pt idx="39">
                  <c:v>-2.7251243735496589E-3</c:v>
                </c:pt>
                <c:pt idx="40">
                  <c:v>-3.7623651787820685E-2</c:v>
                </c:pt>
                <c:pt idx="41">
                  <c:v>-0.10530299863429418</c:v>
                </c:pt>
                <c:pt idx="42">
                  <c:v>-0.16849291816204209</c:v>
                </c:pt>
                <c:pt idx="43">
                  <c:v>-0.15649305966402161</c:v>
                </c:pt>
                <c:pt idx="44">
                  <c:v>-3.1639728345549616E-2</c:v>
                </c:pt>
                <c:pt idx="45">
                  <c:v>-0.17813155331946701</c:v>
                </c:pt>
                <c:pt idx="46">
                  <c:v>-2.2770342823122123</c:v>
                </c:pt>
                <c:pt idx="47">
                  <c:v>-7.2262798731348106</c:v>
                </c:pt>
                <c:pt idx="48">
                  <c:v>-13.190477615042644</c:v>
                </c:pt>
                <c:pt idx="49">
                  <c:v>-19.231619622856208</c:v>
                </c:pt>
                <c:pt idx="50">
                  <c:v>-25.391395520756838</c:v>
                </c:pt>
                <c:pt idx="51">
                  <c:v>-32.056259933433545</c:v>
                </c:pt>
                <c:pt idx="52">
                  <c:v>-40.137941836301721</c:v>
                </c:pt>
                <c:pt idx="53">
                  <c:v>-53.810202504016154</c:v>
                </c:pt>
                <c:pt idx="54">
                  <c:v>-55.149828432987704</c:v>
                </c:pt>
                <c:pt idx="55">
                  <c:v>-49.62527206708387</c:v>
                </c:pt>
                <c:pt idx="56">
                  <c:v>-48.826176964871038</c:v>
                </c:pt>
                <c:pt idx="57">
                  <c:v>-49.698032419156732</c:v>
                </c:pt>
                <c:pt idx="58">
                  <c:v>-51.711400092119604</c:v>
                </c:pt>
                <c:pt idx="59">
                  <c:v>-54.985442442955289</c:v>
                </c:pt>
                <c:pt idx="60">
                  <c:v>-60.542095549128085</c:v>
                </c:pt>
                <c:pt idx="61">
                  <c:v>-63.723971280362512</c:v>
                </c:pt>
                <c:pt idx="62">
                  <c:v>-64.422360677973643</c:v>
                </c:pt>
                <c:pt idx="63">
                  <c:v>-58.055399643797671</c:v>
                </c:pt>
                <c:pt idx="64">
                  <c:v>-54.84366442578213</c:v>
                </c:pt>
                <c:pt idx="65">
                  <c:v>-52.836153351711644</c:v>
                </c:pt>
                <c:pt idx="66">
                  <c:v>-51.475871580753967</c:v>
                </c:pt>
                <c:pt idx="67">
                  <c:v>-50.522731512533241</c:v>
                </c:pt>
                <c:pt idx="68">
                  <c:v>-49.850562908243383</c:v>
                </c:pt>
                <c:pt idx="69">
                  <c:v>-49.384687830299171</c:v>
                </c:pt>
                <c:pt idx="70">
                  <c:v>-49.077272591280675</c:v>
                </c:pt>
                <c:pt idx="71">
                  <c:v>-48.895930777578045</c:v>
                </c:pt>
                <c:pt idx="72">
                  <c:v>-48.81783982320318</c:v>
                </c:pt>
                <c:pt idx="73">
                  <c:v>-48.82644666822894</c:v>
                </c:pt>
                <c:pt idx="74">
                  <c:v>-48.909505238775843</c:v>
                </c:pt>
                <c:pt idx="75">
                  <c:v>-49.057850086300483</c:v>
                </c:pt>
                <c:pt idx="76">
                  <c:v>-49.264601732998571</c:v>
                </c:pt>
                <c:pt idx="77">
                  <c:v>-49.524638460806251</c:v>
                </c:pt>
                <c:pt idx="78">
                  <c:v>-49.834240506502312</c:v>
                </c:pt>
                <c:pt idx="79">
                  <c:v>-50.190851302174657</c:v>
                </c:pt>
                <c:pt idx="80">
                  <c:v>-50.59292262264465</c:v>
                </c:pt>
                <c:pt idx="81">
                  <c:v>-51.039824089169983</c:v>
                </c:pt>
                <c:pt idx="82">
                  <c:v>-51.531806499023574</c:v>
                </c:pt>
                <c:pt idx="83">
                  <c:v>-52.070015214863176</c:v>
                </c:pt>
                <c:pt idx="84">
                  <c:v>-52.656555878933318</c:v>
                </c:pt>
                <c:pt idx="85">
                  <c:v>-53.294621300143852</c:v>
                </c:pt>
                <c:pt idx="86">
                  <c:v>-53.988696978481883</c:v>
                </c:pt>
                <c:pt idx="87">
                  <c:v>-54.744875593489169</c:v>
                </c:pt>
                <c:pt idx="88">
                  <c:v>-55.571331758212146</c:v>
                </c:pt>
                <c:pt idx="89">
                  <c:v>-56.479044842434767</c:v>
                </c:pt>
                <c:pt idx="90">
                  <c:v>-57.482924938515495</c:v>
                </c:pt>
                <c:pt idx="91">
                  <c:v>-58.60362855767395</c:v>
                </c:pt>
                <c:pt idx="92">
                  <c:v>-59.870625635056811</c:v>
                </c:pt>
                <c:pt idx="93">
                  <c:v>-61.327702867017805</c:v>
                </c:pt>
                <c:pt idx="94">
                  <c:v>-63.043652851924051</c:v>
                </c:pt>
                <c:pt idx="95">
                  <c:v>-65.135382408745755</c:v>
                </c:pt>
                <c:pt idx="96">
                  <c:v>-67.82612795687254</c:v>
                </c:pt>
                <c:pt idx="97">
                  <c:v>-71.632015763725832</c:v>
                </c:pt>
                <c:pt idx="98">
                  <c:v>-78.312386491902529</c:v>
                </c:pt>
                <c:pt idx="99">
                  <c:v>-96.12734966455011</c:v>
                </c:pt>
                <c:pt idx="100">
                  <c:v>-76.531107983235515</c:v>
                </c:pt>
                <c:pt idx="101">
                  <c:v>-71.089682846236443</c:v>
                </c:pt>
                <c:pt idx="102">
                  <c:v>-67.847110231559355</c:v>
                </c:pt>
                <c:pt idx="103">
                  <c:v>-65.550635601150248</c:v>
                </c:pt>
                <c:pt idx="104">
                  <c:v>-63.784184187575626</c:v>
                </c:pt>
                <c:pt idx="105">
                  <c:v>-62.357406216406233</c:v>
                </c:pt>
                <c:pt idx="106">
                  <c:v>-61.167114530460047</c:v>
                </c:pt>
                <c:pt idx="107">
                  <c:v>-60.15102815254042</c:v>
                </c:pt>
                <c:pt idx="108">
                  <c:v>-59.268638651155868</c:v>
                </c:pt>
                <c:pt idx="109">
                  <c:v>-58.492102982653513</c:v>
                </c:pt>
                <c:pt idx="110">
                  <c:v>-57.801451666337663</c:v>
                </c:pt>
                <c:pt idx="111">
                  <c:v>-57.181869462103172</c:v>
                </c:pt>
                <c:pt idx="112">
                  <c:v>-56.622057922139675</c:v>
                </c:pt>
                <c:pt idx="113">
                  <c:v>-56.113201090621942</c:v>
                </c:pt>
                <c:pt idx="114">
                  <c:v>-55.648285889565436</c:v>
                </c:pt>
                <c:pt idx="115">
                  <c:v>-55.221640512789413</c:v>
                </c:pt>
                <c:pt idx="116">
                  <c:v>-54.828611911287908</c:v>
                </c:pt>
                <c:pt idx="117">
                  <c:v>-54.465334897658764</c:v>
                </c:pt>
                <c:pt idx="118">
                  <c:v>-54.128563290120255</c:v>
                </c:pt>
                <c:pt idx="119">
                  <c:v>-53.815544093872283</c:v>
                </c:pt>
                <c:pt idx="120">
                  <c:v>-53.523922181151427</c:v>
                </c:pt>
                <c:pt idx="121">
                  <c:v>-53.25166699802503</c:v>
                </c:pt>
                <c:pt idx="122">
                  <c:v>-52.997015451607993</c:v>
                </c:pt>
                <c:pt idx="123">
                  <c:v>-52.758426866184493</c:v>
                </c:pt>
                <c:pt idx="124">
                  <c:v>-52.53454706693779</c:v>
                </c:pt>
                <c:pt idx="125">
                  <c:v>-52.324179454297813</c:v>
                </c:pt>
                <c:pt idx="126">
                  <c:v>-52.126261494214688</c:v>
                </c:pt>
                <c:pt idx="127">
                  <c:v>-51.939845448924054</c:v>
                </c:pt>
                <c:pt idx="128">
                  <c:v>-51.764082460323692</c:v>
                </c:pt>
                <c:pt idx="129">
                  <c:v>-51.59820930791107</c:v>
                </c:pt>
                <c:pt idx="130">
                  <c:v>-51.441537318205633</c:v>
                </c:pt>
                <c:pt idx="131">
                  <c:v>-51.293443018326485</c:v>
                </c:pt>
                <c:pt idx="132">
                  <c:v>-51.15336021374786</c:v>
                </c:pt>
                <c:pt idx="133">
                  <c:v>-51.020773236816616</c:v>
                </c:pt>
                <c:pt idx="134">
                  <c:v>-50.89521116379715</c:v>
                </c:pt>
                <c:pt idx="135">
                  <c:v>-50.776242837896902</c:v>
                </c:pt>
                <c:pt idx="136">
                  <c:v>-50.663472566746144</c:v>
                </c:pt>
                <c:pt idx="137">
                  <c:v>-50.556536387232455</c:v>
                </c:pt>
                <c:pt idx="138">
                  <c:v>-50.455098809961108</c:v>
                </c:pt>
                <c:pt idx="139">
                  <c:v>-50.35884997107442</c:v>
                </c:pt>
                <c:pt idx="140">
                  <c:v>-50.267503131584007</c:v>
                </c:pt>
                <c:pt idx="141">
                  <c:v>-50.180792474404981</c:v>
                </c:pt>
                <c:pt idx="142">
                  <c:v>-50.098471157436322</c:v>
                </c:pt>
                <c:pt idx="143">
                  <c:v>-50.020309587692672</c:v>
                </c:pt>
                <c:pt idx="144">
                  <c:v>-49.946093886962387</c:v>
                </c:pt>
                <c:pt idx="145">
                  <c:v>-49.875624523978288</c:v>
                </c:pt>
                <c:pt idx="146">
                  <c:v>-49.808715091827636</c:v>
                </c:pt>
                <c:pt idx="147">
                  <c:v>-49.745191212440147</c:v>
                </c:pt>
                <c:pt idx="148">
                  <c:v>-49.684889552594996</c:v>
                </c:pt>
                <c:pt idx="149">
                  <c:v>-49.627656938071631</c:v>
                </c:pt>
                <c:pt idx="150">
                  <c:v>-49.573349554408424</c:v>
                </c:pt>
                <c:pt idx="151">
                  <c:v>-49.521832224288964</c:v>
                </c:pt>
                <c:pt idx="152">
                  <c:v>-49.472977752895346</c:v>
                </c:pt>
                <c:pt idx="153">
                  <c:v>-49.426666333691699</c:v>
                </c:pt>
                <c:pt idx="154">
                  <c:v>-49.382785008060573</c:v>
                </c:pt>
                <c:pt idx="155">
                  <c:v>-49.341227173037424</c:v>
                </c:pt>
                <c:pt idx="156">
                  <c:v>-49.301892132094395</c:v>
                </c:pt>
                <c:pt idx="157">
                  <c:v>-49.264684684534494</c:v>
                </c:pt>
                <c:pt idx="158">
                  <c:v>-49.229514749582293</c:v>
                </c:pt>
                <c:pt idx="159">
                  <c:v>-49.196297021714315</c:v>
                </c:pt>
                <c:pt idx="160">
                  <c:v>-49.16495065416769</c:v>
                </c:pt>
                <c:pt idx="161">
                  <c:v>-49.135398967910945</c:v>
                </c:pt>
                <c:pt idx="162">
                  <c:v>-49.107569183661923</c:v>
                </c:pt>
                <c:pt idx="163">
                  <c:v>-49.081392174801081</c:v>
                </c:pt>
                <c:pt idx="164">
                  <c:v>-49.056802239259952</c:v>
                </c:pt>
                <c:pt idx="165">
                  <c:v>-49.033736888667235</c:v>
                </c:pt>
                <c:pt idx="166">
                  <c:v>-49.012136653213901</c:v>
                </c:pt>
                <c:pt idx="167">
                  <c:v>-48.991944900856758</c:v>
                </c:pt>
                <c:pt idx="168">
                  <c:v>-48.973107669619353</c:v>
                </c:pt>
                <c:pt idx="169">
                  <c:v>-48.955573511872565</c:v>
                </c:pt>
                <c:pt idx="170">
                  <c:v>-48.939293349587267</c:v>
                </c:pt>
                <c:pt idx="171">
                  <c:v>-48.924220339648798</c:v>
                </c:pt>
                <c:pt idx="172">
                  <c:v>-48.910309748409958</c:v>
                </c:pt>
                <c:pt idx="173">
                  <c:v>-48.89751883473685</c:v>
                </c:pt>
                <c:pt idx="174">
                  <c:v>-48.885806740870869</c:v>
                </c:pt>
                <c:pt idx="175">
                  <c:v>-48.875134390492661</c:v>
                </c:pt>
                <c:pt idx="176">
                  <c:v>-48.865464393429001</c:v>
                </c:pt>
                <c:pt idx="177">
                  <c:v>-48.856760956493517</c:v>
                </c:pt>
                <c:pt idx="178">
                  <c:v>-48.848989799997511</c:v>
                </c:pt>
                <c:pt idx="179">
                  <c:v>-48.842118079506811</c:v>
                </c:pt>
                <c:pt idx="180">
                  <c:v>-48.836114312457603</c:v>
                </c:pt>
                <c:pt idx="181">
                  <c:v>-48.830948309276806</c:v>
                </c:pt>
                <c:pt idx="182">
                  <c:v>-48.826591108682386</c:v>
                </c:pt>
                <c:pt idx="183">
                  <c:v>-48.823014916865759</c:v>
                </c:pt>
                <c:pt idx="184">
                  <c:v>-48.820193050283095</c:v>
                </c:pt>
                <c:pt idx="185">
                  <c:v>-48.81809988180423</c:v>
                </c:pt>
                <c:pt idx="186">
                  <c:v>-48.816710789988051</c:v>
                </c:pt>
                <c:pt idx="187">
                  <c:v>-48.816002111271601</c:v>
                </c:pt>
                <c:pt idx="188">
                  <c:v>-48.815951094876809</c:v>
                </c:pt>
                <c:pt idx="189">
                  <c:v>-48.816535860253687</c:v>
                </c:pt>
                <c:pt idx="190">
                  <c:v>-48.817735356892989</c:v>
                </c:pt>
                <c:pt idx="191">
                  <c:v>-48.819529326353887</c:v>
                </c:pt>
                <c:pt idx="192">
                  <c:v>-48.821898266363618</c:v>
                </c:pt>
                <c:pt idx="193">
                  <c:v>-48.824823396856971</c:v>
                </c:pt>
                <c:pt idx="194">
                  <c:v>-48.828286627832867</c:v>
                </c:pt>
                <c:pt idx="195">
                  <c:v>-48.832270528914407</c:v>
                </c:pt>
                <c:pt idx="196">
                  <c:v>-48.836758300506744</c:v>
                </c:pt>
                <c:pt idx="197">
                  <c:v>-48.841733746454992</c:v>
                </c:pt>
                <c:pt idx="198">
                  <c:v>-48.847181248110672</c:v>
                </c:pt>
                <c:pt idx="199">
                  <c:v>-48.85308573972236</c:v>
                </c:pt>
                <c:pt idx="200">
                  <c:v>-48.859432685071141</c:v>
                </c:pt>
                <c:pt idx="201">
                  <c:v>-48.866208055277895</c:v>
                </c:pt>
                <c:pt idx="202">
                  <c:v>-48.873398307713252</c:v>
                </c:pt>
                <c:pt idx="203">
                  <c:v>-48.880990365946943</c:v>
                </c:pt>
                <c:pt idx="204">
                  <c:v>-48.88897160067625</c:v>
                </c:pt>
                <c:pt idx="205">
                  <c:v>-48.897329811578174</c:v>
                </c:pt>
                <c:pt idx="206">
                  <c:v>-48.906053210033129</c:v>
                </c:pt>
                <c:pt idx="207">
                  <c:v>-48.915130402671267</c:v>
                </c:pt>
                <c:pt idx="208">
                  <c:v>-48.924550375696015</c:v>
                </c:pt>
                <c:pt idx="209">
                  <c:v>-48.934302479941969</c:v>
                </c:pt>
                <c:pt idx="210">
                  <c:v>-48.944376416627065</c:v>
                </c:pt>
                <c:pt idx="211">
                  <c:v>-48.954762223761733</c:v>
                </c:pt>
                <c:pt idx="212">
                  <c:v>-48.965450263179463</c:v>
                </c:pt>
                <c:pt idx="213">
                  <c:v>-48.9764312081561</c:v>
                </c:pt>
                <c:pt idx="214">
                  <c:v>-48.987696031586516</c:v>
                </c:pt>
                <c:pt idx="215">
                  <c:v>-48.999235994689705</c:v>
                </c:pt>
                <c:pt idx="216">
                  <c:v>-49.011042636214803</c:v>
                </c:pt>
                <c:pt idx="217">
                  <c:v>-49.023107762122208</c:v>
                </c:pt>
                <c:pt idx="218">
                  <c:v>-49.035423435715572</c:v>
                </c:pt>
                <c:pt idx="219">
                  <c:v>-49.047981968201839</c:v>
                </c:pt>
                <c:pt idx="220">
                  <c:v>-49.060775909657693</c:v>
                </c:pt>
                <c:pt idx="221">
                  <c:v>-49.073798040382215</c:v>
                </c:pt>
                <c:pt idx="222">
                  <c:v>-49.087041362616631</c:v>
                </c:pt>
                <c:pt idx="223">
                  <c:v>-49.100499092612949</c:v>
                </c:pt>
                <c:pt idx="224">
                  <c:v>-49.114164653034614</c:v>
                </c:pt>
                <c:pt idx="225">
                  <c:v>-49.128031665673092</c:v>
                </c:pt>
                <c:pt idx="226">
                  <c:v>-49.142093944464975</c:v>
                </c:pt>
                <c:pt idx="227">
                  <c:v>-49.156345488795523</c:v>
                </c:pt>
                <c:pt idx="228">
                  <c:v>-49.170780477074878</c:v>
                </c:pt>
                <c:pt idx="229">
                  <c:v>-49.185393260574131</c:v>
                </c:pt>
                <c:pt idx="230">
                  <c:v>-49.200178357509188</c:v>
                </c:pt>
                <c:pt idx="231">
                  <c:v>-49.215130447360814</c:v>
                </c:pt>
                <c:pt idx="232">
                  <c:v>-49.230244365419971</c:v>
                </c:pt>
                <c:pt idx="233">
                  <c:v>-49.245515097548221</c:v>
                </c:pt>
                <c:pt idx="234">
                  <c:v>-49.260937775143354</c:v>
                </c:pt>
                <c:pt idx="235">
                  <c:v>-49.276507670300809</c:v>
                </c:pt>
                <c:pt idx="236">
                  <c:v>-49.292220191162443</c:v>
                </c:pt>
                <c:pt idx="237">
                  <c:v>-49.308070877443953</c:v>
                </c:pt>
                <c:pt idx="238">
                  <c:v>-49.324055396133204</c:v>
                </c:pt>
                <c:pt idx="239">
                  <c:v>-49.340169537351898</c:v>
                </c:pt>
                <c:pt idx="240">
                  <c:v>-49.356409210373471</c:v>
                </c:pt>
                <c:pt idx="241">
                  <c:v>-49.372770439790315</c:v>
                </c:pt>
                <c:pt idx="242">
                  <c:v>-49.389249361824035</c:v>
                </c:pt>
                <c:pt idx="243">
                  <c:v>-49.40584222077247</c:v>
                </c:pt>
                <c:pt idx="244">
                  <c:v>-49.422545365587666</c:v>
                </c:pt>
                <c:pt idx="245">
                  <c:v>-49.439355246579368</c:v>
                </c:pt>
                <c:pt idx="246">
                  <c:v>-49.456268412238487</c:v>
                </c:pt>
                <c:pt idx="247">
                  <c:v>-49.473281506175837</c:v>
                </c:pt>
                <c:pt idx="248">
                  <c:v>-49.490391264171052</c:v>
                </c:pt>
                <c:pt idx="249">
                  <c:v>-49.507594511327241</c:v>
                </c:pt>
                <c:pt idx="250">
                  <c:v>-49.524888159327148</c:v>
                </c:pt>
                <c:pt idx="251">
                  <c:v>-49.542269203786418</c:v>
                </c:pt>
                <c:pt idx="252">
                  <c:v>-49.559734721700231</c:v>
                </c:pt>
                <c:pt idx="253">
                  <c:v>-49.57728186897937</c:v>
                </c:pt>
                <c:pt idx="254">
                  <c:v>-49.59490787807227</c:v>
                </c:pt>
                <c:pt idx="255">
                  <c:v>-49.612610055669528</c:v>
                </c:pt>
                <c:pt idx="256">
                  <c:v>-49.630385780487558</c:v>
                </c:pt>
                <c:pt idx="257">
                  <c:v>-49.648232501128348</c:v>
                </c:pt>
                <c:pt idx="258">
                  <c:v>-49.666147734012291</c:v>
                </c:pt>
                <c:pt idx="259">
                  <c:v>-49.684129061381263</c:v>
                </c:pt>
                <c:pt idx="260">
                  <c:v>-49.70217412936907</c:v>
                </c:pt>
                <c:pt idx="261">
                  <c:v>-49.720280646136899</c:v>
                </c:pt>
                <c:pt idx="262">
                  <c:v>-49.738446380071082</c:v>
                </c:pt>
                <c:pt idx="263">
                  <c:v>-49.75666915804085</c:v>
                </c:pt>
                <c:pt idx="264">
                  <c:v>-49.774946863713822</c:v>
                </c:pt>
                <c:pt idx="265">
                  <c:v>-49.793277435926974</c:v>
                </c:pt>
                <c:pt idx="266">
                  <c:v>-49.811658867111092</c:v>
                </c:pt>
                <c:pt idx="267">
                  <c:v>-49.83008920176659</c:v>
                </c:pt>
                <c:pt idx="268">
                  <c:v>-49.848566534988919</c:v>
                </c:pt>
                <c:pt idx="269">
                  <c:v>-49.867089011041543</c:v>
                </c:pt>
                <c:pt idx="270">
                  <c:v>-49.885654821974946</c:v>
                </c:pt>
                <c:pt idx="271">
                  <c:v>-49.904262206289786</c:v>
                </c:pt>
                <c:pt idx="272">
                  <c:v>-49.922909447642695</c:v>
                </c:pt>
                <c:pt idx="273">
                  <c:v>-49.941594873593125</c:v>
                </c:pt>
                <c:pt idx="274">
                  <c:v>-49.960316854389802</c:v>
                </c:pt>
                <c:pt idx="275">
                  <c:v>-49.979073801795337</c:v>
                </c:pt>
                <c:pt idx="276">
                  <c:v>-49.997864167947569</c:v>
                </c:pt>
                <c:pt idx="277">
                  <c:v>-50.016686444256429</c:v>
                </c:pt>
                <c:pt idx="278">
                  <c:v>-50.035539160335034</c:v>
                </c:pt>
                <c:pt idx="279">
                  <c:v>-50.054420882963775</c:v>
                </c:pt>
                <c:pt idx="280">
                  <c:v>-50.073330215086244</c:v>
                </c:pt>
                <c:pt idx="281">
                  <c:v>-50.092265794835853</c:v>
                </c:pt>
                <c:pt idx="282">
                  <c:v>-50.111226294592292</c:v>
                </c:pt>
                <c:pt idx="283">
                  <c:v>-50.130210420066405</c:v>
                </c:pt>
                <c:pt idx="284">
                  <c:v>-50.149216909412829</c:v>
                </c:pt>
                <c:pt idx="285">
                  <c:v>-50.168244532369386</c:v>
                </c:pt>
                <c:pt idx="286">
                  <c:v>-50.187292089422122</c:v>
                </c:pt>
                <c:pt idx="287">
                  <c:v>-50.206358410995421</c:v>
                </c:pt>
                <c:pt idx="288">
                  <c:v>-50.225442356666008</c:v>
                </c:pt>
                <c:pt idx="289">
                  <c:v>-50.24454281440039</c:v>
                </c:pt>
                <c:pt idx="290">
                  <c:v>-50.263658699814627</c:v>
                </c:pt>
                <c:pt idx="291">
                  <c:v>-50.282788955455963</c:v>
                </c:pt>
                <c:pt idx="292">
                  <c:v>-50.301932550105292</c:v>
                </c:pt>
                <c:pt idx="293">
                  <c:v>-50.321088478100087</c:v>
                </c:pt>
                <c:pt idx="294">
                  <c:v>-50.340255758676932</c:v>
                </c:pt>
                <c:pt idx="295">
                  <c:v>-50.359433435332896</c:v>
                </c:pt>
                <c:pt idx="296">
                  <c:v>-50.378620575205559</c:v>
                </c:pt>
                <c:pt idx="297">
                  <c:v>-50.397816268470557</c:v>
                </c:pt>
                <c:pt idx="298">
                  <c:v>-50.417019627756403</c:v>
                </c:pt>
                <c:pt idx="299">
                  <c:v>-50.436229787576046</c:v>
                </c:pt>
                <c:pt idx="300">
                  <c:v>-50.45544590377439</c:v>
                </c:pt>
                <c:pt idx="301">
                  <c:v>-50.474667152991515</c:v>
                </c:pt>
                <c:pt idx="302">
                  <c:v>-50.493892732140907</c:v>
                </c:pt>
                <c:pt idx="303">
                  <c:v>-50.513121857902391</c:v>
                </c:pt>
                <c:pt idx="304">
                  <c:v>-50.532353766229122</c:v>
                </c:pt>
                <c:pt idx="305">
                  <c:v>-50.551587711868365</c:v>
                </c:pt>
                <c:pt idx="306">
                  <c:v>-50.570822967895509</c:v>
                </c:pt>
                <c:pt idx="307">
                  <c:v>-50.590058825260911</c:v>
                </c:pt>
                <c:pt idx="308">
                  <c:v>-50.609294592349336</c:v>
                </c:pt>
                <c:pt idx="309">
                  <c:v>-50.628529594551267</c:v>
                </c:pt>
                <c:pt idx="310">
                  <c:v>-50.647763173846073</c:v>
                </c:pt>
                <c:pt idx="311">
                  <c:v>-50.666994688396542</c:v>
                </c:pt>
                <c:pt idx="312">
                  <c:v>-50.686223512154214</c:v>
                </c:pt>
                <c:pt idx="313">
                  <c:v>-50.705449034475592</c:v>
                </c:pt>
                <c:pt idx="314">
                  <c:v>-50.72467065974859</c:v>
                </c:pt>
                <c:pt idx="315">
                  <c:v>-50.743887807028962</c:v>
                </c:pt>
                <c:pt idx="316">
                  <c:v>-50.763099909686538</c:v>
                </c:pt>
                <c:pt idx="317">
                  <c:v>-50.782306415060873</c:v>
                </c:pt>
                <c:pt idx="318">
                  <c:v>-50.801506784125948</c:v>
                </c:pt>
                <c:pt idx="319">
                  <c:v>-50.820700491163919</c:v>
                </c:pt>
                <c:pt idx="320">
                  <c:v>-50.839887023447254</c:v>
                </c:pt>
                <c:pt idx="321">
                  <c:v>-50.859065880929421</c:v>
                </c:pt>
                <c:pt idx="322">
                  <c:v>-50.878236575943589</c:v>
                </c:pt>
                <c:pt idx="323">
                  <c:v>-50.897398632909216</c:v>
                </c:pt>
                <c:pt idx="324">
                  <c:v>-50.916551588046239</c:v>
                </c:pt>
                <c:pt idx="325">
                  <c:v>-50.935694989096774</c:v>
                </c:pt>
                <c:pt idx="326">
                  <c:v>-50.954828395053923</c:v>
                </c:pt>
                <c:pt idx="327">
                  <c:v>-50.973951375897578</c:v>
                </c:pt>
                <c:pt idx="328">
                  <c:v>-50.993063512337145</c:v>
                </c:pt>
                <c:pt idx="329">
                  <c:v>-51.012164395560646</c:v>
                </c:pt>
                <c:pt idx="330">
                  <c:v>-51.031253626990406</c:v>
                </c:pt>
                <c:pt idx="331">
                  <c:v>-51.050330818044927</c:v>
                </c:pt>
                <c:pt idx="332">
                  <c:v>-51.069395589906691</c:v>
                </c:pt>
                <c:pt idx="333">
                  <c:v>-51.088447573296023</c:v>
                </c:pt>
                <c:pt idx="334">
                  <c:v>-51.107486408250502</c:v>
                </c:pt>
                <c:pt idx="335">
                  <c:v>-51.126511743909987</c:v>
                </c:pt>
                <c:pt idx="336">
                  <c:v>-51.145523238307113</c:v>
                </c:pt>
                <c:pt idx="337">
                  <c:v>-51.164520558162813</c:v>
                </c:pt>
                <c:pt idx="338">
                  <c:v>-51.183503378687149</c:v>
                </c:pt>
                <c:pt idx="339">
                  <c:v>-51.202471383385017</c:v>
                </c:pt>
                <c:pt idx="340">
                  <c:v>-51.221424263866631</c:v>
                </c:pt>
                <c:pt idx="341">
                  <c:v>-51.240361719662737</c:v>
                </c:pt>
                <c:pt idx="342">
                  <c:v>-51.259283458044358</c:v>
                </c:pt>
                <c:pt idx="343">
                  <c:v>-51.278189193846977</c:v>
                </c:pt>
                <c:pt idx="344">
                  <c:v>-51.297078649299053</c:v>
                </c:pt>
                <c:pt idx="345">
                  <c:v>-51.315951553854632</c:v>
                </c:pt>
                <c:pt idx="346">
                  <c:v>-51.334807644030192</c:v>
                </c:pt>
                <c:pt idx="347">
                  <c:v>-51.353646663245328</c:v>
                </c:pt>
                <c:pt idx="348">
                  <c:v>-51.372468361667252</c:v>
                </c:pt>
                <c:pt idx="349">
                  <c:v>-51.39127249605928</c:v>
                </c:pt>
                <c:pt idx="350">
                  <c:v>-51.410058829632696</c:v>
                </c:pt>
                <c:pt idx="351">
                  <c:v>-51.428827131902359</c:v>
                </c:pt>
                <c:pt idx="352">
                  <c:v>-51.4475771785457</c:v>
                </c:pt>
                <c:pt idx="353">
                  <c:v>-51.466308751265103</c:v>
                </c:pt>
                <c:pt idx="354">
                  <c:v>-51.485021637653539</c:v>
                </c:pt>
                <c:pt idx="355">
                  <c:v>-51.503715631063464</c:v>
                </c:pt>
                <c:pt idx="356">
                  <c:v>-51.522390530478724</c:v>
                </c:pt>
                <c:pt idx="357">
                  <c:v>-51.541046140389625</c:v>
                </c:pt>
                <c:pt idx="358">
                  <c:v>-51.559682270670763</c:v>
                </c:pt>
                <c:pt idx="359">
                  <c:v>-51.578298736461946</c:v>
                </c:pt>
                <c:pt idx="360">
                  <c:v>-51.596895358051746</c:v>
                </c:pt>
                <c:pt idx="361">
                  <c:v>-51.615471960763827</c:v>
                </c:pt>
                <c:pt idx="362">
                  <c:v>-51.634028374845954</c:v>
                </c:pt>
                <c:pt idx="363">
                  <c:v>-51.652564435361541</c:v>
                </c:pt>
                <c:pt idx="364">
                  <c:v>-51.671079982083789</c:v>
                </c:pt>
                <c:pt idx="365">
                  <c:v>-51.689574859392202</c:v>
                </c:pt>
                <c:pt idx="366">
                  <c:v>-51.708048916171514</c:v>
                </c:pt>
                <c:pt idx="367">
                  <c:v>-51.726502005712987</c:v>
                </c:pt>
                <c:pt idx="368">
                  <c:v>-51.744933985617934</c:v>
                </c:pt>
                <c:pt idx="369">
                  <c:v>-51.763344717703497</c:v>
                </c:pt>
                <c:pt idx="370">
                  <c:v>-51.781734067910548</c:v>
                </c:pt>
                <c:pt idx="371">
                  <c:v>-51.800101906213712</c:v>
                </c:pt>
                <c:pt idx="372">
                  <c:v>-51.818448106533396</c:v>
                </c:pt>
                <c:pt idx="373">
                  <c:v>-51.836772546649954</c:v>
                </c:pt>
                <c:pt idx="374">
                  <c:v>-51.855075108119586</c:v>
                </c:pt>
                <c:pt idx="375">
                  <c:v>-51.873355676192361</c:v>
                </c:pt>
                <c:pt idx="376">
                  <c:v>-51.891614139731942</c:v>
                </c:pt>
                <c:pt idx="377">
                  <c:v>-51.909850391137162</c:v>
                </c:pt>
                <c:pt idx="378">
                  <c:v>-51.9280643262654</c:v>
                </c:pt>
                <c:pt idx="379">
                  <c:v>-51.946255844357616</c:v>
                </c:pt>
                <c:pt idx="380">
                  <c:v>-51.964424847965091</c:v>
                </c:pt>
                <c:pt idx="381">
                  <c:v>-51.982571242877839</c:v>
                </c:pt>
                <c:pt idx="382">
                  <c:v>-52.000694938054551</c:v>
                </c:pt>
                <c:pt idx="383">
                  <c:v>-52.018795845554145</c:v>
                </c:pt>
                <c:pt idx="384">
                  <c:v>-52.036873880468804</c:v>
                </c:pt>
                <c:pt idx="385">
                  <c:v>-52.054928960858511</c:v>
                </c:pt>
                <c:pt idx="386">
                  <c:v>-52.072961007687056</c:v>
                </c:pt>
                <c:pt idx="387">
                  <c:v>-52.090969944759365</c:v>
                </c:pt>
                <c:pt idx="388">
                  <c:v>-52.108955698660381</c:v>
                </c:pt>
                <c:pt idx="389">
                  <c:v>-52.126918198695044</c:v>
                </c:pt>
                <c:pt idx="390">
                  <c:v>-52.144857376829819</c:v>
                </c:pt>
                <c:pt idx="391">
                  <c:v>-52.162773167635379</c:v>
                </c:pt>
                <c:pt idx="392">
                  <c:v>-52.180665508230561</c:v>
                </c:pt>
                <c:pt idx="393">
                  <c:v>-52.198534338227532</c:v>
                </c:pt>
                <c:pt idx="394">
                  <c:v>-52.216379599678191</c:v>
                </c:pt>
                <c:pt idx="395">
                  <c:v>-52.234201237021686</c:v>
                </c:pt>
                <c:pt idx="396">
                  <c:v>-52.251999197033086</c:v>
                </c:pt>
                <c:pt idx="397">
                  <c:v>-52.269773428773192</c:v>
                </c:pt>
                <c:pt idx="398">
                  <c:v>-52.287523883539365</c:v>
                </c:pt>
                <c:pt idx="399">
                  <c:v>-52.30525051481748</c:v>
                </c:pt>
                <c:pt idx="400">
                  <c:v>-52.32295327823487</c:v>
                </c:pt>
                <c:pt idx="401">
                  <c:v>-52.340632131514312</c:v>
                </c:pt>
                <c:pt idx="402">
                  <c:v>-52.358287034428947</c:v>
                </c:pt>
                <c:pt idx="403">
                  <c:v>-52.375917948758243</c:v>
                </c:pt>
                <c:pt idx="404">
                  <c:v>-52.393524838244801</c:v>
                </c:pt>
                <c:pt idx="405">
                  <c:v>-52.411107668552191</c:v>
                </c:pt>
                <c:pt idx="406">
                  <c:v>-52.42866640722356</c:v>
                </c:pt>
                <c:pt idx="407">
                  <c:v>-52.446201023641272</c:v>
                </c:pt>
                <c:pt idx="408">
                  <c:v>-52.463711488987201</c:v>
                </c:pt>
                <c:pt idx="409">
                  <c:v>-52.481197776204105</c:v>
                </c:pt>
                <c:pt idx="410">
                  <c:v>-52.498659859957606</c:v>
                </c:pt>
                <c:pt idx="411">
                  <c:v>-52.51609771659907</c:v>
                </c:pt>
                <c:pt idx="412">
                  <c:v>-52.533511324129272</c:v>
                </c:pt>
                <c:pt idx="413">
                  <c:v>-52.550900662162825</c:v>
                </c:pt>
                <c:pt idx="414">
                  <c:v>-52.568265711893289</c:v>
                </c:pt>
                <c:pt idx="415">
                  <c:v>-52.585606456059075</c:v>
                </c:pt>
                <c:pt idx="416">
                  <c:v>-52.602922878910114</c:v>
                </c:pt>
                <c:pt idx="417">
                  <c:v>-52.620214966175034</c:v>
                </c:pt>
                <c:pt idx="418">
                  <c:v>-52.637482705029228</c:v>
                </c:pt>
                <c:pt idx="419">
                  <c:v>-52.654726084063512</c:v>
                </c:pt>
                <c:pt idx="420">
                  <c:v>-52.671945093253349</c:v>
                </c:pt>
                <c:pt idx="421">
                  <c:v>-52.689139723928832</c:v>
                </c:pt>
                <c:pt idx="422">
                  <c:v>-52.706309968745266</c:v>
                </c:pt>
                <c:pt idx="423">
                  <c:v>-52.723455821654298</c:v>
                </c:pt>
                <c:pt idx="424">
                  <c:v>-52.740577277875708</c:v>
                </c:pt>
                <c:pt idx="425">
                  <c:v>-52.757674333869709</c:v>
                </c:pt>
                <c:pt idx="426">
                  <c:v>-52.774746987309939</c:v>
                </c:pt>
                <c:pt idx="427">
                  <c:v>-52.791795237056867</c:v>
                </c:pt>
                <c:pt idx="428">
                  <c:v>-52.808819083131851</c:v>
                </c:pt>
                <c:pt idx="429">
                  <c:v>-52.825818526691684</c:v>
                </c:pt>
                <c:pt idx="430">
                  <c:v>-52.842793570003657</c:v>
                </c:pt>
                <c:pt idx="431">
                  <c:v>-52.859744216421149</c:v>
                </c:pt>
                <c:pt idx="432">
                  <c:v>-52.876670470359706</c:v>
                </c:pt>
                <c:pt idx="433">
                  <c:v>-52.893572337273646</c:v>
                </c:pt>
                <c:pt idx="434">
                  <c:v>-52.91044982363303</c:v>
                </c:pt>
                <c:pt idx="435">
                  <c:v>-52.92730293690127</c:v>
                </c:pt>
                <c:pt idx="436">
                  <c:v>-52.944131685513042</c:v>
                </c:pt>
                <c:pt idx="437">
                  <c:v>-52.960936078852725</c:v>
                </c:pt>
                <c:pt idx="438">
                  <c:v>-52.977716127233251</c:v>
                </c:pt>
                <c:pt idx="439">
                  <c:v>-52.994471841875431</c:v>
                </c:pt>
                <c:pt idx="440">
                  <c:v>-53.011203234887596</c:v>
                </c:pt>
                <c:pt idx="441">
                  <c:v>-53.027910319245763</c:v>
                </c:pt>
                <c:pt idx="442">
                  <c:v>-53.044593108774123</c:v>
                </c:pt>
                <c:pt idx="443">
                  <c:v>-53.061251618125986</c:v>
                </c:pt>
                <c:pt idx="444">
                  <c:v>-53.077885862765029</c:v>
                </c:pt>
                <c:pt idx="445">
                  <c:v>-53.094495858947035</c:v>
                </c:pt>
                <c:pt idx="446">
                  <c:v>-53.111081623701857</c:v>
                </c:pt>
                <c:pt idx="447">
                  <c:v>-53.127643174815844</c:v>
                </c:pt>
                <c:pt idx="448">
                  <c:v>-53.144180530814666</c:v>
                </c:pt>
                <c:pt idx="449">
                  <c:v>-53.160693710946283</c:v>
                </c:pt>
                <c:pt idx="450">
                  <c:v>-53.177182735164493</c:v>
                </c:pt>
                <c:pt idx="451">
                  <c:v>-53.193647624112657</c:v>
                </c:pt>
                <c:pt idx="452">
                  <c:v>-53.210088399107782</c:v>
                </c:pt>
                <c:pt idx="453">
                  <c:v>-53.226505082124966</c:v>
                </c:pt>
                <c:pt idx="454">
                  <c:v>-53.242897695782084</c:v>
                </c:pt>
                <c:pt idx="455">
                  <c:v>-53.259266263324847</c:v>
                </c:pt>
                <c:pt idx="456">
                  <c:v>-53.275610808612093</c:v>
                </c:pt>
                <c:pt idx="457">
                  <c:v>-53.291931356101443</c:v>
                </c:pt>
                <c:pt idx="458">
                  <c:v>-53.308227930835166</c:v>
                </c:pt>
                <c:pt idx="459">
                  <c:v>-53.324500558426408</c:v>
                </c:pt>
                <c:pt idx="460">
                  <c:v>-53.340749265045559</c:v>
                </c:pt>
                <c:pt idx="461">
                  <c:v>-53.356974077407116</c:v>
                </c:pt>
                <c:pt idx="462">
                  <c:v>-53.373175022756541</c:v>
                </c:pt>
                <c:pt idx="463">
                  <c:v>-53.389352128857581</c:v>
                </c:pt>
                <c:pt idx="464">
                  <c:v>-53.405505423979747</c:v>
                </c:pt>
                <c:pt idx="465">
                  <c:v>-53.421634936886065</c:v>
                </c:pt>
                <c:pt idx="466">
                  <c:v>-53.437740696821045</c:v>
                </c:pt>
                <c:pt idx="467">
                  <c:v>-53.453822733498917</c:v>
                </c:pt>
                <c:pt idx="468">
                  <c:v>-53.469881077092126</c:v>
                </c:pt>
                <c:pt idx="469">
                  <c:v>-53.485915758219946</c:v>
                </c:pt>
                <c:pt idx="470">
                  <c:v>-53.501926807937437</c:v>
                </c:pt>
                <c:pt idx="471">
                  <c:v>-53.517914257724584</c:v>
                </c:pt>
                <c:pt idx="472">
                  <c:v>-53.53387813947559</c:v>
                </c:pt>
                <c:pt idx="473">
                  <c:v>-53.549818485488444</c:v>
                </c:pt>
                <c:pt idx="474">
                  <c:v>-53.565735328454721</c:v>
                </c:pt>
                <c:pt idx="475">
                  <c:v>-53.581628701449475</c:v>
                </c:pt>
                <c:pt idx="476">
                  <c:v>-53.597498637921426</c:v>
                </c:pt>
                <c:pt idx="477">
                  <c:v>-53.613345171683335</c:v>
                </c:pt>
                <c:pt idx="478">
                  <c:v>-53.629168336902481</c:v>
                </c:pt>
                <c:pt idx="479">
                  <c:v>-53.644968168091431</c:v>
                </c:pt>
                <c:pt idx="480">
                  <c:v>-53.660744700098931</c:v>
                </c:pt>
                <c:pt idx="481">
                  <c:v>-53.676497968100996</c:v>
                </c:pt>
                <c:pt idx="482">
                  <c:v>-53.692228007592178</c:v>
                </c:pt>
                <c:pt idx="483">
                  <c:v>-53.707934854376951</c:v>
                </c:pt>
                <c:pt idx="484">
                  <c:v>-53.723618544561369</c:v>
                </c:pt>
                <c:pt idx="485">
                  <c:v>-53.739279114544793</c:v>
                </c:pt>
                <c:pt idx="486">
                  <c:v>-53.754916601011843</c:v>
                </c:pt>
                <c:pt idx="487">
                  <c:v>-53.770531040924453</c:v>
                </c:pt>
                <c:pt idx="488">
                  <c:v>-53.786122471514091</c:v>
                </c:pt>
                <c:pt idx="489">
                  <c:v>-53.801690930274233</c:v>
                </c:pt>
                <c:pt idx="490">
                  <c:v>-53.817236454952806</c:v>
                </c:pt>
                <c:pt idx="491">
                  <c:v>-53.832759083544921</c:v>
                </c:pt>
                <c:pt idx="492">
                  <c:v>-53.848258854285717</c:v>
                </c:pt>
                <c:pt idx="493">
                  <c:v>-53.863735805643259</c:v>
                </c:pt>
                <c:pt idx="494">
                  <c:v>-53.87918997631175</c:v>
                </c:pt>
                <c:pt idx="495">
                  <c:v>-53.894621405204653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E6-4FAE-A12F-37EEBA185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2029519"/>
        <c:axId val="34816335"/>
      </c:scatterChart>
      <c:valAx>
        <c:axId val="34805519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5781917087729316"/>
              <c:y val="0.910548182482835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4810927"/>
        <c:crossesAt val="-5.000000000000001E-2"/>
        <c:crossBetween val="midCat"/>
      </c:valAx>
      <c:valAx>
        <c:axId val="34810927"/>
        <c:scaling>
          <c:orientation val="minMax"/>
          <c:min val="-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リップル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3.9820489172638805E-3"/>
              <c:y val="0.291976399152370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4805519"/>
        <c:crossesAt val="0.1"/>
        <c:crossBetween val="midCat"/>
      </c:valAx>
      <c:valAx>
        <c:axId val="34816335"/>
        <c:scaling>
          <c:orientation val="minMax"/>
          <c:max val="0"/>
          <c:min val="-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減衰　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4456007801865249"/>
              <c:y val="0.287218854979470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02029519"/>
        <c:crosses val="max"/>
        <c:crossBetween val="midCat"/>
      </c:valAx>
      <c:valAx>
        <c:axId val="302029519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4816335"/>
        <c:crossesAt val="-100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9945536144716605"/>
          <c:y val="0.12461855729572267"/>
          <c:w val="0.26068760635689769"/>
          <c:h val="0.14353631620223298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ＭＳ Ｐ明朝" panose="02020600040205080304" pitchFamily="18" charset="-128"/>
                <a:cs typeface="Times New Roman" panose="02020603050405020304" pitchFamily="18" charset="0"/>
              </a:rPr>
              <a:t>数値計算による</a:t>
            </a:r>
            <a:endParaRPr lang="en-US" altLang="ja-JP" sz="1100" b="1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endParaRPr>
          </a:p>
          <a:p>
            <a:pPr>
              <a:defRPr/>
            </a:pPr>
            <a:r>
              <a:rPr lang="en-US" altLang="ja-JP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ＭＳ Ｐ明朝" panose="02020600040205080304" pitchFamily="18" charset="-128"/>
                <a:cs typeface="Times New Roman" panose="02020603050405020304" pitchFamily="18" charset="0"/>
              </a:rPr>
              <a:t>7</a:t>
            </a:r>
            <a:r>
              <a:rPr lang="ja-JP" altLang="en-US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ＭＳ Ｐ明朝" panose="02020600040205080304" pitchFamily="18" charset="-128"/>
                <a:cs typeface="Times New Roman" panose="02020603050405020304" pitchFamily="18" charset="0"/>
              </a:rPr>
              <a:t>次連立チェビシェフ</a:t>
            </a:r>
            <a:endParaRPr lang="en-US" altLang="ja-JP" sz="1100" b="1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endParaRPr>
          </a:p>
          <a:p>
            <a:pPr>
              <a:defRPr/>
            </a:pPr>
            <a:r>
              <a:rPr lang="en-US" altLang="ja-JP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ＭＳ Ｐ明朝" panose="02020600040205080304" pitchFamily="18" charset="-128"/>
                <a:cs typeface="Times New Roman" panose="02020603050405020304" pitchFamily="18" charset="0"/>
              </a:rPr>
              <a:t>ripple.0.007fB</a:t>
            </a:r>
          </a:p>
          <a:p>
            <a:pPr>
              <a:defRPr/>
            </a:pPr>
            <a:r>
              <a:rPr lang="en-US" altLang="ja-JP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ＭＳ Ｐ明朝" panose="02020600040205080304" pitchFamily="18" charset="-128"/>
                <a:cs typeface="Times New Roman" panose="02020603050405020304" pitchFamily="18" charset="0"/>
              </a:rPr>
              <a:t>VSWR:1.008</a:t>
            </a:r>
            <a:endParaRPr lang="ja-JP" altLang="en-US" sz="1100" b="1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5758646383922541"/>
          <c:y val="8.3759888320148912E-2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92707786526684"/>
          <c:y val="5.2158301059273139E-2"/>
          <c:w val="0.7773993524744105"/>
          <c:h val="0.79101248337443164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演算処理!$CE$34:$CE$530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  <c:pt idx="496">
                  <c:v>10.0199999999999</c:v>
                </c:pt>
              </c:numCache>
            </c:numRef>
          </c:xVal>
          <c:yVal>
            <c:numRef>
              <c:f>演算処理!$CF$34:$CF$530</c:f>
              <c:numCache>
                <c:formatCode>General</c:formatCode>
                <c:ptCount val="497"/>
                <c:pt idx="0">
                  <c:v>-4.3118892005187572E-2</c:v>
                </c:pt>
                <c:pt idx="1">
                  <c:v>-5.9724780307213357E-2</c:v>
                </c:pt>
                <c:pt idx="2">
                  <c:v>-7.7606561686452608E-2</c:v>
                </c:pt>
                <c:pt idx="3">
                  <c:v>-9.6014424132297799E-2</c:v>
                </c:pt>
                <c:pt idx="4">
                  <c:v>-0.11416773567054689</c:v>
                </c:pt>
                <c:pt idx="5">
                  <c:v>-0.13128349780531068</c:v>
                </c:pt>
                <c:pt idx="6">
                  <c:v>-0.14660481679244536</c:v>
                </c:pt>
                <c:pt idx="7">
                  <c:v>-0.15942886093660347</c:v>
                </c:pt>
                <c:pt idx="8">
                  <c:v>-0.16913395553017968</c:v>
                </c:pt>
                <c:pt idx="9">
                  <c:v>-0.17520560061338006</c:v>
                </c:pt>
                <c:pt idx="10">
                  <c:v>-0.17726125123074632</c:v>
                </c:pt>
                <c:pt idx="11">
                  <c:v>-0.17507365087401461</c:v>
                </c:pt>
                <c:pt idx="12">
                  <c:v>-0.16859233670564686</c:v>
                </c:pt>
                <c:pt idx="13">
                  <c:v>-0.1579626260601481</c:v>
                </c:pt>
                <c:pt idx="14">
                  <c:v>-0.14354094274359941</c:v>
                </c:pt>
                <c:pt idx="15">
                  <c:v>-0.12590475981943317</c:v>
                </c:pt>
                <c:pt idx="16">
                  <c:v>-0.10585476106761395</c:v>
                </c:pt>
                <c:pt idx="17">
                  <c:v>-8.4406136609212354E-2</c:v>
                </c:pt>
                <c:pt idx="18">
                  <c:v>-6.2765368026170165E-2</c:v>
                </c:pt>
                <c:pt idx="19">
                  <c:v>-4.2288631538110091E-2</c:v>
                </c:pt>
                <c:pt idx="20">
                  <c:v>-2.441832163521887E-2</c:v>
                </c:pt>
                <c:pt idx="21">
                  <c:v>-1.0595459610850066E-2</c:v>
                </c:pt>
                <c:pt idx="22">
                  <c:v>-2.1481265997631842E-3</c:v>
                </c:pt>
                <c:pt idx="23">
                  <c:v>-1.5958984280521371E-4</c:v>
                </c:pt>
                <c:pt idx="24">
                  <c:v>-5.3242059737131598E-3</c:v>
                </c:pt>
                <c:pt idx="25">
                  <c:v>-1.7803851556360599E-2</c:v>
                </c:pt>
                <c:pt idx="26">
                  <c:v>-3.7101642924957566E-2</c:v>
                </c:pt>
                <c:pt idx="27">
                  <c:v>-6.19721853302167E-2</c:v>
                </c:pt>
                <c:pt idx="28">
                  <c:v>-9.0388132771047819E-2</c:v>
                </c:pt>
                <c:pt idx="29">
                  <c:v>-0.11958194095831377</c:v>
                </c:pt>
                <c:pt idx="30">
                  <c:v>-0.14618089175739446</c:v>
                </c:pt>
                <c:pt idx="31">
                  <c:v>-0.16645496385330014</c:v>
                </c:pt>
                <c:pt idx="32">
                  <c:v>-0.1767027577179586</c:v>
                </c:pt>
                <c:pt idx="33">
                  <c:v>-0.17380991767256351</c:v>
                </c:pt>
                <c:pt idx="34">
                  <c:v>-0.15602058854195999</c:v>
                </c:pt>
                <c:pt idx="35">
                  <c:v>-0.12394497662275122</c:v>
                </c:pt>
                <c:pt idx="36">
                  <c:v>-8.1738214159350731E-2</c:v>
                </c:pt>
                <c:pt idx="37">
                  <c:v>-3.8141720027011952E-2</c:v>
                </c:pt>
                <c:pt idx="38">
                  <c:v>-6.5747539962783437E-3</c:v>
                </c:pt>
                <c:pt idx="39">
                  <c:v>-2.7251243735496589E-3</c:v>
                </c:pt>
                <c:pt idx="40">
                  <c:v>-3.7623651787820685E-2</c:v>
                </c:pt>
                <c:pt idx="41">
                  <c:v>-0.10530299863429418</c:v>
                </c:pt>
                <c:pt idx="42">
                  <c:v>-0.16849291816204209</c:v>
                </c:pt>
                <c:pt idx="43">
                  <c:v>-0.15649305966402161</c:v>
                </c:pt>
                <c:pt idx="44">
                  <c:v>-3.1639728345549616E-2</c:v>
                </c:pt>
                <c:pt idx="45">
                  <c:v>-0.17813155331946701</c:v>
                </c:pt>
                <c:pt idx="46">
                  <c:v>-2.2770342823122123</c:v>
                </c:pt>
                <c:pt idx="47">
                  <c:v>-7.2262798731348106</c:v>
                </c:pt>
                <c:pt idx="48">
                  <c:v>-13.190477615042644</c:v>
                </c:pt>
                <c:pt idx="49">
                  <c:v>-19.231619622856208</c:v>
                </c:pt>
                <c:pt idx="50">
                  <c:v>-25.391395520756838</c:v>
                </c:pt>
                <c:pt idx="51">
                  <c:v>-32.056259933433545</c:v>
                </c:pt>
                <c:pt idx="52">
                  <c:v>-40.137941836301721</c:v>
                </c:pt>
                <c:pt idx="53">
                  <c:v>-53.810202504016154</c:v>
                </c:pt>
                <c:pt idx="54">
                  <c:v>-55.149828432987704</c:v>
                </c:pt>
                <c:pt idx="55">
                  <c:v>-49.62527206708387</c:v>
                </c:pt>
                <c:pt idx="56">
                  <c:v>-48.826176964871038</c:v>
                </c:pt>
                <c:pt idx="57">
                  <c:v>-49.698032419156732</c:v>
                </c:pt>
                <c:pt idx="58">
                  <c:v>-51.711400092119604</c:v>
                </c:pt>
                <c:pt idx="59">
                  <c:v>-54.985442442955289</c:v>
                </c:pt>
                <c:pt idx="60">
                  <c:v>-60.542095549128085</c:v>
                </c:pt>
                <c:pt idx="61">
                  <c:v>-63.723971280362512</c:v>
                </c:pt>
                <c:pt idx="62">
                  <c:v>-64.422360677973643</c:v>
                </c:pt>
                <c:pt idx="63">
                  <c:v>-58.055399643797671</c:v>
                </c:pt>
                <c:pt idx="64">
                  <c:v>-54.84366442578213</c:v>
                </c:pt>
                <c:pt idx="65">
                  <c:v>-52.836153351711644</c:v>
                </c:pt>
                <c:pt idx="66">
                  <c:v>-51.475871580753967</c:v>
                </c:pt>
                <c:pt idx="67">
                  <c:v>-50.522731512533241</c:v>
                </c:pt>
                <c:pt idx="68">
                  <c:v>-49.850562908243383</c:v>
                </c:pt>
                <c:pt idx="69">
                  <c:v>-49.384687830299171</c:v>
                </c:pt>
                <c:pt idx="70">
                  <c:v>-49.077272591280675</c:v>
                </c:pt>
                <c:pt idx="71">
                  <c:v>-48.895930777578045</c:v>
                </c:pt>
                <c:pt idx="72">
                  <c:v>-48.81783982320318</c:v>
                </c:pt>
                <c:pt idx="73">
                  <c:v>-48.82644666822894</c:v>
                </c:pt>
                <c:pt idx="74">
                  <c:v>-48.909505238775843</c:v>
                </c:pt>
                <c:pt idx="75">
                  <c:v>-49.057850086300483</c:v>
                </c:pt>
                <c:pt idx="76">
                  <c:v>-49.264601732998571</c:v>
                </c:pt>
                <c:pt idx="77">
                  <c:v>-49.524638460806251</c:v>
                </c:pt>
                <c:pt idx="78">
                  <c:v>-49.834240506502312</c:v>
                </c:pt>
                <c:pt idx="79">
                  <c:v>-50.190851302174657</c:v>
                </c:pt>
                <c:pt idx="80">
                  <c:v>-50.59292262264465</c:v>
                </c:pt>
                <c:pt idx="81">
                  <c:v>-51.039824089169983</c:v>
                </c:pt>
                <c:pt idx="82">
                  <c:v>-51.531806499023574</c:v>
                </c:pt>
                <c:pt idx="83">
                  <c:v>-52.070015214863176</c:v>
                </c:pt>
                <c:pt idx="84">
                  <c:v>-52.656555878933318</c:v>
                </c:pt>
                <c:pt idx="85">
                  <c:v>-53.294621300143852</c:v>
                </c:pt>
                <c:pt idx="86">
                  <c:v>-53.988696978481883</c:v>
                </c:pt>
                <c:pt idx="87">
                  <c:v>-54.744875593489169</c:v>
                </c:pt>
                <c:pt idx="88">
                  <c:v>-55.571331758212146</c:v>
                </c:pt>
                <c:pt idx="89">
                  <c:v>-56.479044842434767</c:v>
                </c:pt>
                <c:pt idx="90">
                  <c:v>-57.482924938515495</c:v>
                </c:pt>
                <c:pt idx="91">
                  <c:v>-58.60362855767395</c:v>
                </c:pt>
                <c:pt idx="92">
                  <c:v>-59.870625635056811</c:v>
                </c:pt>
                <c:pt idx="93">
                  <c:v>-61.327702867017805</c:v>
                </c:pt>
                <c:pt idx="94">
                  <c:v>-63.043652851924051</c:v>
                </c:pt>
                <c:pt idx="95">
                  <c:v>-65.135382408745755</c:v>
                </c:pt>
                <c:pt idx="96">
                  <c:v>-67.82612795687254</c:v>
                </c:pt>
                <c:pt idx="97">
                  <c:v>-71.632015763725832</c:v>
                </c:pt>
                <c:pt idx="98">
                  <c:v>-78.312386491902529</c:v>
                </c:pt>
                <c:pt idx="99">
                  <c:v>-96.12734966455011</c:v>
                </c:pt>
                <c:pt idx="100">
                  <c:v>-76.531107983235515</c:v>
                </c:pt>
                <c:pt idx="101">
                  <c:v>-71.089682846236443</c:v>
                </c:pt>
                <c:pt idx="102">
                  <c:v>-67.847110231559355</c:v>
                </c:pt>
                <c:pt idx="103">
                  <c:v>-65.550635601150248</c:v>
                </c:pt>
                <c:pt idx="104">
                  <c:v>-63.784184187575626</c:v>
                </c:pt>
                <c:pt idx="105">
                  <c:v>-62.357406216406233</c:v>
                </c:pt>
                <c:pt idx="106">
                  <c:v>-61.167114530460047</c:v>
                </c:pt>
                <c:pt idx="107">
                  <c:v>-60.15102815254042</c:v>
                </c:pt>
                <c:pt idx="108">
                  <c:v>-59.268638651155868</c:v>
                </c:pt>
                <c:pt idx="109">
                  <c:v>-58.492102982653513</c:v>
                </c:pt>
                <c:pt idx="110">
                  <c:v>-57.801451666337663</c:v>
                </c:pt>
                <c:pt idx="111">
                  <c:v>-57.181869462103172</c:v>
                </c:pt>
                <c:pt idx="112">
                  <c:v>-56.622057922139675</c:v>
                </c:pt>
                <c:pt idx="113">
                  <c:v>-56.113201090621942</c:v>
                </c:pt>
                <c:pt idx="114">
                  <c:v>-55.648285889565436</c:v>
                </c:pt>
                <c:pt idx="115">
                  <c:v>-55.221640512789413</c:v>
                </c:pt>
                <c:pt idx="116">
                  <c:v>-54.828611911287908</c:v>
                </c:pt>
                <c:pt idx="117">
                  <c:v>-54.465334897658764</c:v>
                </c:pt>
                <c:pt idx="118">
                  <c:v>-54.128563290120255</c:v>
                </c:pt>
                <c:pt idx="119">
                  <c:v>-53.815544093872283</c:v>
                </c:pt>
                <c:pt idx="120">
                  <c:v>-53.523922181151427</c:v>
                </c:pt>
                <c:pt idx="121">
                  <c:v>-53.25166699802503</c:v>
                </c:pt>
                <c:pt idx="122">
                  <c:v>-52.997015451607993</c:v>
                </c:pt>
                <c:pt idx="123">
                  <c:v>-52.758426866184493</c:v>
                </c:pt>
                <c:pt idx="124">
                  <c:v>-52.53454706693779</c:v>
                </c:pt>
                <c:pt idx="125">
                  <c:v>-52.324179454297813</c:v>
                </c:pt>
                <c:pt idx="126">
                  <c:v>-52.126261494214688</c:v>
                </c:pt>
                <c:pt idx="127">
                  <c:v>-51.939845448924054</c:v>
                </c:pt>
                <c:pt idx="128">
                  <c:v>-51.764082460323692</c:v>
                </c:pt>
                <c:pt idx="129">
                  <c:v>-51.59820930791107</c:v>
                </c:pt>
                <c:pt idx="130">
                  <c:v>-51.441537318205633</c:v>
                </c:pt>
                <c:pt idx="131">
                  <c:v>-51.293443018326485</c:v>
                </c:pt>
                <c:pt idx="132">
                  <c:v>-51.15336021374786</c:v>
                </c:pt>
                <c:pt idx="133">
                  <c:v>-51.020773236816616</c:v>
                </c:pt>
                <c:pt idx="134">
                  <c:v>-50.89521116379715</c:v>
                </c:pt>
                <c:pt idx="135">
                  <c:v>-50.776242837896902</c:v>
                </c:pt>
                <c:pt idx="136">
                  <c:v>-50.663472566746144</c:v>
                </c:pt>
                <c:pt idx="137">
                  <c:v>-50.556536387232455</c:v>
                </c:pt>
                <c:pt idx="138">
                  <c:v>-50.455098809961108</c:v>
                </c:pt>
                <c:pt idx="139">
                  <c:v>-50.35884997107442</c:v>
                </c:pt>
                <c:pt idx="140">
                  <c:v>-50.267503131584007</c:v>
                </c:pt>
                <c:pt idx="141">
                  <c:v>-50.180792474404981</c:v>
                </c:pt>
                <c:pt idx="142">
                  <c:v>-50.098471157436322</c:v>
                </c:pt>
                <c:pt idx="143">
                  <c:v>-50.020309587692672</c:v>
                </c:pt>
                <c:pt idx="144">
                  <c:v>-49.946093886962387</c:v>
                </c:pt>
                <c:pt idx="145">
                  <c:v>-49.875624523978288</c:v>
                </c:pt>
                <c:pt idx="146">
                  <c:v>-49.808715091827636</c:v>
                </c:pt>
                <c:pt idx="147">
                  <c:v>-49.745191212440147</c:v>
                </c:pt>
                <c:pt idx="148">
                  <c:v>-49.684889552594996</c:v>
                </c:pt>
                <c:pt idx="149">
                  <c:v>-49.627656938071631</c:v>
                </c:pt>
                <c:pt idx="150">
                  <c:v>-49.573349554408424</c:v>
                </c:pt>
                <c:pt idx="151">
                  <c:v>-49.521832224288964</c:v>
                </c:pt>
                <c:pt idx="152">
                  <c:v>-49.472977752895346</c:v>
                </c:pt>
                <c:pt idx="153">
                  <c:v>-49.426666333691699</c:v>
                </c:pt>
                <c:pt idx="154">
                  <c:v>-49.382785008060573</c:v>
                </c:pt>
                <c:pt idx="155">
                  <c:v>-49.341227173037424</c:v>
                </c:pt>
                <c:pt idx="156">
                  <c:v>-49.301892132094395</c:v>
                </c:pt>
                <c:pt idx="157">
                  <c:v>-49.264684684534494</c:v>
                </c:pt>
                <c:pt idx="158">
                  <c:v>-49.229514749582293</c:v>
                </c:pt>
                <c:pt idx="159">
                  <c:v>-49.196297021714315</c:v>
                </c:pt>
                <c:pt idx="160">
                  <c:v>-49.16495065416769</c:v>
                </c:pt>
                <c:pt idx="161">
                  <c:v>-49.135398967910945</c:v>
                </c:pt>
                <c:pt idx="162">
                  <c:v>-49.107569183661923</c:v>
                </c:pt>
                <c:pt idx="163">
                  <c:v>-49.081392174801081</c:v>
                </c:pt>
                <c:pt idx="164">
                  <c:v>-49.056802239259952</c:v>
                </c:pt>
                <c:pt idx="165">
                  <c:v>-49.033736888667235</c:v>
                </c:pt>
                <c:pt idx="166">
                  <c:v>-49.012136653213901</c:v>
                </c:pt>
                <c:pt idx="167">
                  <c:v>-48.991944900856758</c:v>
                </c:pt>
                <c:pt idx="168">
                  <c:v>-48.973107669619353</c:v>
                </c:pt>
                <c:pt idx="169">
                  <c:v>-48.955573511872565</c:v>
                </c:pt>
                <c:pt idx="170">
                  <c:v>-48.939293349587267</c:v>
                </c:pt>
                <c:pt idx="171">
                  <c:v>-48.924220339648798</c:v>
                </c:pt>
                <c:pt idx="172">
                  <c:v>-48.910309748409958</c:v>
                </c:pt>
                <c:pt idx="173">
                  <c:v>-48.89751883473685</c:v>
                </c:pt>
                <c:pt idx="174">
                  <c:v>-48.885806740870869</c:v>
                </c:pt>
                <c:pt idx="175">
                  <c:v>-48.875134390492661</c:v>
                </c:pt>
                <c:pt idx="176">
                  <c:v>-48.865464393429001</c:v>
                </c:pt>
                <c:pt idx="177">
                  <c:v>-48.856760956493517</c:v>
                </c:pt>
                <c:pt idx="178">
                  <c:v>-48.848989799997511</c:v>
                </c:pt>
                <c:pt idx="179">
                  <c:v>-48.842118079506811</c:v>
                </c:pt>
                <c:pt idx="180">
                  <c:v>-48.836114312457603</c:v>
                </c:pt>
                <c:pt idx="181">
                  <c:v>-48.830948309276806</c:v>
                </c:pt>
                <c:pt idx="182">
                  <c:v>-48.826591108682386</c:v>
                </c:pt>
                <c:pt idx="183">
                  <c:v>-48.823014916865759</c:v>
                </c:pt>
                <c:pt idx="184">
                  <c:v>-48.820193050283095</c:v>
                </c:pt>
                <c:pt idx="185">
                  <c:v>-48.81809988180423</c:v>
                </c:pt>
                <c:pt idx="186">
                  <c:v>-48.816710789988051</c:v>
                </c:pt>
                <c:pt idx="187">
                  <c:v>-48.816002111271601</c:v>
                </c:pt>
                <c:pt idx="188">
                  <c:v>-48.815951094876809</c:v>
                </c:pt>
                <c:pt idx="189">
                  <c:v>-48.816535860253687</c:v>
                </c:pt>
                <c:pt idx="190">
                  <c:v>-48.817735356892989</c:v>
                </c:pt>
                <c:pt idx="191">
                  <c:v>-48.819529326353887</c:v>
                </c:pt>
                <c:pt idx="192">
                  <c:v>-48.821898266363618</c:v>
                </c:pt>
                <c:pt idx="193">
                  <c:v>-48.824823396856971</c:v>
                </c:pt>
                <c:pt idx="194">
                  <c:v>-48.828286627832867</c:v>
                </c:pt>
                <c:pt idx="195">
                  <c:v>-48.832270528914407</c:v>
                </c:pt>
                <c:pt idx="196">
                  <c:v>-48.836758300506744</c:v>
                </c:pt>
                <c:pt idx="197">
                  <c:v>-48.841733746454992</c:v>
                </c:pt>
                <c:pt idx="198">
                  <c:v>-48.847181248110672</c:v>
                </c:pt>
                <c:pt idx="199">
                  <c:v>-48.85308573972236</c:v>
                </c:pt>
                <c:pt idx="200">
                  <c:v>-48.859432685071141</c:v>
                </c:pt>
                <c:pt idx="201">
                  <c:v>-48.866208055277895</c:v>
                </c:pt>
                <c:pt idx="202">
                  <c:v>-48.873398307713252</c:v>
                </c:pt>
                <c:pt idx="203">
                  <c:v>-48.880990365946943</c:v>
                </c:pt>
                <c:pt idx="204">
                  <c:v>-48.88897160067625</c:v>
                </c:pt>
                <c:pt idx="205">
                  <c:v>-48.897329811578174</c:v>
                </c:pt>
                <c:pt idx="206">
                  <c:v>-48.906053210033129</c:v>
                </c:pt>
                <c:pt idx="207">
                  <c:v>-48.915130402671267</c:v>
                </c:pt>
                <c:pt idx="208">
                  <c:v>-48.924550375696015</c:v>
                </c:pt>
                <c:pt idx="209">
                  <c:v>-48.934302479941969</c:v>
                </c:pt>
                <c:pt idx="210">
                  <c:v>-48.944376416627065</c:v>
                </c:pt>
                <c:pt idx="211">
                  <c:v>-48.954762223761733</c:v>
                </c:pt>
                <c:pt idx="212">
                  <c:v>-48.965450263179463</c:v>
                </c:pt>
                <c:pt idx="213">
                  <c:v>-48.9764312081561</c:v>
                </c:pt>
                <c:pt idx="214">
                  <c:v>-48.987696031586516</c:v>
                </c:pt>
                <c:pt idx="215">
                  <c:v>-48.999235994689705</c:v>
                </c:pt>
                <c:pt idx="216">
                  <c:v>-49.011042636214803</c:v>
                </c:pt>
                <c:pt idx="217">
                  <c:v>-49.023107762122208</c:v>
                </c:pt>
                <c:pt idx="218">
                  <c:v>-49.035423435715572</c:v>
                </c:pt>
                <c:pt idx="219">
                  <c:v>-49.047981968201839</c:v>
                </c:pt>
                <c:pt idx="220">
                  <c:v>-49.060775909657693</c:v>
                </c:pt>
                <c:pt idx="221">
                  <c:v>-49.073798040382215</c:v>
                </c:pt>
                <c:pt idx="222">
                  <c:v>-49.087041362616631</c:v>
                </c:pt>
                <c:pt idx="223">
                  <c:v>-49.100499092612949</c:v>
                </c:pt>
                <c:pt idx="224">
                  <c:v>-49.114164653034614</c:v>
                </c:pt>
                <c:pt idx="225">
                  <c:v>-49.128031665673092</c:v>
                </c:pt>
                <c:pt idx="226">
                  <c:v>-49.142093944464975</c:v>
                </c:pt>
                <c:pt idx="227">
                  <c:v>-49.156345488795523</c:v>
                </c:pt>
                <c:pt idx="228">
                  <c:v>-49.170780477074878</c:v>
                </c:pt>
                <c:pt idx="229">
                  <c:v>-49.185393260574131</c:v>
                </c:pt>
                <c:pt idx="230">
                  <c:v>-49.200178357509188</c:v>
                </c:pt>
                <c:pt idx="231">
                  <c:v>-49.215130447360814</c:v>
                </c:pt>
                <c:pt idx="232">
                  <c:v>-49.230244365419971</c:v>
                </c:pt>
                <c:pt idx="233">
                  <c:v>-49.245515097548221</c:v>
                </c:pt>
                <c:pt idx="234">
                  <c:v>-49.260937775143354</c:v>
                </c:pt>
                <c:pt idx="235">
                  <c:v>-49.276507670300809</c:v>
                </c:pt>
                <c:pt idx="236">
                  <c:v>-49.292220191162443</c:v>
                </c:pt>
                <c:pt idx="237">
                  <c:v>-49.308070877443953</c:v>
                </c:pt>
                <c:pt idx="238">
                  <c:v>-49.324055396133204</c:v>
                </c:pt>
                <c:pt idx="239">
                  <c:v>-49.340169537351898</c:v>
                </c:pt>
                <c:pt idx="240">
                  <c:v>-49.356409210373471</c:v>
                </c:pt>
                <c:pt idx="241">
                  <c:v>-49.372770439790315</c:v>
                </c:pt>
                <c:pt idx="242">
                  <c:v>-49.389249361824035</c:v>
                </c:pt>
                <c:pt idx="243">
                  <c:v>-49.40584222077247</c:v>
                </c:pt>
                <c:pt idx="244">
                  <c:v>-49.422545365587666</c:v>
                </c:pt>
                <c:pt idx="245">
                  <c:v>-49.439355246579368</c:v>
                </c:pt>
                <c:pt idx="246">
                  <c:v>-49.456268412238487</c:v>
                </c:pt>
                <c:pt idx="247">
                  <c:v>-49.473281506175837</c:v>
                </c:pt>
                <c:pt idx="248">
                  <c:v>-49.490391264171052</c:v>
                </c:pt>
                <c:pt idx="249">
                  <c:v>-49.507594511327241</c:v>
                </c:pt>
                <c:pt idx="250">
                  <c:v>-49.524888159327148</c:v>
                </c:pt>
                <c:pt idx="251">
                  <c:v>-49.542269203786418</c:v>
                </c:pt>
                <c:pt idx="252">
                  <c:v>-49.559734721700231</c:v>
                </c:pt>
                <c:pt idx="253">
                  <c:v>-49.57728186897937</c:v>
                </c:pt>
                <c:pt idx="254">
                  <c:v>-49.59490787807227</c:v>
                </c:pt>
                <c:pt idx="255">
                  <c:v>-49.612610055669528</c:v>
                </c:pt>
                <c:pt idx="256">
                  <c:v>-49.630385780487558</c:v>
                </c:pt>
                <c:pt idx="257">
                  <c:v>-49.648232501128348</c:v>
                </c:pt>
                <c:pt idx="258">
                  <c:v>-49.666147734012291</c:v>
                </c:pt>
                <c:pt idx="259">
                  <c:v>-49.684129061381263</c:v>
                </c:pt>
                <c:pt idx="260">
                  <c:v>-49.70217412936907</c:v>
                </c:pt>
                <c:pt idx="261">
                  <c:v>-49.720280646136899</c:v>
                </c:pt>
                <c:pt idx="262">
                  <c:v>-49.738446380071082</c:v>
                </c:pt>
                <c:pt idx="263">
                  <c:v>-49.75666915804085</c:v>
                </c:pt>
                <c:pt idx="264">
                  <c:v>-49.774946863713822</c:v>
                </c:pt>
                <c:pt idx="265">
                  <c:v>-49.793277435926974</c:v>
                </c:pt>
                <c:pt idx="266">
                  <c:v>-49.811658867111092</c:v>
                </c:pt>
                <c:pt idx="267">
                  <c:v>-49.83008920176659</c:v>
                </c:pt>
                <c:pt idx="268">
                  <c:v>-49.848566534988919</c:v>
                </c:pt>
                <c:pt idx="269">
                  <c:v>-49.867089011041543</c:v>
                </c:pt>
                <c:pt idx="270">
                  <c:v>-49.885654821974946</c:v>
                </c:pt>
                <c:pt idx="271">
                  <c:v>-49.904262206289786</c:v>
                </c:pt>
                <c:pt idx="272">
                  <c:v>-49.922909447642695</c:v>
                </c:pt>
                <c:pt idx="273">
                  <c:v>-49.941594873593125</c:v>
                </c:pt>
                <c:pt idx="274">
                  <c:v>-49.960316854389802</c:v>
                </c:pt>
                <c:pt idx="275">
                  <c:v>-49.979073801795337</c:v>
                </c:pt>
                <c:pt idx="276">
                  <c:v>-49.997864167947569</c:v>
                </c:pt>
                <c:pt idx="277">
                  <c:v>-50.016686444256429</c:v>
                </c:pt>
                <c:pt idx="278">
                  <c:v>-50.035539160335034</c:v>
                </c:pt>
                <c:pt idx="279">
                  <c:v>-50.054420882963775</c:v>
                </c:pt>
                <c:pt idx="280">
                  <c:v>-50.073330215086244</c:v>
                </c:pt>
                <c:pt idx="281">
                  <c:v>-50.092265794835853</c:v>
                </c:pt>
                <c:pt idx="282">
                  <c:v>-50.111226294592292</c:v>
                </c:pt>
                <c:pt idx="283">
                  <c:v>-50.130210420066405</c:v>
                </c:pt>
                <c:pt idx="284">
                  <c:v>-50.149216909412829</c:v>
                </c:pt>
                <c:pt idx="285">
                  <c:v>-50.168244532369386</c:v>
                </c:pt>
                <c:pt idx="286">
                  <c:v>-50.187292089422122</c:v>
                </c:pt>
                <c:pt idx="287">
                  <c:v>-50.206358410995421</c:v>
                </c:pt>
                <c:pt idx="288">
                  <c:v>-50.225442356666008</c:v>
                </c:pt>
                <c:pt idx="289">
                  <c:v>-50.24454281440039</c:v>
                </c:pt>
                <c:pt idx="290">
                  <c:v>-50.263658699814627</c:v>
                </c:pt>
                <c:pt idx="291">
                  <c:v>-50.282788955455963</c:v>
                </c:pt>
                <c:pt idx="292">
                  <c:v>-50.301932550105292</c:v>
                </c:pt>
                <c:pt idx="293">
                  <c:v>-50.321088478100087</c:v>
                </c:pt>
                <c:pt idx="294">
                  <c:v>-50.340255758676932</c:v>
                </c:pt>
                <c:pt idx="295">
                  <c:v>-50.359433435332896</c:v>
                </c:pt>
                <c:pt idx="296">
                  <c:v>-50.378620575205559</c:v>
                </c:pt>
                <c:pt idx="297">
                  <c:v>-50.397816268470557</c:v>
                </c:pt>
                <c:pt idx="298">
                  <c:v>-50.417019627756403</c:v>
                </c:pt>
                <c:pt idx="299">
                  <c:v>-50.436229787576046</c:v>
                </c:pt>
                <c:pt idx="300">
                  <c:v>-50.45544590377439</c:v>
                </c:pt>
                <c:pt idx="301">
                  <c:v>-50.474667152991515</c:v>
                </c:pt>
                <c:pt idx="302">
                  <c:v>-50.493892732140907</c:v>
                </c:pt>
                <c:pt idx="303">
                  <c:v>-50.513121857902391</c:v>
                </c:pt>
                <c:pt idx="304">
                  <c:v>-50.532353766229122</c:v>
                </c:pt>
                <c:pt idx="305">
                  <c:v>-50.551587711868365</c:v>
                </c:pt>
                <c:pt idx="306">
                  <c:v>-50.570822967895509</c:v>
                </c:pt>
                <c:pt idx="307">
                  <c:v>-50.590058825260911</c:v>
                </c:pt>
                <c:pt idx="308">
                  <c:v>-50.609294592349336</c:v>
                </c:pt>
                <c:pt idx="309">
                  <c:v>-50.628529594551267</c:v>
                </c:pt>
                <c:pt idx="310">
                  <c:v>-50.647763173846073</c:v>
                </c:pt>
                <c:pt idx="311">
                  <c:v>-50.666994688396542</c:v>
                </c:pt>
                <c:pt idx="312">
                  <c:v>-50.686223512154214</c:v>
                </c:pt>
                <c:pt idx="313">
                  <c:v>-50.705449034475592</c:v>
                </c:pt>
                <c:pt idx="314">
                  <c:v>-50.72467065974859</c:v>
                </c:pt>
                <c:pt idx="315">
                  <c:v>-50.743887807028962</c:v>
                </c:pt>
                <c:pt idx="316">
                  <c:v>-50.763099909686538</c:v>
                </c:pt>
                <c:pt idx="317">
                  <c:v>-50.782306415060873</c:v>
                </c:pt>
                <c:pt idx="318">
                  <c:v>-50.801506784125948</c:v>
                </c:pt>
                <c:pt idx="319">
                  <c:v>-50.820700491163919</c:v>
                </c:pt>
                <c:pt idx="320">
                  <c:v>-50.839887023447254</c:v>
                </c:pt>
                <c:pt idx="321">
                  <c:v>-50.859065880929421</c:v>
                </c:pt>
                <c:pt idx="322">
                  <c:v>-50.878236575943589</c:v>
                </c:pt>
                <c:pt idx="323">
                  <c:v>-50.897398632909216</c:v>
                </c:pt>
                <c:pt idx="324">
                  <c:v>-50.916551588046239</c:v>
                </c:pt>
                <c:pt idx="325">
                  <c:v>-50.935694989096774</c:v>
                </c:pt>
                <c:pt idx="326">
                  <c:v>-50.954828395053923</c:v>
                </c:pt>
                <c:pt idx="327">
                  <c:v>-50.973951375897578</c:v>
                </c:pt>
                <c:pt idx="328">
                  <c:v>-50.993063512337145</c:v>
                </c:pt>
                <c:pt idx="329">
                  <c:v>-51.012164395560646</c:v>
                </c:pt>
                <c:pt idx="330">
                  <c:v>-51.031253626990406</c:v>
                </c:pt>
                <c:pt idx="331">
                  <c:v>-51.050330818044927</c:v>
                </c:pt>
                <c:pt idx="332">
                  <c:v>-51.069395589906691</c:v>
                </c:pt>
                <c:pt idx="333">
                  <c:v>-51.088447573296023</c:v>
                </c:pt>
                <c:pt idx="334">
                  <c:v>-51.107486408250502</c:v>
                </c:pt>
                <c:pt idx="335">
                  <c:v>-51.126511743909987</c:v>
                </c:pt>
                <c:pt idx="336">
                  <c:v>-51.145523238307113</c:v>
                </c:pt>
                <c:pt idx="337">
                  <c:v>-51.164520558162813</c:v>
                </c:pt>
                <c:pt idx="338">
                  <c:v>-51.183503378687149</c:v>
                </c:pt>
                <c:pt idx="339">
                  <c:v>-51.202471383385017</c:v>
                </c:pt>
                <c:pt idx="340">
                  <c:v>-51.221424263866631</c:v>
                </c:pt>
                <c:pt idx="341">
                  <c:v>-51.240361719662737</c:v>
                </c:pt>
                <c:pt idx="342">
                  <c:v>-51.259283458044358</c:v>
                </c:pt>
                <c:pt idx="343">
                  <c:v>-51.278189193846977</c:v>
                </c:pt>
                <c:pt idx="344">
                  <c:v>-51.297078649299053</c:v>
                </c:pt>
                <c:pt idx="345">
                  <c:v>-51.315951553854632</c:v>
                </c:pt>
                <c:pt idx="346">
                  <c:v>-51.334807644030192</c:v>
                </c:pt>
                <c:pt idx="347">
                  <c:v>-51.353646663245328</c:v>
                </c:pt>
                <c:pt idx="348">
                  <c:v>-51.372468361667252</c:v>
                </c:pt>
                <c:pt idx="349">
                  <c:v>-51.39127249605928</c:v>
                </c:pt>
                <c:pt idx="350">
                  <c:v>-51.410058829632696</c:v>
                </c:pt>
                <c:pt idx="351">
                  <c:v>-51.428827131902359</c:v>
                </c:pt>
                <c:pt idx="352">
                  <c:v>-51.4475771785457</c:v>
                </c:pt>
                <c:pt idx="353">
                  <c:v>-51.466308751265103</c:v>
                </c:pt>
                <c:pt idx="354">
                  <c:v>-51.485021637653539</c:v>
                </c:pt>
                <c:pt idx="355">
                  <c:v>-51.503715631063464</c:v>
                </c:pt>
                <c:pt idx="356">
                  <c:v>-51.522390530478724</c:v>
                </c:pt>
                <c:pt idx="357">
                  <c:v>-51.541046140389625</c:v>
                </c:pt>
                <c:pt idx="358">
                  <c:v>-51.559682270670763</c:v>
                </c:pt>
                <c:pt idx="359">
                  <c:v>-51.578298736461946</c:v>
                </c:pt>
                <c:pt idx="360">
                  <c:v>-51.596895358051746</c:v>
                </c:pt>
                <c:pt idx="361">
                  <c:v>-51.615471960763827</c:v>
                </c:pt>
                <c:pt idx="362">
                  <c:v>-51.634028374845954</c:v>
                </c:pt>
                <c:pt idx="363">
                  <c:v>-51.652564435361541</c:v>
                </c:pt>
                <c:pt idx="364">
                  <c:v>-51.671079982083789</c:v>
                </c:pt>
                <c:pt idx="365">
                  <c:v>-51.689574859392202</c:v>
                </c:pt>
                <c:pt idx="366">
                  <c:v>-51.708048916171514</c:v>
                </c:pt>
                <c:pt idx="367">
                  <c:v>-51.726502005712987</c:v>
                </c:pt>
                <c:pt idx="368">
                  <c:v>-51.744933985617934</c:v>
                </c:pt>
                <c:pt idx="369">
                  <c:v>-51.763344717703497</c:v>
                </c:pt>
                <c:pt idx="370">
                  <c:v>-51.781734067910548</c:v>
                </c:pt>
                <c:pt idx="371">
                  <c:v>-51.800101906213712</c:v>
                </c:pt>
                <c:pt idx="372">
                  <c:v>-51.818448106533396</c:v>
                </c:pt>
                <c:pt idx="373">
                  <c:v>-51.836772546649954</c:v>
                </c:pt>
                <c:pt idx="374">
                  <c:v>-51.855075108119586</c:v>
                </c:pt>
                <c:pt idx="375">
                  <c:v>-51.873355676192361</c:v>
                </c:pt>
                <c:pt idx="376">
                  <c:v>-51.891614139731942</c:v>
                </c:pt>
                <c:pt idx="377">
                  <c:v>-51.909850391137162</c:v>
                </c:pt>
                <c:pt idx="378">
                  <c:v>-51.9280643262654</c:v>
                </c:pt>
                <c:pt idx="379">
                  <c:v>-51.946255844357616</c:v>
                </c:pt>
                <c:pt idx="380">
                  <c:v>-51.964424847965091</c:v>
                </c:pt>
                <c:pt idx="381">
                  <c:v>-51.982571242877839</c:v>
                </c:pt>
                <c:pt idx="382">
                  <c:v>-52.000694938054551</c:v>
                </c:pt>
                <c:pt idx="383">
                  <c:v>-52.018795845554145</c:v>
                </c:pt>
                <c:pt idx="384">
                  <c:v>-52.036873880468804</c:v>
                </c:pt>
                <c:pt idx="385">
                  <c:v>-52.054928960858511</c:v>
                </c:pt>
                <c:pt idx="386">
                  <c:v>-52.072961007687056</c:v>
                </c:pt>
                <c:pt idx="387">
                  <c:v>-52.090969944759365</c:v>
                </c:pt>
                <c:pt idx="388">
                  <c:v>-52.108955698660381</c:v>
                </c:pt>
                <c:pt idx="389">
                  <c:v>-52.126918198695044</c:v>
                </c:pt>
                <c:pt idx="390">
                  <c:v>-52.144857376829819</c:v>
                </c:pt>
                <c:pt idx="391">
                  <c:v>-52.162773167635379</c:v>
                </c:pt>
                <c:pt idx="392">
                  <c:v>-52.180665508230561</c:v>
                </c:pt>
                <c:pt idx="393">
                  <c:v>-52.198534338227532</c:v>
                </c:pt>
                <c:pt idx="394">
                  <c:v>-52.216379599678191</c:v>
                </c:pt>
                <c:pt idx="395">
                  <c:v>-52.234201237021686</c:v>
                </c:pt>
                <c:pt idx="396">
                  <c:v>-52.251999197033086</c:v>
                </c:pt>
                <c:pt idx="397">
                  <c:v>-52.269773428773192</c:v>
                </c:pt>
                <c:pt idx="398">
                  <c:v>-52.287523883539365</c:v>
                </c:pt>
                <c:pt idx="399">
                  <c:v>-52.30525051481748</c:v>
                </c:pt>
                <c:pt idx="400">
                  <c:v>-52.32295327823487</c:v>
                </c:pt>
                <c:pt idx="401">
                  <c:v>-52.340632131514312</c:v>
                </c:pt>
                <c:pt idx="402">
                  <c:v>-52.358287034428947</c:v>
                </c:pt>
                <c:pt idx="403">
                  <c:v>-52.375917948758243</c:v>
                </c:pt>
                <c:pt idx="404">
                  <c:v>-52.393524838244801</c:v>
                </c:pt>
                <c:pt idx="405">
                  <c:v>-52.411107668552191</c:v>
                </c:pt>
                <c:pt idx="406">
                  <c:v>-52.42866640722356</c:v>
                </c:pt>
                <c:pt idx="407">
                  <c:v>-52.446201023641272</c:v>
                </c:pt>
                <c:pt idx="408">
                  <c:v>-52.463711488987201</c:v>
                </c:pt>
                <c:pt idx="409">
                  <c:v>-52.481197776204105</c:v>
                </c:pt>
                <c:pt idx="410">
                  <c:v>-52.498659859957606</c:v>
                </c:pt>
                <c:pt idx="411">
                  <c:v>-52.51609771659907</c:v>
                </c:pt>
                <c:pt idx="412">
                  <c:v>-52.533511324129272</c:v>
                </c:pt>
                <c:pt idx="413">
                  <c:v>-52.550900662162825</c:v>
                </c:pt>
                <c:pt idx="414">
                  <c:v>-52.568265711893289</c:v>
                </c:pt>
                <c:pt idx="415">
                  <c:v>-52.585606456059075</c:v>
                </c:pt>
                <c:pt idx="416">
                  <c:v>-52.602922878910114</c:v>
                </c:pt>
                <c:pt idx="417">
                  <c:v>-52.620214966175034</c:v>
                </c:pt>
                <c:pt idx="418">
                  <c:v>-52.637482705029228</c:v>
                </c:pt>
                <c:pt idx="419">
                  <c:v>-52.654726084063512</c:v>
                </c:pt>
                <c:pt idx="420">
                  <c:v>-52.671945093253349</c:v>
                </c:pt>
                <c:pt idx="421">
                  <c:v>-52.689139723928832</c:v>
                </c:pt>
                <c:pt idx="422">
                  <c:v>-52.706309968745266</c:v>
                </c:pt>
                <c:pt idx="423">
                  <c:v>-52.723455821654298</c:v>
                </c:pt>
                <c:pt idx="424">
                  <c:v>-52.740577277875708</c:v>
                </c:pt>
                <c:pt idx="425">
                  <c:v>-52.757674333869709</c:v>
                </c:pt>
                <c:pt idx="426">
                  <c:v>-52.774746987309939</c:v>
                </c:pt>
                <c:pt idx="427">
                  <c:v>-52.791795237056867</c:v>
                </c:pt>
                <c:pt idx="428">
                  <c:v>-52.808819083131851</c:v>
                </c:pt>
                <c:pt idx="429">
                  <c:v>-52.825818526691684</c:v>
                </c:pt>
                <c:pt idx="430">
                  <c:v>-52.842793570003657</c:v>
                </c:pt>
                <c:pt idx="431">
                  <c:v>-52.859744216421149</c:v>
                </c:pt>
                <c:pt idx="432">
                  <c:v>-52.876670470359706</c:v>
                </c:pt>
                <c:pt idx="433">
                  <c:v>-52.893572337273646</c:v>
                </c:pt>
                <c:pt idx="434">
                  <c:v>-52.91044982363303</c:v>
                </c:pt>
                <c:pt idx="435">
                  <c:v>-52.92730293690127</c:v>
                </c:pt>
                <c:pt idx="436">
                  <c:v>-52.944131685513042</c:v>
                </c:pt>
                <c:pt idx="437">
                  <c:v>-52.960936078852725</c:v>
                </c:pt>
                <c:pt idx="438">
                  <c:v>-52.977716127233251</c:v>
                </c:pt>
                <c:pt idx="439">
                  <c:v>-52.994471841875431</c:v>
                </c:pt>
                <c:pt idx="440">
                  <c:v>-53.011203234887596</c:v>
                </c:pt>
                <c:pt idx="441">
                  <c:v>-53.027910319245763</c:v>
                </c:pt>
                <c:pt idx="442">
                  <c:v>-53.044593108774123</c:v>
                </c:pt>
                <c:pt idx="443">
                  <c:v>-53.061251618125986</c:v>
                </c:pt>
                <c:pt idx="444">
                  <c:v>-53.077885862765029</c:v>
                </c:pt>
                <c:pt idx="445">
                  <c:v>-53.094495858947035</c:v>
                </c:pt>
                <c:pt idx="446">
                  <c:v>-53.111081623701857</c:v>
                </c:pt>
                <c:pt idx="447">
                  <c:v>-53.127643174815844</c:v>
                </c:pt>
                <c:pt idx="448">
                  <c:v>-53.144180530814666</c:v>
                </c:pt>
                <c:pt idx="449">
                  <c:v>-53.160693710946283</c:v>
                </c:pt>
                <c:pt idx="450">
                  <c:v>-53.177182735164493</c:v>
                </c:pt>
                <c:pt idx="451">
                  <c:v>-53.193647624112657</c:v>
                </c:pt>
                <c:pt idx="452">
                  <c:v>-53.210088399107782</c:v>
                </c:pt>
                <c:pt idx="453">
                  <c:v>-53.226505082124966</c:v>
                </c:pt>
                <c:pt idx="454">
                  <c:v>-53.242897695782084</c:v>
                </c:pt>
                <c:pt idx="455">
                  <c:v>-53.259266263324847</c:v>
                </c:pt>
                <c:pt idx="456">
                  <c:v>-53.275610808612093</c:v>
                </c:pt>
                <c:pt idx="457">
                  <c:v>-53.291931356101443</c:v>
                </c:pt>
                <c:pt idx="458">
                  <c:v>-53.308227930835166</c:v>
                </c:pt>
                <c:pt idx="459">
                  <c:v>-53.324500558426408</c:v>
                </c:pt>
                <c:pt idx="460">
                  <c:v>-53.340749265045559</c:v>
                </c:pt>
                <c:pt idx="461">
                  <c:v>-53.356974077407116</c:v>
                </c:pt>
                <c:pt idx="462">
                  <c:v>-53.373175022756541</c:v>
                </c:pt>
                <c:pt idx="463">
                  <c:v>-53.389352128857581</c:v>
                </c:pt>
                <c:pt idx="464">
                  <c:v>-53.405505423979747</c:v>
                </c:pt>
                <c:pt idx="465">
                  <c:v>-53.421634936886065</c:v>
                </c:pt>
                <c:pt idx="466">
                  <c:v>-53.437740696821045</c:v>
                </c:pt>
                <c:pt idx="467">
                  <c:v>-53.453822733498917</c:v>
                </c:pt>
                <c:pt idx="468">
                  <c:v>-53.469881077092126</c:v>
                </c:pt>
                <c:pt idx="469">
                  <c:v>-53.485915758219946</c:v>
                </c:pt>
                <c:pt idx="470">
                  <c:v>-53.501926807937437</c:v>
                </c:pt>
                <c:pt idx="471">
                  <c:v>-53.517914257724584</c:v>
                </c:pt>
                <c:pt idx="472">
                  <c:v>-53.53387813947559</c:v>
                </c:pt>
                <c:pt idx="473">
                  <c:v>-53.549818485488444</c:v>
                </c:pt>
                <c:pt idx="474">
                  <c:v>-53.565735328454721</c:v>
                </c:pt>
                <c:pt idx="475">
                  <c:v>-53.581628701449475</c:v>
                </c:pt>
                <c:pt idx="476">
                  <c:v>-53.597498637921426</c:v>
                </c:pt>
                <c:pt idx="477">
                  <c:v>-53.613345171683335</c:v>
                </c:pt>
                <c:pt idx="478">
                  <c:v>-53.629168336902481</c:v>
                </c:pt>
                <c:pt idx="479">
                  <c:v>-53.644968168091431</c:v>
                </c:pt>
                <c:pt idx="480">
                  <c:v>-53.660744700098931</c:v>
                </c:pt>
                <c:pt idx="481">
                  <c:v>-53.676497968100996</c:v>
                </c:pt>
                <c:pt idx="482">
                  <c:v>-53.692228007592178</c:v>
                </c:pt>
                <c:pt idx="483">
                  <c:v>-53.707934854376951</c:v>
                </c:pt>
                <c:pt idx="484">
                  <c:v>-53.723618544561369</c:v>
                </c:pt>
                <c:pt idx="485">
                  <c:v>-53.739279114544793</c:v>
                </c:pt>
                <c:pt idx="486">
                  <c:v>-53.754916601011843</c:v>
                </c:pt>
                <c:pt idx="487">
                  <c:v>-53.770531040924453</c:v>
                </c:pt>
                <c:pt idx="488">
                  <c:v>-53.786122471514091</c:v>
                </c:pt>
                <c:pt idx="489">
                  <c:v>-53.801690930274233</c:v>
                </c:pt>
                <c:pt idx="490">
                  <c:v>-53.817236454952806</c:v>
                </c:pt>
                <c:pt idx="491">
                  <c:v>-53.832759083544921</c:v>
                </c:pt>
                <c:pt idx="492">
                  <c:v>-53.848258854285717</c:v>
                </c:pt>
                <c:pt idx="493">
                  <c:v>-53.863735805643259</c:v>
                </c:pt>
                <c:pt idx="494">
                  <c:v>-53.87918997631175</c:v>
                </c:pt>
                <c:pt idx="495">
                  <c:v>-53.894621405204653</c:v>
                </c:pt>
                <c:pt idx="496">
                  <c:v>-53.910030131448153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465-4D97-8502-17043EA11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72749983"/>
        <c:axId val="1872746239"/>
      </c:scatterChart>
      <c:scatterChart>
        <c:scatterStyle val="lineMarker"/>
        <c:varyColors val="0"/>
        <c:ser>
          <c:idx val="1"/>
          <c:order val="1"/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演算処理!$CE$34:$CE$530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  <c:pt idx="496">
                  <c:v>10.0199999999999</c:v>
                </c:pt>
              </c:numCache>
            </c:numRef>
          </c:xVal>
          <c:yVal>
            <c:numRef>
              <c:f>演算処理!$CJ$35:$CJ$97</c:f>
              <c:numCache>
                <c:formatCode>General</c:formatCode>
                <c:ptCount val="63"/>
                <c:pt idx="0">
                  <c:v>-3.7323624557512005</c:v>
                </c:pt>
                <c:pt idx="1">
                  <c:v>-3.7282828879160776</c:v>
                </c:pt>
                <c:pt idx="2">
                  <c:v>-3.7266304978648179</c:v>
                </c:pt>
                <c:pt idx="3">
                  <c:v>-3.7283852004390536</c:v>
                </c:pt>
                <c:pt idx="4">
                  <c:v>-3.7345359302380601</c:v>
                </c:pt>
                <c:pt idx="5">
                  <c:v>-3.7460565498257279</c:v>
                </c:pt>
                <c:pt idx="6">
                  <c:v>-3.7638834844824416</c:v>
                </c:pt>
                <c:pt idx="7">
                  <c:v>-3.7888944435911345</c:v>
                </c:pt>
                <c:pt idx="8">
                  <c:v>-3.8218872404248097</c:v>
                </c:pt>
                <c:pt idx="9">
                  <c:v>-3.8635575333552956</c:v>
                </c:pt>
                <c:pt idx="10">
                  <c:v>-3.9144743257452395</c:v>
                </c:pt>
                <c:pt idx="11">
                  <c:v>-3.9750523325532243</c:v>
                </c:pt>
                <c:pt idx="12">
                  <c:v>-4.0455209184711354</c:v>
                </c:pt>
                <c:pt idx="13">
                  <c:v>-4.125890318298393</c:v>
                </c:pt>
                <c:pt idx="14">
                  <c:v>-4.220482566483402</c:v>
                </c:pt>
                <c:pt idx="15">
                  <c:v>-4.3150748146684119</c:v>
                </c:pt>
                <c:pt idx="16">
                  <c:v>-4.4225313991350887</c:v>
                </c:pt>
                <c:pt idx="17">
                  <c:v>-4.5371513168514914</c:v>
                </c:pt>
                <c:pt idx="18">
                  <c:v>-4.6575256358273904</c:v>
                </c:pt>
                <c:pt idx="19">
                  <c:v>-4.7820481865613971</c:v>
                </c:pt>
                <c:pt idx="20">
                  <c:v>-4.9090480946736355</c:v>
                </c:pt>
                <c:pt idx="21">
                  <c:v>-5.0369867978243716</c:v>
                </c:pt>
                <c:pt idx="22">
                  <c:v>-5.1647197413470991</c:v>
                </c:pt>
                <c:pt idx="23">
                  <c:v>-5.2918125673058194</c:v>
                </c:pt>
                <c:pt idx="24">
                  <c:v>-5.4188908199826873</c:v>
                </c:pt>
                <c:pt idx="25">
                  <c:v>-5.5479943708858066</c:v>
                </c:pt>
                <c:pt idx="26">
                  <c:v>-5.6829060411787662</c:v>
                </c:pt>
                <c:pt idx="27">
                  <c:v>-5.8294290851320332</c:v>
                </c:pt>
                <c:pt idx="28">
                  <c:v>-5.9955968225045906</c:v>
                </c:pt>
                <c:pt idx="29">
                  <c:v>-6.1918009015652542</c:v>
                </c:pt>
                <c:pt idx="30">
                  <c:v>-6.4308081581514536</c:v>
                </c:pt>
                <c:pt idx="31">
                  <c:v>-6.7275809626264378</c:v>
                </c:pt>
                <c:pt idx="32">
                  <c:v>-7.0987020505852181</c:v>
                </c:pt>
                <c:pt idx="33">
                  <c:v>-7.5610246782369002</c:v>
                </c:pt>
                <c:pt idx="34">
                  <c:v>-8.1289797277511493</c:v>
                </c:pt>
                <c:pt idx="35">
                  <c:v>-8.8100362888314319</c:v>
                </c:pt>
                <c:pt idx="36">
                  <c:v>-9.598864070754777</c:v>
                </c:pt>
                <c:pt idx="37">
                  <c:v>-10.474144922170275</c:v>
                </c:pt>
                <c:pt idx="38">
                  <c:v>-11.408837810847416</c:v>
                </c:pt>
                <c:pt idx="39">
                  <c:v>-12.522660695242177</c:v>
                </c:pt>
                <c:pt idx="40">
                  <c:v>-13.636483579636934</c:v>
                </c:pt>
                <c:pt idx="41">
                  <c:v>-15.568023320601037</c:v>
                </c:pt>
                <c:pt idx="42">
                  <c:v>-19.426025231388849</c:v>
                </c:pt>
                <c:pt idx="43">
                  <c:v>-27.276942102771429</c:v>
                </c:pt>
                <c:pt idx="44">
                  <c:v>-36.045403581002923</c:v>
                </c:pt>
                <c:pt idx="45">
                  <c:v>-31.47629702109116</c:v>
                </c:pt>
                <c:pt idx="46">
                  <c:v>-22.367613753252574</c:v>
                </c:pt>
                <c:pt idx="47">
                  <c:v>-13.258930485413991</c:v>
                </c:pt>
                <c:pt idx="48">
                  <c:v>-9.5106388092866929</c:v>
                </c:pt>
                <c:pt idx="49">
                  <c:v>-7.3479274250967315</c:v>
                </c:pt>
                <c:pt idx="50">
                  <c:v>-5.9705140380344233</c:v>
                </c:pt>
                <c:pt idx="51">
                  <c:v>-5.0207331311240866</c:v>
                </c:pt>
                <c:pt idx="52">
                  <c:v>-4.3258431054643474</c:v>
                </c:pt>
                <c:pt idx="53">
                  <c:v>-3.7945712281703776</c:v>
                </c:pt>
                <c:pt idx="54">
                  <c:v>-3.3746676282974786</c:v>
                </c:pt>
                <c:pt idx="55">
                  <c:v>-3.0341439803578796</c:v>
                </c:pt>
                <c:pt idx="56">
                  <c:v>-2.7523052653255871</c:v>
                </c:pt>
                <c:pt idx="57">
                  <c:v>-2.5151440809029042</c:v>
                </c:pt>
                <c:pt idx="58">
                  <c:v>-2.3128212203358887</c:v>
                </c:pt>
                <c:pt idx="59">
                  <c:v>-2.1914024957106908</c:v>
                </c:pt>
                <c:pt idx="60">
                  <c:v>-2.0346864509647653</c:v>
                </c:pt>
                <c:pt idx="61">
                  <c:v>-1.8522101645981188</c:v>
                </c:pt>
                <c:pt idx="62">
                  <c:v>-1.7336872777554502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465-4D97-8502-17043EA11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1139647"/>
        <c:axId val="1869079103"/>
      </c:scatterChart>
      <c:valAx>
        <c:axId val="1872749983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</a:rPr>
                  <a:t>規格化周波数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872746239"/>
        <c:crossesAt val="-100"/>
        <c:crossBetween val="midCat"/>
      </c:valAx>
      <c:valAx>
        <c:axId val="18727462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ＭＳ Ｐ明朝" panose="02020600040205080304" pitchFamily="18" charset="-128"/>
                    <a:cs typeface="Times New Roman" panose="02020603050405020304" pitchFamily="18" charset="0"/>
                  </a:rPr>
                  <a:t>減衰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ＭＳ Ｐ明朝" panose="02020600040205080304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ＭＳ Ｐ明朝" panose="02020600040205080304" pitchFamily="18" charset="-128"/>
                  <a:cs typeface="Times New Roman" panose="02020603050405020304" pitchFamily="18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872749983"/>
        <c:crossesAt val="0.1"/>
        <c:crossBetween val="midCat"/>
      </c:valAx>
      <c:valAx>
        <c:axId val="1869079103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ＭＳ Ｐ明朝" panose="02020600040205080304" pitchFamily="18" charset="-128"/>
                    <a:cs typeface="Times New Roman" panose="02020603050405020304" pitchFamily="18" charset="0"/>
                  </a:rPr>
                  <a:t>郡遅延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ＭＳ Ｐ明朝" panose="02020600040205080304" pitchFamily="18" charset="-128"/>
                    <a:cs typeface="Times New Roman" panose="02020603050405020304" pitchFamily="18" charset="0"/>
                  </a:rPr>
                  <a:t>(sec/Hz)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ＭＳ Ｐ明朝" panose="02020600040205080304" pitchFamily="18" charset="-128"/>
                  <a:cs typeface="Times New Roman" panose="02020603050405020304" pitchFamily="18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861139647"/>
        <c:crosses val="max"/>
        <c:crossBetween val="midCat"/>
      </c:valAx>
      <c:valAx>
        <c:axId val="1861139647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6907910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328403540038957"/>
          <c:y val="0.44965223097112861"/>
          <c:w val="0.2600124624709681"/>
          <c:h val="0.18460702828813061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ＭＳ Ｐ明朝" panose="02020600040205080304" pitchFamily="18" charset="-128"/>
              <a:ea typeface="ＭＳ Ｐ明朝" panose="02020600040205080304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altLang="ja-JP"/>
              <a:t>7</a:t>
            </a:r>
            <a:r>
              <a:rPr lang="ja-JP" altLang="en-US"/>
              <a:t>次連立チェビシェフ</a:t>
            </a:r>
            <a:endParaRPr lang="en-US" altLang="ja-JP"/>
          </a:p>
          <a:p>
            <a:pPr>
              <a:defRPr sz="1100"/>
            </a:pPr>
            <a:r>
              <a:rPr lang="en-US" altLang="ja-JP"/>
              <a:t>LPF</a:t>
            </a:r>
          </a:p>
          <a:p>
            <a:pPr>
              <a:defRPr sz="1100"/>
            </a:pPr>
            <a:r>
              <a:rPr lang="en-US" altLang="ja-JP"/>
              <a:t>Ripple : 0.007dB  max</a:t>
            </a:r>
          </a:p>
          <a:p>
            <a:pPr>
              <a:defRPr sz="1100"/>
            </a:pPr>
            <a:r>
              <a:rPr lang="en-US" altLang="ja-JP"/>
              <a:t>RL : 29.7dB min</a:t>
            </a:r>
            <a:endParaRPr lang="ja-JP" altLang="en-US"/>
          </a:p>
        </c:rich>
      </c:tx>
      <c:layout>
        <c:manualLayout>
          <c:xMode val="edge"/>
          <c:yMode val="edge"/>
          <c:x val="0.13713916249803781"/>
          <c:y val="0.135387488328664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178263806511501"/>
          <c:y val="4.7105508870214752E-2"/>
          <c:w val="0.75992410030361202"/>
          <c:h val="0.82515531146841936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演算処理!$CE$34:$CE$529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演算処理!$CF$34:$CF$529</c:f>
              <c:numCache>
                <c:formatCode>General</c:formatCode>
                <c:ptCount val="496"/>
                <c:pt idx="0">
                  <c:v>-4.3118892005187572E-2</c:v>
                </c:pt>
                <c:pt idx="1">
                  <c:v>-5.9724780307213357E-2</c:v>
                </c:pt>
                <c:pt idx="2">
                  <c:v>-7.7606561686452608E-2</c:v>
                </c:pt>
                <c:pt idx="3">
                  <c:v>-9.6014424132297799E-2</c:v>
                </c:pt>
                <c:pt idx="4">
                  <c:v>-0.11416773567054689</c:v>
                </c:pt>
                <c:pt idx="5">
                  <c:v>-0.13128349780531068</c:v>
                </c:pt>
                <c:pt idx="6">
                  <c:v>-0.14660481679244536</c:v>
                </c:pt>
                <c:pt idx="7">
                  <c:v>-0.15942886093660347</c:v>
                </c:pt>
                <c:pt idx="8">
                  <c:v>-0.16913395553017968</c:v>
                </c:pt>
                <c:pt idx="9">
                  <c:v>-0.17520560061338006</c:v>
                </c:pt>
                <c:pt idx="10">
                  <c:v>-0.17726125123074632</c:v>
                </c:pt>
                <c:pt idx="11">
                  <c:v>-0.17507365087401461</c:v>
                </c:pt>
                <c:pt idx="12">
                  <c:v>-0.16859233670564686</c:v>
                </c:pt>
                <c:pt idx="13">
                  <c:v>-0.1579626260601481</c:v>
                </c:pt>
                <c:pt idx="14">
                  <c:v>-0.14354094274359941</c:v>
                </c:pt>
                <c:pt idx="15">
                  <c:v>-0.12590475981943317</c:v>
                </c:pt>
                <c:pt idx="16">
                  <c:v>-0.10585476106761395</c:v>
                </c:pt>
                <c:pt idx="17">
                  <c:v>-8.4406136609212354E-2</c:v>
                </c:pt>
                <c:pt idx="18">
                  <c:v>-6.2765368026170165E-2</c:v>
                </c:pt>
                <c:pt idx="19">
                  <c:v>-4.2288631538110091E-2</c:v>
                </c:pt>
                <c:pt idx="20">
                  <c:v>-2.441832163521887E-2</c:v>
                </c:pt>
                <c:pt idx="21">
                  <c:v>-1.0595459610850066E-2</c:v>
                </c:pt>
                <c:pt idx="22">
                  <c:v>-2.1481265997631842E-3</c:v>
                </c:pt>
                <c:pt idx="23">
                  <c:v>-1.5958984280521371E-4</c:v>
                </c:pt>
                <c:pt idx="24">
                  <c:v>-5.3242059737131598E-3</c:v>
                </c:pt>
                <c:pt idx="25">
                  <c:v>-1.7803851556360599E-2</c:v>
                </c:pt>
                <c:pt idx="26">
                  <c:v>-3.7101642924957566E-2</c:v>
                </c:pt>
                <c:pt idx="27">
                  <c:v>-6.19721853302167E-2</c:v>
                </c:pt>
                <c:pt idx="28">
                  <c:v>-9.0388132771047819E-2</c:v>
                </c:pt>
                <c:pt idx="29">
                  <c:v>-0.11958194095831377</c:v>
                </c:pt>
                <c:pt idx="30">
                  <c:v>-0.14618089175739446</c:v>
                </c:pt>
                <c:pt idx="31">
                  <c:v>-0.16645496385330014</c:v>
                </c:pt>
                <c:pt idx="32">
                  <c:v>-0.1767027577179586</c:v>
                </c:pt>
                <c:pt idx="33">
                  <c:v>-0.17380991767256351</c:v>
                </c:pt>
                <c:pt idx="34">
                  <c:v>-0.15602058854195999</c:v>
                </c:pt>
                <c:pt idx="35">
                  <c:v>-0.12394497662275122</c:v>
                </c:pt>
                <c:pt idx="36">
                  <c:v>-8.1738214159350731E-2</c:v>
                </c:pt>
                <c:pt idx="37">
                  <c:v>-3.8141720027011952E-2</c:v>
                </c:pt>
                <c:pt idx="38">
                  <c:v>-6.5747539962783437E-3</c:v>
                </c:pt>
                <c:pt idx="39">
                  <c:v>-2.7251243735496589E-3</c:v>
                </c:pt>
                <c:pt idx="40">
                  <c:v>-3.7623651787820685E-2</c:v>
                </c:pt>
                <c:pt idx="41">
                  <c:v>-0.10530299863429418</c:v>
                </c:pt>
                <c:pt idx="42">
                  <c:v>-0.16849291816204209</c:v>
                </c:pt>
                <c:pt idx="43">
                  <c:v>-0.15649305966402161</c:v>
                </c:pt>
                <c:pt idx="44">
                  <c:v>-3.1639728345549616E-2</c:v>
                </c:pt>
                <c:pt idx="45">
                  <c:v>-0.17813155331946701</c:v>
                </c:pt>
                <c:pt idx="46">
                  <c:v>-2.2770342823122123</c:v>
                </c:pt>
                <c:pt idx="47">
                  <c:v>-7.2262798731348106</c:v>
                </c:pt>
                <c:pt idx="48">
                  <c:v>-13.190477615042644</c:v>
                </c:pt>
                <c:pt idx="49">
                  <c:v>-19.231619622856208</c:v>
                </c:pt>
                <c:pt idx="50">
                  <c:v>-25.391395520756838</c:v>
                </c:pt>
                <c:pt idx="51">
                  <c:v>-32.056259933433545</c:v>
                </c:pt>
                <c:pt idx="52">
                  <c:v>-40.137941836301721</c:v>
                </c:pt>
                <c:pt idx="53">
                  <c:v>-53.810202504016154</c:v>
                </c:pt>
                <c:pt idx="54">
                  <c:v>-55.149828432987704</c:v>
                </c:pt>
                <c:pt idx="55">
                  <c:v>-49.62527206708387</c:v>
                </c:pt>
                <c:pt idx="56">
                  <c:v>-48.826176964871038</c:v>
                </c:pt>
                <c:pt idx="57">
                  <c:v>-49.698032419156732</c:v>
                </c:pt>
                <c:pt idx="58">
                  <c:v>-51.711400092119604</c:v>
                </c:pt>
                <c:pt idx="59">
                  <c:v>-54.985442442955289</c:v>
                </c:pt>
                <c:pt idx="60">
                  <c:v>-60.542095549128085</c:v>
                </c:pt>
                <c:pt idx="61">
                  <c:v>-63.723971280362512</c:v>
                </c:pt>
                <c:pt idx="62">
                  <c:v>-64.422360677973643</c:v>
                </c:pt>
                <c:pt idx="63">
                  <c:v>-58.055399643797671</c:v>
                </c:pt>
                <c:pt idx="64">
                  <c:v>-54.84366442578213</c:v>
                </c:pt>
                <c:pt idx="65">
                  <c:v>-52.836153351711644</c:v>
                </c:pt>
                <c:pt idx="66">
                  <c:v>-51.475871580753967</c:v>
                </c:pt>
                <c:pt idx="67">
                  <c:v>-50.522731512533241</c:v>
                </c:pt>
                <c:pt idx="68">
                  <c:v>-49.850562908243383</c:v>
                </c:pt>
                <c:pt idx="69">
                  <c:v>-49.384687830299171</c:v>
                </c:pt>
                <c:pt idx="70">
                  <c:v>-49.077272591280675</c:v>
                </c:pt>
                <c:pt idx="71">
                  <c:v>-48.895930777578045</c:v>
                </c:pt>
                <c:pt idx="72">
                  <c:v>-48.81783982320318</c:v>
                </c:pt>
                <c:pt idx="73">
                  <c:v>-48.82644666822894</c:v>
                </c:pt>
                <c:pt idx="74">
                  <c:v>-48.909505238775843</c:v>
                </c:pt>
                <c:pt idx="75">
                  <c:v>-49.057850086300483</c:v>
                </c:pt>
                <c:pt idx="76">
                  <c:v>-49.264601732998571</c:v>
                </c:pt>
                <c:pt idx="77">
                  <c:v>-49.524638460806251</c:v>
                </c:pt>
                <c:pt idx="78">
                  <c:v>-49.834240506502312</c:v>
                </c:pt>
                <c:pt idx="79">
                  <c:v>-50.190851302174657</c:v>
                </c:pt>
                <c:pt idx="80">
                  <c:v>-50.59292262264465</c:v>
                </c:pt>
                <c:pt idx="81">
                  <c:v>-51.039824089169983</c:v>
                </c:pt>
                <c:pt idx="82">
                  <c:v>-51.531806499023574</c:v>
                </c:pt>
                <c:pt idx="83">
                  <c:v>-52.070015214863176</c:v>
                </c:pt>
                <c:pt idx="84">
                  <c:v>-52.656555878933318</c:v>
                </c:pt>
                <c:pt idx="85">
                  <c:v>-53.294621300143852</c:v>
                </c:pt>
                <c:pt idx="86">
                  <c:v>-53.988696978481883</c:v>
                </c:pt>
                <c:pt idx="87">
                  <c:v>-54.744875593489169</c:v>
                </c:pt>
                <c:pt idx="88">
                  <c:v>-55.571331758212146</c:v>
                </c:pt>
                <c:pt idx="89">
                  <c:v>-56.479044842434767</c:v>
                </c:pt>
                <c:pt idx="90">
                  <c:v>-57.482924938515495</c:v>
                </c:pt>
                <c:pt idx="91">
                  <c:v>-58.60362855767395</c:v>
                </c:pt>
                <c:pt idx="92">
                  <c:v>-59.870625635056811</c:v>
                </c:pt>
                <c:pt idx="93">
                  <c:v>-61.327702867017805</c:v>
                </c:pt>
                <c:pt idx="94">
                  <c:v>-63.043652851924051</c:v>
                </c:pt>
                <c:pt idx="95">
                  <c:v>-65.135382408745755</c:v>
                </c:pt>
                <c:pt idx="96">
                  <c:v>-67.82612795687254</c:v>
                </c:pt>
                <c:pt idx="97">
                  <c:v>-71.632015763725832</c:v>
                </c:pt>
                <c:pt idx="98">
                  <c:v>-78.312386491902529</c:v>
                </c:pt>
                <c:pt idx="99">
                  <c:v>-96.12734966455011</c:v>
                </c:pt>
                <c:pt idx="100">
                  <c:v>-76.531107983235515</c:v>
                </c:pt>
                <c:pt idx="101">
                  <c:v>-71.089682846236443</c:v>
                </c:pt>
                <c:pt idx="102">
                  <c:v>-67.847110231559355</c:v>
                </c:pt>
                <c:pt idx="103">
                  <c:v>-65.550635601150248</c:v>
                </c:pt>
                <c:pt idx="104">
                  <c:v>-63.784184187575626</c:v>
                </c:pt>
                <c:pt idx="105">
                  <c:v>-62.357406216406233</c:v>
                </c:pt>
                <c:pt idx="106">
                  <c:v>-61.167114530460047</c:v>
                </c:pt>
                <c:pt idx="107">
                  <c:v>-60.15102815254042</c:v>
                </c:pt>
                <c:pt idx="108">
                  <c:v>-59.268638651155868</c:v>
                </c:pt>
                <c:pt idx="109">
                  <c:v>-58.492102982653513</c:v>
                </c:pt>
                <c:pt idx="110">
                  <c:v>-57.801451666337663</c:v>
                </c:pt>
                <c:pt idx="111">
                  <c:v>-57.181869462103172</c:v>
                </c:pt>
                <c:pt idx="112">
                  <c:v>-56.622057922139675</c:v>
                </c:pt>
                <c:pt idx="113">
                  <c:v>-56.113201090621942</c:v>
                </c:pt>
                <c:pt idx="114">
                  <c:v>-55.648285889565436</c:v>
                </c:pt>
                <c:pt idx="115">
                  <c:v>-55.221640512789413</c:v>
                </c:pt>
                <c:pt idx="116">
                  <c:v>-54.828611911287908</c:v>
                </c:pt>
                <c:pt idx="117">
                  <c:v>-54.465334897658764</c:v>
                </c:pt>
                <c:pt idx="118">
                  <c:v>-54.128563290120255</c:v>
                </c:pt>
                <c:pt idx="119">
                  <c:v>-53.815544093872283</c:v>
                </c:pt>
                <c:pt idx="120">
                  <c:v>-53.523922181151427</c:v>
                </c:pt>
                <c:pt idx="121">
                  <c:v>-53.25166699802503</c:v>
                </c:pt>
                <c:pt idx="122">
                  <c:v>-52.997015451607993</c:v>
                </c:pt>
                <c:pt idx="123">
                  <c:v>-52.758426866184493</c:v>
                </c:pt>
                <c:pt idx="124">
                  <c:v>-52.53454706693779</c:v>
                </c:pt>
                <c:pt idx="125">
                  <c:v>-52.324179454297813</c:v>
                </c:pt>
                <c:pt idx="126">
                  <c:v>-52.126261494214688</c:v>
                </c:pt>
                <c:pt idx="127">
                  <c:v>-51.939845448924054</c:v>
                </c:pt>
                <c:pt idx="128">
                  <c:v>-51.764082460323692</c:v>
                </c:pt>
                <c:pt idx="129">
                  <c:v>-51.59820930791107</c:v>
                </c:pt>
                <c:pt idx="130">
                  <c:v>-51.441537318205633</c:v>
                </c:pt>
                <c:pt idx="131">
                  <c:v>-51.293443018326485</c:v>
                </c:pt>
                <c:pt idx="132">
                  <c:v>-51.15336021374786</c:v>
                </c:pt>
                <c:pt idx="133">
                  <c:v>-51.020773236816616</c:v>
                </c:pt>
                <c:pt idx="134">
                  <c:v>-50.89521116379715</c:v>
                </c:pt>
                <c:pt idx="135">
                  <c:v>-50.776242837896902</c:v>
                </c:pt>
                <c:pt idx="136">
                  <c:v>-50.663472566746144</c:v>
                </c:pt>
                <c:pt idx="137">
                  <c:v>-50.556536387232455</c:v>
                </c:pt>
                <c:pt idx="138">
                  <c:v>-50.455098809961108</c:v>
                </c:pt>
                <c:pt idx="139">
                  <c:v>-50.35884997107442</c:v>
                </c:pt>
                <c:pt idx="140">
                  <c:v>-50.267503131584007</c:v>
                </c:pt>
                <c:pt idx="141">
                  <c:v>-50.180792474404981</c:v>
                </c:pt>
                <c:pt idx="142">
                  <c:v>-50.098471157436322</c:v>
                </c:pt>
                <c:pt idx="143">
                  <c:v>-50.020309587692672</c:v>
                </c:pt>
                <c:pt idx="144">
                  <c:v>-49.946093886962387</c:v>
                </c:pt>
                <c:pt idx="145">
                  <c:v>-49.875624523978288</c:v>
                </c:pt>
                <c:pt idx="146">
                  <c:v>-49.808715091827636</c:v>
                </c:pt>
                <c:pt idx="147">
                  <c:v>-49.745191212440147</c:v>
                </c:pt>
                <c:pt idx="148">
                  <c:v>-49.684889552594996</c:v>
                </c:pt>
                <c:pt idx="149">
                  <c:v>-49.627656938071631</c:v>
                </c:pt>
                <c:pt idx="150">
                  <c:v>-49.573349554408424</c:v>
                </c:pt>
                <c:pt idx="151">
                  <c:v>-49.521832224288964</c:v>
                </c:pt>
                <c:pt idx="152">
                  <c:v>-49.472977752895346</c:v>
                </c:pt>
                <c:pt idx="153">
                  <c:v>-49.426666333691699</c:v>
                </c:pt>
                <c:pt idx="154">
                  <c:v>-49.382785008060573</c:v>
                </c:pt>
                <c:pt idx="155">
                  <c:v>-49.341227173037424</c:v>
                </c:pt>
                <c:pt idx="156">
                  <c:v>-49.301892132094395</c:v>
                </c:pt>
                <c:pt idx="157">
                  <c:v>-49.264684684534494</c:v>
                </c:pt>
                <c:pt idx="158">
                  <c:v>-49.229514749582293</c:v>
                </c:pt>
                <c:pt idx="159">
                  <c:v>-49.196297021714315</c:v>
                </c:pt>
                <c:pt idx="160">
                  <c:v>-49.16495065416769</c:v>
                </c:pt>
                <c:pt idx="161">
                  <c:v>-49.135398967910945</c:v>
                </c:pt>
                <c:pt idx="162">
                  <c:v>-49.107569183661923</c:v>
                </c:pt>
                <c:pt idx="163">
                  <c:v>-49.081392174801081</c:v>
                </c:pt>
                <c:pt idx="164">
                  <c:v>-49.056802239259952</c:v>
                </c:pt>
                <c:pt idx="165">
                  <c:v>-49.033736888667235</c:v>
                </c:pt>
                <c:pt idx="166">
                  <c:v>-49.012136653213901</c:v>
                </c:pt>
                <c:pt idx="167">
                  <c:v>-48.991944900856758</c:v>
                </c:pt>
                <c:pt idx="168">
                  <c:v>-48.973107669619353</c:v>
                </c:pt>
                <c:pt idx="169">
                  <c:v>-48.955573511872565</c:v>
                </c:pt>
                <c:pt idx="170">
                  <c:v>-48.939293349587267</c:v>
                </c:pt>
                <c:pt idx="171">
                  <c:v>-48.924220339648798</c:v>
                </c:pt>
                <c:pt idx="172">
                  <c:v>-48.910309748409958</c:v>
                </c:pt>
                <c:pt idx="173">
                  <c:v>-48.89751883473685</c:v>
                </c:pt>
                <c:pt idx="174">
                  <c:v>-48.885806740870869</c:v>
                </c:pt>
                <c:pt idx="175">
                  <c:v>-48.875134390492661</c:v>
                </c:pt>
                <c:pt idx="176">
                  <c:v>-48.865464393429001</c:v>
                </c:pt>
                <c:pt idx="177">
                  <c:v>-48.856760956493517</c:v>
                </c:pt>
                <c:pt idx="178">
                  <c:v>-48.848989799997511</c:v>
                </c:pt>
                <c:pt idx="179">
                  <c:v>-48.842118079506811</c:v>
                </c:pt>
                <c:pt idx="180">
                  <c:v>-48.836114312457603</c:v>
                </c:pt>
                <c:pt idx="181">
                  <c:v>-48.830948309276806</c:v>
                </c:pt>
                <c:pt idx="182">
                  <c:v>-48.826591108682386</c:v>
                </c:pt>
                <c:pt idx="183">
                  <c:v>-48.823014916865759</c:v>
                </c:pt>
                <c:pt idx="184">
                  <c:v>-48.820193050283095</c:v>
                </c:pt>
                <c:pt idx="185">
                  <c:v>-48.81809988180423</c:v>
                </c:pt>
                <c:pt idx="186">
                  <c:v>-48.816710789988051</c:v>
                </c:pt>
                <c:pt idx="187">
                  <c:v>-48.816002111271601</c:v>
                </c:pt>
                <c:pt idx="188">
                  <c:v>-48.815951094876809</c:v>
                </c:pt>
                <c:pt idx="189">
                  <c:v>-48.816535860253687</c:v>
                </c:pt>
                <c:pt idx="190">
                  <c:v>-48.817735356892989</c:v>
                </c:pt>
                <c:pt idx="191">
                  <c:v>-48.819529326353887</c:v>
                </c:pt>
                <c:pt idx="192">
                  <c:v>-48.821898266363618</c:v>
                </c:pt>
                <c:pt idx="193">
                  <c:v>-48.824823396856971</c:v>
                </c:pt>
                <c:pt idx="194">
                  <c:v>-48.828286627832867</c:v>
                </c:pt>
                <c:pt idx="195">
                  <c:v>-48.832270528914407</c:v>
                </c:pt>
                <c:pt idx="196">
                  <c:v>-48.836758300506744</c:v>
                </c:pt>
                <c:pt idx="197">
                  <c:v>-48.841733746454992</c:v>
                </c:pt>
                <c:pt idx="198">
                  <c:v>-48.847181248110672</c:v>
                </c:pt>
                <c:pt idx="199">
                  <c:v>-48.85308573972236</c:v>
                </c:pt>
                <c:pt idx="200">
                  <c:v>-48.859432685071141</c:v>
                </c:pt>
                <c:pt idx="201">
                  <c:v>-48.866208055277895</c:v>
                </c:pt>
                <c:pt idx="202">
                  <c:v>-48.873398307713252</c:v>
                </c:pt>
                <c:pt idx="203">
                  <c:v>-48.880990365946943</c:v>
                </c:pt>
                <c:pt idx="204">
                  <c:v>-48.88897160067625</c:v>
                </c:pt>
                <c:pt idx="205">
                  <c:v>-48.897329811578174</c:v>
                </c:pt>
                <c:pt idx="206">
                  <c:v>-48.906053210033129</c:v>
                </c:pt>
                <c:pt idx="207">
                  <c:v>-48.915130402671267</c:v>
                </c:pt>
                <c:pt idx="208">
                  <c:v>-48.924550375696015</c:v>
                </c:pt>
                <c:pt idx="209">
                  <c:v>-48.934302479941969</c:v>
                </c:pt>
                <c:pt idx="210">
                  <c:v>-48.944376416627065</c:v>
                </c:pt>
                <c:pt idx="211">
                  <c:v>-48.954762223761733</c:v>
                </c:pt>
                <c:pt idx="212">
                  <c:v>-48.965450263179463</c:v>
                </c:pt>
                <c:pt idx="213">
                  <c:v>-48.9764312081561</c:v>
                </c:pt>
                <c:pt idx="214">
                  <c:v>-48.987696031586516</c:v>
                </c:pt>
                <c:pt idx="215">
                  <c:v>-48.999235994689705</c:v>
                </c:pt>
                <c:pt idx="216">
                  <c:v>-49.011042636214803</c:v>
                </c:pt>
                <c:pt idx="217">
                  <c:v>-49.023107762122208</c:v>
                </c:pt>
                <c:pt idx="218">
                  <c:v>-49.035423435715572</c:v>
                </c:pt>
                <c:pt idx="219">
                  <c:v>-49.047981968201839</c:v>
                </c:pt>
                <c:pt idx="220">
                  <c:v>-49.060775909657693</c:v>
                </c:pt>
                <c:pt idx="221">
                  <c:v>-49.073798040382215</c:v>
                </c:pt>
                <c:pt idx="222">
                  <c:v>-49.087041362616631</c:v>
                </c:pt>
                <c:pt idx="223">
                  <c:v>-49.100499092612949</c:v>
                </c:pt>
                <c:pt idx="224">
                  <c:v>-49.114164653034614</c:v>
                </c:pt>
                <c:pt idx="225">
                  <c:v>-49.128031665673092</c:v>
                </c:pt>
                <c:pt idx="226">
                  <c:v>-49.142093944464975</c:v>
                </c:pt>
                <c:pt idx="227">
                  <c:v>-49.156345488795523</c:v>
                </c:pt>
                <c:pt idx="228">
                  <c:v>-49.170780477074878</c:v>
                </c:pt>
                <c:pt idx="229">
                  <c:v>-49.185393260574131</c:v>
                </c:pt>
                <c:pt idx="230">
                  <c:v>-49.200178357509188</c:v>
                </c:pt>
                <c:pt idx="231">
                  <c:v>-49.215130447360814</c:v>
                </c:pt>
                <c:pt idx="232">
                  <c:v>-49.230244365419971</c:v>
                </c:pt>
                <c:pt idx="233">
                  <c:v>-49.245515097548221</c:v>
                </c:pt>
                <c:pt idx="234">
                  <c:v>-49.260937775143354</c:v>
                </c:pt>
                <c:pt idx="235">
                  <c:v>-49.276507670300809</c:v>
                </c:pt>
                <c:pt idx="236">
                  <c:v>-49.292220191162443</c:v>
                </c:pt>
                <c:pt idx="237">
                  <c:v>-49.308070877443953</c:v>
                </c:pt>
                <c:pt idx="238">
                  <c:v>-49.324055396133204</c:v>
                </c:pt>
                <c:pt idx="239">
                  <c:v>-49.340169537351898</c:v>
                </c:pt>
                <c:pt idx="240">
                  <c:v>-49.356409210373471</c:v>
                </c:pt>
                <c:pt idx="241">
                  <c:v>-49.372770439790315</c:v>
                </c:pt>
                <c:pt idx="242">
                  <c:v>-49.389249361824035</c:v>
                </c:pt>
                <c:pt idx="243">
                  <c:v>-49.40584222077247</c:v>
                </c:pt>
                <c:pt idx="244">
                  <c:v>-49.422545365587666</c:v>
                </c:pt>
                <c:pt idx="245">
                  <c:v>-49.439355246579368</c:v>
                </c:pt>
                <c:pt idx="246">
                  <c:v>-49.456268412238487</c:v>
                </c:pt>
                <c:pt idx="247">
                  <c:v>-49.473281506175837</c:v>
                </c:pt>
                <c:pt idx="248">
                  <c:v>-49.490391264171052</c:v>
                </c:pt>
                <c:pt idx="249">
                  <c:v>-49.507594511327241</c:v>
                </c:pt>
                <c:pt idx="250">
                  <c:v>-49.524888159327148</c:v>
                </c:pt>
                <c:pt idx="251">
                  <c:v>-49.542269203786418</c:v>
                </c:pt>
                <c:pt idx="252">
                  <c:v>-49.559734721700231</c:v>
                </c:pt>
                <c:pt idx="253">
                  <c:v>-49.57728186897937</c:v>
                </c:pt>
                <c:pt idx="254">
                  <c:v>-49.59490787807227</c:v>
                </c:pt>
                <c:pt idx="255">
                  <c:v>-49.612610055669528</c:v>
                </c:pt>
                <c:pt idx="256">
                  <c:v>-49.630385780487558</c:v>
                </c:pt>
                <c:pt idx="257">
                  <c:v>-49.648232501128348</c:v>
                </c:pt>
                <c:pt idx="258">
                  <c:v>-49.666147734012291</c:v>
                </c:pt>
                <c:pt idx="259">
                  <c:v>-49.684129061381263</c:v>
                </c:pt>
                <c:pt idx="260">
                  <c:v>-49.70217412936907</c:v>
                </c:pt>
                <c:pt idx="261">
                  <c:v>-49.720280646136899</c:v>
                </c:pt>
                <c:pt idx="262">
                  <c:v>-49.738446380071082</c:v>
                </c:pt>
                <c:pt idx="263">
                  <c:v>-49.75666915804085</c:v>
                </c:pt>
                <c:pt idx="264">
                  <c:v>-49.774946863713822</c:v>
                </c:pt>
                <c:pt idx="265">
                  <c:v>-49.793277435926974</c:v>
                </c:pt>
                <c:pt idx="266">
                  <c:v>-49.811658867111092</c:v>
                </c:pt>
                <c:pt idx="267">
                  <c:v>-49.83008920176659</c:v>
                </c:pt>
                <c:pt idx="268">
                  <c:v>-49.848566534988919</c:v>
                </c:pt>
                <c:pt idx="269">
                  <c:v>-49.867089011041543</c:v>
                </c:pt>
                <c:pt idx="270">
                  <c:v>-49.885654821974946</c:v>
                </c:pt>
                <c:pt idx="271">
                  <c:v>-49.904262206289786</c:v>
                </c:pt>
                <c:pt idx="272">
                  <c:v>-49.922909447642695</c:v>
                </c:pt>
                <c:pt idx="273">
                  <c:v>-49.941594873593125</c:v>
                </c:pt>
                <c:pt idx="274">
                  <c:v>-49.960316854389802</c:v>
                </c:pt>
                <c:pt idx="275">
                  <c:v>-49.979073801795337</c:v>
                </c:pt>
                <c:pt idx="276">
                  <c:v>-49.997864167947569</c:v>
                </c:pt>
                <c:pt idx="277">
                  <c:v>-50.016686444256429</c:v>
                </c:pt>
                <c:pt idx="278">
                  <c:v>-50.035539160335034</c:v>
                </c:pt>
                <c:pt idx="279">
                  <c:v>-50.054420882963775</c:v>
                </c:pt>
                <c:pt idx="280">
                  <c:v>-50.073330215086244</c:v>
                </c:pt>
                <c:pt idx="281">
                  <c:v>-50.092265794835853</c:v>
                </c:pt>
                <c:pt idx="282">
                  <c:v>-50.111226294592292</c:v>
                </c:pt>
                <c:pt idx="283">
                  <c:v>-50.130210420066405</c:v>
                </c:pt>
                <c:pt idx="284">
                  <c:v>-50.149216909412829</c:v>
                </c:pt>
                <c:pt idx="285">
                  <c:v>-50.168244532369386</c:v>
                </c:pt>
                <c:pt idx="286">
                  <c:v>-50.187292089422122</c:v>
                </c:pt>
                <c:pt idx="287">
                  <c:v>-50.206358410995421</c:v>
                </c:pt>
                <c:pt idx="288">
                  <c:v>-50.225442356666008</c:v>
                </c:pt>
                <c:pt idx="289">
                  <c:v>-50.24454281440039</c:v>
                </c:pt>
                <c:pt idx="290">
                  <c:v>-50.263658699814627</c:v>
                </c:pt>
                <c:pt idx="291">
                  <c:v>-50.282788955455963</c:v>
                </c:pt>
                <c:pt idx="292">
                  <c:v>-50.301932550105292</c:v>
                </c:pt>
                <c:pt idx="293">
                  <c:v>-50.321088478100087</c:v>
                </c:pt>
                <c:pt idx="294">
                  <c:v>-50.340255758676932</c:v>
                </c:pt>
                <c:pt idx="295">
                  <c:v>-50.359433435332896</c:v>
                </c:pt>
                <c:pt idx="296">
                  <c:v>-50.378620575205559</c:v>
                </c:pt>
                <c:pt idx="297">
                  <c:v>-50.397816268470557</c:v>
                </c:pt>
                <c:pt idx="298">
                  <c:v>-50.417019627756403</c:v>
                </c:pt>
                <c:pt idx="299">
                  <c:v>-50.436229787576046</c:v>
                </c:pt>
                <c:pt idx="300">
                  <c:v>-50.45544590377439</c:v>
                </c:pt>
                <c:pt idx="301">
                  <c:v>-50.474667152991515</c:v>
                </c:pt>
                <c:pt idx="302">
                  <c:v>-50.493892732140907</c:v>
                </c:pt>
                <c:pt idx="303">
                  <c:v>-50.513121857902391</c:v>
                </c:pt>
                <c:pt idx="304">
                  <c:v>-50.532353766229122</c:v>
                </c:pt>
                <c:pt idx="305">
                  <c:v>-50.551587711868365</c:v>
                </c:pt>
                <c:pt idx="306">
                  <c:v>-50.570822967895509</c:v>
                </c:pt>
                <c:pt idx="307">
                  <c:v>-50.590058825260911</c:v>
                </c:pt>
                <c:pt idx="308">
                  <c:v>-50.609294592349336</c:v>
                </c:pt>
                <c:pt idx="309">
                  <c:v>-50.628529594551267</c:v>
                </c:pt>
                <c:pt idx="310">
                  <c:v>-50.647763173846073</c:v>
                </c:pt>
                <c:pt idx="311">
                  <c:v>-50.666994688396542</c:v>
                </c:pt>
                <c:pt idx="312">
                  <c:v>-50.686223512154214</c:v>
                </c:pt>
                <c:pt idx="313">
                  <c:v>-50.705449034475592</c:v>
                </c:pt>
                <c:pt idx="314">
                  <c:v>-50.72467065974859</c:v>
                </c:pt>
                <c:pt idx="315">
                  <c:v>-50.743887807028962</c:v>
                </c:pt>
                <c:pt idx="316">
                  <c:v>-50.763099909686538</c:v>
                </c:pt>
                <c:pt idx="317">
                  <c:v>-50.782306415060873</c:v>
                </c:pt>
                <c:pt idx="318">
                  <c:v>-50.801506784125948</c:v>
                </c:pt>
                <c:pt idx="319">
                  <c:v>-50.820700491163919</c:v>
                </c:pt>
                <c:pt idx="320">
                  <c:v>-50.839887023447254</c:v>
                </c:pt>
                <c:pt idx="321">
                  <c:v>-50.859065880929421</c:v>
                </c:pt>
                <c:pt idx="322">
                  <c:v>-50.878236575943589</c:v>
                </c:pt>
                <c:pt idx="323">
                  <c:v>-50.897398632909216</c:v>
                </c:pt>
                <c:pt idx="324">
                  <c:v>-50.916551588046239</c:v>
                </c:pt>
                <c:pt idx="325">
                  <c:v>-50.935694989096774</c:v>
                </c:pt>
                <c:pt idx="326">
                  <c:v>-50.954828395053923</c:v>
                </c:pt>
                <c:pt idx="327">
                  <c:v>-50.973951375897578</c:v>
                </c:pt>
                <c:pt idx="328">
                  <c:v>-50.993063512337145</c:v>
                </c:pt>
                <c:pt idx="329">
                  <c:v>-51.012164395560646</c:v>
                </c:pt>
                <c:pt idx="330">
                  <c:v>-51.031253626990406</c:v>
                </c:pt>
                <c:pt idx="331">
                  <c:v>-51.050330818044927</c:v>
                </c:pt>
                <c:pt idx="332">
                  <c:v>-51.069395589906691</c:v>
                </c:pt>
                <c:pt idx="333">
                  <c:v>-51.088447573296023</c:v>
                </c:pt>
                <c:pt idx="334">
                  <c:v>-51.107486408250502</c:v>
                </c:pt>
                <c:pt idx="335">
                  <c:v>-51.126511743909987</c:v>
                </c:pt>
                <c:pt idx="336">
                  <c:v>-51.145523238307113</c:v>
                </c:pt>
                <c:pt idx="337">
                  <c:v>-51.164520558162813</c:v>
                </c:pt>
                <c:pt idx="338">
                  <c:v>-51.183503378687149</c:v>
                </c:pt>
                <c:pt idx="339">
                  <c:v>-51.202471383385017</c:v>
                </c:pt>
                <c:pt idx="340">
                  <c:v>-51.221424263866631</c:v>
                </c:pt>
                <c:pt idx="341">
                  <c:v>-51.240361719662737</c:v>
                </c:pt>
                <c:pt idx="342">
                  <c:v>-51.259283458044358</c:v>
                </c:pt>
                <c:pt idx="343">
                  <c:v>-51.278189193846977</c:v>
                </c:pt>
                <c:pt idx="344">
                  <c:v>-51.297078649299053</c:v>
                </c:pt>
                <c:pt idx="345">
                  <c:v>-51.315951553854632</c:v>
                </c:pt>
                <c:pt idx="346">
                  <c:v>-51.334807644030192</c:v>
                </c:pt>
                <c:pt idx="347">
                  <c:v>-51.353646663245328</c:v>
                </c:pt>
                <c:pt idx="348">
                  <c:v>-51.372468361667252</c:v>
                </c:pt>
                <c:pt idx="349">
                  <c:v>-51.39127249605928</c:v>
                </c:pt>
                <c:pt idx="350">
                  <c:v>-51.410058829632696</c:v>
                </c:pt>
                <c:pt idx="351">
                  <c:v>-51.428827131902359</c:v>
                </c:pt>
                <c:pt idx="352">
                  <c:v>-51.4475771785457</c:v>
                </c:pt>
                <c:pt idx="353">
                  <c:v>-51.466308751265103</c:v>
                </c:pt>
                <c:pt idx="354">
                  <c:v>-51.485021637653539</c:v>
                </c:pt>
                <c:pt idx="355">
                  <c:v>-51.503715631063464</c:v>
                </c:pt>
                <c:pt idx="356">
                  <c:v>-51.522390530478724</c:v>
                </c:pt>
                <c:pt idx="357">
                  <c:v>-51.541046140389625</c:v>
                </c:pt>
                <c:pt idx="358">
                  <c:v>-51.559682270670763</c:v>
                </c:pt>
                <c:pt idx="359">
                  <c:v>-51.578298736461946</c:v>
                </c:pt>
                <c:pt idx="360">
                  <c:v>-51.596895358051746</c:v>
                </c:pt>
                <c:pt idx="361">
                  <c:v>-51.615471960763827</c:v>
                </c:pt>
                <c:pt idx="362">
                  <c:v>-51.634028374845954</c:v>
                </c:pt>
                <c:pt idx="363">
                  <c:v>-51.652564435361541</c:v>
                </c:pt>
                <c:pt idx="364">
                  <c:v>-51.671079982083789</c:v>
                </c:pt>
                <c:pt idx="365">
                  <c:v>-51.689574859392202</c:v>
                </c:pt>
                <c:pt idx="366">
                  <c:v>-51.708048916171514</c:v>
                </c:pt>
                <c:pt idx="367">
                  <c:v>-51.726502005712987</c:v>
                </c:pt>
                <c:pt idx="368">
                  <c:v>-51.744933985617934</c:v>
                </c:pt>
                <c:pt idx="369">
                  <c:v>-51.763344717703497</c:v>
                </c:pt>
                <c:pt idx="370">
                  <c:v>-51.781734067910548</c:v>
                </c:pt>
                <c:pt idx="371">
                  <c:v>-51.800101906213712</c:v>
                </c:pt>
                <c:pt idx="372">
                  <c:v>-51.818448106533396</c:v>
                </c:pt>
                <c:pt idx="373">
                  <c:v>-51.836772546649954</c:v>
                </c:pt>
                <c:pt idx="374">
                  <c:v>-51.855075108119586</c:v>
                </c:pt>
                <c:pt idx="375">
                  <c:v>-51.873355676192361</c:v>
                </c:pt>
                <c:pt idx="376">
                  <c:v>-51.891614139731942</c:v>
                </c:pt>
                <c:pt idx="377">
                  <c:v>-51.909850391137162</c:v>
                </c:pt>
                <c:pt idx="378">
                  <c:v>-51.9280643262654</c:v>
                </c:pt>
                <c:pt idx="379">
                  <c:v>-51.946255844357616</c:v>
                </c:pt>
                <c:pt idx="380">
                  <c:v>-51.964424847965091</c:v>
                </c:pt>
                <c:pt idx="381">
                  <c:v>-51.982571242877839</c:v>
                </c:pt>
                <c:pt idx="382">
                  <c:v>-52.000694938054551</c:v>
                </c:pt>
                <c:pt idx="383">
                  <c:v>-52.018795845554145</c:v>
                </c:pt>
                <c:pt idx="384">
                  <c:v>-52.036873880468804</c:v>
                </c:pt>
                <c:pt idx="385">
                  <c:v>-52.054928960858511</c:v>
                </c:pt>
                <c:pt idx="386">
                  <c:v>-52.072961007687056</c:v>
                </c:pt>
                <c:pt idx="387">
                  <c:v>-52.090969944759365</c:v>
                </c:pt>
                <c:pt idx="388">
                  <c:v>-52.108955698660381</c:v>
                </c:pt>
                <c:pt idx="389">
                  <c:v>-52.126918198695044</c:v>
                </c:pt>
                <c:pt idx="390">
                  <c:v>-52.144857376829819</c:v>
                </c:pt>
                <c:pt idx="391">
                  <c:v>-52.162773167635379</c:v>
                </c:pt>
                <c:pt idx="392">
                  <c:v>-52.180665508230561</c:v>
                </c:pt>
                <c:pt idx="393">
                  <c:v>-52.198534338227532</c:v>
                </c:pt>
                <c:pt idx="394">
                  <c:v>-52.216379599678191</c:v>
                </c:pt>
                <c:pt idx="395">
                  <c:v>-52.234201237021686</c:v>
                </c:pt>
                <c:pt idx="396">
                  <c:v>-52.251999197033086</c:v>
                </c:pt>
                <c:pt idx="397">
                  <c:v>-52.269773428773192</c:v>
                </c:pt>
                <c:pt idx="398">
                  <c:v>-52.287523883539365</c:v>
                </c:pt>
                <c:pt idx="399">
                  <c:v>-52.30525051481748</c:v>
                </c:pt>
                <c:pt idx="400">
                  <c:v>-52.32295327823487</c:v>
                </c:pt>
                <c:pt idx="401">
                  <c:v>-52.340632131514312</c:v>
                </c:pt>
                <c:pt idx="402">
                  <c:v>-52.358287034428947</c:v>
                </c:pt>
                <c:pt idx="403">
                  <c:v>-52.375917948758243</c:v>
                </c:pt>
                <c:pt idx="404">
                  <c:v>-52.393524838244801</c:v>
                </c:pt>
                <c:pt idx="405">
                  <c:v>-52.411107668552191</c:v>
                </c:pt>
                <c:pt idx="406">
                  <c:v>-52.42866640722356</c:v>
                </c:pt>
                <c:pt idx="407">
                  <c:v>-52.446201023641272</c:v>
                </c:pt>
                <c:pt idx="408">
                  <c:v>-52.463711488987201</c:v>
                </c:pt>
                <c:pt idx="409">
                  <c:v>-52.481197776204105</c:v>
                </c:pt>
                <c:pt idx="410">
                  <c:v>-52.498659859957606</c:v>
                </c:pt>
                <c:pt idx="411">
                  <c:v>-52.51609771659907</c:v>
                </c:pt>
                <c:pt idx="412">
                  <c:v>-52.533511324129272</c:v>
                </c:pt>
                <c:pt idx="413">
                  <c:v>-52.550900662162825</c:v>
                </c:pt>
                <c:pt idx="414">
                  <c:v>-52.568265711893289</c:v>
                </c:pt>
                <c:pt idx="415">
                  <c:v>-52.585606456059075</c:v>
                </c:pt>
                <c:pt idx="416">
                  <c:v>-52.602922878910114</c:v>
                </c:pt>
                <c:pt idx="417">
                  <c:v>-52.620214966175034</c:v>
                </c:pt>
                <c:pt idx="418">
                  <c:v>-52.637482705029228</c:v>
                </c:pt>
                <c:pt idx="419">
                  <c:v>-52.654726084063512</c:v>
                </c:pt>
                <c:pt idx="420">
                  <c:v>-52.671945093253349</c:v>
                </c:pt>
                <c:pt idx="421">
                  <c:v>-52.689139723928832</c:v>
                </c:pt>
                <c:pt idx="422">
                  <c:v>-52.706309968745266</c:v>
                </c:pt>
                <c:pt idx="423">
                  <c:v>-52.723455821654298</c:v>
                </c:pt>
                <c:pt idx="424">
                  <c:v>-52.740577277875708</c:v>
                </c:pt>
                <c:pt idx="425">
                  <c:v>-52.757674333869709</c:v>
                </c:pt>
                <c:pt idx="426">
                  <c:v>-52.774746987309939</c:v>
                </c:pt>
                <c:pt idx="427">
                  <c:v>-52.791795237056867</c:v>
                </c:pt>
                <c:pt idx="428">
                  <c:v>-52.808819083131851</c:v>
                </c:pt>
                <c:pt idx="429">
                  <c:v>-52.825818526691684</c:v>
                </c:pt>
                <c:pt idx="430">
                  <c:v>-52.842793570003657</c:v>
                </c:pt>
                <c:pt idx="431">
                  <c:v>-52.859744216421149</c:v>
                </c:pt>
                <c:pt idx="432">
                  <c:v>-52.876670470359706</c:v>
                </c:pt>
                <c:pt idx="433">
                  <c:v>-52.893572337273646</c:v>
                </c:pt>
                <c:pt idx="434">
                  <c:v>-52.91044982363303</c:v>
                </c:pt>
                <c:pt idx="435">
                  <c:v>-52.92730293690127</c:v>
                </c:pt>
                <c:pt idx="436">
                  <c:v>-52.944131685513042</c:v>
                </c:pt>
                <c:pt idx="437">
                  <c:v>-52.960936078852725</c:v>
                </c:pt>
                <c:pt idx="438">
                  <c:v>-52.977716127233251</c:v>
                </c:pt>
                <c:pt idx="439">
                  <c:v>-52.994471841875431</c:v>
                </c:pt>
                <c:pt idx="440">
                  <c:v>-53.011203234887596</c:v>
                </c:pt>
                <c:pt idx="441">
                  <c:v>-53.027910319245763</c:v>
                </c:pt>
                <c:pt idx="442">
                  <c:v>-53.044593108774123</c:v>
                </c:pt>
                <c:pt idx="443">
                  <c:v>-53.061251618125986</c:v>
                </c:pt>
                <c:pt idx="444">
                  <c:v>-53.077885862765029</c:v>
                </c:pt>
                <c:pt idx="445">
                  <c:v>-53.094495858947035</c:v>
                </c:pt>
                <c:pt idx="446">
                  <c:v>-53.111081623701857</c:v>
                </c:pt>
                <c:pt idx="447">
                  <c:v>-53.127643174815844</c:v>
                </c:pt>
                <c:pt idx="448">
                  <c:v>-53.144180530814666</c:v>
                </c:pt>
                <c:pt idx="449">
                  <c:v>-53.160693710946283</c:v>
                </c:pt>
                <c:pt idx="450">
                  <c:v>-53.177182735164493</c:v>
                </c:pt>
                <c:pt idx="451">
                  <c:v>-53.193647624112657</c:v>
                </c:pt>
                <c:pt idx="452">
                  <c:v>-53.210088399107782</c:v>
                </c:pt>
                <c:pt idx="453">
                  <c:v>-53.226505082124966</c:v>
                </c:pt>
                <c:pt idx="454">
                  <c:v>-53.242897695782084</c:v>
                </c:pt>
                <c:pt idx="455">
                  <c:v>-53.259266263324847</c:v>
                </c:pt>
                <c:pt idx="456">
                  <c:v>-53.275610808612093</c:v>
                </c:pt>
                <c:pt idx="457">
                  <c:v>-53.291931356101443</c:v>
                </c:pt>
                <c:pt idx="458">
                  <c:v>-53.308227930835166</c:v>
                </c:pt>
                <c:pt idx="459">
                  <c:v>-53.324500558426408</c:v>
                </c:pt>
                <c:pt idx="460">
                  <c:v>-53.340749265045559</c:v>
                </c:pt>
                <c:pt idx="461">
                  <c:v>-53.356974077407116</c:v>
                </c:pt>
                <c:pt idx="462">
                  <c:v>-53.373175022756541</c:v>
                </c:pt>
                <c:pt idx="463">
                  <c:v>-53.389352128857581</c:v>
                </c:pt>
                <c:pt idx="464">
                  <c:v>-53.405505423979747</c:v>
                </c:pt>
                <c:pt idx="465">
                  <c:v>-53.421634936886065</c:v>
                </c:pt>
                <c:pt idx="466">
                  <c:v>-53.437740696821045</c:v>
                </c:pt>
                <c:pt idx="467">
                  <c:v>-53.453822733498917</c:v>
                </c:pt>
                <c:pt idx="468">
                  <c:v>-53.469881077092126</c:v>
                </c:pt>
                <c:pt idx="469">
                  <c:v>-53.485915758219946</c:v>
                </c:pt>
                <c:pt idx="470">
                  <c:v>-53.501926807937437</c:v>
                </c:pt>
                <c:pt idx="471">
                  <c:v>-53.517914257724584</c:v>
                </c:pt>
                <c:pt idx="472">
                  <c:v>-53.53387813947559</c:v>
                </c:pt>
                <c:pt idx="473">
                  <c:v>-53.549818485488444</c:v>
                </c:pt>
                <c:pt idx="474">
                  <c:v>-53.565735328454721</c:v>
                </c:pt>
                <c:pt idx="475">
                  <c:v>-53.581628701449475</c:v>
                </c:pt>
                <c:pt idx="476">
                  <c:v>-53.597498637921426</c:v>
                </c:pt>
                <c:pt idx="477">
                  <c:v>-53.613345171683335</c:v>
                </c:pt>
                <c:pt idx="478">
                  <c:v>-53.629168336902481</c:v>
                </c:pt>
                <c:pt idx="479">
                  <c:v>-53.644968168091431</c:v>
                </c:pt>
                <c:pt idx="480">
                  <c:v>-53.660744700098931</c:v>
                </c:pt>
                <c:pt idx="481">
                  <c:v>-53.676497968100996</c:v>
                </c:pt>
                <c:pt idx="482">
                  <c:v>-53.692228007592178</c:v>
                </c:pt>
                <c:pt idx="483">
                  <c:v>-53.707934854376951</c:v>
                </c:pt>
                <c:pt idx="484">
                  <c:v>-53.723618544561369</c:v>
                </c:pt>
                <c:pt idx="485">
                  <c:v>-53.739279114544793</c:v>
                </c:pt>
                <c:pt idx="486">
                  <c:v>-53.754916601011843</c:v>
                </c:pt>
                <c:pt idx="487">
                  <c:v>-53.770531040924453</c:v>
                </c:pt>
                <c:pt idx="488">
                  <c:v>-53.786122471514091</c:v>
                </c:pt>
                <c:pt idx="489">
                  <c:v>-53.801690930274233</c:v>
                </c:pt>
                <c:pt idx="490">
                  <c:v>-53.817236454952806</c:v>
                </c:pt>
                <c:pt idx="491">
                  <c:v>-53.832759083544921</c:v>
                </c:pt>
                <c:pt idx="492">
                  <c:v>-53.848258854285717</c:v>
                </c:pt>
                <c:pt idx="493">
                  <c:v>-53.863735805643259</c:v>
                </c:pt>
                <c:pt idx="494">
                  <c:v>-53.87918997631175</c:v>
                </c:pt>
                <c:pt idx="495">
                  <c:v>-53.894621405204653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808-4DB4-8E0F-E2FE9A7E0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367072"/>
        <c:axId val="74363744"/>
      </c:scatterChart>
      <c:scatterChart>
        <c:scatterStyle val="lineMarker"/>
        <c:varyColors val="0"/>
        <c:ser>
          <c:idx val="1"/>
          <c:order val="1"/>
          <c:tx>
            <c:v>リターンロス</c:v>
          </c:tx>
          <c:spPr>
            <a:ln w="12700" cap="rnd">
              <a:solidFill>
                <a:srgbClr val="00206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演算処理!$CE$34:$CE$529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演算処理!$CK$34:$CK$529</c:f>
              <c:numCache>
                <c:formatCode>General</c:formatCode>
                <c:ptCount val="496"/>
                <c:pt idx="0">
                  <c:v>-19.518717324188785</c:v>
                </c:pt>
                <c:pt idx="1">
                  <c:v>-17.917607130539192</c:v>
                </c:pt>
                <c:pt idx="2">
                  <c:v>-16.582904594268012</c:v>
                </c:pt>
                <c:pt idx="3">
                  <c:v>-15.455898156503743</c:v>
                </c:pt>
                <c:pt idx="4">
                  <c:v>-14.500265727561818</c:v>
                </c:pt>
                <c:pt idx="5">
                  <c:v>-13.692473474999733</c:v>
                </c:pt>
                <c:pt idx="6">
                  <c:v>-13.017019693946514</c:v>
                </c:pt>
                <c:pt idx="7">
                  <c:v>-12.463967543667728</c:v>
                </c:pt>
                <c:pt idx="8">
                  <c:v>-12.027641434157486</c:v>
                </c:pt>
                <c:pt idx="9">
                  <c:v>-11.705953506832135</c:v>
                </c:pt>
                <c:pt idx="10">
                  <c:v>-11.500100767949684</c:v>
                </c:pt>
                <c:pt idx="11">
                  <c:v>-11.414518251137762</c:v>
                </c:pt>
                <c:pt idx="12">
                  <c:v>-11.457068052917281</c:v>
                </c:pt>
                <c:pt idx="13">
                  <c:v>-11.639527915578622</c:v>
                </c:pt>
                <c:pt idx="14">
                  <c:v>-11.978544603933351</c:v>
                </c:pt>
                <c:pt idx="15">
                  <c:v>-12.497374820900655</c:v>
                </c:pt>
                <c:pt idx="16">
                  <c:v>-13.229034455123095</c:v>
                </c:pt>
                <c:pt idx="17">
                  <c:v>-14.222140881671603</c:v>
                </c:pt>
                <c:pt idx="18">
                  <c:v>-15.552427163628828</c:v>
                </c:pt>
                <c:pt idx="19">
                  <c:v>-17.347880246921296</c:v>
                </c:pt>
                <c:pt idx="20">
                  <c:v>-19.853053675275024</c:v>
                </c:pt>
                <c:pt idx="21">
                  <c:v>-23.641476674178499</c:v>
                </c:pt>
                <c:pt idx="22">
                  <c:v>-30.778754512897194</c:v>
                </c:pt>
                <c:pt idx="23">
                  <c:v>-42.327468082135113</c:v>
                </c:pt>
                <c:pt idx="24">
                  <c:v>-27.386673742114397</c:v>
                </c:pt>
                <c:pt idx="25">
                  <c:v>-22.473997115187025</c:v>
                </c:pt>
                <c:pt idx="26">
                  <c:v>-19.635530314897323</c:v>
                </c:pt>
                <c:pt idx="27">
                  <c:v>-17.755554127963077</c:v>
                </c:pt>
                <c:pt idx="28">
                  <c:v>-16.433234394116042</c:v>
                </c:pt>
                <c:pt idx="29">
                  <c:v>-15.471735102411932</c:v>
                </c:pt>
                <c:pt idx="30">
                  <c:v>-14.761731306886702</c:v>
                </c:pt>
                <c:pt idx="31">
                  <c:v>-14.245870803736667</c:v>
                </c:pt>
                <c:pt idx="32">
                  <c:v>-13.906789550916493</c:v>
                </c:pt>
                <c:pt idx="33">
                  <c:v>-13.76560423627132</c:v>
                </c:pt>
                <c:pt idx="34">
                  <c:v>-13.892042100657187</c:v>
                </c:pt>
                <c:pt idx="35">
                  <c:v>-14.436583580490103</c:v>
                </c:pt>
                <c:pt idx="36">
                  <c:v>-15.715219602906568</c:v>
                </c:pt>
                <c:pt idx="37">
                  <c:v>-18.484991079566516</c:v>
                </c:pt>
                <c:pt idx="38">
                  <c:v>-25.649865890780209</c:v>
                </c:pt>
                <c:pt idx="39">
                  <c:v>-29.152100671669711</c:v>
                </c:pt>
                <c:pt idx="40">
                  <c:v>-17.651671736792409</c:v>
                </c:pt>
                <c:pt idx="41">
                  <c:v>-13.361384827289394</c:v>
                </c:pt>
                <c:pt idx="42">
                  <c:v>-11.817096210649943</c:v>
                </c:pt>
                <c:pt idx="43">
                  <c:v>-12.920893027078083</c:v>
                </c:pt>
                <c:pt idx="44">
                  <c:v>-20.865385127812416</c:v>
                </c:pt>
                <c:pt idx="45">
                  <c:v>-13.849509709247748</c:v>
                </c:pt>
                <c:pt idx="46">
                  <c:v>-2.9300832221390283</c:v>
                </c:pt>
                <c:pt idx="47">
                  <c:v>-0.1734101720768943</c:v>
                </c:pt>
                <c:pt idx="48">
                  <c:v>-0.10948680803388508</c:v>
                </c:pt>
                <c:pt idx="49">
                  <c:v>-3.8351542834620972E-2</c:v>
                </c:pt>
                <c:pt idx="50">
                  <c:v>-1.057187887824268E-2</c:v>
                </c:pt>
                <c:pt idx="51">
                  <c:v>-2.4364959613718015E-3</c:v>
                </c:pt>
                <c:pt idx="52">
                  <c:v>-3.9424762946857548E-4</c:v>
                </c:pt>
                <c:pt idx="53">
                  <c:v>-1.7352726282485737E-5</c:v>
                </c:pt>
                <c:pt idx="54">
                  <c:v>-1.2955069156737158E-5</c:v>
                </c:pt>
                <c:pt idx="55">
                  <c:v>-4.6718231373233502E-5</c:v>
                </c:pt>
                <c:pt idx="56">
                  <c:v>-5.6535627427303417E-5</c:v>
                </c:pt>
                <c:pt idx="57">
                  <c:v>-4.6438757384109427E-5</c:v>
                </c:pt>
                <c:pt idx="58">
                  <c:v>-2.926981865683579E-5</c:v>
                </c:pt>
                <c:pt idx="59">
                  <c:v>-1.3779654655231358E-5</c:v>
                </c:pt>
                <c:pt idx="60">
                  <c:v>-3.8308268119986084E-6</c:v>
                </c:pt>
                <c:pt idx="61">
                  <c:v>-1.84038657737156E-6</c:v>
                </c:pt>
                <c:pt idx="62">
                  <c:v>-1.5617228639533718E-6</c:v>
                </c:pt>
                <c:pt idx="63">
                  <c:v>-6.7462229522461056E-6</c:v>
                </c:pt>
                <c:pt idx="64">
                  <c:v>-1.4086082225390674E-5</c:v>
                </c:pt>
                <c:pt idx="65">
                  <c:v>-2.2280743827017965E-5</c:v>
                </c:pt>
                <c:pt idx="66">
                  <c:v>-3.035343907209179E-5</c:v>
                </c:pt>
                <c:pt idx="67">
                  <c:v>-3.7640656818812689E-5</c:v>
                </c:pt>
                <c:pt idx="68">
                  <c:v>-4.3743517092968817E-5</c:v>
                </c:pt>
                <c:pt idx="69">
                  <c:v>-4.8468645582543449E-5</c:v>
                </c:pt>
                <c:pt idx="70">
                  <c:v>-5.17720149634554E-5</c:v>
                </c:pt>
                <c:pt idx="71">
                  <c:v>-5.3711301542389495E-5</c:v>
                </c:pt>
                <c:pt idx="72">
                  <c:v>-5.4408156119186926E-5</c:v>
                </c:pt>
                <c:pt idx="73">
                  <c:v>-5.4019803238423656E-5</c:v>
                </c:pt>
                <c:pt idx="74">
                  <c:v>-5.271858280659486E-5</c:v>
                </c:pt>
                <c:pt idx="75">
                  <c:v>-5.0677859172567174E-5</c:v>
                </c:pt>
                <c:pt idx="76">
                  <c:v>-4.8062823039052555E-5</c:v>
                </c:pt>
                <c:pt idx="77">
                  <c:v>-4.5024926887803836E-5</c:v>
                </c:pt>
                <c:pt idx="78">
                  <c:v>-4.1698935939287274E-5</c:v>
                </c:pt>
                <c:pt idx="79">
                  <c:v>-3.8201802107103687E-5</c:v>
                </c:pt>
                <c:pt idx="80">
                  <c:v>-3.4632761489051065E-5</c:v>
                </c:pt>
                <c:pt idx="81">
                  <c:v>-3.1074212888535326E-5</c:v>
                </c:pt>
                <c:pt idx="82">
                  <c:v>-2.7593058174240305E-5</c:v>
                </c:pt>
                <c:pt idx="83">
                  <c:v>-2.4242279663713688E-5</c:v>
                </c:pt>
                <c:pt idx="84">
                  <c:v>-2.1062600500693244E-5</c:v>
                </c:pt>
                <c:pt idx="85">
                  <c:v>-1.8084126063980616E-5</c:v>
                </c:pt>
                <c:pt idx="86">
                  <c:v>-1.5327902201537241E-5</c:v>
                </c:pt>
                <c:pt idx="87">
                  <c:v>-1.2807352812756091E-5</c:v>
                </c:pt>
                <c:pt idx="88">
                  <c:v>-1.0529577974776221E-5</c:v>
                </c:pt>
                <c:pt idx="89">
                  <c:v>-8.4965064658652399E-6</c:v>
                </c:pt>
                <c:pt idx="90">
                  <c:v>-6.7059048091309441E-6</c:v>
                </c:pt>
                <c:pt idx="91">
                  <c:v>-5.1522501922979645E-6</c:v>
                </c:pt>
                <c:pt idx="92">
                  <c:v>-3.8274776019050494E-6</c:v>
                </c:pt>
                <c:pt idx="93">
                  <c:v>-2.7216129962191402E-6</c:v>
                </c:pt>
                <c:pt idx="94">
                  <c:v>-1.8233048029691893E-6</c:v>
                </c:pt>
                <c:pt idx="95">
                  <c:v>-1.1202658494937306E-6</c:v>
                </c:pt>
                <c:pt idx="96">
                  <c:v>-5.996371731948378E-7</c:v>
                </c:pt>
                <c:pt idx="97">
                  <c:v>-2.4828433463751193E-7</c:v>
                </c:pt>
                <c:pt idx="98">
                  <c:v>-5.3035860372098299E-8</c:v>
                </c:pt>
                <c:pt idx="99">
                  <c:v>-8.7244634558390594E-10</c:v>
                </c:pt>
                <c:pt idx="100">
                  <c:v>-7.9074533424917173E-8</c:v>
                </c:pt>
                <c:pt idx="101">
                  <c:v>-2.7533495715750228E-7</c:v>
                </c:pt>
                <c:pt idx="102">
                  <c:v>-5.7784246450564403E-7</c:v>
                </c:pt>
                <c:pt idx="103">
                  <c:v>-9.7534112652466672E-7</c:v>
                </c:pt>
                <c:pt idx="104">
                  <c:v>-1.4571699430521316E-6</c:v>
                </c:pt>
                <c:pt idx="105">
                  <c:v>-2.0132863047968549E-6</c:v>
                </c:pt>
                <c:pt idx="106">
                  <c:v>-2.6342764401168232E-6</c:v>
                </c:pt>
                <c:pt idx="107">
                  <c:v>-3.3113554675010112E-6</c:v>
                </c:pt>
                <c:pt idx="108">
                  <c:v>-4.0363592581803573E-6</c:v>
                </c:pt>
                <c:pt idx="109">
                  <c:v>-4.8017299699936432E-6</c:v>
                </c:pt>
                <c:pt idx="110">
                  <c:v>-5.600496774192586E-6</c:v>
                </c:pt>
                <c:pt idx="111">
                  <c:v>-6.4262530509693161E-6</c:v>
                </c:pt>
                <c:pt idx="112">
                  <c:v>-7.2731310922674172E-6</c:v>
                </c:pt>
                <c:pt idx="113">
                  <c:v>-8.1357751749326994E-6</c:v>
                </c:pt>
                <c:pt idx="114">
                  <c:v>-9.009313676325538E-6</c:v>
                </c:pt>
                <c:pt idx="115">
                  <c:v>-9.8893308032646228E-6</c:v>
                </c:pt>
                <c:pt idx="116">
                  <c:v>-1.0771838369203891E-5</c:v>
                </c:pt>
                <c:pt idx="117">
                  <c:v>-1.1653247953291923E-5</c:v>
                </c:pt>
                <c:pt idx="118">
                  <c:v>-1.2530343729641443E-5</c:v>
                </c:pt>
                <c:pt idx="119">
                  <c:v>-1.340025614231157E-5</c:v>
                </c:pt>
                <c:pt idx="120">
                  <c:v>-1.4260436597649475E-5</c:v>
                </c:pt>
                <c:pt idx="121">
                  <c:v>-1.5108633252099319E-5</c:v>
                </c:pt>
                <c:pt idx="122">
                  <c:v>-1.5942867988052094E-5</c:v>
                </c:pt>
                <c:pt idx="123">
                  <c:v>-1.6761414588342855E-5</c:v>
                </c:pt>
                <c:pt idx="124">
                  <c:v>-1.756277814893216E-5</c:v>
                </c:pt>
                <c:pt idx="125">
                  <c:v>-1.8345675711449438E-5</c:v>
                </c:pt>
                <c:pt idx="126">
                  <c:v>-1.9109018104026439E-5</c:v>
                </c:pt>
                <c:pt idx="127">
                  <c:v>-1.9851892954741145E-5</c:v>
                </c:pt>
                <c:pt idx="128">
                  <c:v>-2.0573548850671577E-5</c:v>
                </c:pt>
                <c:pt idx="129">
                  <c:v>-2.1273380591450819E-5</c:v>
                </c:pt>
                <c:pt idx="130">
                  <c:v>-2.1950915494893807E-5</c:v>
                </c:pt>
                <c:pt idx="131">
                  <c:v>-2.26058006929795E-5</c:v>
                </c:pt>
                <c:pt idx="132">
                  <c:v>-2.3237791393117127E-5</c:v>
                </c:pt>
                <c:pt idx="133">
                  <c:v>-2.3846740015978873E-5</c:v>
                </c:pt>
                <c:pt idx="134">
                  <c:v>-2.4432586186756246E-5</c:v>
                </c:pt>
                <c:pt idx="135">
                  <c:v>-2.4995347521981099E-5</c:v>
                </c:pt>
                <c:pt idx="136">
                  <c:v>-2.5535111148266476E-5</c:v>
                </c:pt>
                <c:pt idx="137">
                  <c:v>-2.6052025923073804E-5</c:v>
                </c:pt>
                <c:pt idx="138">
                  <c:v>-2.6546295300611763E-5</c:v>
                </c:pt>
                <c:pt idx="139">
                  <c:v>-2.7018170799472613E-5</c:v>
                </c:pt>
                <c:pt idx="140">
                  <c:v>-2.7467946031504822E-5</c:v>
                </c:pt>
                <c:pt idx="141">
                  <c:v>-2.789595125142062E-5</c:v>
                </c:pt>
                <c:pt idx="142">
                  <c:v>-2.8302548382779888E-5</c:v>
                </c:pt>
                <c:pt idx="143">
                  <c:v>-2.8688126499135535E-5</c:v>
                </c:pt>
                <c:pt idx="144">
                  <c:v>-2.9053097711159938E-5</c:v>
                </c:pt>
                <c:pt idx="145">
                  <c:v>-2.9397893431787306E-5</c:v>
                </c:pt>
                <c:pt idx="146">
                  <c:v>-2.972296100201421E-5</c:v>
                </c:pt>
                <c:pt idx="147">
                  <c:v>-3.0028760628177892E-5</c:v>
                </c:pt>
                <c:pt idx="148">
                  <c:v>-3.031576262396215E-5</c:v>
                </c:pt>
                <c:pt idx="149">
                  <c:v>-3.0584444926272498E-5</c:v>
                </c:pt>
                <c:pt idx="150">
                  <c:v>-3.0835290853157929E-5</c:v>
                </c:pt>
                <c:pt idx="151">
                  <c:v>-3.1068787106672322E-5</c:v>
                </c:pt>
                <c:pt idx="152">
                  <c:v>-3.1285421970530589E-5</c:v>
                </c:pt>
                <c:pt idx="153">
                  <c:v>-3.1485683711238518E-5</c:v>
                </c:pt>
                <c:pt idx="154">
                  <c:v>-3.1670059156659545E-5</c:v>
                </c:pt>
                <c:pt idx="155">
                  <c:v>-3.183903242983897E-5</c:v>
                </c:pt>
                <c:pt idx="156">
                  <c:v>-3.1993083829406622E-5</c:v>
                </c:pt>
                <c:pt idx="157">
                  <c:v>-3.2132688855593752E-5</c:v>
                </c:pt>
                <c:pt idx="158">
                  <c:v>-3.2258317345219637E-5</c:v>
                </c:pt>
                <c:pt idx="159">
                  <c:v>-3.2370432725291184E-5</c:v>
                </c:pt>
                <c:pt idx="160">
                  <c:v>-3.2469491367857641E-5</c:v>
                </c:pt>
                <c:pt idx="161">
                  <c:v>-3.2555942033584117E-5</c:v>
                </c:pt>
                <c:pt idx="162">
                  <c:v>-3.2630225402115319E-5</c:v>
                </c:pt>
                <c:pt idx="163">
                  <c:v>-3.2692773672835735E-5</c:v>
                </c:pt>
                <c:pt idx="164">
                  <c:v>-3.2744010240848097E-5</c:v>
                </c:pt>
                <c:pt idx="165">
                  <c:v>-3.2784349432740728E-5</c:v>
                </c:pt>
                <c:pt idx="166">
                  <c:v>-3.2814196288643137E-5</c:v>
                </c:pt>
                <c:pt idx="167">
                  <c:v>-3.2833946409856492E-5</c:v>
                </c:pt>
                <c:pt idx="168">
                  <c:v>-3.2843985836378728E-5</c:v>
                </c:pt>
                <c:pt idx="169">
                  <c:v>-3.2844690977468174E-5</c:v>
                </c:pt>
                <c:pt idx="170">
                  <c:v>-3.2836428570173174E-5</c:v>
                </c:pt>
                <c:pt idx="171">
                  <c:v>-3.2819555669684852E-5</c:v>
                </c:pt>
                <c:pt idx="172">
                  <c:v>-3.2794419671513183E-5</c:v>
                </c:pt>
                <c:pt idx="173">
                  <c:v>-3.2761358361628946E-5</c:v>
                </c:pt>
                <c:pt idx="174">
                  <c:v>-3.2720699980106544E-5</c:v>
                </c:pt>
                <c:pt idx="175">
                  <c:v>-3.2672763312732705E-5</c:v>
                </c:pt>
                <c:pt idx="176">
                  <c:v>-3.2617857795151726E-5</c:v>
                </c:pt>
                <c:pt idx="177">
                  <c:v>-3.2556283634368933E-5</c:v>
                </c:pt>
                <c:pt idx="178">
                  <c:v>-3.2488331942790608E-5</c:v>
                </c:pt>
                <c:pt idx="179">
                  <c:v>-3.241428488094312E-5</c:v>
                </c:pt>
                <c:pt idx="180">
                  <c:v>-3.2334415814657242E-5</c:v>
                </c:pt>
                <c:pt idx="181">
                  <c:v>-3.2248989474181227E-5</c:v>
                </c:pt>
                <c:pt idx="182">
                  <c:v>-3.2158262126794757E-5</c:v>
                </c:pt>
                <c:pt idx="183">
                  <c:v>-3.2062481746530009E-5</c:v>
                </c:pt>
                <c:pt idx="184">
                  <c:v>-3.1961888195464843E-5</c:v>
                </c:pt>
                <c:pt idx="185">
                  <c:v>-3.185671340887342E-5</c:v>
                </c:pt>
                <c:pt idx="186">
                  <c:v>-3.1747181571697998E-5</c:v>
                </c:pt>
                <c:pt idx="187">
                  <c:v>-3.1633509311414441E-5</c:v>
                </c:pt>
                <c:pt idx="188">
                  <c:v>-3.1515905882218833E-5</c:v>
                </c:pt>
                <c:pt idx="189">
                  <c:v>-3.1394573352107197E-5</c:v>
                </c:pt>
                <c:pt idx="190">
                  <c:v>-3.1269706792848324E-5</c:v>
                </c:pt>
                <c:pt idx="191">
                  <c:v>-3.1141494460313249E-5</c:v>
                </c:pt>
                <c:pt idx="192">
                  <c:v>-3.1010117986376917E-5</c:v>
                </c:pt>
                <c:pt idx="193">
                  <c:v>-3.0875752556354844E-5</c:v>
                </c:pt>
                <c:pt idx="194">
                  <c:v>-3.0738567094154523E-5</c:v>
                </c:pt>
                <c:pt idx="195">
                  <c:v>-3.0598724440676529E-5</c:v>
                </c:pt>
                <c:pt idx="196">
                  <c:v>-3.0456381530287064E-5</c:v>
                </c:pt>
                <c:pt idx="197">
                  <c:v>-3.031168956343316E-5</c:v>
                </c:pt>
                <c:pt idx="198">
                  <c:v>-3.0164794181186619E-5</c:v>
                </c:pt>
                <c:pt idx="199">
                  <c:v>-3.0015835629180326E-5</c:v>
                </c:pt>
                <c:pt idx="200">
                  <c:v>-2.9864948926366233E-5</c:v>
                </c:pt>
                <c:pt idx="201">
                  <c:v>-2.9712264022201433E-5</c:v>
                </c:pt>
                <c:pt idx="202">
                  <c:v>-2.9557905958655871E-5</c:v>
                </c:pt>
                <c:pt idx="203">
                  <c:v>-2.9401995022576793E-5</c:v>
                </c:pt>
                <c:pt idx="204">
                  <c:v>-2.9244646899017521E-5</c:v>
                </c:pt>
                <c:pt idx="205">
                  <c:v>-2.9085972813958597E-5</c:v>
                </c:pt>
                <c:pt idx="206">
                  <c:v>-2.8926079683779297E-5</c:v>
                </c:pt>
                <c:pt idx="207">
                  <c:v>-2.8765070254121456E-5</c:v>
                </c:pt>
                <c:pt idx="208">
                  <c:v>-2.8603043232967354E-5</c:v>
                </c:pt>
                <c:pt idx="209">
                  <c:v>-2.8440093429503556E-5</c:v>
                </c:pt>
                <c:pt idx="210">
                  <c:v>-2.8276311878519865E-5</c:v>
                </c:pt>
                <c:pt idx="211">
                  <c:v>-2.8111785970594166E-5</c:v>
                </c:pt>
                <c:pt idx="212">
                  <c:v>-2.7946599574562691E-5</c:v>
                </c:pt>
                <c:pt idx="213">
                  <c:v>-2.77808331513113E-5</c:v>
                </c:pt>
                <c:pt idx="214">
                  <c:v>-2.7614563877210038E-5</c:v>
                </c:pt>
                <c:pt idx="215">
                  <c:v>-2.7447865751154092E-5</c:v>
                </c:pt>
                <c:pt idx="216">
                  <c:v>-2.7280809705462076E-5</c:v>
                </c:pt>
                <c:pt idx="217">
                  <c:v>-2.7113463712916948E-5</c:v>
                </c:pt>
                <c:pt idx="218">
                  <c:v>-2.6945892887056667E-5</c:v>
                </c:pt>
                <c:pt idx="219">
                  <c:v>-2.677815958439345E-5</c:v>
                </c:pt>
                <c:pt idx="220">
                  <c:v>-2.6610323497954103E-5</c:v>
                </c:pt>
                <c:pt idx="221">
                  <c:v>-2.6442441754677613E-5</c:v>
                </c:pt>
                <c:pt idx="222">
                  <c:v>-2.6274569003169458E-5</c:v>
                </c:pt>
                <c:pt idx="223">
                  <c:v>-2.6106757502420264E-5</c:v>
                </c:pt>
                <c:pt idx="224">
                  <c:v>-2.5939057206667084E-5</c:v>
                </c:pt>
                <c:pt idx="225">
                  <c:v>-2.5771515847361704E-5</c:v>
                </c:pt>
                <c:pt idx="226">
                  <c:v>-2.5604179016103289E-5</c:v>
                </c:pt>
                <c:pt idx="227">
                  <c:v>-2.5437090235999026E-5</c:v>
                </c:pt>
                <c:pt idx="228">
                  <c:v>-2.5270291040739421E-5</c:v>
                </c:pt>
                <c:pt idx="229">
                  <c:v>-2.5103821045958936E-5</c:v>
                </c:pt>
                <c:pt idx="230">
                  <c:v>-2.4937718018667982E-5</c:v>
                </c:pt>
                <c:pt idx="231">
                  <c:v>-2.4772017942827538E-5</c:v>
                </c:pt>
                <c:pt idx="232">
                  <c:v>-2.4606755089745472E-5</c:v>
                </c:pt>
                <c:pt idx="233">
                  <c:v>-2.4441962074007844E-5</c:v>
                </c:pt>
                <c:pt idx="234">
                  <c:v>-2.4277669920982218E-5</c:v>
                </c:pt>
                <c:pt idx="235">
                  <c:v>-2.4113908122748957E-5</c:v>
                </c:pt>
                <c:pt idx="236">
                  <c:v>-2.3950704694996868E-5</c:v>
                </c:pt>
                <c:pt idx="237">
                  <c:v>-2.3788086232954523E-5</c:v>
                </c:pt>
                <c:pt idx="238">
                  <c:v>-2.36260779634642E-5</c:v>
                </c:pt>
                <c:pt idx="239">
                  <c:v>-2.3464703797055886E-5</c:v>
                </c:pt>
                <c:pt idx="240">
                  <c:v>-2.3303986377128234E-5</c:v>
                </c:pt>
                <c:pt idx="241">
                  <c:v>-2.3143947131058192E-5</c:v>
                </c:pt>
                <c:pt idx="242">
                  <c:v>-2.2984606307809984E-5</c:v>
                </c:pt>
                <c:pt idx="243">
                  <c:v>-2.2825983032902095E-5</c:v>
                </c:pt>
                <c:pt idx="244">
                  <c:v>-2.2668095345051872E-5</c:v>
                </c:pt>
                <c:pt idx="245">
                  <c:v>-2.2510960239570519E-5</c:v>
                </c:pt>
                <c:pt idx="246">
                  <c:v>-2.2354593708865053E-5</c:v>
                </c:pt>
                <c:pt idx="247">
                  <c:v>-2.2199010781011621E-5</c:v>
                </c:pt>
                <c:pt idx="248">
                  <c:v>-2.2044225555435777E-5</c:v>
                </c:pt>
                <c:pt idx="249">
                  <c:v>-2.1890251241485809E-5</c:v>
                </c:pt>
                <c:pt idx="250">
                  <c:v>-2.1737100192184348E-5</c:v>
                </c:pt>
                <c:pt idx="251">
                  <c:v>-2.1584783938944351E-5</c:v>
                </c:pt>
                <c:pt idx="252">
                  <c:v>-2.1433313219534737E-5</c:v>
                </c:pt>
                <c:pt idx="253">
                  <c:v>-2.1282698015689334E-5</c:v>
                </c:pt>
                <c:pt idx="254">
                  <c:v>-2.1132947579143861E-5</c:v>
                </c:pt>
                <c:pt idx="255">
                  <c:v>-2.0984070461530227E-5</c:v>
                </c:pt>
                <c:pt idx="256">
                  <c:v>-2.0836074542342156E-5</c:v>
                </c:pt>
                <c:pt idx="257">
                  <c:v>-2.0688967056900822E-5</c:v>
                </c:pt>
                <c:pt idx="258">
                  <c:v>-2.0542754621427473E-5</c:v>
                </c:pt>
                <c:pt idx="259">
                  <c:v>-2.0397443258116082E-5</c:v>
                </c:pt>
                <c:pt idx="260">
                  <c:v>-2.0253038420205969E-5</c:v>
                </c:pt>
                <c:pt idx="261">
                  <c:v>-2.010954501512576E-5</c:v>
                </c:pt>
                <c:pt idx="262">
                  <c:v>-1.9966967424744356E-5</c:v>
                </c:pt>
                <c:pt idx="263">
                  <c:v>-1.9825309531407908E-5</c:v>
                </c:pt>
                <c:pt idx="264">
                  <c:v>-1.9684574736262102E-5</c:v>
                </c:pt>
                <c:pt idx="265">
                  <c:v>-1.9544765977574464E-5</c:v>
                </c:pt>
                <c:pt idx="266">
                  <c:v>-1.9405885754842656E-5</c:v>
                </c:pt>
                <c:pt idx="267">
                  <c:v>-1.9267936143259452E-5</c:v>
                </c:pt>
                <c:pt idx="268">
                  <c:v>-1.9130918812999366E-5</c:v>
                </c:pt>
                <c:pt idx="269">
                  <c:v>-1.8994835048505269E-5</c:v>
                </c:pt>
                <c:pt idx="270">
                  <c:v>-1.8859685762953374E-5</c:v>
                </c:pt>
                <c:pt idx="271">
                  <c:v>-1.8725471515611201E-5</c:v>
                </c:pt>
                <c:pt idx="272">
                  <c:v>-1.8592192526302535E-5</c:v>
                </c:pt>
                <c:pt idx="273">
                  <c:v>-1.8459848690836738E-5</c:v>
                </c:pt>
                <c:pt idx="274">
                  <c:v>-1.8328439596438039E-5</c:v>
                </c:pt>
                <c:pt idx="275">
                  <c:v>-1.8197964534281836E-5</c:v>
                </c:pt>
                <c:pt idx="276">
                  <c:v>-1.8068422512995338E-5</c:v>
                </c:pt>
                <c:pt idx="277">
                  <c:v>-1.7939812274086865E-5</c:v>
                </c:pt>
                <c:pt idx="278">
                  <c:v>-1.7812132298696143E-5</c:v>
                </c:pt>
                <c:pt idx="279">
                  <c:v>-1.7685380825916613E-5</c:v>
                </c:pt>
                <c:pt idx="280">
                  <c:v>-1.7559555860510065E-5</c:v>
                </c:pt>
                <c:pt idx="281">
                  <c:v>-1.7434655183514277E-5</c:v>
                </c:pt>
                <c:pt idx="282">
                  <c:v>-1.7310676366707981E-5</c:v>
                </c:pt>
                <c:pt idx="283">
                  <c:v>-1.7187616779361166E-5</c:v>
                </c:pt>
                <c:pt idx="284">
                  <c:v>-1.7065473597878389E-5</c:v>
                </c:pt>
                <c:pt idx="285">
                  <c:v>-1.6944243819299405E-5</c:v>
                </c:pt>
                <c:pt idx="286">
                  <c:v>-1.682392426419215E-5</c:v>
                </c:pt>
                <c:pt idx="287">
                  <c:v>-1.6704511592082033E-5</c:v>
                </c:pt>
                <c:pt idx="288">
                  <c:v>-1.6586002306273577E-5</c:v>
                </c:pt>
                <c:pt idx="289">
                  <c:v>-1.6468392760600741E-5</c:v>
                </c:pt>
                <c:pt idx="290">
                  <c:v>-1.635167917099888E-5</c:v>
                </c:pt>
                <c:pt idx="291">
                  <c:v>-1.6235857622255035E-5</c:v>
                </c:pt>
                <c:pt idx="292">
                  <c:v>-1.6120924070900956E-5</c:v>
                </c:pt>
                <c:pt idx="293">
                  <c:v>-1.6006874356785032E-5</c:v>
                </c:pt>
                <c:pt idx="294">
                  <c:v>-1.5893704210786945E-5</c:v>
                </c:pt>
                <c:pt idx="295">
                  <c:v>-1.5781409256746317E-5</c:v>
                </c:pt>
                <c:pt idx="296">
                  <c:v>-1.5669985020141688E-5</c:v>
                </c:pt>
                <c:pt idx="297">
                  <c:v>-1.5559426932912157E-5</c:v>
                </c:pt>
                <c:pt idx="298">
                  <c:v>-1.5449730343100678E-5</c:v>
                </c:pt>
                <c:pt idx="299">
                  <c:v>-1.5340890512925396E-5</c:v>
                </c:pt>
                <c:pt idx="300">
                  <c:v>-1.5232902632280268E-5</c:v>
                </c:pt>
                <c:pt idx="301">
                  <c:v>-1.5125761817770724E-5</c:v>
                </c:pt>
                <c:pt idx="302">
                  <c:v>-1.5019463121392626E-5</c:v>
                </c:pt>
                <c:pt idx="303">
                  <c:v>-1.4914001529567956E-5</c:v>
                </c:pt>
                <c:pt idx="304">
                  <c:v>-1.4809371977609732E-5</c:v>
                </c:pt>
                <c:pt idx="305">
                  <c:v>-1.4705569342971706E-5</c:v>
                </c:pt>
                <c:pt idx="306">
                  <c:v>-1.4602588456820325E-5</c:v>
                </c:pt>
                <c:pt idx="307">
                  <c:v>-1.4500424104999044E-5</c:v>
                </c:pt>
                <c:pt idx="308">
                  <c:v>-1.4399071033814304E-5</c:v>
                </c:pt>
                <c:pt idx="309">
                  <c:v>-1.4298523950035525E-5</c:v>
                </c:pt>
                <c:pt idx="310">
                  <c:v>-1.4198777528609746E-5</c:v>
                </c:pt>
                <c:pt idx="311">
                  <c:v>-1.4099826411697277E-5</c:v>
                </c:pt>
                <c:pt idx="312">
                  <c:v>-1.4001665219279333E-5</c:v>
                </c:pt>
                <c:pt idx="313">
                  <c:v>-1.3904288541443381E-5</c:v>
                </c:pt>
                <c:pt idx="314">
                  <c:v>-1.380769095091943E-5</c:v>
                </c:pt>
                <c:pt idx="315">
                  <c:v>-1.3711867000187028E-5</c:v>
                </c:pt>
                <c:pt idx="316">
                  <c:v>-1.3616811229189894E-5</c:v>
                </c:pt>
                <c:pt idx="317">
                  <c:v>-1.352251816051427E-5</c:v>
                </c:pt>
                <c:pt idx="318">
                  <c:v>-1.3428982309996537E-5</c:v>
                </c:pt>
                <c:pt idx="319">
                  <c:v>-1.3336198183830221E-5</c:v>
                </c:pt>
                <c:pt idx="320">
                  <c:v>-1.32441602824233E-5</c:v>
                </c:pt>
                <c:pt idx="321">
                  <c:v>-1.31528631032912E-5</c:v>
                </c:pt>
                <c:pt idx="322">
                  <c:v>-1.3062301142985436E-5</c:v>
                </c:pt>
                <c:pt idx="323">
                  <c:v>-1.2972468896129282E-5</c:v>
                </c:pt>
                <c:pt idx="324">
                  <c:v>-1.2883360861203736E-5</c:v>
                </c:pt>
                <c:pt idx="325">
                  <c:v>-1.2794971542476187E-5</c:v>
                </c:pt>
                <c:pt idx="326">
                  <c:v>-1.2707295447107408E-5</c:v>
                </c:pt>
                <c:pt idx="327">
                  <c:v>-1.2620327091901854E-5</c:v>
                </c:pt>
                <c:pt idx="328">
                  <c:v>-1.2534061003307675E-5</c:v>
                </c:pt>
                <c:pt idx="329">
                  <c:v>-1.2448491715488027E-5</c:v>
                </c:pt>
                <c:pt idx="330">
                  <c:v>-1.2363613779000047E-5</c:v>
                </c:pt>
                <c:pt idx="331">
                  <c:v>-1.2279421754044541E-5</c:v>
                </c:pt>
                <c:pt idx="332">
                  <c:v>-1.2195910218180604E-5</c:v>
                </c:pt>
                <c:pt idx="333">
                  <c:v>-1.2113073764396961E-5</c:v>
                </c:pt>
                <c:pt idx="334">
                  <c:v>-1.2030907002076294E-5</c:v>
                </c:pt>
                <c:pt idx="335">
                  <c:v>-1.1949404558923891E-5</c:v>
                </c:pt>
                <c:pt idx="336">
                  <c:v>-1.1868561082896301E-5</c:v>
                </c:pt>
                <c:pt idx="337">
                  <c:v>-1.178837124316565E-5</c:v>
                </c:pt>
                <c:pt idx="338">
                  <c:v>-1.1708829728190992E-5</c:v>
                </c:pt>
                <c:pt idx="339">
                  <c:v>-1.1629931250539933E-5</c:v>
                </c:pt>
                <c:pt idx="340">
                  <c:v>-1.1551670544959986E-5</c:v>
                </c:pt>
                <c:pt idx="341">
                  <c:v>-1.1474042369342874E-5</c:v>
                </c:pt>
                <c:pt idx="342">
                  <c:v>-1.139704150858186E-5</c:v>
                </c:pt>
                <c:pt idx="343">
                  <c:v>-1.1320662771678736E-5</c:v>
                </c:pt>
                <c:pt idx="344">
                  <c:v>-1.1244900992708169E-5</c:v>
                </c:pt>
                <c:pt idx="345">
                  <c:v>-1.1169751034674993E-5</c:v>
                </c:pt>
                <c:pt idx="346">
                  <c:v>-1.1095207786621229E-5</c:v>
                </c:pt>
                <c:pt idx="347">
                  <c:v>-1.1021266165554727E-5</c:v>
                </c:pt>
                <c:pt idx="348">
                  <c:v>-1.0947921118377831E-5</c:v>
                </c:pt>
                <c:pt idx="349">
                  <c:v>-1.0875167618994377E-5</c:v>
                </c:pt>
                <c:pt idx="350">
                  <c:v>-1.0803000673131342E-5</c:v>
                </c:pt>
                <c:pt idx="351">
                  <c:v>-1.0731415312552858E-5</c:v>
                </c:pt>
                <c:pt idx="352">
                  <c:v>-1.0660406603739176E-5</c:v>
                </c:pt>
                <c:pt idx="353">
                  <c:v>-1.0589969641136343E-5</c:v>
                </c:pt>
                <c:pt idx="354">
                  <c:v>-1.0520099551013536E-5</c:v>
                </c:pt>
                <c:pt idx="355">
                  <c:v>-1.0450791490498709E-5</c:v>
                </c:pt>
                <c:pt idx="356">
                  <c:v>-1.0382040650471589E-5</c:v>
                </c:pt>
                <c:pt idx="357">
                  <c:v>-1.0313842249777679E-5</c:v>
                </c:pt>
                <c:pt idx="358">
                  <c:v>-1.0246191542942911E-5</c:v>
                </c:pt>
                <c:pt idx="359">
                  <c:v>-1.0179083816316308E-5</c:v>
                </c:pt>
                <c:pt idx="360">
                  <c:v>-1.0112514387105653E-5</c:v>
                </c:pt>
                <c:pt idx="361">
                  <c:v>-1.0046478607234807E-5</c:v>
                </c:pt>
                <c:pt idx="362">
                  <c:v>-9.9809718594863802E-6</c:v>
                </c:pt>
                <c:pt idx="363">
                  <c:v>-9.915989562323379E-6</c:v>
                </c:pt>
                <c:pt idx="364">
                  <c:v>-9.8515271641032308E-6</c:v>
                </c:pt>
                <c:pt idx="365">
                  <c:v>-9.787580151756728E-6</c:v>
                </c:pt>
                <c:pt idx="366">
                  <c:v>-9.7241440401804234E-6</c:v>
                </c:pt>
                <c:pt idx="367">
                  <c:v>-9.6612143799512414E-6</c:v>
                </c:pt>
                <c:pt idx="368">
                  <c:v>-9.5987867563621516E-6</c:v>
                </c:pt>
                <c:pt idx="369">
                  <c:v>-9.5368567865291837E-6</c:v>
                </c:pt>
                <c:pt idx="370">
                  <c:v>-9.4754201222844039E-6</c:v>
                </c:pt>
                <c:pt idx="371">
                  <c:v>-9.4144724472829216E-6</c:v>
                </c:pt>
                <c:pt idx="372">
                  <c:v>-9.3540094827888715E-6</c:v>
                </c:pt>
                <c:pt idx="373">
                  <c:v>-9.294026978032109E-6</c:v>
                </c:pt>
                <c:pt idx="374">
                  <c:v>-9.2345207217801533E-6</c:v>
                </c:pt>
                <c:pt idx="375">
                  <c:v>-9.1754865326949079E-6</c:v>
                </c:pt>
                <c:pt idx="376">
                  <c:v>-9.1169202641542876E-6</c:v>
                </c:pt>
                <c:pt idx="377">
                  <c:v>-9.0588178023235653E-6</c:v>
                </c:pt>
                <c:pt idx="378">
                  <c:v>-9.0011750671196931E-6</c:v>
                </c:pt>
                <c:pt idx="379">
                  <c:v>-8.943988014139958E-6</c:v>
                </c:pt>
                <c:pt idx="380">
                  <c:v>-8.8872526269473542E-6</c:v>
                </c:pt>
                <c:pt idx="381">
                  <c:v>-8.8309649286425139E-6</c:v>
                </c:pt>
                <c:pt idx="382">
                  <c:v>-8.7751209712560987E-6</c:v>
                </c:pt>
                <c:pt idx="383">
                  <c:v>-8.7197168405704325E-6</c:v>
                </c:pt>
                <c:pt idx="384">
                  <c:v>-8.6647486561195017E-6</c:v>
                </c:pt>
                <c:pt idx="385">
                  <c:v>-8.6102125702246253E-6</c:v>
                </c:pt>
                <c:pt idx="386">
                  <c:v>-8.5561047670301181E-6</c:v>
                </c:pt>
                <c:pt idx="387">
                  <c:v>-8.5024214625032971E-6</c:v>
                </c:pt>
                <c:pt idx="388">
                  <c:v>-8.4491589073274515E-6</c:v>
                </c:pt>
                <c:pt idx="389">
                  <c:v>-8.3963133840088649E-6</c:v>
                </c:pt>
                <c:pt idx="390">
                  <c:v>-8.3438812049481507E-6</c:v>
                </c:pt>
                <c:pt idx="391">
                  <c:v>-8.2918587172618935E-6</c:v>
                </c:pt>
                <c:pt idx="392">
                  <c:v>-8.2402422969966745E-6</c:v>
                </c:pt>
                <c:pt idx="393">
                  <c:v>-8.1890283549150404E-6</c:v>
                </c:pt>
                <c:pt idx="394">
                  <c:v>-8.1382133297451999E-6</c:v>
                </c:pt>
                <c:pt idx="395">
                  <c:v>-8.0877936958956522E-6</c:v>
                </c:pt>
                <c:pt idx="396">
                  <c:v>-8.0377659547762264E-6</c:v>
                </c:pt>
                <c:pt idx="397">
                  <c:v>-7.9881266415483753E-6</c:v>
                </c:pt>
                <c:pt idx="398">
                  <c:v>-7.9388723193392083E-6</c:v>
                </c:pt>
                <c:pt idx="399">
                  <c:v>-7.8899995859917836E-6</c:v>
                </c:pt>
                <c:pt idx="400">
                  <c:v>-7.8415050653861507E-6</c:v>
                </c:pt>
                <c:pt idx="401">
                  <c:v>-7.7933854141896511E-6</c:v>
                </c:pt>
                <c:pt idx="402">
                  <c:v>-7.745637318963921E-6</c:v>
                </c:pt>
                <c:pt idx="403">
                  <c:v>-7.6982574952005733E-6</c:v>
                </c:pt>
                <c:pt idx="404">
                  <c:v>-7.651242688285514E-6</c:v>
                </c:pt>
                <c:pt idx="405">
                  <c:v>-7.6045896725346174E-6</c:v>
                </c:pt>
                <c:pt idx="406">
                  <c:v>-7.5582952531223757E-6</c:v>
                </c:pt>
                <c:pt idx="407">
                  <c:v>-7.512356263188916E-6</c:v>
                </c:pt>
                <c:pt idx="408">
                  <c:v>-7.4667695648043251E-6</c:v>
                </c:pt>
                <c:pt idx="409">
                  <c:v>-7.4215320470399909E-6</c:v>
                </c:pt>
                <c:pt idx="410">
                  <c:v>-7.3766406307902428E-6</c:v>
                </c:pt>
                <c:pt idx="411">
                  <c:v>-7.3320922629863781E-6</c:v>
                </c:pt>
                <c:pt idx="412">
                  <c:v>-7.2878839185253159E-6</c:v>
                </c:pt>
                <c:pt idx="413">
                  <c:v>-7.2440125993052733E-6</c:v>
                </c:pt>
                <c:pt idx="414">
                  <c:v>-7.2004753380830677E-6</c:v>
                </c:pt>
                <c:pt idx="415">
                  <c:v>-7.1572691917238208E-6</c:v>
                </c:pt>
                <c:pt idx="416">
                  <c:v>-7.1143912460226046E-6</c:v>
                </c:pt>
                <c:pt idx="417">
                  <c:v>-7.0718386128114411E-6</c:v>
                </c:pt>
                <c:pt idx="418">
                  <c:v>-7.0296084299593143E-6</c:v>
                </c:pt>
                <c:pt idx="419">
                  <c:v>-6.9876978642651441E-6</c:v>
                </c:pt>
                <c:pt idx="420">
                  <c:v>-6.9461041056718194E-6</c:v>
                </c:pt>
                <c:pt idx="421">
                  <c:v>-6.9048243740164918E-6</c:v>
                </c:pt>
                <c:pt idx="422">
                  <c:v>-6.8638559122802804E-6</c:v>
                </c:pt>
                <c:pt idx="423">
                  <c:v>-6.8231959894812493E-6</c:v>
                </c:pt>
                <c:pt idx="424">
                  <c:v>-6.7828418997100806E-6</c:v>
                </c:pt>
                <c:pt idx="425">
                  <c:v>-6.742790965023059E-6</c:v>
                </c:pt>
                <c:pt idx="426">
                  <c:v>-6.703040529656099E-6</c:v>
                </c:pt>
                <c:pt idx="427">
                  <c:v>-6.6635879629177265E-6</c:v>
                </c:pt>
                <c:pt idx="428">
                  <c:v>-6.6244306601534107E-6</c:v>
                </c:pt>
                <c:pt idx="429">
                  <c:v>-6.5855660388882436E-6</c:v>
                </c:pt>
                <c:pt idx="430">
                  <c:v>-6.5469915455772406E-6</c:v>
                </c:pt>
                <c:pt idx="431">
                  <c:v>-6.508704644033398E-6</c:v>
                </c:pt>
                <c:pt idx="432">
                  <c:v>-6.4707028269996332E-6</c:v>
                </c:pt>
                <c:pt idx="433">
                  <c:v>-6.4329836093984835E-6</c:v>
                </c:pt>
                <c:pt idx="434">
                  <c:v>-6.3955445292964294E-6</c:v>
                </c:pt>
                <c:pt idx="435">
                  <c:v>-6.3583831459752468E-6</c:v>
                </c:pt>
                <c:pt idx="436">
                  <c:v>-6.3214970447536351E-6</c:v>
                </c:pt>
                <c:pt idx="437">
                  <c:v>-6.2848838331299135E-6</c:v>
                </c:pt>
                <c:pt idx="438">
                  <c:v>-6.2485411398176848E-6</c:v>
                </c:pt>
                <c:pt idx="439">
                  <c:v>-6.2124666166744917E-6</c:v>
                </c:pt>
                <c:pt idx="440">
                  <c:v>-6.1766579377374911E-6</c:v>
                </c:pt>
                <c:pt idx="441">
                  <c:v>-6.1411127992234472E-6</c:v>
                </c:pt>
                <c:pt idx="442">
                  <c:v>-6.1058289176000795E-6</c:v>
                </c:pt>
                <c:pt idx="443">
                  <c:v>-6.0708040344076985E-6</c:v>
                </c:pt>
                <c:pt idx="444">
                  <c:v>-6.0360359075802525E-6</c:v>
                </c:pt>
                <c:pt idx="445">
                  <c:v>-6.0015223210886115E-6</c:v>
                </c:pt>
                <c:pt idx="446">
                  <c:v>-5.9672610762616039E-6</c:v>
                </c:pt>
                <c:pt idx="447">
                  <c:v>-5.9332499966076673E-6</c:v>
                </c:pt>
                <c:pt idx="448">
                  <c:v>-5.8994869278148386E-6</c:v>
                </c:pt>
                <c:pt idx="449">
                  <c:v>-5.8659697319647881E-6</c:v>
                </c:pt>
                <c:pt idx="450">
                  <c:v>-5.8326962952474436E-6</c:v>
                </c:pt>
                <c:pt idx="451">
                  <c:v>-5.7996645221750203E-6</c:v>
                </c:pt>
                <c:pt idx="452">
                  <c:v>-5.7668723365463458E-6</c:v>
                </c:pt>
                <c:pt idx="453">
                  <c:v>-5.7343176843398479E-6</c:v>
                </c:pt>
                <c:pt idx="454">
                  <c:v>-5.7019985269632532E-6</c:v>
                </c:pt>
                <c:pt idx="455">
                  <c:v>-5.6699128489682117E-6</c:v>
                </c:pt>
                <c:pt idx="456">
                  <c:v>-5.6380586513000008E-6</c:v>
                </c:pt>
                <c:pt idx="457">
                  <c:v>-5.6064339551548358E-6</c:v>
                </c:pt>
                <c:pt idx="458">
                  <c:v>-5.5750368010155371E-6</c:v>
                </c:pt>
                <c:pt idx="459">
                  <c:v>-5.5438652457585549E-6</c:v>
                </c:pt>
                <c:pt idx="460">
                  <c:v>-5.5129173665112707E-6</c:v>
                </c:pt>
                <c:pt idx="461">
                  <c:v>-5.4821912577590166E-6</c:v>
                </c:pt>
                <c:pt idx="462">
                  <c:v>-5.4516850323094031E-6</c:v>
                </c:pt>
                <c:pt idx="463">
                  <c:v>-5.4213968203279891E-6</c:v>
                </c:pt>
                <c:pt idx="464">
                  <c:v>-5.3913247712669362E-6</c:v>
                </c:pt>
                <c:pt idx="465">
                  <c:v>-5.3614670500076969E-6</c:v>
                </c:pt>
                <c:pt idx="466">
                  <c:v>-5.3318218407183279E-6</c:v>
                </c:pt>
                <c:pt idx="467">
                  <c:v>-5.302387342031847E-6</c:v>
                </c:pt>
                <c:pt idx="468">
                  <c:v>-5.2731617718678701E-6</c:v>
                </c:pt>
                <c:pt idx="469">
                  <c:v>-5.24414336550396E-6</c:v>
                </c:pt>
                <c:pt idx="470">
                  <c:v>-5.2153303717183094E-6</c:v>
                </c:pt>
                <c:pt idx="471">
                  <c:v>-5.186721059540037E-6</c:v>
                </c:pt>
                <c:pt idx="472">
                  <c:v>-5.1583137114988936E-6</c:v>
                </c:pt>
                <c:pt idx="473">
                  <c:v>-5.1301066294112256E-6</c:v>
                </c:pt>
                <c:pt idx="474">
                  <c:v>-5.1020981257010245E-6</c:v>
                </c:pt>
                <c:pt idx="475">
                  <c:v>-5.0742865349718622E-6</c:v>
                </c:pt>
                <c:pt idx="476">
                  <c:v>-5.0466702043636069E-6</c:v>
                </c:pt>
                <c:pt idx="477">
                  <c:v>-5.0192474954810852E-6</c:v>
                </c:pt>
                <c:pt idx="478">
                  <c:v>-4.9920167882513894E-6</c:v>
                </c:pt>
                <c:pt idx="479">
                  <c:v>-4.9649764751379057E-6</c:v>
                </c:pt>
                <c:pt idx="480">
                  <c:v>-4.9381249659619618E-6</c:v>
                </c:pt>
                <c:pt idx="481">
                  <c:v>-4.9114606840455056E-6</c:v>
                </c:pt>
                <c:pt idx="482">
                  <c:v>-4.8849820681397676E-6</c:v>
                </c:pt>
                <c:pt idx="483">
                  <c:v>-4.858687571460927E-6</c:v>
                </c:pt>
                <c:pt idx="484">
                  <c:v>-4.8325756616901157E-6</c:v>
                </c:pt>
                <c:pt idx="485">
                  <c:v>-4.8066448209734156E-6</c:v>
                </c:pt>
                <c:pt idx="486">
                  <c:v>-4.7808935459218548E-6</c:v>
                </c:pt>
                <c:pt idx="487">
                  <c:v>-4.7553203466470865E-6</c:v>
                </c:pt>
                <c:pt idx="488">
                  <c:v>-4.7299237486900383E-6</c:v>
                </c:pt>
                <c:pt idx="489">
                  <c:v>-4.7047022891636012E-6</c:v>
                </c:pt>
                <c:pt idx="490">
                  <c:v>-4.6796545196456154E-6</c:v>
                </c:pt>
                <c:pt idx="491">
                  <c:v>-4.6547790071431948E-6</c:v>
                </c:pt>
                <c:pt idx="492">
                  <c:v>-4.6300743292710873E-6</c:v>
                </c:pt>
                <c:pt idx="493">
                  <c:v>-4.605539079073316E-6</c:v>
                </c:pt>
                <c:pt idx="494">
                  <c:v>-4.5811718611658649E-6</c:v>
                </c:pt>
                <c:pt idx="495">
                  <c:v>-4.5569712936653356E-6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808-4DB4-8E0F-E2FE9A7E0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4651712"/>
        <c:axId val="484652544"/>
      </c:scatterChart>
      <c:valAx>
        <c:axId val="74367072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</a:t>
                </a:r>
              </a:p>
            </c:rich>
          </c:tx>
          <c:layout>
            <c:manualLayout>
              <c:xMode val="edge"/>
              <c:yMode val="edge"/>
              <c:x val="0.60324023868607257"/>
              <c:y val="0.8984287151126394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74363744"/>
        <c:crossesAt val="-100"/>
        <c:crossBetween val="midCat"/>
      </c:valAx>
      <c:valAx>
        <c:axId val="74363744"/>
        <c:scaling>
          <c:orientation val="minMax"/>
        </c:scaling>
        <c:delete val="0"/>
        <c:axPos val="l"/>
        <c:majorGridlines>
          <c:spPr>
            <a:ln w="1270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減衰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74367072"/>
        <c:crossesAt val="0.1"/>
        <c:crossBetween val="midCat"/>
      </c:valAx>
      <c:valAx>
        <c:axId val="484652544"/>
        <c:scaling>
          <c:orientation val="minMax"/>
          <c:min val="-5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リターンロス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</a:endParaRPr>
              </a:p>
            </c:rich>
          </c:tx>
          <c:layout>
            <c:manualLayout>
              <c:xMode val="edge"/>
              <c:yMode val="edge"/>
              <c:x val="0.94270095067682491"/>
              <c:y val="0.2290464442855489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484651712"/>
        <c:crosses val="max"/>
        <c:crossBetween val="midCat"/>
        <c:majorUnit val="10"/>
      </c:valAx>
      <c:valAx>
        <c:axId val="484651712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846525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0013754554206442"/>
          <c:y val="0.6854753449936406"/>
          <c:w val="0.26472566086077381"/>
          <c:h val="0.1837667350404728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ja-JP" altLang="en-US" sz="1050">
                <a:solidFill>
                  <a:schemeClr val="tx1">
                    <a:lumMod val="95000"/>
                    <a:lumOff val="5000"/>
                  </a:schemeClr>
                </a:solidFill>
              </a:rPr>
              <a:t>３次連立チェビシェフ</a:t>
            </a:r>
            <a:endParaRPr lang="en-US" altLang="ja-JP" sz="1050">
              <a:solidFill>
                <a:schemeClr val="tx1">
                  <a:lumMod val="95000"/>
                  <a:lumOff val="5000"/>
                </a:schemeClr>
              </a:solidFill>
            </a:endParaRPr>
          </a:p>
          <a:p>
            <a:pPr>
              <a:defRPr/>
            </a:pPr>
            <a:r>
              <a:rPr lang="en-US" altLang="ja-JP" sz="1050">
                <a:solidFill>
                  <a:schemeClr val="tx1">
                    <a:lumMod val="95000"/>
                    <a:lumOff val="5000"/>
                  </a:schemeClr>
                </a:solidFill>
              </a:rPr>
              <a:t>RL: 20dB min</a:t>
            </a:r>
          </a:p>
          <a:p>
            <a:pPr>
              <a:defRPr/>
            </a:pPr>
            <a:r>
              <a:rPr lang="en-US" altLang="ja-JP" sz="1050">
                <a:solidFill>
                  <a:schemeClr val="tx1">
                    <a:lumMod val="95000"/>
                    <a:lumOff val="5000"/>
                  </a:schemeClr>
                </a:solidFill>
              </a:rPr>
              <a:t>VSWR: 1.22 max</a:t>
            </a:r>
          </a:p>
          <a:p>
            <a:pPr>
              <a:defRPr/>
            </a:pPr>
            <a:endParaRPr lang="ja-JP" altLang="en-US" sz="1050">
              <a:solidFill>
                <a:schemeClr val="tx1">
                  <a:lumMod val="95000"/>
                  <a:lumOff val="5000"/>
                </a:schemeClr>
              </a:solidFill>
            </a:endParaRPr>
          </a:p>
        </c:rich>
      </c:tx>
      <c:layout>
        <c:manualLayout>
          <c:xMode val="edge"/>
          <c:yMode val="edge"/>
          <c:x val="0.12268044619422572"/>
          <c:y val="0.101851851851851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209737934337657"/>
          <c:y val="5.5885642799322982E-2"/>
          <c:w val="0.77304535150890996"/>
          <c:h val="0.82198272090988622"/>
        </c:manualLayout>
      </c:layout>
      <c:scatterChart>
        <c:scatterStyle val="lineMarker"/>
        <c:varyColors val="0"/>
        <c:ser>
          <c:idx val="1"/>
          <c:order val="1"/>
          <c:tx>
            <c:v>減衰特性</c:v>
          </c:tx>
          <c:spPr>
            <a:ln w="12700" cap="rnd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[2]演算部!$AQ$33:$AQ$528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[2]演算部!$AW$33:$AW$528</c:f>
              <c:numCache>
                <c:formatCode>General</c:formatCode>
                <c:ptCount val="496"/>
                <c:pt idx="0">
                  <c:v>-50.660504516704393</c:v>
                </c:pt>
                <c:pt idx="1">
                  <c:v>-47.542054188984373</c:v>
                </c:pt>
                <c:pt idx="2">
                  <c:v>-44.922047688999449</c:v>
                </c:pt>
                <c:pt idx="3">
                  <c:v>-42.669406823892864</c:v>
                </c:pt>
                <c:pt idx="4">
                  <c:v>-40.699645365446131</c:v>
                </c:pt>
                <c:pt idx="5">
                  <c:v>-38.955145759010477</c:v>
                </c:pt>
                <c:pt idx="6">
                  <c:v>-37.394888875894111</c:v>
                </c:pt>
                <c:pt idx="7">
                  <c:v>-35.988673986604539</c:v>
                </c:pt>
                <c:pt idx="8">
                  <c:v>-34.713662983329101</c:v>
                </c:pt>
                <c:pt idx="9">
                  <c:v>-33.552211899639246</c:v>
                </c:pt>
                <c:pt idx="10">
                  <c:v>-32.490455646712995</c:v>
                </c:pt>
                <c:pt idx="11">
                  <c:v>-31.517354086805543</c:v>
                </c:pt>
                <c:pt idx="12">
                  <c:v>-30.624031920440427</c:v>
                </c:pt>
                <c:pt idx="13">
                  <c:v>-29.803312222458725</c:v>
                </c:pt>
                <c:pt idx="14">
                  <c:v>-29.049381657212333</c:v>
                </c:pt>
                <c:pt idx="15">
                  <c:v>-28.357547951000377</c:v>
                </c:pt>
                <c:pt idx="16">
                  <c:v>-27.724064010011496</c:v>
                </c:pt>
                <c:pt idx="17">
                  <c:v>-27.146001841131891</c:v>
                </c:pt>
                <c:pt idx="18">
                  <c:v>-26.621165224109319</c:v>
                </c:pt>
                <c:pt idx="19">
                  <c:v>-26.148034099681979</c:v>
                </c:pt>
                <c:pt idx="20">
                  <c:v>-25.725736619767222</c:v>
                </c:pt>
                <c:pt idx="21">
                  <c:v>-25.354047247044864</c:v>
                </c:pt>
                <c:pt idx="22">
                  <c:v>-25.033411569801956</c:v>
                </c:pt>
                <c:pt idx="23">
                  <c:v>-24.765000965674236</c:v>
                </c:pt>
                <c:pt idx="24">
                  <c:v>-24.550803316831256</c:v>
                </c:pt>
                <c:pt idx="25">
                  <c:v>-24.393760231392999</c:v>
                </c:pt>
                <c:pt idx="26">
                  <c:v>-24.29796759321048</c:v>
                </c:pt>
                <c:pt idx="27">
                  <c:v>-24.268966357174481</c:v>
                </c:pt>
                <c:pt idx="28">
                  <c:v>-24.314167283143849</c:v>
                </c:pt>
                <c:pt idx="29">
                  <c:v>-24.443482445276086</c:v>
                </c:pt>
                <c:pt idx="30">
                  <c:v>-24.670289399949649</c:v>
                </c:pt>
                <c:pt idx="31">
                  <c:v>-25.012955645908633</c:v>
                </c:pt>
                <c:pt idx="32">
                  <c:v>-25.497358555067663</c:v>
                </c:pt>
                <c:pt idx="33">
                  <c:v>-26.161291958099863</c:v>
                </c:pt>
                <c:pt idx="34">
                  <c:v>-27.062749697905559</c:v>
                </c:pt>
                <c:pt idx="35">
                  <c:v>-28.297062180881781</c:v>
                </c:pt>
                <c:pt idx="36">
                  <c:v>-30.037399388265182</c:v>
                </c:pt>
                <c:pt idx="37">
                  <c:v>-32.651769186647591</c:v>
                </c:pt>
                <c:pt idx="38">
                  <c:v>-37.182844501674673</c:v>
                </c:pt>
                <c:pt idx="39">
                  <c:v>-50.509950602114849</c:v>
                </c:pt>
                <c:pt idx="40">
                  <c:v>-40.599997653675288</c:v>
                </c:pt>
                <c:pt idx="41">
                  <c:v>-32.691294295595853</c:v>
                </c:pt>
                <c:pt idx="42">
                  <c:v>-28.247761587821415</c:v>
                </c:pt>
                <c:pt idx="43">
                  <c:v>-25.054056274425875</c:v>
                </c:pt>
                <c:pt idx="44">
                  <c:v>-22.517560180072209</c:v>
                </c:pt>
                <c:pt idx="45">
                  <c:v>-20.391654670171292</c:v>
                </c:pt>
                <c:pt idx="46">
                  <c:v>-18.550340451502148</c:v>
                </c:pt>
                <c:pt idx="47">
                  <c:v>-16.921065316278437</c:v>
                </c:pt>
                <c:pt idx="48">
                  <c:v>-15.458819402307363</c:v>
                </c:pt>
                <c:pt idx="49">
                  <c:v>-14.134437464813018</c:v>
                </c:pt>
                <c:pt idx="50">
                  <c:v>-12.928742198913309</c:v>
                </c:pt>
                <c:pt idx="51">
                  <c:v>-11.829416959425052</c:v>
                </c:pt>
                <c:pt idx="52">
                  <c:v>-10.82928568120332</c:v>
                </c:pt>
                <c:pt idx="53">
                  <c:v>-9.9253691355376858</c:v>
                </c:pt>
                <c:pt idx="54">
                  <c:v>-9.1183668428702447</c:v>
                </c:pt>
                <c:pt idx="55">
                  <c:v>-8.4123105550114889</c:v>
                </c:pt>
                <c:pt idx="56">
                  <c:v>-7.8141350611312426</c:v>
                </c:pt>
                <c:pt idx="57">
                  <c:v>-7.3328740954227438</c:v>
                </c:pt>
                <c:pt idx="58">
                  <c:v>-6.9782067886338304</c:v>
                </c:pt>
                <c:pt idx="59">
                  <c:v>-6.758294973391596</c:v>
                </c:pt>
                <c:pt idx="60">
                  <c:v>-6.6773358763824264</c:v>
                </c:pt>
                <c:pt idx="61">
                  <c:v>-6.6817267112550809</c:v>
                </c:pt>
                <c:pt idx="62">
                  <c:v>-6.9200485345028682</c:v>
                </c:pt>
                <c:pt idx="63">
                  <c:v>-7.2241746849960364</c:v>
                </c:pt>
                <c:pt idx="64">
                  <c:v>-7.6321330774031289</c:v>
                </c:pt>
                <c:pt idx="65">
                  <c:v>-8.1302534473477657</c:v>
                </c:pt>
                <c:pt idx="66">
                  <c:v>-8.7068114101774015</c:v>
                </c:pt>
                <c:pt idx="67">
                  <c:v>-9.3528213476590807</c:v>
                </c:pt>
                <c:pt idx="68">
                  <c:v>-10.062264173368551</c:v>
                </c:pt>
                <c:pt idx="69">
                  <c:v>-10.832042144144383</c:v>
                </c:pt>
                <c:pt idx="70">
                  <c:v>-11.661881934857663</c:v>
                </c:pt>
                <c:pt idx="71">
                  <c:v>-12.554329221500797</c:v>
                </c:pt>
                <c:pt idx="72">
                  <c:v>-13.514935180991667</c:v>
                </c:pt>
                <c:pt idx="73">
                  <c:v>-14.552735687919512</c:v>
                </c:pt>
                <c:pt idx="74">
                  <c:v>-15.681172870424103</c:v>
                </c:pt>
                <c:pt idx="75">
                  <c:v>-16.919729728920125</c:v>
                </c:pt>
                <c:pt idx="76">
                  <c:v>-18.296812178139895</c:v>
                </c:pt>
                <c:pt idx="77">
                  <c:v>-19.855011555597986</c:v>
                </c:pt>
                <c:pt idx="78">
                  <c:v>-21.661374138243868</c:v>
                </c:pt>
                <c:pt idx="79">
                  <c:v>-23.829550694340618</c:v>
                </c:pt>
                <c:pt idx="80">
                  <c:v>-26.575177139215349</c:v>
                </c:pt>
                <c:pt idx="81">
                  <c:v>-30.390800371807156</c:v>
                </c:pt>
                <c:pt idx="82">
                  <c:v>-36.907892162165005</c:v>
                </c:pt>
                <c:pt idx="83">
                  <c:v>-59.99307012381913</c:v>
                </c:pt>
                <c:pt idx="84">
                  <c:v>-36.116003551613581</c:v>
                </c:pt>
                <c:pt idx="85">
                  <c:v>-30.551987783797813</c:v>
                </c:pt>
                <c:pt idx="86">
                  <c:v>-27.3008286638877</c:v>
                </c:pt>
                <c:pt idx="87">
                  <c:v>-25.022462882886497</c:v>
                </c:pt>
                <c:pt idx="88">
                  <c:v>-23.282290065663048</c:v>
                </c:pt>
                <c:pt idx="89">
                  <c:v>-21.883747993958799</c:v>
                </c:pt>
                <c:pt idx="90">
                  <c:v>-20.721063442350619</c:v>
                </c:pt>
                <c:pt idx="91">
                  <c:v>-19.730750244432929</c:v>
                </c:pt>
                <c:pt idx="92">
                  <c:v>-18.871711819071479</c:v>
                </c:pt>
                <c:pt idx="93">
                  <c:v>-18.115824174764338</c:v>
                </c:pt>
                <c:pt idx="94">
                  <c:v>-17.443001817370874</c:v>
                </c:pt>
                <c:pt idx="95">
                  <c:v>-16.838406789007049</c:v>
                </c:pt>
                <c:pt idx="96">
                  <c:v>-16.290772489703183</c:v>
                </c:pt>
                <c:pt idx="97">
                  <c:v>-15.791347236879501</c:v>
                </c:pt>
                <c:pt idx="98">
                  <c:v>-15.333201423202675</c:v>
                </c:pt>
                <c:pt idx="99">
                  <c:v>-14.910757727584267</c:v>
                </c:pt>
                <c:pt idx="100">
                  <c:v>-14.519463401021429</c:v>
                </c:pt>
                <c:pt idx="101">
                  <c:v>-14.155556001863035</c:v>
                </c:pt>
                <c:pt idx="102">
                  <c:v>-13.815892329038753</c:v>
                </c:pt>
                <c:pt idx="103">
                  <c:v>-13.497821145192162</c:v>
                </c:pt>
                <c:pt idx="104">
                  <c:v>-13.199086898270666</c:v>
                </c:pt>
                <c:pt idx="105">
                  <c:v>-12.917755807804072</c:v>
                </c:pt>
                <c:pt idx="106">
                  <c:v>-12.652158363477351</c:v>
                </c:pt>
                <c:pt idx="107">
                  <c:v>-12.400844053467321</c:v>
                </c:pt>
                <c:pt idx="108">
                  <c:v>-12.162545332826225</c:v>
                </c:pt>
                <c:pt idx="109">
                  <c:v>-11.93614866137527</c:v>
                </c:pt>
                <c:pt idx="110">
                  <c:v>-11.72067101285035</c:v>
                </c:pt>
                <c:pt idx="111">
                  <c:v>-11.515240663116192</c:v>
                </c:pt>
                <c:pt idx="112">
                  <c:v>-11.319081357547379</c:v>
                </c:pt>
                <c:pt idx="113">
                  <c:v>-11.131499170830455</c:v>
                </c:pt>
                <c:pt idx="114">
                  <c:v>-10.951871529785638</c:v>
                </c:pt>
                <c:pt idx="115">
                  <c:v>-10.779637987260536</c:v>
                </c:pt>
                <c:pt idx="116">
                  <c:v>-10.614292423741833</c:v>
                </c:pt>
                <c:pt idx="117">
                  <c:v>-10.455376420804512</c:v>
                </c:pt>
                <c:pt idx="118">
                  <c:v>-10.302473602372842</c:v>
                </c:pt>
                <c:pt idx="119">
                  <c:v>-10.155204779956751</c:v>
                </c:pt>
                <c:pt idx="120">
                  <c:v>-10.013223769421625</c:v>
                </c:pt>
                <c:pt idx="121">
                  <c:v>-9.8762137715579676</c:v>
                </c:pt>
                <c:pt idx="122">
                  <c:v>-9.7438842282986151</c:v>
                </c:pt>
                <c:pt idx="123">
                  <c:v>-9.6159680820525342</c:v>
                </c:pt>
                <c:pt idx="124">
                  <c:v>-9.4922193781638153</c:v>
                </c:pt>
                <c:pt idx="125">
                  <c:v>-9.3724111606294294</c:v>
                </c:pt>
                <c:pt idx="126">
                  <c:v>-9.2563336194306274</c:v>
                </c:pt>
                <c:pt idx="127">
                  <c:v>-9.1437924545432061</c:v>
                </c:pt>
                <c:pt idx="128">
                  <c:v>-9.0346074271968693</c:v>
                </c:pt>
                <c:pt idx="129">
                  <c:v>-8.9286110734913215</c:v>
                </c:pt>
                <c:pt idx="130">
                  <c:v>-8.8256475592338184</c:v>
                </c:pt>
                <c:pt idx="131">
                  <c:v>-8.7255716579871709</c:v>
                </c:pt>
                <c:pt idx="132">
                  <c:v>-8.6282478369258957</c:v>
                </c:pt>
                <c:pt idx="133">
                  <c:v>-8.5335494372853908</c:v>
                </c:pt>
                <c:pt idx="134">
                  <c:v>-8.4413579380290287</c:v>
                </c:pt>
                <c:pt idx="135">
                  <c:v>-8.3515622929122664</c:v>
                </c:pt>
                <c:pt idx="136">
                  <c:v>-8.2640583324397241</c:v>
                </c:pt>
                <c:pt idx="137">
                  <c:v>-8.1787482233309046</c:v>
                </c:pt>
                <c:pt idx="138">
                  <c:v>-8.0955399790650517</c:v>
                </c:pt>
                <c:pt idx="139">
                  <c:v>-8.014347015892703</c:v>
                </c:pt>
                <c:pt idx="140">
                  <c:v>-7.935087749402463</c:v>
                </c:pt>
                <c:pt idx="141">
                  <c:v>-7.8576852273344979</c:v>
                </c:pt>
                <c:pt idx="142">
                  <c:v>-7.7820667948527227</c:v>
                </c:pt>
                <c:pt idx="143">
                  <c:v>-7.7081637889376946</c:v>
                </c:pt>
                <c:pt idx="144">
                  <c:v>-7.6359112589524578</c:v>
                </c:pt>
                <c:pt idx="145">
                  <c:v>-7.5652477107729741</c:v>
                </c:pt>
                <c:pt idx="146">
                  <c:v>-7.4961148721702973</c:v>
                </c:pt>
                <c:pt idx="147">
                  <c:v>-7.4284574773898751</c:v>
                </c:pt>
                <c:pt idx="148">
                  <c:v>-7.362223069099195</c:v>
                </c:pt>
                <c:pt idx="149">
                  <c:v>-7.2973618160732645</c:v>
                </c:pt>
                <c:pt idx="150">
                  <c:v>-7.2338263451614493</c:v>
                </c:pt>
                <c:pt idx="151">
                  <c:v>-7.1715715862325515</c:v>
                </c:pt>
                <c:pt idx="152">
                  <c:v>-7.1105546289303314</c:v>
                </c:pt>
                <c:pt idx="153">
                  <c:v>-7.0507345901912117</c:v>
                </c:pt>
                <c:pt idx="154">
                  <c:v>-6.9920724915817374</c:v>
                </c:pt>
                <c:pt idx="155">
                  <c:v>-6.9345311456073953</c:v>
                </c:pt>
                <c:pt idx="156">
                  <c:v>-6.8780750502276797</c:v>
                </c:pt>
                <c:pt idx="157">
                  <c:v>-6.8226702908866921</c:v>
                </c:pt>
                <c:pt idx="158">
                  <c:v>-6.7682844494346694</c:v>
                </c:pt>
                <c:pt idx="159">
                  <c:v>-6.7148865193749767</c:v>
                </c:pt>
                <c:pt idx="160">
                  <c:v>-6.6624468269238912</c:v>
                </c:pt>
                <c:pt idx="161">
                  <c:v>-6.6109369574179047</c:v>
                </c:pt>
                <c:pt idx="162">
                  <c:v>-6.5603296866455532</c:v>
                </c:pt>
                <c:pt idx="163">
                  <c:v>-6.5105989167190792</c:v>
                </c:pt>
                <c:pt idx="164">
                  <c:v>-6.4617196161352641</c:v>
                </c:pt>
                <c:pt idx="165">
                  <c:v>-6.4136677637058082</c:v>
                </c:pt>
                <c:pt idx="166">
                  <c:v>-6.3664202960652929</c:v>
                </c:pt>
                <c:pt idx="167">
                  <c:v>-6.3199550584899464</c:v>
                </c:pt>
                <c:pt idx="168">
                  <c:v>-6.2742507587830731</c:v>
                </c:pt>
                <c:pt idx="169">
                  <c:v>-6.2292869240035342</c:v>
                </c:pt>
                <c:pt idx="170">
                  <c:v>-6.1850438598322777</c:v>
                </c:pt>
                <c:pt idx="171">
                  <c:v>-6.1415026123887353</c:v>
                </c:pt>
                <c:pt idx="172">
                  <c:v>-6.0986449323242367</c:v>
                </c:pt>
                <c:pt idx="173">
                  <c:v>-6.0564532410335552</c:v>
                </c:pt>
                <c:pt idx="174">
                  <c:v>-6.0149105988381795</c:v>
                </c:pt>
                <c:pt idx="175">
                  <c:v>-5.974000675006681</c:v>
                </c:pt>
                <c:pt idx="176">
                  <c:v>-5.9337077194878738</c:v>
                </c:pt>
                <c:pt idx="177">
                  <c:v>-5.8940165362420966</c:v>
                </c:pt>
                <c:pt idx="178">
                  <c:v>-5.8549124580647298</c:v>
                </c:pt>
                <c:pt idx="179">
                  <c:v>-5.8163813228041308</c:v>
                </c:pt>
                <c:pt idx="180">
                  <c:v>-5.7784094508833324</c:v>
                </c:pt>
                <c:pt idx="181">
                  <c:v>-5.7409836240417436</c:v>
                </c:pt>
                <c:pt idx="182">
                  <c:v>-5.704091065219151</c:v>
                </c:pt>
                <c:pt idx="183">
                  <c:v>-5.6677194195100125</c:v>
                </c:pt>
                <c:pt idx="184">
                  <c:v>-5.6318567361211711</c:v>
                </c:pt>
                <c:pt idx="185">
                  <c:v>-5.5964914512709631</c:v>
                </c:pt>
                <c:pt idx="186">
                  <c:v>-5.561612371972025</c:v>
                </c:pt>
                <c:pt idx="187">
                  <c:v>-5.5272086606441597</c:v>
                </c:pt>
                <c:pt idx="188">
                  <c:v>-5.4932698205073525</c:v>
                </c:pt>
                <c:pt idx="189">
                  <c:v>-5.459785681708464</c:v>
                </c:pt>
                <c:pt idx="190">
                  <c:v>-5.4267463881382652</c:v>
                </c:pt>
                <c:pt idx="191">
                  <c:v>-5.3941423848984469</c:v>
                </c:pt>
                <c:pt idx="192">
                  <c:v>-5.361964406380916</c:v>
                </c:pt>
                <c:pt idx="193">
                  <c:v>-5.3302034649241961</c:v>
                </c:pt>
                <c:pt idx="194">
                  <c:v>-5.2988508400140351</c:v>
                </c:pt>
                <c:pt idx="195">
                  <c:v>-5.2678980679975682</c:v>
                </c:pt>
                <c:pt idx="196">
                  <c:v>-5.2373369322821892</c:v>
                </c:pt>
                <c:pt idx="197">
                  <c:v>-5.2071594539923458</c:v>
                </c:pt>
                <c:pt idx="198">
                  <c:v>-5.1773578830589884</c:v>
                </c:pt>
                <c:pt idx="199">
                  <c:v>-5.1479246897181161</c:v>
                </c:pt>
                <c:pt idx="200">
                  <c:v>-5.118852556396285</c:v>
                </c:pt>
                <c:pt idx="201">
                  <c:v>-5.0901343699622998</c:v>
                </c:pt>
                <c:pt idx="202">
                  <c:v>-5.0617632143256834</c:v>
                </c:pt>
                <c:pt idx="203">
                  <c:v>-5.0337323633635309</c:v>
                </c:pt>
                <c:pt idx="204">
                  <c:v>-5.0060352741586644</c:v>
                </c:pt>
                <c:pt idx="205">
                  <c:v>-4.9786655805328781</c:v>
                </c:pt>
                <c:pt idx="206">
                  <c:v>-4.9516170868600966</c:v>
                </c:pt>
                <c:pt idx="207">
                  <c:v>-4.9248837621451518</c:v>
                </c:pt>
                <c:pt idx="208">
                  <c:v>-4.898459734354744</c:v>
                </c:pt>
                <c:pt idx="209">
                  <c:v>-4.8723392849878842</c:v>
                </c:pt>
                <c:pt idx="210">
                  <c:v>-4.8465168438738768</c:v>
                </c:pt>
                <c:pt idx="211">
                  <c:v>-4.82098698418661</c:v>
                </c:pt>
                <c:pt idx="212">
                  <c:v>-4.7957444176645376</c:v>
                </c:pt>
                <c:pt idx="213">
                  <c:v>-4.7707839900262696</c:v>
                </c:pt>
                <c:pt idx="214">
                  <c:v>-4.7461006765723894</c:v>
                </c:pt>
                <c:pt idx="215">
                  <c:v>-4.7216895779645265</c:v>
                </c:pt>
                <c:pt idx="216">
                  <c:v>-4.6975459161732509</c:v>
                </c:pt>
                <c:pt idx="217">
                  <c:v>-4.673665030586803</c:v>
                </c:pt>
                <c:pt idx="218">
                  <c:v>-4.6500423742731094</c:v>
                </c:pt>
                <c:pt idx="219">
                  <c:v>-4.6266735103879766</c:v>
                </c:pt>
                <c:pt idx="220">
                  <c:v>-4.6035541087226708</c:v>
                </c:pt>
                <c:pt idx="221">
                  <c:v>-4.5806799423844975</c:v>
                </c:pt>
                <c:pt idx="222">
                  <c:v>-4.558046884604332</c:v>
                </c:pt>
                <c:pt idx="223">
                  <c:v>-4.5356509056653378</c:v>
                </c:pt>
                <c:pt idx="224">
                  <c:v>-4.5134880699474609</c:v>
                </c:pt>
                <c:pt idx="225">
                  <c:v>-4.4915545330825024</c:v>
                </c:pt>
                <c:pt idx="226">
                  <c:v>-4.4698465392148998</c:v>
                </c:pt>
                <c:pt idx="227">
                  <c:v>-4.4483604183635483</c:v>
                </c:pt>
                <c:pt idx="228">
                  <c:v>-4.4270925838802739</c:v>
                </c:pt>
                <c:pt idx="229">
                  <c:v>-4.4060395300007524</c:v>
                </c:pt>
                <c:pt idx="230">
                  <c:v>-4.3851978294838831</c:v>
                </c:pt>
                <c:pt idx="231">
                  <c:v>-4.3645641313358565</c:v>
                </c:pt>
                <c:pt idx="232">
                  <c:v>-4.3441351586153152</c:v>
                </c:pt>
                <c:pt idx="233">
                  <c:v>-4.323907706316156</c:v>
                </c:pt>
                <c:pt idx="234">
                  <c:v>-4.3038786393247737</c:v>
                </c:pt>
                <c:pt idx="235">
                  <c:v>-4.2840448904485893</c:v>
                </c:pt>
                <c:pt idx="236">
                  <c:v>-4.2644034585129482</c:v>
                </c:pt>
                <c:pt idx="237">
                  <c:v>-4.244951406523592</c:v>
                </c:pt>
                <c:pt idx="238">
                  <c:v>-4.2256858598919838</c:v>
                </c:pt>
                <c:pt idx="239">
                  <c:v>-4.2066040047209716</c:v>
                </c:pt>
                <c:pt idx="240">
                  <c:v>-4.1877030861483542</c:v>
                </c:pt>
                <c:pt idx="241">
                  <c:v>-4.1689804067460301</c:v>
                </c:pt>
                <c:pt idx="242">
                  <c:v>-4.1504333249725036</c:v>
                </c:pt>
                <c:pt idx="243">
                  <c:v>-4.1320592536766734</c:v>
                </c:pt>
                <c:pt idx="244">
                  <c:v>-4.1138556586508468</c:v>
                </c:pt>
                <c:pt idx="245">
                  <c:v>-4.0958200572310872</c:v>
                </c:pt>
                <c:pt idx="246">
                  <c:v>-4.0779500169430811</c:v>
                </c:pt>
                <c:pt idx="247">
                  <c:v>-4.0602431541916868</c:v>
                </c:pt>
                <c:pt idx="248">
                  <c:v>-4.0426971329926014</c:v>
                </c:pt>
                <c:pt idx="249">
                  <c:v>-4.025309663744455</c:v>
                </c:pt>
                <c:pt idx="250">
                  <c:v>-4.0080785020398508</c:v>
                </c:pt>
                <c:pt idx="251">
                  <c:v>-3.9910014475138715</c:v>
                </c:pt>
                <c:pt idx="252">
                  <c:v>-3.9740763427286403</c:v>
                </c:pt>
                <c:pt idx="253">
                  <c:v>-3.9573010720926223</c:v>
                </c:pt>
                <c:pt idx="254">
                  <c:v>-3.9406735608133698</c:v>
                </c:pt>
                <c:pt idx="255">
                  <c:v>-3.9241917738824617</c:v>
                </c:pt>
                <c:pt idx="256">
                  <c:v>-3.9078537150915298</c:v>
                </c:pt>
                <c:pt idx="257">
                  <c:v>-3.8916574260781394</c:v>
                </c:pt>
                <c:pt idx="258">
                  <c:v>-3.8756009854005575</c:v>
                </c:pt>
                <c:pt idx="259">
                  <c:v>-3.8596825076402896</c:v>
                </c:pt>
                <c:pt idx="260">
                  <c:v>-3.8439001425314503</c:v>
                </c:pt>
                <c:pt idx="261">
                  <c:v>-3.8282520741159676</c:v>
                </c:pt>
                <c:pt idx="262">
                  <c:v>-3.8127365199237602</c:v>
                </c:pt>
                <c:pt idx="263">
                  <c:v>-3.7973517301769739</c:v>
                </c:pt>
                <c:pt idx="264">
                  <c:v>-3.782095987017458</c:v>
                </c:pt>
                <c:pt idx="265">
                  <c:v>-3.7669676037566746</c:v>
                </c:pt>
                <c:pt idx="266">
                  <c:v>-3.7519649241472615</c:v>
                </c:pt>
                <c:pt idx="267">
                  <c:v>-3.7370863216755028</c:v>
                </c:pt>
                <c:pt idx="268">
                  <c:v>-3.7223301988740243</c:v>
                </c:pt>
                <c:pt idx="269">
                  <c:v>-3.7076949866539759</c:v>
                </c:pt>
                <c:pt idx="270">
                  <c:v>-3.693179143656105</c:v>
                </c:pt>
                <c:pt idx="271">
                  <c:v>-3.6787811556200323</c:v>
                </c:pt>
                <c:pt idx="272">
                  <c:v>-3.6644995347711626</c:v>
                </c:pt>
                <c:pt idx="273">
                  <c:v>-3.6503328192246256</c:v>
                </c:pt>
                <c:pt idx="274">
                  <c:v>-3.6362795724056958</c:v>
                </c:pt>
                <c:pt idx="275">
                  <c:v>-3.6223383824861384</c:v>
                </c:pt>
                <c:pt idx="276">
                  <c:v>-3.6085078618359696</c:v>
                </c:pt>
                <c:pt idx="277">
                  <c:v>-3.5947866464901432</c:v>
                </c:pt>
                <c:pt idx="278">
                  <c:v>-3.5811733956296523</c:v>
                </c:pt>
                <c:pt idx="279">
                  <c:v>-3.5676667910766078</c:v>
                </c:pt>
                <c:pt idx="280">
                  <c:v>-3.5542655368028302</c:v>
                </c:pt>
                <c:pt idx="281">
                  <c:v>-3.540968358451559</c:v>
                </c:pt>
                <c:pt idx="282">
                  <c:v>-3.5277740028717974</c:v>
                </c:pt>
                <c:pt idx="283">
                  <c:v>-3.5146812376649872</c:v>
                </c:pt>
                <c:pt idx="284">
                  <c:v>-3.5016888507435269</c:v>
                </c:pt>
                <c:pt idx="285">
                  <c:v>-3.4887956499008559</c:v>
                </c:pt>
                <c:pt idx="286">
                  <c:v>-3.4760004623926886</c:v>
                </c:pt>
                <c:pt idx="287">
                  <c:v>-3.46330213452906</c:v>
                </c:pt>
                <c:pt idx="288">
                  <c:v>-3.4506995312768938</c:v>
                </c:pt>
                <c:pt idx="289">
                  <c:v>-3.4381915358727055</c:v>
                </c:pt>
                <c:pt idx="290">
                  <c:v>-3.4257770494451978</c:v>
                </c:pt>
                <c:pt idx="291">
                  <c:v>-3.4134549906473994</c:v>
                </c:pt>
                <c:pt idx="292">
                  <c:v>-3.4012242952980873</c:v>
                </c:pt>
                <c:pt idx="293">
                  <c:v>-3.3890839160322175</c:v>
                </c:pt>
                <c:pt idx="294">
                  <c:v>-3.3770328219600581</c:v>
                </c:pt>
                <c:pt idx="295">
                  <c:v>-3.365069998334838</c:v>
                </c:pt>
                <c:pt idx="296">
                  <c:v>-3.3531944462285672</c:v>
                </c:pt>
                <c:pt idx="297">
                  <c:v>-3.341405182215885</c:v>
                </c:pt>
                <c:pt idx="298">
                  <c:v>-3.3297012380656192</c:v>
                </c:pt>
                <c:pt idx="299">
                  <c:v>-3.3180816604398853</c:v>
                </c:pt>
                <c:pt idx="300">
                  <c:v>-3.306545510600496</c:v>
                </c:pt>
                <c:pt idx="301">
                  <c:v>-3.2950918641224423</c:v>
                </c:pt>
                <c:pt idx="302">
                  <c:v>-3.2837198106142891</c:v>
                </c:pt>
                <c:pt idx="303">
                  <c:v>-3.2724284534452486</c:v>
                </c:pt>
                <c:pt idx="304">
                  <c:v>-3.261216909478772</c:v>
                </c:pt>
                <c:pt idx="305">
                  <c:v>-3.250084308812442</c:v>
                </c:pt>
                <c:pt idx="306">
                  <c:v>-3.2390297945240243</c:v>
                </c:pt>
                <c:pt idx="307">
                  <c:v>-3.2280525224234866</c:v>
                </c:pt>
                <c:pt idx="308">
                  <c:v>-3.2171516608108131</c:v>
                </c:pt>
                <c:pt idx="309">
                  <c:v>-3.2063263902394619</c:v>
                </c:pt>
                <c:pt idx="310">
                  <c:v>-3.1955759032853277</c:v>
                </c:pt>
                <c:pt idx="311">
                  <c:v>-3.1848994043210093</c:v>
                </c:pt>
                <c:pt idx="312">
                  <c:v>-3.1742961092952946</c:v>
                </c:pt>
                <c:pt idx="313">
                  <c:v>-3.1637652455176757</c:v>
                </c:pt>
                <c:pt idx="314">
                  <c:v>-3.1533060514477826</c:v>
                </c:pt>
                <c:pt idx="315">
                  <c:v>-3.1429177764895941</c:v>
                </c:pt>
                <c:pt idx="316">
                  <c:v>-3.1325996807902938</c:v>
                </c:pt>
                <c:pt idx="317">
                  <c:v>-3.1223510350436587</c:v>
                </c:pt>
                <c:pt idx="318">
                  <c:v>-3.1121711202978481</c:v>
                </c:pt>
                <c:pt idx="319">
                  <c:v>-3.1020592277674739</c:v>
                </c:pt>
                <c:pt idx="320">
                  <c:v>-3.0920146586498554</c:v>
                </c:pt>
                <c:pt idx="321">
                  <c:v>-3.0820367239453308</c:v>
                </c:pt>
                <c:pt idx="322">
                  <c:v>-3.0721247442815312</c:v>
                </c:pt>
                <c:pt idx="323">
                  <c:v>-3.0622780497414999</c:v>
                </c:pt>
                <c:pt idx="324">
                  <c:v>-3.0524959796955748</c:v>
                </c:pt>
                <c:pt idx="325">
                  <c:v>-3.0427778826369223</c:v>
                </c:pt>
                <c:pt idx="326">
                  <c:v>-3.0331231160206373</c:v>
                </c:pt>
                <c:pt idx="327">
                  <c:v>-3.0235310461063065</c:v>
                </c:pt>
                <c:pt idx="328">
                  <c:v>-3.0140010478039621</c:v>
                </c:pt>
                <c:pt idx="329">
                  <c:v>-3.0045325045233318</c:v>
                </c:pt>
                <c:pt idx="330">
                  <c:v>-2.9951248080262878</c:v>
                </c:pt>
                <c:pt idx="331">
                  <c:v>-2.9857773582824438</c:v>
                </c:pt>
                <c:pt idx="332">
                  <c:v>-2.9764895633277968</c:v>
                </c:pt>
                <c:pt idx="333">
                  <c:v>-2.9672608391263449</c:v>
                </c:pt>
                <c:pt idx="334">
                  <c:v>-2.9580906094346062</c:v>
                </c:pt>
                <c:pt idx="335">
                  <c:v>-2.9489783056689678</c:v>
                </c:pt>
                <c:pt idx="336">
                  <c:v>-2.9399233667758007</c:v>
                </c:pt>
                <c:pt idx="337">
                  <c:v>-2.9309252391042495</c:v>
                </c:pt>
                <c:pt idx="338">
                  <c:v>-2.9219833762816743</c:v>
                </c:pt>
                <c:pt idx="339">
                  <c:v>-2.9130972390916225</c:v>
                </c:pt>
                <c:pt idx="340">
                  <c:v>-2.9042662953543292</c:v>
                </c:pt>
                <c:pt idx="341">
                  <c:v>-2.8954900198096296</c:v>
                </c:pt>
                <c:pt idx="342">
                  <c:v>-2.8867678940022747</c:v>
                </c:pt>
                <c:pt idx="343">
                  <c:v>-2.8780994061695502</c:v>
                </c:pt>
                <c:pt idx="344">
                  <c:v>-2.8694840511311712</c:v>
                </c:pt>
                <c:pt idx="345">
                  <c:v>-2.8609213301813892</c:v>
                </c:pt>
                <c:pt idx="346">
                  <c:v>-2.8524107509832457</c:v>
                </c:pt>
                <c:pt idx="347">
                  <c:v>-2.843951827464962</c:v>
                </c:pt>
                <c:pt idx="348">
                  <c:v>-2.8355440797183622</c:v>
                </c:pt>
                <c:pt idx="349">
                  <c:v>-2.8271870338993077</c:v>
                </c:pt>
                <c:pt idx="350">
                  <c:v>-2.8188802221301188</c:v>
                </c:pt>
                <c:pt idx="351">
                  <c:v>-2.8106231824038774</c:v>
                </c:pt>
                <c:pt idx="352">
                  <c:v>-2.8024154584906382</c:v>
                </c:pt>
                <c:pt idx="353">
                  <c:v>-2.7942565998454376</c:v>
                </c:pt>
                <c:pt idx="354">
                  <c:v>-2.7861461615181193</c:v>
                </c:pt>
                <c:pt idx="355">
                  <c:v>-2.7780837040648771</c:v>
                </c:pt>
                <c:pt idx="356">
                  <c:v>-2.7700687934615265</c:v>
                </c:pt>
                <c:pt idx="357">
                  <c:v>-2.7621010010184333</c:v>
                </c:pt>
                <c:pt idx="358">
                  <c:v>-2.7541799032970635</c:v>
                </c:pt>
                <c:pt idx="359">
                  <c:v>-2.7463050820281505</c:v>
                </c:pt>
                <c:pt idx="360">
                  <c:v>-2.7384761240313815</c:v>
                </c:pt>
                <c:pt idx="361">
                  <c:v>-2.7306926211366429</c:v>
                </c:pt>
                <c:pt idx="362">
                  <c:v>-2.7229541701067221</c:v>
                </c:pt>
                <c:pt idx="363">
                  <c:v>-2.7152603725614899</c:v>
                </c:pt>
                <c:pt idx="364">
                  <c:v>-2.7076108349034733</c:v>
                </c:pt>
                <c:pt idx="365">
                  <c:v>-2.7000051682448527</c:v>
                </c:pt>
                <c:pt idx="366">
                  <c:v>-2.6924429883357885</c:v>
                </c:pt>
                <c:pt idx="367">
                  <c:v>-2.6849239154940956</c:v>
                </c:pt>
                <c:pt idx="368">
                  <c:v>-2.6774475745362154</c:v>
                </c:pt>
                <c:pt idx="369">
                  <c:v>-2.670013594709439</c:v>
                </c:pt>
                <c:pt idx="370">
                  <c:v>-2.6626216096254138</c:v>
                </c:pt>
                <c:pt idx="371">
                  <c:v>-2.6552712571948383</c:v>
                </c:pt>
                <c:pt idx="372">
                  <c:v>-2.647962179563339</c:v>
                </c:pt>
                <c:pt idx="373">
                  <c:v>-2.6406940230485447</c:v>
                </c:pt>
                <c:pt idx="374">
                  <c:v>-2.6334664380782762</c:v>
                </c:pt>
                <c:pt idx="375">
                  <c:v>-2.626279079129858</c:v>
                </c:pt>
                <c:pt idx="376">
                  <c:v>-2.6191316046705215</c:v>
                </c:pt>
                <c:pt idx="377">
                  <c:v>-2.6120236770988781</c:v>
                </c:pt>
                <c:pt idx="378">
                  <c:v>-2.6049549626874393</c:v>
                </c:pt>
                <c:pt idx="379">
                  <c:v>-2.5979251315261536</c:v>
                </c:pt>
                <c:pt idx="380">
                  <c:v>-2.5909338574669554</c:v>
                </c:pt>
                <c:pt idx="381">
                  <c:v>-2.5839808180692856</c:v>
                </c:pt>
                <c:pt idx="382">
                  <c:v>-2.5770656945465795</c:v>
                </c:pt>
                <c:pt idx="383">
                  <c:v>-2.5701881717136903</c:v>
                </c:pt>
                <c:pt idx="384">
                  <c:v>-2.5633479379352431</c:v>
                </c:pt>
                <c:pt idx="385">
                  <c:v>-2.5565446850748703</c:v>
                </c:pt>
                <c:pt idx="386">
                  <c:v>-2.5497781084453583</c:v>
                </c:pt>
                <c:pt idx="387">
                  <c:v>-2.5430479067596394</c:v>
                </c:pt>
                <c:pt idx="388">
                  <c:v>-2.5363537820826338</c:v>
                </c:pt>
                <c:pt idx="389">
                  <c:v>-2.5296954397839282</c:v>
                </c:pt>
                <c:pt idx="390">
                  <c:v>-2.5230725884912641</c:v>
                </c:pt>
                <c:pt idx="391">
                  <c:v>-2.516484940044823</c:v>
                </c:pt>
                <c:pt idx="392">
                  <c:v>-2.5099322094522796</c:v>
                </c:pt>
                <c:pt idx="393">
                  <c:v>-2.5034141148446585</c:v>
                </c:pt>
                <c:pt idx="394">
                  <c:v>-2.4969303774328893</c:v>
                </c:pt>
                <c:pt idx="395">
                  <c:v>-2.4904807214651328</c:v>
                </c:pt>
                <c:pt idx="396">
                  <c:v>-2.4840648741848113</c:v>
                </c:pt>
                <c:pt idx="397">
                  <c:v>-2.4776825657893475</c:v>
                </c:pt>
                <c:pt idx="398">
                  <c:v>-2.4713335293895997</c:v>
                </c:pt>
                <c:pt idx="399">
                  <c:v>-2.465017500969962</c:v>
                </c:pt>
                <c:pt idx="400">
                  <c:v>-2.4587342193491448</c:v>
                </c:pt>
                <c:pt idx="401">
                  <c:v>-2.4524834261415913</c:v>
                </c:pt>
                <c:pt idx="402">
                  <c:v>-2.4462648657195505</c:v>
                </c:pt>
                <c:pt idx="403">
                  <c:v>-2.4400782851757552</c:v>
                </c:pt>
                <c:pt idx="404">
                  <c:v>-2.4339234342867293</c:v>
                </c:pt>
                <c:pt idx="405">
                  <c:v>-2.4278000654766898</c:v>
                </c:pt>
                <c:pt idx="406">
                  <c:v>-2.4217079337820508</c:v>
                </c:pt>
                <c:pt idx="407">
                  <c:v>-2.4156467968164734</c:v>
                </c:pt>
                <c:pt idx="408">
                  <c:v>-2.4096164147365364</c:v>
                </c:pt>
                <c:pt idx="409">
                  <c:v>-2.4036165502079103</c:v>
                </c:pt>
                <c:pt idx="410">
                  <c:v>-2.3976469683721153</c:v>
                </c:pt>
                <c:pt idx="411">
                  <c:v>-2.3917074368137947</c:v>
                </c:pt>
                <c:pt idx="412">
                  <c:v>-2.3857977255285201</c:v>
                </c:pt>
                <c:pt idx="413">
                  <c:v>-2.379917606891115</c:v>
                </c:pt>
                <c:pt idx="414">
                  <c:v>-2.3740668556244837</c:v>
                </c:pt>
                <c:pt idx="415">
                  <c:v>-2.3682452487689218</c:v>
                </c:pt>
                <c:pt idx="416">
                  <c:v>-2.3624525656519419</c:v>
                </c:pt>
                <c:pt idx="417">
                  <c:v>-2.3566885878585548</c:v>
                </c:pt>
                <c:pt idx="418">
                  <c:v>-2.3509530992020178</c:v>
                </c:pt>
                <c:pt idx="419">
                  <c:v>-2.3452458856950691</c:v>
                </c:pt>
                <c:pt idx="420">
                  <c:v>-2.3395667355215832</c:v>
                </c:pt>
                <c:pt idx="421">
                  <c:v>-2.3339154390086856</c:v>
                </c:pt>
                <c:pt idx="422">
                  <c:v>-2.3282917885993006</c:v>
                </c:pt>
                <c:pt idx="423">
                  <c:v>-2.3226955788251265</c:v>
                </c:pt>
                <c:pt idx="424">
                  <c:v>-2.3171266062800262</c:v>
                </c:pt>
                <c:pt idx="425">
                  <c:v>-2.3115846695938345</c:v>
                </c:pt>
                <c:pt idx="426">
                  <c:v>-2.3060695694065663</c:v>
                </c:pt>
                <c:pt idx="427">
                  <c:v>-2.3005811083430214</c:v>
                </c:pt>
                <c:pt idx="428">
                  <c:v>-2.2951190909877797</c:v>
                </c:pt>
                <c:pt idx="429">
                  <c:v>-2.2896833238605798</c:v>
                </c:pt>
                <c:pt idx="430">
                  <c:v>-2.2842736153920744</c:v>
                </c:pt>
                <c:pt idx="431">
                  <c:v>-2.2788897758999496</c:v>
                </c:pt>
                <c:pt idx="432">
                  <c:v>-2.2735316175654035</c:v>
                </c:pt>
                <c:pt idx="433">
                  <c:v>-2.2681989544100007</c:v>
                </c:pt>
                <c:pt idx="434">
                  <c:v>-2.2628916022728474</c:v>
                </c:pt>
                <c:pt idx="435">
                  <c:v>-2.2576093787881293</c:v>
                </c:pt>
                <c:pt idx="436">
                  <c:v>-2.2523521033629876</c:v>
                </c:pt>
                <c:pt idx="437">
                  <c:v>-2.2471195971557085</c:v>
                </c:pt>
                <c:pt idx="438">
                  <c:v>-2.2419116830542567</c:v>
                </c:pt>
                <c:pt idx="439">
                  <c:v>-2.2367281856551156</c:v>
                </c:pt>
                <c:pt idx="440">
                  <c:v>-2.23156893124245</c:v>
                </c:pt>
                <c:pt idx="441">
                  <c:v>-2.2264337477675804</c:v>
                </c:pt>
                <c:pt idx="442">
                  <c:v>-2.221322464828738</c:v>
                </c:pt>
                <c:pt idx="443">
                  <c:v>-2.2162349136511508</c:v>
                </c:pt>
                <c:pt idx="444">
                  <c:v>-2.2111709270673887</c:v>
                </c:pt>
                <c:pt idx="445">
                  <c:v>-2.2061303394980318</c:v>
                </c:pt>
                <c:pt idx="446">
                  <c:v>-2.2011129869325825</c:v>
                </c:pt>
                <c:pt idx="447">
                  <c:v>-2.1961187069106876</c:v>
                </c:pt>
                <c:pt idx="448">
                  <c:v>-2.1911473385036109</c:v>
                </c:pt>
                <c:pt idx="449">
                  <c:v>-2.1861987222959973</c:v>
                </c:pt>
                <c:pt idx="450">
                  <c:v>-2.1812727003678738</c:v>
                </c:pt>
                <c:pt idx="451">
                  <c:v>-2.1763691162769288</c:v>
                </c:pt>
                <c:pt idx="452">
                  <c:v>-2.171487815041039</c:v>
                </c:pt>
                <c:pt idx="453">
                  <c:v>-2.166628643121054</c:v>
                </c:pt>
                <c:pt idx="454">
                  <c:v>-2.1617914484038101</c:v>
                </c:pt>
                <c:pt idx="455">
                  <c:v>-2.1569760801854096</c:v>
                </c:pt>
                <c:pt idx="456">
                  <c:v>-2.1521823891547163</c:v>
                </c:pt>
                <c:pt idx="457">
                  <c:v>-2.1474102273771023</c:v>
                </c:pt>
                <c:pt idx="458">
                  <c:v>-2.1426594482784131</c:v>
                </c:pt>
                <c:pt idx="459">
                  <c:v>-2.1379299066291653</c:v>
                </c:pt>
                <c:pt idx="460">
                  <c:v>-2.1332214585289626</c:v>
                </c:pt>
                <c:pt idx="461">
                  <c:v>-2.1285339613911356</c:v>
                </c:pt>
                <c:pt idx="462">
                  <c:v>-2.1238672739275981</c:v>
                </c:pt>
                <c:pt idx="463">
                  <c:v>-2.1192212561338954</c:v>
                </c:pt>
                <c:pt idx="464">
                  <c:v>-2.1145957692745019</c:v>
                </c:pt>
                <c:pt idx="465">
                  <c:v>-2.1099906758682745</c:v>
                </c:pt>
                <c:pt idx="466">
                  <c:v>-2.1054058396741464</c:v>
                </c:pt>
                <c:pt idx="467">
                  <c:v>-2.100841125676995</c:v>
                </c:pt>
                <c:pt idx="468">
                  <c:v>-2.0962964000737196</c:v>
                </c:pt>
                <c:pt idx="469">
                  <c:v>-2.0917715302595026</c:v>
                </c:pt>
                <c:pt idx="470">
                  <c:v>-2.0872663848142601</c:v>
                </c:pt>
                <c:pt idx="471">
                  <c:v>-2.0827808334892781</c:v>
                </c:pt>
                <c:pt idx="472">
                  <c:v>-2.0783147471940415</c:v>
                </c:pt>
                <c:pt idx="473">
                  <c:v>-2.073867997983224</c:v>
                </c:pt>
                <c:pt idx="474">
                  <c:v>-2.0694404590438671</c:v>
                </c:pt>
                <c:pt idx="475">
                  <c:v>-2.0650320046827373</c:v>
                </c:pt>
                <c:pt idx="476">
                  <c:v>-2.0606425103138379</c:v>
                </c:pt>
                <c:pt idx="477">
                  <c:v>-2.0562718524461063</c:v>
                </c:pt>
                <c:pt idx="478">
                  <c:v>-2.0519199086712683</c:v>
                </c:pt>
                <c:pt idx="479">
                  <c:v>-2.0475865576518553</c:v>
                </c:pt>
                <c:pt idx="480">
                  <c:v>-2.043271679109385</c:v>
                </c:pt>
                <c:pt idx="481">
                  <c:v>-2.0389751538127028</c:v>
                </c:pt>
                <c:pt idx="482">
                  <c:v>-2.0346968635664684</c:v>
                </c:pt>
                <c:pt idx="483">
                  <c:v>-2.0304366911998062</c:v>
                </c:pt>
                <c:pt idx="484">
                  <c:v>-2.026194520555102</c:v>
                </c:pt>
                <c:pt idx="485">
                  <c:v>-2.0219702364769505</c:v>
                </c:pt>
                <c:pt idx="486">
                  <c:v>-2.0177637248012381</c:v>
                </c:pt>
                <c:pt idx="487">
                  <c:v>-2.0135748723443876</c:v>
                </c:pt>
                <c:pt idx="488">
                  <c:v>-2.0094035668927326</c:v>
                </c:pt>
                <c:pt idx="489">
                  <c:v>-2.0052496971920313</c:v>
                </c:pt>
                <c:pt idx="490">
                  <c:v>-2.0011131529371209</c:v>
                </c:pt>
                <c:pt idx="491">
                  <c:v>-1.9969938247617047</c:v>
                </c:pt>
                <c:pt idx="492">
                  <c:v>-1.9928916042282765</c:v>
                </c:pt>
                <c:pt idx="493">
                  <c:v>-1.9888063838181709</c:v>
                </c:pt>
                <c:pt idx="494">
                  <c:v>-1.9847380569217441</c:v>
                </c:pt>
                <c:pt idx="495">
                  <c:v>-1.9806865178286801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EFB-44B3-AD35-7FF8B3369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802704"/>
        <c:axId val="194803952"/>
      </c:scatterChart>
      <c:scatterChart>
        <c:scatterStyle val="lineMarker"/>
        <c:varyColors val="0"/>
        <c:ser>
          <c:idx val="0"/>
          <c:order val="0"/>
          <c:tx>
            <c:v>リターンロス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[2]演算部!$AQ$33:$AQ$528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[2]演算部!$AR$33:$AR$528</c:f>
              <c:numCache>
                <c:formatCode>General</c:formatCode>
                <c:ptCount val="496"/>
                <c:pt idx="0">
                  <c:v>-3.1963550256543113E-3</c:v>
                </c:pt>
                <c:pt idx="1">
                  <c:v>-4.5595306872138214E-3</c:v>
                </c:pt>
                <c:pt idx="2">
                  <c:v>-6.1367390838461527E-3</c:v>
                </c:pt>
                <c:pt idx="3">
                  <c:v>-7.9113252283644474E-3</c:v>
                </c:pt>
                <c:pt idx="4">
                  <c:v>-9.8642693528779562E-3</c:v>
                </c:pt>
                <c:pt idx="5">
                  <c:v>-1.1974274071982038E-2</c:v>
                </c:pt>
                <c:pt idx="6">
                  <c:v>-1.4217865014365385E-2</c:v>
                </c:pt>
                <c:pt idx="7">
                  <c:v>-1.6569505770798069E-2</c:v>
                </c:pt>
                <c:pt idx="8">
                  <c:v>-1.900172820157605E-2</c:v>
                </c:pt>
                <c:pt idx="9">
                  <c:v>-2.1485279376631229E-2</c:v>
                </c:pt>
                <c:pt idx="10">
                  <c:v>-2.3989286692351584E-2</c:v>
                </c:pt>
                <c:pt idx="11">
                  <c:v>-2.6481443026755133E-2</c:v>
                </c:pt>
                <c:pt idx="12">
                  <c:v>-2.8928214166475102E-2</c:v>
                </c:pt>
                <c:pt idx="13">
                  <c:v>-3.1295071172730192E-2</c:v>
                </c:pt>
                <c:pt idx="14">
                  <c:v>-3.3546750858561875E-2</c:v>
                </c:pt>
                <c:pt idx="15">
                  <c:v>-3.5647548136421452E-2</c:v>
                </c:pt>
                <c:pt idx="16">
                  <c:v>-3.7561644675542696E-2</c:v>
                </c:pt>
                <c:pt idx="17">
                  <c:v>-3.9253479096022635E-2</c:v>
                </c:pt>
                <c:pt idx="18">
                  <c:v>-4.0688164836262045E-2</c:v>
                </c:pt>
                <c:pt idx="19">
                  <c:v>-4.1831962879322608E-2</c:v>
                </c:pt>
                <c:pt idx="20">
                  <c:v>-4.265281773098778E-2</c:v>
                </c:pt>
                <c:pt idx="21">
                  <c:v>-4.3120966428244589E-2</c:v>
                </c:pt>
                <c:pt idx="22">
                  <c:v>-4.3209631943989482E-2</c:v>
                </c:pt>
                <c:pt idx="23">
                  <c:v>-4.2895814165311193E-2</c:v>
                </c:pt>
                <c:pt idx="24">
                  <c:v>-4.2161193682392246E-2</c:v>
                </c:pt>
                <c:pt idx="25">
                  <c:v>-4.099316595537017E-2</c:v>
                </c:pt>
                <c:pt idx="26">
                  <c:v>-3.9386026047046635E-2</c:v>
                </c:pt>
                <c:pt idx="27">
                  <c:v>-3.734232703349686E-2</c:v>
                </c:pt>
                <c:pt idx="28">
                  <c:v>-3.4874438434870376E-2</c:v>
                </c:pt>
                <c:pt idx="29">
                  <c:v>-3.2006334531639043E-2</c:v>
                </c:pt>
                <c:pt idx="30">
                  <c:v>-2.8775646206865135E-2</c:v>
                </c:pt>
                <c:pt idx="31">
                  <c:v>-2.5236013906277707E-2</c:v>
                </c:pt>
                <c:pt idx="32">
                  <c:v>-2.1459783303987848E-2</c:v>
                </c:pt>
                <c:pt idx="33">
                  <c:v>-1.7541089096142964E-2</c:v>
                </c:pt>
                <c:pt idx="34">
                  <c:v>-1.3599375708738008E-2</c:v>
                </c:pt>
                <c:pt idx="35">
                  <c:v>-9.7834061497306148E-3</c:v>
                </c:pt>
                <c:pt idx="36">
                  <c:v>-6.2758111276041322E-3</c:v>
                </c:pt>
                <c:pt idx="37">
                  <c:v>-3.2982290275931111E-3</c:v>
                </c:pt>
                <c:pt idx="38">
                  <c:v>-1.1170822146563458E-3</c:v>
                </c:pt>
                <c:pt idx="39">
                  <c:v>-5.0024885034868445E-5</c:v>
                </c:pt>
                <c:pt idx="40">
                  <c:v>-4.7308035754650945E-4</c:v>
                </c:pt>
                <c:pt idx="41">
                  <c:v>-2.8284588558801448E-3</c:v>
                </c:pt>
                <c:pt idx="42">
                  <c:v>-7.6330075943545871E-3</c:v>
                </c:pt>
                <c:pt idx="43">
                  <c:v>-1.5487190074218733E-2</c:v>
                </c:pt>
                <c:pt idx="44">
                  <c:v>-2.7084417505870099E-2</c:v>
                </c:pt>
                <c:pt idx="45">
                  <c:v>-4.3220459062885005E-2</c:v>
                </c:pt>
                <c:pt idx="46">
                  <c:v>-6.4802537146809391E-2</c:v>
                </c:pt>
                <c:pt idx="47">
                  <c:v>-9.2857569068685933E-2</c:v>
                </c:pt>
                <c:pt idx="48">
                  <c:v>-0.12853885136968507</c:v>
                </c:pt>
                <c:pt idx="49">
                  <c:v>-0.17313030703087526</c:v>
                </c:pt>
                <c:pt idx="50">
                  <c:v>-0.22804724672113846</c:v>
                </c:pt>
                <c:pt idx="51">
                  <c:v>-0.29483246070416397</c:v>
                </c:pt>
                <c:pt idx="52">
                  <c:v>-0.37514639670895417</c:v>
                </c:pt>
                <c:pt idx="53">
                  <c:v>-0.47075023906694813</c:v>
                </c:pt>
                <c:pt idx="54">
                  <c:v>-0.58348093796071998</c:v>
                </c:pt>
                <c:pt idx="55">
                  <c:v>-0.71521769060138951</c:v>
                </c:pt>
                <c:pt idx="56">
                  <c:v>-0.86784007234443816</c:v>
                </c:pt>
                <c:pt idx="57">
                  <c:v>-1.0431789378488308</c:v>
                </c:pt>
                <c:pt idx="58">
                  <c:v>-1.2429622847784476</c:v>
                </c:pt>
                <c:pt idx="59">
                  <c:v>-1.4687593539527768</c:v>
                </c:pt>
                <c:pt idx="60">
                  <c:v>-1.7219271343624301</c:v>
                </c:pt>
                <c:pt idx="61">
                  <c:v>-1.8172140027568462</c:v>
                </c:pt>
                <c:pt idx="62">
                  <c:v>-2.3144745796121917</c:v>
                </c:pt>
                <c:pt idx="63">
                  <c:v>-2.6551510707533117</c:v>
                </c:pt>
                <c:pt idx="64">
                  <c:v>-3.025771099927784</c:v>
                </c:pt>
                <c:pt idx="65">
                  <c:v>-3.4262151277031889</c:v>
                </c:pt>
                <c:pt idx="66">
                  <c:v>-3.8561007847662854</c:v>
                </c:pt>
                <c:pt idx="67">
                  <c:v>-4.3148317615930623</c:v>
                </c:pt>
                <c:pt idx="68">
                  <c:v>-4.801657223714491</c:v>
                </c:pt>
                <c:pt idx="69">
                  <c:v>-5.3157373395010845</c:v>
                </c:pt>
                <c:pt idx="70">
                  <c:v>-5.8562107190103641</c:v>
                </c:pt>
                <c:pt idx="71">
                  <c:v>-6.422260311203468</c:v>
                </c:pt>
                <c:pt idx="72">
                  <c:v>-7.0131753962120582</c:v>
                </c:pt>
                <c:pt idx="73">
                  <c:v>-7.6284085344918466</c:v>
                </c:pt>
                <c:pt idx="74">
                  <c:v>-8.2676275316062391</c:v>
                </c:pt>
                <c:pt idx="75">
                  <c:v>-8.9307635495860325</c:v>
                </c:pt>
                <c:pt idx="76">
                  <c:v>-9.618057419997033</c:v>
                </c:pt>
                <c:pt idx="77">
                  <c:v>-10.330107032125547</c:v>
                </c:pt>
                <c:pt idx="78">
                  <c:v>-11.067919478553719</c:v>
                </c:pt>
                <c:pt idx="79">
                  <c:v>-11.832972585408385</c:v>
                </c:pt>
                <c:pt idx="80">
                  <c:v>-12.62729173844852</c:v>
                </c:pt>
                <c:pt idx="81">
                  <c:v>-13.453549828483373</c:v>
                </c:pt>
                <c:pt idx="82">
                  <c:v>-14.315201121329778</c:v>
                </c:pt>
                <c:pt idx="83">
                  <c:v>-15.216664626512681</c:v>
                </c:pt>
                <c:pt idx="84">
                  <c:v>-16.163580332525804</c:v>
                </c:pt>
                <c:pt idx="85">
                  <c:v>-17.163174733219819</c:v>
                </c:pt>
                <c:pt idx="86">
                  <c:v>-18.224794628701488</c:v>
                </c:pt>
                <c:pt idx="87">
                  <c:v>-19.360708665874689</c:v>
                </c:pt>
                <c:pt idx="88">
                  <c:v>-20.587352143053881</c:v>
                </c:pt>
                <c:pt idx="89">
                  <c:v>-21.927341656899696</c:v>
                </c:pt>
                <c:pt idx="90">
                  <c:v>-23.412907104883367</c:v>
                </c:pt>
                <c:pt idx="91">
                  <c:v>-25.09212985919007</c:v>
                </c:pt>
                <c:pt idx="92">
                  <c:v>-27.041280406847381</c:v>
                </c:pt>
                <c:pt idx="93">
                  <c:v>-29.392182355027984</c:v>
                </c:pt>
                <c:pt idx="94">
                  <c:v>-32.403855978866844</c:v>
                </c:pt>
                <c:pt idx="95">
                  <c:v>-36.707767436467535</c:v>
                </c:pt>
                <c:pt idx="96">
                  <c:v>-44.770636432407109</c:v>
                </c:pt>
                <c:pt idx="97">
                  <c:v>-51.839015116035618</c:v>
                </c:pt>
                <c:pt idx="98">
                  <c:v>-39.642839849705076</c:v>
                </c:pt>
                <c:pt idx="99">
                  <c:v>-34.973503820547037</c:v>
                </c:pt>
                <c:pt idx="100">
                  <c:v>-32.097836422977736</c:v>
                </c:pt>
                <c:pt idx="101">
                  <c:v>-30.048733654785114</c:v>
                </c:pt>
                <c:pt idx="102">
                  <c:v>-28.476529420556655</c:v>
                </c:pt>
                <c:pt idx="103">
                  <c:v>-27.214633684781219</c:v>
                </c:pt>
                <c:pt idx="104">
                  <c:v>-26.170540897349355</c:v>
                </c:pt>
                <c:pt idx="105">
                  <c:v>-25.287531564191461</c:v>
                </c:pt>
                <c:pt idx="106">
                  <c:v>-24.528312777892204</c:v>
                </c:pt>
                <c:pt idx="107">
                  <c:v>-23.867055454937706</c:v>
                </c:pt>
                <c:pt idx="108">
                  <c:v>-23.285134753335015</c:v>
                </c:pt>
                <c:pt idx="109">
                  <c:v>-22.768681733333022</c:v>
                </c:pt>
                <c:pt idx="110">
                  <c:v>-22.307094040082823</c:v>
                </c:pt>
                <c:pt idx="111">
                  <c:v>-21.892087376910073</c:v>
                </c:pt>
                <c:pt idx="112">
                  <c:v>-21.517067988390522</c:v>
                </c:pt>
                <c:pt idx="113">
                  <c:v>-21.176704004204087</c:v>
                </c:pt>
                <c:pt idx="114">
                  <c:v>-20.866624504100528</c:v>
                </c:pt>
                <c:pt idx="115">
                  <c:v>-20.583203193287694</c:v>
                </c:pt>
                <c:pt idx="116">
                  <c:v>-20.323399654933088</c:v>
                </c:pt>
                <c:pt idx="117">
                  <c:v>-20.084640716529137</c:v>
                </c:pt>
                <c:pt idx="118">
                  <c:v>-19.86473035056515</c:v>
                </c:pt>
                <c:pt idx="119">
                  <c:v>-19.661780251663103</c:v>
                </c:pt>
                <c:pt idx="120">
                  <c:v>-19.474155646708926</c:v>
                </c:pt>
                <c:pt idx="121">
                  <c:v>-19.300432496542353</c:v>
                </c:pt>
                <c:pt idx="122">
                  <c:v>-19.13936333258598</c:v>
                </c:pt>
                <c:pt idx="123">
                  <c:v>-18.989849719997284</c:v>
                </c:pt>
                <c:pt idx="124">
                  <c:v>-18.850919863655328</c:v>
                </c:pt>
                <c:pt idx="125">
                  <c:v>-18.72171024694827</c:v>
                </c:pt>
                <c:pt idx="126">
                  <c:v>-18.601450463150236</c:v>
                </c:pt>
                <c:pt idx="127">
                  <c:v>-18.489450596542007</c:v>
                </c:pt>
                <c:pt idx="128">
                  <c:v>-18.385090656522205</c:v>
                </c:pt>
                <c:pt idx="129">
                  <c:v>-18.287811677290509</c:v>
                </c:pt>
                <c:pt idx="130">
                  <c:v>-18.19710817835179</c:v>
                </c:pt>
                <c:pt idx="131">
                  <c:v>-18.112521744191174</c:v>
                </c:pt>
                <c:pt idx="132">
                  <c:v>-18.033635530067471</c:v>
                </c:pt>
                <c:pt idx="133">
                  <c:v>-17.960069538610963</c:v>
                </c:pt>
                <c:pt idx="134">
                  <c:v>-17.89147654144865</c:v>
                </c:pt>
                <c:pt idx="135">
                  <c:v>-17.827538543367112</c:v>
                </c:pt>
                <c:pt idx="136">
                  <c:v>-17.767963705010374</c:v>
                </c:pt>
                <c:pt idx="137">
                  <c:v>-17.712483654882707</c:v>
                </c:pt>
                <c:pt idx="138">
                  <c:v>-17.660851133303332</c:v>
                </c:pt>
                <c:pt idx="139">
                  <c:v>-17.612837920564619</c:v>
                </c:pt>
                <c:pt idx="140">
                  <c:v>-17.568233009355897</c:v>
                </c:pt>
                <c:pt idx="141">
                  <c:v>-17.526840987898836</c:v>
                </c:pt>
                <c:pt idx="142">
                  <c:v>-17.488480605485506</c:v>
                </c:pt>
                <c:pt idx="143">
                  <c:v>-17.45298349643874</c:v>
                </c:pt>
                <c:pt idx="144">
                  <c:v>-17.420193042103836</c:v>
                </c:pt>
                <c:pt idx="145">
                  <c:v>-17.389963353469284</c:v>
                </c:pt>
                <c:pt idx="146">
                  <c:v>-17.362158359512915</c:v>
                </c:pt>
                <c:pt idx="147">
                  <c:v>-17.336650988467579</c:v>
                </c:pt>
                <c:pt idx="148">
                  <c:v>-17.313322430967503</c:v>
                </c:pt>
                <c:pt idx="149">
                  <c:v>-17.292061475530957</c:v>
                </c:pt>
                <c:pt idx="150">
                  <c:v>-17.272763908102551</c:v>
                </c:pt>
                <c:pt idx="151">
                  <c:v>-17.255331968457998</c:v>
                </c:pt>
                <c:pt idx="152">
                  <c:v>-17.239673857195772</c:v>
                </c:pt>
                <c:pt idx="153">
                  <c:v>-17.22570328782956</c:v>
                </c:pt>
                <c:pt idx="154">
                  <c:v>-17.213339079173863</c:v>
                </c:pt>
                <c:pt idx="155">
                  <c:v>-17.202504783799053</c:v>
                </c:pt>
                <c:pt idx="156">
                  <c:v>-17.193128348837398</c:v>
                </c:pt>
                <c:pt idx="157">
                  <c:v>-17.185141805858166</c:v>
                </c:pt>
                <c:pt idx="158">
                  <c:v>-17.178480986909996</c:v>
                </c:pt>
                <c:pt idx="159">
                  <c:v>-17.173085264158644</c:v>
                </c:pt>
                <c:pt idx="160">
                  <c:v>-17.168897310836726</c:v>
                </c:pt>
                <c:pt idx="161">
                  <c:v>-17.165862881473824</c:v>
                </c:pt>
                <c:pt idx="162">
                  <c:v>-17.163930609596278</c:v>
                </c:pt>
                <c:pt idx="163">
                  <c:v>-17.163051821279904</c:v>
                </c:pt>
                <c:pt idx="164">
                  <c:v>-17.163180363109337</c:v>
                </c:pt>
                <c:pt idx="165">
                  <c:v>-17.164272443248329</c:v>
                </c:pt>
                <c:pt idx="166">
                  <c:v>-17.166286484458077</c:v>
                </c:pt>
                <c:pt idx="167">
                  <c:v>-17.169182988018289</c:v>
                </c:pt>
                <c:pt idx="168">
                  <c:v>-17.172924407610061</c:v>
                </c:pt>
                <c:pt idx="169">
                  <c:v>-17.177475032311985</c:v>
                </c:pt>
                <c:pt idx="170">
                  <c:v>-17.182800877943613</c:v>
                </c:pt>
                <c:pt idx="171">
                  <c:v>-17.188869586063561</c:v>
                </c:pt>
                <c:pt idx="172">
                  <c:v>-17.195650329995161</c:v>
                </c:pt>
                <c:pt idx="173">
                  <c:v>-17.203113727311099</c:v>
                </c:pt>
                <c:pt idx="174">
                  <c:v>-17.211231758260954</c:v>
                </c:pt>
                <c:pt idx="175">
                  <c:v>-17.219977689672554</c:v>
                </c:pt>
                <c:pt idx="176">
                  <c:v>-17.229326003900166</c:v>
                </c:pt>
                <c:pt idx="177">
                  <c:v>-17.239252332430631</c:v>
                </c:pt>
                <c:pt idx="178">
                  <c:v>-17.249733393792702</c:v>
                </c:pt>
                <c:pt idx="179">
                  <c:v>-17.26074693544545</c:v>
                </c:pt>
                <c:pt idx="180">
                  <c:v>-17.272271679349714</c:v>
                </c:pt>
                <c:pt idx="181">
                  <c:v>-17.284287270951374</c:v>
                </c:pt>
                <c:pt idx="182">
                  <c:v>-17.29677423132825</c:v>
                </c:pt>
                <c:pt idx="183">
                  <c:v>-17.309713912272755</c:v>
                </c:pt>
                <c:pt idx="184">
                  <c:v>-17.323088454101352</c:v>
                </c:pt>
                <c:pt idx="185">
                  <c:v>-17.33688074599862</c:v>
                </c:pt>
                <c:pt idx="186">
                  <c:v>-17.35107438871934</c:v>
                </c:pt>
                <c:pt idx="187">
                  <c:v>-17.36565365948583</c:v>
                </c:pt>
                <c:pt idx="188">
                  <c:v>-17.380603478930798</c:v>
                </c:pt>
                <c:pt idx="189">
                  <c:v>-17.39590937994733</c:v>
                </c:pt>
                <c:pt idx="190">
                  <c:v>-17.411557478318596</c:v>
                </c:pt>
                <c:pt idx="191">
                  <c:v>-17.427534445009247</c:v>
                </c:pt>
                <c:pt idx="192">
                  <c:v>-17.443827480009691</c:v>
                </c:pt>
                <c:pt idx="193">
                  <c:v>-17.460424287632272</c:v>
                </c:pt>
                <c:pt idx="194">
                  <c:v>-17.477313053166018</c:v>
                </c:pt>
                <c:pt idx="195">
                  <c:v>-17.494482420803507</c:v>
                </c:pt>
                <c:pt idx="196">
                  <c:v>-17.511921472759376</c:v>
                </c:pt>
                <c:pt idx="197">
                  <c:v>-17.529619709506214</c:v>
                </c:pt>
                <c:pt idx="198">
                  <c:v>-17.547567031058406</c:v>
                </c:pt>
                <c:pt idx="199">
                  <c:v>-17.565753719239815</c:v>
                </c:pt>
                <c:pt idx="200">
                  <c:v>-17.584170420875289</c:v>
                </c:pt>
                <c:pt idx="201">
                  <c:v>-17.602808131850438</c:v>
                </c:pt>
                <c:pt idx="202">
                  <c:v>-17.62165818198774</c:v>
                </c:pt>
                <c:pt idx="203">
                  <c:v>-17.640712220690666</c:v>
                </c:pt>
                <c:pt idx="204">
                  <c:v>-17.659962203310684</c:v>
                </c:pt>
                <c:pt idx="205">
                  <c:v>-17.679400378195144</c:v>
                </c:pt>
                <c:pt idx="206">
                  <c:v>-17.699019274376699</c:v>
                </c:pt>
                <c:pt idx="207">
                  <c:v>-17.71881168986755</c:v>
                </c:pt>
                <c:pt idx="208">
                  <c:v>-17.73877068052423</c:v>
                </c:pt>
                <c:pt idx="209">
                  <c:v>-17.758889549450764</c:v>
                </c:pt>
                <c:pt idx="210">
                  <c:v>-17.77916183691022</c:v>
                </c:pt>
                <c:pt idx="211">
                  <c:v>-17.79958131071643</c:v>
                </c:pt>
                <c:pt idx="212">
                  <c:v>-17.820141957079571</c:v>
                </c:pt>
                <c:pt idx="213">
                  <c:v>-17.840837971880841</c:v>
                </c:pt>
                <c:pt idx="214">
                  <c:v>-17.861663752353028</c:v>
                </c:pt>
                <c:pt idx="215">
                  <c:v>-17.882613889145251</c:v>
                </c:pt>
                <c:pt idx="216">
                  <c:v>-17.903683158751349</c:v>
                </c:pt>
                <c:pt idx="217">
                  <c:v>-17.92486651628279</c:v>
                </c:pt>
                <c:pt idx="218">
                  <c:v>-17.946159088567988</c:v>
                </c:pt>
                <c:pt idx="219">
                  <c:v>-17.967556167561057</c:v>
                </c:pt>
                <c:pt idx="220">
                  <c:v>-17.989053204044076</c:v>
                </c:pt>
                <c:pt idx="221">
                  <c:v>-18.010645801607698</c:v>
                </c:pt>
                <c:pt idx="222">
                  <c:v>-18.032329710896153</c:v>
                </c:pt>
                <c:pt idx="223">
                  <c:v>-18.054100824103013</c:v>
                </c:pt>
                <c:pt idx="224">
                  <c:v>-18.075955169705413</c:v>
                </c:pt>
                <c:pt idx="225">
                  <c:v>-18.097888907424675</c:v>
                </c:pt>
                <c:pt idx="226">
                  <c:v>-18.119898323402225</c:v>
                </c:pt>
                <c:pt idx="227">
                  <c:v>-18.141979825580222</c:v>
                </c:pt>
                <c:pt idx="228">
                  <c:v>-18.16412993927689</c:v>
                </c:pt>
                <c:pt idx="229">
                  <c:v>-18.186345302947181</c:v>
                </c:pt>
                <c:pt idx="230">
                  <c:v>-18.20862266411979</c:v>
                </c:pt>
                <c:pt idx="231">
                  <c:v>-18.2309588755022</c:v>
                </c:pt>
                <c:pt idx="232">
                  <c:v>-18.253350891245628</c:v>
                </c:pt>
                <c:pt idx="233">
                  <c:v>-18.275795763362559</c:v>
                </c:pt>
                <c:pt idx="234">
                  <c:v>-18.298290638289497</c:v>
                </c:pt>
                <c:pt idx="235">
                  <c:v>-18.320832753588338</c:v>
                </c:pt>
                <c:pt idx="236">
                  <c:v>-18.343419434779904</c:v>
                </c:pt>
                <c:pt idx="237">
                  <c:v>-18.366048092303572</c:v>
                </c:pt>
                <c:pt idx="238">
                  <c:v>-18.388716218597253</c:v>
                </c:pt>
                <c:pt idx="239">
                  <c:v>-18.411421385292275</c:v>
                </c:pt>
                <c:pt idx="240">
                  <c:v>-18.434161240518002</c:v>
                </c:pt>
                <c:pt idx="241">
                  <c:v>-18.456933506311206</c:v>
                </c:pt>
                <c:pt idx="242">
                  <c:v>-18.479735976125689</c:v>
                </c:pt>
                <c:pt idx="243">
                  <c:v>-18.502566512437539</c:v>
                </c:pt>
                <c:pt idx="244">
                  <c:v>-18.525423044441975</c:v>
                </c:pt>
                <c:pt idx="245">
                  <c:v>-18.548303565837667</c:v>
                </c:pt>
                <c:pt idx="246">
                  <c:v>-18.571206132694819</c:v>
                </c:pt>
                <c:pt idx="247">
                  <c:v>-18.59412886140337</c:v>
                </c:pt>
                <c:pt idx="248">
                  <c:v>-18.61706992669782</c:v>
                </c:pt>
                <c:pt idx="249">
                  <c:v>-18.640027559755538</c:v>
                </c:pt>
                <c:pt idx="250">
                  <c:v>-18.66300004636533</c:v>
                </c:pt>
                <c:pt idx="251">
                  <c:v>-18.685985725163349</c:v>
                </c:pt>
                <c:pt idx="252">
                  <c:v>-18.708982985933524</c:v>
                </c:pt>
                <c:pt idx="253">
                  <c:v>-18.731990267969817</c:v>
                </c:pt>
                <c:pt idx="254">
                  <c:v>-18.755006058497738</c:v>
                </c:pt>
                <c:pt idx="255">
                  <c:v>-18.778028891152722</c:v>
                </c:pt>
                <c:pt idx="256">
                  <c:v>-18.801057344512941</c:v>
                </c:pt>
                <c:pt idx="257">
                  <c:v>-18.824090040684453</c:v>
                </c:pt>
                <c:pt idx="258">
                  <c:v>-18.847125643936486</c:v>
                </c:pt>
                <c:pt idx="259">
                  <c:v>-18.870162859384866</c:v>
                </c:pt>
                <c:pt idx="260">
                  <c:v>-18.893200431721645</c:v>
                </c:pt>
                <c:pt idx="261">
                  <c:v>-18.916237143989118</c:v>
                </c:pt>
                <c:pt idx="262">
                  <c:v>-18.939271816396431</c:v>
                </c:pt>
                <c:pt idx="263">
                  <c:v>-18.962303305177134</c:v>
                </c:pt>
                <c:pt idx="264">
                  <c:v>-18.985330501486043</c:v>
                </c:pt>
                <c:pt idx="265">
                  <c:v>-19.008352330333906</c:v>
                </c:pt>
                <c:pt idx="266">
                  <c:v>-19.031367749558374</c:v>
                </c:pt>
                <c:pt idx="267">
                  <c:v>-19.054375748829923</c:v>
                </c:pt>
                <c:pt idx="268">
                  <c:v>-19.077375348691302</c:v>
                </c:pt>
                <c:pt idx="269">
                  <c:v>-19.100365599629331</c:v>
                </c:pt>
                <c:pt idx="270">
                  <c:v>-19.123345581177734</c:v>
                </c:pt>
                <c:pt idx="271">
                  <c:v>-19.146314401049857</c:v>
                </c:pt>
                <c:pt idx="272">
                  <c:v>-19.169271194300169</c:v>
                </c:pt>
                <c:pt idx="273">
                  <c:v>-19.192215122513446</c:v>
                </c:pt>
                <c:pt idx="274">
                  <c:v>-19.215145373020594</c:v>
                </c:pt>
                <c:pt idx="275">
                  <c:v>-19.238061158140152</c:v>
                </c:pt>
                <c:pt idx="276">
                  <c:v>-19.260961714444512</c:v>
                </c:pt>
                <c:pt idx="277">
                  <c:v>-19.28384630204993</c:v>
                </c:pt>
                <c:pt idx="278">
                  <c:v>-19.306714203929502</c:v>
                </c:pt>
                <c:pt idx="279">
                  <c:v>-19.329564725248211</c:v>
                </c:pt>
                <c:pt idx="280">
                  <c:v>-19.352397192719319</c:v>
                </c:pt>
                <c:pt idx="281">
                  <c:v>-19.375210953981234</c:v>
                </c:pt>
                <c:pt idx="282">
                  <c:v>-19.398005376994224</c:v>
                </c:pt>
                <c:pt idx="283">
                  <c:v>-19.420779849456199</c:v>
                </c:pt>
                <c:pt idx="284">
                  <c:v>-19.443533778236908</c:v>
                </c:pt>
                <c:pt idx="285">
                  <c:v>-19.466266588829871</c:v>
                </c:pt>
                <c:pt idx="286">
                  <c:v>-19.488977724821495</c:v>
                </c:pt>
                <c:pt idx="287">
                  <c:v>-19.511666647376657</c:v>
                </c:pt>
                <c:pt idx="288">
                  <c:v>-19.53433283474029</c:v>
                </c:pt>
                <c:pt idx="289">
                  <c:v>-19.556975781754339</c:v>
                </c:pt>
                <c:pt idx="290">
                  <c:v>-19.579594999389592</c:v>
                </c:pt>
                <c:pt idx="291">
                  <c:v>-19.602190014291882</c:v>
                </c:pt>
                <c:pt idx="292">
                  <c:v>-19.624760368342077</c:v>
                </c:pt>
                <c:pt idx="293">
                  <c:v>-19.647305618229577</c:v>
                </c:pt>
                <c:pt idx="294">
                  <c:v>-19.669825335038624</c:v>
                </c:pt>
                <c:pt idx="295">
                  <c:v>-19.692319103847154</c:v>
                </c:pt>
                <c:pt idx="296">
                  <c:v>-19.714786523337743</c:v>
                </c:pt>
                <c:pt idx="297">
                  <c:v>-19.737227205420169</c:v>
                </c:pt>
                <c:pt idx="298">
                  <c:v>-19.759640774865275</c:v>
                </c:pt>
                <c:pt idx="299">
                  <c:v>-19.782026868949728</c:v>
                </c:pt>
                <c:pt idx="300">
                  <c:v>-19.804385137111321</c:v>
                </c:pt>
                <c:pt idx="301">
                  <c:v>-19.82671524061443</c:v>
                </c:pt>
                <c:pt idx="302">
                  <c:v>-19.849016852225375</c:v>
                </c:pt>
                <c:pt idx="303">
                  <c:v>-19.871289655897261</c:v>
                </c:pt>
                <c:pt idx="304">
                  <c:v>-19.893533346464075</c:v>
                </c:pt>
                <c:pt idx="305">
                  <c:v>-19.91574762934367</c:v>
                </c:pt>
                <c:pt idx="306">
                  <c:v>-19.937932220249422</c:v>
                </c:pt>
                <c:pt idx="307">
                  <c:v>-19.960086844910169</c:v>
                </c:pt>
                <c:pt idx="308">
                  <c:v>-19.982211238798303</c:v>
                </c:pt>
                <c:pt idx="309">
                  <c:v>-20.004305146865637</c:v>
                </c:pt>
                <c:pt idx="310">
                  <c:v>-20.026368323286889</c:v>
                </c:pt>
                <c:pt idx="311">
                  <c:v>-20.048400531210433</c:v>
                </c:pt>
                <c:pt idx="312">
                  <c:v>-20.070401542516226</c:v>
                </c:pt>
                <c:pt idx="313">
                  <c:v>-20.092371137580542</c:v>
                </c:pt>
                <c:pt idx="314">
                  <c:v>-20.114309105047447</c:v>
                </c:pt>
                <c:pt idx="315">
                  <c:v>-20.136215241606635</c:v>
                </c:pt>
                <c:pt idx="316">
                  <c:v>-20.158089351777562</c:v>
                </c:pt>
                <c:pt idx="317">
                  <c:v>-20.179931247699677</c:v>
                </c:pt>
                <c:pt idx="318">
                  <c:v>-20.201740748928415</c:v>
                </c:pt>
                <c:pt idx="319">
                  <c:v>-20.223517682236988</c:v>
                </c:pt>
                <c:pt idx="320">
                  <c:v>-20.24526188142362</c:v>
                </c:pt>
                <c:pt idx="321">
                  <c:v>-20.26697318712413</c:v>
                </c:pt>
                <c:pt idx="322">
                  <c:v>-20.28865144662976</c:v>
                </c:pt>
                <c:pt idx="323">
                  <c:v>-20.310296513709915</c:v>
                </c:pt>
                <c:pt idx="324">
                  <c:v>-20.331908248439895</c:v>
                </c:pt>
                <c:pt idx="325">
                  <c:v>-20.353486517033247</c:v>
                </c:pt>
                <c:pt idx="326">
                  <c:v>-20.375031191678758</c:v>
                </c:pt>
                <c:pt idx="327">
                  <c:v>-20.39654215038189</c:v>
                </c:pt>
                <c:pt idx="328">
                  <c:v>-20.418019276810494</c:v>
                </c:pt>
                <c:pt idx="329">
                  <c:v>-20.439462460144714</c:v>
                </c:pt>
                <c:pt idx="330">
                  <c:v>-20.46087159493101</c:v>
                </c:pt>
                <c:pt idx="331">
                  <c:v>-20.48224658094</c:v>
                </c:pt>
                <c:pt idx="332">
                  <c:v>-20.503587323028242</c:v>
                </c:pt>
                <c:pt idx="333">
                  <c:v>-20.524893731003665</c:v>
                </c:pt>
                <c:pt idx="334">
                  <c:v>-20.546165719494589</c:v>
                </c:pt>
                <c:pt idx="335">
                  <c:v>-20.567403207822302</c:v>
                </c:pt>
                <c:pt idx="336">
                  <c:v>-20.58860611987695</c:v>
                </c:pt>
                <c:pt idx="337">
                  <c:v>-20.609774383996786</c:v>
                </c:pt>
                <c:pt idx="338">
                  <c:v>-20.630907932850615</c:v>
                </c:pt>
                <c:pt idx="339">
                  <c:v>-20.652006703323277</c:v>
                </c:pt>
                <c:pt idx="340">
                  <c:v>-20.673070636404244</c:v>
                </c:pt>
                <c:pt idx="341">
                  <c:v>-20.694099677079084</c:v>
                </c:pt>
                <c:pt idx="342">
                  <c:v>-20.715093774223799</c:v>
                </c:pt>
                <c:pt idx="343">
                  <c:v>-20.736052880501909</c:v>
                </c:pt>
                <c:pt idx="344">
                  <c:v>-20.756976952264267</c:v>
                </c:pt>
                <c:pt idx="345">
                  <c:v>-20.777865949451403</c:v>
                </c:pt>
                <c:pt idx="346">
                  <c:v>-20.798719835498556</c:v>
                </c:pt>
                <c:pt idx="347">
                  <c:v>-20.819538577242955</c:v>
                </c:pt>
                <c:pt idx="348">
                  <c:v>-20.840322144833721</c:v>
                </c:pt>
                <c:pt idx="349">
                  <c:v>-20.861070511643941</c:v>
                </c:pt>
                <c:pt idx="350">
                  <c:v>-20.881783654185075</c:v>
                </c:pt>
                <c:pt idx="351">
                  <c:v>-20.902461552023585</c:v>
                </c:pt>
                <c:pt idx="352">
                  <c:v>-20.923104187699636</c:v>
                </c:pt>
                <c:pt idx="353">
                  <c:v>-20.943711546647922</c:v>
                </c:pt>
                <c:pt idx="354">
                  <c:v>-20.964283617120554</c:v>
                </c:pt>
                <c:pt idx="355">
                  <c:v>-20.984820390111828</c:v>
                </c:pt>
                <c:pt idx="356">
                  <c:v>-21.005321859284983</c:v>
                </c:pt>
                <c:pt idx="357">
                  <c:v>-21.025788020900777</c:v>
                </c:pt>
                <c:pt idx="358">
                  <c:v>-21.046218873747911</c:v>
                </c:pt>
                <c:pt idx="359">
                  <c:v>-21.066614419075197</c:v>
                </c:pt>
                <c:pt idx="360">
                  <c:v>-21.086974660525428</c:v>
                </c:pt>
                <c:pt idx="361">
                  <c:v>-21.107299604070914</c:v>
                </c:pt>
                <c:pt idx="362">
                  <c:v>-21.127589257950707</c:v>
                </c:pt>
                <c:pt idx="363">
                  <c:v>-21.147843632609316</c:v>
                </c:pt>
                <c:pt idx="364">
                  <c:v>-21.168062740637019</c:v>
                </c:pt>
                <c:pt idx="365">
                  <c:v>-21.188246596711618</c:v>
                </c:pt>
                <c:pt idx="366">
                  <c:v>-21.208395217541728</c:v>
                </c:pt>
                <c:pt idx="367">
                  <c:v>-21.228508621811422</c:v>
                </c:pt>
                <c:pt idx="368">
                  <c:v>-21.248586830126243</c:v>
                </c:pt>
                <c:pt idx="369">
                  <c:v>-21.268629864960662</c:v>
                </c:pt>
                <c:pt idx="370">
                  <c:v>-21.288637750606693</c:v>
                </c:pt>
                <c:pt idx="371">
                  <c:v>-21.308610513123902</c:v>
                </c:pt>
                <c:pt idx="372">
                  <c:v>-21.328548180290596</c:v>
                </c:pt>
                <c:pt idx="373">
                  <c:v>-21.348450781556267</c:v>
                </c:pt>
                <c:pt idx="374">
                  <c:v>-21.368318347995142</c:v>
                </c:pt>
                <c:pt idx="375">
                  <c:v>-21.388150912260954</c:v>
                </c:pt>
                <c:pt idx="376">
                  <c:v>-21.407948508542756</c:v>
                </c:pt>
                <c:pt idx="377">
                  <c:v>-21.427711172521899</c:v>
                </c:pt>
                <c:pt idx="378">
                  <c:v>-21.447438941330002</c:v>
                </c:pt>
                <c:pt idx="379">
                  <c:v>-21.467131853507979</c:v>
                </c:pt>
                <c:pt idx="380">
                  <c:v>-21.486789948966077</c:v>
                </c:pt>
                <c:pt idx="381">
                  <c:v>-21.506413268944897</c:v>
                </c:pt>
                <c:pt idx="382">
                  <c:v>-21.52600185597732</c:v>
                </c:pt>
                <c:pt idx="383">
                  <c:v>-21.545555753851442</c:v>
                </c:pt>
                <c:pt idx="384">
                  <c:v>-21.565075007574343</c:v>
                </c:pt>
                <c:pt idx="385">
                  <c:v>-21.58455966333679</c:v>
                </c:pt>
                <c:pt idx="386">
                  <c:v>-21.604009768478743</c:v>
                </c:pt>
                <c:pt idx="387">
                  <c:v>-21.62342537145577</c:v>
                </c:pt>
                <c:pt idx="388">
                  <c:v>-21.642806521806218</c:v>
                </c:pt>
                <c:pt idx="389">
                  <c:v>-21.662153270119209</c:v>
                </c:pt>
                <c:pt idx="390">
                  <c:v>-21.681465668003412</c:v>
                </c:pt>
                <c:pt idx="391">
                  <c:v>-21.700743768056551</c:v>
                </c:pt>
                <c:pt idx="392">
                  <c:v>-21.719987623835713</c:v>
                </c:pt>
                <c:pt idx="393">
                  <c:v>-21.739197289828262</c:v>
                </c:pt>
                <c:pt idx="394">
                  <c:v>-21.758372821423553</c:v>
                </c:pt>
                <c:pt idx="395">
                  <c:v>-21.777514274885313</c:v>
                </c:pt>
                <c:pt idx="396">
                  <c:v>-21.796621707324654</c:v>
                </c:pt>
                <c:pt idx="397">
                  <c:v>-21.815695176673756</c:v>
                </c:pt>
                <c:pt idx="398">
                  <c:v>-21.834734741660181</c:v>
                </c:pt>
                <c:pt idx="399">
                  <c:v>-21.853740461781829</c:v>
                </c:pt>
                <c:pt idx="400">
                  <c:v>-21.872712397282463</c:v>
                </c:pt>
                <c:pt idx="401">
                  <c:v>-21.891650609127801</c:v>
                </c:pt>
                <c:pt idx="402">
                  <c:v>-21.910555158982284</c:v>
                </c:pt>
                <c:pt idx="403">
                  <c:v>-21.929426109186299</c:v>
                </c:pt>
                <c:pt idx="404">
                  <c:v>-21.948263522733967</c:v>
                </c:pt>
                <c:pt idx="405">
                  <c:v>-21.967067463251531</c:v>
                </c:pt>
                <c:pt idx="406">
                  <c:v>-21.985837994976151</c:v>
                </c:pt>
                <c:pt idx="407">
                  <c:v>-22.004575182735337</c:v>
                </c:pt>
                <c:pt idx="408">
                  <c:v>-22.02327909192676</c:v>
                </c:pt>
                <c:pt idx="409">
                  <c:v>-22.041949788498627</c:v>
                </c:pt>
                <c:pt idx="410">
                  <c:v>-22.060587338930468</c:v>
                </c:pt>
                <c:pt idx="411">
                  <c:v>-22.079191810214425</c:v>
                </c:pt>
                <c:pt idx="412">
                  <c:v>-22.097763269836996</c:v>
                </c:pt>
                <c:pt idx="413">
                  <c:v>-22.116301785761138</c:v>
                </c:pt>
                <c:pt idx="414">
                  <c:v>-22.134807426408916</c:v>
                </c:pt>
                <c:pt idx="415">
                  <c:v>-22.153280260644461</c:v>
                </c:pt>
                <c:pt idx="416">
                  <c:v>-22.171720357757444</c:v>
                </c:pt>
                <c:pt idx="417">
                  <c:v>-22.190127787446791</c:v>
                </c:pt>
                <c:pt idx="418">
                  <c:v>-22.208502619804978</c:v>
                </c:pt>
                <c:pt idx="419">
                  <c:v>-22.226844925302526</c:v>
                </c:pt>
                <c:pt idx="420">
                  <c:v>-22.24515477477301</c:v>
                </c:pt>
                <c:pt idx="421">
                  <c:v>-22.263432239398334</c:v>
                </c:pt>
                <c:pt idx="422">
                  <c:v>-22.281677390694373</c:v>
                </c:pt>
                <c:pt idx="423">
                  <c:v>-22.299890300497026</c:v>
                </c:pt>
                <c:pt idx="424">
                  <c:v>-22.318071040948499</c:v>
                </c:pt>
                <c:pt idx="425">
                  <c:v>-22.336219684484007</c:v>
                </c:pt>
                <c:pt idx="426">
                  <c:v>-22.354336303818751</c:v>
                </c:pt>
                <c:pt idx="427">
                  <c:v>-22.372420971935213</c:v>
                </c:pt>
                <c:pt idx="428">
                  <c:v>-22.390473762070755</c:v>
                </c:pt>
                <c:pt idx="429">
                  <c:v>-22.408494747705532</c:v>
                </c:pt>
                <c:pt idx="430">
                  <c:v>-22.426484002550694</c:v>
                </c:pt>
                <c:pt idx="431">
                  <c:v>-22.444441600536837</c:v>
                </c:pt>
                <c:pt idx="432">
                  <c:v>-22.462367615802769</c:v>
                </c:pt>
                <c:pt idx="433">
                  <c:v>-22.480262122684547</c:v>
                </c:pt>
                <c:pt idx="434">
                  <c:v>-22.498125195704763</c:v>
                </c:pt>
                <c:pt idx="435">
                  <c:v>-22.515956909562085</c:v>
                </c:pt>
                <c:pt idx="436">
                  <c:v>-22.533757339121081</c:v>
                </c:pt>
                <c:pt idx="437">
                  <c:v>-22.551526559402237</c:v>
                </c:pt>
                <c:pt idx="438">
                  <c:v>-22.569264645572265</c:v>
                </c:pt>
                <c:pt idx="439">
                  <c:v>-22.586971672934656</c:v>
                </c:pt>
                <c:pt idx="440">
                  <c:v>-22.604647716920383</c:v>
                </c:pt>
                <c:pt idx="441">
                  <c:v>-22.622292853078907</c:v>
                </c:pt>
                <c:pt idx="442">
                  <c:v>-22.639907157069409</c:v>
                </c:pt>
                <c:pt idx="443">
                  <c:v>-22.657490704652137</c:v>
                </c:pt>
                <c:pt idx="444">
                  <c:v>-22.67504357168011</c:v>
                </c:pt>
                <c:pt idx="445">
                  <c:v>-22.692565834090878</c:v>
                </c:pt>
                <c:pt idx="446">
                  <c:v>-22.710057567898588</c:v>
                </c:pt>
                <c:pt idx="447">
                  <c:v>-22.727518849186225</c:v>
                </c:pt>
                <c:pt idx="448">
                  <c:v>-22.744949754097981</c:v>
                </c:pt>
                <c:pt idx="449">
                  <c:v>-22.762350358831892</c:v>
                </c:pt>
                <c:pt idx="450">
                  <c:v>-22.779720739632626</c:v>
                </c:pt>
                <c:pt idx="451">
                  <c:v>-22.797060972784429</c:v>
                </c:pt>
                <c:pt idx="452">
                  <c:v>-22.814371134604272</c:v>
                </c:pt>
                <c:pt idx="453">
                  <c:v>-22.831651301435155</c:v>
                </c:pt>
                <c:pt idx="454">
                  <c:v>-22.848901549639589</c:v>
                </c:pt>
                <c:pt idx="455">
                  <c:v>-22.866121955593229</c:v>
                </c:pt>
                <c:pt idx="456">
                  <c:v>-22.883312595678674</c:v>
                </c:pt>
                <c:pt idx="457">
                  <c:v>-22.900473546279414</c:v>
                </c:pt>
                <c:pt idx="458">
                  <c:v>-22.917604883773933</c:v>
                </c:pt>
                <c:pt idx="459">
                  <c:v>-22.934706684529964</c:v>
                </c:pt>
                <c:pt idx="460">
                  <c:v>-22.951779024898869</c:v>
                </c:pt>
                <c:pt idx="461">
                  <c:v>-22.968821981210223</c:v>
                </c:pt>
                <c:pt idx="462">
                  <c:v>-22.985835629766427</c:v>
                </c:pt>
                <c:pt idx="463">
                  <c:v>-23.002820046837588</c:v>
                </c:pt>
                <c:pt idx="464">
                  <c:v>-23.019775308656399</c:v>
                </c:pt>
                <c:pt idx="465">
                  <c:v>-23.036701491413254</c:v>
                </c:pt>
                <c:pt idx="466">
                  <c:v>-23.053598671251429</c:v>
                </c:pt>
                <c:pt idx="467">
                  <c:v>-23.070466924262437</c:v>
                </c:pt>
                <c:pt idx="468">
                  <c:v>-23.087306326481425</c:v>
                </c:pt>
                <c:pt idx="469">
                  <c:v>-23.104116953882766</c:v>
                </c:pt>
                <c:pt idx="470">
                  <c:v>-23.120898882375741</c:v>
                </c:pt>
                <c:pt idx="471">
                  <c:v>-23.13765218780031</c:v>
                </c:pt>
                <c:pt idx="472">
                  <c:v>-23.154376945923051</c:v>
                </c:pt>
                <c:pt idx="473">
                  <c:v>-23.171073232433109</c:v>
                </c:pt>
                <c:pt idx="474">
                  <c:v>-23.187741122938373</c:v>
                </c:pt>
                <c:pt idx="475">
                  <c:v>-23.204380692961646</c:v>
                </c:pt>
                <c:pt idx="476">
                  <c:v>-23.220992017937</c:v>
                </c:pt>
                <c:pt idx="477">
                  <c:v>-23.237575173206171</c:v>
                </c:pt>
                <c:pt idx="478">
                  <c:v>-23.254130234015076</c:v>
                </c:pt>
                <c:pt idx="479">
                  <c:v>-23.270657275510427</c:v>
                </c:pt>
                <c:pt idx="480">
                  <c:v>-23.287156372736423</c:v>
                </c:pt>
                <c:pt idx="481">
                  <c:v>-23.303627600631547</c:v>
                </c:pt>
                <c:pt idx="482">
                  <c:v>-23.320071034025446</c:v>
                </c:pt>
                <c:pt idx="483">
                  <c:v>-23.336486747635877</c:v>
                </c:pt>
                <c:pt idx="484">
                  <c:v>-23.352874816065778</c:v>
                </c:pt>
                <c:pt idx="485">
                  <c:v>-23.36923531380037</c:v>
                </c:pt>
                <c:pt idx="486">
                  <c:v>-23.38556831520442</c:v>
                </c:pt>
                <c:pt idx="487">
                  <c:v>-23.401873894519461</c:v>
                </c:pt>
                <c:pt idx="488">
                  <c:v>-23.418152125861202</c:v>
                </c:pt>
                <c:pt idx="489">
                  <c:v>-23.434403083216967</c:v>
                </c:pt>
                <c:pt idx="490">
                  <c:v>-23.450626840443192</c:v>
                </c:pt>
                <c:pt idx="491">
                  <c:v>-23.466823471263037</c:v>
                </c:pt>
                <c:pt idx="492">
                  <c:v>-23.482993049264003</c:v>
                </c:pt>
                <c:pt idx="493">
                  <c:v>-23.499135647895709</c:v>
                </c:pt>
                <c:pt idx="494">
                  <c:v>-23.515251340467632</c:v>
                </c:pt>
                <c:pt idx="495">
                  <c:v>-23.531340200147014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EFB-44B3-AD35-7FF8B3369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798960"/>
        <c:axId val="376454304"/>
      </c:scatterChart>
      <c:valAx>
        <c:axId val="194802704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12700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62805877826415102"/>
              <c:y val="0.90390168518654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94803952"/>
        <c:crossesAt val="-50"/>
        <c:crossBetween val="midCat"/>
      </c:valAx>
      <c:valAx>
        <c:axId val="194803952"/>
        <c:scaling>
          <c:orientation val="minMax"/>
          <c:min val="-50"/>
        </c:scaling>
        <c:delete val="0"/>
        <c:axPos val="l"/>
        <c:majorGridlines>
          <c:spPr>
            <a:ln w="158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リターンロス　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94802704"/>
        <c:crossesAt val="0.1"/>
        <c:crossBetween val="midCat"/>
        <c:majorUnit val="10"/>
      </c:valAx>
      <c:valAx>
        <c:axId val="37645430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減衰量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94798960"/>
        <c:crosses val="max"/>
        <c:crossBetween val="midCat"/>
      </c:valAx>
      <c:valAx>
        <c:axId val="194798960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76454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354606723308878"/>
          <c:y val="0.37792332033262199"/>
          <c:w val="0.25229652169132133"/>
          <c:h val="0.160498197071160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4.xml"/><Relationship Id="rId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image" Target="../media/image1.png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510540</xdr:colOff>
      <xdr:row>10</xdr:row>
      <xdr:rowOff>7621</xdr:rowOff>
    </xdr:from>
    <xdr:to>
      <xdr:col>15</xdr:col>
      <xdr:colOff>34293</xdr:colOff>
      <xdr:row>15</xdr:row>
      <xdr:rowOff>205741</xdr:rowOff>
    </xdr:to>
    <xdr:grpSp>
      <xdr:nvGrpSpPr>
        <xdr:cNvPr id="119" name="グループ化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GrpSpPr>
          <a:grpSpLocks noChangeAspect="1"/>
        </xdr:cNvGrpSpPr>
      </xdr:nvGrpSpPr>
      <xdr:grpSpPr>
        <a:xfrm>
          <a:off x="5745480" y="2385061"/>
          <a:ext cx="4217673" cy="1341120"/>
          <a:chOff x="0" y="27934"/>
          <a:chExt cx="2991485" cy="951587"/>
        </a:xfrm>
      </xdr:grpSpPr>
      <xdr:grpSp>
        <xdr:nvGrpSpPr>
          <xdr:cNvPr id="120" name="グループ化 119">
            <a:extLst>
              <a:ext uri="{FF2B5EF4-FFF2-40B4-BE49-F238E27FC236}">
                <a16:creationId xmlns:a16="http://schemas.microsoft.com/office/drawing/2014/main" id="{00000000-0008-0000-0000-000078000000}"/>
              </a:ext>
            </a:extLst>
          </xdr:cNvPr>
          <xdr:cNvGrpSpPr>
            <a:grpSpLocks/>
          </xdr:cNvGrpSpPr>
        </xdr:nvGrpSpPr>
        <xdr:grpSpPr bwMode="auto">
          <a:xfrm>
            <a:off x="281305" y="334046"/>
            <a:ext cx="144145" cy="450253"/>
            <a:chOff x="182" y="265"/>
            <a:chExt cx="91" cy="283"/>
          </a:xfrm>
        </xdr:grpSpPr>
        <xdr:cxnSp macro="">
          <xdr:nvCxnSpPr>
            <xdr:cNvPr id="226" name="Line 13">
              <a:extLst>
                <a:ext uri="{FF2B5EF4-FFF2-40B4-BE49-F238E27FC236}">
                  <a16:creationId xmlns:a16="http://schemas.microsoft.com/office/drawing/2014/main" id="{00000000-0008-0000-0000-0000E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6" y="378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27" name="Line 14">
              <a:extLst>
                <a:ext uri="{FF2B5EF4-FFF2-40B4-BE49-F238E27FC236}">
                  <a16:creationId xmlns:a16="http://schemas.microsoft.com/office/drawing/2014/main" id="{00000000-0008-0000-0000-0000E3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6" y="412"/>
              <a:ext cx="68" cy="1"/>
            </a:xfrm>
            <a:prstGeom prst="line">
              <a:avLst/>
            </a:prstGeom>
            <a:noFill/>
            <a:ln w="381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28" name="Line 15">
              <a:extLst>
                <a:ext uri="{FF2B5EF4-FFF2-40B4-BE49-F238E27FC236}">
                  <a16:creationId xmlns:a16="http://schemas.microsoft.com/office/drawing/2014/main" id="{00000000-0008-0000-0000-0000E4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83" y="515"/>
              <a:ext cx="17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29" name="Line 16">
              <a:extLst>
                <a:ext uri="{FF2B5EF4-FFF2-40B4-BE49-F238E27FC236}">
                  <a16:creationId xmlns:a16="http://schemas.microsoft.com/office/drawing/2014/main" id="{00000000-0008-0000-0000-0000E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217" y="515"/>
              <a:ext cx="17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30" name="Line 17">
              <a:extLst>
                <a:ext uri="{FF2B5EF4-FFF2-40B4-BE49-F238E27FC236}">
                  <a16:creationId xmlns:a16="http://schemas.microsoft.com/office/drawing/2014/main" id="{00000000-0008-0000-0000-0000E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251" y="515"/>
              <a:ext cx="17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31" name="Line 18">
              <a:extLst>
                <a:ext uri="{FF2B5EF4-FFF2-40B4-BE49-F238E27FC236}">
                  <a16:creationId xmlns:a16="http://schemas.microsoft.com/office/drawing/2014/main" id="{00000000-0008-0000-0000-0000E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2" y="515"/>
              <a:ext cx="91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32" name="Line 19">
              <a:extLst>
                <a:ext uri="{FF2B5EF4-FFF2-40B4-BE49-F238E27FC236}">
                  <a16:creationId xmlns:a16="http://schemas.microsoft.com/office/drawing/2014/main" id="{00000000-0008-0000-0000-0000E8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30" y="265"/>
              <a:ext cx="1" cy="11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33" name="Line 20">
              <a:extLst>
                <a:ext uri="{FF2B5EF4-FFF2-40B4-BE49-F238E27FC236}">
                  <a16:creationId xmlns:a16="http://schemas.microsoft.com/office/drawing/2014/main" id="{00000000-0008-0000-0000-0000E9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30" y="412"/>
              <a:ext cx="1" cy="10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grpSp>
        <xdr:nvGrpSpPr>
          <xdr:cNvPr id="121" name="グループ化 120">
            <a:extLst>
              <a:ext uri="{FF2B5EF4-FFF2-40B4-BE49-F238E27FC236}">
                <a16:creationId xmlns:a16="http://schemas.microsoft.com/office/drawing/2014/main" id="{00000000-0008-0000-0000-000079000000}"/>
              </a:ext>
            </a:extLst>
          </xdr:cNvPr>
          <xdr:cNvGrpSpPr>
            <a:grpSpLocks/>
          </xdr:cNvGrpSpPr>
        </xdr:nvGrpSpPr>
        <xdr:grpSpPr bwMode="auto">
          <a:xfrm>
            <a:off x="1795144" y="334046"/>
            <a:ext cx="144145" cy="450253"/>
            <a:chOff x="1134" y="265"/>
            <a:chExt cx="91" cy="283"/>
          </a:xfrm>
        </xdr:grpSpPr>
        <xdr:cxnSp macro="">
          <xdr:nvCxnSpPr>
            <xdr:cNvPr id="218" name="Line 22">
              <a:extLst>
                <a:ext uri="{FF2B5EF4-FFF2-40B4-BE49-F238E27FC236}">
                  <a16:creationId xmlns:a16="http://schemas.microsoft.com/office/drawing/2014/main" id="{00000000-0008-0000-0000-0000D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149" y="378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19" name="Line 23">
              <a:extLst>
                <a:ext uri="{FF2B5EF4-FFF2-40B4-BE49-F238E27FC236}">
                  <a16:creationId xmlns:a16="http://schemas.microsoft.com/office/drawing/2014/main" id="{00000000-0008-0000-0000-0000D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149" y="412"/>
              <a:ext cx="68" cy="1"/>
            </a:xfrm>
            <a:prstGeom prst="line">
              <a:avLst/>
            </a:prstGeom>
            <a:noFill/>
            <a:ln w="381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20" name="Line 24">
              <a:extLst>
                <a:ext uri="{FF2B5EF4-FFF2-40B4-BE49-F238E27FC236}">
                  <a16:creationId xmlns:a16="http://schemas.microsoft.com/office/drawing/2014/main" id="{00000000-0008-0000-0000-0000D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136" y="51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21" name="Line 25">
              <a:extLst>
                <a:ext uri="{FF2B5EF4-FFF2-40B4-BE49-F238E27FC236}">
                  <a16:creationId xmlns:a16="http://schemas.microsoft.com/office/drawing/2014/main" id="{00000000-0008-0000-0000-0000DD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170" y="51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22" name="Line 26">
              <a:extLst>
                <a:ext uri="{FF2B5EF4-FFF2-40B4-BE49-F238E27FC236}">
                  <a16:creationId xmlns:a16="http://schemas.microsoft.com/office/drawing/2014/main" id="{00000000-0008-0000-0000-0000D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204" y="51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23" name="Line 27">
              <a:extLst>
                <a:ext uri="{FF2B5EF4-FFF2-40B4-BE49-F238E27FC236}">
                  <a16:creationId xmlns:a16="http://schemas.microsoft.com/office/drawing/2014/main" id="{00000000-0008-0000-0000-0000DF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134" y="515"/>
              <a:ext cx="91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24" name="Line 28">
              <a:extLst>
                <a:ext uri="{FF2B5EF4-FFF2-40B4-BE49-F238E27FC236}">
                  <a16:creationId xmlns:a16="http://schemas.microsoft.com/office/drawing/2014/main" id="{00000000-0008-0000-0000-0000E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182" y="265"/>
              <a:ext cx="1" cy="11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25" name="Line 29">
              <a:extLst>
                <a:ext uri="{FF2B5EF4-FFF2-40B4-BE49-F238E27FC236}">
                  <a16:creationId xmlns:a16="http://schemas.microsoft.com/office/drawing/2014/main" id="{00000000-0008-0000-0000-0000E1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183" y="412"/>
              <a:ext cx="1" cy="10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cxnSp macro="">
        <xdr:nvCxnSpPr>
          <xdr:cNvPr id="122" name="直線コネクタ 121">
            <a:extLst>
              <a:ext uri="{FF2B5EF4-FFF2-40B4-BE49-F238E27FC236}">
                <a16:creationId xmlns:a16="http://schemas.microsoft.com/office/drawing/2014/main" id="{00000000-0008-0000-0000-00007A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44780" y="334010"/>
            <a:ext cx="397510" cy="127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23" name="楕円 122">
            <a:extLst>
              <a:ext uri="{FF2B5EF4-FFF2-40B4-BE49-F238E27FC236}">
                <a16:creationId xmlns:a16="http://schemas.microsoft.com/office/drawing/2014/main" id="{00000000-0008-0000-0000-00007B000000}"/>
              </a:ext>
            </a:extLst>
          </xdr:cNvPr>
          <xdr:cNvSpPr>
            <a:spLocks noChangeArrowheads="1"/>
          </xdr:cNvSpPr>
        </xdr:nvSpPr>
        <xdr:spPr bwMode="auto">
          <a:xfrm>
            <a:off x="344170" y="321310"/>
            <a:ext cx="29210" cy="29210"/>
          </a:xfrm>
          <a:prstGeom prst="ellipse">
            <a:avLst/>
          </a:prstGeom>
          <a:solidFill>
            <a:srgbClr val="0000FF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124" name="楕円 123">
            <a:extLst>
              <a:ext uri="{FF2B5EF4-FFF2-40B4-BE49-F238E27FC236}">
                <a16:creationId xmlns:a16="http://schemas.microsoft.com/office/drawing/2014/main" id="{00000000-0008-0000-0000-00007C000000}"/>
              </a:ext>
            </a:extLst>
          </xdr:cNvPr>
          <xdr:cNvSpPr>
            <a:spLocks noChangeArrowheads="1"/>
          </xdr:cNvSpPr>
        </xdr:nvSpPr>
        <xdr:spPr bwMode="auto">
          <a:xfrm>
            <a:off x="344170" y="321310"/>
            <a:ext cx="29210" cy="292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125" name="楕円 124">
            <a:extLst>
              <a:ext uri="{FF2B5EF4-FFF2-40B4-BE49-F238E27FC236}">
                <a16:creationId xmlns:a16="http://schemas.microsoft.com/office/drawing/2014/main" id="{00000000-0008-0000-0000-00007D000000}"/>
              </a:ext>
            </a:extLst>
          </xdr:cNvPr>
          <xdr:cNvSpPr>
            <a:spLocks noChangeArrowheads="1"/>
          </xdr:cNvSpPr>
        </xdr:nvSpPr>
        <xdr:spPr bwMode="auto">
          <a:xfrm>
            <a:off x="1858010" y="321310"/>
            <a:ext cx="29210" cy="292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126" name="直線コネクタ 125">
            <a:extLst>
              <a:ext uri="{FF2B5EF4-FFF2-40B4-BE49-F238E27FC236}">
                <a16:creationId xmlns:a16="http://schemas.microsoft.com/office/drawing/2014/main" id="{00000000-0008-0000-0000-00007E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0" y="729615"/>
            <a:ext cx="143510" cy="190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27" name="直線コネクタ 126">
            <a:extLst>
              <a:ext uri="{FF2B5EF4-FFF2-40B4-BE49-F238E27FC236}">
                <a16:creationId xmlns:a16="http://schemas.microsoft.com/office/drawing/2014/main" id="{00000000-0008-0000-0000-00007F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270" y="729616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28" name="直線コネクタ 127">
            <a:extLst>
              <a:ext uri="{FF2B5EF4-FFF2-40B4-BE49-F238E27FC236}">
                <a16:creationId xmlns:a16="http://schemas.microsoft.com/office/drawing/2014/main" id="{00000000-0008-0000-0000-000080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53340" y="729616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29" name="直線コネクタ 128">
            <a:extLst>
              <a:ext uri="{FF2B5EF4-FFF2-40B4-BE49-F238E27FC236}">
                <a16:creationId xmlns:a16="http://schemas.microsoft.com/office/drawing/2014/main" id="{00000000-0008-0000-0000-000081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11125" y="729616"/>
            <a:ext cx="26670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30" name="楕円 129">
            <a:extLst>
              <a:ext uri="{FF2B5EF4-FFF2-40B4-BE49-F238E27FC236}">
                <a16:creationId xmlns:a16="http://schemas.microsoft.com/office/drawing/2014/main" id="{00000000-0008-0000-0000-000082000000}"/>
              </a:ext>
            </a:extLst>
          </xdr:cNvPr>
          <xdr:cNvSpPr>
            <a:spLocks noChangeArrowheads="1"/>
          </xdr:cNvSpPr>
        </xdr:nvSpPr>
        <xdr:spPr bwMode="auto">
          <a:xfrm>
            <a:off x="0" y="260350"/>
            <a:ext cx="144780" cy="14478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131" name="楕円 130">
            <a:extLst>
              <a:ext uri="{FF2B5EF4-FFF2-40B4-BE49-F238E27FC236}">
                <a16:creationId xmlns:a16="http://schemas.microsoft.com/office/drawing/2014/main" id="{00000000-0008-0000-0000-000083000000}"/>
              </a:ext>
            </a:extLst>
          </xdr:cNvPr>
          <xdr:cNvSpPr>
            <a:spLocks noChangeArrowheads="1"/>
          </xdr:cNvSpPr>
        </xdr:nvSpPr>
        <xdr:spPr bwMode="auto">
          <a:xfrm>
            <a:off x="35560" y="297815"/>
            <a:ext cx="73025" cy="7302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132" name="直線コネクタ 131">
            <a:extLst>
              <a:ext uri="{FF2B5EF4-FFF2-40B4-BE49-F238E27FC236}">
                <a16:creationId xmlns:a16="http://schemas.microsoft.com/office/drawing/2014/main" id="{00000000-0008-0000-0000-000084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1755" y="405765"/>
            <a:ext cx="1905" cy="32575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33" name="楕円 132">
            <a:extLst>
              <a:ext uri="{FF2B5EF4-FFF2-40B4-BE49-F238E27FC236}">
                <a16:creationId xmlns:a16="http://schemas.microsoft.com/office/drawing/2014/main" id="{00000000-0008-0000-0000-000085000000}"/>
              </a:ext>
            </a:extLst>
          </xdr:cNvPr>
          <xdr:cNvSpPr>
            <a:spLocks noChangeArrowheads="1"/>
          </xdr:cNvSpPr>
        </xdr:nvSpPr>
        <xdr:spPr bwMode="auto">
          <a:xfrm>
            <a:off x="41275" y="301625"/>
            <a:ext cx="57150" cy="57150"/>
          </a:xfrm>
          <a:prstGeom prst="ellipse">
            <a:avLst/>
          </a:prstGeom>
          <a:solidFill>
            <a:srgbClr val="FF00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grpSp>
        <xdr:nvGrpSpPr>
          <xdr:cNvPr id="134" name="グループ化 133">
            <a:extLst>
              <a:ext uri="{FF2B5EF4-FFF2-40B4-BE49-F238E27FC236}">
                <a16:creationId xmlns:a16="http://schemas.microsoft.com/office/drawing/2014/main" id="{00000000-0008-0000-0000-000086000000}"/>
              </a:ext>
            </a:extLst>
          </xdr:cNvPr>
          <xdr:cNvGrpSpPr>
            <a:grpSpLocks/>
          </xdr:cNvGrpSpPr>
        </xdr:nvGrpSpPr>
        <xdr:grpSpPr bwMode="auto">
          <a:xfrm>
            <a:off x="527686" y="27935"/>
            <a:ext cx="424816" cy="618829"/>
            <a:chOff x="335" y="71"/>
            <a:chExt cx="268" cy="390"/>
          </a:xfrm>
        </xdr:grpSpPr>
        <xdr:sp macro="" textlink="">
          <xdr:nvSpPr>
            <xdr:cNvPr id="203" name="Text Box 43">
              <a:extLst>
                <a:ext uri="{FF2B5EF4-FFF2-40B4-BE49-F238E27FC236}">
                  <a16:creationId xmlns:a16="http://schemas.microsoft.com/office/drawing/2014/main" id="{00000000-0008-0000-0000-0000CB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423" y="71"/>
              <a:ext cx="98" cy="10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1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204" name="Arc 44">
              <a:extLst>
                <a:ext uri="{FF2B5EF4-FFF2-40B4-BE49-F238E27FC236}">
                  <a16:creationId xmlns:a16="http://schemas.microsoft.com/office/drawing/2014/main" id="{00000000-0008-0000-0000-0000CC000000}"/>
                </a:ext>
              </a:extLst>
            </xdr:cNvPr>
            <xdr:cNvSpPr>
              <a:spLocks/>
            </xdr:cNvSpPr>
          </xdr:nvSpPr>
          <xdr:spPr bwMode="auto">
            <a:xfrm>
              <a:off x="409" y="172"/>
              <a:ext cx="47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05" name="Arc 45">
              <a:extLst>
                <a:ext uri="{FF2B5EF4-FFF2-40B4-BE49-F238E27FC236}">
                  <a16:creationId xmlns:a16="http://schemas.microsoft.com/office/drawing/2014/main" id="{00000000-0008-0000-0000-0000CD000000}"/>
                </a:ext>
              </a:extLst>
            </xdr:cNvPr>
            <xdr:cNvSpPr>
              <a:spLocks/>
            </xdr:cNvSpPr>
          </xdr:nvSpPr>
          <xdr:spPr bwMode="auto">
            <a:xfrm>
              <a:off x="442" y="172"/>
              <a:ext cx="49" cy="41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7033 w 43200"/>
                <a:gd name="T1" fmla="*/ 36670 h 36669"/>
                <a:gd name="T2" fmla="*/ 36167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</a:path>
                <a:path w="43200" h="36669" stroke="0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06" name="Arc 46">
              <a:extLst>
                <a:ext uri="{FF2B5EF4-FFF2-40B4-BE49-F238E27FC236}">
                  <a16:creationId xmlns:a16="http://schemas.microsoft.com/office/drawing/2014/main" id="{00000000-0008-0000-0000-0000CE000000}"/>
                </a:ext>
              </a:extLst>
            </xdr:cNvPr>
            <xdr:cNvSpPr>
              <a:spLocks/>
            </xdr:cNvSpPr>
          </xdr:nvSpPr>
          <xdr:spPr bwMode="auto">
            <a:xfrm>
              <a:off x="478" y="172"/>
              <a:ext cx="47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322 w 43200"/>
                <a:gd name="T1" fmla="*/ 36670 h 36669"/>
                <a:gd name="T2" fmla="*/ 43200 w 43200"/>
                <a:gd name="T3" fmla="*/ 2160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</a:path>
                <a:path w="43200" h="36669" stroke="0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07" name="Line 47">
              <a:extLst>
                <a:ext uri="{FF2B5EF4-FFF2-40B4-BE49-F238E27FC236}">
                  <a16:creationId xmlns:a16="http://schemas.microsoft.com/office/drawing/2014/main" id="{00000000-0008-0000-0000-0000CF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58" y="299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08" name="Line 48">
              <a:extLst>
                <a:ext uri="{FF2B5EF4-FFF2-40B4-BE49-F238E27FC236}">
                  <a16:creationId xmlns:a16="http://schemas.microsoft.com/office/drawing/2014/main" id="{00000000-0008-0000-0000-0000D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91" y="299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09" name="Text Box 49">
              <a:extLst>
                <a:ext uri="{FF2B5EF4-FFF2-40B4-BE49-F238E27FC236}">
                  <a16:creationId xmlns:a16="http://schemas.microsoft.com/office/drawing/2014/main" id="{00000000-0008-0000-0000-0000D1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425" y="371"/>
              <a:ext cx="81" cy="9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1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210" name="Line 50">
              <a:extLst>
                <a:ext uri="{FF2B5EF4-FFF2-40B4-BE49-F238E27FC236}">
                  <a16:creationId xmlns:a16="http://schemas.microsoft.com/office/drawing/2014/main" id="{00000000-0008-0000-0000-0000D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44" y="333"/>
              <a:ext cx="114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11" name="Line 51">
              <a:extLst>
                <a:ext uri="{FF2B5EF4-FFF2-40B4-BE49-F238E27FC236}">
                  <a16:creationId xmlns:a16="http://schemas.microsoft.com/office/drawing/2014/main" id="{00000000-0008-0000-0000-0000D3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44" y="197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12" name="Line 52">
              <a:extLst>
                <a:ext uri="{FF2B5EF4-FFF2-40B4-BE49-F238E27FC236}">
                  <a16:creationId xmlns:a16="http://schemas.microsoft.com/office/drawing/2014/main" id="{00000000-0008-0000-0000-0000D4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44" y="197"/>
              <a:ext cx="65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13" name="Line 53">
              <a:extLst>
                <a:ext uri="{FF2B5EF4-FFF2-40B4-BE49-F238E27FC236}">
                  <a16:creationId xmlns:a16="http://schemas.microsoft.com/office/drawing/2014/main" id="{00000000-0008-0000-0000-0000D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26" y="197"/>
              <a:ext cx="6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14" name="Line 54">
              <a:extLst>
                <a:ext uri="{FF2B5EF4-FFF2-40B4-BE49-F238E27FC236}">
                  <a16:creationId xmlns:a16="http://schemas.microsoft.com/office/drawing/2014/main" id="{00000000-0008-0000-0000-0000D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94" y="197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15" name="Line 55">
              <a:extLst>
                <a:ext uri="{FF2B5EF4-FFF2-40B4-BE49-F238E27FC236}">
                  <a16:creationId xmlns:a16="http://schemas.microsoft.com/office/drawing/2014/main" id="{00000000-0008-0000-0000-0000D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92" y="333"/>
              <a:ext cx="100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16" name="Oval 56">
              <a:extLst>
                <a:ext uri="{FF2B5EF4-FFF2-40B4-BE49-F238E27FC236}">
                  <a16:creationId xmlns:a16="http://schemas.microsoft.com/office/drawing/2014/main" id="{00000000-0008-0000-0000-0000D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35" y="256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17" name="Oval 57">
              <a:extLst>
                <a:ext uri="{FF2B5EF4-FFF2-40B4-BE49-F238E27FC236}">
                  <a16:creationId xmlns:a16="http://schemas.microsoft.com/office/drawing/2014/main" id="{00000000-0008-0000-0000-0000D9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85" y="256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sp macro="" textlink="">
        <xdr:nvSpPr>
          <xdr:cNvPr id="135" name="テキスト ボックス 354">
            <a:extLst>
              <a:ext uri="{FF2B5EF4-FFF2-40B4-BE49-F238E27FC236}">
                <a16:creationId xmlns:a16="http://schemas.microsoft.com/office/drawing/2014/main" id="{00000000-0008-0000-0000-00008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804614" y="188276"/>
            <a:ext cx="127900" cy="1206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C5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6" name="テキスト ボックス 355">
            <a:extLst>
              <a:ext uri="{FF2B5EF4-FFF2-40B4-BE49-F238E27FC236}">
                <a16:creationId xmlns:a16="http://schemas.microsoft.com/office/drawing/2014/main" id="{00000000-0008-0000-0000-00008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03246" y="180930"/>
            <a:ext cx="135208" cy="1206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C1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grpSp>
        <xdr:nvGrpSpPr>
          <xdr:cNvPr id="137" name="グループ化 136">
            <a:extLst>
              <a:ext uri="{FF2B5EF4-FFF2-40B4-BE49-F238E27FC236}">
                <a16:creationId xmlns:a16="http://schemas.microsoft.com/office/drawing/2014/main" id="{00000000-0008-0000-0000-000089000000}"/>
              </a:ext>
            </a:extLst>
          </xdr:cNvPr>
          <xdr:cNvGrpSpPr>
            <a:grpSpLocks/>
          </xdr:cNvGrpSpPr>
        </xdr:nvGrpSpPr>
        <xdr:grpSpPr bwMode="auto">
          <a:xfrm>
            <a:off x="1037583" y="334046"/>
            <a:ext cx="143509" cy="450253"/>
            <a:chOff x="658" y="265"/>
            <a:chExt cx="91" cy="283"/>
          </a:xfrm>
        </xdr:grpSpPr>
        <xdr:cxnSp macro="">
          <xdr:nvCxnSpPr>
            <xdr:cNvPr id="195" name="Line 61">
              <a:extLst>
                <a:ext uri="{FF2B5EF4-FFF2-40B4-BE49-F238E27FC236}">
                  <a16:creationId xmlns:a16="http://schemas.microsoft.com/office/drawing/2014/main" id="{00000000-0008-0000-0000-0000C3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72" y="378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96" name="Line 62">
              <a:extLst>
                <a:ext uri="{FF2B5EF4-FFF2-40B4-BE49-F238E27FC236}">
                  <a16:creationId xmlns:a16="http://schemas.microsoft.com/office/drawing/2014/main" id="{00000000-0008-0000-0000-0000C4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72" y="412"/>
              <a:ext cx="68" cy="1"/>
            </a:xfrm>
            <a:prstGeom prst="line">
              <a:avLst/>
            </a:prstGeom>
            <a:noFill/>
            <a:ln w="381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97" name="Line 63">
              <a:extLst>
                <a:ext uri="{FF2B5EF4-FFF2-40B4-BE49-F238E27FC236}">
                  <a16:creationId xmlns:a16="http://schemas.microsoft.com/office/drawing/2014/main" id="{00000000-0008-0000-0000-0000C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659" y="515"/>
              <a:ext cx="17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98" name="Line 64">
              <a:extLst>
                <a:ext uri="{FF2B5EF4-FFF2-40B4-BE49-F238E27FC236}">
                  <a16:creationId xmlns:a16="http://schemas.microsoft.com/office/drawing/2014/main" id="{00000000-0008-0000-0000-0000C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693" y="515"/>
              <a:ext cx="17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99" name="Line 65">
              <a:extLst>
                <a:ext uri="{FF2B5EF4-FFF2-40B4-BE49-F238E27FC236}">
                  <a16:creationId xmlns:a16="http://schemas.microsoft.com/office/drawing/2014/main" id="{00000000-0008-0000-0000-0000C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727" y="515"/>
              <a:ext cx="17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00" name="Line 66">
              <a:extLst>
                <a:ext uri="{FF2B5EF4-FFF2-40B4-BE49-F238E27FC236}">
                  <a16:creationId xmlns:a16="http://schemas.microsoft.com/office/drawing/2014/main" id="{00000000-0008-0000-0000-0000C8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58" y="515"/>
              <a:ext cx="91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01" name="Line 67">
              <a:extLst>
                <a:ext uri="{FF2B5EF4-FFF2-40B4-BE49-F238E27FC236}">
                  <a16:creationId xmlns:a16="http://schemas.microsoft.com/office/drawing/2014/main" id="{00000000-0008-0000-0000-0000C9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06" y="265"/>
              <a:ext cx="1" cy="11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02" name="Line 68">
              <a:extLst>
                <a:ext uri="{FF2B5EF4-FFF2-40B4-BE49-F238E27FC236}">
                  <a16:creationId xmlns:a16="http://schemas.microsoft.com/office/drawing/2014/main" id="{00000000-0008-0000-0000-0000C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06" y="412"/>
              <a:ext cx="1" cy="10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138" name="楕円 137">
            <a:extLst>
              <a:ext uri="{FF2B5EF4-FFF2-40B4-BE49-F238E27FC236}">
                <a16:creationId xmlns:a16="http://schemas.microsoft.com/office/drawing/2014/main" id="{00000000-0008-0000-0000-00008A000000}"/>
              </a:ext>
            </a:extLst>
          </xdr:cNvPr>
          <xdr:cNvSpPr>
            <a:spLocks noChangeArrowheads="1"/>
          </xdr:cNvSpPr>
        </xdr:nvSpPr>
        <xdr:spPr bwMode="auto">
          <a:xfrm>
            <a:off x="1100455" y="321310"/>
            <a:ext cx="28575" cy="292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grpSp>
        <xdr:nvGrpSpPr>
          <xdr:cNvPr id="139" name="グループ化 138">
            <a:extLst>
              <a:ext uri="{FF2B5EF4-FFF2-40B4-BE49-F238E27FC236}">
                <a16:creationId xmlns:a16="http://schemas.microsoft.com/office/drawing/2014/main" id="{00000000-0008-0000-0000-00008B000000}"/>
              </a:ext>
            </a:extLst>
          </xdr:cNvPr>
          <xdr:cNvGrpSpPr>
            <a:grpSpLocks/>
          </xdr:cNvGrpSpPr>
        </xdr:nvGrpSpPr>
        <xdr:grpSpPr bwMode="auto">
          <a:xfrm>
            <a:off x="940433" y="184128"/>
            <a:ext cx="770253" cy="309855"/>
            <a:chOff x="594" y="172"/>
            <a:chExt cx="485" cy="195"/>
          </a:xfrm>
        </xdr:grpSpPr>
        <xdr:cxnSp macro="">
          <xdr:nvCxnSpPr>
            <xdr:cNvPr id="181" name="Line 71">
              <a:extLst>
                <a:ext uri="{FF2B5EF4-FFF2-40B4-BE49-F238E27FC236}">
                  <a16:creationId xmlns:a16="http://schemas.microsoft.com/office/drawing/2014/main" id="{00000000-0008-0000-0000-0000B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94" y="265"/>
              <a:ext cx="22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82" name="Arc 72">
              <a:extLst>
                <a:ext uri="{FF2B5EF4-FFF2-40B4-BE49-F238E27FC236}">
                  <a16:creationId xmlns:a16="http://schemas.microsoft.com/office/drawing/2014/main" id="{00000000-0008-0000-0000-0000B6000000}"/>
                </a:ext>
              </a:extLst>
            </xdr:cNvPr>
            <xdr:cNvSpPr>
              <a:spLocks/>
            </xdr:cNvSpPr>
          </xdr:nvSpPr>
          <xdr:spPr bwMode="auto">
            <a:xfrm>
              <a:off x="886" y="172"/>
              <a:ext cx="46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83" name="Arc 73">
              <a:extLst>
                <a:ext uri="{FF2B5EF4-FFF2-40B4-BE49-F238E27FC236}">
                  <a16:creationId xmlns:a16="http://schemas.microsoft.com/office/drawing/2014/main" id="{00000000-0008-0000-0000-0000B7000000}"/>
                </a:ext>
              </a:extLst>
            </xdr:cNvPr>
            <xdr:cNvSpPr>
              <a:spLocks/>
            </xdr:cNvSpPr>
          </xdr:nvSpPr>
          <xdr:spPr bwMode="auto">
            <a:xfrm>
              <a:off x="918" y="172"/>
              <a:ext cx="49" cy="41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7033 w 43200"/>
                <a:gd name="T1" fmla="*/ 36670 h 36669"/>
                <a:gd name="T2" fmla="*/ 36167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</a:path>
                <a:path w="43200" h="36669" stroke="0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84" name="Arc 74">
              <a:extLst>
                <a:ext uri="{FF2B5EF4-FFF2-40B4-BE49-F238E27FC236}">
                  <a16:creationId xmlns:a16="http://schemas.microsoft.com/office/drawing/2014/main" id="{00000000-0008-0000-0000-0000B8000000}"/>
                </a:ext>
              </a:extLst>
            </xdr:cNvPr>
            <xdr:cNvSpPr>
              <a:spLocks/>
            </xdr:cNvSpPr>
          </xdr:nvSpPr>
          <xdr:spPr bwMode="auto">
            <a:xfrm>
              <a:off x="955" y="172"/>
              <a:ext cx="46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322 w 43200"/>
                <a:gd name="T1" fmla="*/ 36670 h 36669"/>
                <a:gd name="T2" fmla="*/ 43200 w 43200"/>
                <a:gd name="T3" fmla="*/ 2160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</a:path>
                <a:path w="43200" h="36669" stroke="0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85" name="Line 75">
              <a:extLst>
                <a:ext uri="{FF2B5EF4-FFF2-40B4-BE49-F238E27FC236}">
                  <a16:creationId xmlns:a16="http://schemas.microsoft.com/office/drawing/2014/main" id="{00000000-0008-0000-0000-0000B9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34" y="299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86" name="Line 76">
              <a:extLst>
                <a:ext uri="{FF2B5EF4-FFF2-40B4-BE49-F238E27FC236}">
                  <a16:creationId xmlns:a16="http://schemas.microsoft.com/office/drawing/2014/main" id="{00000000-0008-0000-0000-0000B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67" y="299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87" name="Line 77">
              <a:extLst>
                <a:ext uri="{FF2B5EF4-FFF2-40B4-BE49-F238E27FC236}">
                  <a16:creationId xmlns:a16="http://schemas.microsoft.com/office/drawing/2014/main" id="{00000000-0008-0000-0000-0000B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20" y="333"/>
              <a:ext cx="114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88" name="Line 78">
              <a:extLst>
                <a:ext uri="{FF2B5EF4-FFF2-40B4-BE49-F238E27FC236}">
                  <a16:creationId xmlns:a16="http://schemas.microsoft.com/office/drawing/2014/main" id="{00000000-0008-0000-0000-0000B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20" y="197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89" name="Line 79">
              <a:extLst>
                <a:ext uri="{FF2B5EF4-FFF2-40B4-BE49-F238E27FC236}">
                  <a16:creationId xmlns:a16="http://schemas.microsoft.com/office/drawing/2014/main" id="{00000000-0008-0000-0000-0000BD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20" y="197"/>
              <a:ext cx="6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90" name="Line 80">
              <a:extLst>
                <a:ext uri="{FF2B5EF4-FFF2-40B4-BE49-F238E27FC236}">
                  <a16:creationId xmlns:a16="http://schemas.microsoft.com/office/drawing/2014/main" id="{00000000-0008-0000-0000-0000B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02" y="197"/>
              <a:ext cx="67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91" name="Line 81">
              <a:extLst>
                <a:ext uri="{FF2B5EF4-FFF2-40B4-BE49-F238E27FC236}">
                  <a16:creationId xmlns:a16="http://schemas.microsoft.com/office/drawing/2014/main" id="{00000000-0008-0000-0000-0000BF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70" y="197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92" name="Line 82">
              <a:extLst>
                <a:ext uri="{FF2B5EF4-FFF2-40B4-BE49-F238E27FC236}">
                  <a16:creationId xmlns:a16="http://schemas.microsoft.com/office/drawing/2014/main" id="{00000000-0008-0000-0000-0000C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68" y="333"/>
              <a:ext cx="10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93" name="Oval 83">
              <a:extLst>
                <a:ext uri="{FF2B5EF4-FFF2-40B4-BE49-F238E27FC236}">
                  <a16:creationId xmlns:a16="http://schemas.microsoft.com/office/drawing/2014/main" id="{00000000-0008-0000-0000-0000C1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11" y="256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94" name="Oval 84">
              <a:extLst>
                <a:ext uri="{FF2B5EF4-FFF2-40B4-BE49-F238E27FC236}">
                  <a16:creationId xmlns:a16="http://schemas.microsoft.com/office/drawing/2014/main" id="{00000000-0008-0000-0000-0000C2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61" y="256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sp macro="" textlink="">
        <xdr:nvSpPr>
          <xdr:cNvPr id="140" name="テキスト ボックス 439">
            <a:extLst>
              <a:ext uri="{FF2B5EF4-FFF2-40B4-BE49-F238E27FC236}">
                <a16:creationId xmlns:a16="http://schemas.microsoft.com/office/drawing/2014/main" id="{00000000-0008-0000-0000-00008C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5312" y="188196"/>
            <a:ext cx="127900" cy="1206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C3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1" name="テキスト ボックス 440">
            <a:extLst>
              <a:ext uri="{FF2B5EF4-FFF2-40B4-BE49-F238E27FC236}">
                <a16:creationId xmlns:a16="http://schemas.microsoft.com/office/drawing/2014/main" id="{00000000-0008-0000-0000-00008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83823" y="818008"/>
            <a:ext cx="1600200" cy="16151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Fig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　</a:t>
            </a: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7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2" name="テキスト ボックス 512">
            <a:extLst>
              <a:ext uri="{FF2B5EF4-FFF2-40B4-BE49-F238E27FC236}">
                <a16:creationId xmlns:a16="http://schemas.microsoft.com/office/drawing/2014/main" id="{00000000-0008-0000-0000-00008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39996" y="498025"/>
            <a:ext cx="127900" cy="14950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C4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grpSp>
        <xdr:nvGrpSpPr>
          <xdr:cNvPr id="143" name="グループ化 142">
            <a:extLst>
              <a:ext uri="{FF2B5EF4-FFF2-40B4-BE49-F238E27FC236}">
                <a16:creationId xmlns:a16="http://schemas.microsoft.com/office/drawing/2014/main" id="{00000000-0008-0000-0000-00008F000000}"/>
              </a:ext>
            </a:extLst>
          </xdr:cNvPr>
          <xdr:cNvGrpSpPr>
            <a:grpSpLocks/>
          </xdr:cNvGrpSpPr>
        </xdr:nvGrpSpPr>
        <xdr:grpSpPr bwMode="auto">
          <a:xfrm>
            <a:off x="2553334" y="334046"/>
            <a:ext cx="143510" cy="450253"/>
            <a:chOff x="1611" y="265"/>
            <a:chExt cx="90" cy="283"/>
          </a:xfrm>
        </xdr:grpSpPr>
        <xdr:cxnSp macro="">
          <xdr:nvCxnSpPr>
            <xdr:cNvPr id="173" name="Line 89">
              <a:extLst>
                <a:ext uri="{FF2B5EF4-FFF2-40B4-BE49-F238E27FC236}">
                  <a16:creationId xmlns:a16="http://schemas.microsoft.com/office/drawing/2014/main" id="{00000000-0008-0000-0000-0000AD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625" y="378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74" name="Line 90">
              <a:extLst>
                <a:ext uri="{FF2B5EF4-FFF2-40B4-BE49-F238E27FC236}">
                  <a16:creationId xmlns:a16="http://schemas.microsoft.com/office/drawing/2014/main" id="{00000000-0008-0000-0000-0000A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625" y="412"/>
              <a:ext cx="68" cy="1"/>
            </a:xfrm>
            <a:prstGeom prst="line">
              <a:avLst/>
            </a:prstGeom>
            <a:noFill/>
            <a:ln w="381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75" name="Line 91">
              <a:extLst>
                <a:ext uri="{FF2B5EF4-FFF2-40B4-BE49-F238E27FC236}">
                  <a16:creationId xmlns:a16="http://schemas.microsoft.com/office/drawing/2014/main" id="{00000000-0008-0000-0000-0000AF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612" y="51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76" name="Line 92">
              <a:extLst>
                <a:ext uri="{FF2B5EF4-FFF2-40B4-BE49-F238E27FC236}">
                  <a16:creationId xmlns:a16="http://schemas.microsoft.com/office/drawing/2014/main" id="{00000000-0008-0000-0000-0000B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646" y="51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77" name="Line 93">
              <a:extLst>
                <a:ext uri="{FF2B5EF4-FFF2-40B4-BE49-F238E27FC236}">
                  <a16:creationId xmlns:a16="http://schemas.microsoft.com/office/drawing/2014/main" id="{00000000-0008-0000-0000-0000B1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680" y="51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78" name="Line 94">
              <a:extLst>
                <a:ext uri="{FF2B5EF4-FFF2-40B4-BE49-F238E27FC236}">
                  <a16:creationId xmlns:a16="http://schemas.microsoft.com/office/drawing/2014/main" id="{00000000-0008-0000-0000-0000B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611" y="515"/>
              <a:ext cx="90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79" name="Line 95">
              <a:extLst>
                <a:ext uri="{FF2B5EF4-FFF2-40B4-BE49-F238E27FC236}">
                  <a16:creationId xmlns:a16="http://schemas.microsoft.com/office/drawing/2014/main" id="{00000000-0008-0000-0000-0000B3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658" y="265"/>
              <a:ext cx="1" cy="11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80" name="Line 96">
              <a:extLst>
                <a:ext uri="{FF2B5EF4-FFF2-40B4-BE49-F238E27FC236}">
                  <a16:creationId xmlns:a16="http://schemas.microsoft.com/office/drawing/2014/main" id="{00000000-0008-0000-0000-0000B4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659" y="412"/>
              <a:ext cx="1" cy="10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144" name="楕円 143">
            <a:extLst>
              <a:ext uri="{FF2B5EF4-FFF2-40B4-BE49-F238E27FC236}">
                <a16:creationId xmlns:a16="http://schemas.microsoft.com/office/drawing/2014/main" id="{00000000-0008-0000-0000-000090000000}"/>
              </a:ext>
            </a:extLst>
          </xdr:cNvPr>
          <xdr:cNvSpPr>
            <a:spLocks noChangeArrowheads="1"/>
          </xdr:cNvSpPr>
        </xdr:nvSpPr>
        <xdr:spPr bwMode="auto">
          <a:xfrm>
            <a:off x="2616200" y="321310"/>
            <a:ext cx="28575" cy="292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145" name="直線コネクタ 144">
            <a:extLst>
              <a:ext uri="{FF2B5EF4-FFF2-40B4-BE49-F238E27FC236}">
                <a16:creationId xmlns:a16="http://schemas.microsoft.com/office/drawing/2014/main" id="{00000000-0008-0000-0000-000091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847340" y="731520"/>
            <a:ext cx="144145" cy="190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46" name="直線コネクタ 145">
            <a:extLst>
              <a:ext uri="{FF2B5EF4-FFF2-40B4-BE49-F238E27FC236}">
                <a16:creationId xmlns:a16="http://schemas.microsoft.com/office/drawing/2014/main" id="{00000000-0008-0000-0000-000092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849245" y="731521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47" name="直線コネクタ 146">
            <a:extLst>
              <a:ext uri="{FF2B5EF4-FFF2-40B4-BE49-F238E27FC236}">
                <a16:creationId xmlns:a16="http://schemas.microsoft.com/office/drawing/2014/main" id="{00000000-0008-0000-0000-000093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899410" y="731521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48" name="直線コネクタ 147">
            <a:extLst>
              <a:ext uri="{FF2B5EF4-FFF2-40B4-BE49-F238E27FC236}">
                <a16:creationId xmlns:a16="http://schemas.microsoft.com/office/drawing/2014/main" id="{00000000-0008-0000-0000-000094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957195" y="731521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49" name="楕円 148">
            <a:extLst>
              <a:ext uri="{FF2B5EF4-FFF2-40B4-BE49-F238E27FC236}">
                <a16:creationId xmlns:a16="http://schemas.microsoft.com/office/drawing/2014/main" id="{00000000-0008-0000-0000-000095000000}"/>
              </a:ext>
            </a:extLst>
          </xdr:cNvPr>
          <xdr:cNvSpPr>
            <a:spLocks noChangeArrowheads="1"/>
          </xdr:cNvSpPr>
        </xdr:nvSpPr>
        <xdr:spPr bwMode="auto">
          <a:xfrm>
            <a:off x="2845435" y="261620"/>
            <a:ext cx="145415" cy="14541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150" name="楕円 149">
            <a:extLst>
              <a:ext uri="{FF2B5EF4-FFF2-40B4-BE49-F238E27FC236}">
                <a16:creationId xmlns:a16="http://schemas.microsoft.com/office/drawing/2014/main" id="{00000000-0008-0000-0000-000096000000}"/>
              </a:ext>
            </a:extLst>
          </xdr:cNvPr>
          <xdr:cNvSpPr>
            <a:spLocks noChangeArrowheads="1"/>
          </xdr:cNvSpPr>
        </xdr:nvSpPr>
        <xdr:spPr bwMode="auto">
          <a:xfrm>
            <a:off x="2881630" y="297815"/>
            <a:ext cx="73025" cy="7302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151" name="直線コネクタ 150">
            <a:extLst>
              <a:ext uri="{FF2B5EF4-FFF2-40B4-BE49-F238E27FC236}">
                <a16:creationId xmlns:a16="http://schemas.microsoft.com/office/drawing/2014/main" id="{00000000-0008-0000-0000-000097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917825" y="407670"/>
            <a:ext cx="1270" cy="32575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52" name="楕円 151">
            <a:extLst>
              <a:ext uri="{FF2B5EF4-FFF2-40B4-BE49-F238E27FC236}">
                <a16:creationId xmlns:a16="http://schemas.microsoft.com/office/drawing/2014/main" id="{00000000-0008-0000-0000-000098000000}"/>
              </a:ext>
            </a:extLst>
          </xdr:cNvPr>
          <xdr:cNvSpPr>
            <a:spLocks noChangeArrowheads="1"/>
          </xdr:cNvSpPr>
        </xdr:nvSpPr>
        <xdr:spPr bwMode="auto">
          <a:xfrm>
            <a:off x="2886710" y="302895"/>
            <a:ext cx="57785" cy="57785"/>
          </a:xfrm>
          <a:prstGeom prst="ellipse">
            <a:avLst/>
          </a:prstGeom>
          <a:solidFill>
            <a:srgbClr val="FFFF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153" name="直線コネクタ 152">
            <a:extLst>
              <a:ext uri="{FF2B5EF4-FFF2-40B4-BE49-F238E27FC236}">
                <a16:creationId xmlns:a16="http://schemas.microsoft.com/office/drawing/2014/main" id="{00000000-0008-0000-0000-000099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446655" y="334010"/>
            <a:ext cx="396240" cy="127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54" name="テキスト ボックス 532">
            <a:extLst>
              <a:ext uri="{FF2B5EF4-FFF2-40B4-BE49-F238E27FC236}">
                <a16:creationId xmlns:a16="http://schemas.microsoft.com/office/drawing/2014/main" id="{00000000-0008-0000-0000-00009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570325" y="184150"/>
            <a:ext cx="127900" cy="1206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C7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grpSp>
        <xdr:nvGrpSpPr>
          <xdr:cNvPr id="155" name="グループ化 154">
            <a:extLst>
              <a:ext uri="{FF2B5EF4-FFF2-40B4-BE49-F238E27FC236}">
                <a16:creationId xmlns:a16="http://schemas.microsoft.com/office/drawing/2014/main" id="{00000000-0008-0000-0000-00009B000000}"/>
              </a:ext>
            </a:extLst>
          </xdr:cNvPr>
          <xdr:cNvGrpSpPr>
            <a:grpSpLocks/>
          </xdr:cNvGrpSpPr>
        </xdr:nvGrpSpPr>
        <xdr:grpSpPr bwMode="auto">
          <a:xfrm>
            <a:off x="1690369" y="184128"/>
            <a:ext cx="770889" cy="309855"/>
            <a:chOff x="1070" y="172"/>
            <a:chExt cx="485" cy="195"/>
          </a:xfrm>
        </xdr:grpSpPr>
        <xdr:cxnSp macro="">
          <xdr:nvCxnSpPr>
            <xdr:cNvPr id="159" name="Line 109">
              <a:extLst>
                <a:ext uri="{FF2B5EF4-FFF2-40B4-BE49-F238E27FC236}">
                  <a16:creationId xmlns:a16="http://schemas.microsoft.com/office/drawing/2014/main" id="{00000000-0008-0000-0000-00009F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70" y="265"/>
              <a:ext cx="227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60" name="Arc 110">
              <a:extLst>
                <a:ext uri="{FF2B5EF4-FFF2-40B4-BE49-F238E27FC236}">
                  <a16:creationId xmlns:a16="http://schemas.microsoft.com/office/drawing/2014/main" id="{00000000-0008-0000-0000-0000A0000000}"/>
                </a:ext>
              </a:extLst>
            </xdr:cNvPr>
            <xdr:cNvSpPr>
              <a:spLocks/>
            </xdr:cNvSpPr>
          </xdr:nvSpPr>
          <xdr:spPr bwMode="auto">
            <a:xfrm>
              <a:off x="1362" y="172"/>
              <a:ext cx="46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61" name="Arc 111">
              <a:extLst>
                <a:ext uri="{FF2B5EF4-FFF2-40B4-BE49-F238E27FC236}">
                  <a16:creationId xmlns:a16="http://schemas.microsoft.com/office/drawing/2014/main" id="{00000000-0008-0000-0000-0000A1000000}"/>
                </a:ext>
              </a:extLst>
            </xdr:cNvPr>
            <xdr:cNvSpPr>
              <a:spLocks/>
            </xdr:cNvSpPr>
          </xdr:nvSpPr>
          <xdr:spPr bwMode="auto">
            <a:xfrm>
              <a:off x="1395" y="172"/>
              <a:ext cx="48" cy="41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7033 w 43200"/>
                <a:gd name="T1" fmla="*/ 36670 h 36669"/>
                <a:gd name="T2" fmla="*/ 36167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</a:path>
                <a:path w="43200" h="36669" stroke="0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62" name="Arc 112">
              <a:extLst>
                <a:ext uri="{FF2B5EF4-FFF2-40B4-BE49-F238E27FC236}">
                  <a16:creationId xmlns:a16="http://schemas.microsoft.com/office/drawing/2014/main" id="{00000000-0008-0000-0000-0000A2000000}"/>
                </a:ext>
              </a:extLst>
            </xdr:cNvPr>
            <xdr:cNvSpPr>
              <a:spLocks/>
            </xdr:cNvSpPr>
          </xdr:nvSpPr>
          <xdr:spPr bwMode="auto">
            <a:xfrm>
              <a:off x="1431" y="172"/>
              <a:ext cx="46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322 w 43200"/>
                <a:gd name="T1" fmla="*/ 36670 h 36669"/>
                <a:gd name="T2" fmla="*/ 43200 w 43200"/>
                <a:gd name="T3" fmla="*/ 2160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</a:path>
                <a:path w="43200" h="36669" stroke="0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63" name="Line 113">
              <a:extLst>
                <a:ext uri="{FF2B5EF4-FFF2-40B4-BE49-F238E27FC236}">
                  <a16:creationId xmlns:a16="http://schemas.microsoft.com/office/drawing/2014/main" id="{00000000-0008-0000-0000-0000A3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10" y="299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64" name="Line 114">
              <a:extLst>
                <a:ext uri="{FF2B5EF4-FFF2-40B4-BE49-F238E27FC236}">
                  <a16:creationId xmlns:a16="http://schemas.microsoft.com/office/drawing/2014/main" id="{00000000-0008-0000-0000-0000A4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43" y="299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65" name="Line 115">
              <a:extLst>
                <a:ext uri="{FF2B5EF4-FFF2-40B4-BE49-F238E27FC236}">
                  <a16:creationId xmlns:a16="http://schemas.microsoft.com/office/drawing/2014/main" id="{00000000-0008-0000-0000-0000A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297" y="333"/>
              <a:ext cx="113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66" name="Line 116">
              <a:extLst>
                <a:ext uri="{FF2B5EF4-FFF2-40B4-BE49-F238E27FC236}">
                  <a16:creationId xmlns:a16="http://schemas.microsoft.com/office/drawing/2014/main" id="{00000000-0008-0000-0000-0000A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297" y="197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67" name="Line 117">
              <a:extLst>
                <a:ext uri="{FF2B5EF4-FFF2-40B4-BE49-F238E27FC236}">
                  <a16:creationId xmlns:a16="http://schemas.microsoft.com/office/drawing/2014/main" id="{00000000-0008-0000-0000-0000A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297" y="197"/>
              <a:ext cx="65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68" name="Line 118">
              <a:extLst>
                <a:ext uri="{FF2B5EF4-FFF2-40B4-BE49-F238E27FC236}">
                  <a16:creationId xmlns:a16="http://schemas.microsoft.com/office/drawing/2014/main" id="{00000000-0008-0000-0000-0000A8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78" y="197"/>
              <a:ext cx="67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69" name="Line 119">
              <a:extLst>
                <a:ext uri="{FF2B5EF4-FFF2-40B4-BE49-F238E27FC236}">
                  <a16:creationId xmlns:a16="http://schemas.microsoft.com/office/drawing/2014/main" id="{00000000-0008-0000-0000-0000A9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546" y="197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70" name="Line 120">
              <a:extLst>
                <a:ext uri="{FF2B5EF4-FFF2-40B4-BE49-F238E27FC236}">
                  <a16:creationId xmlns:a16="http://schemas.microsoft.com/office/drawing/2014/main" id="{00000000-0008-0000-0000-0000A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44" y="333"/>
              <a:ext cx="10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71" name="Oval 121">
              <a:extLst>
                <a:ext uri="{FF2B5EF4-FFF2-40B4-BE49-F238E27FC236}">
                  <a16:creationId xmlns:a16="http://schemas.microsoft.com/office/drawing/2014/main" id="{00000000-0008-0000-0000-0000AB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287" y="256"/>
              <a:ext cx="19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72" name="Oval 122">
              <a:extLst>
                <a:ext uri="{FF2B5EF4-FFF2-40B4-BE49-F238E27FC236}">
                  <a16:creationId xmlns:a16="http://schemas.microsoft.com/office/drawing/2014/main" id="{00000000-0008-0000-0000-0000AC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537" y="256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sp macro="" textlink="">
        <xdr:nvSpPr>
          <xdr:cNvPr id="156" name="テキスト ボックス 548">
            <a:extLst>
              <a:ext uri="{FF2B5EF4-FFF2-40B4-BE49-F238E27FC236}">
                <a16:creationId xmlns:a16="http://schemas.microsoft.com/office/drawing/2014/main" id="{00000000-0008-0000-0000-00009C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205840" y="507554"/>
            <a:ext cx="127900" cy="1863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C6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7" name="テキスト ボックス 549">
            <a:extLst>
              <a:ext uri="{FF2B5EF4-FFF2-40B4-BE49-F238E27FC236}">
                <a16:creationId xmlns:a16="http://schemas.microsoft.com/office/drawing/2014/main" id="{00000000-0008-0000-0000-00009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175915" y="30826"/>
            <a:ext cx="122496" cy="16212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L6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8" name="テキスト ボックス 550">
            <a:extLst>
              <a:ext uri="{FF2B5EF4-FFF2-40B4-BE49-F238E27FC236}">
                <a16:creationId xmlns:a16="http://schemas.microsoft.com/office/drawing/2014/main" id="{00000000-0008-0000-0000-00009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27611" y="27934"/>
            <a:ext cx="143226" cy="16212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L4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0</xdr:col>
      <xdr:colOff>396240</xdr:colOff>
      <xdr:row>9</xdr:row>
      <xdr:rowOff>213360</xdr:rowOff>
    </xdr:from>
    <xdr:to>
      <xdr:col>7</xdr:col>
      <xdr:colOff>331198</xdr:colOff>
      <xdr:row>21</xdr:row>
      <xdr:rowOff>86813</xdr:rowOff>
    </xdr:to>
    <xdr:graphicFrame macro="">
      <xdr:nvGraphicFramePr>
        <xdr:cNvPr id="236" name="グラフ 235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30480</xdr:colOff>
      <xdr:row>16</xdr:row>
      <xdr:rowOff>91440</xdr:rowOff>
    </xdr:from>
    <xdr:to>
      <xdr:col>15</xdr:col>
      <xdr:colOff>44903</xdr:colOff>
      <xdr:row>28</xdr:row>
      <xdr:rowOff>124482</xdr:rowOff>
    </xdr:to>
    <xdr:graphicFrame macro="">
      <xdr:nvGraphicFramePr>
        <xdr:cNvPr id="241" name="グラフ 240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45720</xdr:colOff>
      <xdr:row>29</xdr:row>
      <xdr:rowOff>121919</xdr:rowOff>
    </xdr:from>
    <xdr:to>
      <xdr:col>15</xdr:col>
      <xdr:colOff>106680</xdr:colOff>
      <xdr:row>42</xdr:row>
      <xdr:rowOff>84082</xdr:rowOff>
    </xdr:to>
    <xdr:graphicFrame macro="">
      <xdr:nvGraphicFramePr>
        <xdr:cNvPr id="243" name="グラフ 242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14</xdr:col>
      <xdr:colOff>206010</xdr:colOff>
      <xdr:row>6</xdr:row>
      <xdr:rowOff>91440</xdr:rowOff>
    </xdr:from>
    <xdr:to>
      <xdr:col>15</xdr:col>
      <xdr:colOff>526067</xdr:colOff>
      <xdr:row>9</xdr:row>
      <xdr:rowOff>152400</xdr:rowOff>
    </xdr:to>
    <xdr:pic>
      <xdr:nvPicPr>
        <xdr:cNvPr id="235" name="図 234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4310" y="1524000"/>
          <a:ext cx="990617" cy="7696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388620</xdr:colOff>
      <xdr:row>22</xdr:row>
      <xdr:rowOff>137160</xdr:rowOff>
    </xdr:from>
    <xdr:to>
      <xdr:col>7</xdr:col>
      <xdr:colOff>532022</xdr:colOff>
      <xdr:row>34</xdr:row>
      <xdr:rowOff>173264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68</xdr:col>
      <xdr:colOff>645160</xdr:colOff>
      <xdr:row>9</xdr:row>
      <xdr:rowOff>127000</xdr:rowOff>
    </xdr:from>
    <xdr:to>
      <xdr:col>70</xdr:col>
      <xdr:colOff>242897</xdr:colOff>
      <xdr:row>15</xdr:row>
      <xdr:rowOff>22860</xdr:rowOff>
    </xdr:to>
    <xdr:grpSp>
      <xdr:nvGrpSpPr>
        <xdr:cNvPr id="62" name="グループ化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GrpSpPr/>
      </xdr:nvGrpSpPr>
      <xdr:grpSpPr>
        <a:xfrm>
          <a:off x="31376620" y="2169160"/>
          <a:ext cx="908377" cy="1313180"/>
          <a:chOff x="31216600" y="2169160"/>
          <a:chExt cx="908377" cy="1313169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32770" name="Object 2" hidden="1">
                <a:extLst>
                  <a:ext uri="{63B3BB69-23CF-44E3-9099-C40C66FF867C}">
                    <a14:compatExt spid="_x0000_s32770"/>
                  </a:ext>
                  <a:ext uri="{FF2B5EF4-FFF2-40B4-BE49-F238E27FC236}">
                    <a16:creationId xmlns:a16="http://schemas.microsoft.com/office/drawing/2014/main" id="{00000000-0008-0000-0100-000002800000}"/>
                  </a:ext>
                </a:extLst>
              </xdr:cNvPr>
              <xdr:cNvSpPr/>
            </xdr:nvSpPr>
            <xdr:spPr bwMode="auto">
              <a:xfrm>
                <a:off x="31264860" y="2865112"/>
                <a:ext cx="830580" cy="617217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xdr:grpSp>
        <xdr:nvGrpSpPr>
          <xdr:cNvPr id="388" name="グループ化 387">
            <a:extLst>
              <a:ext uri="{FF2B5EF4-FFF2-40B4-BE49-F238E27FC236}">
                <a16:creationId xmlns:a16="http://schemas.microsoft.com/office/drawing/2014/main" id="{00000000-0008-0000-0100-000084010000}"/>
              </a:ext>
            </a:extLst>
          </xdr:cNvPr>
          <xdr:cNvGrpSpPr>
            <a:grpSpLocks/>
          </xdr:cNvGrpSpPr>
        </xdr:nvGrpSpPr>
        <xdr:grpSpPr bwMode="auto">
          <a:xfrm>
            <a:off x="31216600" y="2169160"/>
            <a:ext cx="908377" cy="580926"/>
            <a:chOff x="2" y="9"/>
            <a:chExt cx="410" cy="273"/>
          </a:xfrm>
        </xdr:grpSpPr>
        <xdr:sp macro="" textlink="">
          <xdr:nvSpPr>
            <xdr:cNvPr id="389" name="Oval 44">
              <a:extLst>
                <a:ext uri="{FF2B5EF4-FFF2-40B4-BE49-F238E27FC236}">
                  <a16:creationId xmlns:a16="http://schemas.microsoft.com/office/drawing/2014/main" id="{00000000-0008-0000-0100-000085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90" name="Oval 45">
              <a:extLst>
                <a:ext uri="{FF2B5EF4-FFF2-40B4-BE49-F238E27FC236}">
                  <a16:creationId xmlns:a16="http://schemas.microsoft.com/office/drawing/2014/main" id="{00000000-0008-0000-0100-000086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91" name="Line 46">
              <a:extLst>
                <a:ext uri="{FF2B5EF4-FFF2-40B4-BE49-F238E27FC236}">
                  <a16:creationId xmlns:a16="http://schemas.microsoft.com/office/drawing/2014/main" id="{00000000-0008-0000-0100-000087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92" name="Oval 47">
              <a:extLst>
                <a:ext uri="{FF2B5EF4-FFF2-40B4-BE49-F238E27FC236}">
                  <a16:creationId xmlns:a16="http://schemas.microsoft.com/office/drawing/2014/main" id="{00000000-0008-0000-0100-000088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93" name="Oval 48">
              <a:extLst>
                <a:ext uri="{FF2B5EF4-FFF2-40B4-BE49-F238E27FC236}">
                  <a16:creationId xmlns:a16="http://schemas.microsoft.com/office/drawing/2014/main" id="{00000000-0008-0000-0100-000089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94" name="Line 49">
              <a:extLst>
                <a:ext uri="{FF2B5EF4-FFF2-40B4-BE49-F238E27FC236}">
                  <a16:creationId xmlns:a16="http://schemas.microsoft.com/office/drawing/2014/main" id="{00000000-0008-0000-0100-00008A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59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95" name="Oval 50">
              <a:extLst>
                <a:ext uri="{FF2B5EF4-FFF2-40B4-BE49-F238E27FC236}">
                  <a16:creationId xmlns:a16="http://schemas.microsoft.com/office/drawing/2014/main" id="{00000000-0008-0000-0100-00008B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8" y="249"/>
              <a:ext cx="18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96" name="Oval 51">
              <a:extLst>
                <a:ext uri="{FF2B5EF4-FFF2-40B4-BE49-F238E27FC236}">
                  <a16:creationId xmlns:a16="http://schemas.microsoft.com/office/drawing/2014/main" id="{00000000-0008-0000-0100-00008C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7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97" name="Line 52">
              <a:extLst>
                <a:ext uri="{FF2B5EF4-FFF2-40B4-BE49-F238E27FC236}">
                  <a16:creationId xmlns:a16="http://schemas.microsoft.com/office/drawing/2014/main" id="{00000000-0008-0000-0100-00008D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06" y="192"/>
              <a:ext cx="1" cy="67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grpSp>
          <xdr:nvGrpSpPr>
            <xdr:cNvPr id="398" name="Group 53">
              <a:extLst>
                <a:ext uri="{FF2B5EF4-FFF2-40B4-BE49-F238E27FC236}">
                  <a16:creationId xmlns:a16="http://schemas.microsoft.com/office/drawing/2014/main" id="{00000000-0008-0000-0100-00008E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84" y="101"/>
              <a:ext cx="45" cy="89"/>
              <a:chOff x="184" y="101"/>
              <a:chExt cx="45" cy="89"/>
            </a:xfrm>
          </xdr:grpSpPr>
          <xdr:cxnSp macro="">
            <xdr:nvCxnSpPr>
              <xdr:cNvPr id="401" name="Line 54">
                <a:extLst>
                  <a:ext uri="{FF2B5EF4-FFF2-40B4-BE49-F238E27FC236}">
                    <a16:creationId xmlns:a16="http://schemas.microsoft.com/office/drawing/2014/main" id="{00000000-0008-0000-0100-000091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101"/>
                <a:ext cx="23" cy="8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02" name="Line 55">
                <a:extLst>
                  <a:ext uri="{FF2B5EF4-FFF2-40B4-BE49-F238E27FC236}">
                    <a16:creationId xmlns:a16="http://schemas.microsoft.com/office/drawing/2014/main" id="{00000000-0008-0000-0100-000092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184" y="109"/>
                <a:ext cx="45" cy="15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03" name="Line 56">
                <a:extLst>
                  <a:ext uri="{FF2B5EF4-FFF2-40B4-BE49-F238E27FC236}">
                    <a16:creationId xmlns:a16="http://schemas.microsoft.com/office/drawing/2014/main" id="{00000000-0008-0000-0100-000093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84" y="124"/>
                <a:ext cx="45" cy="15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04" name="Line 57">
                <a:extLst>
                  <a:ext uri="{FF2B5EF4-FFF2-40B4-BE49-F238E27FC236}">
                    <a16:creationId xmlns:a16="http://schemas.microsoft.com/office/drawing/2014/main" id="{00000000-0008-0000-0100-000094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184" y="139"/>
                <a:ext cx="45" cy="15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05" name="Line 58">
                <a:extLst>
                  <a:ext uri="{FF2B5EF4-FFF2-40B4-BE49-F238E27FC236}">
                    <a16:creationId xmlns:a16="http://schemas.microsoft.com/office/drawing/2014/main" id="{00000000-0008-0000-0100-000095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84" y="154"/>
                <a:ext cx="45" cy="15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06" name="Line 59">
                <a:extLst>
                  <a:ext uri="{FF2B5EF4-FFF2-40B4-BE49-F238E27FC236}">
                    <a16:creationId xmlns:a16="http://schemas.microsoft.com/office/drawing/2014/main" id="{00000000-0008-0000-0100-000096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184" y="169"/>
                <a:ext cx="45" cy="15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07" name="Line 60">
                <a:extLst>
                  <a:ext uri="{FF2B5EF4-FFF2-40B4-BE49-F238E27FC236}">
                    <a16:creationId xmlns:a16="http://schemas.microsoft.com/office/drawing/2014/main" id="{00000000-0008-0000-0100-000097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84" y="184"/>
                <a:ext cx="22" cy="6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cxnSp macro="">
          <xdr:nvCxnSpPr>
            <xdr:cNvPr id="399" name="Line 61">
              <a:extLst>
                <a:ext uri="{FF2B5EF4-FFF2-40B4-BE49-F238E27FC236}">
                  <a16:creationId xmlns:a16="http://schemas.microsoft.com/office/drawing/2014/main" id="{00000000-0008-0000-0100-00008F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06" y="32"/>
              <a:ext cx="1" cy="69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400" name="Text Box 62">
              <a:extLst>
                <a:ext uri="{FF2B5EF4-FFF2-40B4-BE49-F238E27FC236}">
                  <a16:creationId xmlns:a16="http://schemas.microsoft.com/office/drawing/2014/main" id="{00000000-0008-0000-0100-000090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70" y="71"/>
              <a:ext cx="82" cy="144"/>
            </a:xfrm>
            <a:prstGeom prst="rect">
              <a:avLst/>
            </a:prstGeom>
            <a:solidFill>
              <a:srgbClr val="FFFFFF"/>
            </a:solidFill>
            <a:ln w="9525">
              <a:noFill/>
              <a:miter lim="800000"/>
              <a:headEnd/>
              <a:tailEnd/>
            </a:ln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1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ＭＳ 明朝" panose="02020609040205080304" pitchFamily="17" charset="-128"/>
                  <a:cs typeface="Times New Roman" panose="02020603050405020304" pitchFamily="18" charset="0"/>
                </a:rPr>
                <a:t>Rl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</xdr:grpSp>
    <xdr:clientData/>
  </xdr:twoCellAnchor>
  <xdr:twoCellAnchor>
    <xdr:from>
      <xdr:col>88</xdr:col>
      <xdr:colOff>676275</xdr:colOff>
      <xdr:row>14</xdr:row>
      <xdr:rowOff>211455</xdr:rowOff>
    </xdr:from>
    <xdr:to>
      <xdr:col>96</xdr:col>
      <xdr:colOff>598170</xdr:colOff>
      <xdr:row>26</xdr:row>
      <xdr:rowOff>129540</xdr:rowOff>
    </xdr:to>
    <xdr:graphicFrame macro="">
      <xdr:nvGraphicFramePr>
        <xdr:cNvPr id="164" name="グラフ 163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89</xdr:col>
      <xdr:colOff>410408</xdr:colOff>
      <xdr:row>40</xdr:row>
      <xdr:rowOff>161926</xdr:rowOff>
    </xdr:from>
    <xdr:to>
      <xdr:col>97</xdr:col>
      <xdr:colOff>611504</xdr:colOff>
      <xdr:row>52</xdr:row>
      <xdr:rowOff>140336</xdr:rowOff>
    </xdr:to>
    <xdr:graphicFrame macro="">
      <xdr:nvGraphicFramePr>
        <xdr:cNvPr id="166" name="グラフ 165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90</xdr:col>
      <xdr:colOff>8255</xdr:colOff>
      <xdr:row>28</xdr:row>
      <xdr:rowOff>85725</xdr:rowOff>
    </xdr:from>
    <xdr:to>
      <xdr:col>98</xdr:col>
      <xdr:colOff>47625</xdr:colOff>
      <xdr:row>40</xdr:row>
      <xdr:rowOff>138140</xdr:rowOff>
    </xdr:to>
    <xdr:graphicFrame macro="">
      <xdr:nvGraphicFramePr>
        <xdr:cNvPr id="168" name="グラフ 167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297180</xdr:colOff>
      <xdr:row>9</xdr:row>
      <xdr:rowOff>99060</xdr:rowOff>
    </xdr:from>
    <xdr:to>
      <xdr:col>5</xdr:col>
      <xdr:colOff>281940</xdr:colOff>
      <xdr:row>14</xdr:row>
      <xdr:rowOff>175260</xdr:rowOff>
    </xdr:to>
    <xdr:grpSp>
      <xdr:nvGrpSpPr>
        <xdr:cNvPr id="189" name="グループ化 188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GrpSpPr/>
      </xdr:nvGrpSpPr>
      <xdr:grpSpPr>
        <a:xfrm>
          <a:off x="1089660" y="2141220"/>
          <a:ext cx="990600" cy="1264920"/>
          <a:chOff x="1338828" y="2069123"/>
          <a:chExt cx="659568" cy="96519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32784" name="Object 16" hidden="1">
                <a:extLst>
                  <a:ext uri="{63B3BB69-23CF-44E3-9099-C40C66FF867C}">
                    <a14:compatExt spid="_x0000_s32784"/>
                  </a:ext>
                  <a:ext uri="{FF2B5EF4-FFF2-40B4-BE49-F238E27FC236}">
                    <a16:creationId xmlns:a16="http://schemas.microsoft.com/office/drawing/2014/main" id="{00000000-0008-0000-0100-000010800000}"/>
                  </a:ext>
                </a:extLst>
              </xdr:cNvPr>
              <xdr:cNvSpPr/>
            </xdr:nvSpPr>
            <xdr:spPr bwMode="auto">
              <a:xfrm>
                <a:off x="1338828" y="2554647"/>
                <a:ext cx="654096" cy="479666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xdr:grpSp>
        <xdr:nvGrpSpPr>
          <xdr:cNvPr id="191" name="グループ化 190">
            <a:extLst>
              <a:ext uri="{FF2B5EF4-FFF2-40B4-BE49-F238E27FC236}">
                <a16:creationId xmlns:a16="http://schemas.microsoft.com/office/drawing/2014/main" id="{00000000-0008-0000-0100-0000BF000000}"/>
              </a:ext>
            </a:extLst>
          </xdr:cNvPr>
          <xdr:cNvGrpSpPr>
            <a:grpSpLocks/>
          </xdr:cNvGrpSpPr>
        </xdr:nvGrpSpPr>
        <xdr:grpSpPr bwMode="auto">
          <a:xfrm>
            <a:off x="1348154" y="2069123"/>
            <a:ext cx="650242" cy="432437"/>
            <a:chOff x="2" y="9"/>
            <a:chExt cx="410" cy="273"/>
          </a:xfrm>
        </xdr:grpSpPr>
        <xdr:sp macro="" textlink="">
          <xdr:nvSpPr>
            <xdr:cNvPr id="192" name="Oval 64">
              <a:extLst>
                <a:ext uri="{FF2B5EF4-FFF2-40B4-BE49-F238E27FC236}">
                  <a16:creationId xmlns:a16="http://schemas.microsoft.com/office/drawing/2014/main" id="{00000000-0008-0000-0100-0000C0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93" name="Text Box 65">
              <a:extLst>
                <a:ext uri="{FF2B5EF4-FFF2-40B4-BE49-F238E27FC236}">
                  <a16:creationId xmlns:a16="http://schemas.microsoft.com/office/drawing/2014/main" id="{00000000-0008-0000-0100-0000C1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1" y="100"/>
              <a:ext cx="94" cy="14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05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C1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grpSp>
          <xdr:nvGrpSpPr>
            <xdr:cNvPr id="194" name="Group 66">
              <a:extLst>
                <a:ext uri="{FF2B5EF4-FFF2-40B4-BE49-F238E27FC236}">
                  <a16:creationId xmlns:a16="http://schemas.microsoft.com/office/drawing/2014/main" id="{00000000-0008-0000-0100-0000C2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06" y="32"/>
              <a:ext cx="2" cy="227"/>
              <a:chOff x="206" y="32"/>
              <a:chExt cx="2" cy="227"/>
            </a:xfrm>
          </xdr:grpSpPr>
          <xdr:cxnSp macro="">
            <xdr:nvCxnSpPr>
              <xdr:cNvPr id="204" name="Line 67">
                <a:extLst>
                  <a:ext uri="{FF2B5EF4-FFF2-40B4-BE49-F238E27FC236}">
                    <a16:creationId xmlns:a16="http://schemas.microsoft.com/office/drawing/2014/main" id="{00000000-0008-0000-0100-0000CC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32"/>
                <a:ext cx="1" cy="105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205" name="Line 68">
                <a:extLst>
                  <a:ext uri="{FF2B5EF4-FFF2-40B4-BE49-F238E27FC236}">
                    <a16:creationId xmlns:a16="http://schemas.microsoft.com/office/drawing/2014/main" id="{00000000-0008-0000-0100-0000CD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7" y="155"/>
                <a:ext cx="1" cy="104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195" name="Oval 69">
              <a:extLst>
                <a:ext uri="{FF2B5EF4-FFF2-40B4-BE49-F238E27FC236}">
                  <a16:creationId xmlns:a16="http://schemas.microsoft.com/office/drawing/2014/main" id="{00000000-0008-0000-0100-0000C3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96" name="Line 70">
              <a:extLst>
                <a:ext uri="{FF2B5EF4-FFF2-40B4-BE49-F238E27FC236}">
                  <a16:creationId xmlns:a16="http://schemas.microsoft.com/office/drawing/2014/main" id="{00000000-0008-0000-0100-0000C4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97" name="Oval 71">
              <a:extLst>
                <a:ext uri="{FF2B5EF4-FFF2-40B4-BE49-F238E27FC236}">
                  <a16:creationId xmlns:a16="http://schemas.microsoft.com/office/drawing/2014/main" id="{00000000-0008-0000-0100-0000C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98" name="Oval 72">
              <a:extLst>
                <a:ext uri="{FF2B5EF4-FFF2-40B4-BE49-F238E27FC236}">
                  <a16:creationId xmlns:a16="http://schemas.microsoft.com/office/drawing/2014/main" id="{00000000-0008-0000-0100-0000C6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99" name="Line 73">
              <a:extLst>
                <a:ext uri="{FF2B5EF4-FFF2-40B4-BE49-F238E27FC236}">
                  <a16:creationId xmlns:a16="http://schemas.microsoft.com/office/drawing/2014/main" id="{00000000-0008-0000-0100-0000C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59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00" name="Oval 74">
              <a:extLst>
                <a:ext uri="{FF2B5EF4-FFF2-40B4-BE49-F238E27FC236}">
                  <a16:creationId xmlns:a16="http://schemas.microsoft.com/office/drawing/2014/main" id="{00000000-0008-0000-0100-0000C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8" y="249"/>
              <a:ext cx="18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01" name="Oval 75">
              <a:extLst>
                <a:ext uri="{FF2B5EF4-FFF2-40B4-BE49-F238E27FC236}">
                  <a16:creationId xmlns:a16="http://schemas.microsoft.com/office/drawing/2014/main" id="{00000000-0008-0000-0100-0000C9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7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02" name="Line 76">
              <a:extLst>
                <a:ext uri="{FF2B5EF4-FFF2-40B4-BE49-F238E27FC236}">
                  <a16:creationId xmlns:a16="http://schemas.microsoft.com/office/drawing/2014/main" id="{00000000-0008-0000-0100-0000C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0" y="155"/>
              <a:ext cx="55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03" name="Line 77">
              <a:extLst>
                <a:ext uri="{FF2B5EF4-FFF2-40B4-BE49-F238E27FC236}">
                  <a16:creationId xmlns:a16="http://schemas.microsoft.com/office/drawing/2014/main" id="{00000000-0008-0000-0100-0000C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0" y="133"/>
              <a:ext cx="55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</xdr:grpSp>
    <xdr:clientData/>
  </xdr:twoCellAnchor>
  <xdr:twoCellAnchor>
    <xdr:from>
      <xdr:col>8</xdr:col>
      <xdr:colOff>190500</xdr:colOff>
      <xdr:row>9</xdr:row>
      <xdr:rowOff>106680</xdr:rowOff>
    </xdr:from>
    <xdr:to>
      <xdr:col>11</xdr:col>
      <xdr:colOff>327660</xdr:colOff>
      <xdr:row>15</xdr:row>
      <xdr:rowOff>60960</xdr:rowOff>
    </xdr:to>
    <xdr:grpSp>
      <xdr:nvGrpSpPr>
        <xdr:cNvPr id="206" name="グループ化 205">
          <a:extLst>
            <a:ext uri="{FF2B5EF4-FFF2-40B4-BE49-F238E27FC236}">
              <a16:creationId xmlns:a16="http://schemas.microsoft.com/office/drawing/2014/main" id="{00000000-0008-0000-0100-0000CE000000}"/>
            </a:ext>
          </a:extLst>
        </xdr:cNvPr>
        <xdr:cNvGrpSpPr/>
      </xdr:nvGrpSpPr>
      <xdr:grpSpPr>
        <a:xfrm>
          <a:off x="3070860" y="2148840"/>
          <a:ext cx="1638300" cy="1371600"/>
          <a:chOff x="4998720" y="1798320"/>
          <a:chExt cx="1638300" cy="1371600"/>
        </a:xfrm>
      </xdr:grpSpPr>
      <xdr:grpSp>
        <xdr:nvGrpSpPr>
          <xdr:cNvPr id="207" name="グループ化 206">
            <a:extLst>
              <a:ext uri="{FF2B5EF4-FFF2-40B4-BE49-F238E27FC236}">
                <a16:creationId xmlns:a16="http://schemas.microsoft.com/office/drawing/2014/main" id="{00000000-0008-0000-0100-0000CF000000}"/>
              </a:ext>
            </a:extLst>
          </xdr:cNvPr>
          <xdr:cNvGrpSpPr>
            <a:grpSpLocks noChangeAspect="1"/>
          </xdr:cNvGrpSpPr>
        </xdr:nvGrpSpPr>
        <xdr:grpSpPr>
          <a:xfrm>
            <a:off x="5288280" y="1798320"/>
            <a:ext cx="1079760" cy="850263"/>
            <a:chOff x="0" y="0"/>
            <a:chExt cx="650242" cy="511809"/>
          </a:xfrm>
        </xdr:grpSpPr>
        <xdr:grpSp>
          <xdr:nvGrpSpPr>
            <xdr:cNvPr id="209" name="グループ化 208">
              <a:extLst>
                <a:ext uri="{FF2B5EF4-FFF2-40B4-BE49-F238E27FC236}">
                  <a16:creationId xmlns:a16="http://schemas.microsoft.com/office/drawing/2014/main" id="{00000000-0008-0000-0100-0000D1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0" y="0"/>
              <a:ext cx="650242" cy="511809"/>
              <a:chOff x="2" y="9"/>
              <a:chExt cx="410" cy="323"/>
            </a:xfrm>
          </xdr:grpSpPr>
          <xdr:sp macro="" textlink="">
            <xdr:nvSpPr>
              <xdr:cNvPr id="213" name="Oval 13">
                <a:extLst>
                  <a:ext uri="{FF2B5EF4-FFF2-40B4-BE49-F238E27FC236}">
                    <a16:creationId xmlns:a16="http://schemas.microsoft.com/office/drawing/2014/main" id="{00000000-0008-0000-0100-0000D5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65" y="82"/>
                <a:ext cx="46" cy="46"/>
              </a:xfrm>
              <a:prstGeom prst="ellips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grpSp>
            <xdr:nvGrpSpPr>
              <xdr:cNvPr id="214" name="Group 14">
                <a:extLst>
                  <a:ext uri="{FF2B5EF4-FFF2-40B4-BE49-F238E27FC236}">
                    <a16:creationId xmlns:a16="http://schemas.microsoft.com/office/drawing/2014/main" id="{00000000-0008-0000-0100-0000D6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16" y="9"/>
                <a:ext cx="181" cy="48"/>
                <a:chOff x="116" y="9"/>
                <a:chExt cx="181" cy="48"/>
              </a:xfrm>
            </xdr:grpSpPr>
            <xdr:grpSp>
              <xdr:nvGrpSpPr>
                <xdr:cNvPr id="227" name="Group 15">
                  <a:extLst>
                    <a:ext uri="{FF2B5EF4-FFF2-40B4-BE49-F238E27FC236}">
                      <a16:creationId xmlns:a16="http://schemas.microsoft.com/office/drawing/2014/main" id="{00000000-0008-0000-0100-0000E300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52" y="9"/>
                  <a:ext cx="109" cy="48"/>
                  <a:chOff x="152" y="9"/>
                  <a:chExt cx="109" cy="48"/>
                </a:xfrm>
              </xdr:grpSpPr>
              <xdr:sp macro="" textlink="">
                <xdr:nvSpPr>
                  <xdr:cNvPr id="230" name="Arc 16">
                    <a:extLst>
                      <a:ext uri="{FF2B5EF4-FFF2-40B4-BE49-F238E27FC236}">
                        <a16:creationId xmlns:a16="http://schemas.microsoft.com/office/drawing/2014/main" id="{00000000-0008-0000-0100-0000E6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52" y="9"/>
                    <a:ext cx="46" cy="48"/>
                  </a:xfrm>
                  <a:custGeom>
                    <a:avLst/>
                    <a:gdLst>
                      <a:gd name="G0" fmla="+- 21600 0 0"/>
                      <a:gd name="G1" fmla="+- 21600 0 0"/>
                      <a:gd name="G2" fmla="+- 21600 0 0"/>
                      <a:gd name="T0" fmla="*/ 0 w 43200"/>
                      <a:gd name="T1" fmla="*/ 21600 h 37800"/>
                      <a:gd name="T2" fmla="*/ 35824 w 43200"/>
                      <a:gd name="T3" fmla="*/ 37800 h 37800"/>
                      <a:gd name="T4" fmla="*/ 21600 w 43200"/>
                      <a:gd name="T5" fmla="*/ 21600 h 37800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</a:cxnLst>
                    <a:rect l="0" t="0" r="r" b="b"/>
                    <a:pathLst>
                      <a:path w="43200" h="37800" fill="none" extrusionOk="0">
                        <a:moveTo>
                          <a:pt x="0" y="21599"/>
                        </a:move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200" y="9670"/>
                          <a:pt x="43200" y="21600"/>
                        </a:cubicBezTo>
                        <a:cubicBezTo>
                          <a:pt x="43200" y="27815"/>
                          <a:pt x="40522" y="33730"/>
                          <a:pt x="35851" y="37831"/>
                        </a:cubicBezTo>
                      </a:path>
                      <a:path w="43200" h="37800" stroke="0" extrusionOk="0">
                        <a:moveTo>
                          <a:pt x="0" y="21599"/>
                        </a:move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200" y="9670"/>
                          <a:pt x="43200" y="21600"/>
                        </a:cubicBezTo>
                        <a:cubicBezTo>
                          <a:pt x="43200" y="27815"/>
                          <a:pt x="40522" y="33730"/>
                          <a:pt x="35851" y="37831"/>
                        </a:cubicBezTo>
                        <a:lnTo>
                          <a:pt x="21600" y="21600"/>
                        </a:lnTo>
                        <a:close/>
                      </a:path>
                    </a:pathLst>
                  </a:custGeom>
                  <a:noFill/>
                  <a:ln w="12700">
                    <a:solidFill>
                      <a:schemeClr val="tx1">
                        <a:lumMod val="95000"/>
                        <a:lumOff val="5000"/>
                      </a:schemeClr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  <xdr:txBody>
                  <a:bodyPr rot="0" vert="horz" wrap="square" lIns="91440" tIns="45720" rIns="91440" bIns="45720" anchor="t" anchorCtr="0" upright="1">
                    <a:noAutofit/>
                  </a:bodyPr>
                  <a:lstStyle/>
                  <a:p>
                    <a:endParaRPr lang="ja-JP" altLang="en-US"/>
                  </a:p>
                </xdr:txBody>
              </xdr:sp>
              <xdr:sp macro="" textlink="">
                <xdr:nvSpPr>
                  <xdr:cNvPr id="231" name="Arc 17">
                    <a:extLst>
                      <a:ext uri="{FF2B5EF4-FFF2-40B4-BE49-F238E27FC236}">
                        <a16:creationId xmlns:a16="http://schemas.microsoft.com/office/drawing/2014/main" id="{00000000-0008-0000-0100-0000E7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83" y="9"/>
                    <a:ext cx="47" cy="48"/>
                  </a:xfrm>
                  <a:custGeom>
                    <a:avLst/>
                    <a:gdLst>
                      <a:gd name="G0" fmla="+- 21600 0 0"/>
                      <a:gd name="G1" fmla="+- 21600 0 0"/>
                      <a:gd name="G2" fmla="+- 21600 0 0"/>
                      <a:gd name="T0" fmla="*/ 7376 w 43200"/>
                      <a:gd name="T1" fmla="*/ 37800 h 37800"/>
                      <a:gd name="T2" fmla="*/ 35824 w 43200"/>
                      <a:gd name="T3" fmla="*/ 37800 h 37800"/>
                      <a:gd name="T4" fmla="*/ 21600 w 43200"/>
                      <a:gd name="T5" fmla="*/ 21600 h 37800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</a:cxnLst>
                    <a:rect l="0" t="0" r="r" b="b"/>
                    <a:pathLst>
                      <a:path w="43200" h="37800" fill="none" extrusionOk="0">
                        <a:moveTo>
                          <a:pt x="7348" y="37831"/>
                        </a:moveTo>
                        <a:cubicBezTo>
                          <a:pt x="2677" y="33730"/>
                          <a:pt x="0" y="27815"/>
                          <a:pt x="0" y="21600"/>
                        </a:cubicBez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200" y="9670"/>
                          <a:pt x="43200" y="21600"/>
                        </a:cubicBezTo>
                        <a:cubicBezTo>
                          <a:pt x="43199" y="27815"/>
                          <a:pt x="40522" y="33730"/>
                          <a:pt x="35851" y="37831"/>
                        </a:cubicBezTo>
                      </a:path>
                      <a:path w="43200" h="37800" stroke="0" extrusionOk="0">
                        <a:moveTo>
                          <a:pt x="7348" y="37831"/>
                        </a:moveTo>
                        <a:cubicBezTo>
                          <a:pt x="2677" y="33730"/>
                          <a:pt x="0" y="27815"/>
                          <a:pt x="0" y="21600"/>
                        </a:cubicBez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200" y="9670"/>
                          <a:pt x="43200" y="21600"/>
                        </a:cubicBezTo>
                        <a:cubicBezTo>
                          <a:pt x="43199" y="27815"/>
                          <a:pt x="40522" y="33730"/>
                          <a:pt x="35851" y="37831"/>
                        </a:cubicBezTo>
                        <a:lnTo>
                          <a:pt x="21600" y="21600"/>
                        </a:lnTo>
                        <a:close/>
                      </a:path>
                    </a:pathLst>
                  </a:custGeom>
                  <a:noFill/>
                  <a:ln w="12700">
                    <a:solidFill>
                      <a:schemeClr val="tx1">
                        <a:lumMod val="95000"/>
                        <a:lumOff val="5000"/>
                      </a:schemeClr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  <xdr:txBody>
                  <a:bodyPr rot="0" vert="horz" wrap="square" lIns="91440" tIns="45720" rIns="91440" bIns="45720" anchor="t" anchorCtr="0" upright="1">
                    <a:noAutofit/>
                  </a:bodyPr>
                  <a:lstStyle/>
                  <a:p>
                    <a:endParaRPr lang="ja-JP" altLang="en-US"/>
                  </a:p>
                </xdr:txBody>
              </xdr:sp>
              <xdr:sp macro="" textlink="">
                <xdr:nvSpPr>
                  <xdr:cNvPr id="232" name="Arc 18">
                    <a:extLst>
                      <a:ext uri="{FF2B5EF4-FFF2-40B4-BE49-F238E27FC236}">
                        <a16:creationId xmlns:a16="http://schemas.microsoft.com/office/drawing/2014/main" id="{00000000-0008-0000-0100-0000E8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14" y="9"/>
                    <a:ext cx="47" cy="48"/>
                  </a:xfrm>
                  <a:custGeom>
                    <a:avLst/>
                    <a:gdLst>
                      <a:gd name="G0" fmla="+- 21600 0 0"/>
                      <a:gd name="G1" fmla="+- 21600 0 0"/>
                      <a:gd name="G2" fmla="+- 21600 0 0"/>
                      <a:gd name="T0" fmla="*/ 7376 w 43200"/>
                      <a:gd name="T1" fmla="*/ 37800 h 37800"/>
                      <a:gd name="T2" fmla="*/ 43200 w 43200"/>
                      <a:gd name="T3" fmla="*/ 21600 h 37800"/>
                      <a:gd name="T4" fmla="*/ 21600 w 43200"/>
                      <a:gd name="T5" fmla="*/ 21600 h 37800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</a:cxnLst>
                    <a:rect l="0" t="0" r="r" b="b"/>
                    <a:pathLst>
                      <a:path w="43200" h="37800" fill="none" extrusionOk="0">
                        <a:moveTo>
                          <a:pt x="7348" y="37831"/>
                        </a:moveTo>
                        <a:cubicBezTo>
                          <a:pt x="2677" y="33730"/>
                          <a:pt x="0" y="27815"/>
                          <a:pt x="0" y="21600"/>
                        </a:cubicBez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199" y="9670"/>
                          <a:pt x="43199" y="21599"/>
                        </a:cubicBezTo>
                      </a:path>
                      <a:path w="43200" h="37800" stroke="0" extrusionOk="0">
                        <a:moveTo>
                          <a:pt x="7348" y="37831"/>
                        </a:moveTo>
                        <a:cubicBezTo>
                          <a:pt x="2677" y="33730"/>
                          <a:pt x="0" y="27815"/>
                          <a:pt x="0" y="21600"/>
                        </a:cubicBez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199" y="9670"/>
                          <a:pt x="43199" y="21599"/>
                        </a:cubicBezTo>
                        <a:lnTo>
                          <a:pt x="21600" y="21600"/>
                        </a:lnTo>
                        <a:close/>
                      </a:path>
                    </a:pathLst>
                  </a:custGeom>
                  <a:noFill/>
                  <a:ln w="12700">
                    <a:solidFill>
                      <a:schemeClr val="tx1">
                        <a:lumMod val="95000"/>
                        <a:lumOff val="5000"/>
                      </a:schemeClr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  <xdr:txBody>
                  <a:bodyPr rot="0" vert="horz" wrap="square" lIns="91440" tIns="45720" rIns="91440" bIns="45720" anchor="t" anchorCtr="0" upright="1">
                    <a:noAutofit/>
                  </a:bodyPr>
                  <a:lstStyle/>
                  <a:p>
                    <a:endParaRPr lang="ja-JP" altLang="en-US"/>
                  </a:p>
                </xdr:txBody>
              </xdr:sp>
            </xdr:grpSp>
            <xdr:cxnSp macro="">
              <xdr:nvCxnSpPr>
                <xdr:cNvPr id="228" name="Line 19">
                  <a:extLst>
                    <a:ext uri="{FF2B5EF4-FFF2-40B4-BE49-F238E27FC236}">
                      <a16:creationId xmlns:a16="http://schemas.microsoft.com/office/drawing/2014/main" id="{00000000-0008-0000-0100-0000E4000000}"/>
                    </a:ext>
                  </a:extLst>
                </xdr:cNvPr>
                <xdr:cNvCxnSpPr>
                  <a:cxnSpLocks noChangeShapeType="1"/>
                </xdr:cNvCxnSpPr>
              </xdr:nvCxnSpPr>
              <xdr:spPr bwMode="auto">
                <a:xfrm>
                  <a:off x="261" y="36"/>
                  <a:ext cx="36" cy="1"/>
                </a:xfrm>
                <a:prstGeom prst="line">
                  <a:avLst/>
                </a:prstGeom>
                <a:noFill/>
                <a:ln w="12700">
                  <a:solidFill>
                    <a:schemeClr val="tx1">
                      <a:lumMod val="95000"/>
                      <a:lumOff val="5000"/>
                    </a:schemeClr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cxnSp>
            <xdr:cxnSp macro="">
              <xdr:nvCxnSpPr>
                <xdr:cNvPr id="229" name="Line 20">
                  <a:extLst>
                    <a:ext uri="{FF2B5EF4-FFF2-40B4-BE49-F238E27FC236}">
                      <a16:creationId xmlns:a16="http://schemas.microsoft.com/office/drawing/2014/main" id="{00000000-0008-0000-0100-0000E5000000}"/>
                    </a:ext>
                  </a:extLst>
                </xdr:cNvPr>
                <xdr:cNvCxnSpPr>
                  <a:cxnSpLocks noChangeShapeType="1"/>
                </xdr:cNvCxnSpPr>
              </xdr:nvCxnSpPr>
              <xdr:spPr bwMode="auto">
                <a:xfrm>
                  <a:off x="116" y="36"/>
                  <a:ext cx="36" cy="1"/>
                </a:xfrm>
                <a:prstGeom prst="line">
                  <a:avLst/>
                </a:prstGeom>
                <a:noFill/>
                <a:ln w="12700">
                  <a:solidFill>
                    <a:schemeClr val="tx1">
                      <a:lumMod val="95000"/>
                      <a:lumOff val="5000"/>
                    </a:schemeClr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cxnSp>
          </xdr:grpSp>
          <xdr:cxnSp macro="">
            <xdr:nvCxnSpPr>
              <xdr:cNvPr id="215" name="Line 21">
                <a:extLst>
                  <a:ext uri="{FF2B5EF4-FFF2-40B4-BE49-F238E27FC236}">
                    <a16:creationId xmlns:a16="http://schemas.microsoft.com/office/drawing/2014/main" id="{00000000-0008-0000-0100-0000D7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96" y="146"/>
                <a:ext cx="1" cy="55"/>
              </a:xfrm>
              <a:prstGeom prst="line">
                <a:avLst/>
              </a:prstGeom>
              <a:noFill/>
              <a:ln w="1905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sp macro="" textlink="">
            <xdr:nvSpPr>
              <xdr:cNvPr id="216" name="Freeform 22">
                <a:extLst>
                  <a:ext uri="{FF2B5EF4-FFF2-40B4-BE49-F238E27FC236}">
                    <a16:creationId xmlns:a16="http://schemas.microsoft.com/office/drawing/2014/main" id="{00000000-0008-0000-0100-0000D8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16" y="36"/>
                <a:ext cx="80" cy="136"/>
              </a:xfrm>
              <a:custGeom>
                <a:avLst/>
                <a:gdLst>
                  <a:gd name="T0" fmla="*/ 0 w 21600"/>
                  <a:gd name="T1" fmla="*/ 0 h 21600"/>
                  <a:gd name="T2" fmla="*/ 0 w 21600"/>
                  <a:gd name="T3" fmla="*/ 21600 h 21600"/>
                  <a:gd name="T4" fmla="*/ 21600 w 21600"/>
                  <a:gd name="T5" fmla="*/ 21600 h 216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21600" h="21600">
                    <a:moveTo>
                      <a:pt x="0" y="0"/>
                    </a:moveTo>
                    <a:lnTo>
                      <a:pt x="0" y="21600"/>
                    </a:lnTo>
                    <a:lnTo>
                      <a:pt x="21600" y="21600"/>
                    </a:lnTo>
                  </a:path>
                </a:pathLst>
              </a:cu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cxnSp macro="">
            <xdr:nvCxnSpPr>
              <xdr:cNvPr id="217" name="Line 23">
                <a:extLst>
                  <a:ext uri="{FF2B5EF4-FFF2-40B4-BE49-F238E27FC236}">
                    <a16:creationId xmlns:a16="http://schemas.microsoft.com/office/drawing/2014/main" id="{00000000-0008-0000-0100-0000D9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97" y="104"/>
                <a:ext cx="68" cy="1"/>
              </a:xfrm>
              <a:prstGeom prst="lin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sp macro="" textlink="">
            <xdr:nvSpPr>
              <xdr:cNvPr id="218" name="Oval 24">
                <a:extLst>
                  <a:ext uri="{FF2B5EF4-FFF2-40B4-BE49-F238E27FC236}">
                    <a16:creationId xmlns:a16="http://schemas.microsoft.com/office/drawing/2014/main" id="{00000000-0008-0000-0100-0000DA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2" y="286"/>
                <a:ext cx="46" cy="46"/>
              </a:xfrm>
              <a:prstGeom prst="ellips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219" name="Oval 25">
                <a:extLst>
                  <a:ext uri="{FF2B5EF4-FFF2-40B4-BE49-F238E27FC236}">
                    <a16:creationId xmlns:a16="http://schemas.microsoft.com/office/drawing/2014/main" id="{00000000-0008-0000-0100-0000DB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66" y="286"/>
                <a:ext cx="46" cy="46"/>
              </a:xfrm>
              <a:prstGeom prst="ellips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cxnSp macro="">
            <xdr:nvCxnSpPr>
              <xdr:cNvPr id="220" name="Line 26">
                <a:extLst>
                  <a:ext uri="{FF2B5EF4-FFF2-40B4-BE49-F238E27FC236}">
                    <a16:creationId xmlns:a16="http://schemas.microsoft.com/office/drawing/2014/main" id="{00000000-0008-0000-0100-0000DC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48" y="308"/>
                <a:ext cx="318" cy="1"/>
              </a:xfrm>
              <a:prstGeom prst="lin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sp macro="" textlink="">
            <xdr:nvSpPr>
              <xdr:cNvPr id="221" name="Oval 27">
                <a:extLst>
                  <a:ext uri="{FF2B5EF4-FFF2-40B4-BE49-F238E27FC236}">
                    <a16:creationId xmlns:a16="http://schemas.microsoft.com/office/drawing/2014/main" id="{00000000-0008-0000-0100-0000DD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2" y="82"/>
                <a:ext cx="46" cy="46"/>
              </a:xfrm>
              <a:prstGeom prst="ellips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cxnSp macro="">
            <xdr:nvCxnSpPr>
              <xdr:cNvPr id="222" name="Line 28">
                <a:extLst>
                  <a:ext uri="{FF2B5EF4-FFF2-40B4-BE49-F238E27FC236}">
                    <a16:creationId xmlns:a16="http://schemas.microsoft.com/office/drawing/2014/main" id="{00000000-0008-0000-0100-0000DE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48" y="104"/>
                <a:ext cx="68" cy="1"/>
              </a:xfrm>
              <a:prstGeom prst="lin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sp macro="" textlink="">
            <xdr:nvSpPr>
              <xdr:cNvPr id="223" name="Oval 29">
                <a:extLst>
                  <a:ext uri="{FF2B5EF4-FFF2-40B4-BE49-F238E27FC236}">
                    <a16:creationId xmlns:a16="http://schemas.microsoft.com/office/drawing/2014/main" id="{00000000-0008-0000-0100-0000DF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07" y="95"/>
                <a:ext cx="18" cy="18"/>
              </a:xfrm>
              <a:prstGeom prst="ellipse">
                <a:avLst/>
              </a:prstGeom>
              <a:solidFill>
                <a:srgbClr val="000000"/>
              </a:solidFill>
              <a:ln w="12700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224" name="Oval 30">
                <a:extLst>
                  <a:ext uri="{FF2B5EF4-FFF2-40B4-BE49-F238E27FC236}">
                    <a16:creationId xmlns:a16="http://schemas.microsoft.com/office/drawing/2014/main" id="{00000000-0008-0000-0100-0000E0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288" y="95"/>
                <a:ext cx="18" cy="18"/>
              </a:xfrm>
              <a:prstGeom prst="ellipse">
                <a:avLst/>
              </a:prstGeom>
              <a:solidFill>
                <a:srgbClr val="000000"/>
              </a:solidFill>
              <a:ln w="12700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225" name="Text Box 31">
                <a:extLst>
                  <a:ext uri="{FF2B5EF4-FFF2-40B4-BE49-F238E27FC236}">
                    <a16:creationId xmlns:a16="http://schemas.microsoft.com/office/drawing/2014/main" id="{00000000-0008-0000-0100-0000E1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35" y="202"/>
                <a:ext cx="101" cy="66"/>
              </a:xfrm>
              <a:prstGeom prst="rect">
                <a:avLst/>
              </a:prstGeom>
              <a:noFill/>
              <a:ln w="12700">
                <a:noFill/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0" tIns="0" rIns="0" bIns="0" anchor="t" anchorCtr="0" upright="1">
                <a:noAutofit/>
              </a:bodyPr>
              <a:lstStyle/>
              <a:p>
                <a:pPr algn="l">
                  <a:lnSpc>
                    <a:spcPts val="1200"/>
                  </a:lnSpc>
                </a:pPr>
                <a:r>
                  <a:rPr lang="en-US" sz="1200" b="1" kern="0">
                    <a:solidFill>
                      <a:srgbClr val="0D0D0D"/>
                    </a:solidFill>
                    <a:effectLst/>
                    <a:latin typeface="Times New Roman" panose="02020603050405020304" pitchFamily="18" charset="0"/>
                    <a:ea typeface="ＭＳ ゴシック" panose="020B0609070205080204" pitchFamily="49" charset="-128"/>
                    <a:cs typeface="Times New Roman" panose="02020603050405020304" pitchFamily="18" charset="0"/>
                  </a:rPr>
                  <a:t>C2</a:t>
                </a:r>
                <a:endParaRPr lang="ja-JP" sz="1200" kern="100">
                  <a:effectLst/>
                  <a:latin typeface="游明朝" panose="02020400000000000000" pitchFamily="18" charset="-128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xdr:txBody>
          </xdr:sp>
          <xdr:sp macro="" textlink="">
            <xdr:nvSpPr>
              <xdr:cNvPr id="226" name="Text Box 32">
                <a:extLst>
                  <a:ext uri="{FF2B5EF4-FFF2-40B4-BE49-F238E27FC236}">
                    <a16:creationId xmlns:a16="http://schemas.microsoft.com/office/drawing/2014/main" id="{00000000-0008-0000-0100-0000E2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55" y="71"/>
                <a:ext cx="88" cy="62"/>
              </a:xfrm>
              <a:prstGeom prst="rect">
                <a:avLst/>
              </a:prstGeom>
              <a:noFill/>
              <a:ln w="12700">
                <a:noFill/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0" tIns="0" rIns="0" bIns="0" anchor="t" anchorCtr="0" upright="1">
                <a:noAutofit/>
              </a:bodyPr>
              <a:lstStyle/>
              <a:p>
                <a:pPr algn="l">
                  <a:lnSpc>
                    <a:spcPts val="1200"/>
                  </a:lnSpc>
                </a:pPr>
                <a:r>
                  <a:rPr lang="en-US" sz="1200" b="1" kern="0">
                    <a:solidFill>
                      <a:srgbClr val="0D0D0D"/>
                    </a:solidFill>
                    <a:effectLst/>
                    <a:latin typeface="Times New Roman" panose="02020603050405020304" pitchFamily="18" charset="0"/>
                    <a:ea typeface="ＭＳ ゴシック" panose="020B0609070205080204" pitchFamily="49" charset="-128"/>
                    <a:cs typeface="Times New Roman" panose="02020603050405020304" pitchFamily="18" charset="0"/>
                  </a:rPr>
                  <a:t>L2</a:t>
                </a:r>
                <a:endParaRPr lang="ja-JP" sz="1200" kern="100">
                  <a:effectLst/>
                  <a:latin typeface="游明朝" panose="02020400000000000000" pitchFamily="18" charset="-128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xdr:txBody>
          </xdr:sp>
        </xdr:grpSp>
        <xdr:cxnSp macro="">
          <xdr:nvCxnSpPr>
            <xdr:cNvPr id="210" name="直線コネクタ 209">
              <a:extLst>
                <a:ext uri="{FF2B5EF4-FFF2-40B4-BE49-F238E27FC236}">
                  <a16:creationId xmlns:a16="http://schemas.microsoft.com/office/drawing/2014/main" id="{00000000-0008-0000-0100-0000D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46710" y="219075"/>
              <a:ext cx="1905" cy="86360"/>
            </a:xfrm>
            <a:prstGeom prst="line">
              <a:avLst/>
            </a:prstGeom>
            <a:noFill/>
            <a:ln w="19050">
              <a:solidFill>
                <a:schemeClr val="tx1">
                  <a:lumMod val="95000"/>
                  <a:lumOff val="5000"/>
                </a:schemeClr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11" name="直線コネクタ 210">
              <a:extLst>
                <a:ext uri="{FF2B5EF4-FFF2-40B4-BE49-F238E27FC236}">
                  <a16:creationId xmlns:a16="http://schemas.microsoft.com/office/drawing/2014/main" id="{00000000-0008-0000-0100-0000D3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62280" y="40640"/>
              <a:ext cx="1270" cy="215900"/>
            </a:xfrm>
            <a:prstGeom prst="line">
              <a:avLst/>
            </a:prstGeom>
            <a:noFill/>
            <a:ln w="12700">
              <a:solidFill>
                <a:schemeClr val="tx1">
                  <a:lumMod val="95000"/>
                  <a:lumOff val="5000"/>
                </a:schemeClr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12" name="直線コネクタ 211">
              <a:extLst>
                <a:ext uri="{FF2B5EF4-FFF2-40B4-BE49-F238E27FC236}">
                  <a16:creationId xmlns:a16="http://schemas.microsoft.com/office/drawing/2014/main" id="{00000000-0008-0000-0100-0000D4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346710" y="258445"/>
              <a:ext cx="117475" cy="1905"/>
            </a:xfrm>
            <a:prstGeom prst="line">
              <a:avLst/>
            </a:prstGeom>
            <a:noFill/>
            <a:ln w="12700">
              <a:solidFill>
                <a:schemeClr val="tx1">
                  <a:lumMod val="95000"/>
                  <a:lumOff val="5000"/>
                </a:schemeClr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32785" name="Object 17" hidden="1">
                <a:extLst>
                  <a:ext uri="{63B3BB69-23CF-44E3-9099-C40C66FF867C}">
                    <a14:compatExt spid="_x0000_s32785"/>
                  </a:ext>
                  <a:ext uri="{FF2B5EF4-FFF2-40B4-BE49-F238E27FC236}">
                    <a16:creationId xmlns:a16="http://schemas.microsoft.com/office/drawing/2014/main" id="{00000000-0008-0000-0100-000011800000}"/>
                  </a:ext>
                </a:extLst>
              </xdr:cNvPr>
              <xdr:cNvSpPr/>
            </xdr:nvSpPr>
            <xdr:spPr bwMode="auto">
              <a:xfrm>
                <a:off x="4998720" y="2659380"/>
                <a:ext cx="1638300" cy="510540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18</xdr:col>
      <xdr:colOff>312420</xdr:colOff>
      <xdr:row>9</xdr:row>
      <xdr:rowOff>60960</xdr:rowOff>
    </xdr:from>
    <xdr:to>
      <xdr:col>20</xdr:col>
      <xdr:colOff>297180</xdr:colOff>
      <xdr:row>14</xdr:row>
      <xdr:rowOff>137160</xdr:rowOff>
    </xdr:to>
    <xdr:grpSp>
      <xdr:nvGrpSpPr>
        <xdr:cNvPr id="250" name="グループ化 249">
          <a:extLst>
            <a:ext uri="{FF2B5EF4-FFF2-40B4-BE49-F238E27FC236}">
              <a16:creationId xmlns:a16="http://schemas.microsoft.com/office/drawing/2014/main" id="{00000000-0008-0000-0100-0000FA000000}"/>
            </a:ext>
          </a:extLst>
        </xdr:cNvPr>
        <xdr:cNvGrpSpPr/>
      </xdr:nvGrpSpPr>
      <xdr:grpSpPr>
        <a:xfrm>
          <a:off x="7383780" y="2103120"/>
          <a:ext cx="990600" cy="1264920"/>
          <a:chOff x="1338828" y="2069123"/>
          <a:chExt cx="659568" cy="96519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32787" name="Object 19" hidden="1">
                <a:extLst>
                  <a:ext uri="{63B3BB69-23CF-44E3-9099-C40C66FF867C}">
                    <a14:compatExt spid="_x0000_s32787"/>
                  </a:ext>
                  <a:ext uri="{FF2B5EF4-FFF2-40B4-BE49-F238E27FC236}">
                    <a16:creationId xmlns:a16="http://schemas.microsoft.com/office/drawing/2014/main" id="{00000000-0008-0000-0100-000013800000}"/>
                  </a:ext>
                </a:extLst>
              </xdr:cNvPr>
              <xdr:cNvSpPr/>
            </xdr:nvSpPr>
            <xdr:spPr bwMode="auto">
              <a:xfrm>
                <a:off x="1338828" y="2554647"/>
                <a:ext cx="654096" cy="479666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xdr:grpSp>
        <xdr:nvGrpSpPr>
          <xdr:cNvPr id="252" name="グループ化 251">
            <a:extLst>
              <a:ext uri="{FF2B5EF4-FFF2-40B4-BE49-F238E27FC236}">
                <a16:creationId xmlns:a16="http://schemas.microsoft.com/office/drawing/2014/main" id="{00000000-0008-0000-0100-0000FC000000}"/>
              </a:ext>
            </a:extLst>
          </xdr:cNvPr>
          <xdr:cNvGrpSpPr>
            <a:grpSpLocks/>
          </xdr:cNvGrpSpPr>
        </xdr:nvGrpSpPr>
        <xdr:grpSpPr bwMode="auto">
          <a:xfrm>
            <a:off x="1348154" y="2069123"/>
            <a:ext cx="650242" cy="432437"/>
            <a:chOff x="2" y="9"/>
            <a:chExt cx="410" cy="273"/>
          </a:xfrm>
        </xdr:grpSpPr>
        <xdr:sp macro="" textlink="">
          <xdr:nvSpPr>
            <xdr:cNvPr id="253" name="Oval 64">
              <a:extLst>
                <a:ext uri="{FF2B5EF4-FFF2-40B4-BE49-F238E27FC236}">
                  <a16:creationId xmlns:a16="http://schemas.microsoft.com/office/drawing/2014/main" id="{00000000-0008-0000-0100-0000FD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54" name="Text Box 65">
              <a:extLst>
                <a:ext uri="{FF2B5EF4-FFF2-40B4-BE49-F238E27FC236}">
                  <a16:creationId xmlns:a16="http://schemas.microsoft.com/office/drawing/2014/main" id="{00000000-0008-0000-0100-0000FE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1" y="100"/>
              <a:ext cx="94" cy="14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05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C3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grpSp>
          <xdr:nvGrpSpPr>
            <xdr:cNvPr id="255" name="Group 66">
              <a:extLst>
                <a:ext uri="{FF2B5EF4-FFF2-40B4-BE49-F238E27FC236}">
                  <a16:creationId xmlns:a16="http://schemas.microsoft.com/office/drawing/2014/main" id="{00000000-0008-0000-0100-0000FF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06" y="32"/>
              <a:ext cx="2" cy="227"/>
              <a:chOff x="206" y="32"/>
              <a:chExt cx="2" cy="227"/>
            </a:xfrm>
          </xdr:grpSpPr>
          <xdr:cxnSp macro="">
            <xdr:nvCxnSpPr>
              <xdr:cNvPr id="265" name="Line 67">
                <a:extLst>
                  <a:ext uri="{FF2B5EF4-FFF2-40B4-BE49-F238E27FC236}">
                    <a16:creationId xmlns:a16="http://schemas.microsoft.com/office/drawing/2014/main" id="{00000000-0008-0000-0100-000009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32"/>
                <a:ext cx="1" cy="105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266" name="Line 68">
                <a:extLst>
                  <a:ext uri="{FF2B5EF4-FFF2-40B4-BE49-F238E27FC236}">
                    <a16:creationId xmlns:a16="http://schemas.microsoft.com/office/drawing/2014/main" id="{00000000-0008-0000-0100-00000A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7" y="155"/>
                <a:ext cx="1" cy="104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256" name="Oval 69">
              <a:extLst>
                <a:ext uri="{FF2B5EF4-FFF2-40B4-BE49-F238E27FC236}">
                  <a16:creationId xmlns:a16="http://schemas.microsoft.com/office/drawing/2014/main" id="{00000000-0008-0000-0100-000000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57" name="Line 70">
              <a:extLst>
                <a:ext uri="{FF2B5EF4-FFF2-40B4-BE49-F238E27FC236}">
                  <a16:creationId xmlns:a16="http://schemas.microsoft.com/office/drawing/2014/main" id="{00000000-0008-0000-0100-000001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58" name="Oval 71">
              <a:extLst>
                <a:ext uri="{FF2B5EF4-FFF2-40B4-BE49-F238E27FC236}">
                  <a16:creationId xmlns:a16="http://schemas.microsoft.com/office/drawing/2014/main" id="{00000000-0008-0000-0100-000002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59" name="Oval 72">
              <a:extLst>
                <a:ext uri="{FF2B5EF4-FFF2-40B4-BE49-F238E27FC236}">
                  <a16:creationId xmlns:a16="http://schemas.microsoft.com/office/drawing/2014/main" id="{00000000-0008-0000-0100-000003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60" name="Line 73">
              <a:extLst>
                <a:ext uri="{FF2B5EF4-FFF2-40B4-BE49-F238E27FC236}">
                  <a16:creationId xmlns:a16="http://schemas.microsoft.com/office/drawing/2014/main" id="{00000000-0008-0000-0100-000004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59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61" name="Oval 74">
              <a:extLst>
                <a:ext uri="{FF2B5EF4-FFF2-40B4-BE49-F238E27FC236}">
                  <a16:creationId xmlns:a16="http://schemas.microsoft.com/office/drawing/2014/main" id="{00000000-0008-0000-0100-000005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8" y="249"/>
              <a:ext cx="18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62" name="Oval 75">
              <a:extLst>
                <a:ext uri="{FF2B5EF4-FFF2-40B4-BE49-F238E27FC236}">
                  <a16:creationId xmlns:a16="http://schemas.microsoft.com/office/drawing/2014/main" id="{00000000-0008-0000-0100-000006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7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63" name="Line 76">
              <a:extLst>
                <a:ext uri="{FF2B5EF4-FFF2-40B4-BE49-F238E27FC236}">
                  <a16:creationId xmlns:a16="http://schemas.microsoft.com/office/drawing/2014/main" id="{00000000-0008-0000-0100-000007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0" y="155"/>
              <a:ext cx="55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64" name="Line 77">
              <a:extLst>
                <a:ext uri="{FF2B5EF4-FFF2-40B4-BE49-F238E27FC236}">
                  <a16:creationId xmlns:a16="http://schemas.microsoft.com/office/drawing/2014/main" id="{00000000-0008-0000-0100-000008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0" y="133"/>
              <a:ext cx="55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</xdr:grpSp>
    <xdr:clientData/>
  </xdr:twoCellAnchor>
  <xdr:twoCellAnchor>
    <xdr:from>
      <xdr:col>28</xdr:col>
      <xdr:colOff>228600</xdr:colOff>
      <xdr:row>9</xdr:row>
      <xdr:rowOff>114300</xdr:rowOff>
    </xdr:from>
    <xdr:to>
      <xdr:col>31</xdr:col>
      <xdr:colOff>419100</xdr:colOff>
      <xdr:row>15</xdr:row>
      <xdr:rowOff>38100</xdr:rowOff>
    </xdr:to>
    <xdr:grpSp>
      <xdr:nvGrpSpPr>
        <xdr:cNvPr id="267" name="グループ化 266">
          <a:extLst>
            <a:ext uri="{FF2B5EF4-FFF2-40B4-BE49-F238E27FC236}">
              <a16:creationId xmlns:a16="http://schemas.microsoft.com/office/drawing/2014/main" id="{00000000-0008-0000-0100-00000B010000}"/>
            </a:ext>
          </a:extLst>
        </xdr:cNvPr>
        <xdr:cNvGrpSpPr/>
      </xdr:nvGrpSpPr>
      <xdr:grpSpPr>
        <a:xfrm>
          <a:off x="11529060" y="2156460"/>
          <a:ext cx="1691640" cy="1341120"/>
          <a:chOff x="4998715" y="1798320"/>
          <a:chExt cx="1691640" cy="1341125"/>
        </a:xfrm>
      </xdr:grpSpPr>
      <xdr:grpSp>
        <xdr:nvGrpSpPr>
          <xdr:cNvPr id="268" name="グループ化 267">
            <a:extLst>
              <a:ext uri="{FF2B5EF4-FFF2-40B4-BE49-F238E27FC236}">
                <a16:creationId xmlns:a16="http://schemas.microsoft.com/office/drawing/2014/main" id="{00000000-0008-0000-0100-00000C010000}"/>
              </a:ext>
            </a:extLst>
          </xdr:cNvPr>
          <xdr:cNvGrpSpPr>
            <a:grpSpLocks noChangeAspect="1"/>
          </xdr:cNvGrpSpPr>
        </xdr:nvGrpSpPr>
        <xdr:grpSpPr>
          <a:xfrm>
            <a:off x="5288280" y="1798320"/>
            <a:ext cx="1079760" cy="850263"/>
            <a:chOff x="0" y="0"/>
            <a:chExt cx="650242" cy="511809"/>
          </a:xfrm>
        </xdr:grpSpPr>
        <xdr:grpSp>
          <xdr:nvGrpSpPr>
            <xdr:cNvPr id="270" name="グループ化 269">
              <a:extLst>
                <a:ext uri="{FF2B5EF4-FFF2-40B4-BE49-F238E27FC236}">
                  <a16:creationId xmlns:a16="http://schemas.microsoft.com/office/drawing/2014/main" id="{00000000-0008-0000-0100-00000E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0" y="0"/>
              <a:ext cx="650242" cy="511809"/>
              <a:chOff x="2" y="9"/>
              <a:chExt cx="410" cy="323"/>
            </a:xfrm>
          </xdr:grpSpPr>
          <xdr:sp macro="" textlink="">
            <xdr:nvSpPr>
              <xdr:cNvPr id="274" name="Oval 13">
                <a:extLst>
                  <a:ext uri="{FF2B5EF4-FFF2-40B4-BE49-F238E27FC236}">
                    <a16:creationId xmlns:a16="http://schemas.microsoft.com/office/drawing/2014/main" id="{00000000-0008-0000-0100-000012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65" y="82"/>
                <a:ext cx="46" cy="46"/>
              </a:xfrm>
              <a:prstGeom prst="ellips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grpSp>
            <xdr:nvGrpSpPr>
              <xdr:cNvPr id="275" name="Group 14">
                <a:extLst>
                  <a:ext uri="{FF2B5EF4-FFF2-40B4-BE49-F238E27FC236}">
                    <a16:creationId xmlns:a16="http://schemas.microsoft.com/office/drawing/2014/main" id="{00000000-0008-0000-0100-00001301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16" y="9"/>
                <a:ext cx="181" cy="48"/>
                <a:chOff x="116" y="9"/>
                <a:chExt cx="181" cy="48"/>
              </a:xfrm>
            </xdr:grpSpPr>
            <xdr:grpSp>
              <xdr:nvGrpSpPr>
                <xdr:cNvPr id="288" name="Group 15">
                  <a:extLst>
                    <a:ext uri="{FF2B5EF4-FFF2-40B4-BE49-F238E27FC236}">
                      <a16:creationId xmlns:a16="http://schemas.microsoft.com/office/drawing/2014/main" id="{00000000-0008-0000-0100-00002001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52" y="9"/>
                  <a:ext cx="109" cy="48"/>
                  <a:chOff x="152" y="9"/>
                  <a:chExt cx="109" cy="48"/>
                </a:xfrm>
              </xdr:grpSpPr>
              <xdr:sp macro="" textlink="">
                <xdr:nvSpPr>
                  <xdr:cNvPr id="291" name="Arc 16">
                    <a:extLst>
                      <a:ext uri="{FF2B5EF4-FFF2-40B4-BE49-F238E27FC236}">
                        <a16:creationId xmlns:a16="http://schemas.microsoft.com/office/drawing/2014/main" id="{00000000-0008-0000-0100-00002301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52" y="9"/>
                    <a:ext cx="46" cy="48"/>
                  </a:xfrm>
                  <a:custGeom>
                    <a:avLst/>
                    <a:gdLst>
                      <a:gd name="G0" fmla="+- 21600 0 0"/>
                      <a:gd name="G1" fmla="+- 21600 0 0"/>
                      <a:gd name="G2" fmla="+- 21600 0 0"/>
                      <a:gd name="T0" fmla="*/ 0 w 43200"/>
                      <a:gd name="T1" fmla="*/ 21600 h 37800"/>
                      <a:gd name="T2" fmla="*/ 35824 w 43200"/>
                      <a:gd name="T3" fmla="*/ 37800 h 37800"/>
                      <a:gd name="T4" fmla="*/ 21600 w 43200"/>
                      <a:gd name="T5" fmla="*/ 21600 h 37800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</a:cxnLst>
                    <a:rect l="0" t="0" r="r" b="b"/>
                    <a:pathLst>
                      <a:path w="43200" h="37800" fill="none" extrusionOk="0">
                        <a:moveTo>
                          <a:pt x="0" y="21599"/>
                        </a:move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200" y="9670"/>
                          <a:pt x="43200" y="21600"/>
                        </a:cubicBezTo>
                        <a:cubicBezTo>
                          <a:pt x="43200" y="27815"/>
                          <a:pt x="40522" y="33730"/>
                          <a:pt x="35851" y="37831"/>
                        </a:cubicBezTo>
                      </a:path>
                      <a:path w="43200" h="37800" stroke="0" extrusionOk="0">
                        <a:moveTo>
                          <a:pt x="0" y="21599"/>
                        </a:move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200" y="9670"/>
                          <a:pt x="43200" y="21600"/>
                        </a:cubicBezTo>
                        <a:cubicBezTo>
                          <a:pt x="43200" y="27815"/>
                          <a:pt x="40522" y="33730"/>
                          <a:pt x="35851" y="37831"/>
                        </a:cubicBezTo>
                        <a:lnTo>
                          <a:pt x="21600" y="21600"/>
                        </a:lnTo>
                        <a:close/>
                      </a:path>
                    </a:pathLst>
                  </a:custGeom>
                  <a:noFill/>
                  <a:ln w="12700">
                    <a:solidFill>
                      <a:schemeClr val="tx1">
                        <a:lumMod val="95000"/>
                        <a:lumOff val="5000"/>
                      </a:schemeClr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  <xdr:txBody>
                  <a:bodyPr rot="0" vert="horz" wrap="square" lIns="91440" tIns="45720" rIns="91440" bIns="45720" anchor="t" anchorCtr="0" upright="1">
                    <a:noAutofit/>
                  </a:bodyPr>
                  <a:lstStyle/>
                  <a:p>
                    <a:endParaRPr lang="ja-JP" altLang="en-US"/>
                  </a:p>
                </xdr:txBody>
              </xdr:sp>
              <xdr:sp macro="" textlink="">
                <xdr:nvSpPr>
                  <xdr:cNvPr id="292" name="Arc 17">
                    <a:extLst>
                      <a:ext uri="{FF2B5EF4-FFF2-40B4-BE49-F238E27FC236}">
                        <a16:creationId xmlns:a16="http://schemas.microsoft.com/office/drawing/2014/main" id="{00000000-0008-0000-0100-00002401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83" y="9"/>
                    <a:ext cx="47" cy="48"/>
                  </a:xfrm>
                  <a:custGeom>
                    <a:avLst/>
                    <a:gdLst>
                      <a:gd name="G0" fmla="+- 21600 0 0"/>
                      <a:gd name="G1" fmla="+- 21600 0 0"/>
                      <a:gd name="G2" fmla="+- 21600 0 0"/>
                      <a:gd name="T0" fmla="*/ 7376 w 43200"/>
                      <a:gd name="T1" fmla="*/ 37800 h 37800"/>
                      <a:gd name="T2" fmla="*/ 35824 w 43200"/>
                      <a:gd name="T3" fmla="*/ 37800 h 37800"/>
                      <a:gd name="T4" fmla="*/ 21600 w 43200"/>
                      <a:gd name="T5" fmla="*/ 21600 h 37800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</a:cxnLst>
                    <a:rect l="0" t="0" r="r" b="b"/>
                    <a:pathLst>
                      <a:path w="43200" h="37800" fill="none" extrusionOk="0">
                        <a:moveTo>
                          <a:pt x="7348" y="37831"/>
                        </a:moveTo>
                        <a:cubicBezTo>
                          <a:pt x="2677" y="33730"/>
                          <a:pt x="0" y="27815"/>
                          <a:pt x="0" y="21600"/>
                        </a:cubicBez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200" y="9670"/>
                          <a:pt x="43200" y="21600"/>
                        </a:cubicBezTo>
                        <a:cubicBezTo>
                          <a:pt x="43199" y="27815"/>
                          <a:pt x="40522" y="33730"/>
                          <a:pt x="35851" y="37831"/>
                        </a:cubicBezTo>
                      </a:path>
                      <a:path w="43200" h="37800" stroke="0" extrusionOk="0">
                        <a:moveTo>
                          <a:pt x="7348" y="37831"/>
                        </a:moveTo>
                        <a:cubicBezTo>
                          <a:pt x="2677" y="33730"/>
                          <a:pt x="0" y="27815"/>
                          <a:pt x="0" y="21600"/>
                        </a:cubicBez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200" y="9670"/>
                          <a:pt x="43200" y="21600"/>
                        </a:cubicBezTo>
                        <a:cubicBezTo>
                          <a:pt x="43199" y="27815"/>
                          <a:pt x="40522" y="33730"/>
                          <a:pt x="35851" y="37831"/>
                        </a:cubicBezTo>
                        <a:lnTo>
                          <a:pt x="21600" y="21600"/>
                        </a:lnTo>
                        <a:close/>
                      </a:path>
                    </a:pathLst>
                  </a:custGeom>
                  <a:noFill/>
                  <a:ln w="12700">
                    <a:solidFill>
                      <a:schemeClr val="tx1">
                        <a:lumMod val="95000"/>
                        <a:lumOff val="5000"/>
                      </a:schemeClr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  <xdr:txBody>
                  <a:bodyPr rot="0" vert="horz" wrap="square" lIns="91440" tIns="45720" rIns="91440" bIns="45720" anchor="t" anchorCtr="0" upright="1">
                    <a:noAutofit/>
                  </a:bodyPr>
                  <a:lstStyle/>
                  <a:p>
                    <a:endParaRPr lang="ja-JP" altLang="en-US"/>
                  </a:p>
                </xdr:txBody>
              </xdr:sp>
              <xdr:sp macro="" textlink="">
                <xdr:nvSpPr>
                  <xdr:cNvPr id="293" name="Arc 18">
                    <a:extLst>
                      <a:ext uri="{FF2B5EF4-FFF2-40B4-BE49-F238E27FC236}">
                        <a16:creationId xmlns:a16="http://schemas.microsoft.com/office/drawing/2014/main" id="{00000000-0008-0000-0100-00002501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14" y="9"/>
                    <a:ext cx="47" cy="48"/>
                  </a:xfrm>
                  <a:custGeom>
                    <a:avLst/>
                    <a:gdLst>
                      <a:gd name="G0" fmla="+- 21600 0 0"/>
                      <a:gd name="G1" fmla="+- 21600 0 0"/>
                      <a:gd name="G2" fmla="+- 21600 0 0"/>
                      <a:gd name="T0" fmla="*/ 7376 w 43200"/>
                      <a:gd name="T1" fmla="*/ 37800 h 37800"/>
                      <a:gd name="T2" fmla="*/ 43200 w 43200"/>
                      <a:gd name="T3" fmla="*/ 21600 h 37800"/>
                      <a:gd name="T4" fmla="*/ 21600 w 43200"/>
                      <a:gd name="T5" fmla="*/ 21600 h 37800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</a:cxnLst>
                    <a:rect l="0" t="0" r="r" b="b"/>
                    <a:pathLst>
                      <a:path w="43200" h="37800" fill="none" extrusionOk="0">
                        <a:moveTo>
                          <a:pt x="7348" y="37831"/>
                        </a:moveTo>
                        <a:cubicBezTo>
                          <a:pt x="2677" y="33730"/>
                          <a:pt x="0" y="27815"/>
                          <a:pt x="0" y="21600"/>
                        </a:cubicBez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199" y="9670"/>
                          <a:pt x="43199" y="21599"/>
                        </a:cubicBezTo>
                      </a:path>
                      <a:path w="43200" h="37800" stroke="0" extrusionOk="0">
                        <a:moveTo>
                          <a:pt x="7348" y="37831"/>
                        </a:moveTo>
                        <a:cubicBezTo>
                          <a:pt x="2677" y="33730"/>
                          <a:pt x="0" y="27815"/>
                          <a:pt x="0" y="21600"/>
                        </a:cubicBez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199" y="9670"/>
                          <a:pt x="43199" y="21599"/>
                        </a:cubicBezTo>
                        <a:lnTo>
                          <a:pt x="21600" y="21600"/>
                        </a:lnTo>
                        <a:close/>
                      </a:path>
                    </a:pathLst>
                  </a:custGeom>
                  <a:noFill/>
                  <a:ln w="12700">
                    <a:solidFill>
                      <a:schemeClr val="tx1">
                        <a:lumMod val="95000"/>
                        <a:lumOff val="5000"/>
                      </a:schemeClr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  <xdr:txBody>
                  <a:bodyPr rot="0" vert="horz" wrap="square" lIns="91440" tIns="45720" rIns="91440" bIns="45720" anchor="t" anchorCtr="0" upright="1">
                    <a:noAutofit/>
                  </a:bodyPr>
                  <a:lstStyle/>
                  <a:p>
                    <a:endParaRPr lang="ja-JP" altLang="en-US"/>
                  </a:p>
                </xdr:txBody>
              </xdr:sp>
            </xdr:grpSp>
            <xdr:cxnSp macro="">
              <xdr:nvCxnSpPr>
                <xdr:cNvPr id="289" name="Line 19">
                  <a:extLst>
                    <a:ext uri="{FF2B5EF4-FFF2-40B4-BE49-F238E27FC236}">
                      <a16:creationId xmlns:a16="http://schemas.microsoft.com/office/drawing/2014/main" id="{00000000-0008-0000-0100-000021010000}"/>
                    </a:ext>
                  </a:extLst>
                </xdr:cNvPr>
                <xdr:cNvCxnSpPr>
                  <a:cxnSpLocks noChangeShapeType="1"/>
                </xdr:cNvCxnSpPr>
              </xdr:nvCxnSpPr>
              <xdr:spPr bwMode="auto">
                <a:xfrm>
                  <a:off x="261" y="36"/>
                  <a:ext cx="36" cy="1"/>
                </a:xfrm>
                <a:prstGeom prst="line">
                  <a:avLst/>
                </a:prstGeom>
                <a:noFill/>
                <a:ln w="12700">
                  <a:solidFill>
                    <a:schemeClr val="tx1">
                      <a:lumMod val="95000"/>
                      <a:lumOff val="5000"/>
                    </a:schemeClr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cxnSp>
            <xdr:cxnSp macro="">
              <xdr:nvCxnSpPr>
                <xdr:cNvPr id="290" name="Line 20">
                  <a:extLst>
                    <a:ext uri="{FF2B5EF4-FFF2-40B4-BE49-F238E27FC236}">
                      <a16:creationId xmlns:a16="http://schemas.microsoft.com/office/drawing/2014/main" id="{00000000-0008-0000-0100-000022010000}"/>
                    </a:ext>
                  </a:extLst>
                </xdr:cNvPr>
                <xdr:cNvCxnSpPr>
                  <a:cxnSpLocks noChangeShapeType="1"/>
                </xdr:cNvCxnSpPr>
              </xdr:nvCxnSpPr>
              <xdr:spPr bwMode="auto">
                <a:xfrm>
                  <a:off x="116" y="36"/>
                  <a:ext cx="36" cy="1"/>
                </a:xfrm>
                <a:prstGeom prst="line">
                  <a:avLst/>
                </a:prstGeom>
                <a:noFill/>
                <a:ln w="12700">
                  <a:solidFill>
                    <a:schemeClr val="tx1">
                      <a:lumMod val="95000"/>
                      <a:lumOff val="5000"/>
                    </a:schemeClr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cxnSp>
          </xdr:grpSp>
          <xdr:cxnSp macro="">
            <xdr:nvCxnSpPr>
              <xdr:cNvPr id="276" name="Line 21">
                <a:extLst>
                  <a:ext uri="{FF2B5EF4-FFF2-40B4-BE49-F238E27FC236}">
                    <a16:creationId xmlns:a16="http://schemas.microsoft.com/office/drawing/2014/main" id="{00000000-0008-0000-0100-000014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96" y="146"/>
                <a:ext cx="1" cy="55"/>
              </a:xfrm>
              <a:prstGeom prst="line">
                <a:avLst/>
              </a:prstGeom>
              <a:noFill/>
              <a:ln w="1905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sp macro="" textlink="">
            <xdr:nvSpPr>
              <xdr:cNvPr id="277" name="Freeform 22">
                <a:extLst>
                  <a:ext uri="{FF2B5EF4-FFF2-40B4-BE49-F238E27FC236}">
                    <a16:creationId xmlns:a16="http://schemas.microsoft.com/office/drawing/2014/main" id="{00000000-0008-0000-0100-000015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16" y="36"/>
                <a:ext cx="80" cy="136"/>
              </a:xfrm>
              <a:custGeom>
                <a:avLst/>
                <a:gdLst>
                  <a:gd name="T0" fmla="*/ 0 w 21600"/>
                  <a:gd name="T1" fmla="*/ 0 h 21600"/>
                  <a:gd name="T2" fmla="*/ 0 w 21600"/>
                  <a:gd name="T3" fmla="*/ 21600 h 21600"/>
                  <a:gd name="T4" fmla="*/ 21600 w 21600"/>
                  <a:gd name="T5" fmla="*/ 21600 h 216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21600" h="21600">
                    <a:moveTo>
                      <a:pt x="0" y="0"/>
                    </a:moveTo>
                    <a:lnTo>
                      <a:pt x="0" y="21600"/>
                    </a:lnTo>
                    <a:lnTo>
                      <a:pt x="21600" y="21600"/>
                    </a:lnTo>
                  </a:path>
                </a:pathLst>
              </a:cu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cxnSp macro="">
            <xdr:nvCxnSpPr>
              <xdr:cNvPr id="278" name="Line 23">
                <a:extLst>
                  <a:ext uri="{FF2B5EF4-FFF2-40B4-BE49-F238E27FC236}">
                    <a16:creationId xmlns:a16="http://schemas.microsoft.com/office/drawing/2014/main" id="{00000000-0008-0000-0100-000016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97" y="104"/>
                <a:ext cx="68" cy="1"/>
              </a:xfrm>
              <a:prstGeom prst="lin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sp macro="" textlink="">
            <xdr:nvSpPr>
              <xdr:cNvPr id="279" name="Oval 24">
                <a:extLst>
                  <a:ext uri="{FF2B5EF4-FFF2-40B4-BE49-F238E27FC236}">
                    <a16:creationId xmlns:a16="http://schemas.microsoft.com/office/drawing/2014/main" id="{00000000-0008-0000-0100-000017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2" y="286"/>
                <a:ext cx="46" cy="46"/>
              </a:xfrm>
              <a:prstGeom prst="ellips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280" name="Oval 25">
                <a:extLst>
                  <a:ext uri="{FF2B5EF4-FFF2-40B4-BE49-F238E27FC236}">
                    <a16:creationId xmlns:a16="http://schemas.microsoft.com/office/drawing/2014/main" id="{00000000-0008-0000-0100-000018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66" y="286"/>
                <a:ext cx="46" cy="46"/>
              </a:xfrm>
              <a:prstGeom prst="ellips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cxnSp macro="">
            <xdr:nvCxnSpPr>
              <xdr:cNvPr id="281" name="Line 26">
                <a:extLst>
                  <a:ext uri="{FF2B5EF4-FFF2-40B4-BE49-F238E27FC236}">
                    <a16:creationId xmlns:a16="http://schemas.microsoft.com/office/drawing/2014/main" id="{00000000-0008-0000-0100-000019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48" y="308"/>
                <a:ext cx="318" cy="1"/>
              </a:xfrm>
              <a:prstGeom prst="lin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sp macro="" textlink="">
            <xdr:nvSpPr>
              <xdr:cNvPr id="282" name="Oval 27">
                <a:extLst>
                  <a:ext uri="{FF2B5EF4-FFF2-40B4-BE49-F238E27FC236}">
                    <a16:creationId xmlns:a16="http://schemas.microsoft.com/office/drawing/2014/main" id="{00000000-0008-0000-0100-00001A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2" y="82"/>
                <a:ext cx="46" cy="46"/>
              </a:xfrm>
              <a:prstGeom prst="ellips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cxnSp macro="">
            <xdr:nvCxnSpPr>
              <xdr:cNvPr id="283" name="Line 28">
                <a:extLst>
                  <a:ext uri="{FF2B5EF4-FFF2-40B4-BE49-F238E27FC236}">
                    <a16:creationId xmlns:a16="http://schemas.microsoft.com/office/drawing/2014/main" id="{00000000-0008-0000-0100-00001B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48" y="104"/>
                <a:ext cx="68" cy="1"/>
              </a:xfrm>
              <a:prstGeom prst="lin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sp macro="" textlink="">
            <xdr:nvSpPr>
              <xdr:cNvPr id="284" name="Oval 29">
                <a:extLst>
                  <a:ext uri="{FF2B5EF4-FFF2-40B4-BE49-F238E27FC236}">
                    <a16:creationId xmlns:a16="http://schemas.microsoft.com/office/drawing/2014/main" id="{00000000-0008-0000-0100-00001C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07" y="95"/>
                <a:ext cx="18" cy="18"/>
              </a:xfrm>
              <a:prstGeom prst="ellipse">
                <a:avLst/>
              </a:prstGeom>
              <a:solidFill>
                <a:srgbClr val="000000"/>
              </a:solidFill>
              <a:ln w="12700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285" name="Oval 30">
                <a:extLst>
                  <a:ext uri="{FF2B5EF4-FFF2-40B4-BE49-F238E27FC236}">
                    <a16:creationId xmlns:a16="http://schemas.microsoft.com/office/drawing/2014/main" id="{00000000-0008-0000-0100-00001D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288" y="95"/>
                <a:ext cx="18" cy="18"/>
              </a:xfrm>
              <a:prstGeom prst="ellipse">
                <a:avLst/>
              </a:prstGeom>
              <a:solidFill>
                <a:srgbClr val="000000"/>
              </a:solidFill>
              <a:ln w="12700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286" name="Text Box 31">
                <a:extLst>
                  <a:ext uri="{FF2B5EF4-FFF2-40B4-BE49-F238E27FC236}">
                    <a16:creationId xmlns:a16="http://schemas.microsoft.com/office/drawing/2014/main" id="{00000000-0008-0000-0100-00001E01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35" y="202"/>
                <a:ext cx="101" cy="66"/>
              </a:xfrm>
              <a:prstGeom prst="rect">
                <a:avLst/>
              </a:prstGeom>
              <a:noFill/>
              <a:ln w="12700">
                <a:noFill/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0" tIns="0" rIns="0" bIns="0" anchor="t" anchorCtr="0" upright="1">
                <a:noAutofit/>
              </a:bodyPr>
              <a:lstStyle/>
              <a:p>
                <a:pPr algn="l">
                  <a:lnSpc>
                    <a:spcPts val="1200"/>
                  </a:lnSpc>
                </a:pPr>
                <a:r>
                  <a:rPr lang="en-US" sz="1200" b="1" kern="0">
                    <a:solidFill>
                      <a:srgbClr val="0D0D0D"/>
                    </a:solidFill>
                    <a:effectLst/>
                    <a:latin typeface="Times New Roman" panose="02020603050405020304" pitchFamily="18" charset="0"/>
                    <a:ea typeface="ＭＳ ゴシック" panose="020B0609070205080204" pitchFamily="49" charset="-128"/>
                    <a:cs typeface="Times New Roman" panose="02020603050405020304" pitchFamily="18" charset="0"/>
                  </a:rPr>
                  <a:t>C4</a:t>
                </a:r>
                <a:endParaRPr lang="ja-JP" sz="1200" kern="100">
                  <a:effectLst/>
                  <a:latin typeface="游明朝" panose="02020400000000000000" pitchFamily="18" charset="-128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xdr:txBody>
          </xdr:sp>
          <xdr:sp macro="" textlink="">
            <xdr:nvSpPr>
              <xdr:cNvPr id="287" name="Text Box 32">
                <a:extLst>
                  <a:ext uri="{FF2B5EF4-FFF2-40B4-BE49-F238E27FC236}">
                    <a16:creationId xmlns:a16="http://schemas.microsoft.com/office/drawing/2014/main" id="{00000000-0008-0000-0100-00001F01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55" y="71"/>
                <a:ext cx="88" cy="62"/>
              </a:xfrm>
              <a:prstGeom prst="rect">
                <a:avLst/>
              </a:prstGeom>
              <a:noFill/>
              <a:ln w="12700">
                <a:noFill/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0" tIns="0" rIns="0" bIns="0" anchor="t" anchorCtr="0" upright="1">
                <a:noAutofit/>
              </a:bodyPr>
              <a:lstStyle/>
              <a:p>
                <a:pPr algn="l">
                  <a:lnSpc>
                    <a:spcPts val="1200"/>
                  </a:lnSpc>
                </a:pPr>
                <a:r>
                  <a:rPr lang="en-US" sz="1200" b="1" kern="0">
                    <a:solidFill>
                      <a:srgbClr val="0D0D0D"/>
                    </a:solidFill>
                    <a:effectLst/>
                    <a:latin typeface="Times New Roman" panose="02020603050405020304" pitchFamily="18" charset="0"/>
                    <a:ea typeface="ＭＳ ゴシック" panose="020B0609070205080204" pitchFamily="49" charset="-128"/>
                    <a:cs typeface="Times New Roman" panose="02020603050405020304" pitchFamily="18" charset="0"/>
                  </a:rPr>
                  <a:t>L4</a:t>
                </a:r>
                <a:endParaRPr lang="ja-JP" sz="1200" kern="100">
                  <a:effectLst/>
                  <a:latin typeface="游明朝" panose="02020400000000000000" pitchFamily="18" charset="-128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xdr:txBody>
          </xdr:sp>
        </xdr:grpSp>
        <xdr:cxnSp macro="">
          <xdr:nvCxnSpPr>
            <xdr:cNvPr id="271" name="直線コネクタ 270">
              <a:extLst>
                <a:ext uri="{FF2B5EF4-FFF2-40B4-BE49-F238E27FC236}">
                  <a16:creationId xmlns:a16="http://schemas.microsoft.com/office/drawing/2014/main" id="{00000000-0008-0000-0100-00000F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46710" y="219075"/>
              <a:ext cx="1905" cy="86360"/>
            </a:xfrm>
            <a:prstGeom prst="line">
              <a:avLst/>
            </a:prstGeom>
            <a:noFill/>
            <a:ln w="19050">
              <a:solidFill>
                <a:schemeClr val="tx1">
                  <a:lumMod val="95000"/>
                  <a:lumOff val="5000"/>
                </a:schemeClr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72" name="直線コネクタ 271">
              <a:extLst>
                <a:ext uri="{FF2B5EF4-FFF2-40B4-BE49-F238E27FC236}">
                  <a16:creationId xmlns:a16="http://schemas.microsoft.com/office/drawing/2014/main" id="{00000000-0008-0000-0100-000010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62280" y="40640"/>
              <a:ext cx="1270" cy="215900"/>
            </a:xfrm>
            <a:prstGeom prst="line">
              <a:avLst/>
            </a:prstGeom>
            <a:noFill/>
            <a:ln w="12700">
              <a:solidFill>
                <a:schemeClr val="tx1">
                  <a:lumMod val="95000"/>
                  <a:lumOff val="5000"/>
                </a:schemeClr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73" name="直線コネクタ 272">
              <a:extLst>
                <a:ext uri="{FF2B5EF4-FFF2-40B4-BE49-F238E27FC236}">
                  <a16:creationId xmlns:a16="http://schemas.microsoft.com/office/drawing/2014/main" id="{00000000-0008-0000-0100-000011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346710" y="258445"/>
              <a:ext cx="117475" cy="1905"/>
            </a:xfrm>
            <a:prstGeom prst="line">
              <a:avLst/>
            </a:prstGeom>
            <a:noFill/>
            <a:ln w="12700">
              <a:solidFill>
                <a:schemeClr val="tx1">
                  <a:lumMod val="95000"/>
                  <a:lumOff val="5000"/>
                </a:schemeClr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32788" name="Object 20" hidden="1">
                <a:extLst>
                  <a:ext uri="{63B3BB69-23CF-44E3-9099-C40C66FF867C}">
                    <a14:compatExt spid="_x0000_s32788"/>
                  </a:ext>
                  <a:ext uri="{FF2B5EF4-FFF2-40B4-BE49-F238E27FC236}">
                    <a16:creationId xmlns:a16="http://schemas.microsoft.com/office/drawing/2014/main" id="{00000000-0008-0000-0100-000014800000}"/>
                  </a:ext>
                </a:extLst>
              </xdr:cNvPr>
              <xdr:cNvSpPr/>
            </xdr:nvSpPr>
            <xdr:spPr bwMode="auto">
              <a:xfrm>
                <a:off x="4998715" y="2659384"/>
                <a:ext cx="1691640" cy="480061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38</xdr:col>
      <xdr:colOff>358140</xdr:colOff>
      <xdr:row>9</xdr:row>
      <xdr:rowOff>114300</xdr:rowOff>
    </xdr:from>
    <xdr:to>
      <xdr:col>40</xdr:col>
      <xdr:colOff>342900</xdr:colOff>
      <xdr:row>14</xdr:row>
      <xdr:rowOff>190500</xdr:rowOff>
    </xdr:to>
    <xdr:grpSp>
      <xdr:nvGrpSpPr>
        <xdr:cNvPr id="311" name="グループ化 310">
          <a:extLst>
            <a:ext uri="{FF2B5EF4-FFF2-40B4-BE49-F238E27FC236}">
              <a16:creationId xmlns:a16="http://schemas.microsoft.com/office/drawing/2014/main" id="{00000000-0008-0000-0100-000037010000}"/>
            </a:ext>
          </a:extLst>
        </xdr:cNvPr>
        <xdr:cNvGrpSpPr/>
      </xdr:nvGrpSpPr>
      <xdr:grpSpPr>
        <a:xfrm>
          <a:off x="15849600" y="2156460"/>
          <a:ext cx="990600" cy="1264920"/>
          <a:chOff x="1338828" y="2069123"/>
          <a:chExt cx="659568" cy="96519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32790" name="Object 22" hidden="1">
                <a:extLst>
                  <a:ext uri="{63B3BB69-23CF-44E3-9099-C40C66FF867C}">
                    <a14:compatExt spid="_x0000_s32790"/>
                  </a:ext>
                  <a:ext uri="{FF2B5EF4-FFF2-40B4-BE49-F238E27FC236}">
                    <a16:creationId xmlns:a16="http://schemas.microsoft.com/office/drawing/2014/main" id="{00000000-0008-0000-0100-000016800000}"/>
                  </a:ext>
                </a:extLst>
              </xdr:cNvPr>
              <xdr:cNvSpPr/>
            </xdr:nvSpPr>
            <xdr:spPr bwMode="auto">
              <a:xfrm>
                <a:off x="1338828" y="2554647"/>
                <a:ext cx="654096" cy="479666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xdr:grpSp>
        <xdr:nvGrpSpPr>
          <xdr:cNvPr id="313" name="グループ化 312">
            <a:extLst>
              <a:ext uri="{FF2B5EF4-FFF2-40B4-BE49-F238E27FC236}">
                <a16:creationId xmlns:a16="http://schemas.microsoft.com/office/drawing/2014/main" id="{00000000-0008-0000-0100-000039010000}"/>
              </a:ext>
            </a:extLst>
          </xdr:cNvPr>
          <xdr:cNvGrpSpPr>
            <a:grpSpLocks/>
          </xdr:cNvGrpSpPr>
        </xdr:nvGrpSpPr>
        <xdr:grpSpPr bwMode="auto">
          <a:xfrm>
            <a:off x="1348154" y="2069123"/>
            <a:ext cx="650242" cy="432437"/>
            <a:chOff x="2" y="9"/>
            <a:chExt cx="410" cy="273"/>
          </a:xfrm>
        </xdr:grpSpPr>
        <xdr:sp macro="" textlink="">
          <xdr:nvSpPr>
            <xdr:cNvPr id="314" name="Oval 64">
              <a:extLst>
                <a:ext uri="{FF2B5EF4-FFF2-40B4-BE49-F238E27FC236}">
                  <a16:creationId xmlns:a16="http://schemas.microsoft.com/office/drawing/2014/main" id="{00000000-0008-0000-0100-00003A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15" name="Text Box 65">
              <a:extLst>
                <a:ext uri="{FF2B5EF4-FFF2-40B4-BE49-F238E27FC236}">
                  <a16:creationId xmlns:a16="http://schemas.microsoft.com/office/drawing/2014/main" id="{00000000-0008-0000-0100-00003B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1" y="100"/>
              <a:ext cx="94" cy="14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05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C5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grpSp>
          <xdr:nvGrpSpPr>
            <xdr:cNvPr id="340" name="Group 66">
              <a:extLst>
                <a:ext uri="{FF2B5EF4-FFF2-40B4-BE49-F238E27FC236}">
                  <a16:creationId xmlns:a16="http://schemas.microsoft.com/office/drawing/2014/main" id="{00000000-0008-0000-0100-000054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06" y="32"/>
              <a:ext cx="2" cy="227"/>
              <a:chOff x="206" y="32"/>
              <a:chExt cx="2" cy="227"/>
            </a:xfrm>
          </xdr:grpSpPr>
          <xdr:cxnSp macro="">
            <xdr:nvCxnSpPr>
              <xdr:cNvPr id="350" name="Line 67">
                <a:extLst>
                  <a:ext uri="{FF2B5EF4-FFF2-40B4-BE49-F238E27FC236}">
                    <a16:creationId xmlns:a16="http://schemas.microsoft.com/office/drawing/2014/main" id="{00000000-0008-0000-0100-00005E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32"/>
                <a:ext cx="1" cy="105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351" name="Line 68">
                <a:extLst>
                  <a:ext uri="{FF2B5EF4-FFF2-40B4-BE49-F238E27FC236}">
                    <a16:creationId xmlns:a16="http://schemas.microsoft.com/office/drawing/2014/main" id="{00000000-0008-0000-0100-00005F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7" y="155"/>
                <a:ext cx="1" cy="104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341" name="Oval 69">
              <a:extLst>
                <a:ext uri="{FF2B5EF4-FFF2-40B4-BE49-F238E27FC236}">
                  <a16:creationId xmlns:a16="http://schemas.microsoft.com/office/drawing/2014/main" id="{00000000-0008-0000-0100-000055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42" name="Line 70">
              <a:extLst>
                <a:ext uri="{FF2B5EF4-FFF2-40B4-BE49-F238E27FC236}">
                  <a16:creationId xmlns:a16="http://schemas.microsoft.com/office/drawing/2014/main" id="{00000000-0008-0000-0100-000056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43" name="Oval 71">
              <a:extLst>
                <a:ext uri="{FF2B5EF4-FFF2-40B4-BE49-F238E27FC236}">
                  <a16:creationId xmlns:a16="http://schemas.microsoft.com/office/drawing/2014/main" id="{00000000-0008-0000-0100-000057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44" name="Oval 72">
              <a:extLst>
                <a:ext uri="{FF2B5EF4-FFF2-40B4-BE49-F238E27FC236}">
                  <a16:creationId xmlns:a16="http://schemas.microsoft.com/office/drawing/2014/main" id="{00000000-0008-0000-0100-000058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45" name="Line 73">
              <a:extLst>
                <a:ext uri="{FF2B5EF4-FFF2-40B4-BE49-F238E27FC236}">
                  <a16:creationId xmlns:a16="http://schemas.microsoft.com/office/drawing/2014/main" id="{00000000-0008-0000-0100-000059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59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46" name="Oval 74">
              <a:extLst>
                <a:ext uri="{FF2B5EF4-FFF2-40B4-BE49-F238E27FC236}">
                  <a16:creationId xmlns:a16="http://schemas.microsoft.com/office/drawing/2014/main" id="{00000000-0008-0000-0100-00005A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8" y="249"/>
              <a:ext cx="18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47" name="Oval 75">
              <a:extLst>
                <a:ext uri="{FF2B5EF4-FFF2-40B4-BE49-F238E27FC236}">
                  <a16:creationId xmlns:a16="http://schemas.microsoft.com/office/drawing/2014/main" id="{00000000-0008-0000-0100-00005B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7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48" name="Line 76">
              <a:extLst>
                <a:ext uri="{FF2B5EF4-FFF2-40B4-BE49-F238E27FC236}">
                  <a16:creationId xmlns:a16="http://schemas.microsoft.com/office/drawing/2014/main" id="{00000000-0008-0000-0100-00005C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0" y="155"/>
              <a:ext cx="55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49" name="Line 77">
              <a:extLst>
                <a:ext uri="{FF2B5EF4-FFF2-40B4-BE49-F238E27FC236}">
                  <a16:creationId xmlns:a16="http://schemas.microsoft.com/office/drawing/2014/main" id="{00000000-0008-0000-0100-00005D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0" y="133"/>
              <a:ext cx="55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</xdr:grpSp>
    <xdr:clientData/>
  </xdr:twoCellAnchor>
  <xdr:twoCellAnchor>
    <xdr:from>
      <xdr:col>58</xdr:col>
      <xdr:colOff>510540</xdr:colOff>
      <xdr:row>9</xdr:row>
      <xdr:rowOff>99060</xdr:rowOff>
    </xdr:from>
    <xdr:to>
      <xdr:col>60</xdr:col>
      <xdr:colOff>190500</xdr:colOff>
      <xdr:row>14</xdr:row>
      <xdr:rowOff>175260</xdr:rowOff>
    </xdr:to>
    <xdr:grpSp>
      <xdr:nvGrpSpPr>
        <xdr:cNvPr id="382" name="グループ化 381">
          <a:extLst>
            <a:ext uri="{FF2B5EF4-FFF2-40B4-BE49-F238E27FC236}">
              <a16:creationId xmlns:a16="http://schemas.microsoft.com/office/drawing/2014/main" id="{00000000-0008-0000-0100-00007E010000}"/>
            </a:ext>
          </a:extLst>
        </xdr:cNvPr>
        <xdr:cNvGrpSpPr/>
      </xdr:nvGrpSpPr>
      <xdr:grpSpPr>
        <a:xfrm>
          <a:off x="25626060" y="2141220"/>
          <a:ext cx="990600" cy="1264920"/>
          <a:chOff x="1338828" y="2069123"/>
          <a:chExt cx="659568" cy="96519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32792" name="Object 24" hidden="1">
                <a:extLst>
                  <a:ext uri="{63B3BB69-23CF-44E3-9099-C40C66FF867C}">
                    <a14:compatExt spid="_x0000_s32792"/>
                  </a:ext>
                  <a:ext uri="{FF2B5EF4-FFF2-40B4-BE49-F238E27FC236}">
                    <a16:creationId xmlns:a16="http://schemas.microsoft.com/office/drawing/2014/main" id="{00000000-0008-0000-0100-000018800000}"/>
                  </a:ext>
                </a:extLst>
              </xdr:cNvPr>
              <xdr:cNvSpPr/>
            </xdr:nvSpPr>
            <xdr:spPr bwMode="auto">
              <a:xfrm>
                <a:off x="1338828" y="2554647"/>
                <a:ext cx="654096" cy="479666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xdr:grpSp>
        <xdr:nvGrpSpPr>
          <xdr:cNvPr id="383" name="グループ化 382">
            <a:extLst>
              <a:ext uri="{FF2B5EF4-FFF2-40B4-BE49-F238E27FC236}">
                <a16:creationId xmlns:a16="http://schemas.microsoft.com/office/drawing/2014/main" id="{00000000-0008-0000-0100-00007F010000}"/>
              </a:ext>
            </a:extLst>
          </xdr:cNvPr>
          <xdr:cNvGrpSpPr>
            <a:grpSpLocks/>
          </xdr:cNvGrpSpPr>
        </xdr:nvGrpSpPr>
        <xdr:grpSpPr bwMode="auto">
          <a:xfrm>
            <a:off x="1348154" y="2069123"/>
            <a:ext cx="650242" cy="432437"/>
            <a:chOff x="2" y="9"/>
            <a:chExt cx="410" cy="273"/>
          </a:xfrm>
        </xdr:grpSpPr>
        <xdr:sp macro="" textlink="">
          <xdr:nvSpPr>
            <xdr:cNvPr id="384" name="Oval 64">
              <a:extLst>
                <a:ext uri="{FF2B5EF4-FFF2-40B4-BE49-F238E27FC236}">
                  <a16:creationId xmlns:a16="http://schemas.microsoft.com/office/drawing/2014/main" id="{00000000-0008-0000-0100-000080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85" name="Text Box 65">
              <a:extLst>
                <a:ext uri="{FF2B5EF4-FFF2-40B4-BE49-F238E27FC236}">
                  <a16:creationId xmlns:a16="http://schemas.microsoft.com/office/drawing/2014/main" id="{00000000-0008-0000-0100-000081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1" y="100"/>
              <a:ext cx="94" cy="14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05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C7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grpSp>
          <xdr:nvGrpSpPr>
            <xdr:cNvPr id="386" name="Group 66">
              <a:extLst>
                <a:ext uri="{FF2B5EF4-FFF2-40B4-BE49-F238E27FC236}">
                  <a16:creationId xmlns:a16="http://schemas.microsoft.com/office/drawing/2014/main" id="{00000000-0008-0000-0100-000082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06" y="32"/>
              <a:ext cx="2" cy="227"/>
              <a:chOff x="206" y="32"/>
              <a:chExt cx="2" cy="227"/>
            </a:xfrm>
          </xdr:grpSpPr>
          <xdr:cxnSp macro="">
            <xdr:nvCxnSpPr>
              <xdr:cNvPr id="416" name="Line 67">
                <a:extLst>
                  <a:ext uri="{FF2B5EF4-FFF2-40B4-BE49-F238E27FC236}">
                    <a16:creationId xmlns:a16="http://schemas.microsoft.com/office/drawing/2014/main" id="{00000000-0008-0000-0100-0000A0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32"/>
                <a:ext cx="1" cy="105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17" name="Line 68">
                <a:extLst>
                  <a:ext uri="{FF2B5EF4-FFF2-40B4-BE49-F238E27FC236}">
                    <a16:creationId xmlns:a16="http://schemas.microsoft.com/office/drawing/2014/main" id="{00000000-0008-0000-0100-0000A1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7" y="155"/>
                <a:ext cx="1" cy="104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387" name="Oval 69">
              <a:extLst>
                <a:ext uri="{FF2B5EF4-FFF2-40B4-BE49-F238E27FC236}">
                  <a16:creationId xmlns:a16="http://schemas.microsoft.com/office/drawing/2014/main" id="{00000000-0008-0000-0100-000083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408" name="Line 70">
              <a:extLst>
                <a:ext uri="{FF2B5EF4-FFF2-40B4-BE49-F238E27FC236}">
                  <a16:creationId xmlns:a16="http://schemas.microsoft.com/office/drawing/2014/main" id="{00000000-0008-0000-0100-000098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409" name="Oval 71">
              <a:extLst>
                <a:ext uri="{FF2B5EF4-FFF2-40B4-BE49-F238E27FC236}">
                  <a16:creationId xmlns:a16="http://schemas.microsoft.com/office/drawing/2014/main" id="{00000000-0008-0000-0100-000099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410" name="Oval 72">
              <a:extLst>
                <a:ext uri="{FF2B5EF4-FFF2-40B4-BE49-F238E27FC236}">
                  <a16:creationId xmlns:a16="http://schemas.microsoft.com/office/drawing/2014/main" id="{00000000-0008-0000-0100-00009A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411" name="Line 73">
              <a:extLst>
                <a:ext uri="{FF2B5EF4-FFF2-40B4-BE49-F238E27FC236}">
                  <a16:creationId xmlns:a16="http://schemas.microsoft.com/office/drawing/2014/main" id="{00000000-0008-0000-0100-00009B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59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412" name="Oval 74">
              <a:extLst>
                <a:ext uri="{FF2B5EF4-FFF2-40B4-BE49-F238E27FC236}">
                  <a16:creationId xmlns:a16="http://schemas.microsoft.com/office/drawing/2014/main" id="{00000000-0008-0000-0100-00009C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8" y="249"/>
              <a:ext cx="18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413" name="Oval 75">
              <a:extLst>
                <a:ext uri="{FF2B5EF4-FFF2-40B4-BE49-F238E27FC236}">
                  <a16:creationId xmlns:a16="http://schemas.microsoft.com/office/drawing/2014/main" id="{00000000-0008-0000-0100-00009D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7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414" name="Line 76">
              <a:extLst>
                <a:ext uri="{FF2B5EF4-FFF2-40B4-BE49-F238E27FC236}">
                  <a16:creationId xmlns:a16="http://schemas.microsoft.com/office/drawing/2014/main" id="{00000000-0008-0000-0100-00009E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0" y="155"/>
              <a:ext cx="55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15" name="Line 77">
              <a:extLst>
                <a:ext uri="{FF2B5EF4-FFF2-40B4-BE49-F238E27FC236}">
                  <a16:creationId xmlns:a16="http://schemas.microsoft.com/office/drawing/2014/main" id="{00000000-0008-0000-0100-00009F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0" y="133"/>
              <a:ext cx="55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</xdr:grpSp>
    <xdr:clientData/>
  </xdr:twoCellAnchor>
  <xdr:twoCellAnchor>
    <xdr:from>
      <xdr:col>48</xdr:col>
      <xdr:colOff>495300</xdr:colOff>
      <xdr:row>9</xdr:row>
      <xdr:rowOff>83820</xdr:rowOff>
    </xdr:from>
    <xdr:to>
      <xdr:col>51</xdr:col>
      <xdr:colOff>220980</xdr:colOff>
      <xdr:row>15</xdr:row>
      <xdr:rowOff>7620</xdr:rowOff>
    </xdr:to>
    <xdr:grpSp>
      <xdr:nvGrpSpPr>
        <xdr:cNvPr id="444" name="グループ化 443">
          <a:extLst>
            <a:ext uri="{FF2B5EF4-FFF2-40B4-BE49-F238E27FC236}">
              <a16:creationId xmlns:a16="http://schemas.microsoft.com/office/drawing/2014/main" id="{00000000-0008-0000-0100-0000BC010000}"/>
            </a:ext>
          </a:extLst>
        </xdr:cNvPr>
        <xdr:cNvGrpSpPr/>
      </xdr:nvGrpSpPr>
      <xdr:grpSpPr>
        <a:xfrm>
          <a:off x="20223480" y="2125980"/>
          <a:ext cx="1691640" cy="1341120"/>
          <a:chOff x="4998715" y="1798320"/>
          <a:chExt cx="1691640" cy="1341125"/>
        </a:xfrm>
      </xdr:grpSpPr>
      <xdr:grpSp>
        <xdr:nvGrpSpPr>
          <xdr:cNvPr id="445" name="グループ化 444">
            <a:extLst>
              <a:ext uri="{FF2B5EF4-FFF2-40B4-BE49-F238E27FC236}">
                <a16:creationId xmlns:a16="http://schemas.microsoft.com/office/drawing/2014/main" id="{00000000-0008-0000-0100-0000BD010000}"/>
              </a:ext>
            </a:extLst>
          </xdr:cNvPr>
          <xdr:cNvGrpSpPr>
            <a:grpSpLocks noChangeAspect="1"/>
          </xdr:cNvGrpSpPr>
        </xdr:nvGrpSpPr>
        <xdr:grpSpPr>
          <a:xfrm>
            <a:off x="5288280" y="1798320"/>
            <a:ext cx="1079760" cy="850263"/>
            <a:chOff x="0" y="0"/>
            <a:chExt cx="650242" cy="511809"/>
          </a:xfrm>
        </xdr:grpSpPr>
        <xdr:grpSp>
          <xdr:nvGrpSpPr>
            <xdr:cNvPr id="446" name="グループ化 445">
              <a:extLst>
                <a:ext uri="{FF2B5EF4-FFF2-40B4-BE49-F238E27FC236}">
                  <a16:creationId xmlns:a16="http://schemas.microsoft.com/office/drawing/2014/main" id="{00000000-0008-0000-0100-0000BE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0" y="0"/>
              <a:ext cx="650242" cy="511809"/>
              <a:chOff x="2" y="9"/>
              <a:chExt cx="410" cy="323"/>
            </a:xfrm>
          </xdr:grpSpPr>
          <xdr:sp macro="" textlink="">
            <xdr:nvSpPr>
              <xdr:cNvPr id="450" name="Oval 13">
                <a:extLst>
                  <a:ext uri="{FF2B5EF4-FFF2-40B4-BE49-F238E27FC236}">
                    <a16:creationId xmlns:a16="http://schemas.microsoft.com/office/drawing/2014/main" id="{00000000-0008-0000-0100-0000C2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65" y="82"/>
                <a:ext cx="46" cy="46"/>
              </a:xfrm>
              <a:prstGeom prst="ellips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grpSp>
            <xdr:nvGrpSpPr>
              <xdr:cNvPr id="451" name="Group 14">
                <a:extLst>
                  <a:ext uri="{FF2B5EF4-FFF2-40B4-BE49-F238E27FC236}">
                    <a16:creationId xmlns:a16="http://schemas.microsoft.com/office/drawing/2014/main" id="{00000000-0008-0000-0100-0000C301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16" y="9"/>
                <a:ext cx="181" cy="48"/>
                <a:chOff x="116" y="9"/>
                <a:chExt cx="181" cy="48"/>
              </a:xfrm>
            </xdr:grpSpPr>
            <xdr:grpSp>
              <xdr:nvGrpSpPr>
                <xdr:cNvPr id="464" name="Group 15">
                  <a:extLst>
                    <a:ext uri="{FF2B5EF4-FFF2-40B4-BE49-F238E27FC236}">
                      <a16:creationId xmlns:a16="http://schemas.microsoft.com/office/drawing/2014/main" id="{00000000-0008-0000-0100-0000D001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52" y="9"/>
                  <a:ext cx="109" cy="48"/>
                  <a:chOff x="152" y="9"/>
                  <a:chExt cx="109" cy="48"/>
                </a:xfrm>
              </xdr:grpSpPr>
              <xdr:sp macro="" textlink="">
                <xdr:nvSpPr>
                  <xdr:cNvPr id="467" name="Arc 16">
                    <a:extLst>
                      <a:ext uri="{FF2B5EF4-FFF2-40B4-BE49-F238E27FC236}">
                        <a16:creationId xmlns:a16="http://schemas.microsoft.com/office/drawing/2014/main" id="{00000000-0008-0000-0100-0000D301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52" y="9"/>
                    <a:ext cx="46" cy="48"/>
                  </a:xfrm>
                  <a:custGeom>
                    <a:avLst/>
                    <a:gdLst>
                      <a:gd name="G0" fmla="+- 21600 0 0"/>
                      <a:gd name="G1" fmla="+- 21600 0 0"/>
                      <a:gd name="G2" fmla="+- 21600 0 0"/>
                      <a:gd name="T0" fmla="*/ 0 w 43200"/>
                      <a:gd name="T1" fmla="*/ 21600 h 37800"/>
                      <a:gd name="T2" fmla="*/ 35824 w 43200"/>
                      <a:gd name="T3" fmla="*/ 37800 h 37800"/>
                      <a:gd name="T4" fmla="*/ 21600 w 43200"/>
                      <a:gd name="T5" fmla="*/ 21600 h 37800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</a:cxnLst>
                    <a:rect l="0" t="0" r="r" b="b"/>
                    <a:pathLst>
                      <a:path w="43200" h="37800" fill="none" extrusionOk="0">
                        <a:moveTo>
                          <a:pt x="0" y="21599"/>
                        </a:move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200" y="9670"/>
                          <a:pt x="43200" y="21600"/>
                        </a:cubicBezTo>
                        <a:cubicBezTo>
                          <a:pt x="43200" y="27815"/>
                          <a:pt x="40522" y="33730"/>
                          <a:pt x="35851" y="37831"/>
                        </a:cubicBezTo>
                      </a:path>
                      <a:path w="43200" h="37800" stroke="0" extrusionOk="0">
                        <a:moveTo>
                          <a:pt x="0" y="21599"/>
                        </a:move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200" y="9670"/>
                          <a:pt x="43200" y="21600"/>
                        </a:cubicBezTo>
                        <a:cubicBezTo>
                          <a:pt x="43200" y="27815"/>
                          <a:pt x="40522" y="33730"/>
                          <a:pt x="35851" y="37831"/>
                        </a:cubicBezTo>
                        <a:lnTo>
                          <a:pt x="21600" y="21600"/>
                        </a:lnTo>
                        <a:close/>
                      </a:path>
                    </a:pathLst>
                  </a:custGeom>
                  <a:noFill/>
                  <a:ln w="12700">
                    <a:solidFill>
                      <a:schemeClr val="tx1">
                        <a:lumMod val="95000"/>
                        <a:lumOff val="5000"/>
                      </a:schemeClr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  <xdr:txBody>
                  <a:bodyPr rot="0" vert="horz" wrap="square" lIns="91440" tIns="45720" rIns="91440" bIns="45720" anchor="t" anchorCtr="0" upright="1">
                    <a:noAutofit/>
                  </a:bodyPr>
                  <a:lstStyle/>
                  <a:p>
                    <a:endParaRPr lang="ja-JP" altLang="en-US"/>
                  </a:p>
                </xdr:txBody>
              </xdr:sp>
              <xdr:sp macro="" textlink="">
                <xdr:nvSpPr>
                  <xdr:cNvPr id="468" name="Arc 17">
                    <a:extLst>
                      <a:ext uri="{FF2B5EF4-FFF2-40B4-BE49-F238E27FC236}">
                        <a16:creationId xmlns:a16="http://schemas.microsoft.com/office/drawing/2014/main" id="{00000000-0008-0000-0100-0000D401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83" y="9"/>
                    <a:ext cx="47" cy="48"/>
                  </a:xfrm>
                  <a:custGeom>
                    <a:avLst/>
                    <a:gdLst>
                      <a:gd name="G0" fmla="+- 21600 0 0"/>
                      <a:gd name="G1" fmla="+- 21600 0 0"/>
                      <a:gd name="G2" fmla="+- 21600 0 0"/>
                      <a:gd name="T0" fmla="*/ 7376 w 43200"/>
                      <a:gd name="T1" fmla="*/ 37800 h 37800"/>
                      <a:gd name="T2" fmla="*/ 35824 w 43200"/>
                      <a:gd name="T3" fmla="*/ 37800 h 37800"/>
                      <a:gd name="T4" fmla="*/ 21600 w 43200"/>
                      <a:gd name="T5" fmla="*/ 21600 h 37800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</a:cxnLst>
                    <a:rect l="0" t="0" r="r" b="b"/>
                    <a:pathLst>
                      <a:path w="43200" h="37800" fill="none" extrusionOk="0">
                        <a:moveTo>
                          <a:pt x="7348" y="37831"/>
                        </a:moveTo>
                        <a:cubicBezTo>
                          <a:pt x="2677" y="33730"/>
                          <a:pt x="0" y="27815"/>
                          <a:pt x="0" y="21600"/>
                        </a:cubicBez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200" y="9670"/>
                          <a:pt x="43200" y="21600"/>
                        </a:cubicBezTo>
                        <a:cubicBezTo>
                          <a:pt x="43199" y="27815"/>
                          <a:pt x="40522" y="33730"/>
                          <a:pt x="35851" y="37831"/>
                        </a:cubicBezTo>
                      </a:path>
                      <a:path w="43200" h="37800" stroke="0" extrusionOk="0">
                        <a:moveTo>
                          <a:pt x="7348" y="37831"/>
                        </a:moveTo>
                        <a:cubicBezTo>
                          <a:pt x="2677" y="33730"/>
                          <a:pt x="0" y="27815"/>
                          <a:pt x="0" y="21600"/>
                        </a:cubicBez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200" y="9670"/>
                          <a:pt x="43200" y="21600"/>
                        </a:cubicBezTo>
                        <a:cubicBezTo>
                          <a:pt x="43199" y="27815"/>
                          <a:pt x="40522" y="33730"/>
                          <a:pt x="35851" y="37831"/>
                        </a:cubicBezTo>
                        <a:lnTo>
                          <a:pt x="21600" y="21600"/>
                        </a:lnTo>
                        <a:close/>
                      </a:path>
                    </a:pathLst>
                  </a:custGeom>
                  <a:noFill/>
                  <a:ln w="12700">
                    <a:solidFill>
                      <a:schemeClr val="tx1">
                        <a:lumMod val="95000"/>
                        <a:lumOff val="5000"/>
                      </a:schemeClr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  <xdr:txBody>
                  <a:bodyPr rot="0" vert="horz" wrap="square" lIns="91440" tIns="45720" rIns="91440" bIns="45720" anchor="t" anchorCtr="0" upright="1">
                    <a:noAutofit/>
                  </a:bodyPr>
                  <a:lstStyle/>
                  <a:p>
                    <a:endParaRPr lang="ja-JP" altLang="en-US"/>
                  </a:p>
                </xdr:txBody>
              </xdr:sp>
              <xdr:sp macro="" textlink="">
                <xdr:nvSpPr>
                  <xdr:cNvPr id="469" name="Arc 18">
                    <a:extLst>
                      <a:ext uri="{FF2B5EF4-FFF2-40B4-BE49-F238E27FC236}">
                        <a16:creationId xmlns:a16="http://schemas.microsoft.com/office/drawing/2014/main" id="{00000000-0008-0000-0100-0000D501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14" y="9"/>
                    <a:ext cx="47" cy="48"/>
                  </a:xfrm>
                  <a:custGeom>
                    <a:avLst/>
                    <a:gdLst>
                      <a:gd name="G0" fmla="+- 21600 0 0"/>
                      <a:gd name="G1" fmla="+- 21600 0 0"/>
                      <a:gd name="G2" fmla="+- 21600 0 0"/>
                      <a:gd name="T0" fmla="*/ 7376 w 43200"/>
                      <a:gd name="T1" fmla="*/ 37800 h 37800"/>
                      <a:gd name="T2" fmla="*/ 43200 w 43200"/>
                      <a:gd name="T3" fmla="*/ 21600 h 37800"/>
                      <a:gd name="T4" fmla="*/ 21600 w 43200"/>
                      <a:gd name="T5" fmla="*/ 21600 h 37800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</a:cxnLst>
                    <a:rect l="0" t="0" r="r" b="b"/>
                    <a:pathLst>
                      <a:path w="43200" h="37800" fill="none" extrusionOk="0">
                        <a:moveTo>
                          <a:pt x="7348" y="37831"/>
                        </a:moveTo>
                        <a:cubicBezTo>
                          <a:pt x="2677" y="33730"/>
                          <a:pt x="0" y="27815"/>
                          <a:pt x="0" y="21600"/>
                        </a:cubicBez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199" y="9670"/>
                          <a:pt x="43199" y="21599"/>
                        </a:cubicBezTo>
                      </a:path>
                      <a:path w="43200" h="37800" stroke="0" extrusionOk="0">
                        <a:moveTo>
                          <a:pt x="7348" y="37831"/>
                        </a:moveTo>
                        <a:cubicBezTo>
                          <a:pt x="2677" y="33730"/>
                          <a:pt x="0" y="27815"/>
                          <a:pt x="0" y="21600"/>
                        </a:cubicBez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199" y="9670"/>
                          <a:pt x="43199" y="21599"/>
                        </a:cubicBezTo>
                        <a:lnTo>
                          <a:pt x="21600" y="21600"/>
                        </a:lnTo>
                        <a:close/>
                      </a:path>
                    </a:pathLst>
                  </a:custGeom>
                  <a:noFill/>
                  <a:ln w="12700">
                    <a:solidFill>
                      <a:schemeClr val="tx1">
                        <a:lumMod val="95000"/>
                        <a:lumOff val="5000"/>
                      </a:schemeClr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  <xdr:txBody>
                  <a:bodyPr rot="0" vert="horz" wrap="square" lIns="91440" tIns="45720" rIns="91440" bIns="45720" anchor="t" anchorCtr="0" upright="1">
                    <a:noAutofit/>
                  </a:bodyPr>
                  <a:lstStyle/>
                  <a:p>
                    <a:endParaRPr lang="ja-JP" altLang="en-US"/>
                  </a:p>
                </xdr:txBody>
              </xdr:sp>
            </xdr:grpSp>
            <xdr:cxnSp macro="">
              <xdr:nvCxnSpPr>
                <xdr:cNvPr id="465" name="Line 19">
                  <a:extLst>
                    <a:ext uri="{FF2B5EF4-FFF2-40B4-BE49-F238E27FC236}">
                      <a16:creationId xmlns:a16="http://schemas.microsoft.com/office/drawing/2014/main" id="{00000000-0008-0000-0100-0000D1010000}"/>
                    </a:ext>
                  </a:extLst>
                </xdr:cNvPr>
                <xdr:cNvCxnSpPr>
                  <a:cxnSpLocks noChangeShapeType="1"/>
                </xdr:cNvCxnSpPr>
              </xdr:nvCxnSpPr>
              <xdr:spPr bwMode="auto">
                <a:xfrm>
                  <a:off x="261" y="36"/>
                  <a:ext cx="36" cy="1"/>
                </a:xfrm>
                <a:prstGeom prst="line">
                  <a:avLst/>
                </a:prstGeom>
                <a:noFill/>
                <a:ln w="12700">
                  <a:solidFill>
                    <a:schemeClr val="tx1">
                      <a:lumMod val="95000"/>
                      <a:lumOff val="5000"/>
                    </a:schemeClr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cxnSp>
            <xdr:cxnSp macro="">
              <xdr:nvCxnSpPr>
                <xdr:cNvPr id="466" name="Line 20">
                  <a:extLst>
                    <a:ext uri="{FF2B5EF4-FFF2-40B4-BE49-F238E27FC236}">
                      <a16:creationId xmlns:a16="http://schemas.microsoft.com/office/drawing/2014/main" id="{00000000-0008-0000-0100-0000D2010000}"/>
                    </a:ext>
                  </a:extLst>
                </xdr:cNvPr>
                <xdr:cNvCxnSpPr>
                  <a:cxnSpLocks noChangeShapeType="1"/>
                </xdr:cNvCxnSpPr>
              </xdr:nvCxnSpPr>
              <xdr:spPr bwMode="auto">
                <a:xfrm>
                  <a:off x="116" y="36"/>
                  <a:ext cx="36" cy="1"/>
                </a:xfrm>
                <a:prstGeom prst="line">
                  <a:avLst/>
                </a:prstGeom>
                <a:noFill/>
                <a:ln w="12700">
                  <a:solidFill>
                    <a:schemeClr val="tx1">
                      <a:lumMod val="95000"/>
                      <a:lumOff val="5000"/>
                    </a:schemeClr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cxnSp>
          </xdr:grpSp>
          <xdr:cxnSp macro="">
            <xdr:nvCxnSpPr>
              <xdr:cNvPr id="452" name="Line 21">
                <a:extLst>
                  <a:ext uri="{FF2B5EF4-FFF2-40B4-BE49-F238E27FC236}">
                    <a16:creationId xmlns:a16="http://schemas.microsoft.com/office/drawing/2014/main" id="{00000000-0008-0000-0100-0000C4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96" y="146"/>
                <a:ext cx="1" cy="55"/>
              </a:xfrm>
              <a:prstGeom prst="line">
                <a:avLst/>
              </a:prstGeom>
              <a:noFill/>
              <a:ln w="1905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sp macro="" textlink="">
            <xdr:nvSpPr>
              <xdr:cNvPr id="453" name="Freeform 22">
                <a:extLst>
                  <a:ext uri="{FF2B5EF4-FFF2-40B4-BE49-F238E27FC236}">
                    <a16:creationId xmlns:a16="http://schemas.microsoft.com/office/drawing/2014/main" id="{00000000-0008-0000-0100-0000C5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16" y="36"/>
                <a:ext cx="80" cy="136"/>
              </a:xfrm>
              <a:custGeom>
                <a:avLst/>
                <a:gdLst>
                  <a:gd name="T0" fmla="*/ 0 w 21600"/>
                  <a:gd name="T1" fmla="*/ 0 h 21600"/>
                  <a:gd name="T2" fmla="*/ 0 w 21600"/>
                  <a:gd name="T3" fmla="*/ 21600 h 21600"/>
                  <a:gd name="T4" fmla="*/ 21600 w 21600"/>
                  <a:gd name="T5" fmla="*/ 21600 h 216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21600" h="21600">
                    <a:moveTo>
                      <a:pt x="0" y="0"/>
                    </a:moveTo>
                    <a:lnTo>
                      <a:pt x="0" y="21600"/>
                    </a:lnTo>
                    <a:lnTo>
                      <a:pt x="21600" y="21600"/>
                    </a:lnTo>
                  </a:path>
                </a:pathLst>
              </a:cu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cxnSp macro="">
            <xdr:nvCxnSpPr>
              <xdr:cNvPr id="454" name="Line 23">
                <a:extLst>
                  <a:ext uri="{FF2B5EF4-FFF2-40B4-BE49-F238E27FC236}">
                    <a16:creationId xmlns:a16="http://schemas.microsoft.com/office/drawing/2014/main" id="{00000000-0008-0000-0100-0000C6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97" y="104"/>
                <a:ext cx="68" cy="1"/>
              </a:xfrm>
              <a:prstGeom prst="lin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sp macro="" textlink="">
            <xdr:nvSpPr>
              <xdr:cNvPr id="455" name="Oval 24">
                <a:extLst>
                  <a:ext uri="{FF2B5EF4-FFF2-40B4-BE49-F238E27FC236}">
                    <a16:creationId xmlns:a16="http://schemas.microsoft.com/office/drawing/2014/main" id="{00000000-0008-0000-0100-0000C7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2" y="286"/>
                <a:ext cx="46" cy="46"/>
              </a:xfrm>
              <a:prstGeom prst="ellips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456" name="Oval 25">
                <a:extLst>
                  <a:ext uri="{FF2B5EF4-FFF2-40B4-BE49-F238E27FC236}">
                    <a16:creationId xmlns:a16="http://schemas.microsoft.com/office/drawing/2014/main" id="{00000000-0008-0000-0100-0000C8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66" y="286"/>
                <a:ext cx="46" cy="46"/>
              </a:xfrm>
              <a:prstGeom prst="ellips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cxnSp macro="">
            <xdr:nvCxnSpPr>
              <xdr:cNvPr id="457" name="Line 26">
                <a:extLst>
                  <a:ext uri="{FF2B5EF4-FFF2-40B4-BE49-F238E27FC236}">
                    <a16:creationId xmlns:a16="http://schemas.microsoft.com/office/drawing/2014/main" id="{00000000-0008-0000-0100-0000C9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48" y="308"/>
                <a:ext cx="318" cy="1"/>
              </a:xfrm>
              <a:prstGeom prst="lin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sp macro="" textlink="">
            <xdr:nvSpPr>
              <xdr:cNvPr id="458" name="Oval 27">
                <a:extLst>
                  <a:ext uri="{FF2B5EF4-FFF2-40B4-BE49-F238E27FC236}">
                    <a16:creationId xmlns:a16="http://schemas.microsoft.com/office/drawing/2014/main" id="{00000000-0008-0000-0100-0000CA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2" y="82"/>
                <a:ext cx="46" cy="46"/>
              </a:xfrm>
              <a:prstGeom prst="ellips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cxnSp macro="">
            <xdr:nvCxnSpPr>
              <xdr:cNvPr id="459" name="Line 28">
                <a:extLst>
                  <a:ext uri="{FF2B5EF4-FFF2-40B4-BE49-F238E27FC236}">
                    <a16:creationId xmlns:a16="http://schemas.microsoft.com/office/drawing/2014/main" id="{00000000-0008-0000-0100-0000CB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48" y="104"/>
                <a:ext cx="68" cy="1"/>
              </a:xfrm>
              <a:prstGeom prst="lin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sp macro="" textlink="">
            <xdr:nvSpPr>
              <xdr:cNvPr id="460" name="Oval 29">
                <a:extLst>
                  <a:ext uri="{FF2B5EF4-FFF2-40B4-BE49-F238E27FC236}">
                    <a16:creationId xmlns:a16="http://schemas.microsoft.com/office/drawing/2014/main" id="{00000000-0008-0000-0100-0000CC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07" y="95"/>
                <a:ext cx="18" cy="18"/>
              </a:xfrm>
              <a:prstGeom prst="ellipse">
                <a:avLst/>
              </a:prstGeom>
              <a:solidFill>
                <a:srgbClr val="000000"/>
              </a:solidFill>
              <a:ln w="12700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461" name="Oval 30">
                <a:extLst>
                  <a:ext uri="{FF2B5EF4-FFF2-40B4-BE49-F238E27FC236}">
                    <a16:creationId xmlns:a16="http://schemas.microsoft.com/office/drawing/2014/main" id="{00000000-0008-0000-0100-0000CD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288" y="95"/>
                <a:ext cx="18" cy="18"/>
              </a:xfrm>
              <a:prstGeom prst="ellipse">
                <a:avLst/>
              </a:prstGeom>
              <a:solidFill>
                <a:srgbClr val="000000"/>
              </a:solidFill>
              <a:ln w="12700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462" name="Text Box 31">
                <a:extLst>
                  <a:ext uri="{FF2B5EF4-FFF2-40B4-BE49-F238E27FC236}">
                    <a16:creationId xmlns:a16="http://schemas.microsoft.com/office/drawing/2014/main" id="{00000000-0008-0000-0100-0000CE01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35" y="202"/>
                <a:ext cx="101" cy="66"/>
              </a:xfrm>
              <a:prstGeom prst="rect">
                <a:avLst/>
              </a:prstGeom>
              <a:noFill/>
              <a:ln w="12700">
                <a:noFill/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0" tIns="0" rIns="0" bIns="0" anchor="t" anchorCtr="0" upright="1">
                <a:noAutofit/>
              </a:bodyPr>
              <a:lstStyle/>
              <a:p>
                <a:pPr algn="l">
                  <a:lnSpc>
                    <a:spcPts val="1200"/>
                  </a:lnSpc>
                </a:pPr>
                <a:r>
                  <a:rPr lang="en-US" sz="1200" b="1" kern="0">
                    <a:solidFill>
                      <a:srgbClr val="0D0D0D"/>
                    </a:solidFill>
                    <a:effectLst/>
                    <a:latin typeface="Times New Roman" panose="02020603050405020304" pitchFamily="18" charset="0"/>
                    <a:ea typeface="ＭＳ ゴシック" panose="020B0609070205080204" pitchFamily="49" charset="-128"/>
                    <a:cs typeface="Times New Roman" panose="02020603050405020304" pitchFamily="18" charset="0"/>
                  </a:rPr>
                  <a:t>C6</a:t>
                </a:r>
                <a:endParaRPr lang="ja-JP" sz="1200" kern="100">
                  <a:effectLst/>
                  <a:latin typeface="游明朝" panose="02020400000000000000" pitchFamily="18" charset="-128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xdr:txBody>
          </xdr:sp>
          <xdr:sp macro="" textlink="">
            <xdr:nvSpPr>
              <xdr:cNvPr id="463" name="Text Box 32">
                <a:extLst>
                  <a:ext uri="{FF2B5EF4-FFF2-40B4-BE49-F238E27FC236}">
                    <a16:creationId xmlns:a16="http://schemas.microsoft.com/office/drawing/2014/main" id="{00000000-0008-0000-0100-0000CF01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55" y="71"/>
                <a:ext cx="88" cy="62"/>
              </a:xfrm>
              <a:prstGeom prst="rect">
                <a:avLst/>
              </a:prstGeom>
              <a:noFill/>
              <a:ln w="12700">
                <a:noFill/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0" tIns="0" rIns="0" bIns="0" anchor="t" anchorCtr="0" upright="1">
                <a:noAutofit/>
              </a:bodyPr>
              <a:lstStyle/>
              <a:p>
                <a:pPr algn="l">
                  <a:lnSpc>
                    <a:spcPts val="1200"/>
                  </a:lnSpc>
                </a:pPr>
                <a:r>
                  <a:rPr lang="en-US" sz="1200" b="1" kern="0">
                    <a:solidFill>
                      <a:srgbClr val="0D0D0D"/>
                    </a:solidFill>
                    <a:effectLst/>
                    <a:latin typeface="Times New Roman" panose="02020603050405020304" pitchFamily="18" charset="0"/>
                    <a:ea typeface="ＭＳ ゴシック" panose="020B0609070205080204" pitchFamily="49" charset="-128"/>
                    <a:cs typeface="Times New Roman" panose="02020603050405020304" pitchFamily="18" charset="0"/>
                  </a:rPr>
                  <a:t>L6</a:t>
                </a:r>
                <a:endParaRPr lang="ja-JP" sz="1200" kern="100">
                  <a:effectLst/>
                  <a:latin typeface="游明朝" panose="02020400000000000000" pitchFamily="18" charset="-128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xdr:txBody>
          </xdr:sp>
        </xdr:grpSp>
        <xdr:cxnSp macro="">
          <xdr:nvCxnSpPr>
            <xdr:cNvPr id="447" name="直線コネクタ 446">
              <a:extLst>
                <a:ext uri="{FF2B5EF4-FFF2-40B4-BE49-F238E27FC236}">
                  <a16:creationId xmlns:a16="http://schemas.microsoft.com/office/drawing/2014/main" id="{00000000-0008-0000-0100-0000BF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46710" y="219075"/>
              <a:ext cx="1905" cy="86360"/>
            </a:xfrm>
            <a:prstGeom prst="line">
              <a:avLst/>
            </a:prstGeom>
            <a:noFill/>
            <a:ln w="19050">
              <a:solidFill>
                <a:schemeClr val="tx1">
                  <a:lumMod val="95000"/>
                  <a:lumOff val="5000"/>
                </a:schemeClr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48" name="直線コネクタ 447">
              <a:extLst>
                <a:ext uri="{FF2B5EF4-FFF2-40B4-BE49-F238E27FC236}">
                  <a16:creationId xmlns:a16="http://schemas.microsoft.com/office/drawing/2014/main" id="{00000000-0008-0000-0100-0000C0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62280" y="40640"/>
              <a:ext cx="1270" cy="215900"/>
            </a:xfrm>
            <a:prstGeom prst="line">
              <a:avLst/>
            </a:prstGeom>
            <a:noFill/>
            <a:ln w="12700">
              <a:solidFill>
                <a:schemeClr val="tx1">
                  <a:lumMod val="95000"/>
                  <a:lumOff val="5000"/>
                </a:schemeClr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49" name="直線コネクタ 448">
              <a:extLst>
                <a:ext uri="{FF2B5EF4-FFF2-40B4-BE49-F238E27FC236}">
                  <a16:creationId xmlns:a16="http://schemas.microsoft.com/office/drawing/2014/main" id="{00000000-0008-0000-0100-0000C1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346710" y="258445"/>
              <a:ext cx="117475" cy="1905"/>
            </a:xfrm>
            <a:prstGeom prst="line">
              <a:avLst/>
            </a:prstGeom>
            <a:noFill/>
            <a:ln w="12700">
              <a:solidFill>
                <a:schemeClr val="tx1">
                  <a:lumMod val="95000"/>
                  <a:lumOff val="5000"/>
                </a:schemeClr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32794" name="Object 26" hidden="1">
                <a:extLst>
                  <a:ext uri="{63B3BB69-23CF-44E3-9099-C40C66FF867C}">
                    <a14:compatExt spid="_x0000_s32794"/>
                  </a:ext>
                  <a:ext uri="{FF2B5EF4-FFF2-40B4-BE49-F238E27FC236}">
                    <a16:creationId xmlns:a16="http://schemas.microsoft.com/office/drawing/2014/main" id="{00000000-0008-0000-0100-00001A800000}"/>
                  </a:ext>
                </a:extLst>
              </xdr:cNvPr>
              <xdr:cNvSpPr/>
            </xdr:nvSpPr>
            <xdr:spPr bwMode="auto">
              <a:xfrm>
                <a:off x="4998715" y="2659384"/>
                <a:ext cx="1691640" cy="480061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81</xdr:col>
      <xdr:colOff>209550</xdr:colOff>
      <xdr:row>15</xdr:row>
      <xdr:rowOff>38100</xdr:rowOff>
    </xdr:from>
    <xdr:to>
      <xdr:col>88</xdr:col>
      <xdr:colOff>415925</xdr:colOff>
      <xdr:row>21</xdr:row>
      <xdr:rowOff>201719</xdr:rowOff>
    </xdr:to>
    <xdr:sp macro="" textlink="">
      <xdr:nvSpPr>
        <xdr:cNvPr id="180" name="テキスト ボックス 179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SpPr txBox="1"/>
      </xdr:nvSpPr>
      <xdr:spPr>
        <a:xfrm>
          <a:off x="38061900" y="3514725"/>
          <a:ext cx="4102100" cy="14590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ja-JP" altLang="en-US" sz="105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周波数</a:t>
          </a:r>
          <a:r>
            <a:rPr lang="en-US" altLang="ja-JP" sz="105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ω</a:t>
          </a:r>
          <a:r>
            <a:rPr lang="ja-JP" altLang="en-US" sz="105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はＢ</a:t>
          </a:r>
          <a:r>
            <a:rPr lang="en-US" altLang="ja-JP" sz="105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25</a:t>
          </a:r>
          <a:r>
            <a:rPr lang="ja-JP" altLang="en-US" sz="105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セルから</a:t>
          </a:r>
          <a:r>
            <a:rPr lang="en-US" altLang="ja-JP" sz="105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7</a:t>
          </a:r>
          <a:r>
            <a:rPr lang="ja-JP" altLang="ja-JP" sz="105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行おきにデータを</a:t>
          </a:r>
          <a:r>
            <a:rPr lang="ja-JP" altLang="en-US" sz="105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挿入</a:t>
          </a:r>
          <a:r>
            <a:rPr lang="ja-JP" altLang="ja-JP" sz="105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する</a:t>
          </a:r>
          <a:endParaRPr lang="ja-JP" altLang="ja-JP" sz="105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pPr algn="just"/>
          <a:r>
            <a:rPr lang="ja-JP" altLang="en-US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読みだすデータは</a:t>
          </a:r>
          <a:r>
            <a:rPr lang="en-US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CE32</a:t>
          </a:r>
          <a:r>
            <a:rPr lang="ja-JP" altLang="en-US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番地セルへ</a:t>
          </a:r>
          <a:r>
            <a:rPr lang="en-US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1</a:t>
          </a:r>
          <a:r>
            <a:rPr lang="ja-JP" altLang="en-US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行ずつ連続でロードする</a:t>
          </a:r>
          <a:r>
            <a:rPr lang="ja-JP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。</a:t>
          </a:r>
        </a:p>
        <a:p>
          <a:pPr algn="just"/>
          <a:r>
            <a:rPr lang="en-US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0</a:t>
          </a:r>
          <a:r>
            <a:rPr lang="ja-JP" altLang="en-US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からスタートさせるため、あらかじめ</a:t>
          </a:r>
          <a:r>
            <a:rPr lang="en-US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7</a:t>
          </a:r>
          <a:r>
            <a:rPr lang="ja-JP" altLang="en-US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行前に</a:t>
          </a:r>
          <a:r>
            <a:rPr lang="en-US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0</a:t>
          </a:r>
          <a:r>
            <a:rPr lang="ja-JP" altLang="en-US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を作っておく。</a:t>
          </a:r>
          <a:endParaRPr lang="en-US" altLang="ja-JP" sz="105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pPr algn="just"/>
          <a:r>
            <a:rPr lang="ja-JP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▼操作概要：</a:t>
          </a:r>
          <a:r>
            <a:rPr lang="en-US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CE33</a:t>
          </a:r>
          <a:r>
            <a:rPr lang="ja-JP" altLang="en-US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に</a:t>
          </a:r>
          <a:endParaRPr lang="en-US" altLang="ja-JP" sz="105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pPr algn="just"/>
          <a:r>
            <a:rPr lang="ja-JP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　</a:t>
          </a:r>
          <a:r>
            <a:rPr lang="en-US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=INDEX(CE:CE, (ROW() - 33) * 7 + 25)</a:t>
          </a:r>
          <a:endParaRPr lang="ja-JP" altLang="ja-JP" sz="105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pPr algn="just"/>
          <a:r>
            <a:rPr lang="ja-JP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という数式を入力</a:t>
          </a:r>
          <a:r>
            <a:rPr lang="ja-JP" altLang="en-US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し、これをコピーする。</a:t>
          </a:r>
          <a:endParaRPr kumimoji="1" lang="ja-JP" altLang="en-US" sz="1050" b="1"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81</xdr:col>
      <xdr:colOff>190501</xdr:colOff>
      <xdr:row>23</xdr:row>
      <xdr:rowOff>19050</xdr:rowOff>
    </xdr:from>
    <xdr:to>
      <xdr:col>88</xdr:col>
      <xdr:colOff>541020</xdr:colOff>
      <xdr:row>29</xdr:row>
      <xdr:rowOff>7620</xdr:rowOff>
    </xdr:to>
    <xdr:sp macro="" textlink="">
      <xdr:nvSpPr>
        <xdr:cNvPr id="182" name="テキスト ボックス 181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SpPr txBox="1"/>
      </xdr:nvSpPr>
      <xdr:spPr>
        <a:xfrm>
          <a:off x="37909501" y="5231130"/>
          <a:ext cx="4221479" cy="143637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ja-JP" altLang="en-US" sz="110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減衰量</a:t>
          </a:r>
          <a:r>
            <a:rPr lang="en-US" altLang="ja-JP" sz="110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ATT</a:t>
          </a:r>
          <a:r>
            <a:rPr lang="ja-JP" altLang="en-US" sz="110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の数値は</a:t>
          </a:r>
          <a:r>
            <a:rPr lang="en-US" altLang="ja-JP" sz="110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C25</a:t>
          </a:r>
          <a:r>
            <a:rPr lang="ja-JP" altLang="en-US" sz="110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セルから</a:t>
          </a:r>
          <a:r>
            <a:rPr lang="en-US" altLang="ja-JP" sz="110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7</a:t>
          </a:r>
          <a:r>
            <a:rPr lang="ja-JP" altLang="ja-JP" sz="110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行目</a:t>
          </a:r>
          <a:r>
            <a:rPr lang="ja-JP" altLang="en-US" sz="110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置きに</a:t>
          </a:r>
          <a:r>
            <a:rPr lang="ja-JP" altLang="ja-JP" sz="110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データを取得する</a:t>
          </a:r>
          <a:endParaRPr lang="ja-JP" altLang="ja-JP" sz="100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pPr algn="just"/>
          <a:r>
            <a:rPr lang="ja-JP" altLang="en-US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読みだすデータは</a:t>
          </a:r>
          <a:r>
            <a:rPr lang="en-US" altLang="ja-JP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CF33</a:t>
          </a:r>
          <a:r>
            <a:rPr lang="ja-JP" altLang="en-US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番地のセルへ一行ごとに連続でロードする。</a:t>
          </a:r>
          <a:endParaRPr lang="en-US" altLang="ja-JP" sz="110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pPr algn="just"/>
          <a:endParaRPr lang="ja-JP" altLang="ja-JP" sz="100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pPr algn="just"/>
          <a:r>
            <a:rPr lang="ja-JP" altLang="ja-JP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▼操作概要：</a:t>
          </a:r>
          <a:r>
            <a:rPr lang="en-US" altLang="ja-JP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CE33</a:t>
          </a:r>
          <a:r>
            <a:rPr lang="ja-JP" altLang="ja-JP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セルに</a:t>
          </a:r>
          <a:endParaRPr lang="ja-JP" altLang="ja-JP" sz="100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pPr algn="just"/>
          <a:r>
            <a:rPr lang="ja-JP" altLang="ja-JP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　　</a:t>
          </a:r>
          <a:r>
            <a:rPr lang="en-US" altLang="ja-JP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=INDEX(CE:CE, (ROW() - 33) * 7 + 25)</a:t>
          </a:r>
          <a:endParaRPr lang="ja-JP" altLang="ja-JP" sz="100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pPr algn="just"/>
          <a:r>
            <a:rPr lang="ja-JP" altLang="ja-JP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という数式を入力</a:t>
          </a:r>
          <a:r>
            <a:rPr lang="ja-JP" altLang="en-US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し、これを下段へコピーする。</a:t>
          </a:r>
          <a:endParaRPr lang="ja-JP" altLang="ja-JP" sz="110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89</xdr:col>
      <xdr:colOff>483054</xdr:colOff>
      <xdr:row>53</xdr:row>
      <xdr:rowOff>93617</xdr:rowOff>
    </xdr:from>
    <xdr:to>
      <xdr:col>98</xdr:col>
      <xdr:colOff>0</xdr:colOff>
      <xdr:row>65</xdr:row>
      <xdr:rowOff>61345</xdr:rowOff>
    </xdr:to>
    <xdr:graphicFrame macro="">
      <xdr:nvGraphicFramePr>
        <xdr:cNvPr id="183" name="グラフ 182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297180</xdr:colOff>
      <xdr:row>0</xdr:row>
      <xdr:rowOff>152400</xdr:rowOff>
    </xdr:from>
    <xdr:to>
      <xdr:col>30</xdr:col>
      <xdr:colOff>293373</xdr:colOff>
      <xdr:row>6</xdr:row>
      <xdr:rowOff>76200</xdr:rowOff>
    </xdr:to>
    <xdr:grpSp>
      <xdr:nvGrpSpPr>
        <xdr:cNvPr id="181" name="グループ化 180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GrpSpPr>
          <a:grpSpLocks noChangeAspect="1"/>
        </xdr:cNvGrpSpPr>
      </xdr:nvGrpSpPr>
      <xdr:grpSpPr>
        <a:xfrm>
          <a:off x="8374380" y="152400"/>
          <a:ext cx="4217673" cy="1341120"/>
          <a:chOff x="0" y="27934"/>
          <a:chExt cx="2991485" cy="951587"/>
        </a:xfrm>
      </xdr:grpSpPr>
      <xdr:grpSp>
        <xdr:nvGrpSpPr>
          <xdr:cNvPr id="184" name="グループ化 183">
            <a:extLst>
              <a:ext uri="{FF2B5EF4-FFF2-40B4-BE49-F238E27FC236}">
                <a16:creationId xmlns:a16="http://schemas.microsoft.com/office/drawing/2014/main" id="{00000000-0008-0000-0100-0000B8000000}"/>
              </a:ext>
            </a:extLst>
          </xdr:cNvPr>
          <xdr:cNvGrpSpPr>
            <a:grpSpLocks/>
          </xdr:cNvGrpSpPr>
        </xdr:nvGrpSpPr>
        <xdr:grpSpPr bwMode="auto">
          <a:xfrm>
            <a:off x="281305" y="334046"/>
            <a:ext cx="144145" cy="450253"/>
            <a:chOff x="182" y="265"/>
            <a:chExt cx="91" cy="283"/>
          </a:xfrm>
        </xdr:grpSpPr>
        <xdr:cxnSp macro="">
          <xdr:nvCxnSpPr>
            <xdr:cNvPr id="426" name="Line 13">
              <a:extLst>
                <a:ext uri="{FF2B5EF4-FFF2-40B4-BE49-F238E27FC236}">
                  <a16:creationId xmlns:a16="http://schemas.microsoft.com/office/drawing/2014/main" id="{00000000-0008-0000-0100-0000AA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6" y="378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27" name="Line 14">
              <a:extLst>
                <a:ext uri="{FF2B5EF4-FFF2-40B4-BE49-F238E27FC236}">
                  <a16:creationId xmlns:a16="http://schemas.microsoft.com/office/drawing/2014/main" id="{00000000-0008-0000-0100-0000AB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6" y="412"/>
              <a:ext cx="68" cy="1"/>
            </a:xfrm>
            <a:prstGeom prst="line">
              <a:avLst/>
            </a:prstGeom>
            <a:noFill/>
            <a:ln w="381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28" name="Line 15">
              <a:extLst>
                <a:ext uri="{FF2B5EF4-FFF2-40B4-BE49-F238E27FC236}">
                  <a16:creationId xmlns:a16="http://schemas.microsoft.com/office/drawing/2014/main" id="{00000000-0008-0000-0100-0000AC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83" y="515"/>
              <a:ext cx="17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29" name="Line 16">
              <a:extLst>
                <a:ext uri="{FF2B5EF4-FFF2-40B4-BE49-F238E27FC236}">
                  <a16:creationId xmlns:a16="http://schemas.microsoft.com/office/drawing/2014/main" id="{00000000-0008-0000-0100-0000AD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217" y="515"/>
              <a:ext cx="17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30" name="Line 17">
              <a:extLst>
                <a:ext uri="{FF2B5EF4-FFF2-40B4-BE49-F238E27FC236}">
                  <a16:creationId xmlns:a16="http://schemas.microsoft.com/office/drawing/2014/main" id="{00000000-0008-0000-0100-0000AE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251" y="515"/>
              <a:ext cx="17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31" name="Line 18">
              <a:extLst>
                <a:ext uri="{FF2B5EF4-FFF2-40B4-BE49-F238E27FC236}">
                  <a16:creationId xmlns:a16="http://schemas.microsoft.com/office/drawing/2014/main" id="{00000000-0008-0000-0100-0000AF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2" y="515"/>
              <a:ext cx="91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32" name="Line 19">
              <a:extLst>
                <a:ext uri="{FF2B5EF4-FFF2-40B4-BE49-F238E27FC236}">
                  <a16:creationId xmlns:a16="http://schemas.microsoft.com/office/drawing/2014/main" id="{00000000-0008-0000-0100-0000B0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30" y="265"/>
              <a:ext cx="1" cy="11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33" name="Line 20">
              <a:extLst>
                <a:ext uri="{FF2B5EF4-FFF2-40B4-BE49-F238E27FC236}">
                  <a16:creationId xmlns:a16="http://schemas.microsoft.com/office/drawing/2014/main" id="{00000000-0008-0000-0100-0000B1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30" y="412"/>
              <a:ext cx="1" cy="10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grpSp>
        <xdr:nvGrpSpPr>
          <xdr:cNvPr id="185" name="グループ化 184">
            <a:extLst>
              <a:ext uri="{FF2B5EF4-FFF2-40B4-BE49-F238E27FC236}">
                <a16:creationId xmlns:a16="http://schemas.microsoft.com/office/drawing/2014/main" id="{00000000-0008-0000-0100-0000B9000000}"/>
              </a:ext>
            </a:extLst>
          </xdr:cNvPr>
          <xdr:cNvGrpSpPr>
            <a:grpSpLocks/>
          </xdr:cNvGrpSpPr>
        </xdr:nvGrpSpPr>
        <xdr:grpSpPr bwMode="auto">
          <a:xfrm>
            <a:off x="1795144" y="334046"/>
            <a:ext cx="144145" cy="450253"/>
            <a:chOff x="1134" y="265"/>
            <a:chExt cx="91" cy="283"/>
          </a:xfrm>
        </xdr:grpSpPr>
        <xdr:cxnSp macro="">
          <xdr:nvCxnSpPr>
            <xdr:cNvPr id="418" name="Line 22">
              <a:extLst>
                <a:ext uri="{FF2B5EF4-FFF2-40B4-BE49-F238E27FC236}">
                  <a16:creationId xmlns:a16="http://schemas.microsoft.com/office/drawing/2014/main" id="{00000000-0008-0000-0100-0000A2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149" y="378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19" name="Line 23">
              <a:extLst>
                <a:ext uri="{FF2B5EF4-FFF2-40B4-BE49-F238E27FC236}">
                  <a16:creationId xmlns:a16="http://schemas.microsoft.com/office/drawing/2014/main" id="{00000000-0008-0000-0100-0000A3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149" y="412"/>
              <a:ext cx="68" cy="1"/>
            </a:xfrm>
            <a:prstGeom prst="line">
              <a:avLst/>
            </a:prstGeom>
            <a:noFill/>
            <a:ln w="381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20" name="Line 24">
              <a:extLst>
                <a:ext uri="{FF2B5EF4-FFF2-40B4-BE49-F238E27FC236}">
                  <a16:creationId xmlns:a16="http://schemas.microsoft.com/office/drawing/2014/main" id="{00000000-0008-0000-0100-0000A4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136" y="51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21" name="Line 25">
              <a:extLst>
                <a:ext uri="{FF2B5EF4-FFF2-40B4-BE49-F238E27FC236}">
                  <a16:creationId xmlns:a16="http://schemas.microsoft.com/office/drawing/2014/main" id="{00000000-0008-0000-0100-0000A5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170" y="51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22" name="Line 26">
              <a:extLst>
                <a:ext uri="{FF2B5EF4-FFF2-40B4-BE49-F238E27FC236}">
                  <a16:creationId xmlns:a16="http://schemas.microsoft.com/office/drawing/2014/main" id="{00000000-0008-0000-0100-0000A6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204" y="51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23" name="Line 27">
              <a:extLst>
                <a:ext uri="{FF2B5EF4-FFF2-40B4-BE49-F238E27FC236}">
                  <a16:creationId xmlns:a16="http://schemas.microsoft.com/office/drawing/2014/main" id="{00000000-0008-0000-0100-0000A7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134" y="515"/>
              <a:ext cx="91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24" name="Line 28">
              <a:extLst>
                <a:ext uri="{FF2B5EF4-FFF2-40B4-BE49-F238E27FC236}">
                  <a16:creationId xmlns:a16="http://schemas.microsoft.com/office/drawing/2014/main" id="{00000000-0008-0000-0100-0000A8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182" y="265"/>
              <a:ext cx="1" cy="11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25" name="Line 29">
              <a:extLst>
                <a:ext uri="{FF2B5EF4-FFF2-40B4-BE49-F238E27FC236}">
                  <a16:creationId xmlns:a16="http://schemas.microsoft.com/office/drawing/2014/main" id="{00000000-0008-0000-0100-0000A9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183" y="412"/>
              <a:ext cx="1" cy="10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cxnSp macro="">
        <xdr:nvCxnSpPr>
          <xdr:cNvPr id="186" name="直線コネクタ 185">
            <a:extLst>
              <a:ext uri="{FF2B5EF4-FFF2-40B4-BE49-F238E27FC236}">
                <a16:creationId xmlns:a16="http://schemas.microsoft.com/office/drawing/2014/main" id="{00000000-0008-0000-0100-0000BA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44780" y="334010"/>
            <a:ext cx="397510" cy="127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87" name="楕円 186">
            <a:extLst>
              <a:ext uri="{FF2B5EF4-FFF2-40B4-BE49-F238E27FC236}">
                <a16:creationId xmlns:a16="http://schemas.microsoft.com/office/drawing/2014/main" id="{00000000-0008-0000-0100-0000BB000000}"/>
              </a:ext>
            </a:extLst>
          </xdr:cNvPr>
          <xdr:cNvSpPr>
            <a:spLocks noChangeArrowheads="1"/>
          </xdr:cNvSpPr>
        </xdr:nvSpPr>
        <xdr:spPr bwMode="auto">
          <a:xfrm>
            <a:off x="344170" y="321310"/>
            <a:ext cx="29210" cy="29210"/>
          </a:xfrm>
          <a:prstGeom prst="ellipse">
            <a:avLst/>
          </a:prstGeom>
          <a:solidFill>
            <a:srgbClr val="0000FF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188" name="楕円 187">
            <a:extLst>
              <a:ext uri="{FF2B5EF4-FFF2-40B4-BE49-F238E27FC236}">
                <a16:creationId xmlns:a16="http://schemas.microsoft.com/office/drawing/2014/main" id="{00000000-0008-0000-0100-0000BC000000}"/>
              </a:ext>
            </a:extLst>
          </xdr:cNvPr>
          <xdr:cNvSpPr>
            <a:spLocks noChangeArrowheads="1"/>
          </xdr:cNvSpPr>
        </xdr:nvSpPr>
        <xdr:spPr bwMode="auto">
          <a:xfrm>
            <a:off x="344170" y="321310"/>
            <a:ext cx="29210" cy="292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190" name="楕円 189">
            <a:extLst>
              <a:ext uri="{FF2B5EF4-FFF2-40B4-BE49-F238E27FC236}">
                <a16:creationId xmlns:a16="http://schemas.microsoft.com/office/drawing/2014/main" id="{00000000-0008-0000-0100-0000BE000000}"/>
              </a:ext>
            </a:extLst>
          </xdr:cNvPr>
          <xdr:cNvSpPr>
            <a:spLocks noChangeArrowheads="1"/>
          </xdr:cNvSpPr>
        </xdr:nvSpPr>
        <xdr:spPr bwMode="auto">
          <a:xfrm>
            <a:off x="1858010" y="321310"/>
            <a:ext cx="29210" cy="292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08" name="直線コネクタ 207">
            <a:extLst>
              <a:ext uri="{FF2B5EF4-FFF2-40B4-BE49-F238E27FC236}">
                <a16:creationId xmlns:a16="http://schemas.microsoft.com/office/drawing/2014/main" id="{00000000-0008-0000-0100-0000D0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0" y="729615"/>
            <a:ext cx="143510" cy="190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33" name="直線コネクタ 232">
            <a:extLst>
              <a:ext uri="{FF2B5EF4-FFF2-40B4-BE49-F238E27FC236}">
                <a16:creationId xmlns:a16="http://schemas.microsoft.com/office/drawing/2014/main" id="{00000000-0008-0000-0100-0000E9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270" y="729616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34" name="直線コネクタ 233">
            <a:extLst>
              <a:ext uri="{FF2B5EF4-FFF2-40B4-BE49-F238E27FC236}">
                <a16:creationId xmlns:a16="http://schemas.microsoft.com/office/drawing/2014/main" id="{00000000-0008-0000-0100-0000EA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53340" y="729616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35" name="直線コネクタ 234">
            <a:extLst>
              <a:ext uri="{FF2B5EF4-FFF2-40B4-BE49-F238E27FC236}">
                <a16:creationId xmlns:a16="http://schemas.microsoft.com/office/drawing/2014/main" id="{00000000-0008-0000-0100-0000EB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11125" y="729616"/>
            <a:ext cx="26670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36" name="楕円 235">
            <a:extLst>
              <a:ext uri="{FF2B5EF4-FFF2-40B4-BE49-F238E27FC236}">
                <a16:creationId xmlns:a16="http://schemas.microsoft.com/office/drawing/2014/main" id="{00000000-0008-0000-0100-0000EC000000}"/>
              </a:ext>
            </a:extLst>
          </xdr:cNvPr>
          <xdr:cNvSpPr>
            <a:spLocks noChangeArrowheads="1"/>
          </xdr:cNvSpPr>
        </xdr:nvSpPr>
        <xdr:spPr bwMode="auto">
          <a:xfrm>
            <a:off x="0" y="260350"/>
            <a:ext cx="144780" cy="14478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237" name="楕円 236">
            <a:extLst>
              <a:ext uri="{FF2B5EF4-FFF2-40B4-BE49-F238E27FC236}">
                <a16:creationId xmlns:a16="http://schemas.microsoft.com/office/drawing/2014/main" id="{00000000-0008-0000-0100-0000ED000000}"/>
              </a:ext>
            </a:extLst>
          </xdr:cNvPr>
          <xdr:cNvSpPr>
            <a:spLocks noChangeArrowheads="1"/>
          </xdr:cNvSpPr>
        </xdr:nvSpPr>
        <xdr:spPr bwMode="auto">
          <a:xfrm>
            <a:off x="35560" y="297815"/>
            <a:ext cx="73025" cy="7302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38" name="直線コネクタ 237">
            <a:extLst>
              <a:ext uri="{FF2B5EF4-FFF2-40B4-BE49-F238E27FC236}">
                <a16:creationId xmlns:a16="http://schemas.microsoft.com/office/drawing/2014/main" id="{00000000-0008-0000-0100-0000EE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1755" y="405765"/>
            <a:ext cx="1905" cy="32575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39" name="楕円 238">
            <a:extLst>
              <a:ext uri="{FF2B5EF4-FFF2-40B4-BE49-F238E27FC236}">
                <a16:creationId xmlns:a16="http://schemas.microsoft.com/office/drawing/2014/main" id="{00000000-0008-0000-0100-0000EF000000}"/>
              </a:ext>
            </a:extLst>
          </xdr:cNvPr>
          <xdr:cNvSpPr>
            <a:spLocks noChangeArrowheads="1"/>
          </xdr:cNvSpPr>
        </xdr:nvSpPr>
        <xdr:spPr bwMode="auto">
          <a:xfrm>
            <a:off x="41275" y="301625"/>
            <a:ext cx="57150" cy="57150"/>
          </a:xfrm>
          <a:prstGeom prst="ellipse">
            <a:avLst/>
          </a:prstGeom>
          <a:solidFill>
            <a:srgbClr val="FF00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grpSp>
        <xdr:nvGrpSpPr>
          <xdr:cNvPr id="240" name="グループ化 239">
            <a:extLst>
              <a:ext uri="{FF2B5EF4-FFF2-40B4-BE49-F238E27FC236}">
                <a16:creationId xmlns:a16="http://schemas.microsoft.com/office/drawing/2014/main" id="{00000000-0008-0000-0100-0000F0000000}"/>
              </a:ext>
            </a:extLst>
          </xdr:cNvPr>
          <xdr:cNvGrpSpPr>
            <a:grpSpLocks/>
          </xdr:cNvGrpSpPr>
        </xdr:nvGrpSpPr>
        <xdr:grpSpPr bwMode="auto">
          <a:xfrm>
            <a:off x="527686" y="27935"/>
            <a:ext cx="424816" cy="618829"/>
            <a:chOff x="335" y="71"/>
            <a:chExt cx="268" cy="390"/>
          </a:xfrm>
        </xdr:grpSpPr>
        <xdr:sp macro="" textlink="">
          <xdr:nvSpPr>
            <xdr:cNvPr id="367" name="Text Box 43">
              <a:extLst>
                <a:ext uri="{FF2B5EF4-FFF2-40B4-BE49-F238E27FC236}">
                  <a16:creationId xmlns:a16="http://schemas.microsoft.com/office/drawing/2014/main" id="{00000000-0008-0000-0100-00006F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423" y="71"/>
              <a:ext cx="98" cy="10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1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368" name="Arc 44">
              <a:extLst>
                <a:ext uri="{FF2B5EF4-FFF2-40B4-BE49-F238E27FC236}">
                  <a16:creationId xmlns:a16="http://schemas.microsoft.com/office/drawing/2014/main" id="{00000000-0008-0000-0100-000070010000}"/>
                </a:ext>
              </a:extLst>
            </xdr:cNvPr>
            <xdr:cNvSpPr>
              <a:spLocks/>
            </xdr:cNvSpPr>
          </xdr:nvSpPr>
          <xdr:spPr bwMode="auto">
            <a:xfrm>
              <a:off x="409" y="172"/>
              <a:ext cx="47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69" name="Arc 45">
              <a:extLst>
                <a:ext uri="{FF2B5EF4-FFF2-40B4-BE49-F238E27FC236}">
                  <a16:creationId xmlns:a16="http://schemas.microsoft.com/office/drawing/2014/main" id="{00000000-0008-0000-0100-000071010000}"/>
                </a:ext>
              </a:extLst>
            </xdr:cNvPr>
            <xdr:cNvSpPr>
              <a:spLocks/>
            </xdr:cNvSpPr>
          </xdr:nvSpPr>
          <xdr:spPr bwMode="auto">
            <a:xfrm>
              <a:off x="442" y="172"/>
              <a:ext cx="49" cy="41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7033 w 43200"/>
                <a:gd name="T1" fmla="*/ 36670 h 36669"/>
                <a:gd name="T2" fmla="*/ 36167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</a:path>
                <a:path w="43200" h="36669" stroke="0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70" name="Arc 46">
              <a:extLst>
                <a:ext uri="{FF2B5EF4-FFF2-40B4-BE49-F238E27FC236}">
                  <a16:creationId xmlns:a16="http://schemas.microsoft.com/office/drawing/2014/main" id="{00000000-0008-0000-0100-000072010000}"/>
                </a:ext>
              </a:extLst>
            </xdr:cNvPr>
            <xdr:cNvSpPr>
              <a:spLocks/>
            </xdr:cNvSpPr>
          </xdr:nvSpPr>
          <xdr:spPr bwMode="auto">
            <a:xfrm>
              <a:off x="478" y="172"/>
              <a:ext cx="47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322 w 43200"/>
                <a:gd name="T1" fmla="*/ 36670 h 36669"/>
                <a:gd name="T2" fmla="*/ 43200 w 43200"/>
                <a:gd name="T3" fmla="*/ 2160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</a:path>
                <a:path w="43200" h="36669" stroke="0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71" name="Line 47">
              <a:extLst>
                <a:ext uri="{FF2B5EF4-FFF2-40B4-BE49-F238E27FC236}">
                  <a16:creationId xmlns:a16="http://schemas.microsoft.com/office/drawing/2014/main" id="{00000000-0008-0000-0100-000073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58" y="299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72" name="Line 48">
              <a:extLst>
                <a:ext uri="{FF2B5EF4-FFF2-40B4-BE49-F238E27FC236}">
                  <a16:creationId xmlns:a16="http://schemas.microsoft.com/office/drawing/2014/main" id="{00000000-0008-0000-0100-000074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91" y="299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73" name="Text Box 49">
              <a:extLst>
                <a:ext uri="{FF2B5EF4-FFF2-40B4-BE49-F238E27FC236}">
                  <a16:creationId xmlns:a16="http://schemas.microsoft.com/office/drawing/2014/main" id="{00000000-0008-0000-0100-000075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425" y="371"/>
              <a:ext cx="81" cy="9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1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374" name="Line 50">
              <a:extLst>
                <a:ext uri="{FF2B5EF4-FFF2-40B4-BE49-F238E27FC236}">
                  <a16:creationId xmlns:a16="http://schemas.microsoft.com/office/drawing/2014/main" id="{00000000-0008-0000-0100-000076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44" y="333"/>
              <a:ext cx="114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75" name="Line 51">
              <a:extLst>
                <a:ext uri="{FF2B5EF4-FFF2-40B4-BE49-F238E27FC236}">
                  <a16:creationId xmlns:a16="http://schemas.microsoft.com/office/drawing/2014/main" id="{00000000-0008-0000-0100-000077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44" y="197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76" name="Line 52">
              <a:extLst>
                <a:ext uri="{FF2B5EF4-FFF2-40B4-BE49-F238E27FC236}">
                  <a16:creationId xmlns:a16="http://schemas.microsoft.com/office/drawing/2014/main" id="{00000000-0008-0000-0100-000078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44" y="197"/>
              <a:ext cx="65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77" name="Line 53">
              <a:extLst>
                <a:ext uri="{FF2B5EF4-FFF2-40B4-BE49-F238E27FC236}">
                  <a16:creationId xmlns:a16="http://schemas.microsoft.com/office/drawing/2014/main" id="{00000000-0008-0000-0100-000079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26" y="197"/>
              <a:ext cx="6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78" name="Line 54">
              <a:extLst>
                <a:ext uri="{FF2B5EF4-FFF2-40B4-BE49-F238E27FC236}">
                  <a16:creationId xmlns:a16="http://schemas.microsoft.com/office/drawing/2014/main" id="{00000000-0008-0000-0100-00007A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94" y="197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79" name="Line 55">
              <a:extLst>
                <a:ext uri="{FF2B5EF4-FFF2-40B4-BE49-F238E27FC236}">
                  <a16:creationId xmlns:a16="http://schemas.microsoft.com/office/drawing/2014/main" id="{00000000-0008-0000-0100-00007B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92" y="333"/>
              <a:ext cx="100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80" name="Oval 56">
              <a:extLst>
                <a:ext uri="{FF2B5EF4-FFF2-40B4-BE49-F238E27FC236}">
                  <a16:creationId xmlns:a16="http://schemas.microsoft.com/office/drawing/2014/main" id="{00000000-0008-0000-0100-00007C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35" y="256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81" name="Oval 57">
              <a:extLst>
                <a:ext uri="{FF2B5EF4-FFF2-40B4-BE49-F238E27FC236}">
                  <a16:creationId xmlns:a16="http://schemas.microsoft.com/office/drawing/2014/main" id="{00000000-0008-0000-0100-00007D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85" y="256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sp macro="" textlink="">
        <xdr:nvSpPr>
          <xdr:cNvPr id="241" name="テキスト ボックス 354">
            <a:extLst>
              <a:ext uri="{FF2B5EF4-FFF2-40B4-BE49-F238E27FC236}">
                <a16:creationId xmlns:a16="http://schemas.microsoft.com/office/drawing/2014/main" id="{00000000-0008-0000-0100-0000F1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804614" y="188276"/>
            <a:ext cx="127900" cy="1206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C5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2" name="テキスト ボックス 355">
            <a:extLst>
              <a:ext uri="{FF2B5EF4-FFF2-40B4-BE49-F238E27FC236}">
                <a16:creationId xmlns:a16="http://schemas.microsoft.com/office/drawing/2014/main" id="{00000000-0008-0000-0100-0000F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03246" y="180930"/>
            <a:ext cx="135208" cy="1206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C1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grpSp>
        <xdr:nvGrpSpPr>
          <xdr:cNvPr id="243" name="グループ化 242">
            <a:extLst>
              <a:ext uri="{FF2B5EF4-FFF2-40B4-BE49-F238E27FC236}">
                <a16:creationId xmlns:a16="http://schemas.microsoft.com/office/drawing/2014/main" id="{00000000-0008-0000-0100-0000F3000000}"/>
              </a:ext>
            </a:extLst>
          </xdr:cNvPr>
          <xdr:cNvGrpSpPr>
            <a:grpSpLocks/>
          </xdr:cNvGrpSpPr>
        </xdr:nvGrpSpPr>
        <xdr:grpSpPr bwMode="auto">
          <a:xfrm>
            <a:off x="1037583" y="334046"/>
            <a:ext cx="143509" cy="450253"/>
            <a:chOff x="658" y="265"/>
            <a:chExt cx="91" cy="283"/>
          </a:xfrm>
        </xdr:grpSpPr>
        <xdr:cxnSp macro="">
          <xdr:nvCxnSpPr>
            <xdr:cNvPr id="359" name="Line 61">
              <a:extLst>
                <a:ext uri="{FF2B5EF4-FFF2-40B4-BE49-F238E27FC236}">
                  <a16:creationId xmlns:a16="http://schemas.microsoft.com/office/drawing/2014/main" id="{00000000-0008-0000-0100-000067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72" y="378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60" name="Line 62">
              <a:extLst>
                <a:ext uri="{FF2B5EF4-FFF2-40B4-BE49-F238E27FC236}">
                  <a16:creationId xmlns:a16="http://schemas.microsoft.com/office/drawing/2014/main" id="{00000000-0008-0000-0100-000068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72" y="412"/>
              <a:ext cx="68" cy="1"/>
            </a:xfrm>
            <a:prstGeom prst="line">
              <a:avLst/>
            </a:prstGeom>
            <a:noFill/>
            <a:ln w="381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61" name="Line 63">
              <a:extLst>
                <a:ext uri="{FF2B5EF4-FFF2-40B4-BE49-F238E27FC236}">
                  <a16:creationId xmlns:a16="http://schemas.microsoft.com/office/drawing/2014/main" id="{00000000-0008-0000-0100-000069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659" y="515"/>
              <a:ext cx="17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62" name="Line 64">
              <a:extLst>
                <a:ext uri="{FF2B5EF4-FFF2-40B4-BE49-F238E27FC236}">
                  <a16:creationId xmlns:a16="http://schemas.microsoft.com/office/drawing/2014/main" id="{00000000-0008-0000-0100-00006A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693" y="515"/>
              <a:ext cx="17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63" name="Line 65">
              <a:extLst>
                <a:ext uri="{FF2B5EF4-FFF2-40B4-BE49-F238E27FC236}">
                  <a16:creationId xmlns:a16="http://schemas.microsoft.com/office/drawing/2014/main" id="{00000000-0008-0000-0100-00006B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727" y="515"/>
              <a:ext cx="17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64" name="Line 66">
              <a:extLst>
                <a:ext uri="{FF2B5EF4-FFF2-40B4-BE49-F238E27FC236}">
                  <a16:creationId xmlns:a16="http://schemas.microsoft.com/office/drawing/2014/main" id="{00000000-0008-0000-0100-00006C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58" y="515"/>
              <a:ext cx="91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65" name="Line 67">
              <a:extLst>
                <a:ext uri="{FF2B5EF4-FFF2-40B4-BE49-F238E27FC236}">
                  <a16:creationId xmlns:a16="http://schemas.microsoft.com/office/drawing/2014/main" id="{00000000-0008-0000-0100-00006D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06" y="265"/>
              <a:ext cx="1" cy="11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66" name="Line 68">
              <a:extLst>
                <a:ext uri="{FF2B5EF4-FFF2-40B4-BE49-F238E27FC236}">
                  <a16:creationId xmlns:a16="http://schemas.microsoft.com/office/drawing/2014/main" id="{00000000-0008-0000-0100-00006E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06" y="412"/>
              <a:ext cx="1" cy="10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244" name="楕円 243">
            <a:extLst>
              <a:ext uri="{FF2B5EF4-FFF2-40B4-BE49-F238E27FC236}">
                <a16:creationId xmlns:a16="http://schemas.microsoft.com/office/drawing/2014/main" id="{00000000-0008-0000-0100-0000F4000000}"/>
              </a:ext>
            </a:extLst>
          </xdr:cNvPr>
          <xdr:cNvSpPr>
            <a:spLocks noChangeArrowheads="1"/>
          </xdr:cNvSpPr>
        </xdr:nvSpPr>
        <xdr:spPr bwMode="auto">
          <a:xfrm>
            <a:off x="1100455" y="321310"/>
            <a:ext cx="28575" cy="292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grpSp>
        <xdr:nvGrpSpPr>
          <xdr:cNvPr id="245" name="グループ化 244">
            <a:extLst>
              <a:ext uri="{FF2B5EF4-FFF2-40B4-BE49-F238E27FC236}">
                <a16:creationId xmlns:a16="http://schemas.microsoft.com/office/drawing/2014/main" id="{00000000-0008-0000-0100-0000F5000000}"/>
              </a:ext>
            </a:extLst>
          </xdr:cNvPr>
          <xdr:cNvGrpSpPr>
            <a:grpSpLocks/>
          </xdr:cNvGrpSpPr>
        </xdr:nvGrpSpPr>
        <xdr:grpSpPr bwMode="auto">
          <a:xfrm>
            <a:off x="940433" y="184128"/>
            <a:ext cx="770253" cy="309855"/>
            <a:chOff x="594" y="172"/>
            <a:chExt cx="485" cy="195"/>
          </a:xfrm>
        </xdr:grpSpPr>
        <xdr:cxnSp macro="">
          <xdr:nvCxnSpPr>
            <xdr:cNvPr id="333" name="Line 71">
              <a:extLst>
                <a:ext uri="{FF2B5EF4-FFF2-40B4-BE49-F238E27FC236}">
                  <a16:creationId xmlns:a16="http://schemas.microsoft.com/office/drawing/2014/main" id="{00000000-0008-0000-0100-00004D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94" y="265"/>
              <a:ext cx="22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34" name="Arc 72">
              <a:extLst>
                <a:ext uri="{FF2B5EF4-FFF2-40B4-BE49-F238E27FC236}">
                  <a16:creationId xmlns:a16="http://schemas.microsoft.com/office/drawing/2014/main" id="{00000000-0008-0000-0100-00004E010000}"/>
                </a:ext>
              </a:extLst>
            </xdr:cNvPr>
            <xdr:cNvSpPr>
              <a:spLocks/>
            </xdr:cNvSpPr>
          </xdr:nvSpPr>
          <xdr:spPr bwMode="auto">
            <a:xfrm>
              <a:off x="886" y="172"/>
              <a:ext cx="46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35" name="Arc 73">
              <a:extLst>
                <a:ext uri="{FF2B5EF4-FFF2-40B4-BE49-F238E27FC236}">
                  <a16:creationId xmlns:a16="http://schemas.microsoft.com/office/drawing/2014/main" id="{00000000-0008-0000-0100-00004F010000}"/>
                </a:ext>
              </a:extLst>
            </xdr:cNvPr>
            <xdr:cNvSpPr>
              <a:spLocks/>
            </xdr:cNvSpPr>
          </xdr:nvSpPr>
          <xdr:spPr bwMode="auto">
            <a:xfrm>
              <a:off x="918" y="172"/>
              <a:ext cx="49" cy="41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7033 w 43200"/>
                <a:gd name="T1" fmla="*/ 36670 h 36669"/>
                <a:gd name="T2" fmla="*/ 36167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</a:path>
                <a:path w="43200" h="36669" stroke="0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36" name="Arc 74">
              <a:extLst>
                <a:ext uri="{FF2B5EF4-FFF2-40B4-BE49-F238E27FC236}">
                  <a16:creationId xmlns:a16="http://schemas.microsoft.com/office/drawing/2014/main" id="{00000000-0008-0000-0100-000050010000}"/>
                </a:ext>
              </a:extLst>
            </xdr:cNvPr>
            <xdr:cNvSpPr>
              <a:spLocks/>
            </xdr:cNvSpPr>
          </xdr:nvSpPr>
          <xdr:spPr bwMode="auto">
            <a:xfrm>
              <a:off x="955" y="172"/>
              <a:ext cx="46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322 w 43200"/>
                <a:gd name="T1" fmla="*/ 36670 h 36669"/>
                <a:gd name="T2" fmla="*/ 43200 w 43200"/>
                <a:gd name="T3" fmla="*/ 2160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</a:path>
                <a:path w="43200" h="36669" stroke="0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37" name="Line 75">
              <a:extLst>
                <a:ext uri="{FF2B5EF4-FFF2-40B4-BE49-F238E27FC236}">
                  <a16:creationId xmlns:a16="http://schemas.microsoft.com/office/drawing/2014/main" id="{00000000-0008-0000-0100-000051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34" y="299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38" name="Line 76">
              <a:extLst>
                <a:ext uri="{FF2B5EF4-FFF2-40B4-BE49-F238E27FC236}">
                  <a16:creationId xmlns:a16="http://schemas.microsoft.com/office/drawing/2014/main" id="{00000000-0008-0000-0100-000052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67" y="299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39" name="Line 77">
              <a:extLst>
                <a:ext uri="{FF2B5EF4-FFF2-40B4-BE49-F238E27FC236}">
                  <a16:creationId xmlns:a16="http://schemas.microsoft.com/office/drawing/2014/main" id="{00000000-0008-0000-0100-000053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20" y="333"/>
              <a:ext cx="114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52" name="Line 78">
              <a:extLst>
                <a:ext uri="{FF2B5EF4-FFF2-40B4-BE49-F238E27FC236}">
                  <a16:creationId xmlns:a16="http://schemas.microsoft.com/office/drawing/2014/main" id="{00000000-0008-0000-0100-000060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20" y="197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53" name="Line 79">
              <a:extLst>
                <a:ext uri="{FF2B5EF4-FFF2-40B4-BE49-F238E27FC236}">
                  <a16:creationId xmlns:a16="http://schemas.microsoft.com/office/drawing/2014/main" id="{00000000-0008-0000-0100-000061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20" y="197"/>
              <a:ext cx="6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54" name="Line 80">
              <a:extLst>
                <a:ext uri="{FF2B5EF4-FFF2-40B4-BE49-F238E27FC236}">
                  <a16:creationId xmlns:a16="http://schemas.microsoft.com/office/drawing/2014/main" id="{00000000-0008-0000-0100-000062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02" y="197"/>
              <a:ext cx="67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55" name="Line 81">
              <a:extLst>
                <a:ext uri="{FF2B5EF4-FFF2-40B4-BE49-F238E27FC236}">
                  <a16:creationId xmlns:a16="http://schemas.microsoft.com/office/drawing/2014/main" id="{00000000-0008-0000-0100-000063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70" y="197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56" name="Line 82">
              <a:extLst>
                <a:ext uri="{FF2B5EF4-FFF2-40B4-BE49-F238E27FC236}">
                  <a16:creationId xmlns:a16="http://schemas.microsoft.com/office/drawing/2014/main" id="{00000000-0008-0000-0100-000064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68" y="333"/>
              <a:ext cx="10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57" name="Oval 83">
              <a:extLst>
                <a:ext uri="{FF2B5EF4-FFF2-40B4-BE49-F238E27FC236}">
                  <a16:creationId xmlns:a16="http://schemas.microsoft.com/office/drawing/2014/main" id="{00000000-0008-0000-0100-000065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11" y="256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58" name="Oval 84">
              <a:extLst>
                <a:ext uri="{FF2B5EF4-FFF2-40B4-BE49-F238E27FC236}">
                  <a16:creationId xmlns:a16="http://schemas.microsoft.com/office/drawing/2014/main" id="{00000000-0008-0000-0100-000066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61" y="256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sp macro="" textlink="">
        <xdr:nvSpPr>
          <xdr:cNvPr id="246" name="テキスト ボックス 439">
            <a:extLst>
              <a:ext uri="{FF2B5EF4-FFF2-40B4-BE49-F238E27FC236}">
                <a16:creationId xmlns:a16="http://schemas.microsoft.com/office/drawing/2014/main" id="{00000000-0008-0000-0100-0000F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5312" y="188196"/>
            <a:ext cx="127900" cy="1206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C3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7" name="テキスト ボックス 440">
            <a:extLst>
              <a:ext uri="{FF2B5EF4-FFF2-40B4-BE49-F238E27FC236}">
                <a16:creationId xmlns:a16="http://schemas.microsoft.com/office/drawing/2014/main" id="{00000000-0008-0000-0100-0000F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83823" y="818008"/>
            <a:ext cx="1600200" cy="16151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Fig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　</a:t>
            </a: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7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8" name="テキスト ボックス 512">
            <a:extLst>
              <a:ext uri="{FF2B5EF4-FFF2-40B4-BE49-F238E27FC236}">
                <a16:creationId xmlns:a16="http://schemas.microsoft.com/office/drawing/2014/main" id="{00000000-0008-0000-0100-0000F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39996" y="498025"/>
            <a:ext cx="127900" cy="14950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C4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grpSp>
        <xdr:nvGrpSpPr>
          <xdr:cNvPr id="249" name="グループ化 248">
            <a:extLst>
              <a:ext uri="{FF2B5EF4-FFF2-40B4-BE49-F238E27FC236}">
                <a16:creationId xmlns:a16="http://schemas.microsoft.com/office/drawing/2014/main" id="{00000000-0008-0000-0100-0000F9000000}"/>
              </a:ext>
            </a:extLst>
          </xdr:cNvPr>
          <xdr:cNvGrpSpPr>
            <a:grpSpLocks/>
          </xdr:cNvGrpSpPr>
        </xdr:nvGrpSpPr>
        <xdr:grpSpPr bwMode="auto">
          <a:xfrm>
            <a:off x="2553334" y="334046"/>
            <a:ext cx="143510" cy="450253"/>
            <a:chOff x="1611" y="265"/>
            <a:chExt cx="90" cy="283"/>
          </a:xfrm>
        </xdr:grpSpPr>
        <xdr:cxnSp macro="">
          <xdr:nvCxnSpPr>
            <xdr:cNvPr id="325" name="Line 89">
              <a:extLst>
                <a:ext uri="{FF2B5EF4-FFF2-40B4-BE49-F238E27FC236}">
                  <a16:creationId xmlns:a16="http://schemas.microsoft.com/office/drawing/2014/main" id="{00000000-0008-0000-0100-000045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625" y="378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26" name="Line 90">
              <a:extLst>
                <a:ext uri="{FF2B5EF4-FFF2-40B4-BE49-F238E27FC236}">
                  <a16:creationId xmlns:a16="http://schemas.microsoft.com/office/drawing/2014/main" id="{00000000-0008-0000-0100-000046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625" y="412"/>
              <a:ext cx="68" cy="1"/>
            </a:xfrm>
            <a:prstGeom prst="line">
              <a:avLst/>
            </a:prstGeom>
            <a:noFill/>
            <a:ln w="381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27" name="Line 91">
              <a:extLst>
                <a:ext uri="{FF2B5EF4-FFF2-40B4-BE49-F238E27FC236}">
                  <a16:creationId xmlns:a16="http://schemas.microsoft.com/office/drawing/2014/main" id="{00000000-0008-0000-0100-000047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612" y="51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28" name="Line 92">
              <a:extLst>
                <a:ext uri="{FF2B5EF4-FFF2-40B4-BE49-F238E27FC236}">
                  <a16:creationId xmlns:a16="http://schemas.microsoft.com/office/drawing/2014/main" id="{00000000-0008-0000-0100-000048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646" y="51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29" name="Line 93">
              <a:extLst>
                <a:ext uri="{FF2B5EF4-FFF2-40B4-BE49-F238E27FC236}">
                  <a16:creationId xmlns:a16="http://schemas.microsoft.com/office/drawing/2014/main" id="{00000000-0008-0000-0100-000049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680" y="51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30" name="Line 94">
              <a:extLst>
                <a:ext uri="{FF2B5EF4-FFF2-40B4-BE49-F238E27FC236}">
                  <a16:creationId xmlns:a16="http://schemas.microsoft.com/office/drawing/2014/main" id="{00000000-0008-0000-0100-00004A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611" y="515"/>
              <a:ext cx="90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31" name="Line 95">
              <a:extLst>
                <a:ext uri="{FF2B5EF4-FFF2-40B4-BE49-F238E27FC236}">
                  <a16:creationId xmlns:a16="http://schemas.microsoft.com/office/drawing/2014/main" id="{00000000-0008-0000-0100-00004B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658" y="265"/>
              <a:ext cx="1" cy="11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32" name="Line 96">
              <a:extLst>
                <a:ext uri="{FF2B5EF4-FFF2-40B4-BE49-F238E27FC236}">
                  <a16:creationId xmlns:a16="http://schemas.microsoft.com/office/drawing/2014/main" id="{00000000-0008-0000-0100-00004C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659" y="412"/>
              <a:ext cx="1" cy="10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251" name="楕円 250">
            <a:extLst>
              <a:ext uri="{FF2B5EF4-FFF2-40B4-BE49-F238E27FC236}">
                <a16:creationId xmlns:a16="http://schemas.microsoft.com/office/drawing/2014/main" id="{00000000-0008-0000-0100-0000FB000000}"/>
              </a:ext>
            </a:extLst>
          </xdr:cNvPr>
          <xdr:cNvSpPr>
            <a:spLocks noChangeArrowheads="1"/>
          </xdr:cNvSpPr>
        </xdr:nvSpPr>
        <xdr:spPr bwMode="auto">
          <a:xfrm>
            <a:off x="2616200" y="321310"/>
            <a:ext cx="28575" cy="292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69" name="直線コネクタ 268">
            <a:extLst>
              <a:ext uri="{FF2B5EF4-FFF2-40B4-BE49-F238E27FC236}">
                <a16:creationId xmlns:a16="http://schemas.microsoft.com/office/drawing/2014/main" id="{00000000-0008-0000-0100-00000D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847340" y="731520"/>
            <a:ext cx="144145" cy="190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94" name="直線コネクタ 293">
            <a:extLst>
              <a:ext uri="{FF2B5EF4-FFF2-40B4-BE49-F238E27FC236}">
                <a16:creationId xmlns:a16="http://schemas.microsoft.com/office/drawing/2014/main" id="{00000000-0008-0000-0100-000026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849245" y="731521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95" name="直線コネクタ 294">
            <a:extLst>
              <a:ext uri="{FF2B5EF4-FFF2-40B4-BE49-F238E27FC236}">
                <a16:creationId xmlns:a16="http://schemas.microsoft.com/office/drawing/2014/main" id="{00000000-0008-0000-0100-000027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899410" y="731521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96" name="直線コネクタ 295">
            <a:extLst>
              <a:ext uri="{FF2B5EF4-FFF2-40B4-BE49-F238E27FC236}">
                <a16:creationId xmlns:a16="http://schemas.microsoft.com/office/drawing/2014/main" id="{00000000-0008-0000-0100-000028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957195" y="731521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97" name="楕円 296">
            <a:extLst>
              <a:ext uri="{FF2B5EF4-FFF2-40B4-BE49-F238E27FC236}">
                <a16:creationId xmlns:a16="http://schemas.microsoft.com/office/drawing/2014/main" id="{00000000-0008-0000-0100-000029010000}"/>
              </a:ext>
            </a:extLst>
          </xdr:cNvPr>
          <xdr:cNvSpPr>
            <a:spLocks noChangeArrowheads="1"/>
          </xdr:cNvSpPr>
        </xdr:nvSpPr>
        <xdr:spPr bwMode="auto">
          <a:xfrm>
            <a:off x="2845435" y="261620"/>
            <a:ext cx="145415" cy="14541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298" name="楕円 297">
            <a:extLst>
              <a:ext uri="{FF2B5EF4-FFF2-40B4-BE49-F238E27FC236}">
                <a16:creationId xmlns:a16="http://schemas.microsoft.com/office/drawing/2014/main" id="{00000000-0008-0000-0100-00002A010000}"/>
              </a:ext>
            </a:extLst>
          </xdr:cNvPr>
          <xdr:cNvSpPr>
            <a:spLocks noChangeArrowheads="1"/>
          </xdr:cNvSpPr>
        </xdr:nvSpPr>
        <xdr:spPr bwMode="auto">
          <a:xfrm>
            <a:off x="2881630" y="297815"/>
            <a:ext cx="73025" cy="7302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99" name="直線コネクタ 298">
            <a:extLst>
              <a:ext uri="{FF2B5EF4-FFF2-40B4-BE49-F238E27FC236}">
                <a16:creationId xmlns:a16="http://schemas.microsoft.com/office/drawing/2014/main" id="{00000000-0008-0000-0100-00002B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917825" y="407670"/>
            <a:ext cx="1270" cy="32575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300" name="楕円 299">
            <a:extLst>
              <a:ext uri="{FF2B5EF4-FFF2-40B4-BE49-F238E27FC236}">
                <a16:creationId xmlns:a16="http://schemas.microsoft.com/office/drawing/2014/main" id="{00000000-0008-0000-0100-00002C010000}"/>
              </a:ext>
            </a:extLst>
          </xdr:cNvPr>
          <xdr:cNvSpPr>
            <a:spLocks noChangeArrowheads="1"/>
          </xdr:cNvSpPr>
        </xdr:nvSpPr>
        <xdr:spPr bwMode="auto">
          <a:xfrm>
            <a:off x="2886710" y="302895"/>
            <a:ext cx="57785" cy="57785"/>
          </a:xfrm>
          <a:prstGeom prst="ellipse">
            <a:avLst/>
          </a:prstGeom>
          <a:solidFill>
            <a:srgbClr val="FFFF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301" name="直線コネクタ 300">
            <a:extLst>
              <a:ext uri="{FF2B5EF4-FFF2-40B4-BE49-F238E27FC236}">
                <a16:creationId xmlns:a16="http://schemas.microsoft.com/office/drawing/2014/main" id="{00000000-0008-0000-0100-00002D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446655" y="334010"/>
            <a:ext cx="396240" cy="127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302" name="テキスト ボックス 532">
            <a:extLst>
              <a:ext uri="{FF2B5EF4-FFF2-40B4-BE49-F238E27FC236}">
                <a16:creationId xmlns:a16="http://schemas.microsoft.com/office/drawing/2014/main" id="{00000000-0008-0000-0100-00002E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570325" y="184150"/>
            <a:ext cx="127900" cy="1206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C7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grpSp>
        <xdr:nvGrpSpPr>
          <xdr:cNvPr id="303" name="グループ化 302">
            <a:extLst>
              <a:ext uri="{FF2B5EF4-FFF2-40B4-BE49-F238E27FC236}">
                <a16:creationId xmlns:a16="http://schemas.microsoft.com/office/drawing/2014/main" id="{00000000-0008-0000-0100-00002F010000}"/>
              </a:ext>
            </a:extLst>
          </xdr:cNvPr>
          <xdr:cNvGrpSpPr>
            <a:grpSpLocks/>
          </xdr:cNvGrpSpPr>
        </xdr:nvGrpSpPr>
        <xdr:grpSpPr bwMode="auto">
          <a:xfrm>
            <a:off x="1690369" y="184128"/>
            <a:ext cx="770889" cy="309855"/>
            <a:chOff x="1070" y="172"/>
            <a:chExt cx="485" cy="195"/>
          </a:xfrm>
        </xdr:grpSpPr>
        <xdr:cxnSp macro="">
          <xdr:nvCxnSpPr>
            <xdr:cNvPr id="307" name="Line 109">
              <a:extLst>
                <a:ext uri="{FF2B5EF4-FFF2-40B4-BE49-F238E27FC236}">
                  <a16:creationId xmlns:a16="http://schemas.microsoft.com/office/drawing/2014/main" id="{00000000-0008-0000-0100-000033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70" y="265"/>
              <a:ext cx="227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08" name="Arc 110">
              <a:extLst>
                <a:ext uri="{FF2B5EF4-FFF2-40B4-BE49-F238E27FC236}">
                  <a16:creationId xmlns:a16="http://schemas.microsoft.com/office/drawing/2014/main" id="{00000000-0008-0000-0100-000034010000}"/>
                </a:ext>
              </a:extLst>
            </xdr:cNvPr>
            <xdr:cNvSpPr>
              <a:spLocks/>
            </xdr:cNvSpPr>
          </xdr:nvSpPr>
          <xdr:spPr bwMode="auto">
            <a:xfrm>
              <a:off x="1362" y="172"/>
              <a:ext cx="46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09" name="Arc 111">
              <a:extLst>
                <a:ext uri="{FF2B5EF4-FFF2-40B4-BE49-F238E27FC236}">
                  <a16:creationId xmlns:a16="http://schemas.microsoft.com/office/drawing/2014/main" id="{00000000-0008-0000-0100-000035010000}"/>
                </a:ext>
              </a:extLst>
            </xdr:cNvPr>
            <xdr:cNvSpPr>
              <a:spLocks/>
            </xdr:cNvSpPr>
          </xdr:nvSpPr>
          <xdr:spPr bwMode="auto">
            <a:xfrm>
              <a:off x="1395" y="172"/>
              <a:ext cx="48" cy="41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7033 w 43200"/>
                <a:gd name="T1" fmla="*/ 36670 h 36669"/>
                <a:gd name="T2" fmla="*/ 36167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</a:path>
                <a:path w="43200" h="36669" stroke="0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10" name="Arc 112">
              <a:extLst>
                <a:ext uri="{FF2B5EF4-FFF2-40B4-BE49-F238E27FC236}">
                  <a16:creationId xmlns:a16="http://schemas.microsoft.com/office/drawing/2014/main" id="{00000000-0008-0000-0100-000036010000}"/>
                </a:ext>
              </a:extLst>
            </xdr:cNvPr>
            <xdr:cNvSpPr>
              <a:spLocks/>
            </xdr:cNvSpPr>
          </xdr:nvSpPr>
          <xdr:spPr bwMode="auto">
            <a:xfrm>
              <a:off x="1431" y="172"/>
              <a:ext cx="46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322 w 43200"/>
                <a:gd name="T1" fmla="*/ 36670 h 36669"/>
                <a:gd name="T2" fmla="*/ 43200 w 43200"/>
                <a:gd name="T3" fmla="*/ 2160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</a:path>
                <a:path w="43200" h="36669" stroke="0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12" name="Line 113">
              <a:extLst>
                <a:ext uri="{FF2B5EF4-FFF2-40B4-BE49-F238E27FC236}">
                  <a16:creationId xmlns:a16="http://schemas.microsoft.com/office/drawing/2014/main" id="{00000000-0008-0000-0100-000038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10" y="299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16" name="Line 114">
              <a:extLst>
                <a:ext uri="{FF2B5EF4-FFF2-40B4-BE49-F238E27FC236}">
                  <a16:creationId xmlns:a16="http://schemas.microsoft.com/office/drawing/2014/main" id="{00000000-0008-0000-0100-00003C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43" y="299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17" name="Line 115">
              <a:extLst>
                <a:ext uri="{FF2B5EF4-FFF2-40B4-BE49-F238E27FC236}">
                  <a16:creationId xmlns:a16="http://schemas.microsoft.com/office/drawing/2014/main" id="{00000000-0008-0000-0100-00003D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297" y="333"/>
              <a:ext cx="113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18" name="Line 116">
              <a:extLst>
                <a:ext uri="{FF2B5EF4-FFF2-40B4-BE49-F238E27FC236}">
                  <a16:creationId xmlns:a16="http://schemas.microsoft.com/office/drawing/2014/main" id="{00000000-0008-0000-0100-00003E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297" y="197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19" name="Line 117">
              <a:extLst>
                <a:ext uri="{FF2B5EF4-FFF2-40B4-BE49-F238E27FC236}">
                  <a16:creationId xmlns:a16="http://schemas.microsoft.com/office/drawing/2014/main" id="{00000000-0008-0000-0100-00003F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297" y="197"/>
              <a:ext cx="65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20" name="Line 118">
              <a:extLst>
                <a:ext uri="{FF2B5EF4-FFF2-40B4-BE49-F238E27FC236}">
                  <a16:creationId xmlns:a16="http://schemas.microsoft.com/office/drawing/2014/main" id="{00000000-0008-0000-0100-000040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78" y="197"/>
              <a:ext cx="67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21" name="Line 119">
              <a:extLst>
                <a:ext uri="{FF2B5EF4-FFF2-40B4-BE49-F238E27FC236}">
                  <a16:creationId xmlns:a16="http://schemas.microsoft.com/office/drawing/2014/main" id="{00000000-0008-0000-0100-000041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546" y="197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22" name="Line 120">
              <a:extLst>
                <a:ext uri="{FF2B5EF4-FFF2-40B4-BE49-F238E27FC236}">
                  <a16:creationId xmlns:a16="http://schemas.microsoft.com/office/drawing/2014/main" id="{00000000-0008-0000-0100-000042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44" y="333"/>
              <a:ext cx="10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23" name="Oval 121">
              <a:extLst>
                <a:ext uri="{FF2B5EF4-FFF2-40B4-BE49-F238E27FC236}">
                  <a16:creationId xmlns:a16="http://schemas.microsoft.com/office/drawing/2014/main" id="{00000000-0008-0000-0100-000043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287" y="256"/>
              <a:ext cx="19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24" name="Oval 122">
              <a:extLst>
                <a:ext uri="{FF2B5EF4-FFF2-40B4-BE49-F238E27FC236}">
                  <a16:creationId xmlns:a16="http://schemas.microsoft.com/office/drawing/2014/main" id="{00000000-0008-0000-0100-000044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537" y="256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sp macro="" textlink="">
        <xdr:nvSpPr>
          <xdr:cNvPr id="304" name="テキスト ボックス 548">
            <a:extLst>
              <a:ext uri="{FF2B5EF4-FFF2-40B4-BE49-F238E27FC236}">
                <a16:creationId xmlns:a16="http://schemas.microsoft.com/office/drawing/2014/main" id="{00000000-0008-0000-0100-000030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205840" y="507554"/>
            <a:ext cx="127900" cy="1863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C6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5" name="テキスト ボックス 549">
            <a:extLst>
              <a:ext uri="{FF2B5EF4-FFF2-40B4-BE49-F238E27FC236}">
                <a16:creationId xmlns:a16="http://schemas.microsoft.com/office/drawing/2014/main" id="{00000000-0008-0000-0100-000031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175915" y="30826"/>
            <a:ext cx="122496" cy="16212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L6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6" name="テキスト ボックス 550">
            <a:extLst>
              <a:ext uri="{FF2B5EF4-FFF2-40B4-BE49-F238E27FC236}">
                <a16:creationId xmlns:a16="http://schemas.microsoft.com/office/drawing/2014/main" id="{00000000-0008-0000-0100-000032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27611" y="27934"/>
            <a:ext cx="143226" cy="16212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L4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</xdr:grpSp>
    <xdr:clientData/>
  </xdr:twoCellAnchor>
  <xdr:twoCellAnchor editAs="oneCell">
    <xdr:from>
      <xdr:col>2</xdr:col>
      <xdr:colOff>228600</xdr:colOff>
      <xdr:row>1</xdr:row>
      <xdr:rowOff>190500</xdr:rowOff>
    </xdr:from>
    <xdr:to>
      <xdr:col>4</xdr:col>
      <xdr:colOff>388621</xdr:colOff>
      <xdr:row>4</xdr:row>
      <xdr:rowOff>198167</xdr:rowOff>
    </xdr:to>
    <xdr:pic>
      <xdr:nvPicPr>
        <xdr:cNvPr id="435" name="図 434">
          <a:extLst>
            <a:ext uri="{FF2B5EF4-FFF2-40B4-BE49-F238E27FC236}">
              <a16:creationId xmlns:a16="http://schemas.microsoft.com/office/drawing/2014/main" id="{00000000-0008-0000-01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426720"/>
          <a:ext cx="922021" cy="71632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31</xdr:row>
      <xdr:rowOff>193964</xdr:rowOff>
    </xdr:from>
    <xdr:to>
      <xdr:col>6</xdr:col>
      <xdr:colOff>569960</xdr:colOff>
      <xdr:row>43</xdr:row>
      <xdr:rowOff>168564</xdr:rowOff>
    </xdr:to>
    <xdr:graphicFrame macro="">
      <xdr:nvGraphicFramePr>
        <xdr:cNvPr id="110" name="グラフ 109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425450</xdr:colOff>
      <xdr:row>19</xdr:row>
      <xdr:rowOff>149013</xdr:rowOff>
    </xdr:from>
    <xdr:to>
      <xdr:col>15</xdr:col>
      <xdr:colOff>477032</xdr:colOff>
      <xdr:row>22</xdr:row>
      <xdr:rowOff>62148</xdr:rowOff>
    </xdr:to>
    <xdr:grpSp>
      <xdr:nvGrpSpPr>
        <xdr:cNvPr id="111" name="グループ化 110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GrpSpPr/>
      </xdr:nvGrpSpPr>
      <xdr:grpSpPr>
        <a:xfrm>
          <a:off x="9279890" y="4149513"/>
          <a:ext cx="1392702" cy="598935"/>
          <a:chOff x="11417563" y="5091723"/>
          <a:chExt cx="1377462" cy="597876"/>
        </a:xfrm>
      </xdr:grpSpPr>
      <xdr:sp macro="" textlink="">
        <xdr:nvSpPr>
          <xdr:cNvPr id="112" name="吹き出し: 角を丸めた四角形 111">
            <a:extLst>
              <a:ext uri="{FF2B5EF4-FFF2-40B4-BE49-F238E27FC236}">
                <a16:creationId xmlns:a16="http://schemas.microsoft.com/office/drawing/2014/main" id="{00000000-0008-0000-0200-000070000000}"/>
              </a:ext>
            </a:extLst>
          </xdr:cNvPr>
          <xdr:cNvSpPr/>
        </xdr:nvSpPr>
        <xdr:spPr>
          <a:xfrm>
            <a:off x="11417563" y="5091723"/>
            <a:ext cx="1377462" cy="597876"/>
          </a:xfrm>
          <a:prstGeom prst="wedgeRoundRectCallout">
            <a:avLst>
              <a:gd name="adj1" fmla="val -74776"/>
              <a:gd name="adj2" fmla="val -59646"/>
              <a:gd name="adj3" fmla="val 16667"/>
            </a:avLst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13" name="テキスト ボックス 112">
            <a:extLst>
              <a:ext uri="{FF2B5EF4-FFF2-40B4-BE49-F238E27FC236}">
                <a16:creationId xmlns:a16="http://schemas.microsoft.com/office/drawing/2014/main" id="{00000000-0008-0000-0200-000071000000}"/>
              </a:ext>
            </a:extLst>
          </xdr:cNvPr>
          <xdr:cNvSpPr txBox="1"/>
        </xdr:nvSpPr>
        <xdr:spPr>
          <a:xfrm>
            <a:off x="11475667" y="5113704"/>
            <a:ext cx="1260231" cy="50995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en-US" altLang="ja-JP" sz="1100" b="1">
                <a:latin typeface="ＭＳ Ｐ明朝" panose="02020600040205080304" pitchFamily="18" charset="-128"/>
                <a:ea typeface="ＭＳ Ｐ明朝" panose="02020600040205080304" pitchFamily="18" charset="-128"/>
              </a:rPr>
              <a:t>E</a:t>
            </a:r>
            <a:r>
              <a:rPr kumimoji="1" lang="ja-JP" altLang="en-US" sz="1100" b="1">
                <a:latin typeface="Times New Roman" panose="02020603050405020304" pitchFamily="18" charset="0"/>
                <a:ea typeface="ＭＳ Ｐ明朝" panose="02020600040205080304" pitchFamily="18" charset="-128"/>
                <a:cs typeface="Times New Roman" panose="02020603050405020304" pitchFamily="18" charset="0"/>
              </a:rPr>
              <a:t>系列</a:t>
            </a:r>
            <a:r>
              <a:rPr kumimoji="1" lang="ja-JP" altLang="en-US" sz="1100" b="1">
                <a:latin typeface="ＭＳ Ｐ明朝" panose="02020600040205080304" pitchFamily="18" charset="-128"/>
                <a:ea typeface="ＭＳ Ｐ明朝" panose="02020600040205080304" pitchFamily="18" charset="-128"/>
              </a:rPr>
              <a:t>の中から近いものを挿入する</a:t>
            </a:r>
          </a:p>
        </xdr:txBody>
      </xdr:sp>
    </xdr:grpSp>
    <xdr:clientData/>
  </xdr:twoCellAnchor>
  <xdr:twoCellAnchor>
    <xdr:from>
      <xdr:col>7</xdr:col>
      <xdr:colOff>445772</xdr:colOff>
      <xdr:row>10</xdr:row>
      <xdr:rowOff>40640</xdr:rowOff>
    </xdr:from>
    <xdr:to>
      <xdr:col>12</xdr:col>
      <xdr:colOff>403860</xdr:colOff>
      <xdr:row>11</xdr:row>
      <xdr:rowOff>160020</xdr:rowOff>
    </xdr:to>
    <xdr:grpSp>
      <xdr:nvGrpSpPr>
        <xdr:cNvPr id="114" name="グループ化 113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GrpSpPr/>
      </xdr:nvGrpSpPr>
      <xdr:grpSpPr>
        <a:xfrm>
          <a:off x="5200652" y="2120900"/>
          <a:ext cx="3379468" cy="347980"/>
          <a:chOff x="6931250" y="4309487"/>
          <a:chExt cx="1413240" cy="597876"/>
        </a:xfrm>
      </xdr:grpSpPr>
      <xdr:sp macro="" textlink="">
        <xdr:nvSpPr>
          <xdr:cNvPr id="115" name="吹き出し: 角を丸めた四角形 114">
            <a:extLst>
              <a:ext uri="{FF2B5EF4-FFF2-40B4-BE49-F238E27FC236}">
                <a16:creationId xmlns:a16="http://schemas.microsoft.com/office/drawing/2014/main" id="{00000000-0008-0000-0200-000073000000}"/>
              </a:ext>
            </a:extLst>
          </xdr:cNvPr>
          <xdr:cNvSpPr/>
        </xdr:nvSpPr>
        <xdr:spPr>
          <a:xfrm>
            <a:off x="6931250" y="4309487"/>
            <a:ext cx="1413240" cy="597876"/>
          </a:xfrm>
          <a:prstGeom prst="wedgeRoundRectCallout">
            <a:avLst>
              <a:gd name="adj1" fmla="val -60344"/>
              <a:gd name="adj2" fmla="val 55871"/>
              <a:gd name="adj3" fmla="val 16667"/>
            </a:avLst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16" name="テキスト ボックス 115">
            <a:extLst>
              <a:ext uri="{FF2B5EF4-FFF2-40B4-BE49-F238E27FC236}">
                <a16:creationId xmlns:a16="http://schemas.microsoft.com/office/drawing/2014/main" id="{00000000-0008-0000-0200-000074000000}"/>
              </a:ext>
            </a:extLst>
          </xdr:cNvPr>
          <xdr:cNvSpPr txBox="1"/>
        </xdr:nvSpPr>
        <xdr:spPr>
          <a:xfrm>
            <a:off x="6985537" y="4338656"/>
            <a:ext cx="1325829" cy="50995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ja-JP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この値を設定部</a:t>
            </a:r>
            <a:r>
              <a:rPr kumimoji="1" lang="ja-JP" altLang="en-US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規格化定数（数値で）</a:t>
            </a:r>
            <a:r>
              <a:rPr kumimoji="1" lang="ja-JP" altLang="ja-JP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挿入する</a:t>
            </a:r>
            <a:endParaRPr kumimoji="1" lang="ja-JP" altLang="en-US" sz="1100" b="1">
              <a:latin typeface="ＭＳ Ｐ明朝" panose="02020600040205080304" pitchFamily="18" charset="-128"/>
              <a:ea typeface="ＭＳ Ｐ明朝" panose="02020600040205080304" pitchFamily="18" charset="-128"/>
            </a:endParaRPr>
          </a:p>
        </xdr:txBody>
      </xdr:sp>
    </xdr:grpSp>
    <xdr:clientData/>
  </xdr:twoCellAnchor>
  <xdr:twoCellAnchor>
    <xdr:from>
      <xdr:col>2</xdr:col>
      <xdr:colOff>564093</xdr:colOff>
      <xdr:row>12</xdr:row>
      <xdr:rowOff>195367</xdr:rowOff>
    </xdr:from>
    <xdr:to>
      <xdr:col>13</xdr:col>
      <xdr:colOff>45720</xdr:colOff>
      <xdr:row>14</xdr:row>
      <xdr:rowOff>36406</xdr:rowOff>
    </xdr:to>
    <xdr:sp macro="" textlink="">
      <xdr:nvSpPr>
        <xdr:cNvPr id="117" name="四角形: 角を丸くする 116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SpPr/>
      </xdr:nvSpPr>
      <xdr:spPr>
        <a:xfrm>
          <a:off x="1905213" y="2732827"/>
          <a:ext cx="6857787" cy="298239"/>
        </a:xfrm>
        <a:prstGeom prst="roundRect">
          <a:avLst/>
        </a:prstGeom>
        <a:noFill/>
        <a:ln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632036</xdr:colOff>
      <xdr:row>17</xdr:row>
      <xdr:rowOff>182881</xdr:rowOff>
    </xdr:from>
    <xdr:to>
      <xdr:col>13</xdr:col>
      <xdr:colOff>83819</xdr:colOff>
      <xdr:row>19</xdr:row>
      <xdr:rowOff>49955</xdr:rowOff>
    </xdr:to>
    <xdr:sp macro="" textlink="">
      <xdr:nvSpPr>
        <xdr:cNvPr id="118" name="四角形: 角を丸くする 117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SpPr/>
      </xdr:nvSpPr>
      <xdr:spPr>
        <a:xfrm>
          <a:off x="1973156" y="3726181"/>
          <a:ext cx="6827943" cy="324274"/>
        </a:xfrm>
        <a:prstGeom prst="roundRect">
          <a:avLst/>
        </a:prstGeom>
        <a:noFill/>
        <a:ln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5.6</a:t>
          </a:r>
          <a:endParaRPr kumimoji="1" lang="ja-JP" altLang="en-US" sz="1100"/>
        </a:p>
      </xdr:txBody>
    </xdr:sp>
    <xdr:clientData/>
  </xdr:twoCellAnchor>
  <xdr:twoCellAnchor>
    <xdr:from>
      <xdr:col>14</xdr:col>
      <xdr:colOff>457200</xdr:colOff>
      <xdr:row>9</xdr:row>
      <xdr:rowOff>76200</xdr:rowOff>
    </xdr:from>
    <xdr:to>
      <xdr:col>20</xdr:col>
      <xdr:colOff>651513</xdr:colOff>
      <xdr:row>16</xdr:row>
      <xdr:rowOff>45720</xdr:rowOff>
    </xdr:to>
    <xdr:grpSp>
      <xdr:nvGrpSpPr>
        <xdr:cNvPr id="218" name="グループ化 217"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GrpSpPr>
          <a:grpSpLocks noChangeAspect="1"/>
        </xdr:cNvGrpSpPr>
      </xdr:nvGrpSpPr>
      <xdr:grpSpPr>
        <a:xfrm>
          <a:off x="9982200" y="2019300"/>
          <a:ext cx="4217673" cy="1341120"/>
          <a:chOff x="0" y="27934"/>
          <a:chExt cx="2991485" cy="951587"/>
        </a:xfrm>
      </xdr:grpSpPr>
      <xdr:grpSp>
        <xdr:nvGrpSpPr>
          <xdr:cNvPr id="219" name="グループ化 218">
            <a:extLst>
              <a:ext uri="{FF2B5EF4-FFF2-40B4-BE49-F238E27FC236}">
                <a16:creationId xmlns:a16="http://schemas.microsoft.com/office/drawing/2014/main" id="{00000000-0008-0000-0200-0000DB000000}"/>
              </a:ext>
            </a:extLst>
          </xdr:cNvPr>
          <xdr:cNvGrpSpPr>
            <a:grpSpLocks/>
          </xdr:cNvGrpSpPr>
        </xdr:nvGrpSpPr>
        <xdr:grpSpPr bwMode="auto">
          <a:xfrm>
            <a:off x="281305" y="334046"/>
            <a:ext cx="144145" cy="450253"/>
            <a:chOff x="182" y="265"/>
            <a:chExt cx="91" cy="283"/>
          </a:xfrm>
        </xdr:grpSpPr>
        <xdr:cxnSp macro="">
          <xdr:nvCxnSpPr>
            <xdr:cNvPr id="325" name="Line 13">
              <a:extLst>
                <a:ext uri="{FF2B5EF4-FFF2-40B4-BE49-F238E27FC236}">
                  <a16:creationId xmlns:a16="http://schemas.microsoft.com/office/drawing/2014/main" id="{00000000-0008-0000-0200-000045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6" y="378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26" name="Line 14">
              <a:extLst>
                <a:ext uri="{FF2B5EF4-FFF2-40B4-BE49-F238E27FC236}">
                  <a16:creationId xmlns:a16="http://schemas.microsoft.com/office/drawing/2014/main" id="{00000000-0008-0000-0200-000046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6" y="412"/>
              <a:ext cx="68" cy="1"/>
            </a:xfrm>
            <a:prstGeom prst="line">
              <a:avLst/>
            </a:prstGeom>
            <a:noFill/>
            <a:ln w="381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27" name="Line 15">
              <a:extLst>
                <a:ext uri="{FF2B5EF4-FFF2-40B4-BE49-F238E27FC236}">
                  <a16:creationId xmlns:a16="http://schemas.microsoft.com/office/drawing/2014/main" id="{00000000-0008-0000-0200-000047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83" y="515"/>
              <a:ext cx="17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28" name="Line 16">
              <a:extLst>
                <a:ext uri="{FF2B5EF4-FFF2-40B4-BE49-F238E27FC236}">
                  <a16:creationId xmlns:a16="http://schemas.microsoft.com/office/drawing/2014/main" id="{00000000-0008-0000-0200-000048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217" y="515"/>
              <a:ext cx="17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29" name="Line 17">
              <a:extLst>
                <a:ext uri="{FF2B5EF4-FFF2-40B4-BE49-F238E27FC236}">
                  <a16:creationId xmlns:a16="http://schemas.microsoft.com/office/drawing/2014/main" id="{00000000-0008-0000-0200-000049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251" y="515"/>
              <a:ext cx="17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30" name="Line 18">
              <a:extLst>
                <a:ext uri="{FF2B5EF4-FFF2-40B4-BE49-F238E27FC236}">
                  <a16:creationId xmlns:a16="http://schemas.microsoft.com/office/drawing/2014/main" id="{00000000-0008-0000-0200-00004A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2" y="515"/>
              <a:ext cx="91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31" name="Line 19">
              <a:extLst>
                <a:ext uri="{FF2B5EF4-FFF2-40B4-BE49-F238E27FC236}">
                  <a16:creationId xmlns:a16="http://schemas.microsoft.com/office/drawing/2014/main" id="{00000000-0008-0000-0200-00004B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30" y="265"/>
              <a:ext cx="1" cy="11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32" name="Line 20">
              <a:extLst>
                <a:ext uri="{FF2B5EF4-FFF2-40B4-BE49-F238E27FC236}">
                  <a16:creationId xmlns:a16="http://schemas.microsoft.com/office/drawing/2014/main" id="{00000000-0008-0000-0200-00004C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30" y="412"/>
              <a:ext cx="1" cy="10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grpSp>
        <xdr:nvGrpSpPr>
          <xdr:cNvPr id="220" name="グループ化 219">
            <a:extLst>
              <a:ext uri="{FF2B5EF4-FFF2-40B4-BE49-F238E27FC236}">
                <a16:creationId xmlns:a16="http://schemas.microsoft.com/office/drawing/2014/main" id="{00000000-0008-0000-0200-0000DC000000}"/>
              </a:ext>
            </a:extLst>
          </xdr:cNvPr>
          <xdr:cNvGrpSpPr>
            <a:grpSpLocks/>
          </xdr:cNvGrpSpPr>
        </xdr:nvGrpSpPr>
        <xdr:grpSpPr bwMode="auto">
          <a:xfrm>
            <a:off x="1795144" y="334046"/>
            <a:ext cx="144145" cy="450253"/>
            <a:chOff x="1134" y="265"/>
            <a:chExt cx="91" cy="283"/>
          </a:xfrm>
        </xdr:grpSpPr>
        <xdr:cxnSp macro="">
          <xdr:nvCxnSpPr>
            <xdr:cNvPr id="317" name="Line 22">
              <a:extLst>
                <a:ext uri="{FF2B5EF4-FFF2-40B4-BE49-F238E27FC236}">
                  <a16:creationId xmlns:a16="http://schemas.microsoft.com/office/drawing/2014/main" id="{00000000-0008-0000-0200-00003D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149" y="378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18" name="Line 23">
              <a:extLst>
                <a:ext uri="{FF2B5EF4-FFF2-40B4-BE49-F238E27FC236}">
                  <a16:creationId xmlns:a16="http://schemas.microsoft.com/office/drawing/2014/main" id="{00000000-0008-0000-0200-00003E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149" y="412"/>
              <a:ext cx="68" cy="1"/>
            </a:xfrm>
            <a:prstGeom prst="line">
              <a:avLst/>
            </a:prstGeom>
            <a:noFill/>
            <a:ln w="381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19" name="Line 24">
              <a:extLst>
                <a:ext uri="{FF2B5EF4-FFF2-40B4-BE49-F238E27FC236}">
                  <a16:creationId xmlns:a16="http://schemas.microsoft.com/office/drawing/2014/main" id="{00000000-0008-0000-0200-00003F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136" y="51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20" name="Line 25">
              <a:extLst>
                <a:ext uri="{FF2B5EF4-FFF2-40B4-BE49-F238E27FC236}">
                  <a16:creationId xmlns:a16="http://schemas.microsoft.com/office/drawing/2014/main" id="{00000000-0008-0000-0200-000040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170" y="51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21" name="Line 26">
              <a:extLst>
                <a:ext uri="{FF2B5EF4-FFF2-40B4-BE49-F238E27FC236}">
                  <a16:creationId xmlns:a16="http://schemas.microsoft.com/office/drawing/2014/main" id="{00000000-0008-0000-0200-000041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204" y="51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22" name="Line 27">
              <a:extLst>
                <a:ext uri="{FF2B5EF4-FFF2-40B4-BE49-F238E27FC236}">
                  <a16:creationId xmlns:a16="http://schemas.microsoft.com/office/drawing/2014/main" id="{00000000-0008-0000-0200-000042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134" y="515"/>
              <a:ext cx="91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23" name="Line 28">
              <a:extLst>
                <a:ext uri="{FF2B5EF4-FFF2-40B4-BE49-F238E27FC236}">
                  <a16:creationId xmlns:a16="http://schemas.microsoft.com/office/drawing/2014/main" id="{00000000-0008-0000-0200-000043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182" y="265"/>
              <a:ext cx="1" cy="11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24" name="Line 29">
              <a:extLst>
                <a:ext uri="{FF2B5EF4-FFF2-40B4-BE49-F238E27FC236}">
                  <a16:creationId xmlns:a16="http://schemas.microsoft.com/office/drawing/2014/main" id="{00000000-0008-0000-0200-000044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183" y="412"/>
              <a:ext cx="1" cy="10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cxnSp macro="">
        <xdr:nvCxnSpPr>
          <xdr:cNvPr id="221" name="直線コネクタ 220">
            <a:extLst>
              <a:ext uri="{FF2B5EF4-FFF2-40B4-BE49-F238E27FC236}">
                <a16:creationId xmlns:a16="http://schemas.microsoft.com/office/drawing/2014/main" id="{00000000-0008-0000-0200-0000DD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44780" y="334010"/>
            <a:ext cx="397510" cy="127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22" name="楕円 221">
            <a:extLst>
              <a:ext uri="{FF2B5EF4-FFF2-40B4-BE49-F238E27FC236}">
                <a16:creationId xmlns:a16="http://schemas.microsoft.com/office/drawing/2014/main" id="{00000000-0008-0000-0200-0000DE000000}"/>
              </a:ext>
            </a:extLst>
          </xdr:cNvPr>
          <xdr:cNvSpPr>
            <a:spLocks noChangeArrowheads="1"/>
          </xdr:cNvSpPr>
        </xdr:nvSpPr>
        <xdr:spPr bwMode="auto">
          <a:xfrm>
            <a:off x="344170" y="321310"/>
            <a:ext cx="29210" cy="29210"/>
          </a:xfrm>
          <a:prstGeom prst="ellipse">
            <a:avLst/>
          </a:prstGeom>
          <a:solidFill>
            <a:srgbClr val="0000FF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223" name="楕円 222">
            <a:extLst>
              <a:ext uri="{FF2B5EF4-FFF2-40B4-BE49-F238E27FC236}">
                <a16:creationId xmlns:a16="http://schemas.microsoft.com/office/drawing/2014/main" id="{00000000-0008-0000-0200-0000DF000000}"/>
              </a:ext>
            </a:extLst>
          </xdr:cNvPr>
          <xdr:cNvSpPr>
            <a:spLocks noChangeArrowheads="1"/>
          </xdr:cNvSpPr>
        </xdr:nvSpPr>
        <xdr:spPr bwMode="auto">
          <a:xfrm>
            <a:off x="344170" y="321310"/>
            <a:ext cx="29210" cy="292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224" name="楕円 223">
            <a:extLst>
              <a:ext uri="{FF2B5EF4-FFF2-40B4-BE49-F238E27FC236}">
                <a16:creationId xmlns:a16="http://schemas.microsoft.com/office/drawing/2014/main" id="{00000000-0008-0000-0200-0000E0000000}"/>
              </a:ext>
            </a:extLst>
          </xdr:cNvPr>
          <xdr:cNvSpPr>
            <a:spLocks noChangeArrowheads="1"/>
          </xdr:cNvSpPr>
        </xdr:nvSpPr>
        <xdr:spPr bwMode="auto">
          <a:xfrm>
            <a:off x="1858010" y="321310"/>
            <a:ext cx="29210" cy="292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25" name="直線コネクタ 224">
            <a:extLst>
              <a:ext uri="{FF2B5EF4-FFF2-40B4-BE49-F238E27FC236}">
                <a16:creationId xmlns:a16="http://schemas.microsoft.com/office/drawing/2014/main" id="{00000000-0008-0000-0200-0000E1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0" y="729615"/>
            <a:ext cx="143510" cy="190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26" name="直線コネクタ 225">
            <a:extLst>
              <a:ext uri="{FF2B5EF4-FFF2-40B4-BE49-F238E27FC236}">
                <a16:creationId xmlns:a16="http://schemas.microsoft.com/office/drawing/2014/main" id="{00000000-0008-0000-0200-0000E2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270" y="729616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27" name="直線コネクタ 226">
            <a:extLst>
              <a:ext uri="{FF2B5EF4-FFF2-40B4-BE49-F238E27FC236}">
                <a16:creationId xmlns:a16="http://schemas.microsoft.com/office/drawing/2014/main" id="{00000000-0008-0000-0200-0000E3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53340" y="729616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28" name="直線コネクタ 227">
            <a:extLst>
              <a:ext uri="{FF2B5EF4-FFF2-40B4-BE49-F238E27FC236}">
                <a16:creationId xmlns:a16="http://schemas.microsoft.com/office/drawing/2014/main" id="{00000000-0008-0000-0200-0000E4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11125" y="729616"/>
            <a:ext cx="26670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29" name="楕円 228">
            <a:extLst>
              <a:ext uri="{FF2B5EF4-FFF2-40B4-BE49-F238E27FC236}">
                <a16:creationId xmlns:a16="http://schemas.microsoft.com/office/drawing/2014/main" id="{00000000-0008-0000-0200-0000E5000000}"/>
              </a:ext>
            </a:extLst>
          </xdr:cNvPr>
          <xdr:cNvSpPr>
            <a:spLocks noChangeArrowheads="1"/>
          </xdr:cNvSpPr>
        </xdr:nvSpPr>
        <xdr:spPr bwMode="auto">
          <a:xfrm>
            <a:off x="0" y="260350"/>
            <a:ext cx="144780" cy="14478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230" name="楕円 229">
            <a:extLst>
              <a:ext uri="{FF2B5EF4-FFF2-40B4-BE49-F238E27FC236}">
                <a16:creationId xmlns:a16="http://schemas.microsoft.com/office/drawing/2014/main" id="{00000000-0008-0000-0200-0000E6000000}"/>
              </a:ext>
            </a:extLst>
          </xdr:cNvPr>
          <xdr:cNvSpPr>
            <a:spLocks noChangeArrowheads="1"/>
          </xdr:cNvSpPr>
        </xdr:nvSpPr>
        <xdr:spPr bwMode="auto">
          <a:xfrm>
            <a:off x="35560" y="297815"/>
            <a:ext cx="73025" cy="7302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31" name="直線コネクタ 230">
            <a:extLst>
              <a:ext uri="{FF2B5EF4-FFF2-40B4-BE49-F238E27FC236}">
                <a16:creationId xmlns:a16="http://schemas.microsoft.com/office/drawing/2014/main" id="{00000000-0008-0000-0200-0000E7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1755" y="405765"/>
            <a:ext cx="1905" cy="32575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32" name="楕円 231">
            <a:extLst>
              <a:ext uri="{FF2B5EF4-FFF2-40B4-BE49-F238E27FC236}">
                <a16:creationId xmlns:a16="http://schemas.microsoft.com/office/drawing/2014/main" id="{00000000-0008-0000-0200-0000E8000000}"/>
              </a:ext>
            </a:extLst>
          </xdr:cNvPr>
          <xdr:cNvSpPr>
            <a:spLocks noChangeArrowheads="1"/>
          </xdr:cNvSpPr>
        </xdr:nvSpPr>
        <xdr:spPr bwMode="auto">
          <a:xfrm>
            <a:off x="41275" y="301625"/>
            <a:ext cx="57150" cy="57150"/>
          </a:xfrm>
          <a:prstGeom prst="ellipse">
            <a:avLst/>
          </a:prstGeom>
          <a:solidFill>
            <a:srgbClr val="FF00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grpSp>
        <xdr:nvGrpSpPr>
          <xdr:cNvPr id="233" name="グループ化 232">
            <a:extLst>
              <a:ext uri="{FF2B5EF4-FFF2-40B4-BE49-F238E27FC236}">
                <a16:creationId xmlns:a16="http://schemas.microsoft.com/office/drawing/2014/main" id="{00000000-0008-0000-0200-0000E9000000}"/>
              </a:ext>
            </a:extLst>
          </xdr:cNvPr>
          <xdr:cNvGrpSpPr>
            <a:grpSpLocks/>
          </xdr:cNvGrpSpPr>
        </xdr:nvGrpSpPr>
        <xdr:grpSpPr bwMode="auto">
          <a:xfrm>
            <a:off x="527686" y="27935"/>
            <a:ext cx="424816" cy="618829"/>
            <a:chOff x="335" y="71"/>
            <a:chExt cx="268" cy="390"/>
          </a:xfrm>
        </xdr:grpSpPr>
        <xdr:sp macro="" textlink="">
          <xdr:nvSpPr>
            <xdr:cNvPr id="302" name="Text Box 43">
              <a:extLst>
                <a:ext uri="{FF2B5EF4-FFF2-40B4-BE49-F238E27FC236}">
                  <a16:creationId xmlns:a16="http://schemas.microsoft.com/office/drawing/2014/main" id="{00000000-0008-0000-0200-00002E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423" y="71"/>
              <a:ext cx="98" cy="10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1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303" name="Arc 44">
              <a:extLst>
                <a:ext uri="{FF2B5EF4-FFF2-40B4-BE49-F238E27FC236}">
                  <a16:creationId xmlns:a16="http://schemas.microsoft.com/office/drawing/2014/main" id="{00000000-0008-0000-0200-00002F010000}"/>
                </a:ext>
              </a:extLst>
            </xdr:cNvPr>
            <xdr:cNvSpPr>
              <a:spLocks/>
            </xdr:cNvSpPr>
          </xdr:nvSpPr>
          <xdr:spPr bwMode="auto">
            <a:xfrm>
              <a:off x="409" y="172"/>
              <a:ext cx="47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04" name="Arc 45">
              <a:extLst>
                <a:ext uri="{FF2B5EF4-FFF2-40B4-BE49-F238E27FC236}">
                  <a16:creationId xmlns:a16="http://schemas.microsoft.com/office/drawing/2014/main" id="{00000000-0008-0000-0200-000030010000}"/>
                </a:ext>
              </a:extLst>
            </xdr:cNvPr>
            <xdr:cNvSpPr>
              <a:spLocks/>
            </xdr:cNvSpPr>
          </xdr:nvSpPr>
          <xdr:spPr bwMode="auto">
            <a:xfrm>
              <a:off x="442" y="172"/>
              <a:ext cx="49" cy="41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7033 w 43200"/>
                <a:gd name="T1" fmla="*/ 36670 h 36669"/>
                <a:gd name="T2" fmla="*/ 36167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</a:path>
                <a:path w="43200" h="36669" stroke="0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05" name="Arc 46">
              <a:extLst>
                <a:ext uri="{FF2B5EF4-FFF2-40B4-BE49-F238E27FC236}">
                  <a16:creationId xmlns:a16="http://schemas.microsoft.com/office/drawing/2014/main" id="{00000000-0008-0000-0200-000031010000}"/>
                </a:ext>
              </a:extLst>
            </xdr:cNvPr>
            <xdr:cNvSpPr>
              <a:spLocks/>
            </xdr:cNvSpPr>
          </xdr:nvSpPr>
          <xdr:spPr bwMode="auto">
            <a:xfrm>
              <a:off x="478" y="172"/>
              <a:ext cx="47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322 w 43200"/>
                <a:gd name="T1" fmla="*/ 36670 h 36669"/>
                <a:gd name="T2" fmla="*/ 43200 w 43200"/>
                <a:gd name="T3" fmla="*/ 2160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</a:path>
                <a:path w="43200" h="36669" stroke="0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06" name="Line 47">
              <a:extLst>
                <a:ext uri="{FF2B5EF4-FFF2-40B4-BE49-F238E27FC236}">
                  <a16:creationId xmlns:a16="http://schemas.microsoft.com/office/drawing/2014/main" id="{00000000-0008-0000-0200-000032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58" y="299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07" name="Line 48">
              <a:extLst>
                <a:ext uri="{FF2B5EF4-FFF2-40B4-BE49-F238E27FC236}">
                  <a16:creationId xmlns:a16="http://schemas.microsoft.com/office/drawing/2014/main" id="{00000000-0008-0000-0200-000033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91" y="299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08" name="Text Box 49">
              <a:extLst>
                <a:ext uri="{FF2B5EF4-FFF2-40B4-BE49-F238E27FC236}">
                  <a16:creationId xmlns:a16="http://schemas.microsoft.com/office/drawing/2014/main" id="{00000000-0008-0000-0200-000034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425" y="371"/>
              <a:ext cx="81" cy="9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1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309" name="Line 50">
              <a:extLst>
                <a:ext uri="{FF2B5EF4-FFF2-40B4-BE49-F238E27FC236}">
                  <a16:creationId xmlns:a16="http://schemas.microsoft.com/office/drawing/2014/main" id="{00000000-0008-0000-0200-000035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44" y="333"/>
              <a:ext cx="114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10" name="Line 51">
              <a:extLst>
                <a:ext uri="{FF2B5EF4-FFF2-40B4-BE49-F238E27FC236}">
                  <a16:creationId xmlns:a16="http://schemas.microsoft.com/office/drawing/2014/main" id="{00000000-0008-0000-0200-000036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44" y="197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11" name="Line 52">
              <a:extLst>
                <a:ext uri="{FF2B5EF4-FFF2-40B4-BE49-F238E27FC236}">
                  <a16:creationId xmlns:a16="http://schemas.microsoft.com/office/drawing/2014/main" id="{00000000-0008-0000-0200-000037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44" y="197"/>
              <a:ext cx="65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12" name="Line 53">
              <a:extLst>
                <a:ext uri="{FF2B5EF4-FFF2-40B4-BE49-F238E27FC236}">
                  <a16:creationId xmlns:a16="http://schemas.microsoft.com/office/drawing/2014/main" id="{00000000-0008-0000-0200-000038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26" y="197"/>
              <a:ext cx="6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13" name="Line 54">
              <a:extLst>
                <a:ext uri="{FF2B5EF4-FFF2-40B4-BE49-F238E27FC236}">
                  <a16:creationId xmlns:a16="http://schemas.microsoft.com/office/drawing/2014/main" id="{00000000-0008-0000-0200-000039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94" y="197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14" name="Line 55">
              <a:extLst>
                <a:ext uri="{FF2B5EF4-FFF2-40B4-BE49-F238E27FC236}">
                  <a16:creationId xmlns:a16="http://schemas.microsoft.com/office/drawing/2014/main" id="{00000000-0008-0000-0200-00003A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92" y="333"/>
              <a:ext cx="100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15" name="Oval 56">
              <a:extLst>
                <a:ext uri="{FF2B5EF4-FFF2-40B4-BE49-F238E27FC236}">
                  <a16:creationId xmlns:a16="http://schemas.microsoft.com/office/drawing/2014/main" id="{00000000-0008-0000-0200-00003B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35" y="256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16" name="Oval 57">
              <a:extLst>
                <a:ext uri="{FF2B5EF4-FFF2-40B4-BE49-F238E27FC236}">
                  <a16:creationId xmlns:a16="http://schemas.microsoft.com/office/drawing/2014/main" id="{00000000-0008-0000-0200-00003C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85" y="256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sp macro="" textlink="">
        <xdr:nvSpPr>
          <xdr:cNvPr id="234" name="テキスト ボックス 354">
            <a:extLst>
              <a:ext uri="{FF2B5EF4-FFF2-40B4-BE49-F238E27FC236}">
                <a16:creationId xmlns:a16="http://schemas.microsoft.com/office/drawing/2014/main" id="{00000000-0008-0000-0200-0000E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804614" y="188276"/>
            <a:ext cx="127900" cy="1206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C5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5" name="テキスト ボックス 355">
            <a:extLst>
              <a:ext uri="{FF2B5EF4-FFF2-40B4-BE49-F238E27FC236}">
                <a16:creationId xmlns:a16="http://schemas.microsoft.com/office/drawing/2014/main" id="{00000000-0008-0000-0200-0000EB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03246" y="180930"/>
            <a:ext cx="135208" cy="1206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C1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grpSp>
        <xdr:nvGrpSpPr>
          <xdr:cNvPr id="236" name="グループ化 235">
            <a:extLst>
              <a:ext uri="{FF2B5EF4-FFF2-40B4-BE49-F238E27FC236}">
                <a16:creationId xmlns:a16="http://schemas.microsoft.com/office/drawing/2014/main" id="{00000000-0008-0000-0200-0000EC000000}"/>
              </a:ext>
            </a:extLst>
          </xdr:cNvPr>
          <xdr:cNvGrpSpPr>
            <a:grpSpLocks/>
          </xdr:cNvGrpSpPr>
        </xdr:nvGrpSpPr>
        <xdr:grpSpPr bwMode="auto">
          <a:xfrm>
            <a:off x="1037583" y="334046"/>
            <a:ext cx="143509" cy="450253"/>
            <a:chOff x="658" y="265"/>
            <a:chExt cx="91" cy="283"/>
          </a:xfrm>
        </xdr:grpSpPr>
        <xdr:cxnSp macro="">
          <xdr:nvCxnSpPr>
            <xdr:cNvPr id="294" name="Line 61">
              <a:extLst>
                <a:ext uri="{FF2B5EF4-FFF2-40B4-BE49-F238E27FC236}">
                  <a16:creationId xmlns:a16="http://schemas.microsoft.com/office/drawing/2014/main" id="{00000000-0008-0000-0200-000026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72" y="378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95" name="Line 62">
              <a:extLst>
                <a:ext uri="{FF2B5EF4-FFF2-40B4-BE49-F238E27FC236}">
                  <a16:creationId xmlns:a16="http://schemas.microsoft.com/office/drawing/2014/main" id="{00000000-0008-0000-0200-000027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72" y="412"/>
              <a:ext cx="68" cy="1"/>
            </a:xfrm>
            <a:prstGeom prst="line">
              <a:avLst/>
            </a:prstGeom>
            <a:noFill/>
            <a:ln w="381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96" name="Line 63">
              <a:extLst>
                <a:ext uri="{FF2B5EF4-FFF2-40B4-BE49-F238E27FC236}">
                  <a16:creationId xmlns:a16="http://schemas.microsoft.com/office/drawing/2014/main" id="{00000000-0008-0000-0200-000028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659" y="515"/>
              <a:ext cx="17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97" name="Line 64">
              <a:extLst>
                <a:ext uri="{FF2B5EF4-FFF2-40B4-BE49-F238E27FC236}">
                  <a16:creationId xmlns:a16="http://schemas.microsoft.com/office/drawing/2014/main" id="{00000000-0008-0000-0200-000029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693" y="515"/>
              <a:ext cx="17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98" name="Line 65">
              <a:extLst>
                <a:ext uri="{FF2B5EF4-FFF2-40B4-BE49-F238E27FC236}">
                  <a16:creationId xmlns:a16="http://schemas.microsoft.com/office/drawing/2014/main" id="{00000000-0008-0000-0200-00002A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727" y="515"/>
              <a:ext cx="17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99" name="Line 66">
              <a:extLst>
                <a:ext uri="{FF2B5EF4-FFF2-40B4-BE49-F238E27FC236}">
                  <a16:creationId xmlns:a16="http://schemas.microsoft.com/office/drawing/2014/main" id="{00000000-0008-0000-0200-00002B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58" y="515"/>
              <a:ext cx="91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00" name="Line 67">
              <a:extLst>
                <a:ext uri="{FF2B5EF4-FFF2-40B4-BE49-F238E27FC236}">
                  <a16:creationId xmlns:a16="http://schemas.microsoft.com/office/drawing/2014/main" id="{00000000-0008-0000-0200-00002C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06" y="265"/>
              <a:ext cx="1" cy="11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01" name="Line 68">
              <a:extLst>
                <a:ext uri="{FF2B5EF4-FFF2-40B4-BE49-F238E27FC236}">
                  <a16:creationId xmlns:a16="http://schemas.microsoft.com/office/drawing/2014/main" id="{00000000-0008-0000-0200-00002D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06" y="412"/>
              <a:ext cx="1" cy="10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237" name="楕円 236">
            <a:extLst>
              <a:ext uri="{FF2B5EF4-FFF2-40B4-BE49-F238E27FC236}">
                <a16:creationId xmlns:a16="http://schemas.microsoft.com/office/drawing/2014/main" id="{00000000-0008-0000-0200-0000ED000000}"/>
              </a:ext>
            </a:extLst>
          </xdr:cNvPr>
          <xdr:cNvSpPr>
            <a:spLocks noChangeArrowheads="1"/>
          </xdr:cNvSpPr>
        </xdr:nvSpPr>
        <xdr:spPr bwMode="auto">
          <a:xfrm>
            <a:off x="1100455" y="321310"/>
            <a:ext cx="28575" cy="292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grpSp>
        <xdr:nvGrpSpPr>
          <xdr:cNvPr id="238" name="グループ化 237">
            <a:extLst>
              <a:ext uri="{FF2B5EF4-FFF2-40B4-BE49-F238E27FC236}">
                <a16:creationId xmlns:a16="http://schemas.microsoft.com/office/drawing/2014/main" id="{00000000-0008-0000-0200-0000EE000000}"/>
              </a:ext>
            </a:extLst>
          </xdr:cNvPr>
          <xdr:cNvGrpSpPr>
            <a:grpSpLocks/>
          </xdr:cNvGrpSpPr>
        </xdr:nvGrpSpPr>
        <xdr:grpSpPr bwMode="auto">
          <a:xfrm>
            <a:off x="940433" y="184128"/>
            <a:ext cx="770253" cy="309855"/>
            <a:chOff x="594" y="172"/>
            <a:chExt cx="485" cy="195"/>
          </a:xfrm>
        </xdr:grpSpPr>
        <xdr:cxnSp macro="">
          <xdr:nvCxnSpPr>
            <xdr:cNvPr id="280" name="Line 71">
              <a:extLst>
                <a:ext uri="{FF2B5EF4-FFF2-40B4-BE49-F238E27FC236}">
                  <a16:creationId xmlns:a16="http://schemas.microsoft.com/office/drawing/2014/main" id="{00000000-0008-0000-0200-000018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94" y="265"/>
              <a:ext cx="22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81" name="Arc 72">
              <a:extLst>
                <a:ext uri="{FF2B5EF4-FFF2-40B4-BE49-F238E27FC236}">
                  <a16:creationId xmlns:a16="http://schemas.microsoft.com/office/drawing/2014/main" id="{00000000-0008-0000-0200-000019010000}"/>
                </a:ext>
              </a:extLst>
            </xdr:cNvPr>
            <xdr:cNvSpPr>
              <a:spLocks/>
            </xdr:cNvSpPr>
          </xdr:nvSpPr>
          <xdr:spPr bwMode="auto">
            <a:xfrm>
              <a:off x="886" y="172"/>
              <a:ext cx="46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82" name="Arc 73">
              <a:extLst>
                <a:ext uri="{FF2B5EF4-FFF2-40B4-BE49-F238E27FC236}">
                  <a16:creationId xmlns:a16="http://schemas.microsoft.com/office/drawing/2014/main" id="{00000000-0008-0000-0200-00001A010000}"/>
                </a:ext>
              </a:extLst>
            </xdr:cNvPr>
            <xdr:cNvSpPr>
              <a:spLocks/>
            </xdr:cNvSpPr>
          </xdr:nvSpPr>
          <xdr:spPr bwMode="auto">
            <a:xfrm>
              <a:off x="918" y="172"/>
              <a:ext cx="49" cy="41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7033 w 43200"/>
                <a:gd name="T1" fmla="*/ 36670 h 36669"/>
                <a:gd name="T2" fmla="*/ 36167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</a:path>
                <a:path w="43200" h="36669" stroke="0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83" name="Arc 74">
              <a:extLst>
                <a:ext uri="{FF2B5EF4-FFF2-40B4-BE49-F238E27FC236}">
                  <a16:creationId xmlns:a16="http://schemas.microsoft.com/office/drawing/2014/main" id="{00000000-0008-0000-0200-00001B010000}"/>
                </a:ext>
              </a:extLst>
            </xdr:cNvPr>
            <xdr:cNvSpPr>
              <a:spLocks/>
            </xdr:cNvSpPr>
          </xdr:nvSpPr>
          <xdr:spPr bwMode="auto">
            <a:xfrm>
              <a:off x="955" y="172"/>
              <a:ext cx="46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322 w 43200"/>
                <a:gd name="T1" fmla="*/ 36670 h 36669"/>
                <a:gd name="T2" fmla="*/ 43200 w 43200"/>
                <a:gd name="T3" fmla="*/ 2160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</a:path>
                <a:path w="43200" h="36669" stroke="0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84" name="Line 75">
              <a:extLst>
                <a:ext uri="{FF2B5EF4-FFF2-40B4-BE49-F238E27FC236}">
                  <a16:creationId xmlns:a16="http://schemas.microsoft.com/office/drawing/2014/main" id="{00000000-0008-0000-0200-00001C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34" y="299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85" name="Line 76">
              <a:extLst>
                <a:ext uri="{FF2B5EF4-FFF2-40B4-BE49-F238E27FC236}">
                  <a16:creationId xmlns:a16="http://schemas.microsoft.com/office/drawing/2014/main" id="{00000000-0008-0000-0200-00001D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67" y="299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86" name="Line 77">
              <a:extLst>
                <a:ext uri="{FF2B5EF4-FFF2-40B4-BE49-F238E27FC236}">
                  <a16:creationId xmlns:a16="http://schemas.microsoft.com/office/drawing/2014/main" id="{00000000-0008-0000-0200-00001E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20" y="333"/>
              <a:ext cx="114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87" name="Line 78">
              <a:extLst>
                <a:ext uri="{FF2B5EF4-FFF2-40B4-BE49-F238E27FC236}">
                  <a16:creationId xmlns:a16="http://schemas.microsoft.com/office/drawing/2014/main" id="{00000000-0008-0000-0200-00001F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20" y="197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88" name="Line 79">
              <a:extLst>
                <a:ext uri="{FF2B5EF4-FFF2-40B4-BE49-F238E27FC236}">
                  <a16:creationId xmlns:a16="http://schemas.microsoft.com/office/drawing/2014/main" id="{00000000-0008-0000-0200-000020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20" y="197"/>
              <a:ext cx="6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89" name="Line 80">
              <a:extLst>
                <a:ext uri="{FF2B5EF4-FFF2-40B4-BE49-F238E27FC236}">
                  <a16:creationId xmlns:a16="http://schemas.microsoft.com/office/drawing/2014/main" id="{00000000-0008-0000-0200-000021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02" y="197"/>
              <a:ext cx="67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90" name="Line 81">
              <a:extLst>
                <a:ext uri="{FF2B5EF4-FFF2-40B4-BE49-F238E27FC236}">
                  <a16:creationId xmlns:a16="http://schemas.microsoft.com/office/drawing/2014/main" id="{00000000-0008-0000-0200-000022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70" y="197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91" name="Line 82">
              <a:extLst>
                <a:ext uri="{FF2B5EF4-FFF2-40B4-BE49-F238E27FC236}">
                  <a16:creationId xmlns:a16="http://schemas.microsoft.com/office/drawing/2014/main" id="{00000000-0008-0000-0200-000023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68" y="333"/>
              <a:ext cx="10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92" name="Oval 83">
              <a:extLst>
                <a:ext uri="{FF2B5EF4-FFF2-40B4-BE49-F238E27FC236}">
                  <a16:creationId xmlns:a16="http://schemas.microsoft.com/office/drawing/2014/main" id="{00000000-0008-0000-0200-000024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11" y="256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93" name="Oval 84">
              <a:extLst>
                <a:ext uri="{FF2B5EF4-FFF2-40B4-BE49-F238E27FC236}">
                  <a16:creationId xmlns:a16="http://schemas.microsoft.com/office/drawing/2014/main" id="{00000000-0008-0000-0200-000025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61" y="256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sp macro="" textlink="">
        <xdr:nvSpPr>
          <xdr:cNvPr id="239" name="テキスト ボックス 439">
            <a:extLst>
              <a:ext uri="{FF2B5EF4-FFF2-40B4-BE49-F238E27FC236}">
                <a16:creationId xmlns:a16="http://schemas.microsoft.com/office/drawing/2014/main" id="{00000000-0008-0000-0200-0000EF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5312" y="188196"/>
            <a:ext cx="127900" cy="1206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C3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0" name="テキスト ボックス 440">
            <a:extLst>
              <a:ext uri="{FF2B5EF4-FFF2-40B4-BE49-F238E27FC236}">
                <a16:creationId xmlns:a16="http://schemas.microsoft.com/office/drawing/2014/main" id="{00000000-0008-0000-0200-0000F0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83823" y="818008"/>
            <a:ext cx="1600200" cy="16151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Fig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　</a:t>
            </a: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7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1" name="テキスト ボックス 512">
            <a:extLst>
              <a:ext uri="{FF2B5EF4-FFF2-40B4-BE49-F238E27FC236}">
                <a16:creationId xmlns:a16="http://schemas.microsoft.com/office/drawing/2014/main" id="{00000000-0008-0000-0200-0000F1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39996" y="498025"/>
            <a:ext cx="127900" cy="14950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C4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grpSp>
        <xdr:nvGrpSpPr>
          <xdr:cNvPr id="242" name="グループ化 241">
            <a:extLst>
              <a:ext uri="{FF2B5EF4-FFF2-40B4-BE49-F238E27FC236}">
                <a16:creationId xmlns:a16="http://schemas.microsoft.com/office/drawing/2014/main" id="{00000000-0008-0000-0200-0000F2000000}"/>
              </a:ext>
            </a:extLst>
          </xdr:cNvPr>
          <xdr:cNvGrpSpPr>
            <a:grpSpLocks/>
          </xdr:cNvGrpSpPr>
        </xdr:nvGrpSpPr>
        <xdr:grpSpPr bwMode="auto">
          <a:xfrm>
            <a:off x="2553334" y="334046"/>
            <a:ext cx="143510" cy="450253"/>
            <a:chOff x="1611" y="265"/>
            <a:chExt cx="90" cy="283"/>
          </a:xfrm>
        </xdr:grpSpPr>
        <xdr:cxnSp macro="">
          <xdr:nvCxnSpPr>
            <xdr:cNvPr id="272" name="Line 89">
              <a:extLst>
                <a:ext uri="{FF2B5EF4-FFF2-40B4-BE49-F238E27FC236}">
                  <a16:creationId xmlns:a16="http://schemas.microsoft.com/office/drawing/2014/main" id="{00000000-0008-0000-0200-000010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625" y="378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73" name="Line 90">
              <a:extLst>
                <a:ext uri="{FF2B5EF4-FFF2-40B4-BE49-F238E27FC236}">
                  <a16:creationId xmlns:a16="http://schemas.microsoft.com/office/drawing/2014/main" id="{00000000-0008-0000-0200-000011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625" y="412"/>
              <a:ext cx="68" cy="1"/>
            </a:xfrm>
            <a:prstGeom prst="line">
              <a:avLst/>
            </a:prstGeom>
            <a:noFill/>
            <a:ln w="381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74" name="Line 91">
              <a:extLst>
                <a:ext uri="{FF2B5EF4-FFF2-40B4-BE49-F238E27FC236}">
                  <a16:creationId xmlns:a16="http://schemas.microsoft.com/office/drawing/2014/main" id="{00000000-0008-0000-0200-000012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612" y="51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75" name="Line 92">
              <a:extLst>
                <a:ext uri="{FF2B5EF4-FFF2-40B4-BE49-F238E27FC236}">
                  <a16:creationId xmlns:a16="http://schemas.microsoft.com/office/drawing/2014/main" id="{00000000-0008-0000-0200-000013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646" y="51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76" name="Line 93">
              <a:extLst>
                <a:ext uri="{FF2B5EF4-FFF2-40B4-BE49-F238E27FC236}">
                  <a16:creationId xmlns:a16="http://schemas.microsoft.com/office/drawing/2014/main" id="{00000000-0008-0000-0200-000014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680" y="51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77" name="Line 94">
              <a:extLst>
                <a:ext uri="{FF2B5EF4-FFF2-40B4-BE49-F238E27FC236}">
                  <a16:creationId xmlns:a16="http://schemas.microsoft.com/office/drawing/2014/main" id="{00000000-0008-0000-0200-000015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611" y="515"/>
              <a:ext cx="90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78" name="Line 95">
              <a:extLst>
                <a:ext uri="{FF2B5EF4-FFF2-40B4-BE49-F238E27FC236}">
                  <a16:creationId xmlns:a16="http://schemas.microsoft.com/office/drawing/2014/main" id="{00000000-0008-0000-0200-000016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658" y="265"/>
              <a:ext cx="1" cy="11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79" name="Line 96">
              <a:extLst>
                <a:ext uri="{FF2B5EF4-FFF2-40B4-BE49-F238E27FC236}">
                  <a16:creationId xmlns:a16="http://schemas.microsoft.com/office/drawing/2014/main" id="{00000000-0008-0000-0200-000017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659" y="412"/>
              <a:ext cx="1" cy="10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243" name="楕円 242">
            <a:extLst>
              <a:ext uri="{FF2B5EF4-FFF2-40B4-BE49-F238E27FC236}">
                <a16:creationId xmlns:a16="http://schemas.microsoft.com/office/drawing/2014/main" id="{00000000-0008-0000-0200-0000F3000000}"/>
              </a:ext>
            </a:extLst>
          </xdr:cNvPr>
          <xdr:cNvSpPr>
            <a:spLocks noChangeArrowheads="1"/>
          </xdr:cNvSpPr>
        </xdr:nvSpPr>
        <xdr:spPr bwMode="auto">
          <a:xfrm>
            <a:off x="2616200" y="321310"/>
            <a:ext cx="28575" cy="292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44" name="直線コネクタ 243">
            <a:extLst>
              <a:ext uri="{FF2B5EF4-FFF2-40B4-BE49-F238E27FC236}">
                <a16:creationId xmlns:a16="http://schemas.microsoft.com/office/drawing/2014/main" id="{00000000-0008-0000-0200-0000F4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847340" y="731520"/>
            <a:ext cx="144145" cy="190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45" name="直線コネクタ 244">
            <a:extLst>
              <a:ext uri="{FF2B5EF4-FFF2-40B4-BE49-F238E27FC236}">
                <a16:creationId xmlns:a16="http://schemas.microsoft.com/office/drawing/2014/main" id="{00000000-0008-0000-0200-0000F5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849245" y="731521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46" name="直線コネクタ 245">
            <a:extLst>
              <a:ext uri="{FF2B5EF4-FFF2-40B4-BE49-F238E27FC236}">
                <a16:creationId xmlns:a16="http://schemas.microsoft.com/office/drawing/2014/main" id="{00000000-0008-0000-0200-0000F6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899410" y="731521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47" name="直線コネクタ 246">
            <a:extLst>
              <a:ext uri="{FF2B5EF4-FFF2-40B4-BE49-F238E27FC236}">
                <a16:creationId xmlns:a16="http://schemas.microsoft.com/office/drawing/2014/main" id="{00000000-0008-0000-0200-0000F7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957195" y="731521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48" name="楕円 247">
            <a:extLst>
              <a:ext uri="{FF2B5EF4-FFF2-40B4-BE49-F238E27FC236}">
                <a16:creationId xmlns:a16="http://schemas.microsoft.com/office/drawing/2014/main" id="{00000000-0008-0000-0200-0000F8000000}"/>
              </a:ext>
            </a:extLst>
          </xdr:cNvPr>
          <xdr:cNvSpPr>
            <a:spLocks noChangeArrowheads="1"/>
          </xdr:cNvSpPr>
        </xdr:nvSpPr>
        <xdr:spPr bwMode="auto">
          <a:xfrm>
            <a:off x="2845435" y="261620"/>
            <a:ext cx="145415" cy="14541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249" name="楕円 248">
            <a:extLst>
              <a:ext uri="{FF2B5EF4-FFF2-40B4-BE49-F238E27FC236}">
                <a16:creationId xmlns:a16="http://schemas.microsoft.com/office/drawing/2014/main" id="{00000000-0008-0000-0200-0000F9000000}"/>
              </a:ext>
            </a:extLst>
          </xdr:cNvPr>
          <xdr:cNvSpPr>
            <a:spLocks noChangeArrowheads="1"/>
          </xdr:cNvSpPr>
        </xdr:nvSpPr>
        <xdr:spPr bwMode="auto">
          <a:xfrm>
            <a:off x="2881630" y="297815"/>
            <a:ext cx="73025" cy="7302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50" name="直線コネクタ 249">
            <a:extLst>
              <a:ext uri="{FF2B5EF4-FFF2-40B4-BE49-F238E27FC236}">
                <a16:creationId xmlns:a16="http://schemas.microsoft.com/office/drawing/2014/main" id="{00000000-0008-0000-0200-0000FA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917825" y="407670"/>
            <a:ext cx="1270" cy="32575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51" name="楕円 250">
            <a:extLst>
              <a:ext uri="{FF2B5EF4-FFF2-40B4-BE49-F238E27FC236}">
                <a16:creationId xmlns:a16="http://schemas.microsoft.com/office/drawing/2014/main" id="{00000000-0008-0000-0200-0000FB000000}"/>
              </a:ext>
            </a:extLst>
          </xdr:cNvPr>
          <xdr:cNvSpPr>
            <a:spLocks noChangeArrowheads="1"/>
          </xdr:cNvSpPr>
        </xdr:nvSpPr>
        <xdr:spPr bwMode="auto">
          <a:xfrm>
            <a:off x="2886710" y="302895"/>
            <a:ext cx="57785" cy="57785"/>
          </a:xfrm>
          <a:prstGeom prst="ellipse">
            <a:avLst/>
          </a:prstGeom>
          <a:solidFill>
            <a:srgbClr val="FFFF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52" name="直線コネクタ 251">
            <a:extLst>
              <a:ext uri="{FF2B5EF4-FFF2-40B4-BE49-F238E27FC236}">
                <a16:creationId xmlns:a16="http://schemas.microsoft.com/office/drawing/2014/main" id="{00000000-0008-0000-0200-0000FC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446655" y="334010"/>
            <a:ext cx="396240" cy="127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53" name="テキスト ボックス 532">
            <a:extLst>
              <a:ext uri="{FF2B5EF4-FFF2-40B4-BE49-F238E27FC236}">
                <a16:creationId xmlns:a16="http://schemas.microsoft.com/office/drawing/2014/main" id="{00000000-0008-0000-0200-0000F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570325" y="184150"/>
            <a:ext cx="127900" cy="1206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C7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grpSp>
        <xdr:nvGrpSpPr>
          <xdr:cNvPr id="254" name="グループ化 253">
            <a:extLst>
              <a:ext uri="{FF2B5EF4-FFF2-40B4-BE49-F238E27FC236}">
                <a16:creationId xmlns:a16="http://schemas.microsoft.com/office/drawing/2014/main" id="{00000000-0008-0000-0200-0000FE000000}"/>
              </a:ext>
            </a:extLst>
          </xdr:cNvPr>
          <xdr:cNvGrpSpPr>
            <a:grpSpLocks/>
          </xdr:cNvGrpSpPr>
        </xdr:nvGrpSpPr>
        <xdr:grpSpPr bwMode="auto">
          <a:xfrm>
            <a:off x="1690369" y="184128"/>
            <a:ext cx="770889" cy="309855"/>
            <a:chOff x="1070" y="172"/>
            <a:chExt cx="485" cy="195"/>
          </a:xfrm>
        </xdr:grpSpPr>
        <xdr:cxnSp macro="">
          <xdr:nvCxnSpPr>
            <xdr:cNvPr id="258" name="Line 109">
              <a:extLst>
                <a:ext uri="{FF2B5EF4-FFF2-40B4-BE49-F238E27FC236}">
                  <a16:creationId xmlns:a16="http://schemas.microsoft.com/office/drawing/2014/main" id="{00000000-0008-0000-0200-000002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70" y="265"/>
              <a:ext cx="227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59" name="Arc 110">
              <a:extLst>
                <a:ext uri="{FF2B5EF4-FFF2-40B4-BE49-F238E27FC236}">
                  <a16:creationId xmlns:a16="http://schemas.microsoft.com/office/drawing/2014/main" id="{00000000-0008-0000-0200-000003010000}"/>
                </a:ext>
              </a:extLst>
            </xdr:cNvPr>
            <xdr:cNvSpPr>
              <a:spLocks/>
            </xdr:cNvSpPr>
          </xdr:nvSpPr>
          <xdr:spPr bwMode="auto">
            <a:xfrm>
              <a:off x="1362" y="172"/>
              <a:ext cx="46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60" name="Arc 111">
              <a:extLst>
                <a:ext uri="{FF2B5EF4-FFF2-40B4-BE49-F238E27FC236}">
                  <a16:creationId xmlns:a16="http://schemas.microsoft.com/office/drawing/2014/main" id="{00000000-0008-0000-0200-000004010000}"/>
                </a:ext>
              </a:extLst>
            </xdr:cNvPr>
            <xdr:cNvSpPr>
              <a:spLocks/>
            </xdr:cNvSpPr>
          </xdr:nvSpPr>
          <xdr:spPr bwMode="auto">
            <a:xfrm>
              <a:off x="1395" y="172"/>
              <a:ext cx="48" cy="41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7033 w 43200"/>
                <a:gd name="T1" fmla="*/ 36670 h 36669"/>
                <a:gd name="T2" fmla="*/ 36167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</a:path>
                <a:path w="43200" h="36669" stroke="0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61" name="Arc 112">
              <a:extLst>
                <a:ext uri="{FF2B5EF4-FFF2-40B4-BE49-F238E27FC236}">
                  <a16:creationId xmlns:a16="http://schemas.microsoft.com/office/drawing/2014/main" id="{00000000-0008-0000-0200-000005010000}"/>
                </a:ext>
              </a:extLst>
            </xdr:cNvPr>
            <xdr:cNvSpPr>
              <a:spLocks/>
            </xdr:cNvSpPr>
          </xdr:nvSpPr>
          <xdr:spPr bwMode="auto">
            <a:xfrm>
              <a:off x="1431" y="172"/>
              <a:ext cx="46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322 w 43200"/>
                <a:gd name="T1" fmla="*/ 36670 h 36669"/>
                <a:gd name="T2" fmla="*/ 43200 w 43200"/>
                <a:gd name="T3" fmla="*/ 2160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</a:path>
                <a:path w="43200" h="36669" stroke="0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62" name="Line 113">
              <a:extLst>
                <a:ext uri="{FF2B5EF4-FFF2-40B4-BE49-F238E27FC236}">
                  <a16:creationId xmlns:a16="http://schemas.microsoft.com/office/drawing/2014/main" id="{00000000-0008-0000-0200-000006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10" y="299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63" name="Line 114">
              <a:extLst>
                <a:ext uri="{FF2B5EF4-FFF2-40B4-BE49-F238E27FC236}">
                  <a16:creationId xmlns:a16="http://schemas.microsoft.com/office/drawing/2014/main" id="{00000000-0008-0000-0200-000007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43" y="299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64" name="Line 115">
              <a:extLst>
                <a:ext uri="{FF2B5EF4-FFF2-40B4-BE49-F238E27FC236}">
                  <a16:creationId xmlns:a16="http://schemas.microsoft.com/office/drawing/2014/main" id="{00000000-0008-0000-0200-000008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297" y="333"/>
              <a:ext cx="113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65" name="Line 116">
              <a:extLst>
                <a:ext uri="{FF2B5EF4-FFF2-40B4-BE49-F238E27FC236}">
                  <a16:creationId xmlns:a16="http://schemas.microsoft.com/office/drawing/2014/main" id="{00000000-0008-0000-0200-000009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297" y="197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66" name="Line 117">
              <a:extLst>
                <a:ext uri="{FF2B5EF4-FFF2-40B4-BE49-F238E27FC236}">
                  <a16:creationId xmlns:a16="http://schemas.microsoft.com/office/drawing/2014/main" id="{00000000-0008-0000-0200-00000A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297" y="197"/>
              <a:ext cx="65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67" name="Line 118">
              <a:extLst>
                <a:ext uri="{FF2B5EF4-FFF2-40B4-BE49-F238E27FC236}">
                  <a16:creationId xmlns:a16="http://schemas.microsoft.com/office/drawing/2014/main" id="{00000000-0008-0000-0200-00000B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78" y="197"/>
              <a:ext cx="67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68" name="Line 119">
              <a:extLst>
                <a:ext uri="{FF2B5EF4-FFF2-40B4-BE49-F238E27FC236}">
                  <a16:creationId xmlns:a16="http://schemas.microsoft.com/office/drawing/2014/main" id="{00000000-0008-0000-0200-00000C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546" y="197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69" name="Line 120">
              <a:extLst>
                <a:ext uri="{FF2B5EF4-FFF2-40B4-BE49-F238E27FC236}">
                  <a16:creationId xmlns:a16="http://schemas.microsoft.com/office/drawing/2014/main" id="{00000000-0008-0000-0200-00000D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44" y="333"/>
              <a:ext cx="10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70" name="Oval 121">
              <a:extLst>
                <a:ext uri="{FF2B5EF4-FFF2-40B4-BE49-F238E27FC236}">
                  <a16:creationId xmlns:a16="http://schemas.microsoft.com/office/drawing/2014/main" id="{00000000-0008-0000-0200-00000E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287" y="256"/>
              <a:ext cx="19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71" name="Oval 122">
              <a:extLst>
                <a:ext uri="{FF2B5EF4-FFF2-40B4-BE49-F238E27FC236}">
                  <a16:creationId xmlns:a16="http://schemas.microsoft.com/office/drawing/2014/main" id="{00000000-0008-0000-0200-00000F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537" y="256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sp macro="" textlink="">
        <xdr:nvSpPr>
          <xdr:cNvPr id="255" name="テキスト ボックス 548">
            <a:extLst>
              <a:ext uri="{FF2B5EF4-FFF2-40B4-BE49-F238E27FC236}">
                <a16:creationId xmlns:a16="http://schemas.microsoft.com/office/drawing/2014/main" id="{00000000-0008-0000-0200-0000FF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205840" y="507554"/>
            <a:ext cx="127900" cy="1863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C6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6" name="テキスト ボックス 549">
            <a:extLst>
              <a:ext uri="{FF2B5EF4-FFF2-40B4-BE49-F238E27FC236}">
                <a16:creationId xmlns:a16="http://schemas.microsoft.com/office/drawing/2014/main" id="{00000000-0008-0000-0200-000000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175915" y="30826"/>
            <a:ext cx="122496" cy="16212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L6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7" name="テキスト ボックス 550">
            <a:extLst>
              <a:ext uri="{FF2B5EF4-FFF2-40B4-BE49-F238E27FC236}">
                <a16:creationId xmlns:a16="http://schemas.microsoft.com/office/drawing/2014/main" id="{00000000-0008-0000-0200-000001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27611" y="27934"/>
            <a:ext cx="143226" cy="16212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L4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10075\Desktop\Excel_&#12501;&#12451;&#12523;&#12479;&#12471;&#12511;&#12517;&#12524;&#12540;&#12479;\&#36899;&#31435;&#12481;&#12455;&#12499;&#12471;&#12455;&#12501;\7&#27425;&#36899;&#31435;&#12481;&#12455;&#12499;&#12471;&#12455;&#12501;\LPF\7th_Cheb_DBL_LPF_Type-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sait\Desktop\&#38598;&#20013;&#23450;&#25968;&#12501;&#12451;&#12523;&#12479;&#12471;&#12522;&#12540;&#12474;\3&#27425;&#36899;&#31435;&#12481;&#12455;&#12499;&#12471;&#12455;&#12501;_LPF\3&#27425;&#36899;&#31435;&#12481;&#12455;&#12499;&#12471;&#12455;&#12501;&#65343;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設定部"/>
      <sheetName val="演算処理"/>
      <sheetName val="E系列丸め"/>
    </sheetNames>
    <sheetDataSet>
      <sheetData sheetId="0">
        <row r="4">
          <cell r="C4">
            <v>1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E系列変換"/>
      <sheetName val="演算部"/>
    </sheetNames>
    <sheetDataSet>
      <sheetData sheetId="0"/>
      <sheetData sheetId="1"/>
      <sheetData sheetId="2">
        <row r="33">
          <cell r="AQ33">
            <v>0.1</v>
          </cell>
          <cell r="AR33">
            <v>-3.1963550256543113E-3</v>
          </cell>
          <cell r="AW33">
            <v>-50.660504516704393</v>
          </cell>
        </row>
        <row r="34">
          <cell r="AQ34">
            <v>0.12</v>
          </cell>
          <cell r="AR34">
            <v>-4.5595306872138214E-3</v>
          </cell>
          <cell r="AW34">
            <v>-47.542054188984373</v>
          </cell>
        </row>
        <row r="35">
          <cell r="AQ35">
            <v>0.14000000000000001</v>
          </cell>
          <cell r="AR35">
            <v>-6.1367390838461527E-3</v>
          </cell>
          <cell r="AW35">
            <v>-44.922047688999449</v>
          </cell>
        </row>
        <row r="36">
          <cell r="AQ36">
            <v>0.16</v>
          </cell>
          <cell r="AR36">
            <v>-7.9113252283644474E-3</v>
          </cell>
          <cell r="AW36">
            <v>-42.669406823892864</v>
          </cell>
        </row>
        <row r="37">
          <cell r="AQ37">
            <v>0.18</v>
          </cell>
          <cell r="AR37">
            <v>-9.8642693528779562E-3</v>
          </cell>
          <cell r="AW37">
            <v>-40.699645365446131</v>
          </cell>
        </row>
        <row r="38">
          <cell r="AQ38">
            <v>0.2</v>
          </cell>
          <cell r="AR38">
            <v>-1.1974274071982038E-2</v>
          </cell>
          <cell r="AW38">
            <v>-38.955145759010477</v>
          </cell>
        </row>
        <row r="39">
          <cell r="AQ39">
            <v>0.22</v>
          </cell>
          <cell r="AR39">
            <v>-1.4217865014365385E-2</v>
          </cell>
          <cell r="AW39">
            <v>-37.394888875894111</v>
          </cell>
        </row>
        <row r="40">
          <cell r="AQ40">
            <v>0.24</v>
          </cell>
          <cell r="AR40">
            <v>-1.6569505770798069E-2</v>
          </cell>
          <cell r="AW40">
            <v>-35.988673986604539</v>
          </cell>
        </row>
        <row r="41">
          <cell r="AQ41">
            <v>0.26</v>
          </cell>
          <cell r="AR41">
            <v>-1.900172820157605E-2</v>
          </cell>
          <cell r="AW41">
            <v>-34.713662983329101</v>
          </cell>
        </row>
        <row r="42">
          <cell r="AQ42">
            <v>0.28000000000000003</v>
          </cell>
          <cell r="AR42">
            <v>-2.1485279376631229E-2</v>
          </cell>
          <cell r="AW42">
            <v>-33.552211899639246</v>
          </cell>
        </row>
        <row r="43">
          <cell r="AQ43">
            <v>0.3</v>
          </cell>
          <cell r="AR43">
            <v>-2.3989286692351584E-2</v>
          </cell>
          <cell r="AW43">
            <v>-32.490455646712995</v>
          </cell>
        </row>
        <row r="44">
          <cell r="AQ44">
            <v>0.32</v>
          </cell>
          <cell r="AR44">
            <v>-2.6481443026755133E-2</v>
          </cell>
          <cell r="AW44">
            <v>-31.517354086805543</v>
          </cell>
        </row>
        <row r="45">
          <cell r="AQ45">
            <v>0.34</v>
          </cell>
          <cell r="AR45">
            <v>-2.8928214166475102E-2</v>
          </cell>
          <cell r="AW45">
            <v>-30.624031920440427</v>
          </cell>
        </row>
        <row r="46">
          <cell r="AQ46">
            <v>0.36</v>
          </cell>
          <cell r="AR46">
            <v>-3.1295071172730192E-2</v>
          </cell>
          <cell r="AW46">
            <v>-29.803312222458725</v>
          </cell>
        </row>
        <row r="47">
          <cell r="AQ47">
            <v>0.38</v>
          </cell>
          <cell r="AR47">
            <v>-3.3546750858561875E-2</v>
          </cell>
          <cell r="AW47">
            <v>-29.049381657212333</v>
          </cell>
        </row>
        <row r="48">
          <cell r="AQ48">
            <v>0.4</v>
          </cell>
          <cell r="AR48">
            <v>-3.5647548136421452E-2</v>
          </cell>
          <cell r="AW48">
            <v>-28.357547951000377</v>
          </cell>
        </row>
        <row r="49">
          <cell r="AQ49">
            <v>0.42</v>
          </cell>
          <cell r="AR49">
            <v>-3.7561644675542696E-2</v>
          </cell>
          <cell r="AW49">
            <v>-27.724064010011496</v>
          </cell>
        </row>
        <row r="50">
          <cell r="AQ50">
            <v>0.44</v>
          </cell>
          <cell r="AR50">
            <v>-3.9253479096022635E-2</v>
          </cell>
          <cell r="AW50">
            <v>-27.146001841131891</v>
          </cell>
        </row>
        <row r="51">
          <cell r="AQ51">
            <v>0.46</v>
          </cell>
          <cell r="AR51">
            <v>-4.0688164836262045E-2</v>
          </cell>
          <cell r="AW51">
            <v>-26.621165224109319</v>
          </cell>
        </row>
        <row r="52">
          <cell r="AQ52">
            <v>0.48</v>
          </cell>
          <cell r="AR52">
            <v>-4.1831962879322608E-2</v>
          </cell>
          <cell r="AW52">
            <v>-26.148034099681979</v>
          </cell>
        </row>
        <row r="53">
          <cell r="AQ53">
            <v>0.5</v>
          </cell>
          <cell r="AR53">
            <v>-4.265281773098778E-2</v>
          </cell>
          <cell r="AW53">
            <v>-25.725736619767222</v>
          </cell>
        </row>
        <row r="54">
          <cell r="AQ54">
            <v>0.52</v>
          </cell>
          <cell r="AR54">
            <v>-4.3120966428244589E-2</v>
          </cell>
          <cell r="AW54">
            <v>-25.354047247044864</v>
          </cell>
        </row>
        <row r="55">
          <cell r="AQ55">
            <v>0.54</v>
          </cell>
          <cell r="AR55">
            <v>-4.3209631943989482E-2</v>
          </cell>
          <cell r="AW55">
            <v>-25.033411569801956</v>
          </cell>
        </row>
        <row r="56">
          <cell r="AQ56">
            <v>0.56000000000000005</v>
          </cell>
          <cell r="AR56">
            <v>-4.2895814165311193E-2</v>
          </cell>
          <cell r="AW56">
            <v>-24.765000965674236</v>
          </cell>
        </row>
        <row r="57">
          <cell r="AQ57">
            <v>0.57999999999999996</v>
          </cell>
          <cell r="AR57">
            <v>-4.2161193682392246E-2</v>
          </cell>
          <cell r="AW57">
            <v>-24.550803316831256</v>
          </cell>
        </row>
        <row r="58">
          <cell r="AQ58">
            <v>0.6</v>
          </cell>
          <cell r="AR58">
            <v>-4.099316595537017E-2</v>
          </cell>
          <cell r="AW58">
            <v>-24.393760231392999</v>
          </cell>
        </row>
        <row r="59">
          <cell r="AQ59">
            <v>0.62</v>
          </cell>
          <cell r="AR59">
            <v>-3.9386026047046635E-2</v>
          </cell>
          <cell r="AW59">
            <v>-24.29796759321048</v>
          </cell>
        </row>
        <row r="60">
          <cell r="AQ60">
            <v>0.64</v>
          </cell>
          <cell r="AR60">
            <v>-3.734232703349686E-2</v>
          </cell>
          <cell r="AW60">
            <v>-24.268966357174481</v>
          </cell>
        </row>
        <row r="61">
          <cell r="AQ61">
            <v>0.66</v>
          </cell>
          <cell r="AR61">
            <v>-3.4874438434870376E-2</v>
          </cell>
          <cell r="AW61">
            <v>-24.314167283143849</v>
          </cell>
        </row>
        <row r="62">
          <cell r="AQ62">
            <v>0.68</v>
          </cell>
          <cell r="AR62">
            <v>-3.2006334531639043E-2</v>
          </cell>
          <cell r="AW62">
            <v>-24.443482445276086</v>
          </cell>
        </row>
        <row r="63">
          <cell r="AQ63">
            <v>0.7</v>
          </cell>
          <cell r="AR63">
            <v>-2.8775646206865135E-2</v>
          </cell>
          <cell r="AW63">
            <v>-24.670289399949649</v>
          </cell>
        </row>
        <row r="64">
          <cell r="AQ64">
            <v>0.72</v>
          </cell>
          <cell r="AR64">
            <v>-2.5236013906277707E-2</v>
          </cell>
          <cell r="AW64">
            <v>-25.012955645908633</v>
          </cell>
        </row>
        <row r="65">
          <cell r="AQ65">
            <v>0.74</v>
          </cell>
          <cell r="AR65">
            <v>-2.1459783303987848E-2</v>
          </cell>
          <cell r="AW65">
            <v>-25.497358555067663</v>
          </cell>
        </row>
        <row r="66">
          <cell r="AQ66">
            <v>0.76</v>
          </cell>
          <cell r="AR66">
            <v>-1.7541089096142964E-2</v>
          </cell>
          <cell r="AW66">
            <v>-26.161291958099863</v>
          </cell>
        </row>
        <row r="67">
          <cell r="AQ67">
            <v>0.78</v>
          </cell>
          <cell r="AR67">
            <v>-1.3599375708738008E-2</v>
          </cell>
          <cell r="AW67">
            <v>-27.062749697905559</v>
          </cell>
        </row>
        <row r="68">
          <cell r="AQ68">
            <v>0.8</v>
          </cell>
          <cell r="AR68">
            <v>-9.7834061497306148E-3</v>
          </cell>
          <cell r="AW68">
            <v>-28.297062180881781</v>
          </cell>
        </row>
        <row r="69">
          <cell r="AQ69">
            <v>0.82</v>
          </cell>
          <cell r="AR69">
            <v>-6.2758111276041322E-3</v>
          </cell>
          <cell r="AW69">
            <v>-30.037399388265182</v>
          </cell>
        </row>
        <row r="70">
          <cell r="AQ70">
            <v>0.84</v>
          </cell>
          <cell r="AR70">
            <v>-3.2982290275931111E-3</v>
          </cell>
          <cell r="AW70">
            <v>-32.651769186647591</v>
          </cell>
        </row>
        <row r="71">
          <cell r="AQ71">
            <v>0.86</v>
          </cell>
          <cell r="AR71">
            <v>-1.1170822146563458E-3</v>
          </cell>
          <cell r="AW71">
            <v>-37.182844501674673</v>
          </cell>
        </row>
        <row r="72">
          <cell r="AQ72">
            <v>0.88</v>
          </cell>
          <cell r="AR72">
            <v>-5.0024885034868445E-5</v>
          </cell>
          <cell r="AW72">
            <v>-50.509950602114849</v>
          </cell>
        </row>
        <row r="73">
          <cell r="AQ73">
            <v>0.9</v>
          </cell>
          <cell r="AR73">
            <v>-4.7308035754650945E-4</v>
          </cell>
          <cell r="AW73">
            <v>-40.599997653675288</v>
          </cell>
        </row>
        <row r="74">
          <cell r="AQ74">
            <v>0.92</v>
          </cell>
          <cell r="AR74">
            <v>-2.8284588558801448E-3</v>
          </cell>
          <cell r="AW74">
            <v>-32.691294295595853</v>
          </cell>
        </row>
        <row r="75">
          <cell r="AQ75">
            <v>0.94</v>
          </cell>
          <cell r="AR75">
            <v>-7.6330075943545871E-3</v>
          </cell>
          <cell r="AW75">
            <v>-28.247761587821415</v>
          </cell>
        </row>
        <row r="76">
          <cell r="AQ76">
            <v>0.96</v>
          </cell>
          <cell r="AR76">
            <v>-1.5487190074218733E-2</v>
          </cell>
          <cell r="AW76">
            <v>-25.054056274425875</v>
          </cell>
        </row>
        <row r="77">
          <cell r="AQ77">
            <v>0.98</v>
          </cell>
          <cell r="AR77">
            <v>-2.7084417505870099E-2</v>
          </cell>
          <cell r="AW77">
            <v>-22.517560180072209</v>
          </cell>
        </row>
        <row r="78">
          <cell r="AQ78">
            <v>1</v>
          </cell>
          <cell r="AR78">
            <v>-4.3220459062885005E-2</v>
          </cell>
          <cell r="AW78">
            <v>-20.391654670171292</v>
          </cell>
        </row>
        <row r="79">
          <cell r="AQ79">
            <v>1.02</v>
          </cell>
          <cell r="AR79">
            <v>-6.4802537146809391E-2</v>
          </cell>
          <cell r="AW79">
            <v>-18.550340451502148</v>
          </cell>
        </row>
        <row r="80">
          <cell r="AQ80">
            <v>1.04</v>
          </cell>
          <cell r="AR80">
            <v>-9.2857569068685933E-2</v>
          </cell>
          <cell r="AW80">
            <v>-16.921065316278437</v>
          </cell>
        </row>
        <row r="81">
          <cell r="AQ81">
            <v>1.06</v>
          </cell>
          <cell r="AR81">
            <v>-0.12853885136968507</v>
          </cell>
          <cell r="AW81">
            <v>-15.458819402307363</v>
          </cell>
        </row>
        <row r="82">
          <cell r="AQ82">
            <v>1.08</v>
          </cell>
          <cell r="AR82">
            <v>-0.17313030703087526</v>
          </cell>
          <cell r="AW82">
            <v>-14.134437464813018</v>
          </cell>
        </row>
        <row r="83">
          <cell r="AQ83">
            <v>1.1000000000000001</v>
          </cell>
          <cell r="AR83">
            <v>-0.22804724672113846</v>
          </cell>
          <cell r="AW83">
            <v>-12.928742198913309</v>
          </cell>
        </row>
        <row r="84">
          <cell r="AQ84">
            <v>1.1200000000000001</v>
          </cell>
          <cell r="AR84">
            <v>-0.29483246070416397</v>
          </cell>
          <cell r="AW84">
            <v>-11.829416959425052</v>
          </cell>
        </row>
        <row r="85">
          <cell r="AQ85">
            <v>1.1399999999999999</v>
          </cell>
          <cell r="AR85">
            <v>-0.37514639670895417</v>
          </cell>
          <cell r="AW85">
            <v>-10.82928568120332</v>
          </cell>
        </row>
        <row r="86">
          <cell r="AQ86">
            <v>1.1599999999999999</v>
          </cell>
          <cell r="AR86">
            <v>-0.47075023906694813</v>
          </cell>
          <cell r="AW86">
            <v>-9.9253691355376858</v>
          </cell>
        </row>
        <row r="87">
          <cell r="AQ87">
            <v>1.18</v>
          </cell>
          <cell r="AR87">
            <v>-0.58348093796071998</v>
          </cell>
          <cell r="AW87">
            <v>-9.1183668428702447</v>
          </cell>
        </row>
        <row r="88">
          <cell r="AQ88">
            <v>1.2</v>
          </cell>
          <cell r="AR88">
            <v>-0.71521769060138951</v>
          </cell>
          <cell r="AW88">
            <v>-8.4123105550114889</v>
          </cell>
        </row>
        <row r="89">
          <cell r="AQ89">
            <v>1.22</v>
          </cell>
          <cell r="AR89">
            <v>-0.86784007234443816</v>
          </cell>
          <cell r="AW89">
            <v>-7.8141350611312426</v>
          </cell>
        </row>
        <row r="90">
          <cell r="AQ90">
            <v>1.24</v>
          </cell>
          <cell r="AR90">
            <v>-1.0431789378488308</v>
          </cell>
          <cell r="AW90">
            <v>-7.3328740954227438</v>
          </cell>
        </row>
        <row r="91">
          <cell r="AQ91">
            <v>1.26</v>
          </cell>
          <cell r="AR91">
            <v>-1.2429622847784476</v>
          </cell>
          <cell r="AW91">
            <v>-6.9782067886338304</v>
          </cell>
        </row>
        <row r="92">
          <cell r="AQ92">
            <v>1.28</v>
          </cell>
          <cell r="AR92">
            <v>-1.4687593539527768</v>
          </cell>
          <cell r="AW92">
            <v>-6.758294973391596</v>
          </cell>
        </row>
        <row r="93">
          <cell r="AQ93">
            <v>1.3</v>
          </cell>
          <cell r="AR93">
            <v>-1.7219271343624301</v>
          </cell>
          <cell r="AW93">
            <v>-6.6773358763824264</v>
          </cell>
        </row>
        <row r="94">
          <cell r="AQ94">
            <v>1.3069999999999999</v>
          </cell>
          <cell r="AR94">
            <v>-1.8172140027568462</v>
          </cell>
          <cell r="AW94">
            <v>-6.6817267112550809</v>
          </cell>
        </row>
        <row r="95">
          <cell r="AQ95">
            <v>1.34</v>
          </cell>
          <cell r="AR95">
            <v>-2.3144745796121917</v>
          </cell>
          <cell r="AW95">
            <v>-6.9200485345028682</v>
          </cell>
        </row>
        <row r="96">
          <cell r="AQ96">
            <v>1.36</v>
          </cell>
          <cell r="AR96">
            <v>-2.6551510707533117</v>
          </cell>
          <cell r="AW96">
            <v>-7.2241746849960364</v>
          </cell>
        </row>
        <row r="97">
          <cell r="AQ97">
            <v>1.38</v>
          </cell>
          <cell r="AR97">
            <v>-3.025771099927784</v>
          </cell>
          <cell r="AW97">
            <v>-7.6321330774031289</v>
          </cell>
        </row>
        <row r="98">
          <cell r="AQ98">
            <v>1.4</v>
          </cell>
          <cell r="AR98">
            <v>-3.4262151277031889</v>
          </cell>
          <cell r="AW98">
            <v>-8.1302534473477657</v>
          </cell>
        </row>
        <row r="99">
          <cell r="AQ99">
            <v>1.42</v>
          </cell>
          <cell r="AR99">
            <v>-3.8561007847662854</v>
          </cell>
          <cell r="AW99">
            <v>-8.7068114101774015</v>
          </cell>
        </row>
        <row r="100">
          <cell r="AQ100">
            <v>1.44</v>
          </cell>
          <cell r="AR100">
            <v>-4.3148317615930623</v>
          </cell>
          <cell r="AW100">
            <v>-9.3528213476590807</v>
          </cell>
        </row>
        <row r="101">
          <cell r="AQ101">
            <v>1.46</v>
          </cell>
          <cell r="AR101">
            <v>-4.801657223714491</v>
          </cell>
          <cell r="AW101">
            <v>-10.062264173368551</v>
          </cell>
        </row>
        <row r="102">
          <cell r="AQ102">
            <v>1.48</v>
          </cell>
          <cell r="AR102">
            <v>-5.3157373395010845</v>
          </cell>
          <cell r="AW102">
            <v>-10.832042144144383</v>
          </cell>
        </row>
        <row r="103">
          <cell r="AQ103">
            <v>1.5</v>
          </cell>
          <cell r="AR103">
            <v>-5.8562107190103641</v>
          </cell>
          <cell r="AW103">
            <v>-11.661881934857663</v>
          </cell>
        </row>
        <row r="104">
          <cell r="AQ104">
            <v>1.52</v>
          </cell>
          <cell r="AR104">
            <v>-6.422260311203468</v>
          </cell>
          <cell r="AW104">
            <v>-12.554329221500797</v>
          </cell>
        </row>
        <row r="105">
          <cell r="AQ105">
            <v>1.54</v>
          </cell>
          <cell r="AR105">
            <v>-7.0131753962120582</v>
          </cell>
          <cell r="AW105">
            <v>-13.514935180991667</v>
          </cell>
        </row>
        <row r="106">
          <cell r="AQ106">
            <v>1.56</v>
          </cell>
          <cell r="AR106">
            <v>-7.6284085344918466</v>
          </cell>
          <cell r="AW106">
            <v>-14.552735687919512</v>
          </cell>
        </row>
        <row r="107">
          <cell r="AQ107">
            <v>1.58</v>
          </cell>
          <cell r="AR107">
            <v>-8.2676275316062391</v>
          </cell>
          <cell r="AW107">
            <v>-15.681172870424103</v>
          </cell>
        </row>
        <row r="108">
          <cell r="AQ108">
            <v>1.6</v>
          </cell>
          <cell r="AR108">
            <v>-8.9307635495860325</v>
          </cell>
          <cell r="AW108">
            <v>-16.919729728920125</v>
          </cell>
        </row>
        <row r="109">
          <cell r="AQ109">
            <v>1.62</v>
          </cell>
          <cell r="AR109">
            <v>-9.618057419997033</v>
          </cell>
          <cell r="AW109">
            <v>-18.296812178139895</v>
          </cell>
        </row>
        <row r="110">
          <cell r="AQ110">
            <v>1.64</v>
          </cell>
          <cell r="AR110">
            <v>-10.330107032125547</v>
          </cell>
          <cell r="AW110">
            <v>-19.855011555597986</v>
          </cell>
        </row>
        <row r="111">
          <cell r="AQ111">
            <v>1.66</v>
          </cell>
          <cell r="AR111">
            <v>-11.067919478553719</v>
          </cell>
          <cell r="AW111">
            <v>-21.661374138243868</v>
          </cell>
        </row>
        <row r="112">
          <cell r="AQ112">
            <v>1.68</v>
          </cell>
          <cell r="AR112">
            <v>-11.832972585408385</v>
          </cell>
          <cell r="AW112">
            <v>-23.829550694340618</v>
          </cell>
        </row>
        <row r="113">
          <cell r="AQ113">
            <v>1.7</v>
          </cell>
          <cell r="AR113">
            <v>-12.62729173844852</v>
          </cell>
          <cell r="AW113">
            <v>-26.575177139215349</v>
          </cell>
        </row>
        <row r="114">
          <cell r="AQ114">
            <v>1.72</v>
          </cell>
          <cell r="AR114">
            <v>-13.453549828483373</v>
          </cell>
          <cell r="AW114">
            <v>-30.390800371807156</v>
          </cell>
        </row>
        <row r="115">
          <cell r="AQ115">
            <v>1.74</v>
          </cell>
          <cell r="AR115">
            <v>-14.315201121329778</v>
          </cell>
          <cell r="AW115">
            <v>-36.907892162165005</v>
          </cell>
        </row>
        <row r="116">
          <cell r="AQ116">
            <v>1.76</v>
          </cell>
          <cell r="AR116">
            <v>-15.216664626512681</v>
          </cell>
          <cell r="AW116">
            <v>-59.99307012381913</v>
          </cell>
        </row>
        <row r="117">
          <cell r="AQ117">
            <v>1.78</v>
          </cell>
          <cell r="AR117">
            <v>-16.163580332525804</v>
          </cell>
          <cell r="AW117">
            <v>-36.116003551613581</v>
          </cell>
        </row>
        <row r="118">
          <cell r="AQ118">
            <v>1.8</v>
          </cell>
          <cell r="AR118">
            <v>-17.163174733219819</v>
          </cell>
          <cell r="AW118">
            <v>-30.551987783797813</v>
          </cell>
        </row>
        <row r="119">
          <cell r="AQ119">
            <v>1.82</v>
          </cell>
          <cell r="AR119">
            <v>-18.224794628701488</v>
          </cell>
          <cell r="AW119">
            <v>-27.3008286638877</v>
          </cell>
        </row>
        <row r="120">
          <cell r="AQ120">
            <v>1.84</v>
          </cell>
          <cell r="AR120">
            <v>-19.360708665874689</v>
          </cell>
          <cell r="AW120">
            <v>-25.022462882886497</v>
          </cell>
        </row>
        <row r="121">
          <cell r="AQ121">
            <v>1.86</v>
          </cell>
          <cell r="AR121">
            <v>-20.587352143053881</v>
          </cell>
          <cell r="AW121">
            <v>-23.282290065663048</v>
          </cell>
        </row>
        <row r="122">
          <cell r="AQ122">
            <v>1.88</v>
          </cell>
          <cell r="AR122">
            <v>-21.927341656899696</v>
          </cell>
          <cell r="AW122">
            <v>-21.883747993958799</v>
          </cell>
        </row>
        <row r="123">
          <cell r="AQ123">
            <v>1.9</v>
          </cell>
          <cell r="AR123">
            <v>-23.412907104883367</v>
          </cell>
          <cell r="AW123">
            <v>-20.721063442350619</v>
          </cell>
        </row>
        <row r="124">
          <cell r="AQ124">
            <v>1.92</v>
          </cell>
          <cell r="AR124">
            <v>-25.09212985919007</v>
          </cell>
          <cell r="AW124">
            <v>-19.730750244432929</v>
          </cell>
        </row>
        <row r="125">
          <cell r="AQ125">
            <v>1.94</v>
          </cell>
          <cell r="AR125">
            <v>-27.041280406847381</v>
          </cell>
          <cell r="AW125">
            <v>-18.871711819071479</v>
          </cell>
        </row>
        <row r="126">
          <cell r="AQ126">
            <v>1.96</v>
          </cell>
          <cell r="AR126">
            <v>-29.392182355027984</v>
          </cell>
          <cell r="AW126">
            <v>-18.115824174764338</v>
          </cell>
        </row>
        <row r="127">
          <cell r="AQ127">
            <v>1.98</v>
          </cell>
          <cell r="AR127">
            <v>-32.403855978866844</v>
          </cell>
          <cell r="AW127">
            <v>-17.443001817370874</v>
          </cell>
        </row>
        <row r="128">
          <cell r="AQ128">
            <v>2</v>
          </cell>
          <cell r="AR128">
            <v>-36.707767436467535</v>
          </cell>
          <cell r="AW128">
            <v>-16.838406789007049</v>
          </cell>
        </row>
        <row r="129">
          <cell r="AQ129">
            <v>2.02</v>
          </cell>
          <cell r="AR129">
            <v>-44.770636432407109</v>
          </cell>
          <cell r="AW129">
            <v>-16.290772489703183</v>
          </cell>
        </row>
        <row r="130">
          <cell r="AQ130">
            <v>2.04</v>
          </cell>
          <cell r="AR130">
            <v>-51.839015116035618</v>
          </cell>
          <cell r="AW130">
            <v>-15.791347236879501</v>
          </cell>
        </row>
        <row r="131">
          <cell r="AQ131">
            <v>2.06</v>
          </cell>
          <cell r="AR131">
            <v>-39.642839849705076</v>
          </cell>
          <cell r="AW131">
            <v>-15.333201423202675</v>
          </cell>
        </row>
        <row r="132">
          <cell r="AQ132">
            <v>2.08</v>
          </cell>
          <cell r="AR132">
            <v>-34.973503820547037</v>
          </cell>
          <cell r="AW132">
            <v>-14.910757727584267</v>
          </cell>
        </row>
        <row r="133">
          <cell r="AQ133">
            <v>2.1</v>
          </cell>
          <cell r="AR133">
            <v>-32.097836422977736</v>
          </cell>
          <cell r="AW133">
            <v>-14.519463401021429</v>
          </cell>
        </row>
        <row r="134">
          <cell r="AQ134">
            <v>2.12</v>
          </cell>
          <cell r="AR134">
            <v>-30.048733654785114</v>
          </cell>
          <cell r="AW134">
            <v>-14.155556001863035</v>
          </cell>
        </row>
        <row r="135">
          <cell r="AQ135">
            <v>2.14</v>
          </cell>
          <cell r="AR135">
            <v>-28.476529420556655</v>
          </cell>
          <cell r="AW135">
            <v>-13.815892329038753</v>
          </cell>
        </row>
        <row r="136">
          <cell r="AQ136">
            <v>2.16</v>
          </cell>
          <cell r="AR136">
            <v>-27.214633684781219</v>
          </cell>
          <cell r="AW136">
            <v>-13.497821145192162</v>
          </cell>
        </row>
        <row r="137">
          <cell r="AQ137">
            <v>2.1800000000000002</v>
          </cell>
          <cell r="AR137">
            <v>-26.170540897349355</v>
          </cell>
          <cell r="AW137">
            <v>-13.199086898270666</v>
          </cell>
        </row>
        <row r="138">
          <cell r="AQ138">
            <v>2.2000000000000002</v>
          </cell>
          <cell r="AR138">
            <v>-25.287531564191461</v>
          </cell>
          <cell r="AW138">
            <v>-12.917755807804072</v>
          </cell>
        </row>
        <row r="139">
          <cell r="AQ139">
            <v>2.2200000000000002</v>
          </cell>
          <cell r="AR139">
            <v>-24.528312777892204</v>
          </cell>
          <cell r="AW139">
            <v>-12.652158363477351</v>
          </cell>
        </row>
        <row r="140">
          <cell r="AQ140">
            <v>2.2400000000000002</v>
          </cell>
          <cell r="AR140">
            <v>-23.867055454937706</v>
          </cell>
          <cell r="AW140">
            <v>-12.400844053467321</v>
          </cell>
        </row>
        <row r="141">
          <cell r="AQ141">
            <v>2.2599999999999998</v>
          </cell>
          <cell r="AR141">
            <v>-23.285134753335015</v>
          </cell>
          <cell r="AW141">
            <v>-12.162545332826225</v>
          </cell>
        </row>
        <row r="142">
          <cell r="AQ142">
            <v>2.2799999999999998</v>
          </cell>
          <cell r="AR142">
            <v>-22.768681733333022</v>
          </cell>
          <cell r="AW142">
            <v>-11.93614866137527</v>
          </cell>
        </row>
        <row r="143">
          <cell r="AQ143">
            <v>2.2999999999999998</v>
          </cell>
          <cell r="AR143">
            <v>-22.307094040082823</v>
          </cell>
          <cell r="AW143">
            <v>-11.72067101285035</v>
          </cell>
        </row>
        <row r="144">
          <cell r="AQ144">
            <v>2.3199999999999998</v>
          </cell>
          <cell r="AR144">
            <v>-21.892087376910073</v>
          </cell>
          <cell r="AW144">
            <v>-11.515240663116192</v>
          </cell>
        </row>
        <row r="145">
          <cell r="AQ145">
            <v>2.34</v>
          </cell>
          <cell r="AR145">
            <v>-21.517067988390522</v>
          </cell>
          <cell r="AW145">
            <v>-11.319081357547379</v>
          </cell>
        </row>
        <row r="146">
          <cell r="AQ146">
            <v>2.36</v>
          </cell>
          <cell r="AR146">
            <v>-21.176704004204087</v>
          </cell>
          <cell r="AW146">
            <v>-11.131499170830455</v>
          </cell>
        </row>
        <row r="147">
          <cell r="AQ147">
            <v>2.38</v>
          </cell>
          <cell r="AR147">
            <v>-20.866624504100528</v>
          </cell>
          <cell r="AW147">
            <v>-10.951871529785638</v>
          </cell>
        </row>
        <row r="148">
          <cell r="AQ148">
            <v>2.4</v>
          </cell>
          <cell r="AR148">
            <v>-20.583203193287694</v>
          </cell>
          <cell r="AW148">
            <v>-10.779637987260536</v>
          </cell>
        </row>
        <row r="149">
          <cell r="AQ149">
            <v>2.42</v>
          </cell>
          <cell r="AR149">
            <v>-20.323399654933088</v>
          </cell>
          <cell r="AW149">
            <v>-10.614292423741833</v>
          </cell>
        </row>
        <row r="150">
          <cell r="AQ150">
            <v>2.44</v>
          </cell>
          <cell r="AR150">
            <v>-20.084640716529137</v>
          </cell>
          <cell r="AW150">
            <v>-10.455376420804512</v>
          </cell>
        </row>
        <row r="151">
          <cell r="AQ151">
            <v>2.46</v>
          </cell>
          <cell r="AR151">
            <v>-19.86473035056515</v>
          </cell>
          <cell r="AW151">
            <v>-10.302473602372842</v>
          </cell>
        </row>
        <row r="152">
          <cell r="AQ152">
            <v>2.48</v>
          </cell>
          <cell r="AR152">
            <v>-19.661780251663103</v>
          </cell>
          <cell r="AW152">
            <v>-10.155204779956751</v>
          </cell>
        </row>
        <row r="153">
          <cell r="AQ153">
            <v>2.5</v>
          </cell>
          <cell r="AR153">
            <v>-19.474155646708926</v>
          </cell>
          <cell r="AW153">
            <v>-10.013223769421625</v>
          </cell>
        </row>
        <row r="154">
          <cell r="AQ154">
            <v>2.52</v>
          </cell>
          <cell r="AR154">
            <v>-19.300432496542353</v>
          </cell>
          <cell r="AW154">
            <v>-9.8762137715579676</v>
          </cell>
        </row>
        <row r="155">
          <cell r="AQ155">
            <v>2.54</v>
          </cell>
          <cell r="AR155">
            <v>-19.13936333258598</v>
          </cell>
          <cell r="AW155">
            <v>-9.7438842282986151</v>
          </cell>
        </row>
        <row r="156">
          <cell r="AQ156">
            <v>2.56</v>
          </cell>
          <cell r="AR156">
            <v>-18.989849719997284</v>
          </cell>
          <cell r="AW156">
            <v>-9.6159680820525342</v>
          </cell>
        </row>
        <row r="157">
          <cell r="AQ157">
            <v>2.58</v>
          </cell>
          <cell r="AR157">
            <v>-18.850919863655328</v>
          </cell>
          <cell r="AW157">
            <v>-9.4922193781638153</v>
          </cell>
        </row>
        <row r="158">
          <cell r="AQ158">
            <v>2.6</v>
          </cell>
          <cell r="AR158">
            <v>-18.72171024694827</v>
          </cell>
          <cell r="AW158">
            <v>-9.3724111606294294</v>
          </cell>
        </row>
        <row r="159">
          <cell r="AQ159">
            <v>2.62</v>
          </cell>
          <cell r="AR159">
            <v>-18.601450463150236</v>
          </cell>
          <cell r="AW159">
            <v>-9.2563336194306274</v>
          </cell>
        </row>
        <row r="160">
          <cell r="AQ160">
            <v>2.64</v>
          </cell>
          <cell r="AR160">
            <v>-18.489450596542007</v>
          </cell>
          <cell r="AW160">
            <v>-9.1437924545432061</v>
          </cell>
        </row>
        <row r="161">
          <cell r="AQ161">
            <v>2.66</v>
          </cell>
          <cell r="AR161">
            <v>-18.385090656522205</v>
          </cell>
          <cell r="AW161">
            <v>-9.0346074271968693</v>
          </cell>
        </row>
        <row r="162">
          <cell r="AQ162">
            <v>2.68</v>
          </cell>
          <cell r="AR162">
            <v>-18.287811677290509</v>
          </cell>
          <cell r="AW162">
            <v>-8.9286110734913215</v>
          </cell>
        </row>
        <row r="163">
          <cell r="AQ163">
            <v>2.7</v>
          </cell>
          <cell r="AR163">
            <v>-18.19710817835179</v>
          </cell>
          <cell r="AW163">
            <v>-8.8256475592338184</v>
          </cell>
        </row>
        <row r="164">
          <cell r="AQ164">
            <v>2.72</v>
          </cell>
          <cell r="AR164">
            <v>-18.112521744191174</v>
          </cell>
          <cell r="AW164">
            <v>-8.7255716579871709</v>
          </cell>
        </row>
        <row r="165">
          <cell r="AQ165">
            <v>2.74</v>
          </cell>
          <cell r="AR165">
            <v>-18.033635530067471</v>
          </cell>
          <cell r="AW165">
            <v>-8.6282478369258957</v>
          </cell>
        </row>
        <row r="166">
          <cell r="AQ166">
            <v>2.76</v>
          </cell>
          <cell r="AR166">
            <v>-17.960069538610963</v>
          </cell>
          <cell r="AW166">
            <v>-8.5335494372853908</v>
          </cell>
        </row>
        <row r="167">
          <cell r="AQ167">
            <v>2.78</v>
          </cell>
          <cell r="AR167">
            <v>-17.89147654144865</v>
          </cell>
          <cell r="AW167">
            <v>-8.4413579380290287</v>
          </cell>
        </row>
        <row r="168">
          <cell r="AQ168">
            <v>2.8</v>
          </cell>
          <cell r="AR168">
            <v>-17.827538543367112</v>
          </cell>
          <cell r="AW168">
            <v>-8.3515622929122664</v>
          </cell>
        </row>
        <row r="169">
          <cell r="AQ169">
            <v>2.82</v>
          </cell>
          <cell r="AR169">
            <v>-17.767963705010374</v>
          </cell>
          <cell r="AW169">
            <v>-8.2640583324397241</v>
          </cell>
        </row>
        <row r="170">
          <cell r="AQ170">
            <v>2.84</v>
          </cell>
          <cell r="AR170">
            <v>-17.712483654882707</v>
          </cell>
          <cell r="AW170">
            <v>-8.1787482233309046</v>
          </cell>
        </row>
        <row r="171">
          <cell r="AQ171">
            <v>2.86</v>
          </cell>
          <cell r="AR171">
            <v>-17.660851133303332</v>
          </cell>
          <cell r="AW171">
            <v>-8.0955399790650517</v>
          </cell>
        </row>
        <row r="172">
          <cell r="AQ172">
            <v>2.88</v>
          </cell>
          <cell r="AR172">
            <v>-17.612837920564619</v>
          </cell>
          <cell r="AW172">
            <v>-8.014347015892703</v>
          </cell>
        </row>
        <row r="173">
          <cell r="AQ173">
            <v>2.9</v>
          </cell>
          <cell r="AR173">
            <v>-17.568233009355897</v>
          </cell>
          <cell r="AW173">
            <v>-7.935087749402463</v>
          </cell>
        </row>
        <row r="174">
          <cell r="AQ174">
            <v>2.92</v>
          </cell>
          <cell r="AR174">
            <v>-17.526840987898836</v>
          </cell>
          <cell r="AW174">
            <v>-7.8576852273344979</v>
          </cell>
        </row>
        <row r="175">
          <cell r="AQ175">
            <v>2.94</v>
          </cell>
          <cell r="AR175">
            <v>-17.488480605485506</v>
          </cell>
          <cell r="AW175">
            <v>-7.7820667948527227</v>
          </cell>
        </row>
        <row r="176">
          <cell r="AQ176">
            <v>2.96</v>
          </cell>
          <cell r="AR176">
            <v>-17.45298349643874</v>
          </cell>
          <cell r="AW176">
            <v>-7.7081637889376946</v>
          </cell>
        </row>
        <row r="177">
          <cell r="AQ177">
            <v>2.98</v>
          </cell>
          <cell r="AR177">
            <v>-17.420193042103836</v>
          </cell>
          <cell r="AW177">
            <v>-7.6359112589524578</v>
          </cell>
        </row>
        <row r="178">
          <cell r="AQ178">
            <v>3</v>
          </cell>
          <cell r="AR178">
            <v>-17.389963353469284</v>
          </cell>
          <cell r="AW178">
            <v>-7.5652477107729741</v>
          </cell>
        </row>
        <row r="179">
          <cell r="AQ179">
            <v>3.02</v>
          </cell>
          <cell r="AR179">
            <v>-17.362158359512915</v>
          </cell>
          <cell r="AW179">
            <v>-7.4961148721702973</v>
          </cell>
        </row>
        <row r="180">
          <cell r="AQ180">
            <v>3.04</v>
          </cell>
          <cell r="AR180">
            <v>-17.336650988467579</v>
          </cell>
          <cell r="AW180">
            <v>-7.4284574773898751</v>
          </cell>
        </row>
        <row r="181">
          <cell r="AQ181">
            <v>3.06</v>
          </cell>
          <cell r="AR181">
            <v>-17.313322430967503</v>
          </cell>
          <cell r="AW181">
            <v>-7.362223069099195</v>
          </cell>
        </row>
        <row r="182">
          <cell r="AQ182">
            <v>3.08</v>
          </cell>
          <cell r="AR182">
            <v>-17.292061475530957</v>
          </cell>
          <cell r="AW182">
            <v>-7.2973618160732645</v>
          </cell>
        </row>
        <row r="183">
          <cell r="AQ183">
            <v>3.1</v>
          </cell>
          <cell r="AR183">
            <v>-17.272763908102551</v>
          </cell>
          <cell r="AW183">
            <v>-7.2338263451614493</v>
          </cell>
        </row>
        <row r="184">
          <cell r="AQ184">
            <v>3.12</v>
          </cell>
          <cell r="AR184">
            <v>-17.255331968457998</v>
          </cell>
          <cell r="AW184">
            <v>-7.1715715862325515</v>
          </cell>
        </row>
        <row r="185">
          <cell r="AQ185">
            <v>3.14</v>
          </cell>
          <cell r="AR185">
            <v>-17.239673857195772</v>
          </cell>
          <cell r="AW185">
            <v>-7.1105546289303314</v>
          </cell>
        </row>
        <row r="186">
          <cell r="AQ186">
            <v>3.16</v>
          </cell>
          <cell r="AR186">
            <v>-17.22570328782956</v>
          </cell>
          <cell r="AW186">
            <v>-7.0507345901912117</v>
          </cell>
        </row>
        <row r="187">
          <cell r="AQ187">
            <v>3.18</v>
          </cell>
          <cell r="AR187">
            <v>-17.213339079173863</v>
          </cell>
          <cell r="AW187">
            <v>-6.9920724915817374</v>
          </cell>
        </row>
        <row r="188">
          <cell r="AQ188">
            <v>3.2</v>
          </cell>
          <cell r="AR188">
            <v>-17.202504783799053</v>
          </cell>
          <cell r="AW188">
            <v>-6.9345311456073953</v>
          </cell>
        </row>
        <row r="189">
          <cell r="AQ189">
            <v>3.22</v>
          </cell>
          <cell r="AR189">
            <v>-17.193128348837398</v>
          </cell>
          <cell r="AW189">
            <v>-6.8780750502276797</v>
          </cell>
        </row>
        <row r="190">
          <cell r="AQ190">
            <v>3.24</v>
          </cell>
          <cell r="AR190">
            <v>-17.185141805858166</v>
          </cell>
          <cell r="AW190">
            <v>-6.8226702908866921</v>
          </cell>
        </row>
        <row r="191">
          <cell r="AQ191">
            <v>3.26</v>
          </cell>
          <cell r="AR191">
            <v>-17.178480986909996</v>
          </cell>
          <cell r="AW191">
            <v>-6.7682844494346694</v>
          </cell>
        </row>
        <row r="192">
          <cell r="AQ192">
            <v>3.28</v>
          </cell>
          <cell r="AR192">
            <v>-17.173085264158644</v>
          </cell>
          <cell r="AW192">
            <v>-6.7148865193749767</v>
          </cell>
        </row>
        <row r="193">
          <cell r="AQ193">
            <v>3.3</v>
          </cell>
          <cell r="AR193">
            <v>-17.168897310836726</v>
          </cell>
          <cell r="AW193">
            <v>-6.6624468269238912</v>
          </cell>
        </row>
        <row r="194">
          <cell r="AQ194">
            <v>3.32</v>
          </cell>
          <cell r="AR194">
            <v>-17.165862881473824</v>
          </cell>
          <cell r="AW194">
            <v>-6.6109369574179047</v>
          </cell>
        </row>
        <row r="195">
          <cell r="AQ195">
            <v>3.34</v>
          </cell>
          <cell r="AR195">
            <v>-17.163930609596278</v>
          </cell>
          <cell r="AW195">
            <v>-6.5603296866455532</v>
          </cell>
        </row>
        <row r="196">
          <cell r="AQ196">
            <v>3.36</v>
          </cell>
          <cell r="AR196">
            <v>-17.163051821279904</v>
          </cell>
          <cell r="AW196">
            <v>-6.5105989167190792</v>
          </cell>
        </row>
        <row r="197">
          <cell r="AQ197">
            <v>3.38</v>
          </cell>
          <cell r="AR197">
            <v>-17.163180363109337</v>
          </cell>
          <cell r="AW197">
            <v>-6.4617196161352641</v>
          </cell>
        </row>
        <row r="198">
          <cell r="AQ198">
            <v>3.4</v>
          </cell>
          <cell r="AR198">
            <v>-17.164272443248329</v>
          </cell>
          <cell r="AW198">
            <v>-6.4136677637058082</v>
          </cell>
        </row>
        <row r="199">
          <cell r="AQ199">
            <v>3.42</v>
          </cell>
          <cell r="AR199">
            <v>-17.166286484458077</v>
          </cell>
          <cell r="AW199">
            <v>-6.3664202960652929</v>
          </cell>
        </row>
        <row r="200">
          <cell r="AQ200">
            <v>3.44</v>
          </cell>
          <cell r="AR200">
            <v>-17.169182988018289</v>
          </cell>
          <cell r="AW200">
            <v>-6.3199550584899464</v>
          </cell>
        </row>
        <row r="201">
          <cell r="AQ201">
            <v>3.46</v>
          </cell>
          <cell r="AR201">
            <v>-17.172924407610061</v>
          </cell>
          <cell r="AW201">
            <v>-6.2742507587830731</v>
          </cell>
        </row>
        <row r="202">
          <cell r="AQ202">
            <v>3.48</v>
          </cell>
          <cell r="AR202">
            <v>-17.177475032311985</v>
          </cell>
          <cell r="AW202">
            <v>-6.2292869240035342</v>
          </cell>
        </row>
        <row r="203">
          <cell r="AQ203">
            <v>3.5</v>
          </cell>
          <cell r="AR203">
            <v>-17.182800877943613</v>
          </cell>
          <cell r="AW203">
            <v>-6.1850438598322777</v>
          </cell>
        </row>
        <row r="204">
          <cell r="AQ204">
            <v>3.52</v>
          </cell>
          <cell r="AR204">
            <v>-17.188869586063561</v>
          </cell>
          <cell r="AW204">
            <v>-6.1415026123887353</v>
          </cell>
        </row>
        <row r="205">
          <cell r="AQ205">
            <v>3.54</v>
          </cell>
          <cell r="AR205">
            <v>-17.195650329995161</v>
          </cell>
          <cell r="AW205">
            <v>-6.0986449323242367</v>
          </cell>
        </row>
        <row r="206">
          <cell r="AQ206">
            <v>3.56</v>
          </cell>
          <cell r="AR206">
            <v>-17.203113727311099</v>
          </cell>
          <cell r="AW206">
            <v>-6.0564532410335552</v>
          </cell>
        </row>
        <row r="207">
          <cell r="AQ207">
            <v>3.58</v>
          </cell>
          <cell r="AR207">
            <v>-17.211231758260954</v>
          </cell>
          <cell r="AW207">
            <v>-6.0149105988381795</v>
          </cell>
        </row>
        <row r="208">
          <cell r="AQ208">
            <v>3.6</v>
          </cell>
          <cell r="AR208">
            <v>-17.219977689672554</v>
          </cell>
          <cell r="AW208">
            <v>-5.974000675006681</v>
          </cell>
        </row>
        <row r="209">
          <cell r="AQ209">
            <v>3.62</v>
          </cell>
          <cell r="AR209">
            <v>-17.229326003900166</v>
          </cell>
          <cell r="AW209">
            <v>-5.9337077194878738</v>
          </cell>
        </row>
        <row r="210">
          <cell r="AQ210">
            <v>3.64</v>
          </cell>
          <cell r="AR210">
            <v>-17.239252332430631</v>
          </cell>
          <cell r="AW210">
            <v>-5.8940165362420966</v>
          </cell>
        </row>
        <row r="211">
          <cell r="AQ211">
            <v>3.66</v>
          </cell>
          <cell r="AR211">
            <v>-17.249733393792702</v>
          </cell>
          <cell r="AW211">
            <v>-5.8549124580647298</v>
          </cell>
        </row>
        <row r="212">
          <cell r="AQ212">
            <v>3.68</v>
          </cell>
          <cell r="AR212">
            <v>-17.26074693544545</v>
          </cell>
          <cell r="AW212">
            <v>-5.8163813228041308</v>
          </cell>
        </row>
        <row r="213">
          <cell r="AQ213">
            <v>3.7</v>
          </cell>
          <cell r="AR213">
            <v>-17.272271679349714</v>
          </cell>
          <cell r="AW213">
            <v>-5.7784094508833324</v>
          </cell>
        </row>
        <row r="214">
          <cell r="AQ214">
            <v>3.72</v>
          </cell>
          <cell r="AR214">
            <v>-17.284287270951374</v>
          </cell>
          <cell r="AW214">
            <v>-5.7409836240417436</v>
          </cell>
        </row>
        <row r="215">
          <cell r="AQ215">
            <v>3.74</v>
          </cell>
          <cell r="AR215">
            <v>-17.29677423132825</v>
          </cell>
          <cell r="AW215">
            <v>-5.704091065219151</v>
          </cell>
        </row>
        <row r="216">
          <cell r="AQ216">
            <v>3.76</v>
          </cell>
          <cell r="AR216">
            <v>-17.309713912272755</v>
          </cell>
          <cell r="AW216">
            <v>-5.6677194195100125</v>
          </cell>
        </row>
        <row r="217">
          <cell r="AQ217">
            <v>3.78</v>
          </cell>
          <cell r="AR217">
            <v>-17.323088454101352</v>
          </cell>
          <cell r="AW217">
            <v>-5.6318567361211711</v>
          </cell>
        </row>
        <row r="218">
          <cell r="AQ218">
            <v>3.8</v>
          </cell>
          <cell r="AR218">
            <v>-17.33688074599862</v>
          </cell>
          <cell r="AW218">
            <v>-5.5964914512709631</v>
          </cell>
        </row>
        <row r="219">
          <cell r="AQ219">
            <v>3.82</v>
          </cell>
          <cell r="AR219">
            <v>-17.35107438871934</v>
          </cell>
          <cell r="AW219">
            <v>-5.561612371972025</v>
          </cell>
        </row>
        <row r="220">
          <cell r="AQ220">
            <v>3.84</v>
          </cell>
          <cell r="AR220">
            <v>-17.36565365948583</v>
          </cell>
          <cell r="AW220">
            <v>-5.5272086606441597</v>
          </cell>
        </row>
        <row r="221">
          <cell r="AQ221">
            <v>3.86</v>
          </cell>
          <cell r="AR221">
            <v>-17.380603478930798</v>
          </cell>
          <cell r="AW221">
            <v>-5.4932698205073525</v>
          </cell>
        </row>
        <row r="222">
          <cell r="AQ222">
            <v>3.88</v>
          </cell>
          <cell r="AR222">
            <v>-17.39590937994733</v>
          </cell>
          <cell r="AW222">
            <v>-5.459785681708464</v>
          </cell>
        </row>
        <row r="223">
          <cell r="AQ223">
            <v>3.9</v>
          </cell>
          <cell r="AR223">
            <v>-17.411557478318596</v>
          </cell>
          <cell r="AW223">
            <v>-5.4267463881382652</v>
          </cell>
        </row>
        <row r="224">
          <cell r="AQ224">
            <v>3.92</v>
          </cell>
          <cell r="AR224">
            <v>-17.427534445009247</v>
          </cell>
          <cell r="AW224">
            <v>-5.3941423848984469</v>
          </cell>
        </row>
        <row r="225">
          <cell r="AQ225">
            <v>3.94</v>
          </cell>
          <cell r="AR225">
            <v>-17.443827480009691</v>
          </cell>
          <cell r="AW225">
            <v>-5.361964406380916</v>
          </cell>
        </row>
        <row r="226">
          <cell r="AQ226">
            <v>3.96</v>
          </cell>
          <cell r="AR226">
            <v>-17.460424287632272</v>
          </cell>
          <cell r="AW226">
            <v>-5.3302034649241961</v>
          </cell>
        </row>
        <row r="227">
          <cell r="AQ227">
            <v>3.98</v>
          </cell>
          <cell r="AR227">
            <v>-17.477313053166018</v>
          </cell>
          <cell r="AW227">
            <v>-5.2988508400140351</v>
          </cell>
        </row>
        <row r="228">
          <cell r="AQ228">
            <v>4</v>
          </cell>
          <cell r="AR228">
            <v>-17.494482420803507</v>
          </cell>
          <cell r="AW228">
            <v>-5.2678980679975682</v>
          </cell>
        </row>
        <row r="229">
          <cell r="AQ229">
            <v>4.0199999999999996</v>
          </cell>
          <cell r="AR229">
            <v>-17.511921472759376</v>
          </cell>
          <cell r="AW229">
            <v>-5.2373369322821892</v>
          </cell>
        </row>
        <row r="230">
          <cell r="AQ230">
            <v>4.04</v>
          </cell>
          <cell r="AR230">
            <v>-17.529619709506214</v>
          </cell>
          <cell r="AW230">
            <v>-5.2071594539923458</v>
          </cell>
        </row>
        <row r="231">
          <cell r="AQ231">
            <v>4.0599999999999996</v>
          </cell>
          <cell r="AR231">
            <v>-17.547567031058406</v>
          </cell>
          <cell r="AW231">
            <v>-5.1773578830589884</v>
          </cell>
        </row>
        <row r="232">
          <cell r="AQ232">
            <v>4.08</v>
          </cell>
          <cell r="AR232">
            <v>-17.565753719239815</v>
          </cell>
          <cell r="AW232">
            <v>-5.1479246897181161</v>
          </cell>
        </row>
        <row r="233">
          <cell r="AQ233">
            <v>4.0999999999999996</v>
          </cell>
          <cell r="AR233">
            <v>-17.584170420875289</v>
          </cell>
          <cell r="AW233">
            <v>-5.118852556396285</v>
          </cell>
        </row>
        <row r="234">
          <cell r="AQ234">
            <v>4.12</v>
          </cell>
          <cell r="AR234">
            <v>-17.602808131850438</v>
          </cell>
          <cell r="AW234">
            <v>-5.0901343699622998</v>
          </cell>
        </row>
        <row r="235">
          <cell r="AQ235">
            <v>4.1399999999999997</v>
          </cell>
          <cell r="AR235">
            <v>-17.62165818198774</v>
          </cell>
          <cell r="AW235">
            <v>-5.0617632143256834</v>
          </cell>
        </row>
        <row r="236">
          <cell r="AQ236">
            <v>4.16</v>
          </cell>
          <cell r="AR236">
            <v>-17.640712220690666</v>
          </cell>
          <cell r="AW236">
            <v>-5.0337323633635309</v>
          </cell>
        </row>
        <row r="237">
          <cell r="AQ237">
            <v>4.18</v>
          </cell>
          <cell r="AR237">
            <v>-17.659962203310684</v>
          </cell>
          <cell r="AW237">
            <v>-5.0060352741586644</v>
          </cell>
        </row>
        <row r="238">
          <cell r="AQ238">
            <v>4.2</v>
          </cell>
          <cell r="AR238">
            <v>-17.679400378195144</v>
          </cell>
          <cell r="AW238">
            <v>-4.9786655805328781</v>
          </cell>
        </row>
        <row r="239">
          <cell r="AQ239">
            <v>4.22</v>
          </cell>
          <cell r="AR239">
            <v>-17.699019274376699</v>
          </cell>
          <cell r="AW239">
            <v>-4.9516170868600966</v>
          </cell>
        </row>
        <row r="240">
          <cell r="AQ240">
            <v>4.24</v>
          </cell>
          <cell r="AR240">
            <v>-17.71881168986755</v>
          </cell>
          <cell r="AW240">
            <v>-4.9248837621451518</v>
          </cell>
        </row>
        <row r="241">
          <cell r="AQ241">
            <v>4.26</v>
          </cell>
          <cell r="AR241">
            <v>-17.73877068052423</v>
          </cell>
          <cell r="AW241">
            <v>-4.898459734354744</v>
          </cell>
        </row>
        <row r="242">
          <cell r="AQ242">
            <v>4.28</v>
          </cell>
          <cell r="AR242">
            <v>-17.758889549450764</v>
          </cell>
          <cell r="AW242">
            <v>-4.8723392849878842</v>
          </cell>
        </row>
        <row r="243">
          <cell r="AQ243">
            <v>4.3</v>
          </cell>
          <cell r="AR243">
            <v>-17.77916183691022</v>
          </cell>
          <cell r="AW243">
            <v>-4.8465168438738768</v>
          </cell>
        </row>
        <row r="244">
          <cell r="AQ244">
            <v>4.32</v>
          </cell>
          <cell r="AR244">
            <v>-17.79958131071643</v>
          </cell>
          <cell r="AW244">
            <v>-4.82098698418661</v>
          </cell>
        </row>
        <row r="245">
          <cell r="AQ245">
            <v>4.34</v>
          </cell>
          <cell r="AR245">
            <v>-17.820141957079571</v>
          </cell>
          <cell r="AW245">
            <v>-4.7957444176645376</v>
          </cell>
        </row>
        <row r="246">
          <cell r="AQ246">
            <v>4.3600000000000003</v>
          </cell>
          <cell r="AR246">
            <v>-17.840837971880841</v>
          </cell>
          <cell r="AW246">
            <v>-4.7707839900262696</v>
          </cell>
        </row>
        <row r="247">
          <cell r="AQ247">
            <v>4.38</v>
          </cell>
          <cell r="AR247">
            <v>-17.861663752353028</v>
          </cell>
          <cell r="AW247">
            <v>-4.7461006765723894</v>
          </cell>
        </row>
        <row r="248">
          <cell r="AQ248">
            <v>4.4000000000000004</v>
          </cell>
          <cell r="AR248">
            <v>-17.882613889145251</v>
          </cell>
          <cell r="AW248">
            <v>-4.7216895779645265</v>
          </cell>
        </row>
        <row r="249">
          <cell r="AQ249">
            <v>4.42</v>
          </cell>
          <cell r="AR249">
            <v>-17.903683158751349</v>
          </cell>
          <cell r="AW249">
            <v>-4.6975459161732509</v>
          </cell>
        </row>
        <row r="250">
          <cell r="AQ250">
            <v>4.4400000000000004</v>
          </cell>
          <cell r="AR250">
            <v>-17.92486651628279</v>
          </cell>
          <cell r="AW250">
            <v>-4.673665030586803</v>
          </cell>
        </row>
        <row r="251">
          <cell r="AQ251">
            <v>4.46</v>
          </cell>
          <cell r="AR251">
            <v>-17.946159088567988</v>
          </cell>
          <cell r="AW251">
            <v>-4.6500423742731094</v>
          </cell>
        </row>
        <row r="252">
          <cell r="AQ252">
            <v>4.4800000000000004</v>
          </cell>
          <cell r="AR252">
            <v>-17.967556167561057</v>
          </cell>
          <cell r="AW252">
            <v>-4.6266735103879766</v>
          </cell>
        </row>
        <row r="253">
          <cell r="AQ253">
            <v>4.5</v>
          </cell>
          <cell r="AR253">
            <v>-17.989053204044076</v>
          </cell>
          <cell r="AW253">
            <v>-4.6035541087226708</v>
          </cell>
        </row>
        <row r="254">
          <cell r="AQ254">
            <v>4.5199999999999996</v>
          </cell>
          <cell r="AR254">
            <v>-18.010645801607698</v>
          </cell>
          <cell r="AW254">
            <v>-4.5806799423844975</v>
          </cell>
        </row>
        <row r="255">
          <cell r="AQ255">
            <v>4.54</v>
          </cell>
          <cell r="AR255">
            <v>-18.032329710896153</v>
          </cell>
          <cell r="AW255">
            <v>-4.558046884604332</v>
          </cell>
        </row>
        <row r="256">
          <cell r="AQ256">
            <v>4.5599999999999996</v>
          </cell>
          <cell r="AR256">
            <v>-18.054100824103013</v>
          </cell>
          <cell r="AW256">
            <v>-4.5356509056653378</v>
          </cell>
        </row>
        <row r="257">
          <cell r="AQ257">
            <v>4.58</v>
          </cell>
          <cell r="AR257">
            <v>-18.075955169705413</v>
          </cell>
          <cell r="AW257">
            <v>-4.5134880699474609</v>
          </cell>
        </row>
        <row r="258">
          <cell r="AQ258">
            <v>4.5999999999999996</v>
          </cell>
          <cell r="AR258">
            <v>-18.097888907424675</v>
          </cell>
          <cell r="AW258">
            <v>-4.4915545330825024</v>
          </cell>
        </row>
        <row r="259">
          <cell r="AQ259">
            <v>4.62</v>
          </cell>
          <cell r="AR259">
            <v>-18.119898323402225</v>
          </cell>
          <cell r="AW259">
            <v>-4.4698465392148998</v>
          </cell>
        </row>
        <row r="260">
          <cell r="AQ260">
            <v>4.6399999999999997</v>
          </cell>
          <cell r="AR260">
            <v>-18.141979825580222</v>
          </cell>
          <cell r="AW260">
            <v>-4.4483604183635483</v>
          </cell>
        </row>
        <row r="261">
          <cell r="AQ261">
            <v>4.66</v>
          </cell>
          <cell r="AR261">
            <v>-18.16412993927689</v>
          </cell>
          <cell r="AW261">
            <v>-4.4270925838802739</v>
          </cell>
        </row>
        <row r="262">
          <cell r="AQ262">
            <v>4.68</v>
          </cell>
          <cell r="AR262">
            <v>-18.186345302947181</v>
          </cell>
          <cell r="AW262">
            <v>-4.4060395300007524</v>
          </cell>
        </row>
        <row r="263">
          <cell r="AQ263">
            <v>4.7</v>
          </cell>
          <cell r="AR263">
            <v>-18.20862266411979</v>
          </cell>
          <cell r="AW263">
            <v>-4.3851978294838831</v>
          </cell>
        </row>
        <row r="264">
          <cell r="AQ264">
            <v>4.72</v>
          </cell>
          <cell r="AR264">
            <v>-18.2309588755022</v>
          </cell>
          <cell r="AW264">
            <v>-4.3645641313358565</v>
          </cell>
        </row>
        <row r="265">
          <cell r="AQ265">
            <v>4.74</v>
          </cell>
          <cell r="AR265">
            <v>-18.253350891245628</v>
          </cell>
          <cell r="AW265">
            <v>-4.3441351586153152</v>
          </cell>
        </row>
        <row r="266">
          <cell r="AQ266">
            <v>4.76</v>
          </cell>
          <cell r="AR266">
            <v>-18.275795763362559</v>
          </cell>
          <cell r="AW266">
            <v>-4.323907706316156</v>
          </cell>
        </row>
        <row r="267">
          <cell r="AQ267">
            <v>4.78</v>
          </cell>
          <cell r="AR267">
            <v>-18.298290638289497</v>
          </cell>
          <cell r="AW267">
            <v>-4.3038786393247737</v>
          </cell>
        </row>
        <row r="268">
          <cell r="AQ268">
            <v>4.8</v>
          </cell>
          <cell r="AR268">
            <v>-18.320832753588338</v>
          </cell>
          <cell r="AW268">
            <v>-4.2840448904485893</v>
          </cell>
        </row>
        <row r="269">
          <cell r="AQ269">
            <v>4.82</v>
          </cell>
          <cell r="AR269">
            <v>-18.343419434779904</v>
          </cell>
          <cell r="AW269">
            <v>-4.2644034585129482</v>
          </cell>
        </row>
        <row r="270">
          <cell r="AQ270">
            <v>4.84</v>
          </cell>
          <cell r="AR270">
            <v>-18.366048092303572</v>
          </cell>
          <cell r="AW270">
            <v>-4.244951406523592</v>
          </cell>
        </row>
        <row r="271">
          <cell r="AQ271">
            <v>4.8600000000000003</v>
          </cell>
          <cell r="AR271">
            <v>-18.388716218597253</v>
          </cell>
          <cell r="AW271">
            <v>-4.2256858598919838</v>
          </cell>
        </row>
        <row r="272">
          <cell r="AQ272">
            <v>4.88</v>
          </cell>
          <cell r="AR272">
            <v>-18.411421385292275</v>
          </cell>
          <cell r="AW272">
            <v>-4.2066040047209716</v>
          </cell>
        </row>
        <row r="273">
          <cell r="AQ273">
            <v>4.9000000000000004</v>
          </cell>
          <cell r="AR273">
            <v>-18.434161240518002</v>
          </cell>
          <cell r="AW273">
            <v>-4.1877030861483542</v>
          </cell>
        </row>
        <row r="274">
          <cell r="AQ274">
            <v>4.92</v>
          </cell>
          <cell r="AR274">
            <v>-18.456933506311206</v>
          </cell>
          <cell r="AW274">
            <v>-4.1689804067460301</v>
          </cell>
        </row>
        <row r="275">
          <cell r="AQ275">
            <v>4.9400000000000004</v>
          </cell>
          <cell r="AR275">
            <v>-18.479735976125689</v>
          </cell>
          <cell r="AW275">
            <v>-4.1504333249725036</v>
          </cell>
        </row>
        <row r="276">
          <cell r="AQ276">
            <v>4.96</v>
          </cell>
          <cell r="AR276">
            <v>-18.502566512437539</v>
          </cell>
          <cell r="AW276">
            <v>-4.1320592536766734</v>
          </cell>
        </row>
        <row r="277">
          <cell r="AQ277">
            <v>4.9800000000000004</v>
          </cell>
          <cell r="AR277">
            <v>-18.525423044441975</v>
          </cell>
          <cell r="AW277">
            <v>-4.1138556586508468</v>
          </cell>
        </row>
        <row r="278">
          <cell r="AQ278">
            <v>5</v>
          </cell>
          <cell r="AR278">
            <v>-18.548303565837667</v>
          </cell>
          <cell r="AW278">
            <v>-4.0958200572310872</v>
          </cell>
        </row>
        <row r="279">
          <cell r="AQ279">
            <v>5.0199999999999996</v>
          </cell>
          <cell r="AR279">
            <v>-18.571206132694819</v>
          </cell>
          <cell r="AW279">
            <v>-4.0779500169430811</v>
          </cell>
        </row>
        <row r="280">
          <cell r="AQ280">
            <v>5.04</v>
          </cell>
          <cell r="AR280">
            <v>-18.59412886140337</v>
          </cell>
          <cell r="AW280">
            <v>-4.0602431541916868</v>
          </cell>
        </row>
        <row r="281">
          <cell r="AQ281">
            <v>5.0599999999999996</v>
          </cell>
          <cell r="AR281">
            <v>-18.61706992669782</v>
          </cell>
          <cell r="AW281">
            <v>-4.0426971329926014</v>
          </cell>
        </row>
        <row r="282">
          <cell r="AQ282">
            <v>5.08</v>
          </cell>
          <cell r="AR282">
            <v>-18.640027559755538</v>
          </cell>
          <cell r="AW282">
            <v>-4.025309663744455</v>
          </cell>
        </row>
        <row r="283">
          <cell r="AQ283">
            <v>5.0999999999999996</v>
          </cell>
          <cell r="AR283">
            <v>-18.66300004636533</v>
          </cell>
          <cell r="AW283">
            <v>-4.0080785020398508</v>
          </cell>
        </row>
        <row r="284">
          <cell r="AQ284">
            <v>5.12</v>
          </cell>
          <cell r="AR284">
            <v>-18.685985725163349</v>
          </cell>
          <cell r="AW284">
            <v>-3.9910014475138715</v>
          </cell>
        </row>
        <row r="285">
          <cell r="AQ285">
            <v>5.14</v>
          </cell>
          <cell r="AR285">
            <v>-18.708982985933524</v>
          </cell>
          <cell r="AW285">
            <v>-3.9740763427286403</v>
          </cell>
        </row>
        <row r="286">
          <cell r="AQ286">
            <v>5.16</v>
          </cell>
          <cell r="AR286">
            <v>-18.731990267969817</v>
          </cell>
          <cell r="AW286">
            <v>-3.9573010720926223</v>
          </cell>
        </row>
        <row r="287">
          <cell r="AQ287">
            <v>5.18</v>
          </cell>
          <cell r="AR287">
            <v>-18.755006058497738</v>
          </cell>
          <cell r="AW287">
            <v>-3.9406735608133698</v>
          </cell>
        </row>
        <row r="288">
          <cell r="AQ288">
            <v>5.2</v>
          </cell>
          <cell r="AR288">
            <v>-18.778028891152722</v>
          </cell>
          <cell r="AW288">
            <v>-3.9241917738824617</v>
          </cell>
        </row>
        <row r="289">
          <cell r="AQ289">
            <v>5.22</v>
          </cell>
          <cell r="AR289">
            <v>-18.801057344512941</v>
          </cell>
          <cell r="AW289">
            <v>-3.9078537150915298</v>
          </cell>
        </row>
        <row r="290">
          <cell r="AQ290">
            <v>5.24</v>
          </cell>
          <cell r="AR290">
            <v>-18.824090040684453</v>
          </cell>
          <cell r="AW290">
            <v>-3.8916574260781394</v>
          </cell>
        </row>
        <row r="291">
          <cell r="AQ291">
            <v>5.26</v>
          </cell>
          <cell r="AR291">
            <v>-18.847125643936486</v>
          </cell>
          <cell r="AW291">
            <v>-3.8756009854005575</v>
          </cell>
        </row>
        <row r="292">
          <cell r="AQ292">
            <v>5.28</v>
          </cell>
          <cell r="AR292">
            <v>-18.870162859384866</v>
          </cell>
          <cell r="AW292">
            <v>-3.8596825076402896</v>
          </cell>
        </row>
        <row r="293">
          <cell r="AQ293">
            <v>5.3</v>
          </cell>
          <cell r="AR293">
            <v>-18.893200431721645</v>
          </cell>
          <cell r="AW293">
            <v>-3.8439001425314503</v>
          </cell>
        </row>
        <row r="294">
          <cell r="AQ294">
            <v>5.32</v>
          </cell>
          <cell r="AR294">
            <v>-18.916237143989118</v>
          </cell>
          <cell r="AW294">
            <v>-3.8282520741159676</v>
          </cell>
        </row>
        <row r="295">
          <cell r="AQ295">
            <v>5.34</v>
          </cell>
          <cell r="AR295">
            <v>-18.939271816396431</v>
          </cell>
          <cell r="AW295">
            <v>-3.8127365199237602</v>
          </cell>
        </row>
        <row r="296">
          <cell r="AQ296">
            <v>5.36</v>
          </cell>
          <cell r="AR296">
            <v>-18.962303305177134</v>
          </cell>
          <cell r="AW296">
            <v>-3.7973517301769739</v>
          </cell>
        </row>
        <row r="297">
          <cell r="AQ297">
            <v>5.38</v>
          </cell>
          <cell r="AR297">
            <v>-18.985330501486043</v>
          </cell>
          <cell r="AW297">
            <v>-3.782095987017458</v>
          </cell>
        </row>
        <row r="298">
          <cell r="AQ298">
            <v>5.4</v>
          </cell>
          <cell r="AR298">
            <v>-19.008352330333906</v>
          </cell>
          <cell r="AW298">
            <v>-3.7669676037566746</v>
          </cell>
        </row>
        <row r="299">
          <cell r="AQ299">
            <v>5.42</v>
          </cell>
          <cell r="AR299">
            <v>-19.031367749558374</v>
          </cell>
          <cell r="AW299">
            <v>-3.7519649241472615</v>
          </cell>
        </row>
        <row r="300">
          <cell r="AQ300">
            <v>5.44</v>
          </cell>
          <cell r="AR300">
            <v>-19.054375748829923</v>
          </cell>
          <cell r="AW300">
            <v>-3.7370863216755028</v>
          </cell>
        </row>
        <row r="301">
          <cell r="AQ301">
            <v>5.46</v>
          </cell>
          <cell r="AR301">
            <v>-19.077375348691302</v>
          </cell>
          <cell r="AW301">
            <v>-3.7223301988740243</v>
          </cell>
        </row>
        <row r="302">
          <cell r="AQ302">
            <v>5.48</v>
          </cell>
          <cell r="AR302">
            <v>-19.100365599629331</v>
          </cell>
          <cell r="AW302">
            <v>-3.7076949866539759</v>
          </cell>
        </row>
        <row r="303">
          <cell r="AQ303">
            <v>5.5</v>
          </cell>
          <cell r="AR303">
            <v>-19.123345581177734</v>
          </cell>
          <cell r="AW303">
            <v>-3.693179143656105</v>
          </cell>
        </row>
        <row r="304">
          <cell r="AQ304">
            <v>5.52</v>
          </cell>
          <cell r="AR304">
            <v>-19.146314401049857</v>
          </cell>
          <cell r="AW304">
            <v>-3.6787811556200323</v>
          </cell>
        </row>
        <row r="305">
          <cell r="AQ305">
            <v>5.54</v>
          </cell>
          <cell r="AR305">
            <v>-19.169271194300169</v>
          </cell>
          <cell r="AW305">
            <v>-3.6644995347711626</v>
          </cell>
        </row>
        <row r="306">
          <cell r="AQ306">
            <v>5.56</v>
          </cell>
          <cell r="AR306">
            <v>-19.192215122513446</v>
          </cell>
          <cell r="AW306">
            <v>-3.6503328192246256</v>
          </cell>
        </row>
        <row r="307">
          <cell r="AQ307">
            <v>5.58</v>
          </cell>
          <cell r="AR307">
            <v>-19.215145373020594</v>
          </cell>
          <cell r="AW307">
            <v>-3.6362795724056958</v>
          </cell>
        </row>
        <row r="308">
          <cell r="AQ308">
            <v>5.6</v>
          </cell>
          <cell r="AR308">
            <v>-19.238061158140152</v>
          </cell>
          <cell r="AW308">
            <v>-3.6223383824861384</v>
          </cell>
        </row>
        <row r="309">
          <cell r="AQ309">
            <v>5.62</v>
          </cell>
          <cell r="AR309">
            <v>-19.260961714444512</v>
          </cell>
          <cell r="AW309">
            <v>-3.6085078618359696</v>
          </cell>
        </row>
        <row r="310">
          <cell r="AQ310">
            <v>5.64</v>
          </cell>
          <cell r="AR310">
            <v>-19.28384630204993</v>
          </cell>
          <cell r="AW310">
            <v>-3.5947866464901432</v>
          </cell>
        </row>
        <row r="311">
          <cell r="AQ311">
            <v>5.66</v>
          </cell>
          <cell r="AR311">
            <v>-19.306714203929502</v>
          </cell>
          <cell r="AW311">
            <v>-3.5811733956296523</v>
          </cell>
        </row>
        <row r="312">
          <cell r="AQ312">
            <v>5.68</v>
          </cell>
          <cell r="AR312">
            <v>-19.329564725248211</v>
          </cell>
          <cell r="AW312">
            <v>-3.5676667910766078</v>
          </cell>
        </row>
        <row r="313">
          <cell r="AQ313">
            <v>5.7</v>
          </cell>
          <cell r="AR313">
            <v>-19.352397192719319</v>
          </cell>
          <cell r="AW313">
            <v>-3.5542655368028302</v>
          </cell>
        </row>
        <row r="314">
          <cell r="AQ314">
            <v>5.72</v>
          </cell>
          <cell r="AR314">
            <v>-19.375210953981234</v>
          </cell>
          <cell r="AW314">
            <v>-3.540968358451559</v>
          </cell>
        </row>
        <row r="315">
          <cell r="AQ315">
            <v>5.74</v>
          </cell>
          <cell r="AR315">
            <v>-19.398005376994224</v>
          </cell>
          <cell r="AW315">
            <v>-3.5277740028717974</v>
          </cell>
        </row>
        <row r="316">
          <cell r="AQ316">
            <v>5.76</v>
          </cell>
          <cell r="AR316">
            <v>-19.420779849456199</v>
          </cell>
          <cell r="AW316">
            <v>-3.5146812376649872</v>
          </cell>
        </row>
        <row r="317">
          <cell r="AQ317">
            <v>5.78</v>
          </cell>
          <cell r="AR317">
            <v>-19.443533778236908</v>
          </cell>
          <cell r="AW317">
            <v>-3.5016888507435269</v>
          </cell>
        </row>
        <row r="318">
          <cell r="AQ318">
            <v>5.8</v>
          </cell>
          <cell r="AR318">
            <v>-19.466266588829871</v>
          </cell>
          <cell r="AW318">
            <v>-3.4887956499008559</v>
          </cell>
        </row>
        <row r="319">
          <cell r="AQ319">
            <v>5.82</v>
          </cell>
          <cell r="AR319">
            <v>-19.488977724821495</v>
          </cell>
          <cell r="AW319">
            <v>-3.4760004623926886</v>
          </cell>
        </row>
        <row r="320">
          <cell r="AQ320">
            <v>5.84</v>
          </cell>
          <cell r="AR320">
            <v>-19.511666647376657</v>
          </cell>
          <cell r="AW320">
            <v>-3.46330213452906</v>
          </cell>
        </row>
        <row r="321">
          <cell r="AQ321">
            <v>5.86</v>
          </cell>
          <cell r="AR321">
            <v>-19.53433283474029</v>
          </cell>
          <cell r="AW321">
            <v>-3.4506995312768938</v>
          </cell>
        </row>
        <row r="322">
          <cell r="AQ322">
            <v>5.88</v>
          </cell>
          <cell r="AR322">
            <v>-19.556975781754339</v>
          </cell>
          <cell r="AW322">
            <v>-3.4381915358727055</v>
          </cell>
        </row>
        <row r="323">
          <cell r="AQ323">
            <v>5.9</v>
          </cell>
          <cell r="AR323">
            <v>-19.579594999389592</v>
          </cell>
          <cell r="AW323">
            <v>-3.4257770494451978</v>
          </cell>
        </row>
        <row r="324">
          <cell r="AQ324">
            <v>5.92</v>
          </cell>
          <cell r="AR324">
            <v>-19.602190014291882</v>
          </cell>
          <cell r="AW324">
            <v>-3.4134549906473994</v>
          </cell>
        </row>
        <row r="325">
          <cell r="AQ325">
            <v>5.94</v>
          </cell>
          <cell r="AR325">
            <v>-19.624760368342077</v>
          </cell>
          <cell r="AW325">
            <v>-3.4012242952980873</v>
          </cell>
        </row>
        <row r="326">
          <cell r="AQ326">
            <v>5.96</v>
          </cell>
          <cell r="AR326">
            <v>-19.647305618229577</v>
          </cell>
          <cell r="AW326">
            <v>-3.3890839160322175</v>
          </cell>
        </row>
        <row r="327">
          <cell r="AQ327">
            <v>5.98</v>
          </cell>
          <cell r="AR327">
            <v>-19.669825335038624</v>
          </cell>
          <cell r="AW327">
            <v>-3.3770328219600581</v>
          </cell>
        </row>
        <row r="328">
          <cell r="AQ328">
            <v>6</v>
          </cell>
          <cell r="AR328">
            <v>-19.692319103847154</v>
          </cell>
          <cell r="AW328">
            <v>-3.365069998334838</v>
          </cell>
        </row>
        <row r="329">
          <cell r="AQ329">
            <v>6.02</v>
          </cell>
          <cell r="AR329">
            <v>-19.714786523337743</v>
          </cell>
          <cell r="AW329">
            <v>-3.3531944462285672</v>
          </cell>
        </row>
        <row r="330">
          <cell r="AQ330">
            <v>6.04</v>
          </cell>
          <cell r="AR330">
            <v>-19.737227205420169</v>
          </cell>
          <cell r="AW330">
            <v>-3.341405182215885</v>
          </cell>
        </row>
        <row r="331">
          <cell r="AQ331">
            <v>6.06</v>
          </cell>
          <cell r="AR331">
            <v>-19.759640774865275</v>
          </cell>
          <cell r="AW331">
            <v>-3.3297012380656192</v>
          </cell>
        </row>
        <row r="332">
          <cell r="AQ332">
            <v>6.08</v>
          </cell>
          <cell r="AR332">
            <v>-19.782026868949728</v>
          </cell>
          <cell r="AW332">
            <v>-3.3180816604398853</v>
          </cell>
        </row>
        <row r="333">
          <cell r="AQ333">
            <v>6.1</v>
          </cell>
          <cell r="AR333">
            <v>-19.804385137111321</v>
          </cell>
          <cell r="AW333">
            <v>-3.306545510600496</v>
          </cell>
        </row>
        <row r="334">
          <cell r="AQ334">
            <v>6.12</v>
          </cell>
          <cell r="AR334">
            <v>-19.82671524061443</v>
          </cell>
          <cell r="AW334">
            <v>-3.2950918641224423</v>
          </cell>
        </row>
        <row r="335">
          <cell r="AQ335">
            <v>6.14</v>
          </cell>
          <cell r="AR335">
            <v>-19.849016852225375</v>
          </cell>
          <cell r="AW335">
            <v>-3.2837198106142891</v>
          </cell>
        </row>
        <row r="336">
          <cell r="AQ336">
            <v>6.16</v>
          </cell>
          <cell r="AR336">
            <v>-19.871289655897261</v>
          </cell>
          <cell r="AW336">
            <v>-3.2724284534452486</v>
          </cell>
        </row>
        <row r="337">
          <cell r="AQ337">
            <v>6.18</v>
          </cell>
          <cell r="AR337">
            <v>-19.893533346464075</v>
          </cell>
          <cell r="AW337">
            <v>-3.261216909478772</v>
          </cell>
        </row>
        <row r="338">
          <cell r="AQ338">
            <v>6.2</v>
          </cell>
          <cell r="AR338">
            <v>-19.91574762934367</v>
          </cell>
          <cell r="AW338">
            <v>-3.250084308812442</v>
          </cell>
        </row>
        <row r="339">
          <cell r="AQ339">
            <v>6.22</v>
          </cell>
          <cell r="AR339">
            <v>-19.937932220249422</v>
          </cell>
          <cell r="AW339">
            <v>-3.2390297945240243</v>
          </cell>
        </row>
        <row r="340">
          <cell r="AQ340">
            <v>6.24</v>
          </cell>
          <cell r="AR340">
            <v>-19.960086844910169</v>
          </cell>
          <cell r="AW340">
            <v>-3.2280525224234866</v>
          </cell>
        </row>
        <row r="341">
          <cell r="AQ341">
            <v>6.26</v>
          </cell>
          <cell r="AR341">
            <v>-19.982211238798303</v>
          </cell>
          <cell r="AW341">
            <v>-3.2171516608108131</v>
          </cell>
        </row>
        <row r="342">
          <cell r="AQ342">
            <v>6.28</v>
          </cell>
          <cell r="AR342">
            <v>-20.004305146865637</v>
          </cell>
          <cell r="AW342">
            <v>-3.2063263902394619</v>
          </cell>
        </row>
        <row r="343">
          <cell r="AQ343">
            <v>6.3</v>
          </cell>
          <cell r="AR343">
            <v>-20.026368323286889</v>
          </cell>
          <cell r="AW343">
            <v>-3.1955759032853277</v>
          </cell>
        </row>
        <row r="344">
          <cell r="AQ344">
            <v>6.32</v>
          </cell>
          <cell r="AR344">
            <v>-20.048400531210433</v>
          </cell>
          <cell r="AW344">
            <v>-3.1848994043210093</v>
          </cell>
        </row>
        <row r="345">
          <cell r="AQ345">
            <v>6.34</v>
          </cell>
          <cell r="AR345">
            <v>-20.070401542516226</v>
          </cell>
          <cell r="AW345">
            <v>-3.1742961092952946</v>
          </cell>
        </row>
        <row r="346">
          <cell r="AQ346">
            <v>6.36</v>
          </cell>
          <cell r="AR346">
            <v>-20.092371137580542</v>
          </cell>
          <cell r="AW346">
            <v>-3.1637652455176757</v>
          </cell>
        </row>
        <row r="347">
          <cell r="AQ347">
            <v>6.38</v>
          </cell>
          <cell r="AR347">
            <v>-20.114309105047447</v>
          </cell>
          <cell r="AW347">
            <v>-3.1533060514477826</v>
          </cell>
        </row>
        <row r="348">
          <cell r="AQ348">
            <v>6.4</v>
          </cell>
          <cell r="AR348">
            <v>-20.136215241606635</v>
          </cell>
          <cell r="AW348">
            <v>-3.1429177764895941</v>
          </cell>
        </row>
        <row r="349">
          <cell r="AQ349">
            <v>6.42</v>
          </cell>
          <cell r="AR349">
            <v>-20.158089351777562</v>
          </cell>
          <cell r="AW349">
            <v>-3.1325996807902938</v>
          </cell>
        </row>
        <row r="350">
          <cell r="AQ350">
            <v>6.44</v>
          </cell>
          <cell r="AR350">
            <v>-20.179931247699677</v>
          </cell>
          <cell r="AW350">
            <v>-3.1223510350436587</v>
          </cell>
        </row>
        <row r="351">
          <cell r="AQ351">
            <v>6.46</v>
          </cell>
          <cell r="AR351">
            <v>-20.201740748928415</v>
          </cell>
          <cell r="AW351">
            <v>-3.1121711202978481</v>
          </cell>
        </row>
        <row r="352">
          <cell r="AQ352">
            <v>6.48</v>
          </cell>
          <cell r="AR352">
            <v>-20.223517682236988</v>
          </cell>
          <cell r="AW352">
            <v>-3.1020592277674739</v>
          </cell>
        </row>
        <row r="353">
          <cell r="AQ353">
            <v>6.5</v>
          </cell>
          <cell r="AR353">
            <v>-20.24526188142362</v>
          </cell>
          <cell r="AW353">
            <v>-3.0920146586498554</v>
          </cell>
        </row>
        <row r="354">
          <cell r="AQ354">
            <v>6.52</v>
          </cell>
          <cell r="AR354">
            <v>-20.26697318712413</v>
          </cell>
          <cell r="AW354">
            <v>-3.0820367239453308</v>
          </cell>
        </row>
        <row r="355">
          <cell r="AQ355">
            <v>6.54</v>
          </cell>
          <cell r="AR355">
            <v>-20.28865144662976</v>
          </cell>
          <cell r="AW355">
            <v>-3.0721247442815312</v>
          </cell>
        </row>
        <row r="356">
          <cell r="AQ356">
            <v>6.56</v>
          </cell>
          <cell r="AR356">
            <v>-20.310296513709915</v>
          </cell>
          <cell r="AW356">
            <v>-3.0622780497414999</v>
          </cell>
        </row>
        <row r="357">
          <cell r="AQ357">
            <v>6.58</v>
          </cell>
          <cell r="AR357">
            <v>-20.331908248439895</v>
          </cell>
          <cell r="AW357">
            <v>-3.0524959796955748</v>
          </cell>
        </row>
        <row r="358">
          <cell r="AQ358">
            <v>6.6</v>
          </cell>
          <cell r="AR358">
            <v>-20.353486517033247</v>
          </cell>
          <cell r="AW358">
            <v>-3.0427778826369223</v>
          </cell>
        </row>
        <row r="359">
          <cell r="AQ359">
            <v>6.62</v>
          </cell>
          <cell r="AR359">
            <v>-20.375031191678758</v>
          </cell>
          <cell r="AW359">
            <v>-3.0331231160206373</v>
          </cell>
        </row>
        <row r="360">
          <cell r="AQ360">
            <v>6.64</v>
          </cell>
          <cell r="AR360">
            <v>-20.39654215038189</v>
          </cell>
          <cell r="AW360">
            <v>-3.0235310461063065</v>
          </cell>
        </row>
        <row r="361">
          <cell r="AQ361">
            <v>6.66</v>
          </cell>
          <cell r="AR361">
            <v>-20.418019276810494</v>
          </cell>
          <cell r="AW361">
            <v>-3.0140010478039621</v>
          </cell>
        </row>
        <row r="362">
          <cell r="AQ362">
            <v>6.68</v>
          </cell>
          <cell r="AR362">
            <v>-20.439462460144714</v>
          </cell>
          <cell r="AW362">
            <v>-3.0045325045233318</v>
          </cell>
        </row>
        <row r="363">
          <cell r="AQ363">
            <v>6.7</v>
          </cell>
          <cell r="AR363">
            <v>-20.46087159493101</v>
          </cell>
          <cell r="AW363">
            <v>-2.9951248080262878</v>
          </cell>
        </row>
        <row r="364">
          <cell r="AQ364">
            <v>6.72</v>
          </cell>
          <cell r="AR364">
            <v>-20.48224658094</v>
          </cell>
          <cell r="AW364">
            <v>-2.9857773582824438</v>
          </cell>
        </row>
        <row r="365">
          <cell r="AQ365">
            <v>6.74</v>
          </cell>
          <cell r="AR365">
            <v>-20.503587323028242</v>
          </cell>
          <cell r="AW365">
            <v>-2.9764895633277968</v>
          </cell>
        </row>
        <row r="366">
          <cell r="AQ366">
            <v>6.76</v>
          </cell>
          <cell r="AR366">
            <v>-20.524893731003665</v>
          </cell>
          <cell r="AW366">
            <v>-2.9672608391263449</v>
          </cell>
        </row>
        <row r="367">
          <cell r="AQ367">
            <v>6.78</v>
          </cell>
          <cell r="AR367">
            <v>-20.546165719494589</v>
          </cell>
          <cell r="AW367">
            <v>-2.9580906094346062</v>
          </cell>
        </row>
        <row r="368">
          <cell r="AQ368">
            <v>6.8</v>
          </cell>
          <cell r="AR368">
            <v>-20.567403207822302</v>
          </cell>
          <cell r="AW368">
            <v>-2.9489783056689678</v>
          </cell>
        </row>
        <row r="369">
          <cell r="AQ369">
            <v>6.82</v>
          </cell>
          <cell r="AR369">
            <v>-20.58860611987695</v>
          </cell>
          <cell r="AW369">
            <v>-2.9399233667758007</v>
          </cell>
        </row>
        <row r="370">
          <cell r="AQ370">
            <v>6.84</v>
          </cell>
          <cell r="AR370">
            <v>-20.609774383996786</v>
          </cell>
          <cell r="AW370">
            <v>-2.9309252391042495</v>
          </cell>
        </row>
        <row r="371">
          <cell r="AQ371">
            <v>6.86</v>
          </cell>
          <cell r="AR371">
            <v>-20.630907932850615</v>
          </cell>
          <cell r="AW371">
            <v>-2.9219833762816743</v>
          </cell>
        </row>
        <row r="372">
          <cell r="AQ372">
            <v>6.88</v>
          </cell>
          <cell r="AR372">
            <v>-20.652006703323277</v>
          </cell>
          <cell r="AW372">
            <v>-2.9130972390916225</v>
          </cell>
        </row>
        <row r="373">
          <cell r="AQ373">
            <v>6.9</v>
          </cell>
          <cell r="AR373">
            <v>-20.673070636404244</v>
          </cell>
          <cell r="AW373">
            <v>-2.9042662953543292</v>
          </cell>
        </row>
        <row r="374">
          <cell r="AQ374">
            <v>6.92</v>
          </cell>
          <cell r="AR374">
            <v>-20.694099677079084</v>
          </cell>
          <cell r="AW374">
            <v>-2.8954900198096296</v>
          </cell>
        </row>
        <row r="375">
          <cell r="AQ375">
            <v>6.94</v>
          </cell>
          <cell r="AR375">
            <v>-20.715093774223799</v>
          </cell>
          <cell r="AW375">
            <v>-2.8867678940022747</v>
          </cell>
        </row>
        <row r="376">
          <cell r="AQ376">
            <v>6.96</v>
          </cell>
          <cell r="AR376">
            <v>-20.736052880501909</v>
          </cell>
          <cell r="AW376">
            <v>-2.8780994061695502</v>
          </cell>
        </row>
        <row r="377">
          <cell r="AQ377">
            <v>6.98</v>
          </cell>
          <cell r="AR377">
            <v>-20.756976952264267</v>
          </cell>
          <cell r="AW377">
            <v>-2.8694840511311712</v>
          </cell>
        </row>
        <row r="378">
          <cell r="AQ378">
            <v>6.9999999999999902</v>
          </cell>
          <cell r="AR378">
            <v>-20.777865949451403</v>
          </cell>
          <cell r="AW378">
            <v>-2.8609213301813892</v>
          </cell>
        </row>
        <row r="379">
          <cell r="AQ379">
            <v>7.0199999999999898</v>
          </cell>
          <cell r="AR379">
            <v>-20.798719835498556</v>
          </cell>
          <cell r="AW379">
            <v>-2.8524107509832457</v>
          </cell>
        </row>
        <row r="380">
          <cell r="AQ380">
            <v>7.0399999999999903</v>
          </cell>
          <cell r="AR380">
            <v>-20.819538577242955</v>
          </cell>
          <cell r="AW380">
            <v>-2.843951827464962</v>
          </cell>
        </row>
        <row r="381">
          <cell r="AQ381">
            <v>7.0599999999999898</v>
          </cell>
          <cell r="AR381">
            <v>-20.840322144833721</v>
          </cell>
          <cell r="AW381">
            <v>-2.8355440797183622</v>
          </cell>
        </row>
        <row r="382">
          <cell r="AQ382">
            <v>7.0799999999999903</v>
          </cell>
          <cell r="AR382">
            <v>-20.861070511643941</v>
          </cell>
          <cell r="AW382">
            <v>-2.8271870338993077</v>
          </cell>
        </row>
        <row r="383">
          <cell r="AQ383">
            <v>7.0999999999999899</v>
          </cell>
          <cell r="AR383">
            <v>-20.881783654185075</v>
          </cell>
          <cell r="AW383">
            <v>-2.8188802221301188</v>
          </cell>
        </row>
        <row r="384">
          <cell r="AQ384">
            <v>7.1199999999999903</v>
          </cell>
          <cell r="AR384">
            <v>-20.902461552023585</v>
          </cell>
          <cell r="AW384">
            <v>-2.8106231824038774</v>
          </cell>
        </row>
        <row r="385">
          <cell r="AQ385">
            <v>7.1399999999999899</v>
          </cell>
          <cell r="AR385">
            <v>-20.923104187699636</v>
          </cell>
          <cell r="AW385">
            <v>-2.8024154584906382</v>
          </cell>
        </row>
        <row r="386">
          <cell r="AQ386">
            <v>7.1599999999999904</v>
          </cell>
          <cell r="AR386">
            <v>-20.943711546647922</v>
          </cell>
          <cell r="AW386">
            <v>-2.7942565998454376</v>
          </cell>
        </row>
        <row r="387">
          <cell r="AQ387">
            <v>7.1799999999999899</v>
          </cell>
          <cell r="AR387">
            <v>-20.964283617120554</v>
          </cell>
          <cell r="AW387">
            <v>-2.7861461615181193</v>
          </cell>
        </row>
        <row r="388">
          <cell r="AQ388">
            <v>7.1999999999999904</v>
          </cell>
          <cell r="AR388">
            <v>-20.984820390111828</v>
          </cell>
          <cell r="AW388">
            <v>-2.7780837040648771</v>
          </cell>
        </row>
        <row r="389">
          <cell r="AQ389">
            <v>7.21999999999999</v>
          </cell>
          <cell r="AR389">
            <v>-21.005321859284983</v>
          </cell>
          <cell r="AW389">
            <v>-2.7700687934615265</v>
          </cell>
        </row>
        <row r="390">
          <cell r="AQ390">
            <v>7.2399999999999904</v>
          </cell>
          <cell r="AR390">
            <v>-21.025788020900777</v>
          </cell>
          <cell r="AW390">
            <v>-2.7621010010184333</v>
          </cell>
        </row>
        <row r="391">
          <cell r="AQ391">
            <v>7.25999999999999</v>
          </cell>
          <cell r="AR391">
            <v>-21.046218873747911</v>
          </cell>
          <cell r="AW391">
            <v>-2.7541799032970635</v>
          </cell>
        </row>
        <row r="392">
          <cell r="AQ392">
            <v>7.2799999999999896</v>
          </cell>
          <cell r="AR392">
            <v>-21.066614419075197</v>
          </cell>
          <cell r="AW392">
            <v>-2.7463050820281505</v>
          </cell>
        </row>
        <row r="393">
          <cell r="AQ393">
            <v>7.2999999999999901</v>
          </cell>
          <cell r="AR393">
            <v>-21.086974660525428</v>
          </cell>
          <cell r="AW393">
            <v>-2.7384761240313815</v>
          </cell>
        </row>
        <row r="394">
          <cell r="AQ394">
            <v>7.3199999999999896</v>
          </cell>
          <cell r="AR394">
            <v>-21.107299604070914</v>
          </cell>
          <cell r="AW394">
            <v>-2.7306926211366429</v>
          </cell>
        </row>
        <row r="395">
          <cell r="AQ395">
            <v>7.3399999999999901</v>
          </cell>
          <cell r="AR395">
            <v>-21.127589257950707</v>
          </cell>
          <cell r="AW395">
            <v>-2.7229541701067221</v>
          </cell>
        </row>
        <row r="396">
          <cell r="AQ396">
            <v>7.3599999999999897</v>
          </cell>
          <cell r="AR396">
            <v>-21.147843632609316</v>
          </cell>
          <cell r="AW396">
            <v>-2.7152603725614899</v>
          </cell>
        </row>
        <row r="397">
          <cell r="AQ397">
            <v>7.3799999999999901</v>
          </cell>
          <cell r="AR397">
            <v>-21.168062740637019</v>
          </cell>
          <cell r="AW397">
            <v>-2.7076108349034733</v>
          </cell>
        </row>
        <row r="398">
          <cell r="AQ398">
            <v>7.3999999999999897</v>
          </cell>
          <cell r="AR398">
            <v>-21.188246596711618</v>
          </cell>
          <cell r="AW398">
            <v>-2.7000051682448527</v>
          </cell>
        </row>
        <row r="399">
          <cell r="AQ399">
            <v>7.4199999999999902</v>
          </cell>
          <cell r="AR399">
            <v>-21.208395217541728</v>
          </cell>
          <cell r="AW399">
            <v>-2.6924429883357885</v>
          </cell>
        </row>
        <row r="400">
          <cell r="AQ400">
            <v>7.4399999999999897</v>
          </cell>
          <cell r="AR400">
            <v>-21.228508621811422</v>
          </cell>
          <cell r="AW400">
            <v>-2.6849239154940956</v>
          </cell>
        </row>
        <row r="401">
          <cell r="AQ401">
            <v>7.4599999999999804</v>
          </cell>
          <cell r="AR401">
            <v>-21.248586830126243</v>
          </cell>
          <cell r="AW401">
            <v>-2.6774475745362154</v>
          </cell>
        </row>
        <row r="402">
          <cell r="AQ402">
            <v>7.47999999999998</v>
          </cell>
          <cell r="AR402">
            <v>-21.268629864960662</v>
          </cell>
          <cell r="AW402">
            <v>-2.670013594709439</v>
          </cell>
        </row>
        <row r="403">
          <cell r="AQ403">
            <v>7.4999999999999796</v>
          </cell>
          <cell r="AR403">
            <v>-21.288637750606693</v>
          </cell>
          <cell r="AW403">
            <v>-2.6626216096254138</v>
          </cell>
        </row>
        <row r="404">
          <cell r="AQ404">
            <v>7.51999999999998</v>
          </cell>
          <cell r="AR404">
            <v>-21.308610513123902</v>
          </cell>
          <cell r="AW404">
            <v>-2.6552712571948383</v>
          </cell>
        </row>
        <row r="405">
          <cell r="AQ405">
            <v>7.5399999999999796</v>
          </cell>
          <cell r="AR405">
            <v>-21.328548180290596</v>
          </cell>
          <cell r="AW405">
            <v>-2.647962179563339</v>
          </cell>
        </row>
        <row r="406">
          <cell r="AQ406">
            <v>7.5599999999999801</v>
          </cell>
          <cell r="AR406">
            <v>-21.348450781556267</v>
          </cell>
          <cell r="AW406">
            <v>-2.6406940230485447</v>
          </cell>
        </row>
        <row r="407">
          <cell r="AQ407">
            <v>7.5799999999999796</v>
          </cell>
          <cell r="AR407">
            <v>-21.368318347995142</v>
          </cell>
          <cell r="AW407">
            <v>-2.6334664380782762</v>
          </cell>
        </row>
        <row r="408">
          <cell r="AQ408">
            <v>7.5999999999999801</v>
          </cell>
          <cell r="AR408">
            <v>-21.388150912260954</v>
          </cell>
          <cell r="AW408">
            <v>-2.626279079129858</v>
          </cell>
        </row>
        <row r="409">
          <cell r="AQ409">
            <v>7.6199999999999797</v>
          </cell>
          <cell r="AR409">
            <v>-21.407948508542756</v>
          </cell>
          <cell r="AW409">
            <v>-2.6191316046705215</v>
          </cell>
        </row>
        <row r="410">
          <cell r="AQ410">
            <v>7.6399999999999801</v>
          </cell>
          <cell r="AR410">
            <v>-21.427711172521899</v>
          </cell>
          <cell r="AW410">
            <v>-2.6120236770988781</v>
          </cell>
        </row>
        <row r="411">
          <cell r="AQ411">
            <v>7.6599999999999797</v>
          </cell>
          <cell r="AR411">
            <v>-21.447438941330002</v>
          </cell>
          <cell r="AW411">
            <v>-2.6049549626874393</v>
          </cell>
        </row>
        <row r="412">
          <cell r="AQ412">
            <v>7.6799999999999802</v>
          </cell>
          <cell r="AR412">
            <v>-21.467131853507979</v>
          </cell>
          <cell r="AW412">
            <v>-2.5979251315261536</v>
          </cell>
        </row>
        <row r="413">
          <cell r="AQ413">
            <v>7.6999999999999797</v>
          </cell>
          <cell r="AR413">
            <v>-21.486789948966077</v>
          </cell>
          <cell r="AW413">
            <v>-2.5909338574669554</v>
          </cell>
        </row>
        <row r="414">
          <cell r="AQ414">
            <v>7.7199999999999802</v>
          </cell>
          <cell r="AR414">
            <v>-21.506413268944897</v>
          </cell>
          <cell r="AW414">
            <v>-2.5839808180692856</v>
          </cell>
        </row>
        <row r="415">
          <cell r="AQ415">
            <v>7.7399999999999798</v>
          </cell>
          <cell r="AR415">
            <v>-21.52600185597732</v>
          </cell>
          <cell r="AW415">
            <v>-2.5770656945465795</v>
          </cell>
        </row>
        <row r="416">
          <cell r="AQ416">
            <v>7.7599999999999802</v>
          </cell>
          <cell r="AR416">
            <v>-21.545555753851442</v>
          </cell>
          <cell r="AW416">
            <v>-2.5701881717136903</v>
          </cell>
        </row>
        <row r="417">
          <cell r="AQ417">
            <v>7.7799999999999798</v>
          </cell>
          <cell r="AR417">
            <v>-21.565075007574343</v>
          </cell>
          <cell r="AW417">
            <v>-2.5633479379352431</v>
          </cell>
        </row>
        <row r="418">
          <cell r="AQ418">
            <v>7.7999999999999803</v>
          </cell>
          <cell r="AR418">
            <v>-21.58455966333679</v>
          </cell>
          <cell r="AW418">
            <v>-2.5565446850748703</v>
          </cell>
        </row>
        <row r="419">
          <cell r="AQ419">
            <v>7.8199999999999799</v>
          </cell>
          <cell r="AR419">
            <v>-21.604009768478743</v>
          </cell>
          <cell r="AW419">
            <v>-2.5497781084453583</v>
          </cell>
        </row>
        <row r="420">
          <cell r="AQ420">
            <v>7.8399999999999803</v>
          </cell>
          <cell r="AR420">
            <v>-21.62342537145577</v>
          </cell>
          <cell r="AW420">
            <v>-2.5430479067596394</v>
          </cell>
        </row>
        <row r="421">
          <cell r="AQ421">
            <v>7.8599999999999799</v>
          </cell>
          <cell r="AR421">
            <v>-21.642806521806218</v>
          </cell>
          <cell r="AW421">
            <v>-2.5363537820826338</v>
          </cell>
        </row>
        <row r="422">
          <cell r="AQ422">
            <v>7.8799999999999804</v>
          </cell>
          <cell r="AR422">
            <v>-21.662153270119209</v>
          </cell>
          <cell r="AW422">
            <v>-2.5296954397839282</v>
          </cell>
        </row>
        <row r="423">
          <cell r="AQ423">
            <v>7.8999999999999799</v>
          </cell>
          <cell r="AR423">
            <v>-21.681465668003412</v>
          </cell>
          <cell r="AW423">
            <v>-2.5230725884912641</v>
          </cell>
        </row>
        <row r="424">
          <cell r="AQ424">
            <v>7.9199999999999697</v>
          </cell>
          <cell r="AR424">
            <v>-21.700743768056551</v>
          </cell>
          <cell r="AW424">
            <v>-2.516484940044823</v>
          </cell>
        </row>
        <row r="425">
          <cell r="AQ425">
            <v>7.9399999999999702</v>
          </cell>
          <cell r="AR425">
            <v>-21.719987623835713</v>
          </cell>
          <cell r="AW425">
            <v>-2.5099322094522796</v>
          </cell>
        </row>
        <row r="426">
          <cell r="AQ426">
            <v>7.9599999999999698</v>
          </cell>
          <cell r="AR426">
            <v>-21.739197289828262</v>
          </cell>
          <cell r="AW426">
            <v>-2.5034141148446585</v>
          </cell>
        </row>
        <row r="427">
          <cell r="AQ427">
            <v>7.9799999999999702</v>
          </cell>
          <cell r="AR427">
            <v>-21.758372821423553</v>
          </cell>
          <cell r="AW427">
            <v>-2.4969303774328893</v>
          </cell>
        </row>
        <row r="428">
          <cell r="AQ428">
            <v>7.9999999999999698</v>
          </cell>
          <cell r="AR428">
            <v>-21.777514274885313</v>
          </cell>
          <cell r="AW428">
            <v>-2.4904807214651328</v>
          </cell>
        </row>
        <row r="429">
          <cell r="AQ429">
            <v>8.0199999999999694</v>
          </cell>
          <cell r="AR429">
            <v>-21.796621707324654</v>
          </cell>
          <cell r="AW429">
            <v>-2.4840648741848113</v>
          </cell>
        </row>
        <row r="430">
          <cell r="AQ430">
            <v>8.0399999999999707</v>
          </cell>
          <cell r="AR430">
            <v>-21.815695176673756</v>
          </cell>
          <cell r="AW430">
            <v>-2.4776825657893475</v>
          </cell>
        </row>
        <row r="431">
          <cell r="AQ431">
            <v>8.0599999999999703</v>
          </cell>
          <cell r="AR431">
            <v>-21.834734741660181</v>
          </cell>
          <cell r="AW431">
            <v>-2.4713335293895997</v>
          </cell>
        </row>
        <row r="432">
          <cell r="AQ432">
            <v>8.0799999999999699</v>
          </cell>
          <cell r="AR432">
            <v>-21.853740461781829</v>
          </cell>
          <cell r="AW432">
            <v>-2.465017500969962</v>
          </cell>
        </row>
        <row r="433">
          <cell r="AQ433">
            <v>8.0999999999999694</v>
          </cell>
          <cell r="AR433">
            <v>-21.872712397282463</v>
          </cell>
          <cell r="AW433">
            <v>-2.4587342193491448</v>
          </cell>
        </row>
        <row r="434">
          <cell r="AQ434">
            <v>8.1199999999999708</v>
          </cell>
          <cell r="AR434">
            <v>-21.891650609127801</v>
          </cell>
          <cell r="AW434">
            <v>-2.4524834261415913</v>
          </cell>
        </row>
        <row r="435">
          <cell r="AQ435">
            <v>8.1399999999999704</v>
          </cell>
          <cell r="AR435">
            <v>-21.910555158982284</v>
          </cell>
          <cell r="AW435">
            <v>-2.4462648657195505</v>
          </cell>
        </row>
        <row r="436">
          <cell r="AQ436">
            <v>8.1599999999999699</v>
          </cell>
          <cell r="AR436">
            <v>-21.929426109186299</v>
          </cell>
          <cell r="AW436">
            <v>-2.4400782851757552</v>
          </cell>
        </row>
        <row r="437">
          <cell r="AQ437">
            <v>8.1799999999999695</v>
          </cell>
          <cell r="AR437">
            <v>-21.948263522733967</v>
          </cell>
          <cell r="AW437">
            <v>-2.4339234342867293</v>
          </cell>
        </row>
        <row r="438">
          <cell r="AQ438">
            <v>8.1999999999999709</v>
          </cell>
          <cell r="AR438">
            <v>-21.967067463251531</v>
          </cell>
          <cell r="AW438">
            <v>-2.4278000654766898</v>
          </cell>
        </row>
        <row r="439">
          <cell r="AQ439">
            <v>8.2199999999999704</v>
          </cell>
          <cell r="AR439">
            <v>-21.985837994976151</v>
          </cell>
          <cell r="AW439">
            <v>-2.4217079337820508</v>
          </cell>
        </row>
        <row r="440">
          <cell r="AQ440">
            <v>8.23999999999997</v>
          </cell>
          <cell r="AR440">
            <v>-22.004575182735337</v>
          </cell>
          <cell r="AW440">
            <v>-2.4156467968164734</v>
          </cell>
        </row>
        <row r="441">
          <cell r="AQ441">
            <v>8.2599999999999696</v>
          </cell>
          <cell r="AR441">
            <v>-22.02327909192676</v>
          </cell>
          <cell r="AW441">
            <v>-2.4096164147365364</v>
          </cell>
        </row>
        <row r="442">
          <cell r="AQ442">
            <v>8.2799999999999692</v>
          </cell>
          <cell r="AR442">
            <v>-22.041949788498627</v>
          </cell>
          <cell r="AW442">
            <v>-2.4036165502079103</v>
          </cell>
        </row>
        <row r="443">
          <cell r="AQ443">
            <v>8.2999999999999705</v>
          </cell>
          <cell r="AR443">
            <v>-22.060587338930468</v>
          </cell>
          <cell r="AW443">
            <v>-2.3976469683721153</v>
          </cell>
        </row>
        <row r="444">
          <cell r="AQ444">
            <v>8.3199999999999701</v>
          </cell>
          <cell r="AR444">
            <v>-22.079191810214425</v>
          </cell>
          <cell r="AW444">
            <v>-2.3917074368137947</v>
          </cell>
        </row>
        <row r="445">
          <cell r="AQ445">
            <v>8.3399999999999697</v>
          </cell>
          <cell r="AR445">
            <v>-22.097763269836996</v>
          </cell>
          <cell r="AW445">
            <v>-2.3857977255285201</v>
          </cell>
        </row>
        <row r="446">
          <cell r="AQ446">
            <v>8.3599999999999692</v>
          </cell>
          <cell r="AR446">
            <v>-22.116301785761138</v>
          </cell>
          <cell r="AW446">
            <v>-2.379917606891115</v>
          </cell>
        </row>
        <row r="447">
          <cell r="AQ447">
            <v>8.3799999999999706</v>
          </cell>
          <cell r="AR447">
            <v>-22.134807426408916</v>
          </cell>
          <cell r="AW447">
            <v>-2.3740668556244837</v>
          </cell>
        </row>
        <row r="448">
          <cell r="AQ448">
            <v>8.3999999999999595</v>
          </cell>
          <cell r="AR448">
            <v>-22.153280260644461</v>
          </cell>
          <cell r="AW448">
            <v>-2.3682452487689218</v>
          </cell>
        </row>
        <row r="449">
          <cell r="AQ449">
            <v>8.4199999999999608</v>
          </cell>
          <cell r="AR449">
            <v>-22.171720357757444</v>
          </cell>
          <cell r="AW449">
            <v>-2.3624525656519419</v>
          </cell>
        </row>
        <row r="450">
          <cell r="AQ450">
            <v>8.4399999999999604</v>
          </cell>
          <cell r="AR450">
            <v>-22.190127787446791</v>
          </cell>
          <cell r="AW450">
            <v>-2.3566885878585548</v>
          </cell>
        </row>
        <row r="451">
          <cell r="AQ451">
            <v>8.45999999999996</v>
          </cell>
          <cell r="AR451">
            <v>-22.208502619804978</v>
          </cell>
          <cell r="AW451">
            <v>-2.3509530992020178</v>
          </cell>
        </row>
        <row r="452">
          <cell r="AQ452">
            <v>8.4799999999999596</v>
          </cell>
          <cell r="AR452">
            <v>-22.226844925302526</v>
          </cell>
          <cell r="AW452">
            <v>-2.3452458856950691</v>
          </cell>
        </row>
        <row r="453">
          <cell r="AQ453">
            <v>8.4999999999999591</v>
          </cell>
          <cell r="AR453">
            <v>-22.24515477477301</v>
          </cell>
          <cell r="AW453">
            <v>-2.3395667355215832</v>
          </cell>
        </row>
        <row r="454">
          <cell r="AQ454">
            <v>8.5199999999999605</v>
          </cell>
          <cell r="AR454">
            <v>-22.263432239398334</v>
          </cell>
          <cell r="AW454">
            <v>-2.3339154390086856</v>
          </cell>
        </row>
        <row r="455">
          <cell r="AQ455">
            <v>8.5399999999999601</v>
          </cell>
          <cell r="AR455">
            <v>-22.281677390694373</v>
          </cell>
          <cell r="AW455">
            <v>-2.3282917885993006</v>
          </cell>
        </row>
        <row r="456">
          <cell r="AQ456">
            <v>8.5599999999999596</v>
          </cell>
          <cell r="AR456">
            <v>-22.299890300497026</v>
          </cell>
          <cell r="AW456">
            <v>-2.3226955788251265</v>
          </cell>
        </row>
        <row r="457">
          <cell r="AQ457">
            <v>8.5799999999999592</v>
          </cell>
          <cell r="AR457">
            <v>-22.318071040948499</v>
          </cell>
          <cell r="AW457">
            <v>-2.3171266062800262</v>
          </cell>
        </row>
        <row r="458">
          <cell r="AQ458">
            <v>8.5999999999999606</v>
          </cell>
          <cell r="AR458">
            <v>-22.336219684484007</v>
          </cell>
          <cell r="AW458">
            <v>-2.3115846695938345</v>
          </cell>
        </row>
        <row r="459">
          <cell r="AQ459">
            <v>8.6199999999999601</v>
          </cell>
          <cell r="AR459">
            <v>-22.354336303818751</v>
          </cell>
          <cell r="AW459">
            <v>-2.3060695694065663</v>
          </cell>
        </row>
        <row r="460">
          <cell r="AQ460">
            <v>8.6399999999999597</v>
          </cell>
          <cell r="AR460">
            <v>-22.372420971935213</v>
          </cell>
          <cell r="AW460">
            <v>-2.3005811083430214</v>
          </cell>
        </row>
        <row r="461">
          <cell r="AQ461">
            <v>8.6599999999999593</v>
          </cell>
          <cell r="AR461">
            <v>-22.390473762070755</v>
          </cell>
          <cell r="AW461">
            <v>-2.2951190909877797</v>
          </cell>
        </row>
        <row r="462">
          <cell r="AQ462">
            <v>8.6799999999999606</v>
          </cell>
          <cell r="AR462">
            <v>-22.408494747705532</v>
          </cell>
          <cell r="AW462">
            <v>-2.2896833238605798</v>
          </cell>
        </row>
        <row r="463">
          <cell r="AQ463">
            <v>8.6999999999999602</v>
          </cell>
          <cell r="AR463">
            <v>-22.426484002550694</v>
          </cell>
          <cell r="AW463">
            <v>-2.2842736153920744</v>
          </cell>
        </row>
        <row r="464">
          <cell r="AQ464">
            <v>8.7199999999999598</v>
          </cell>
          <cell r="AR464">
            <v>-22.444441600536837</v>
          </cell>
          <cell r="AW464">
            <v>-2.2788897758999496</v>
          </cell>
        </row>
        <row r="465">
          <cell r="AQ465">
            <v>8.7399999999999594</v>
          </cell>
          <cell r="AR465">
            <v>-22.462367615802769</v>
          </cell>
          <cell r="AW465">
            <v>-2.2735316175654035</v>
          </cell>
        </row>
        <row r="466">
          <cell r="AQ466">
            <v>8.7599999999999607</v>
          </cell>
          <cell r="AR466">
            <v>-22.480262122684547</v>
          </cell>
          <cell r="AW466">
            <v>-2.2681989544100007</v>
          </cell>
        </row>
        <row r="467">
          <cell r="AQ467">
            <v>8.7799999999999603</v>
          </cell>
          <cell r="AR467">
            <v>-22.498125195704763</v>
          </cell>
          <cell r="AW467">
            <v>-2.2628916022728474</v>
          </cell>
        </row>
        <row r="468">
          <cell r="AQ468">
            <v>8.7999999999999599</v>
          </cell>
          <cell r="AR468">
            <v>-22.515956909562085</v>
          </cell>
          <cell r="AW468">
            <v>-2.2576093787881293</v>
          </cell>
        </row>
        <row r="469">
          <cell r="AQ469">
            <v>8.8199999999999594</v>
          </cell>
          <cell r="AR469">
            <v>-22.533757339121081</v>
          </cell>
          <cell r="AW469">
            <v>-2.2523521033629876</v>
          </cell>
        </row>
        <row r="470">
          <cell r="AQ470">
            <v>8.8399999999999608</v>
          </cell>
          <cell r="AR470">
            <v>-22.551526559402237</v>
          </cell>
          <cell r="AW470">
            <v>-2.2471195971557085</v>
          </cell>
        </row>
        <row r="471">
          <cell r="AQ471">
            <v>8.8599999999999497</v>
          </cell>
          <cell r="AR471">
            <v>-22.569264645572265</v>
          </cell>
          <cell r="AW471">
            <v>-2.2419116830542567</v>
          </cell>
        </row>
        <row r="472">
          <cell r="AQ472">
            <v>8.8799999999999493</v>
          </cell>
          <cell r="AR472">
            <v>-22.586971672934656</v>
          </cell>
          <cell r="AW472">
            <v>-2.2367281856551156</v>
          </cell>
        </row>
        <row r="473">
          <cell r="AQ473">
            <v>8.8999999999999506</v>
          </cell>
          <cell r="AR473">
            <v>-22.604647716920383</v>
          </cell>
          <cell r="AW473">
            <v>-2.23156893124245</v>
          </cell>
        </row>
        <row r="474">
          <cell r="AQ474">
            <v>8.9199999999999502</v>
          </cell>
          <cell r="AR474">
            <v>-22.622292853078907</v>
          </cell>
          <cell r="AW474">
            <v>-2.2264337477675804</v>
          </cell>
        </row>
        <row r="475">
          <cell r="AQ475">
            <v>8.9399999999999498</v>
          </cell>
          <cell r="AR475">
            <v>-22.639907157069409</v>
          </cell>
          <cell r="AW475">
            <v>-2.221322464828738</v>
          </cell>
        </row>
        <row r="476">
          <cell r="AQ476">
            <v>8.9599999999999493</v>
          </cell>
          <cell r="AR476">
            <v>-22.657490704652137</v>
          </cell>
          <cell r="AW476">
            <v>-2.2162349136511508</v>
          </cell>
        </row>
        <row r="477">
          <cell r="AQ477">
            <v>8.9799999999999507</v>
          </cell>
          <cell r="AR477">
            <v>-22.67504357168011</v>
          </cell>
          <cell r="AW477">
            <v>-2.2111709270673887</v>
          </cell>
        </row>
        <row r="478">
          <cell r="AQ478">
            <v>8.9999999999999503</v>
          </cell>
          <cell r="AR478">
            <v>-22.692565834090878</v>
          </cell>
          <cell r="AW478">
            <v>-2.2061303394980318</v>
          </cell>
        </row>
        <row r="479">
          <cell r="AQ479">
            <v>9.0199999999999498</v>
          </cell>
          <cell r="AR479">
            <v>-22.710057567898588</v>
          </cell>
          <cell r="AW479">
            <v>-2.2011129869325825</v>
          </cell>
        </row>
        <row r="480">
          <cell r="AQ480">
            <v>9.0399999999999494</v>
          </cell>
          <cell r="AR480">
            <v>-22.727518849186225</v>
          </cell>
          <cell r="AW480">
            <v>-2.1961187069106876</v>
          </cell>
        </row>
        <row r="481">
          <cell r="AQ481">
            <v>9.0599999999999508</v>
          </cell>
          <cell r="AR481">
            <v>-22.744949754097981</v>
          </cell>
          <cell r="AW481">
            <v>-2.1911473385036109</v>
          </cell>
        </row>
        <row r="482">
          <cell r="AQ482">
            <v>9.0799999999999503</v>
          </cell>
          <cell r="AR482">
            <v>-22.762350358831892</v>
          </cell>
          <cell r="AW482">
            <v>-2.1861987222959973</v>
          </cell>
        </row>
        <row r="483">
          <cell r="AQ483">
            <v>9.0999999999999499</v>
          </cell>
          <cell r="AR483">
            <v>-22.779720739632626</v>
          </cell>
          <cell r="AW483">
            <v>-2.1812727003678738</v>
          </cell>
        </row>
        <row r="484">
          <cell r="AQ484">
            <v>9.1199999999999495</v>
          </cell>
          <cell r="AR484">
            <v>-22.797060972784429</v>
          </cell>
          <cell r="AW484">
            <v>-2.1763691162769288</v>
          </cell>
        </row>
        <row r="485">
          <cell r="AQ485">
            <v>9.1399999999999508</v>
          </cell>
          <cell r="AR485">
            <v>-22.814371134604272</v>
          </cell>
          <cell r="AW485">
            <v>-2.171487815041039</v>
          </cell>
        </row>
        <row r="486">
          <cell r="AQ486">
            <v>9.1599999999999504</v>
          </cell>
          <cell r="AR486">
            <v>-22.831651301435155</v>
          </cell>
          <cell r="AW486">
            <v>-2.166628643121054</v>
          </cell>
        </row>
        <row r="487">
          <cell r="AQ487">
            <v>9.17999999999995</v>
          </cell>
          <cell r="AR487">
            <v>-22.848901549639589</v>
          </cell>
          <cell r="AW487">
            <v>-2.1617914484038101</v>
          </cell>
        </row>
        <row r="488">
          <cell r="AQ488">
            <v>9.1999999999999496</v>
          </cell>
          <cell r="AR488">
            <v>-22.866121955593229</v>
          </cell>
          <cell r="AW488">
            <v>-2.1569760801854096</v>
          </cell>
        </row>
        <row r="489">
          <cell r="AQ489">
            <v>9.2199999999999491</v>
          </cell>
          <cell r="AR489">
            <v>-22.883312595678674</v>
          </cell>
          <cell r="AW489">
            <v>-2.1521823891547163</v>
          </cell>
        </row>
        <row r="490">
          <cell r="AQ490">
            <v>9.2399999999999505</v>
          </cell>
          <cell r="AR490">
            <v>-22.900473546279414</v>
          </cell>
          <cell r="AW490">
            <v>-2.1474102273771023</v>
          </cell>
        </row>
        <row r="491">
          <cell r="AQ491">
            <v>9.25999999999995</v>
          </cell>
          <cell r="AR491">
            <v>-22.917604883773933</v>
          </cell>
          <cell r="AW491">
            <v>-2.1426594482784131</v>
          </cell>
        </row>
        <row r="492">
          <cell r="AQ492">
            <v>9.2799999999999496</v>
          </cell>
          <cell r="AR492">
            <v>-22.934706684529964</v>
          </cell>
          <cell r="AW492">
            <v>-2.1379299066291653</v>
          </cell>
        </row>
        <row r="493">
          <cell r="AQ493">
            <v>9.2999999999999492</v>
          </cell>
          <cell r="AR493">
            <v>-22.951779024898869</v>
          </cell>
          <cell r="AW493">
            <v>-2.1332214585289626</v>
          </cell>
        </row>
        <row r="494">
          <cell r="AQ494">
            <v>9.3199999999999505</v>
          </cell>
          <cell r="AR494">
            <v>-22.968821981210223</v>
          </cell>
          <cell r="AW494">
            <v>-2.1285339613911356</v>
          </cell>
        </row>
        <row r="495">
          <cell r="AQ495">
            <v>9.3399999999999395</v>
          </cell>
          <cell r="AR495">
            <v>-22.985835629766427</v>
          </cell>
          <cell r="AW495">
            <v>-2.1238672739275981</v>
          </cell>
        </row>
        <row r="496">
          <cell r="AQ496">
            <v>9.3599999999999408</v>
          </cell>
          <cell r="AR496">
            <v>-23.002820046837588</v>
          </cell>
          <cell r="AW496">
            <v>-2.1192212561338954</v>
          </cell>
        </row>
        <row r="497">
          <cell r="AQ497">
            <v>9.3799999999999404</v>
          </cell>
          <cell r="AR497">
            <v>-23.019775308656399</v>
          </cell>
          <cell r="AW497">
            <v>-2.1145957692745019</v>
          </cell>
        </row>
        <row r="498">
          <cell r="AQ498">
            <v>9.39999999999994</v>
          </cell>
          <cell r="AR498">
            <v>-23.036701491413254</v>
          </cell>
          <cell r="AW498">
            <v>-2.1099906758682745</v>
          </cell>
        </row>
        <row r="499">
          <cell r="AQ499">
            <v>9.4199999999999395</v>
          </cell>
          <cell r="AR499">
            <v>-23.053598671251429</v>
          </cell>
          <cell r="AW499">
            <v>-2.1054058396741464</v>
          </cell>
        </row>
        <row r="500">
          <cell r="AQ500">
            <v>9.4399999999999409</v>
          </cell>
          <cell r="AR500">
            <v>-23.070466924262437</v>
          </cell>
          <cell r="AW500">
            <v>-2.100841125676995</v>
          </cell>
        </row>
        <row r="501">
          <cell r="AQ501">
            <v>9.4599999999999405</v>
          </cell>
          <cell r="AR501">
            <v>-23.087306326481425</v>
          </cell>
          <cell r="AW501">
            <v>-2.0962964000737196</v>
          </cell>
        </row>
        <row r="502">
          <cell r="AQ502">
            <v>9.47999999999994</v>
          </cell>
          <cell r="AR502">
            <v>-23.104116953882766</v>
          </cell>
          <cell r="AW502">
            <v>-2.0917715302595026</v>
          </cell>
        </row>
        <row r="503">
          <cell r="AQ503">
            <v>9.4999999999999396</v>
          </cell>
          <cell r="AR503">
            <v>-23.120898882375741</v>
          </cell>
          <cell r="AW503">
            <v>-2.0872663848142601</v>
          </cell>
        </row>
        <row r="504">
          <cell r="AQ504">
            <v>9.5199999999999392</v>
          </cell>
          <cell r="AR504">
            <v>-23.13765218780031</v>
          </cell>
          <cell r="AW504">
            <v>-2.0827808334892781</v>
          </cell>
        </row>
        <row r="505">
          <cell r="AQ505">
            <v>9.5399999999999405</v>
          </cell>
          <cell r="AR505">
            <v>-23.154376945923051</v>
          </cell>
          <cell r="AW505">
            <v>-2.0783147471940415</v>
          </cell>
        </row>
        <row r="506">
          <cell r="AQ506">
            <v>9.5599999999999401</v>
          </cell>
          <cell r="AR506">
            <v>-23.171073232433109</v>
          </cell>
          <cell r="AW506">
            <v>-2.073867997983224</v>
          </cell>
        </row>
        <row r="507">
          <cell r="AQ507">
            <v>9.5799999999999397</v>
          </cell>
          <cell r="AR507">
            <v>-23.187741122938373</v>
          </cell>
          <cell r="AW507">
            <v>-2.0694404590438671</v>
          </cell>
        </row>
        <row r="508">
          <cell r="AQ508">
            <v>9.5999999999999392</v>
          </cell>
          <cell r="AR508">
            <v>-23.204380692961646</v>
          </cell>
          <cell r="AW508">
            <v>-2.0650320046827373</v>
          </cell>
        </row>
        <row r="509">
          <cell r="AQ509">
            <v>9.6199999999999406</v>
          </cell>
          <cell r="AR509">
            <v>-23.220992017937</v>
          </cell>
          <cell r="AW509">
            <v>-2.0606425103138379</v>
          </cell>
        </row>
        <row r="510">
          <cell r="AQ510">
            <v>9.6399999999999402</v>
          </cell>
          <cell r="AR510">
            <v>-23.237575173206171</v>
          </cell>
          <cell r="AW510">
            <v>-2.0562718524461063</v>
          </cell>
        </row>
        <row r="511">
          <cell r="AQ511">
            <v>9.6599999999999397</v>
          </cell>
          <cell r="AR511">
            <v>-23.254130234015076</v>
          </cell>
          <cell r="AW511">
            <v>-2.0519199086712683</v>
          </cell>
        </row>
        <row r="512">
          <cell r="AQ512">
            <v>9.6799999999999393</v>
          </cell>
          <cell r="AR512">
            <v>-23.270657275510427</v>
          </cell>
          <cell r="AW512">
            <v>-2.0475865576518553</v>
          </cell>
        </row>
        <row r="513">
          <cell r="AQ513">
            <v>9.6999999999999407</v>
          </cell>
          <cell r="AR513">
            <v>-23.287156372736423</v>
          </cell>
          <cell r="AW513">
            <v>-2.043271679109385</v>
          </cell>
        </row>
        <row r="514">
          <cell r="AQ514">
            <v>9.7199999999999402</v>
          </cell>
          <cell r="AR514">
            <v>-23.303627600631547</v>
          </cell>
          <cell r="AW514">
            <v>-2.0389751538127028</v>
          </cell>
        </row>
        <row r="515">
          <cell r="AQ515">
            <v>9.7399999999999398</v>
          </cell>
          <cell r="AR515">
            <v>-23.320071034025446</v>
          </cell>
          <cell r="AW515">
            <v>-2.0346968635664684</v>
          </cell>
        </row>
        <row r="516">
          <cell r="AQ516">
            <v>9.7599999999999394</v>
          </cell>
          <cell r="AR516">
            <v>-23.336486747635877</v>
          </cell>
          <cell r="AW516">
            <v>-2.0304366911998062</v>
          </cell>
        </row>
        <row r="517">
          <cell r="AQ517">
            <v>9.7799999999999407</v>
          </cell>
          <cell r="AR517">
            <v>-23.352874816065778</v>
          </cell>
          <cell r="AW517">
            <v>-2.026194520555102</v>
          </cell>
        </row>
        <row r="518">
          <cell r="AQ518">
            <v>9.7999999999999297</v>
          </cell>
          <cell r="AR518">
            <v>-23.36923531380037</v>
          </cell>
          <cell r="AW518">
            <v>-2.0219702364769505</v>
          </cell>
        </row>
        <row r="519">
          <cell r="AQ519">
            <v>9.8199999999999292</v>
          </cell>
          <cell r="AR519">
            <v>-23.38556831520442</v>
          </cell>
          <cell r="AW519">
            <v>-2.0177637248012381</v>
          </cell>
        </row>
        <row r="520">
          <cell r="AQ520">
            <v>9.8399999999999306</v>
          </cell>
          <cell r="AR520">
            <v>-23.401873894519461</v>
          </cell>
          <cell r="AW520">
            <v>-2.0135748723443876</v>
          </cell>
        </row>
        <row r="521">
          <cell r="AQ521">
            <v>9.8599999999999302</v>
          </cell>
          <cell r="AR521">
            <v>-23.418152125861202</v>
          </cell>
          <cell r="AW521">
            <v>-2.0094035668927326</v>
          </cell>
        </row>
        <row r="522">
          <cell r="AQ522">
            <v>9.8799999999999297</v>
          </cell>
          <cell r="AR522">
            <v>-23.434403083216967</v>
          </cell>
          <cell r="AW522">
            <v>-2.0052496971920313</v>
          </cell>
        </row>
        <row r="523">
          <cell r="AQ523">
            <v>9.8999999999999293</v>
          </cell>
          <cell r="AR523">
            <v>-23.450626840443192</v>
          </cell>
          <cell r="AW523">
            <v>-2.0011131529371209</v>
          </cell>
        </row>
        <row r="524">
          <cell r="AQ524">
            <v>9.9199999999999307</v>
          </cell>
          <cell r="AR524">
            <v>-23.466823471263037</v>
          </cell>
          <cell r="AW524">
            <v>-1.9969938247617047</v>
          </cell>
        </row>
        <row r="525">
          <cell r="AQ525">
            <v>9.9399999999999302</v>
          </cell>
          <cell r="AR525">
            <v>-23.482993049264003</v>
          </cell>
          <cell r="AW525">
            <v>-1.9928916042282765</v>
          </cell>
        </row>
        <row r="526">
          <cell r="AQ526">
            <v>9.9599999999999298</v>
          </cell>
          <cell r="AR526">
            <v>-23.499135647895709</v>
          </cell>
          <cell r="AW526">
            <v>-1.9888063838181709</v>
          </cell>
        </row>
        <row r="527">
          <cell r="AQ527">
            <v>9.9799999999999294</v>
          </cell>
          <cell r="AR527">
            <v>-23.515251340467632</v>
          </cell>
          <cell r="AW527">
            <v>-1.9847380569217441</v>
          </cell>
        </row>
        <row r="528">
          <cell r="AQ528">
            <v>9.9999999999999307</v>
          </cell>
          <cell r="AR528">
            <v>-23.531340200147014</v>
          </cell>
          <cell r="AW528">
            <v>-1.9806865178286801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6.emf"/><Relationship Id="rId18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8.emf"/><Relationship Id="rId2" Type="http://schemas.openxmlformats.org/officeDocument/2006/relationships/drawing" Target="../drawings/drawing2.xml"/><Relationship Id="rId16" Type="http://schemas.openxmlformats.org/officeDocument/2006/relationships/oleObject" Target="../embeddings/oleObject7.bin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5.emf"/><Relationship Id="rId5" Type="http://schemas.openxmlformats.org/officeDocument/2006/relationships/image" Target="../media/image2.emf"/><Relationship Id="rId15" Type="http://schemas.openxmlformats.org/officeDocument/2006/relationships/image" Target="../media/image7.e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9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4.emf"/><Relationship Id="rId14" Type="http://schemas.openxmlformats.org/officeDocument/2006/relationships/oleObject" Target="../embeddings/oleObject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81726-FE1C-446F-992C-38B652C6D1AE}">
  <dimension ref="B1:AC72"/>
  <sheetViews>
    <sheetView tabSelected="1" zoomScaleNormal="100" workbookViewId="0">
      <selection activeCell="U46" sqref="U46"/>
    </sheetView>
  </sheetViews>
  <sheetFormatPr defaultRowHeight="18"/>
  <cols>
    <col min="1" max="1" width="7.09765625" customWidth="1"/>
  </cols>
  <sheetData>
    <row r="1" spans="2:29" ht="20.399999999999999" thickBot="1">
      <c r="C1" s="20" t="s">
        <v>83</v>
      </c>
      <c r="Q1" s="38"/>
      <c r="R1" s="38"/>
      <c r="S1" s="39" t="s">
        <v>34</v>
      </c>
      <c r="T1" s="38"/>
      <c r="U1" s="39"/>
      <c r="V1" s="38"/>
    </row>
    <row r="2" spans="2:29" ht="18.600000000000001" thickBot="1">
      <c r="B2" s="87" t="s">
        <v>48</v>
      </c>
      <c r="C2" s="88"/>
      <c r="D2" s="88"/>
      <c r="E2" s="88"/>
      <c r="F2" s="88"/>
      <c r="G2" s="88"/>
      <c r="H2" s="88"/>
      <c r="I2" s="88"/>
      <c r="J2" s="88"/>
      <c r="Q2" s="38" t="s">
        <v>46</v>
      </c>
      <c r="R2" s="38"/>
      <c r="S2" s="243" t="s">
        <v>139</v>
      </c>
      <c r="T2" s="240" t="s">
        <v>65</v>
      </c>
      <c r="U2" s="241" t="s">
        <v>50</v>
      </c>
      <c r="V2" s="242" t="s">
        <v>49</v>
      </c>
      <c r="W2" s="242" t="s">
        <v>67</v>
      </c>
      <c r="X2" s="244" t="s">
        <v>52</v>
      </c>
      <c r="Y2" s="244" t="s">
        <v>51</v>
      </c>
      <c r="Z2" s="244" t="s">
        <v>69</v>
      </c>
      <c r="AA2" s="244" t="s">
        <v>64</v>
      </c>
      <c r="AB2" s="244" t="s">
        <v>63</v>
      </c>
      <c r="AC2" s="245" t="s">
        <v>71</v>
      </c>
    </row>
    <row r="3" spans="2:29" ht="18.600000000000001" thickBot="1">
      <c r="B3" s="89"/>
      <c r="C3" s="90" t="s">
        <v>56</v>
      </c>
      <c r="D3" s="91" t="s">
        <v>66</v>
      </c>
      <c r="E3" s="91" t="s">
        <v>40</v>
      </c>
      <c r="F3" s="91" t="s">
        <v>39</v>
      </c>
      <c r="G3" s="91" t="s">
        <v>68</v>
      </c>
      <c r="H3" s="91" t="s">
        <v>41</v>
      </c>
      <c r="I3" s="91" t="s">
        <v>33</v>
      </c>
      <c r="J3" s="92" t="s">
        <v>70</v>
      </c>
      <c r="K3" s="91" t="s">
        <v>44</v>
      </c>
      <c r="L3" s="91" t="s">
        <v>43</v>
      </c>
      <c r="M3" s="92" t="s">
        <v>72</v>
      </c>
      <c r="N3" s="93" t="s">
        <v>45</v>
      </c>
      <c r="O3" s="94" t="s">
        <v>53</v>
      </c>
      <c r="Q3" s="15">
        <v>37</v>
      </c>
      <c r="R3" s="76">
        <v>1.3673</v>
      </c>
      <c r="S3" s="77">
        <v>52.51</v>
      </c>
      <c r="T3" s="238">
        <v>0.67223999999999995</v>
      </c>
      <c r="U3" s="238">
        <v>0.10771</v>
      </c>
      <c r="V3" s="238">
        <v>1.24949</v>
      </c>
      <c r="W3" s="238">
        <v>1.32975</v>
      </c>
      <c r="X3" s="238">
        <v>0.50319999999999998</v>
      </c>
      <c r="Y3" s="238">
        <v>1.0270600000000001</v>
      </c>
      <c r="Z3" s="238">
        <v>1.21627</v>
      </c>
      <c r="AA3" s="238">
        <v>0.40306999999999998</v>
      </c>
      <c r="AB3" s="238">
        <v>0.92669999999999997</v>
      </c>
      <c r="AC3" s="239">
        <v>0.45207000000000003</v>
      </c>
    </row>
    <row r="4" spans="2:29" ht="19.2" thickTop="1" thickBot="1">
      <c r="B4" s="89"/>
      <c r="C4" s="95">
        <v>1</v>
      </c>
      <c r="D4" s="126">
        <v>1.1768000000000001</v>
      </c>
      <c r="E4" s="126">
        <v>0.19389999999999999</v>
      </c>
      <c r="F4" s="126">
        <v>1.1947000000000001</v>
      </c>
      <c r="G4" s="127">
        <v>1.5113000000000001</v>
      </c>
      <c r="H4" s="128">
        <v>1.0109999999999999</v>
      </c>
      <c r="I4" s="129">
        <v>0.72399999999999998</v>
      </c>
      <c r="J4" s="130">
        <v>1.2778</v>
      </c>
      <c r="K4" s="128">
        <v>0.71209999999999996</v>
      </c>
      <c r="L4" s="129">
        <v>0.80169999999999997</v>
      </c>
      <c r="M4" s="130">
        <v>0.83599999999999997</v>
      </c>
      <c r="N4" s="225">
        <v>1</v>
      </c>
      <c r="O4" s="96">
        <f>20*LOG(2*N4/(1+N4))</f>
        <v>0</v>
      </c>
      <c r="Q4" s="59">
        <v>38</v>
      </c>
      <c r="R4" s="43">
        <v>1.3455999999999999</v>
      </c>
      <c r="S4" s="44">
        <v>51.05</v>
      </c>
      <c r="T4" s="133">
        <v>0.66803999999999997</v>
      </c>
      <c r="U4" s="133">
        <v>0.11326</v>
      </c>
      <c r="V4" s="133">
        <v>1.2433700000000001</v>
      </c>
      <c r="W4" s="133">
        <v>1.31368</v>
      </c>
      <c r="X4" s="133">
        <v>0.53263000000000005</v>
      </c>
      <c r="Y4" s="133">
        <v>1.00254</v>
      </c>
      <c r="Z4" s="133">
        <v>1.1970499999999999</v>
      </c>
      <c r="AA4" s="133">
        <v>0.42753000000000002</v>
      </c>
      <c r="AB4" s="133">
        <v>0.90737000000000001</v>
      </c>
      <c r="AC4" s="134">
        <v>0.43758999999999998</v>
      </c>
    </row>
    <row r="5" spans="2:29">
      <c r="B5" s="89"/>
      <c r="C5" s="97"/>
      <c r="D5" s="97"/>
      <c r="E5" s="139">
        <f>(1/(E4*F4))^0.5</f>
        <v>2.0776943731340256</v>
      </c>
      <c r="F5" s="139"/>
      <c r="G5" s="139"/>
      <c r="H5" s="139">
        <f>(1/(H4*I4))^0.5</f>
        <v>1.1688401978559331</v>
      </c>
      <c r="I5" s="140"/>
      <c r="J5" s="140"/>
      <c r="K5" s="141">
        <f>(1/(K4*L4))^0.5</f>
        <v>1.3234988409832686</v>
      </c>
      <c r="Q5" s="16">
        <v>39</v>
      </c>
      <c r="R5" s="43">
        <v>1.325</v>
      </c>
      <c r="S5" s="44">
        <v>49.6</v>
      </c>
      <c r="T5" s="133">
        <v>0.66369</v>
      </c>
      <c r="U5" s="133">
        <v>0.11903</v>
      </c>
      <c r="V5" s="133">
        <v>1.2370399999999999</v>
      </c>
      <c r="W5" s="133">
        <v>1.2972900000000001</v>
      </c>
      <c r="X5" s="133">
        <v>0.56374999999999997</v>
      </c>
      <c r="Y5" s="133">
        <v>0.97760000000000002</v>
      </c>
      <c r="Z5" s="133">
        <v>1.17763</v>
      </c>
      <c r="AA5" s="133">
        <v>0.45345000000000002</v>
      </c>
      <c r="AB5" s="133">
        <v>0.88761000000000001</v>
      </c>
      <c r="AC5" s="134">
        <v>0.42263000000000001</v>
      </c>
    </row>
    <row r="6" spans="2:29" ht="18.600000000000001" thickBot="1">
      <c r="B6" s="89" t="s">
        <v>54</v>
      </c>
      <c r="C6" s="97"/>
      <c r="D6" s="97"/>
      <c r="E6" s="97"/>
      <c r="F6" s="97"/>
      <c r="G6" s="97"/>
      <c r="H6" s="97"/>
      <c r="I6" s="88"/>
      <c r="J6" s="88"/>
      <c r="O6" s="142" t="s">
        <v>84</v>
      </c>
      <c r="Q6" s="59">
        <v>40</v>
      </c>
      <c r="R6" s="43">
        <v>1.3053999999999999</v>
      </c>
      <c r="S6" s="44">
        <v>48.17</v>
      </c>
      <c r="T6" s="133">
        <v>0.65917999999999999</v>
      </c>
      <c r="U6" s="133">
        <v>0.12504000000000001</v>
      </c>
      <c r="V6" s="133">
        <v>1.23047</v>
      </c>
      <c r="W6" s="133">
        <v>1.28057</v>
      </c>
      <c r="X6" s="133">
        <v>0.59670999999999996</v>
      </c>
      <c r="Y6" s="133">
        <v>0.95223999999999998</v>
      </c>
      <c r="Z6" s="133">
        <v>1.1580299999999999</v>
      </c>
      <c r="AA6" s="133">
        <v>0.48094999999999999</v>
      </c>
      <c r="AB6" s="133">
        <v>0.86743999999999999</v>
      </c>
      <c r="AC6" s="134">
        <v>0.40719</v>
      </c>
    </row>
    <row r="7" spans="2:29">
      <c r="B7" s="98" t="s">
        <v>57</v>
      </c>
      <c r="C7" s="99" t="s">
        <v>58</v>
      </c>
      <c r="D7" s="100" t="s">
        <v>65</v>
      </c>
      <c r="E7" s="100" t="s">
        <v>50</v>
      </c>
      <c r="F7" s="100" t="s">
        <v>49</v>
      </c>
      <c r="G7" s="100" t="s">
        <v>67</v>
      </c>
      <c r="H7" s="100" t="s">
        <v>52</v>
      </c>
      <c r="I7" s="100" t="s">
        <v>51</v>
      </c>
      <c r="J7" s="100" t="s">
        <v>69</v>
      </c>
      <c r="K7" s="124" t="s">
        <v>64</v>
      </c>
      <c r="L7" s="124" t="s">
        <v>63</v>
      </c>
      <c r="M7" s="124" t="s">
        <v>71</v>
      </c>
      <c r="N7" s="101" t="s">
        <v>45</v>
      </c>
      <c r="Q7" s="71">
        <v>41</v>
      </c>
      <c r="R7" s="72">
        <v>1.2867999999999999</v>
      </c>
      <c r="S7" s="73">
        <v>46.76</v>
      </c>
      <c r="T7" s="135">
        <v>0.65449999999999997</v>
      </c>
      <c r="U7" s="135">
        <v>0.1313</v>
      </c>
      <c r="V7" s="135">
        <v>1.22366</v>
      </c>
      <c r="W7" s="135">
        <v>1.26353</v>
      </c>
      <c r="X7" s="135">
        <v>0.63166999999999995</v>
      </c>
      <c r="Y7" s="135">
        <v>0.92647000000000002</v>
      </c>
      <c r="Z7" s="135">
        <v>1.1382699999999999</v>
      </c>
      <c r="AA7" s="135">
        <v>0.51019999999999999</v>
      </c>
      <c r="AB7" s="135">
        <v>0.84684999999999999</v>
      </c>
      <c r="AC7" s="136">
        <v>0.39124999999999999</v>
      </c>
    </row>
    <row r="8" spans="2:29" ht="18.600000000000001" thickBot="1">
      <c r="B8" s="102" t="s">
        <v>59</v>
      </c>
      <c r="C8" s="103" t="s">
        <v>60</v>
      </c>
      <c r="D8" s="104" t="s">
        <v>62</v>
      </c>
      <c r="E8" s="104" t="s">
        <v>62</v>
      </c>
      <c r="F8" s="104" t="s">
        <v>61</v>
      </c>
      <c r="G8" s="104" t="s">
        <v>62</v>
      </c>
      <c r="H8" s="104" t="s">
        <v>62</v>
      </c>
      <c r="I8" s="104" t="s">
        <v>61</v>
      </c>
      <c r="J8" s="104" t="s">
        <v>62</v>
      </c>
      <c r="K8" s="104" t="s">
        <v>62</v>
      </c>
      <c r="L8" s="104" t="s">
        <v>61</v>
      </c>
      <c r="M8" s="125" t="s">
        <v>62</v>
      </c>
      <c r="N8" s="105" t="s">
        <v>55</v>
      </c>
      <c r="Q8" s="16">
        <v>42</v>
      </c>
      <c r="R8" s="43">
        <v>1.2689999999999999</v>
      </c>
      <c r="S8" s="44">
        <v>45.37</v>
      </c>
      <c r="T8" s="133">
        <v>0.64964999999999995</v>
      </c>
      <c r="U8" s="133">
        <v>0.13782</v>
      </c>
      <c r="V8" s="133">
        <v>1.2165999999999999</v>
      </c>
      <c r="W8" s="133">
        <v>1.24617</v>
      </c>
      <c r="X8" s="133">
        <v>0.66883999999999999</v>
      </c>
      <c r="Y8" s="133">
        <v>0.90029000000000003</v>
      </c>
      <c r="Z8" s="133">
        <v>1.1183700000000001</v>
      </c>
      <c r="AA8" s="133">
        <v>0.54132999999999998</v>
      </c>
      <c r="AB8" s="133">
        <v>0.82584000000000002</v>
      </c>
      <c r="AC8" s="134">
        <v>0.37476999999999999</v>
      </c>
    </row>
    <row r="9" spans="2:29" ht="19.2" thickTop="1" thickBot="1">
      <c r="B9" s="131">
        <v>100</v>
      </c>
      <c r="C9" s="132">
        <v>50</v>
      </c>
      <c r="D9" s="106">
        <f>D4*10^6/($B$9*2*PI()*$C$9)</f>
        <v>37.458707406108488</v>
      </c>
      <c r="E9" s="106">
        <f>E4*10^6/($B$9*2*PI()*$C$9)</f>
        <v>6.1720286931037016</v>
      </c>
      <c r="F9" s="106">
        <f>10^3*$C$9*F4/(2*PI()*$B9)</f>
        <v>95.071205255943696</v>
      </c>
      <c r="G9" s="106">
        <f>G4*10^6/($B$9*2*PI()*$C$9)</f>
        <v>48.106173098956283</v>
      </c>
      <c r="H9" s="106">
        <f>H4*10^6/($B$9*2*PI()*$C$9)</f>
        <v>32.181129493181231</v>
      </c>
      <c r="I9" s="106">
        <f>10^3*$C$9*I4/(2*PI()*$B9)</f>
        <v>57.614089399266113</v>
      </c>
      <c r="J9" s="106">
        <f>J4*10^6/($B$9*2*PI()*$C$9)</f>
        <v>40.673637256564774</v>
      </c>
      <c r="K9" s="106">
        <f>K4*10^6/($B$9*2*PI()*$C$9)</f>
        <v>22.666846995147733</v>
      </c>
      <c r="L9" s="106">
        <f>10^3*$C$9*L4/(2*PI()*$B9)</f>
        <v>63.797258938386243</v>
      </c>
      <c r="M9" s="106">
        <f>M4*10^6/($B$9*2*PI()*$C$9)</f>
        <v>26.610706484964901</v>
      </c>
      <c r="N9" s="53">
        <f>C9*N4</f>
        <v>50</v>
      </c>
      <c r="Q9" s="16">
        <v>43</v>
      </c>
      <c r="R9" s="43">
        <v>1.2521</v>
      </c>
      <c r="S9" s="44">
        <v>43.99</v>
      </c>
      <c r="T9" s="133">
        <v>0.64461000000000002</v>
      </c>
      <c r="U9" s="133">
        <v>0.14460999999999999</v>
      </c>
      <c r="V9" s="133">
        <v>1.2092700000000001</v>
      </c>
      <c r="W9" s="133">
        <v>1.2284900000000001</v>
      </c>
      <c r="X9" s="133">
        <v>0.70843</v>
      </c>
      <c r="Y9" s="133">
        <v>0.87372000000000005</v>
      </c>
      <c r="Z9" s="133">
        <v>1.0983700000000001</v>
      </c>
      <c r="AA9" s="133">
        <v>0.57455000000000001</v>
      </c>
      <c r="AB9" s="133">
        <v>0.80442000000000002</v>
      </c>
      <c r="AC9" s="134">
        <v>0.35772999999999999</v>
      </c>
    </row>
    <row r="10" spans="2:29">
      <c r="E10" s="107">
        <f>(10^-6)/(2*PI()*(E9*F9*10^-21)^0.5)</f>
        <v>207.76943731340251</v>
      </c>
      <c r="F10" s="107"/>
      <c r="G10" s="107"/>
      <c r="H10" s="107">
        <f>(10^-6)/(2*PI()*(H9*I9*10^-21)^0.5)</f>
        <v>116.88401978559331</v>
      </c>
      <c r="I10" s="107"/>
      <c r="J10" s="107"/>
      <c r="K10" s="107">
        <f>(10^-6)/(2*PI()*(K9*L9*10^-21)^0.5)</f>
        <v>132.34988409832687</v>
      </c>
      <c r="Q10" s="16">
        <v>44</v>
      </c>
      <c r="R10" s="43">
        <v>1.2361</v>
      </c>
      <c r="S10" s="44">
        <v>42.62</v>
      </c>
      <c r="T10" s="133">
        <v>0.63937999999999995</v>
      </c>
      <c r="U10" s="133">
        <v>0.1517</v>
      </c>
      <c r="V10" s="133">
        <v>1.20166</v>
      </c>
      <c r="W10" s="133">
        <v>1.2104900000000001</v>
      </c>
      <c r="X10" s="133">
        <v>0.75070000000000003</v>
      </c>
      <c r="Y10" s="133">
        <v>0.84674000000000005</v>
      </c>
      <c r="Z10" s="133">
        <v>1.0782700000000001</v>
      </c>
      <c r="AA10" s="133">
        <v>0.61007</v>
      </c>
      <c r="AB10" s="133">
        <v>0.78258000000000005</v>
      </c>
      <c r="AC10" s="134">
        <v>0.34011999999999998</v>
      </c>
    </row>
    <row r="11" spans="2:29">
      <c r="Q11" s="16">
        <v>45</v>
      </c>
      <c r="R11" s="43">
        <v>1.2208000000000001</v>
      </c>
      <c r="S11" s="44">
        <v>41.27</v>
      </c>
      <c r="T11" s="133">
        <v>0.63395000000000001</v>
      </c>
      <c r="U11" s="133">
        <v>0.15909999999999999</v>
      </c>
      <c r="V11" s="133">
        <v>1.1937500000000001</v>
      </c>
      <c r="W11" s="133">
        <v>1.19217</v>
      </c>
      <c r="X11" s="133">
        <v>0.79595000000000005</v>
      </c>
      <c r="Y11" s="133">
        <v>0.81938</v>
      </c>
      <c r="Z11" s="133">
        <v>1.0581199999999999</v>
      </c>
      <c r="AA11" s="133">
        <v>0.64812000000000003</v>
      </c>
      <c r="AB11" s="133">
        <v>0.76032999999999995</v>
      </c>
      <c r="AC11" s="134">
        <v>0.32189000000000001</v>
      </c>
    </row>
    <row r="12" spans="2:29">
      <c r="Q12" s="16">
        <v>46</v>
      </c>
      <c r="R12" s="43">
        <v>1.2067000000000001</v>
      </c>
      <c r="S12" s="44">
        <v>39.93</v>
      </c>
      <c r="T12" s="133">
        <v>0.62831000000000004</v>
      </c>
      <c r="U12" s="133">
        <v>0.16683000000000001</v>
      </c>
      <c r="V12" s="133">
        <v>1.18553</v>
      </c>
      <c r="W12" s="133">
        <v>1.1735199999999999</v>
      </c>
      <c r="X12" s="133">
        <v>0.84452000000000005</v>
      </c>
      <c r="Y12" s="133">
        <v>0.79162999999999994</v>
      </c>
      <c r="Z12" s="133">
        <v>1.0379499999999999</v>
      </c>
      <c r="AA12" s="133">
        <v>0.68898000000000004</v>
      </c>
      <c r="AB12" s="133">
        <v>0.73765999999999998</v>
      </c>
      <c r="AC12" s="134">
        <v>0.30301</v>
      </c>
    </row>
    <row r="13" spans="2:29">
      <c r="Q13" s="16">
        <v>47</v>
      </c>
      <c r="R13" s="43">
        <v>1.1923999999999999</v>
      </c>
      <c r="S13" s="44">
        <v>38.6</v>
      </c>
      <c r="T13" s="133">
        <v>0.62243000000000004</v>
      </c>
      <c r="U13" s="133">
        <v>0.17491000000000001</v>
      </c>
      <c r="V13" s="133">
        <v>1.1769700000000001</v>
      </c>
      <c r="W13" s="133">
        <v>1.15456</v>
      </c>
      <c r="X13" s="133">
        <v>0.89683000000000002</v>
      </c>
      <c r="Y13" s="133">
        <v>0.76349999999999996</v>
      </c>
      <c r="Z13" s="133">
        <v>1.0177799999999999</v>
      </c>
      <c r="AA13" s="133">
        <v>0.73299000000000003</v>
      </c>
      <c r="AB13" s="133">
        <v>0.71457999999999999</v>
      </c>
      <c r="AC13" s="134">
        <v>0.28344999999999998</v>
      </c>
    </row>
    <row r="14" spans="2:29">
      <c r="Q14" s="16">
        <v>48</v>
      </c>
      <c r="R14" s="43">
        <v>1.1792</v>
      </c>
      <c r="S14" s="44">
        <v>37.28</v>
      </c>
      <c r="T14" s="133">
        <v>0.61631999999999998</v>
      </c>
      <c r="U14" s="133">
        <v>0.18340000000000001</v>
      </c>
      <c r="V14" s="133">
        <v>1.16804</v>
      </c>
      <c r="W14" s="133">
        <v>1.1352800000000001</v>
      </c>
      <c r="X14" s="133">
        <v>0.95333999999999997</v>
      </c>
      <c r="Y14" s="133">
        <v>0.73499000000000003</v>
      </c>
      <c r="Z14" s="133">
        <v>0.99765000000000004</v>
      </c>
      <c r="AA14" s="133">
        <v>0.78051000000000004</v>
      </c>
      <c r="AB14" s="133">
        <v>0.69103000000000003</v>
      </c>
      <c r="AC14" s="134">
        <v>0.26316000000000001</v>
      </c>
    </row>
    <row r="15" spans="2:29">
      <c r="Q15" s="16">
        <v>49</v>
      </c>
      <c r="R15" s="43">
        <v>1.1665000000000001</v>
      </c>
      <c r="S15" s="44">
        <v>35.97</v>
      </c>
      <c r="T15" s="133">
        <v>0.60994999999999999</v>
      </c>
      <c r="U15" s="133">
        <v>0.1923</v>
      </c>
      <c r="V15" s="133">
        <v>1.15873</v>
      </c>
      <c r="W15" s="133">
        <v>1.11568</v>
      </c>
      <c r="X15" s="133">
        <v>1.01461</v>
      </c>
      <c r="Y15" s="133">
        <v>0.70511999999999997</v>
      </c>
      <c r="Z15" s="133">
        <v>0.97762000000000004</v>
      </c>
      <c r="AA15" s="133">
        <v>0.83199000000000001</v>
      </c>
      <c r="AB15" s="133">
        <v>0.66720000000000002</v>
      </c>
      <c r="AC15" s="134">
        <v>0.24210000000000001</v>
      </c>
    </row>
    <row r="16" spans="2:29" ht="18.600000000000001" thickBot="1">
      <c r="Q16" s="16">
        <v>50</v>
      </c>
      <c r="R16" s="47">
        <v>1.1547000000000001</v>
      </c>
      <c r="S16" s="48">
        <v>34.67</v>
      </c>
      <c r="T16" s="137">
        <v>0.60331999999999997</v>
      </c>
      <c r="U16" s="137">
        <v>0.20164000000000001</v>
      </c>
      <c r="V16" s="137">
        <v>1.149</v>
      </c>
      <c r="W16" s="137">
        <v>1.09578</v>
      </c>
      <c r="X16" s="137">
        <v>1.0813200000000001</v>
      </c>
      <c r="Y16" s="137">
        <v>0.67688999999999999</v>
      </c>
      <c r="Z16" s="137">
        <v>0.95770999999999995</v>
      </c>
      <c r="AA16" s="137">
        <v>0.88793999999999995</v>
      </c>
      <c r="AB16" s="137">
        <v>0.64790000000000003</v>
      </c>
      <c r="AC16" s="138">
        <v>0.22020999999999999</v>
      </c>
    </row>
    <row r="17" spans="16:29" ht="19.2" thickTop="1" thickBot="1">
      <c r="Q17" s="80"/>
      <c r="R17" s="51" t="s">
        <v>22</v>
      </c>
      <c r="S17" s="52" t="s">
        <v>9</v>
      </c>
      <c r="T17" s="52" t="s">
        <v>23</v>
      </c>
      <c r="U17" s="52" t="s">
        <v>24</v>
      </c>
      <c r="V17" s="52" t="s">
        <v>25</v>
      </c>
      <c r="W17" s="52" t="s">
        <v>26</v>
      </c>
      <c r="X17" s="52" t="s">
        <v>27</v>
      </c>
      <c r="Y17" s="52" t="s">
        <v>28</v>
      </c>
      <c r="Z17" s="52" t="s">
        <v>29</v>
      </c>
      <c r="AA17" s="52" t="s">
        <v>30</v>
      </c>
      <c r="AB17" s="52" t="s">
        <v>31</v>
      </c>
      <c r="AC17" s="53" t="s">
        <v>32</v>
      </c>
    </row>
    <row r="18" spans="16:29">
      <c r="P18">
        <v>2</v>
      </c>
    </row>
    <row r="19" spans="16:29" ht="18.600000000000001" thickBot="1">
      <c r="Q19" s="143" t="s">
        <v>85</v>
      </c>
      <c r="R19" s="6"/>
      <c r="S19" s="6"/>
      <c r="U19" s="20" t="s">
        <v>86</v>
      </c>
    </row>
    <row r="20" spans="16:29" ht="18.600000000000001" thickBot="1">
      <c r="Q20" s="226" t="s">
        <v>87</v>
      </c>
      <c r="R20" s="227" t="s">
        <v>22</v>
      </c>
      <c r="S20" s="228" t="s">
        <v>88</v>
      </c>
      <c r="T20" s="228" t="s">
        <v>89</v>
      </c>
      <c r="U20" s="228" t="s">
        <v>49</v>
      </c>
      <c r="V20" s="228" t="s">
        <v>50</v>
      </c>
      <c r="W20" s="228" t="s">
        <v>90</v>
      </c>
      <c r="X20" s="228" t="s">
        <v>51</v>
      </c>
      <c r="Y20" s="228" t="s">
        <v>52</v>
      </c>
      <c r="Z20" s="228" t="s">
        <v>91</v>
      </c>
      <c r="AA20" s="228" t="s">
        <v>63</v>
      </c>
      <c r="AB20" s="228" t="s">
        <v>64</v>
      </c>
      <c r="AC20" s="229" t="s">
        <v>92</v>
      </c>
    </row>
    <row r="21" spans="16:29" ht="18.600000000000001" thickTop="1">
      <c r="Q21" s="144">
        <v>1.02</v>
      </c>
      <c r="R21" s="145">
        <v>1.31</v>
      </c>
      <c r="S21" s="145">
        <v>36.1</v>
      </c>
      <c r="T21" s="209">
        <v>0.4249</v>
      </c>
      <c r="U21" s="209">
        <v>0.1489</v>
      </c>
      <c r="V21" s="209">
        <v>1.0330999999999999</v>
      </c>
      <c r="W21" s="209">
        <v>1.044</v>
      </c>
      <c r="X21" s="209">
        <v>0.72840000000000005</v>
      </c>
      <c r="Y21" s="209">
        <v>0.78010000000000002</v>
      </c>
      <c r="Z21" s="209">
        <v>0.97199999999999998</v>
      </c>
      <c r="AA21" s="209">
        <v>0.67759999999999998</v>
      </c>
      <c r="AB21" s="209">
        <v>0.61570000000000003</v>
      </c>
      <c r="AC21" s="210">
        <v>0.1016</v>
      </c>
    </row>
    <row r="22" spans="16:29">
      <c r="Q22" s="146" t="s">
        <v>93</v>
      </c>
      <c r="R22" s="147">
        <v>1.56</v>
      </c>
      <c r="S22" s="147">
        <v>51.4</v>
      </c>
      <c r="T22" s="211">
        <v>0.46910000000000002</v>
      </c>
      <c r="U22" s="211">
        <v>8.7599999999999997E-2</v>
      </c>
      <c r="V22" s="211">
        <v>1.0913999999999999</v>
      </c>
      <c r="W22" s="211">
        <v>1.1938</v>
      </c>
      <c r="X22" s="211">
        <v>0.38490000000000002</v>
      </c>
      <c r="Y22" s="211">
        <v>1.0325</v>
      </c>
      <c r="Z22" s="211">
        <v>1.1234999999999999</v>
      </c>
      <c r="AA22" s="211">
        <v>0.34039999999999998</v>
      </c>
      <c r="AB22" s="211">
        <v>0.81669999999999998</v>
      </c>
      <c r="AC22" s="212">
        <v>0.27729999999999999</v>
      </c>
    </row>
    <row r="23" spans="16:29" ht="18.600000000000001" thickBot="1">
      <c r="Q23" s="148"/>
      <c r="R23" s="149">
        <v>2</v>
      </c>
      <c r="S23" s="149">
        <v>70.099999999999994</v>
      </c>
      <c r="T23" s="213">
        <v>0.49959999999999999</v>
      </c>
      <c r="U23" s="213">
        <v>4.6600000000000003E-2</v>
      </c>
      <c r="V23" s="213">
        <v>1.1316999999999999</v>
      </c>
      <c r="W23" s="213">
        <v>1.3111999999999999</v>
      </c>
      <c r="X23" s="213">
        <v>0.19389999999999999</v>
      </c>
      <c r="Y23" s="213">
        <v>1.2336</v>
      </c>
      <c r="Z23" s="213">
        <v>1.2633000000000001</v>
      </c>
      <c r="AA23" s="213">
        <v>0.16539999999999999</v>
      </c>
      <c r="AB23" s="213">
        <v>0.97499999999999998</v>
      </c>
      <c r="AC23" s="214">
        <v>0.39660000000000001</v>
      </c>
    </row>
    <row r="24" spans="16:29">
      <c r="Q24" s="150">
        <v>1.06</v>
      </c>
      <c r="R24" s="151">
        <v>1.22</v>
      </c>
      <c r="S24" s="151">
        <v>38.799999999999997</v>
      </c>
      <c r="T24" s="215">
        <v>0.57420000000000004</v>
      </c>
      <c r="U24" s="215">
        <v>0.16420000000000001</v>
      </c>
      <c r="V24" s="215">
        <v>1.157</v>
      </c>
      <c r="W24" s="215">
        <v>1.1405000000000001</v>
      </c>
      <c r="X24" s="215">
        <v>0.82650000000000001</v>
      </c>
      <c r="Y24" s="215">
        <v>0.78910000000000002</v>
      </c>
      <c r="Z24" s="215">
        <v>1.0193000000000001</v>
      </c>
      <c r="AA24" s="215">
        <v>0.69379999999999997</v>
      </c>
      <c r="AB24" s="215">
        <v>0.71030000000000004</v>
      </c>
      <c r="AC24" s="216">
        <v>0.247</v>
      </c>
    </row>
    <row r="25" spans="16:29">
      <c r="Q25" s="146" t="s">
        <v>94</v>
      </c>
      <c r="R25" s="147">
        <v>1.56</v>
      </c>
      <c r="S25" s="147">
        <v>61</v>
      </c>
      <c r="T25" s="211">
        <v>0.63939999999999997</v>
      </c>
      <c r="U25" s="211">
        <v>7.6399999999999996E-2</v>
      </c>
      <c r="V25" s="211">
        <v>1.2509999999999999</v>
      </c>
      <c r="W25" s="211">
        <v>1.3792</v>
      </c>
      <c r="X25" s="211">
        <v>0.34189999999999998</v>
      </c>
      <c r="Y25" s="211">
        <v>1.1625000000000001</v>
      </c>
      <c r="Z25" s="211">
        <v>1.2934000000000001</v>
      </c>
      <c r="AA25" s="211">
        <v>0.2762</v>
      </c>
      <c r="AB25" s="211">
        <v>1.0066999999999999</v>
      </c>
      <c r="AC25" s="212">
        <v>0.47760000000000002</v>
      </c>
    </row>
    <row r="26" spans="16:29" ht="18.600000000000001" thickBot="1">
      <c r="Q26" s="148"/>
      <c r="R26" s="149">
        <v>2</v>
      </c>
      <c r="S26" s="149">
        <v>79.7</v>
      </c>
      <c r="T26" s="213">
        <v>0.66690000000000005</v>
      </c>
      <c r="U26" s="213">
        <v>4.0899999999999999E-2</v>
      </c>
      <c r="V26" s="213">
        <v>1.2907</v>
      </c>
      <c r="W26" s="213">
        <v>1.4979</v>
      </c>
      <c r="X26" s="213">
        <v>0.1767</v>
      </c>
      <c r="Y26" s="213">
        <v>1.3537999999999999</v>
      </c>
      <c r="Z26" s="213">
        <v>1.4451000000000001</v>
      </c>
      <c r="AA26" s="213">
        <v>0.14000000000000001</v>
      </c>
      <c r="AB26" s="213">
        <v>1.1517999999999999</v>
      </c>
      <c r="AC26" s="214">
        <v>0.57799999999999996</v>
      </c>
    </row>
    <row r="27" spans="16:29">
      <c r="Q27" s="152">
        <v>1.1000000000000001</v>
      </c>
      <c r="R27" s="151">
        <v>1.1499999999999999</v>
      </c>
      <c r="S27" s="151">
        <v>36.6</v>
      </c>
      <c r="T27" s="215">
        <v>0.65559999999999996</v>
      </c>
      <c r="U27" s="215">
        <v>0.19719999999999999</v>
      </c>
      <c r="V27" s="215">
        <v>1.1747000000000001</v>
      </c>
      <c r="W27" s="215">
        <v>1.1371</v>
      </c>
      <c r="X27" s="215">
        <v>1.0475000000000001</v>
      </c>
      <c r="Y27" s="215">
        <v>0.69879999999999998</v>
      </c>
      <c r="Z27" s="215">
        <v>0.98540000000000005</v>
      </c>
      <c r="AA27" s="215">
        <v>0.83889999999999998</v>
      </c>
      <c r="AB27" s="215">
        <v>0.68049999999999999</v>
      </c>
      <c r="AC27" s="216">
        <v>0.28639999999999999</v>
      </c>
    </row>
    <row r="28" spans="16:29">
      <c r="Q28" s="146" t="s">
        <v>95</v>
      </c>
      <c r="R28" s="153">
        <v>1.31</v>
      </c>
      <c r="S28" s="153">
        <v>50.1</v>
      </c>
      <c r="T28" s="217">
        <v>0.7107</v>
      </c>
      <c r="U28" s="217">
        <v>0.1226</v>
      </c>
      <c r="V28" s="217">
        <v>1.2552000000000001</v>
      </c>
      <c r="W28" s="217">
        <v>1.3239000000000001</v>
      </c>
      <c r="X28" s="217">
        <v>0.58560000000000001</v>
      </c>
      <c r="Y28" s="217">
        <v>0.96989999999999998</v>
      </c>
      <c r="Z28" s="217">
        <v>1.1951000000000001</v>
      </c>
      <c r="AA28" s="217">
        <v>0.46279999999999999</v>
      </c>
      <c r="AB28" s="217">
        <v>0.90149999999999997</v>
      </c>
      <c r="AC28" s="218">
        <v>0.4657</v>
      </c>
    </row>
    <row r="29" spans="16:29">
      <c r="Q29" s="154"/>
      <c r="R29" s="147">
        <v>1.56</v>
      </c>
      <c r="S29" s="147">
        <v>65.400000000000006</v>
      </c>
      <c r="T29" s="211">
        <v>0.74880000000000002</v>
      </c>
      <c r="U29" s="211">
        <v>7.2900000000000006E-2</v>
      </c>
      <c r="V29" s="211">
        <v>1.3109999999999999</v>
      </c>
      <c r="W29" s="211">
        <v>1.478</v>
      </c>
      <c r="X29" s="211">
        <v>0.33100000000000002</v>
      </c>
      <c r="Y29" s="211">
        <v>1.2009000000000001</v>
      </c>
      <c r="Z29" s="211">
        <v>1.3859999999999999</v>
      </c>
      <c r="AA29" s="211">
        <v>0.25719999999999998</v>
      </c>
      <c r="AB29" s="211">
        <v>1.081</v>
      </c>
      <c r="AC29" s="212">
        <v>0.59619999999999995</v>
      </c>
    </row>
    <row r="30" spans="16:29" ht="18.600000000000001" thickBot="1">
      <c r="Q30" s="148"/>
      <c r="R30" s="149">
        <v>2</v>
      </c>
      <c r="S30" s="149">
        <v>84.1</v>
      </c>
      <c r="T30" s="213">
        <v>0.77554000000000001</v>
      </c>
      <c r="U30" s="213">
        <v>3.9100000000000003E-2</v>
      </c>
      <c r="V30" s="213">
        <v>1.3502000000000001</v>
      </c>
      <c r="W30" s="213">
        <v>1.5992</v>
      </c>
      <c r="X30" s="213">
        <v>0.17249999999999999</v>
      </c>
      <c r="Y30" s="213">
        <v>1.3868</v>
      </c>
      <c r="Z30" s="213">
        <v>1.544</v>
      </c>
      <c r="AA30" s="213">
        <v>0.13220000000000001</v>
      </c>
      <c r="AB30" s="213">
        <v>1.2196</v>
      </c>
      <c r="AC30" s="214">
        <v>0.69099999999999995</v>
      </c>
    </row>
    <row r="31" spans="16:29">
      <c r="Q31" s="144">
        <v>1.22</v>
      </c>
      <c r="R31" s="145">
        <v>1.1499999999999999</v>
      </c>
      <c r="S31" s="145">
        <v>42.7</v>
      </c>
      <c r="T31" s="209">
        <v>0.86019999999999996</v>
      </c>
      <c r="U31" s="209">
        <v>0.18920000000000001</v>
      </c>
      <c r="V31" s="209">
        <v>1.224</v>
      </c>
      <c r="W31" s="209">
        <v>1.2868999999999999</v>
      </c>
      <c r="X31" s="209">
        <v>0.9889</v>
      </c>
      <c r="Y31" s="209">
        <v>0.74019999999999997</v>
      </c>
      <c r="Z31" s="209">
        <v>1.0966</v>
      </c>
      <c r="AA31" s="209">
        <v>0.73839999999999995</v>
      </c>
      <c r="AB31" s="209">
        <v>0.77310000000000001</v>
      </c>
      <c r="AC31" s="210">
        <v>0.51880000000000004</v>
      </c>
    </row>
    <row r="32" spans="16:29">
      <c r="Q32" s="146" t="s">
        <v>96</v>
      </c>
      <c r="R32" s="147">
        <v>1.31</v>
      </c>
      <c r="S32" s="147">
        <v>56.2</v>
      </c>
      <c r="T32" s="211">
        <v>0.9143</v>
      </c>
      <c r="U32" s="211">
        <v>0.1183</v>
      </c>
      <c r="V32" s="211">
        <v>1.3006</v>
      </c>
      <c r="W32" s="211">
        <v>1.484</v>
      </c>
      <c r="X32" s="211">
        <v>0.57110000000000005</v>
      </c>
      <c r="Y32" s="211">
        <v>0.99490000000000001</v>
      </c>
      <c r="Z32" s="211">
        <v>1.3357000000000001</v>
      </c>
      <c r="AA32" s="211">
        <v>0.4259</v>
      </c>
      <c r="AB32" s="211">
        <v>0.97960000000000003</v>
      </c>
      <c r="AC32" s="212">
        <v>0.68289999999999995</v>
      </c>
    </row>
    <row r="33" spans="17:29">
      <c r="Q33" s="154"/>
      <c r="R33" s="147">
        <v>1.56</v>
      </c>
      <c r="S33" s="155">
        <v>71.5</v>
      </c>
      <c r="T33" s="211">
        <v>0.95199999999999996</v>
      </c>
      <c r="U33" s="211">
        <v>7.0599999999999996E-2</v>
      </c>
      <c r="V33" s="211">
        <v>1.3542000000000001</v>
      </c>
      <c r="W33" s="211">
        <v>1.6465000000000001</v>
      </c>
      <c r="X33" s="211">
        <v>0.32779999999999998</v>
      </c>
      <c r="Y33" s="211">
        <v>1.2125999999999999</v>
      </c>
      <c r="Z33" s="211">
        <v>1.5448999999999999</v>
      </c>
      <c r="AA33" s="211">
        <v>0.24260000000000001</v>
      </c>
      <c r="AB33" s="211">
        <v>1.1457999999999999</v>
      </c>
      <c r="AC33" s="212">
        <v>0.80600000000000005</v>
      </c>
    </row>
    <row r="34" spans="17:29" ht="18.600000000000001" thickBot="1">
      <c r="Q34" s="156"/>
      <c r="R34" s="157">
        <v>2</v>
      </c>
      <c r="S34" s="157">
        <v>90.2</v>
      </c>
      <c r="T34" s="219">
        <v>0.97850000000000004</v>
      </c>
      <c r="U34" s="219">
        <v>3.798E-2</v>
      </c>
      <c r="V34" s="219">
        <v>1.3919999999999999</v>
      </c>
      <c r="W34" s="219">
        <v>1.7744</v>
      </c>
      <c r="X34" s="219">
        <v>0.1724</v>
      </c>
      <c r="Y34" s="219">
        <v>1.3878999999999999</v>
      </c>
      <c r="Z34" s="219">
        <v>1.7148000000000001</v>
      </c>
      <c r="AA34" s="219">
        <v>0.12659999999999999</v>
      </c>
      <c r="AB34" s="219">
        <v>1.2737000000000001</v>
      </c>
      <c r="AC34" s="220">
        <v>0.89710000000000001</v>
      </c>
    </row>
    <row r="35" spans="17:29">
      <c r="Q35" s="150">
        <v>1.5</v>
      </c>
      <c r="R35" s="151">
        <v>1.1499999999999999</v>
      </c>
      <c r="S35" s="151">
        <v>48.8</v>
      </c>
      <c r="T35" s="215">
        <v>1.1768000000000001</v>
      </c>
      <c r="U35" s="215">
        <v>0.19389999999999999</v>
      </c>
      <c r="V35" s="215">
        <v>1.1947000000000001</v>
      </c>
      <c r="W35" s="215">
        <v>1.5113000000000001</v>
      </c>
      <c r="X35" s="215">
        <v>1.0109999999999999</v>
      </c>
      <c r="Y35" s="215">
        <v>0.72399999999999998</v>
      </c>
      <c r="Z35" s="215">
        <v>1.2778</v>
      </c>
      <c r="AA35" s="215">
        <v>0.71209999999999996</v>
      </c>
      <c r="AB35" s="215">
        <v>0.80169999999999997</v>
      </c>
      <c r="AC35" s="216">
        <v>0.83599999999999997</v>
      </c>
    </row>
    <row r="36" spans="17:29">
      <c r="Q36" s="154"/>
      <c r="R36" s="147">
        <v>1.31</v>
      </c>
      <c r="S36" s="147">
        <v>62.6</v>
      </c>
      <c r="T36" s="211">
        <v>1.2336</v>
      </c>
      <c r="U36" s="211">
        <v>0.12180000000000001</v>
      </c>
      <c r="V36" s="211">
        <v>1.2638</v>
      </c>
      <c r="W36" s="211">
        <v>1.7309000000000001</v>
      </c>
      <c r="X36" s="211">
        <v>0.59660000000000002</v>
      </c>
      <c r="Y36" s="211">
        <v>0.95250000000000001</v>
      </c>
      <c r="Z36" s="211">
        <v>1.5567</v>
      </c>
      <c r="AA36" s="211">
        <v>0.42349999999999999</v>
      </c>
      <c r="AB36" s="211">
        <v>0.98499999999999999</v>
      </c>
      <c r="AC36" s="212">
        <v>0.99919999999999998</v>
      </c>
    </row>
    <row r="37" spans="17:29">
      <c r="Q37" s="154"/>
      <c r="R37" s="147">
        <v>1.56</v>
      </c>
      <c r="S37" s="147">
        <v>77.599999999999994</v>
      </c>
      <c r="T37" s="211">
        <v>1.2735000000000001</v>
      </c>
      <c r="U37" s="211">
        <v>7.2800000000000004E-2</v>
      </c>
      <c r="V37" s="211">
        <v>1.3127</v>
      </c>
      <c r="W37" s="211">
        <v>1.9117999999999999</v>
      </c>
      <c r="X37" s="211">
        <v>0.34620000000000001</v>
      </c>
      <c r="Y37" s="211">
        <v>1.1479999999999999</v>
      </c>
      <c r="Z37" s="211">
        <v>1.7951999999999999</v>
      </c>
      <c r="AA37" s="211">
        <v>0.24560000000000001</v>
      </c>
      <c r="AB37" s="211">
        <v>1.1318999999999999</v>
      </c>
      <c r="AC37" s="212">
        <v>1.2430000000000001</v>
      </c>
    </row>
    <row r="38" spans="17:29" ht="18.600000000000001" thickBot="1">
      <c r="Q38" s="148"/>
      <c r="R38" s="149">
        <v>2</v>
      </c>
      <c r="S38" s="149">
        <v>96.3</v>
      </c>
      <c r="T38" s="213">
        <v>1.3017000000000001</v>
      </c>
      <c r="U38" s="213">
        <v>3.9100000000000003E-2</v>
      </c>
      <c r="V38" s="213">
        <v>1.3472999999999999</v>
      </c>
      <c r="W38" s="213">
        <v>2.0541</v>
      </c>
      <c r="X38" s="213">
        <v>0.18329999999999999</v>
      </c>
      <c r="Y38" s="213">
        <v>1.3055000000000001</v>
      </c>
      <c r="Z38" s="213">
        <v>1.9866999999999999</v>
      </c>
      <c r="AA38" s="213">
        <v>0.1295</v>
      </c>
      <c r="AB38" s="213">
        <v>1.2447999999999999</v>
      </c>
      <c r="AC38" s="214">
        <v>1.2179</v>
      </c>
    </row>
    <row r="39" spans="17:29">
      <c r="Q39" s="143"/>
      <c r="R39" s="143"/>
      <c r="S39" s="143"/>
      <c r="T39" s="143"/>
      <c r="U39" s="143"/>
      <c r="V39" s="143"/>
      <c r="W39" s="143"/>
      <c r="X39" s="143"/>
      <c r="Y39" s="143"/>
      <c r="Z39" s="143"/>
      <c r="AA39" s="143"/>
      <c r="AB39" s="143"/>
      <c r="AC39" s="143"/>
    </row>
    <row r="40" spans="17:29" ht="18.600000000000001" thickBot="1">
      <c r="Q40" s="143"/>
      <c r="R40" s="143"/>
      <c r="S40" s="143"/>
      <c r="T40" s="143"/>
      <c r="U40" s="143"/>
      <c r="V40" s="143"/>
      <c r="W40" s="143"/>
      <c r="X40" s="143"/>
      <c r="Y40" s="143"/>
      <c r="Z40" s="143"/>
      <c r="AA40" s="143"/>
      <c r="AB40" s="143"/>
      <c r="AC40" s="143"/>
    </row>
    <row r="41" spans="17:29" ht="18.600000000000001" thickBot="1">
      <c r="Q41" s="32" t="s">
        <v>97</v>
      </c>
      <c r="R41" s="158" t="s">
        <v>98</v>
      </c>
      <c r="S41" s="158" t="s">
        <v>99</v>
      </c>
      <c r="T41" s="158" t="s">
        <v>100</v>
      </c>
      <c r="U41" s="159" t="s">
        <v>101</v>
      </c>
      <c r="V41" s="160" t="s">
        <v>102</v>
      </c>
      <c r="W41" s="161"/>
      <c r="X41" s="161"/>
      <c r="Y41" s="161"/>
      <c r="Z41" s="161"/>
      <c r="AA41" s="161"/>
      <c r="AB41" s="161"/>
      <c r="AC41" s="161"/>
    </row>
    <row r="42" spans="17:29" ht="18.600000000000001" thickTop="1">
      <c r="Q42" s="59">
        <v>4.3431600000000002E-4</v>
      </c>
      <c r="R42" s="162">
        <f t="shared" ref="R42:R71" si="0">1-10^(-Q42/20)</f>
        <v>5.0001227259288683E-5</v>
      </c>
      <c r="S42" s="257">
        <f t="shared" ref="S42:S71" si="1">(1-R42)^2</f>
        <v>0.9999000000456042</v>
      </c>
      <c r="T42" s="230">
        <f t="shared" ref="T42:T45" si="2">(1-S42)^0.5</f>
        <v>9.9999977197898354E-3</v>
      </c>
      <c r="U42" s="246">
        <f t="shared" ref="U42:U71" si="3">(1+T42)/(1-T42)</f>
        <v>1.0202020155490048</v>
      </c>
      <c r="V42" s="247">
        <f t="shared" ref="V42:V71" si="4">-20*LOG(T42)</f>
        <v>40.000001980565614</v>
      </c>
      <c r="W42" s="163"/>
      <c r="X42" s="163"/>
      <c r="Y42" s="163"/>
      <c r="Z42" s="163"/>
      <c r="AA42" s="163"/>
      <c r="AB42" s="163"/>
      <c r="AC42" s="163"/>
    </row>
    <row r="43" spans="17:29">
      <c r="Q43" s="59">
        <v>9.4879999999999997E-4</v>
      </c>
      <c r="R43" s="260">
        <f t="shared" si="0"/>
        <v>1.0922867092588717E-4</v>
      </c>
      <c r="S43" s="257">
        <f t="shared" si="1"/>
        <v>0.99978155458905082</v>
      </c>
      <c r="T43" s="230">
        <f t="shared" si="2"/>
        <v>1.4779898881561239E-2</v>
      </c>
      <c r="U43" s="248">
        <f t="shared" si="3"/>
        <v>1.0300032426556927</v>
      </c>
      <c r="V43" s="249">
        <f t="shared" si="4"/>
        <v>36.60657074416919</v>
      </c>
      <c r="W43" s="163"/>
      <c r="X43" s="163"/>
      <c r="Y43" s="163"/>
      <c r="Z43" s="163"/>
      <c r="AA43" s="163"/>
      <c r="AB43" s="163"/>
      <c r="AC43" s="163"/>
    </row>
    <row r="44" spans="17:29">
      <c r="Q44" s="16">
        <v>3.686E-3</v>
      </c>
      <c r="R44" s="43">
        <f t="shared" si="0"/>
        <v>4.2427640193998251E-4</v>
      </c>
      <c r="S44" s="258">
        <f t="shared" si="1"/>
        <v>0.99915162720658524</v>
      </c>
      <c r="T44" s="231">
        <f t="shared" si="2"/>
        <v>2.9126839743006182E-2</v>
      </c>
      <c r="U44" s="250">
        <f t="shared" si="3"/>
        <v>1.0600013285675673</v>
      </c>
      <c r="V44" s="251">
        <f t="shared" si="4"/>
        <v>30.714132673823691</v>
      </c>
      <c r="W44" s="163"/>
      <c r="X44" s="163"/>
      <c r="Y44" s="163"/>
      <c r="Z44" s="163"/>
      <c r="AA44" s="163"/>
      <c r="AB44" s="163"/>
      <c r="AC44" s="163"/>
    </row>
    <row r="45" spans="17:29">
      <c r="Q45" s="16">
        <v>4.3451200000000001E-3</v>
      </c>
      <c r="R45" s="43">
        <f t="shared" si="0"/>
        <v>5.0012532258081333E-4</v>
      </c>
      <c r="S45" s="258">
        <f t="shared" si="1"/>
        <v>0.9989999994801767</v>
      </c>
      <c r="T45" s="231">
        <f t="shared" si="2"/>
        <v>3.1622784820810712E-2</v>
      </c>
      <c r="U45" s="252">
        <f t="shared" si="3"/>
        <v>1.0653108815968149</v>
      </c>
      <c r="V45" s="253">
        <f t="shared" si="4"/>
        <v>29.999997742436694</v>
      </c>
      <c r="W45" s="163"/>
      <c r="X45" s="163"/>
      <c r="Y45" s="163"/>
      <c r="Z45" s="163"/>
      <c r="AA45" s="163"/>
      <c r="AB45" s="163"/>
      <c r="AC45" s="163"/>
    </row>
    <row r="46" spans="17:29">
      <c r="Q46" s="16">
        <v>9.8600000000000007E-3</v>
      </c>
      <c r="R46" s="43">
        <f t="shared" si="0"/>
        <v>1.1345303840615273E-3</v>
      </c>
      <c r="S46" s="258">
        <f t="shared" si="1"/>
        <v>0.99773222639106929</v>
      </c>
      <c r="T46" s="231">
        <f>(1-S46)^0.5</f>
        <v>4.7621146657033701E-2</v>
      </c>
      <c r="U46" s="250">
        <f t="shared" si="3"/>
        <v>1.1000046283889602</v>
      </c>
      <c r="V46" s="251">
        <f t="shared" si="4"/>
        <v>26.444003030858447</v>
      </c>
      <c r="W46" s="163"/>
      <c r="X46" s="163"/>
      <c r="Y46" s="163"/>
      <c r="Z46" s="163"/>
      <c r="AA46" s="163"/>
      <c r="AB46" s="163"/>
      <c r="AC46" s="163"/>
    </row>
    <row r="47" spans="17:29">
      <c r="Q47" s="164">
        <v>0.01</v>
      </c>
      <c r="R47" s="43">
        <f t="shared" si="0"/>
        <v>1.1506300634949174E-3</v>
      </c>
      <c r="S47" s="258">
        <f t="shared" si="1"/>
        <v>0.99770006382255316</v>
      </c>
      <c r="T47" s="231">
        <f>(1-S47)^0.5</f>
        <v>4.7957649832397309E-2</v>
      </c>
      <c r="U47" s="252">
        <f t="shared" si="3"/>
        <v>1.1007468834216345</v>
      </c>
      <c r="V47" s="251">
        <f t="shared" si="4"/>
        <v>26.382842153594662</v>
      </c>
      <c r="W47" s="163"/>
      <c r="X47" s="163"/>
      <c r="Y47" s="163"/>
      <c r="Z47" s="163"/>
      <c r="AA47" s="163"/>
      <c r="AB47" s="163"/>
      <c r="AC47" s="163"/>
    </row>
    <row r="48" spans="17:29">
      <c r="Q48" s="16">
        <v>3.6040000000000003E-2</v>
      </c>
      <c r="R48" s="43">
        <f t="shared" si="0"/>
        <v>4.1406620587031151E-3</v>
      </c>
      <c r="S48" s="258">
        <f t="shared" si="1"/>
        <v>0.99173582096487811</v>
      </c>
      <c r="T48" s="231">
        <f>(1-S48)^0.5</f>
        <v>9.0907530134317738E-2</v>
      </c>
      <c r="U48" s="250">
        <f t="shared" si="3"/>
        <v>1.1999962229315337</v>
      </c>
      <c r="V48" s="251">
        <f t="shared" si="4"/>
        <v>20.828002828336359</v>
      </c>
      <c r="W48" s="163"/>
      <c r="X48" s="163"/>
      <c r="Y48" s="163"/>
      <c r="Z48" s="163"/>
      <c r="AA48" s="163"/>
      <c r="AB48" s="163"/>
      <c r="AC48" s="163"/>
    </row>
    <row r="49" spans="17:29">
      <c r="Q49" s="164">
        <v>0.04</v>
      </c>
      <c r="R49" s="43">
        <f t="shared" si="0"/>
        <v>4.5945826484731223E-3</v>
      </c>
      <c r="S49" s="258">
        <f t="shared" si="1"/>
        <v>0.99083194489276738</v>
      </c>
      <c r="T49" s="231">
        <f>(1-S49)^0.5</f>
        <v>9.5749961395462824E-2</v>
      </c>
      <c r="U49" s="252">
        <f t="shared" si="3"/>
        <v>1.2117776219135734</v>
      </c>
      <c r="V49" s="251">
        <f t="shared" si="4"/>
        <v>20.377227849169216</v>
      </c>
      <c r="W49" s="163"/>
      <c r="X49" s="163"/>
      <c r="Y49" s="163"/>
      <c r="Z49" s="163"/>
      <c r="AA49" s="163"/>
      <c r="AB49" s="163"/>
      <c r="AC49" s="163"/>
    </row>
    <row r="50" spans="17:29">
      <c r="Q50" s="16">
        <v>4.3648100000000002E-2</v>
      </c>
      <c r="R50" s="43">
        <f t="shared" si="0"/>
        <v>5.0125681599729743E-3</v>
      </c>
      <c r="S50" s="258">
        <f t="shared" si="1"/>
        <v>0.98999998951961243</v>
      </c>
      <c r="T50" s="231">
        <f>(1-S50)^0.5</f>
        <v>0.1000000524019241</v>
      </c>
      <c r="U50" s="252">
        <f t="shared" si="3"/>
        <v>1.2222223516096966</v>
      </c>
      <c r="V50" s="253">
        <f t="shared" si="4"/>
        <v>19.999995448427896</v>
      </c>
      <c r="W50" s="163"/>
      <c r="X50" s="163"/>
      <c r="Y50" s="163"/>
      <c r="Z50" s="163"/>
      <c r="AA50" s="163"/>
      <c r="AB50" s="163"/>
      <c r="AC50" s="163"/>
    </row>
    <row r="51" spans="17:29">
      <c r="Q51" s="164">
        <v>0.05</v>
      </c>
      <c r="R51" s="43">
        <f t="shared" si="0"/>
        <v>5.739926047043431E-3</v>
      </c>
      <c r="S51" s="258">
        <f t="shared" si="1"/>
        <v>0.98855309465693864</v>
      </c>
      <c r="T51" s="231">
        <f t="shared" ref="T51:T58" si="5">(1-S51)^0.5</f>
        <v>0.10699021143572604</v>
      </c>
      <c r="U51" s="252">
        <f t="shared" si="3"/>
        <v>1.2396171079104032</v>
      </c>
      <c r="V51" s="251">
        <f t="shared" si="4"/>
        <v>19.413119084410212</v>
      </c>
      <c r="W51" s="163"/>
      <c r="X51" s="163"/>
      <c r="Y51" s="163"/>
      <c r="Z51" s="163"/>
      <c r="AA51" s="163"/>
      <c r="AB51" s="163"/>
      <c r="AC51" s="163"/>
    </row>
    <row r="52" spans="17:29">
      <c r="Q52" s="164">
        <v>0.06</v>
      </c>
      <c r="R52" s="43">
        <f t="shared" si="0"/>
        <v>6.8839515790662942E-3</v>
      </c>
      <c r="S52" s="258">
        <f t="shared" si="1"/>
        <v>0.98627948563121037</v>
      </c>
      <c r="T52" s="231">
        <f t="shared" si="5"/>
        <v>0.11713459936666717</v>
      </c>
      <c r="U52" s="252">
        <f t="shared" si="3"/>
        <v>1.2653509793964957</v>
      </c>
      <c r="V52" s="251">
        <f t="shared" si="4"/>
        <v>18.626296070447442</v>
      </c>
      <c r="W52" s="163"/>
      <c r="X52" s="163"/>
      <c r="Y52" s="163"/>
      <c r="Z52" s="163"/>
      <c r="AA52" s="163"/>
      <c r="AB52" s="163"/>
      <c r="AC52" s="163"/>
    </row>
    <row r="53" spans="17:29">
      <c r="Q53" s="16">
        <v>7.4520000000000003E-2</v>
      </c>
      <c r="R53" s="43">
        <f t="shared" si="0"/>
        <v>8.5427337544775606E-3</v>
      </c>
      <c r="S53" s="258">
        <f t="shared" si="1"/>
        <v>0.98298751079104474</v>
      </c>
      <c r="T53" s="231">
        <f t="shared" si="5"/>
        <v>0.13043193324088723</v>
      </c>
      <c r="U53" s="250">
        <f t="shared" si="3"/>
        <v>1.2999924634468423</v>
      </c>
      <c r="V53" s="251">
        <f t="shared" si="4"/>
        <v>17.692321372620942</v>
      </c>
      <c r="W53" s="163"/>
      <c r="X53" s="163"/>
      <c r="Y53" s="163"/>
      <c r="Z53" s="163"/>
      <c r="AA53" s="163"/>
      <c r="AB53" s="163"/>
      <c r="AC53" s="163"/>
    </row>
    <row r="54" spans="17:29">
      <c r="Q54" s="164">
        <v>0.1</v>
      </c>
      <c r="R54" s="43">
        <f t="shared" si="0"/>
        <v>1.1446905343061253E-2</v>
      </c>
      <c r="S54" s="258">
        <f t="shared" si="1"/>
        <v>0.97723722095581045</v>
      </c>
      <c r="T54" s="231">
        <f t="shared" si="5"/>
        <v>0.15087338746177059</v>
      </c>
      <c r="U54" s="252">
        <f t="shared" si="3"/>
        <v>1.3553613447840864</v>
      </c>
      <c r="V54" s="251">
        <f t="shared" si="4"/>
        <v>16.427747172383668</v>
      </c>
      <c r="W54" s="163"/>
      <c r="X54" s="163"/>
      <c r="Y54" s="163"/>
      <c r="Z54" s="163"/>
      <c r="AA54" s="163"/>
      <c r="AB54" s="163"/>
      <c r="AC54" s="163"/>
    </row>
    <row r="55" spans="17:29">
      <c r="Q55" s="16">
        <v>0.12235</v>
      </c>
      <c r="R55" s="43">
        <f t="shared" si="0"/>
        <v>1.3987319886379468E-2</v>
      </c>
      <c r="S55" s="258">
        <f t="shared" si="1"/>
        <v>0.97222100534484501</v>
      </c>
      <c r="T55" s="231">
        <f t="shared" si="5"/>
        <v>0.16667031725881781</v>
      </c>
      <c r="U55" s="250">
        <f t="shared" si="3"/>
        <v>1.4000105137514529</v>
      </c>
      <c r="V55" s="251">
        <f t="shared" si="4"/>
        <v>15.562834757913206</v>
      </c>
      <c r="W55" s="163"/>
      <c r="X55" s="163"/>
      <c r="Y55" s="163"/>
      <c r="Z55" s="163"/>
      <c r="AA55" s="163"/>
      <c r="AB55" s="163"/>
      <c r="AC55" s="163"/>
    </row>
    <row r="56" spans="17:29">
      <c r="Q56" s="16">
        <v>0.17730000000000001</v>
      </c>
      <c r="R56" s="43">
        <f t="shared" si="0"/>
        <v>2.0205493793478579E-2</v>
      </c>
      <c r="S56" s="258">
        <f t="shared" si="1"/>
        <v>0.95999727439248117</v>
      </c>
      <c r="T56" s="231">
        <f t="shared" si="5"/>
        <v>0.2000068139027239</v>
      </c>
      <c r="U56" s="250">
        <f t="shared" si="3"/>
        <v>1.5000212936273782</v>
      </c>
      <c r="V56" s="251">
        <f t="shared" si="4"/>
        <v>13.979104167725932</v>
      </c>
      <c r="W56" s="163"/>
      <c r="X56" s="163"/>
      <c r="Y56" s="163"/>
      <c r="Z56" s="163"/>
      <c r="AA56" s="163"/>
      <c r="AB56" s="163"/>
      <c r="AC56" s="163"/>
    </row>
    <row r="57" spans="17:29">
      <c r="Q57" s="164">
        <v>0.25</v>
      </c>
      <c r="R57" s="43">
        <f t="shared" si="0"/>
        <v>2.837204842289387E-2</v>
      </c>
      <c r="S57" s="258">
        <f t="shared" si="1"/>
        <v>0.94406087628592328</v>
      </c>
      <c r="T57" s="231">
        <f t="shared" si="5"/>
        <v>0.23651453171861708</v>
      </c>
      <c r="U57" s="252">
        <f t="shared" si="3"/>
        <v>1.6195652479175922</v>
      </c>
      <c r="V57" s="251">
        <f t="shared" si="4"/>
        <v>12.522843411307736</v>
      </c>
      <c r="W57" s="163"/>
      <c r="X57" s="163"/>
      <c r="Y57" s="163"/>
      <c r="Z57" s="163"/>
      <c r="AA57" s="163"/>
      <c r="AB57" s="163"/>
      <c r="AC57" s="163"/>
    </row>
    <row r="58" spans="17:29">
      <c r="Q58" s="16">
        <v>0.33567200000000003</v>
      </c>
      <c r="R58" s="43">
        <f t="shared" si="0"/>
        <v>3.7908450618128087E-2</v>
      </c>
      <c r="S58" s="258">
        <f t="shared" si="1"/>
        <v>0.92562014939201087</v>
      </c>
      <c r="T58" s="231">
        <f t="shared" si="5"/>
        <v>0.27272669581100623</v>
      </c>
      <c r="U58" s="250">
        <f t="shared" si="3"/>
        <v>1.7499978185370975</v>
      </c>
      <c r="V58" s="251">
        <f t="shared" si="4"/>
        <v>11.285446982571097</v>
      </c>
      <c r="W58" s="163"/>
      <c r="X58" s="163"/>
      <c r="Y58" s="163"/>
      <c r="Z58" s="163"/>
      <c r="AA58" s="163"/>
      <c r="AB58" s="163"/>
      <c r="AC58" s="163"/>
    </row>
    <row r="59" spans="17:29">
      <c r="Q59" s="164">
        <v>0.4</v>
      </c>
      <c r="R59" s="43">
        <f t="shared" si="0"/>
        <v>4.5007413978564115E-2</v>
      </c>
      <c r="S59" s="258">
        <f t="shared" si="1"/>
        <v>0.91201083935590965</v>
      </c>
      <c r="T59" s="231">
        <f>(1-S59)^0.5</f>
        <v>0.29662966919054196</v>
      </c>
      <c r="U59" s="252">
        <f t="shared" si="3"/>
        <v>1.8434523214795604</v>
      </c>
      <c r="V59" s="251">
        <f t="shared" si="4"/>
        <v>10.555708251498659</v>
      </c>
      <c r="W59" s="163"/>
      <c r="X59" s="163"/>
      <c r="Y59" s="163"/>
      <c r="Z59" s="163"/>
      <c r="AA59" s="163"/>
      <c r="AB59" s="163"/>
      <c r="AC59" s="163"/>
    </row>
    <row r="60" spans="17:29">
      <c r="Q60" s="16">
        <v>0.45757500000000001</v>
      </c>
      <c r="R60" s="43">
        <f t="shared" si="0"/>
        <v>5.1316712259230179E-2</v>
      </c>
      <c r="S60" s="258">
        <f t="shared" si="1"/>
        <v>0.89999998043863627</v>
      </c>
      <c r="T60" s="231">
        <f>(1-S60)^0.5</f>
        <v>0.31622779694606817</v>
      </c>
      <c r="U60" s="252">
        <f t="shared" si="3"/>
        <v>1.9249507234535128</v>
      </c>
      <c r="V60" s="253">
        <f t="shared" si="4"/>
        <v>9.9999991504608516</v>
      </c>
    </row>
    <row r="61" spans="17:29">
      <c r="Q61" s="164">
        <v>0.5</v>
      </c>
      <c r="R61" s="43">
        <f t="shared" si="0"/>
        <v>5.5939123714076611E-2</v>
      </c>
      <c r="S61" s="258">
        <f t="shared" si="1"/>
        <v>0.89125093813374556</v>
      </c>
      <c r="T61" s="231">
        <f>(1-S61)^0.5</f>
        <v>0.32977122655904112</v>
      </c>
      <c r="U61" s="252">
        <f t="shared" si="3"/>
        <v>1.9840557123980025</v>
      </c>
      <c r="V61" s="251">
        <f t="shared" si="4"/>
        <v>9.6357448083830288</v>
      </c>
    </row>
    <row r="62" spans="17:29" ht="18.600000000000001" thickBot="1">
      <c r="Q62" s="18">
        <v>0.51149999999999995</v>
      </c>
      <c r="R62" s="261">
        <f t="shared" si="0"/>
        <v>5.718822042591698E-2</v>
      </c>
      <c r="S62" s="259">
        <f t="shared" si="1"/>
        <v>0.88889405170364932</v>
      </c>
      <c r="T62" s="232">
        <f t="shared" ref="T62:T71" si="6">(1-S62)^0.5</f>
        <v>0.33332558902123111</v>
      </c>
      <c r="U62" s="254">
        <f t="shared" si="3"/>
        <v>1.9999651510003624</v>
      </c>
      <c r="V62" s="255">
        <f t="shared" si="4"/>
        <v>9.5426268954582021</v>
      </c>
    </row>
    <row r="63" spans="17:29">
      <c r="Q63" s="164">
        <v>0.6</v>
      </c>
      <c r="R63" s="43">
        <f t="shared" si="0"/>
        <v>6.674569920300899E-2</v>
      </c>
      <c r="S63" s="258">
        <f t="shared" si="1"/>
        <v>0.87096358995608059</v>
      </c>
      <c r="T63" s="231">
        <f t="shared" si="6"/>
        <v>0.35921638331779832</v>
      </c>
      <c r="U63" s="252">
        <f t="shared" si="3"/>
        <v>2.1211784258084512</v>
      </c>
      <c r="V63" s="251">
        <f t="shared" si="4"/>
        <v>8.8928772807262799</v>
      </c>
    </row>
    <row r="64" spans="17:29">
      <c r="Q64" s="164">
        <v>0.7</v>
      </c>
      <c r="R64" s="43">
        <f t="shared" si="0"/>
        <v>7.7428572845236854E-2</v>
      </c>
      <c r="S64" s="258">
        <f t="shared" si="1"/>
        <v>0.85113803820237643</v>
      </c>
      <c r="T64" s="231">
        <f t="shared" si="6"/>
        <v>0.38582633631936475</v>
      </c>
      <c r="U64" s="252">
        <f t="shared" si="3"/>
        <v>2.2564079482248558</v>
      </c>
      <c r="V64" s="251">
        <f t="shared" si="4"/>
        <v>8.2721626189749671</v>
      </c>
    </row>
    <row r="65" spans="17:22">
      <c r="Q65" s="164">
        <v>0.8</v>
      </c>
      <c r="R65" s="43">
        <f t="shared" si="0"/>
        <v>8.7989160644090347E-2</v>
      </c>
      <c r="S65" s="258">
        <f t="shared" si="1"/>
        <v>0.83176377110267086</v>
      </c>
      <c r="T65" s="231">
        <f t="shared" si="6"/>
        <v>0.41016609915658453</v>
      </c>
      <c r="U65" s="252">
        <f t="shared" si="3"/>
        <v>2.3907850958382681</v>
      </c>
      <c r="V65" s="251">
        <f t="shared" si="4"/>
        <v>7.7408047514957792</v>
      </c>
    </row>
    <row r="66" spans="17:22">
      <c r="Q66" s="164">
        <v>0.9</v>
      </c>
      <c r="R66" s="43">
        <f t="shared" si="0"/>
        <v>9.8428862394043026E-2</v>
      </c>
      <c r="S66" s="258">
        <f t="shared" si="1"/>
        <v>0.8128305161640994</v>
      </c>
      <c r="T66" s="231">
        <f t="shared" si="6"/>
        <v>0.43263088636376923</v>
      </c>
      <c r="U66" s="252">
        <f t="shared" si="3"/>
        <v>2.5250420791892134</v>
      </c>
      <c r="V66" s="251">
        <f t="shared" si="4"/>
        <v>7.2776495731802591</v>
      </c>
    </row>
    <row r="67" spans="17:22">
      <c r="Q67" s="164">
        <v>1</v>
      </c>
      <c r="R67" s="43">
        <f t="shared" si="0"/>
        <v>0.10874906186625455</v>
      </c>
      <c r="S67" s="258">
        <f t="shared" si="1"/>
        <v>0.79432823472428138</v>
      </c>
      <c r="T67" s="231">
        <f t="shared" si="6"/>
        <v>0.45351049081109318</v>
      </c>
      <c r="U67" s="252">
        <f t="shared" si="3"/>
        <v>2.6597225863829959</v>
      </c>
      <c r="V67" s="251">
        <f t="shared" si="4"/>
        <v>6.8682532438011528</v>
      </c>
    </row>
    <row r="68" spans="17:22">
      <c r="Q68" s="164">
        <v>1.5</v>
      </c>
      <c r="R68" s="43">
        <f t="shared" si="0"/>
        <v>0.15860485835480498</v>
      </c>
      <c r="S68" s="258">
        <f t="shared" si="1"/>
        <v>0.7079457843841378</v>
      </c>
      <c r="T68" s="231">
        <f t="shared" si="6"/>
        <v>0.54042040636513922</v>
      </c>
      <c r="U68" s="252">
        <f t="shared" si="3"/>
        <v>3.3518033169875991</v>
      </c>
      <c r="V68" s="251">
        <f t="shared" si="4"/>
        <v>5.3453652061588661</v>
      </c>
    </row>
    <row r="69" spans="17:22">
      <c r="Q69" s="164">
        <v>2</v>
      </c>
      <c r="R69" s="43">
        <f t="shared" si="0"/>
        <v>0.20567176527571851</v>
      </c>
      <c r="S69" s="258">
        <f t="shared" si="1"/>
        <v>0.63095734448019325</v>
      </c>
      <c r="T69" s="231">
        <f t="shared" si="6"/>
        <v>0.60748881102437335</v>
      </c>
      <c r="U69" s="252">
        <f t="shared" si="3"/>
        <v>4.0953961470998781</v>
      </c>
      <c r="V69" s="251">
        <f t="shared" si="4"/>
        <v>4.3292343333624821</v>
      </c>
    </row>
    <row r="70" spans="17:22">
      <c r="Q70" s="164">
        <v>2.5</v>
      </c>
      <c r="R70" s="43">
        <f t="shared" si="0"/>
        <v>0.25010579066754413</v>
      </c>
      <c r="S70" s="258">
        <f t="shared" si="1"/>
        <v>0.56234132519034918</v>
      </c>
      <c r="T70" s="231">
        <f t="shared" si="6"/>
        <v>0.66155776377399644</v>
      </c>
      <c r="U70" s="252">
        <f t="shared" si="3"/>
        <v>4.9094279198192279</v>
      </c>
      <c r="V70" s="251">
        <f t="shared" si="4"/>
        <v>3.5886445898301931</v>
      </c>
    </row>
    <row r="71" spans="17:22" ht="18.600000000000001" thickBot="1">
      <c r="Q71" s="166">
        <v>3</v>
      </c>
      <c r="R71" s="261">
        <f t="shared" si="0"/>
        <v>0.29205421561586209</v>
      </c>
      <c r="S71" s="259">
        <f t="shared" si="1"/>
        <v>0.50118723362727224</v>
      </c>
      <c r="T71" s="232">
        <f t="shared" si="6"/>
        <v>0.70626678130344467</v>
      </c>
      <c r="U71" s="256">
        <f t="shared" si="3"/>
        <v>5.8088996160360207</v>
      </c>
      <c r="V71" s="255">
        <f t="shared" si="4"/>
        <v>3.0206243992830037</v>
      </c>
    </row>
    <row r="72" spans="17:22">
      <c r="Q72" s="165" t="s">
        <v>103</v>
      </c>
      <c r="T72" s="26" t="s">
        <v>104</v>
      </c>
    </row>
  </sheetData>
  <sheetProtection algorithmName="SHA-512" hashValue="b5In9Li0qsOV2NdozpmU+ULteLle5q30vseeB5+sbMM5R1o686M5TPBCv6waVvcINH44Ig6UJYnJ2lv3Lm8oeA==" saltValue="eBIVTIwP/0KrX/a5CyGgdA==" spinCount="100000" sheet="1" objects="1" scenarios="1"/>
  <phoneticPr fontId="2"/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6F2B9-C6E3-4EDC-BE8F-AA29D3BAAE60}">
  <dimension ref="A1:DE3507"/>
  <sheetViews>
    <sheetView zoomScaleNormal="100" zoomScaleSheetLayoutView="80" workbookViewId="0">
      <selection activeCell="O14" sqref="O14"/>
    </sheetView>
  </sheetViews>
  <sheetFormatPr defaultRowHeight="18"/>
  <cols>
    <col min="1" max="1" width="1.296875" customWidth="1"/>
    <col min="2" max="2" width="5.69921875" customWidth="1"/>
    <col min="3" max="3" width="3.3984375" customWidth="1"/>
    <col min="4" max="7" width="6.59765625" customWidth="1"/>
    <col min="8" max="8" width="1" customWidth="1"/>
    <col min="9" max="9" width="6.59765625" customWidth="1"/>
    <col min="10" max="10" width="6.5" customWidth="1"/>
    <col min="11" max="12" width="6.59765625" customWidth="1"/>
    <col min="13" max="13" width="1.09765625" customWidth="1"/>
    <col min="14" max="17" width="6.59765625" customWidth="1"/>
    <col min="18" max="18" width="1.19921875" customWidth="1"/>
    <col min="19" max="22" width="6.59765625" customWidth="1"/>
    <col min="23" max="23" width="1.09765625" customWidth="1"/>
    <col min="24" max="27" width="6.59765625" customWidth="1"/>
    <col min="28" max="28" width="1.59765625" customWidth="1"/>
    <col min="29" max="29" width="6.59765625" customWidth="1"/>
    <col min="30" max="30" width="6.5" customWidth="1"/>
    <col min="31" max="32" width="6.59765625" customWidth="1"/>
    <col min="33" max="33" width="1.09765625" customWidth="1"/>
    <col min="34" max="37" width="6.59765625" customWidth="1"/>
    <col min="38" max="38" width="1.19921875" customWidth="1"/>
    <col min="39" max="42" width="6.59765625" customWidth="1"/>
    <col min="43" max="43" width="1.09765625" customWidth="1"/>
    <col min="44" max="47" width="6.59765625" customWidth="1"/>
    <col min="48" max="48" width="1.69921875" customWidth="1"/>
    <col min="49" max="52" width="8.59765625" customWidth="1"/>
    <col min="53" max="53" width="1.69921875" customWidth="1"/>
    <col min="54" max="56" width="8.59765625" customWidth="1"/>
    <col min="57" max="57" width="6.59765625" customWidth="1"/>
    <col min="58" max="58" width="2.19921875" customWidth="1"/>
    <col min="59" max="62" width="8.59765625" customWidth="1"/>
    <col min="63" max="63" width="2.69921875" customWidth="1"/>
    <col min="64" max="67" width="8.59765625" customWidth="1"/>
    <col min="68" max="68" width="2.19921875" customWidth="1"/>
    <col min="69" max="72" width="8.59765625" customWidth="1"/>
    <col min="73" max="73" width="1.3984375" customWidth="1"/>
    <col min="74" max="77" width="8.59765625" customWidth="1"/>
    <col min="78" max="78" width="1.296875" customWidth="1"/>
    <col min="79" max="79" width="10.3984375" customWidth="1"/>
    <col min="80" max="80" width="1.3984375" customWidth="1"/>
    <col min="81" max="81" width="8.3984375" customWidth="1"/>
    <col min="82" max="82" width="4.59765625" customWidth="1"/>
    <col min="83" max="88" width="7.69921875" customWidth="1"/>
    <col min="89" max="89" width="9.69921875" customWidth="1"/>
    <col min="90" max="95" width="7.69921875" customWidth="1"/>
    <col min="96" max="96" width="4.09765625" customWidth="1"/>
  </cols>
  <sheetData>
    <row r="1" spans="1:109" ht="18.600000000000001" customHeight="1" thickBot="1">
      <c r="F1" s="10" t="s">
        <v>82</v>
      </c>
      <c r="N1" s="270"/>
      <c r="O1" s="270"/>
      <c r="P1" s="270"/>
      <c r="Q1" s="270"/>
      <c r="AD1" s="10"/>
      <c r="AH1" s="270"/>
      <c r="AI1" s="270"/>
      <c r="AJ1" s="270"/>
      <c r="AK1" s="270"/>
      <c r="CC1" s="38"/>
      <c r="CD1" s="38"/>
      <c r="CE1" s="38" t="s">
        <v>46</v>
      </c>
      <c r="CF1" s="38"/>
      <c r="CG1" s="39" t="s">
        <v>34</v>
      </c>
      <c r="CH1" s="38"/>
      <c r="CI1" s="39"/>
      <c r="CJ1" s="38"/>
      <c r="CK1" s="38"/>
      <c r="CS1" s="38" t="s">
        <v>46</v>
      </c>
      <c r="CT1" s="38"/>
      <c r="CU1" s="39" t="s">
        <v>47</v>
      </c>
      <c r="CV1" s="38"/>
      <c r="CW1" s="39"/>
      <c r="CX1" s="38"/>
      <c r="CY1" s="38"/>
    </row>
    <row r="2" spans="1:109" ht="18.600000000000001" customHeight="1">
      <c r="J2" s="10"/>
      <c r="N2" s="41"/>
      <c r="O2" s="41"/>
      <c r="P2" s="41"/>
      <c r="Q2" s="41"/>
      <c r="AD2" s="10"/>
      <c r="AH2" s="41"/>
      <c r="AI2" s="41"/>
      <c r="AJ2" s="41"/>
      <c r="AK2" s="41"/>
      <c r="CC2" s="42"/>
      <c r="CD2" s="42"/>
      <c r="CE2" s="15">
        <v>40</v>
      </c>
      <c r="CF2" s="76">
        <v>1.3053999999999999</v>
      </c>
      <c r="CG2" s="77">
        <v>48.17</v>
      </c>
      <c r="CH2" s="78">
        <v>0.65917999999999999</v>
      </c>
      <c r="CI2" s="78">
        <v>0.12504000000000001</v>
      </c>
      <c r="CJ2" s="78">
        <v>1.23047</v>
      </c>
      <c r="CK2" s="78">
        <v>1.28057</v>
      </c>
      <c r="CL2" s="78">
        <v>0.59670999999999996</v>
      </c>
      <c r="CM2" s="78">
        <v>0.95223999999999998</v>
      </c>
      <c r="CN2" s="78">
        <v>1.1580299999999999</v>
      </c>
      <c r="CO2" s="78">
        <v>0.48094999999999999</v>
      </c>
      <c r="CP2" s="78">
        <v>0.86743999999999999</v>
      </c>
      <c r="CQ2" s="79">
        <v>0.40719</v>
      </c>
      <c r="CS2" s="15">
        <v>40</v>
      </c>
      <c r="CT2" s="76">
        <v>0.7660487206986365</v>
      </c>
      <c r="CU2" s="77">
        <v>48.17</v>
      </c>
      <c r="CV2" s="78">
        <v>1.5170363178494493</v>
      </c>
      <c r="CW2" s="78">
        <v>7.9974408189379389</v>
      </c>
      <c r="CX2" s="78">
        <v>0.81269758710086393</v>
      </c>
      <c r="CY2" s="78">
        <v>0.78090225446480865</v>
      </c>
      <c r="CZ2" s="78">
        <v>1.6758559434231035</v>
      </c>
      <c r="DA2" s="78">
        <v>1.0501554230026044</v>
      </c>
      <c r="DB2" s="78">
        <v>0.86353548699083793</v>
      </c>
      <c r="DC2" s="78">
        <v>2.0792182139515543</v>
      </c>
      <c r="DD2" s="78">
        <v>1.1528174859356266</v>
      </c>
      <c r="DE2" s="78">
        <v>2.4558559886048283</v>
      </c>
    </row>
    <row r="3" spans="1:109" ht="18.600000000000001" customHeight="1">
      <c r="J3" s="10"/>
      <c r="N3" s="107"/>
      <c r="O3" s="107"/>
      <c r="P3" s="107"/>
      <c r="Q3" s="107"/>
      <c r="AD3" s="10"/>
      <c r="AH3" s="107"/>
      <c r="AI3" s="107"/>
      <c r="AJ3" s="107"/>
      <c r="AK3" s="107"/>
      <c r="CC3" s="39"/>
      <c r="CD3" s="39"/>
      <c r="CE3" s="71">
        <v>41</v>
      </c>
      <c r="CF3" s="72">
        <v>1.2867999999999999</v>
      </c>
      <c r="CG3" s="73">
        <v>46.76</v>
      </c>
      <c r="CH3" s="74">
        <v>0.65449999999999997</v>
      </c>
      <c r="CI3" s="74">
        <v>0.1313</v>
      </c>
      <c r="CJ3" s="74">
        <v>1.22366</v>
      </c>
      <c r="CK3" s="74">
        <v>1.26353</v>
      </c>
      <c r="CL3" s="74">
        <v>0.63166999999999995</v>
      </c>
      <c r="CM3" s="74">
        <v>0.92647000000000002</v>
      </c>
      <c r="CN3" s="74">
        <v>1.1382699999999999</v>
      </c>
      <c r="CO3" s="74">
        <v>0.51019999999999999</v>
      </c>
      <c r="CP3" s="74">
        <v>0.84684999999999999</v>
      </c>
      <c r="CQ3" s="75">
        <v>0.39124999999999999</v>
      </c>
      <c r="CS3" s="71">
        <v>41</v>
      </c>
      <c r="CT3" s="72">
        <v>0.77712154180913895</v>
      </c>
      <c r="CU3" s="73">
        <v>46.76</v>
      </c>
      <c r="CV3" s="74">
        <v>1.5278838808250574</v>
      </c>
      <c r="CW3" s="74">
        <v>7.6161462300076161</v>
      </c>
      <c r="CX3" s="74">
        <v>0.81722046973832607</v>
      </c>
      <c r="CY3" s="74">
        <v>0.79143352354119012</v>
      </c>
      <c r="CZ3" s="74">
        <v>1.5831051023477449</v>
      </c>
      <c r="DA3" s="74">
        <v>1.0793657646766759</v>
      </c>
      <c r="DB3" s="74">
        <v>0.8785261844729283</v>
      </c>
      <c r="DC3" s="74">
        <v>1.9600156801254411</v>
      </c>
      <c r="DD3" s="74">
        <v>1.1808466670602822</v>
      </c>
      <c r="DE3" s="74">
        <v>2.5559105431309903</v>
      </c>
    </row>
    <row r="4" spans="1:109" ht="18.600000000000001" customHeight="1">
      <c r="I4" s="108"/>
      <c r="J4" s="109"/>
      <c r="K4" s="108"/>
      <c r="L4" s="108"/>
      <c r="N4" s="20"/>
      <c r="O4" s="20"/>
      <c r="P4" s="20"/>
      <c r="Q4" s="20"/>
      <c r="AC4" s="108"/>
      <c r="AD4" s="109"/>
      <c r="AE4" s="108"/>
      <c r="AF4" s="108"/>
      <c r="AH4" s="20"/>
      <c r="AI4" s="20"/>
      <c r="AJ4" s="20"/>
      <c r="AK4" s="20"/>
      <c r="AN4" s="109"/>
      <c r="CC4" s="39"/>
      <c r="CD4" s="39"/>
      <c r="CE4" s="16">
        <v>42</v>
      </c>
      <c r="CF4" s="43">
        <v>1.2689999999999999</v>
      </c>
      <c r="CG4" s="44">
        <v>45.37</v>
      </c>
      <c r="CH4" s="45">
        <v>0.64964999999999995</v>
      </c>
      <c r="CI4" s="45">
        <v>0.13782</v>
      </c>
      <c r="CJ4" s="45">
        <v>1.2165999999999999</v>
      </c>
      <c r="CK4" s="45">
        <v>1.24617</v>
      </c>
      <c r="CL4" s="45">
        <v>0.66883999999999999</v>
      </c>
      <c r="CM4" s="45">
        <v>0.90029000000000003</v>
      </c>
      <c r="CN4" s="45">
        <v>1.1183700000000001</v>
      </c>
      <c r="CO4" s="45">
        <v>0.54132999999999998</v>
      </c>
      <c r="CP4" s="45">
        <v>0.82584000000000002</v>
      </c>
      <c r="CQ4" s="46">
        <v>0.37476999999999999</v>
      </c>
      <c r="CS4" s="16">
        <v>42</v>
      </c>
      <c r="CT4" s="43">
        <v>0.78802206461780933</v>
      </c>
      <c r="CU4" s="44">
        <v>45.37</v>
      </c>
      <c r="CV4" s="45">
        <v>1.5392903871315324</v>
      </c>
      <c r="CW4" s="45">
        <v>7.2558409519663334</v>
      </c>
      <c r="CX4" s="45">
        <v>0.82196284727930302</v>
      </c>
      <c r="CY4" s="45">
        <v>0.80245873355962671</v>
      </c>
      <c r="CZ4" s="45">
        <v>1.4951258895999042</v>
      </c>
      <c r="DA4" s="45">
        <v>1.1107532017461039</v>
      </c>
      <c r="DB4" s="45">
        <v>0.89415846276277078</v>
      </c>
      <c r="DC4" s="45">
        <v>1.847302015406499</v>
      </c>
      <c r="DD4" s="45">
        <v>1.2108883076625012</v>
      </c>
      <c r="DE4" s="45">
        <v>2.6683032259786001</v>
      </c>
    </row>
    <row r="5" spans="1:109" ht="18.600000000000001" customHeight="1">
      <c r="I5" s="20"/>
      <c r="J5" s="110"/>
      <c r="K5" s="111"/>
      <c r="L5" s="111"/>
      <c r="AC5" s="111"/>
      <c r="AD5" s="110"/>
      <c r="AE5" s="111"/>
      <c r="AF5" s="111"/>
      <c r="AN5" s="110"/>
      <c r="BD5" s="107"/>
      <c r="BE5" s="107"/>
      <c r="CC5" s="39"/>
      <c r="CD5" s="39"/>
      <c r="CE5" s="16">
        <v>43</v>
      </c>
      <c r="CF5" s="43">
        <v>1.2521</v>
      </c>
      <c r="CG5" s="44">
        <v>43.99</v>
      </c>
      <c r="CH5" s="45">
        <v>0.64461000000000002</v>
      </c>
      <c r="CI5" s="45">
        <v>0.14460999999999999</v>
      </c>
      <c r="CJ5" s="45">
        <v>1.2092700000000001</v>
      </c>
      <c r="CK5" s="45">
        <v>1.2284900000000001</v>
      </c>
      <c r="CL5" s="45">
        <v>0.70843</v>
      </c>
      <c r="CM5" s="45">
        <v>0.87372000000000005</v>
      </c>
      <c r="CN5" s="45">
        <v>1.0983700000000001</v>
      </c>
      <c r="CO5" s="45">
        <v>0.57455000000000001</v>
      </c>
      <c r="CP5" s="45">
        <v>0.80442000000000002</v>
      </c>
      <c r="CQ5" s="46">
        <v>0.35772999999999999</v>
      </c>
      <c r="CS5" s="16">
        <v>43</v>
      </c>
      <c r="CT5" s="43">
        <v>0.79865825413305647</v>
      </c>
      <c r="CU5" s="44">
        <v>43.99</v>
      </c>
      <c r="CV5" s="45">
        <v>1.5513256077318067</v>
      </c>
      <c r="CW5" s="45">
        <v>6.9151510960514493</v>
      </c>
      <c r="CX5" s="45">
        <v>0.8269451818038982</v>
      </c>
      <c r="CY5" s="45">
        <v>0.81400744002800185</v>
      </c>
      <c r="CZ5" s="45">
        <v>1.4115720678119221</v>
      </c>
      <c r="DA5" s="45">
        <v>1.1445314288330357</v>
      </c>
      <c r="DB5" s="45">
        <v>0.91044001565956822</v>
      </c>
      <c r="DC5" s="45">
        <v>1.7404925593943086</v>
      </c>
      <c r="DD5" s="45">
        <v>1.2431316973720195</v>
      </c>
      <c r="DE5" s="45">
        <v>2.7954043552399854</v>
      </c>
    </row>
    <row r="6" spans="1:109" ht="18.600000000000001" customHeight="1">
      <c r="E6" s="20"/>
      <c r="J6" s="20"/>
      <c r="K6" s="20"/>
      <c r="N6" s="270"/>
      <c r="O6" s="270"/>
      <c r="P6" s="270"/>
      <c r="Q6" s="270"/>
      <c r="T6" s="20"/>
      <c r="AD6" s="20"/>
      <c r="AE6" s="20"/>
      <c r="AH6" s="270"/>
      <c r="AI6" s="270"/>
      <c r="AJ6" s="270"/>
      <c r="AK6" s="270"/>
      <c r="AN6" s="20"/>
      <c r="AX6" s="112"/>
      <c r="AY6" s="112"/>
      <c r="BH6" s="112"/>
      <c r="CC6" s="39"/>
      <c r="CD6" s="39"/>
      <c r="CE6" s="16">
        <v>44</v>
      </c>
      <c r="CF6" s="43">
        <v>1.2361</v>
      </c>
      <c r="CG6" s="44">
        <v>42.62</v>
      </c>
      <c r="CH6" s="45">
        <v>0.63937999999999995</v>
      </c>
      <c r="CI6" s="45">
        <v>0.1517</v>
      </c>
      <c r="CJ6" s="45">
        <v>1.20166</v>
      </c>
      <c r="CK6" s="45">
        <v>1.2104900000000001</v>
      </c>
      <c r="CL6" s="45">
        <v>0.75070000000000003</v>
      </c>
      <c r="CM6" s="45">
        <v>0.84674000000000005</v>
      </c>
      <c r="CN6" s="45">
        <v>1.0782700000000001</v>
      </c>
      <c r="CO6" s="45">
        <v>0.61007</v>
      </c>
      <c r="CP6" s="45">
        <v>0.78258000000000005</v>
      </c>
      <c r="CQ6" s="46">
        <v>0.34011999999999998</v>
      </c>
      <c r="CS6" s="16">
        <v>44</v>
      </c>
      <c r="CT6" s="43">
        <v>0.80899603591942404</v>
      </c>
      <c r="CU6" s="44">
        <v>42.62</v>
      </c>
      <c r="CV6" s="45">
        <v>1.564015139666552</v>
      </c>
      <c r="CW6" s="45">
        <v>6.5919578114700066</v>
      </c>
      <c r="CX6" s="45">
        <v>0.8321821480285605</v>
      </c>
      <c r="CY6" s="45">
        <v>0.82611173987393527</v>
      </c>
      <c r="CZ6" s="45">
        <v>1.3320900492873318</v>
      </c>
      <c r="DA6" s="45">
        <v>1.1810000708600041</v>
      </c>
      <c r="DB6" s="45">
        <v>0.92741150175744469</v>
      </c>
      <c r="DC6" s="45">
        <v>1.6391561624075925</v>
      </c>
      <c r="DD6" s="45">
        <v>1.2778246313475938</v>
      </c>
      <c r="DE6" s="45">
        <v>2.9401387745501588</v>
      </c>
    </row>
    <row r="7" spans="1:109" ht="18.600000000000001" customHeight="1" thickBot="1"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CC7" s="39"/>
      <c r="CD7" s="39"/>
      <c r="CE7" s="16">
        <v>45</v>
      </c>
      <c r="CF7" s="43">
        <v>1.2208000000000001</v>
      </c>
      <c r="CG7" s="44">
        <v>41.27</v>
      </c>
      <c r="CH7" s="45">
        <v>0.63395000000000001</v>
      </c>
      <c r="CI7" s="45">
        <v>0.15909999999999999</v>
      </c>
      <c r="CJ7" s="45">
        <v>1.1937500000000001</v>
      </c>
      <c r="CK7" s="45">
        <v>1.19217</v>
      </c>
      <c r="CL7" s="45">
        <v>0.79595000000000005</v>
      </c>
      <c r="CM7" s="45">
        <v>0.81938</v>
      </c>
      <c r="CN7" s="45">
        <v>1.0581199999999999</v>
      </c>
      <c r="CO7" s="45">
        <v>0.64812000000000003</v>
      </c>
      <c r="CP7" s="45">
        <v>0.76032999999999995</v>
      </c>
      <c r="CQ7" s="46">
        <v>0.32189000000000001</v>
      </c>
      <c r="CS7" s="16">
        <v>45</v>
      </c>
      <c r="CT7" s="43">
        <v>0.81913499344691998</v>
      </c>
      <c r="CU7" s="44">
        <v>41.27</v>
      </c>
      <c r="CV7" s="45">
        <v>1.5774114677813706</v>
      </c>
      <c r="CW7" s="45">
        <v>6.2853551225644253</v>
      </c>
      <c r="CX7" s="45">
        <v>0.83769633507853392</v>
      </c>
      <c r="CY7" s="45">
        <v>0.83880654604628535</v>
      </c>
      <c r="CZ7" s="45">
        <v>1.2563603241409635</v>
      </c>
      <c r="DA7" s="45">
        <v>1.2204349630208207</v>
      </c>
      <c r="DB7" s="45">
        <v>0.94507239254526898</v>
      </c>
      <c r="DC7" s="45">
        <v>1.5429241498487933</v>
      </c>
      <c r="DD7" s="45">
        <v>1.3152183920139939</v>
      </c>
      <c r="DE7" s="45">
        <v>3.1066513405200533</v>
      </c>
    </row>
    <row r="8" spans="1:109" ht="16.2" customHeight="1" thickBot="1">
      <c r="A8" s="21"/>
      <c r="B8" s="20"/>
      <c r="C8" s="20"/>
      <c r="D8" s="20"/>
      <c r="E8" s="67" t="s">
        <v>66</v>
      </c>
      <c r="F8" s="20"/>
      <c r="G8" s="20"/>
      <c r="H8" s="20"/>
      <c r="I8" s="20"/>
      <c r="J8" s="68" t="s">
        <v>40</v>
      </c>
      <c r="K8" s="69" t="s">
        <v>73</v>
      </c>
      <c r="L8" s="20"/>
      <c r="M8" s="20"/>
      <c r="N8" s="20"/>
      <c r="O8" s="20"/>
      <c r="P8" s="20"/>
      <c r="Q8" s="20"/>
      <c r="R8" s="20"/>
      <c r="S8" s="20"/>
      <c r="T8" s="70" t="s">
        <v>68</v>
      </c>
      <c r="U8" s="20"/>
      <c r="V8" s="20"/>
      <c r="W8" s="20"/>
      <c r="X8" s="20"/>
      <c r="Y8" s="20"/>
      <c r="Z8" s="20"/>
      <c r="AA8" s="20"/>
      <c r="AB8" s="20"/>
      <c r="AC8" s="20"/>
      <c r="AD8" s="68" t="s">
        <v>41</v>
      </c>
      <c r="AE8" s="69" t="s">
        <v>33</v>
      </c>
      <c r="AF8" s="20"/>
      <c r="AG8" s="20"/>
      <c r="AH8" s="20"/>
      <c r="AI8" s="20"/>
      <c r="AJ8" s="20"/>
      <c r="AK8" s="20"/>
      <c r="AL8" s="20"/>
      <c r="AM8" s="20"/>
      <c r="AN8" s="70" t="s">
        <v>42</v>
      </c>
      <c r="AO8" s="20"/>
      <c r="AP8" s="20"/>
      <c r="AQ8" s="20"/>
      <c r="AR8" s="20"/>
      <c r="AS8" s="20"/>
      <c r="AT8" s="20"/>
      <c r="AU8" s="20"/>
      <c r="AV8" s="20"/>
      <c r="AW8" s="20"/>
      <c r="AX8" s="68" t="s">
        <v>44</v>
      </c>
      <c r="AY8" s="69" t="s">
        <v>43</v>
      </c>
      <c r="AZ8" s="20"/>
      <c r="BA8" s="20"/>
      <c r="BB8" s="20"/>
      <c r="BC8" s="20"/>
      <c r="BD8" s="20"/>
      <c r="BE8" s="20"/>
      <c r="BF8" s="20"/>
      <c r="BG8" s="20"/>
      <c r="BH8" s="70" t="s">
        <v>72</v>
      </c>
      <c r="BI8" s="20"/>
      <c r="BJ8" s="20"/>
      <c r="BK8" s="20"/>
      <c r="BL8" s="20"/>
      <c r="BM8" s="20"/>
      <c r="BN8" s="20"/>
      <c r="BO8" s="20"/>
      <c r="BP8" s="20"/>
      <c r="BQ8" s="20"/>
      <c r="BR8" s="70" t="s">
        <v>45</v>
      </c>
      <c r="BS8" s="20"/>
      <c r="BT8" s="30"/>
      <c r="CC8" s="39"/>
      <c r="CD8" s="39"/>
      <c r="CE8" s="16">
        <v>46</v>
      </c>
      <c r="CF8" s="43">
        <v>1.2067000000000001</v>
      </c>
      <c r="CG8" s="44">
        <v>39.93</v>
      </c>
      <c r="CH8" s="45">
        <v>0.62831000000000004</v>
      </c>
      <c r="CI8" s="45">
        <v>0.16683000000000001</v>
      </c>
      <c r="CJ8" s="45">
        <v>1.18553</v>
      </c>
      <c r="CK8" s="45">
        <v>1.1735199999999999</v>
      </c>
      <c r="CL8" s="45">
        <v>0.84452000000000005</v>
      </c>
      <c r="CM8" s="45">
        <v>0.79162999999999994</v>
      </c>
      <c r="CN8" s="45">
        <v>1.0379499999999999</v>
      </c>
      <c r="CO8" s="45">
        <v>0.68898000000000004</v>
      </c>
      <c r="CP8" s="45">
        <v>0.73765999999999998</v>
      </c>
      <c r="CQ8" s="46">
        <v>0.30301</v>
      </c>
      <c r="CS8" s="16">
        <v>46</v>
      </c>
      <c r="CT8" s="43">
        <v>0.82870638932626162</v>
      </c>
      <c r="CU8" s="44">
        <v>39.93</v>
      </c>
      <c r="CV8" s="45">
        <v>1.5915710397733602</v>
      </c>
      <c r="CW8" s="45">
        <v>5.9941257567583763</v>
      </c>
      <c r="CX8" s="45">
        <v>0.84350459288250823</v>
      </c>
      <c r="CY8" s="45">
        <v>0.85213715999727324</v>
      </c>
      <c r="CZ8" s="45">
        <v>1.1841045801165158</v>
      </c>
      <c r="DA8" s="45">
        <v>1.2632164016017584</v>
      </c>
      <c r="DB8" s="45">
        <v>0.963437545161135</v>
      </c>
      <c r="DC8" s="45">
        <v>1.4514209411013381</v>
      </c>
      <c r="DD8" s="45">
        <v>1.3556380988531302</v>
      </c>
      <c r="DE8" s="45">
        <v>3.3002211148146925</v>
      </c>
    </row>
    <row r="9" spans="1:109" ht="14.4" customHeight="1" thickTop="1" thickBot="1">
      <c r="A9" s="20"/>
      <c r="B9" s="20"/>
      <c r="C9" s="20"/>
      <c r="D9" s="20"/>
      <c r="E9" s="54">
        <f>設定部!D4</f>
        <v>1.1768000000000001</v>
      </c>
      <c r="F9" s="20"/>
      <c r="G9" s="20"/>
      <c r="H9" s="20"/>
      <c r="I9" s="20"/>
      <c r="J9" s="54">
        <f>設定部!E4</f>
        <v>0.19389999999999999</v>
      </c>
      <c r="K9" s="54">
        <f>設定部!F4</f>
        <v>1.1947000000000001</v>
      </c>
      <c r="L9" s="20"/>
      <c r="M9" s="20"/>
      <c r="N9" s="20"/>
      <c r="O9" s="20"/>
      <c r="P9" s="20"/>
      <c r="Q9" s="20"/>
      <c r="R9" s="20"/>
      <c r="S9" s="20"/>
      <c r="T9" s="54">
        <f>設定部!G4</f>
        <v>1.5113000000000001</v>
      </c>
      <c r="U9" s="20"/>
      <c r="V9" s="20"/>
      <c r="W9" s="20"/>
      <c r="X9" s="20"/>
      <c r="Y9" s="20"/>
      <c r="Z9" s="20"/>
      <c r="AA9" s="20"/>
      <c r="AB9" s="20"/>
      <c r="AC9" s="20"/>
      <c r="AD9" s="54">
        <f>設定部!H4</f>
        <v>1.0109999999999999</v>
      </c>
      <c r="AE9" s="54">
        <f>設定部!I4</f>
        <v>0.72399999999999998</v>
      </c>
      <c r="AF9" s="20"/>
      <c r="AG9" s="20"/>
      <c r="AH9" s="20"/>
      <c r="AI9" s="20"/>
      <c r="AJ9" s="20"/>
      <c r="AK9" s="20"/>
      <c r="AL9" s="20"/>
      <c r="AM9" s="20"/>
      <c r="AN9" s="54">
        <f>設定部!J4</f>
        <v>1.2778</v>
      </c>
      <c r="AO9" s="20"/>
      <c r="AP9" s="20"/>
      <c r="AQ9" s="20"/>
      <c r="AR9" s="20"/>
      <c r="AS9" s="20"/>
      <c r="AT9" s="20"/>
      <c r="AU9" s="20"/>
      <c r="AV9" s="20"/>
      <c r="AW9" s="20"/>
      <c r="AX9" s="54">
        <f>設定部!K4</f>
        <v>0.71209999999999996</v>
      </c>
      <c r="AY9" s="54">
        <f>設定部!L4</f>
        <v>0.80169999999999997</v>
      </c>
      <c r="AZ9" s="20"/>
      <c r="BA9" s="20"/>
      <c r="BB9" s="20"/>
      <c r="BC9" s="20"/>
      <c r="BD9" s="20"/>
      <c r="BE9" s="20"/>
      <c r="BF9" s="20"/>
      <c r="BG9" s="20"/>
      <c r="BH9" s="54">
        <f>設定部!M4</f>
        <v>0.83599999999999997</v>
      </c>
      <c r="BI9" s="20"/>
      <c r="BJ9" s="20"/>
      <c r="BK9" s="20"/>
      <c r="BL9" s="20"/>
      <c r="BM9" s="20"/>
      <c r="BN9" s="20"/>
      <c r="BO9" s="20"/>
      <c r="BP9" s="20"/>
      <c r="BQ9" s="20"/>
      <c r="BR9" s="54">
        <f>設定部!N4</f>
        <v>1</v>
      </c>
      <c r="BS9" s="20"/>
      <c r="BT9" s="30"/>
      <c r="BU9" s="30"/>
      <c r="CC9" s="39"/>
      <c r="CD9" s="39"/>
      <c r="CE9" s="16">
        <v>47</v>
      </c>
      <c r="CF9" s="43">
        <v>1.1923999999999999</v>
      </c>
      <c r="CG9" s="44">
        <v>38.6</v>
      </c>
      <c r="CH9" s="45">
        <v>0.62243000000000004</v>
      </c>
      <c r="CI9" s="45">
        <v>0.17491000000000001</v>
      </c>
      <c r="CJ9" s="45">
        <v>1.1769700000000001</v>
      </c>
      <c r="CK9" s="45">
        <v>1.15456</v>
      </c>
      <c r="CL9" s="45">
        <v>0.89683000000000002</v>
      </c>
      <c r="CM9" s="45">
        <v>0.76349999999999996</v>
      </c>
      <c r="CN9" s="45">
        <v>1.0177799999999999</v>
      </c>
      <c r="CO9" s="45">
        <v>0.73299000000000003</v>
      </c>
      <c r="CP9" s="45">
        <v>0.71457999999999999</v>
      </c>
      <c r="CQ9" s="46">
        <v>0.28344999999999998</v>
      </c>
      <c r="CS9" s="16">
        <v>47</v>
      </c>
      <c r="CT9" s="43">
        <v>0.83864475008386452</v>
      </c>
      <c r="CU9" s="44">
        <v>38.6</v>
      </c>
      <c r="CV9" s="45">
        <v>1.6066063653744196</v>
      </c>
      <c r="CW9" s="45">
        <v>5.7172260019438568</v>
      </c>
      <c r="CX9" s="45">
        <v>0.84963932810521925</v>
      </c>
      <c r="CY9" s="45">
        <v>0.86613082039911304</v>
      </c>
      <c r="CZ9" s="45">
        <v>1.1150385245810241</v>
      </c>
      <c r="DA9" s="45">
        <v>1.3097576948264571</v>
      </c>
      <c r="DB9" s="45">
        <v>0.98253060582837159</v>
      </c>
      <c r="DC9" s="45">
        <v>1.3642750924296374</v>
      </c>
      <c r="DD9" s="45">
        <v>1.399423437543732</v>
      </c>
      <c r="DE9" s="45">
        <v>3.5279590756747226</v>
      </c>
    </row>
    <row r="10" spans="1:109" ht="20.399999999999999" customHeight="1">
      <c r="CC10" s="39"/>
      <c r="CD10" s="39"/>
      <c r="CE10" s="16">
        <v>48</v>
      </c>
      <c r="CF10" s="43">
        <v>1.1792</v>
      </c>
      <c r="CG10" s="44">
        <v>37.28</v>
      </c>
      <c r="CH10" s="45">
        <v>0.61631999999999998</v>
      </c>
      <c r="CI10" s="45">
        <v>0.18340000000000001</v>
      </c>
      <c r="CJ10" s="45">
        <v>1.16804</v>
      </c>
      <c r="CK10" s="45">
        <v>1.1352800000000001</v>
      </c>
      <c r="CL10" s="45">
        <v>0.95333999999999997</v>
      </c>
      <c r="CM10" s="45">
        <v>0.73499000000000003</v>
      </c>
      <c r="CN10" s="45">
        <v>0.99765000000000004</v>
      </c>
      <c r="CO10" s="45">
        <v>0.78051000000000004</v>
      </c>
      <c r="CP10" s="45">
        <v>0.69103000000000003</v>
      </c>
      <c r="CQ10" s="46">
        <v>0.26316000000000001</v>
      </c>
      <c r="CS10" s="16">
        <v>48</v>
      </c>
      <c r="CT10" s="43">
        <v>0.84803256445047492</v>
      </c>
      <c r="CU10" s="44">
        <v>37.28</v>
      </c>
      <c r="CV10" s="45">
        <v>1.6225337487019731</v>
      </c>
      <c r="CW10" s="45">
        <v>5.4525627044711014</v>
      </c>
      <c r="CX10" s="45">
        <v>0.85613506386767579</v>
      </c>
      <c r="CY10" s="45">
        <v>0.88083996899443306</v>
      </c>
      <c r="CZ10" s="45">
        <v>1.0489437136803239</v>
      </c>
      <c r="DA10" s="45">
        <v>1.3605627287446087</v>
      </c>
      <c r="DB10" s="45">
        <v>1.0023555355084448</v>
      </c>
      <c r="DC10" s="45">
        <v>1.2812135654892314</v>
      </c>
      <c r="DD10" s="45">
        <v>1.4471151758968495</v>
      </c>
      <c r="DE10" s="45">
        <v>3.7999696002431982</v>
      </c>
    </row>
    <row r="11" spans="1:109" ht="18.600000000000001" customHeight="1">
      <c r="CC11" s="39"/>
      <c r="CD11" s="39"/>
      <c r="CE11" s="16">
        <v>49</v>
      </c>
      <c r="CF11" s="43">
        <v>1.1665000000000001</v>
      </c>
      <c r="CG11" s="44">
        <v>35.97</v>
      </c>
      <c r="CH11" s="45">
        <v>0.60994999999999999</v>
      </c>
      <c r="CI11" s="45">
        <v>0.1923</v>
      </c>
      <c r="CJ11" s="45">
        <v>1.15873</v>
      </c>
      <c r="CK11" s="45">
        <v>1.11568</v>
      </c>
      <c r="CL11" s="45">
        <v>1.01461</v>
      </c>
      <c r="CM11" s="45">
        <v>0.70511999999999997</v>
      </c>
      <c r="CN11" s="45">
        <v>0.97762000000000004</v>
      </c>
      <c r="CO11" s="45">
        <v>0.83199000000000001</v>
      </c>
      <c r="CP11" s="45">
        <v>0.66720000000000002</v>
      </c>
      <c r="CQ11" s="46">
        <v>0.24210000000000001</v>
      </c>
      <c r="CS11" s="16">
        <v>49</v>
      </c>
      <c r="CT11" s="43">
        <v>0.85726532361765961</v>
      </c>
      <c r="CU11" s="44">
        <v>35.97</v>
      </c>
      <c r="CV11" s="45">
        <v>1.6394786457906385</v>
      </c>
      <c r="CW11" s="45">
        <v>5.2002080083203328</v>
      </c>
      <c r="CX11" s="45">
        <v>0.8630138168512077</v>
      </c>
      <c r="CY11" s="45">
        <v>0.89631435537071558</v>
      </c>
      <c r="CZ11" s="45">
        <v>0.98560037847054527</v>
      </c>
      <c r="DA11" s="45">
        <v>1.4181983208531881</v>
      </c>
      <c r="DB11" s="45">
        <v>1.0228923303533071</v>
      </c>
      <c r="DC11" s="45">
        <v>1.2019375232875396</v>
      </c>
      <c r="DD11" s="45">
        <v>1.4988009592326139</v>
      </c>
      <c r="DE11" s="45">
        <v>4.1305245766212311</v>
      </c>
    </row>
    <row r="12" spans="1:109" ht="17.399999999999999" customHeight="1" thickBot="1">
      <c r="CC12" s="39"/>
      <c r="CD12" s="39"/>
      <c r="CE12" s="16">
        <v>50</v>
      </c>
      <c r="CF12" s="47">
        <v>1.1547000000000001</v>
      </c>
      <c r="CG12" s="48">
        <v>34.67</v>
      </c>
      <c r="CH12" s="49">
        <v>0.60331999999999997</v>
      </c>
      <c r="CI12" s="49">
        <v>0.20164000000000001</v>
      </c>
      <c r="CJ12" s="49">
        <v>1.149</v>
      </c>
      <c r="CK12" s="49">
        <v>1.09578</v>
      </c>
      <c r="CL12" s="49">
        <v>1.0813200000000001</v>
      </c>
      <c r="CM12" s="49">
        <v>0.67688999999999999</v>
      </c>
      <c r="CN12" s="49">
        <v>0.95770999999999995</v>
      </c>
      <c r="CO12" s="49">
        <v>0.88793999999999995</v>
      </c>
      <c r="CP12" s="49">
        <v>0.64790000000000003</v>
      </c>
      <c r="CQ12" s="50">
        <v>0.22020999999999999</v>
      </c>
      <c r="CS12" s="16">
        <v>50</v>
      </c>
      <c r="CT12" s="47">
        <v>0.86602580756906555</v>
      </c>
      <c r="CU12" s="48">
        <v>34.67</v>
      </c>
      <c r="CV12" s="49">
        <v>1.6574951932639397</v>
      </c>
      <c r="CW12" s="49">
        <v>4.9593334655822252</v>
      </c>
      <c r="CX12" s="49">
        <v>0.8703220191470844</v>
      </c>
      <c r="CY12" s="49">
        <v>0.91259194363832163</v>
      </c>
      <c r="CZ12" s="49">
        <v>0.92479562016794281</v>
      </c>
      <c r="DA12" s="49">
        <v>1.4773449157174725</v>
      </c>
      <c r="DB12" s="49">
        <v>1.044157417172213</v>
      </c>
      <c r="DC12" s="49">
        <v>1.1262022208707796</v>
      </c>
      <c r="DD12" s="49">
        <v>1.543448062972681</v>
      </c>
      <c r="DE12" s="49">
        <v>4.5411198401525814</v>
      </c>
    </row>
    <row r="13" spans="1:109" ht="18.600000000000001" customHeight="1" thickTop="1" thickBot="1">
      <c r="CE13" s="80"/>
      <c r="CF13" s="51" t="s">
        <v>22</v>
      </c>
      <c r="CG13" s="52" t="s">
        <v>9</v>
      </c>
      <c r="CH13" s="52" t="s">
        <v>23</v>
      </c>
      <c r="CI13" s="52" t="s">
        <v>24</v>
      </c>
      <c r="CJ13" s="52" t="s">
        <v>25</v>
      </c>
      <c r="CK13" s="52" t="s">
        <v>26</v>
      </c>
      <c r="CL13" s="52" t="s">
        <v>27</v>
      </c>
      <c r="CM13" s="52" t="s">
        <v>28</v>
      </c>
      <c r="CN13" s="52" t="s">
        <v>29</v>
      </c>
      <c r="CO13" s="52" t="s">
        <v>30</v>
      </c>
      <c r="CP13" s="52" t="s">
        <v>31</v>
      </c>
      <c r="CQ13" s="53" t="s">
        <v>32</v>
      </c>
      <c r="CS13" s="80"/>
      <c r="CT13" s="51" t="s">
        <v>22</v>
      </c>
      <c r="CU13" s="52" t="s">
        <v>9</v>
      </c>
      <c r="CV13" s="52" t="s">
        <v>78</v>
      </c>
      <c r="CW13" s="52" t="s">
        <v>25</v>
      </c>
      <c r="CX13" s="52" t="s">
        <v>24</v>
      </c>
      <c r="CY13" s="52" t="s">
        <v>79</v>
      </c>
      <c r="CZ13" s="52" t="s">
        <v>28</v>
      </c>
      <c r="DA13" s="52" t="s">
        <v>27</v>
      </c>
      <c r="DB13" s="52" t="s">
        <v>80</v>
      </c>
      <c r="DC13" s="52" t="s">
        <v>31</v>
      </c>
      <c r="DD13" s="52" t="s">
        <v>30</v>
      </c>
      <c r="DE13" s="53" t="s">
        <v>81</v>
      </c>
    </row>
    <row r="14" spans="1:109" ht="18.600000000000001" customHeight="1"/>
    <row r="16" spans="1:109" ht="18" customHeight="1" thickBot="1">
      <c r="B16" s="11"/>
      <c r="E16" s="6" t="s">
        <v>3</v>
      </c>
      <c r="J16" s="6" t="s">
        <v>5</v>
      </c>
      <c r="O16" s="6" t="s">
        <v>10</v>
      </c>
      <c r="T16" s="6" t="s">
        <v>6</v>
      </c>
      <c r="Y16" s="6" t="s">
        <v>11</v>
      </c>
      <c r="AD16" s="6" t="s">
        <v>12</v>
      </c>
      <c r="AI16" s="6" t="s">
        <v>13</v>
      </c>
      <c r="AN16" s="6" t="s">
        <v>14</v>
      </c>
      <c r="AS16" s="6" t="s">
        <v>15</v>
      </c>
      <c r="AX16" s="6" t="s">
        <v>19</v>
      </c>
      <c r="BC16" s="6" t="s">
        <v>17</v>
      </c>
      <c r="BH16" s="6" t="s">
        <v>20</v>
      </c>
      <c r="BM16" s="6" t="s">
        <v>18</v>
      </c>
      <c r="BQ16" s="26" t="s">
        <v>16</v>
      </c>
      <c r="BR16" s="26"/>
      <c r="BS16" s="21"/>
      <c r="BT16" s="21"/>
      <c r="BU16" s="21"/>
      <c r="BV16" s="21"/>
      <c r="BW16" s="26" t="s">
        <v>21</v>
      </c>
      <c r="BX16" s="21"/>
      <c r="BY16" s="21"/>
    </row>
    <row r="17" spans="2:89" ht="20.399999999999999" thickBot="1">
      <c r="B17" s="12" t="s">
        <v>4</v>
      </c>
      <c r="D17" s="266" t="s">
        <v>113</v>
      </c>
      <c r="E17" s="267"/>
      <c r="F17" s="268" t="s">
        <v>114</v>
      </c>
      <c r="G17" s="269"/>
      <c r="H17" s="237"/>
      <c r="I17" s="262" t="s">
        <v>0</v>
      </c>
      <c r="J17" s="263"/>
      <c r="K17" s="264" t="s">
        <v>1</v>
      </c>
      <c r="L17" s="265"/>
      <c r="M17" s="21"/>
      <c r="N17" s="262" t="s">
        <v>115</v>
      </c>
      <c r="O17" s="263"/>
      <c r="P17" s="264" t="s">
        <v>116</v>
      </c>
      <c r="Q17" s="265"/>
      <c r="R17" s="21"/>
      <c r="S17" s="266" t="s">
        <v>117</v>
      </c>
      <c r="T17" s="267"/>
      <c r="U17" s="268" t="s">
        <v>118</v>
      </c>
      <c r="V17" s="269"/>
      <c r="W17" s="20"/>
      <c r="X17" s="262" t="s">
        <v>119</v>
      </c>
      <c r="Y17" s="263"/>
      <c r="Z17" s="264" t="s">
        <v>120</v>
      </c>
      <c r="AA17" s="265"/>
      <c r="AB17" s="20"/>
      <c r="AC17" s="262" t="s">
        <v>121</v>
      </c>
      <c r="AD17" s="263"/>
      <c r="AE17" s="264" t="s">
        <v>7</v>
      </c>
      <c r="AF17" s="265"/>
      <c r="AG17" s="20"/>
      <c r="AH17" s="262" t="s">
        <v>122</v>
      </c>
      <c r="AI17" s="263"/>
      <c r="AJ17" s="264" t="s">
        <v>123</v>
      </c>
      <c r="AK17" s="265"/>
      <c r="AL17" s="20"/>
      <c r="AM17" s="266" t="s">
        <v>124</v>
      </c>
      <c r="AN17" s="267"/>
      <c r="AO17" s="268" t="s">
        <v>125</v>
      </c>
      <c r="AP17" s="269"/>
      <c r="AQ17" s="21"/>
      <c r="AR17" s="262" t="s">
        <v>126</v>
      </c>
      <c r="AS17" s="263"/>
      <c r="AT17" s="264" t="s">
        <v>2</v>
      </c>
      <c r="AU17" s="265"/>
      <c r="AV17" s="41"/>
      <c r="AW17" s="262" t="s">
        <v>127</v>
      </c>
      <c r="AX17" s="263"/>
      <c r="AY17" s="264" t="s">
        <v>128</v>
      </c>
      <c r="AZ17" s="265"/>
      <c r="BA17" s="20"/>
      <c r="BB17" s="262" t="s">
        <v>129</v>
      </c>
      <c r="BC17" s="263"/>
      <c r="BD17" s="264" t="s">
        <v>130</v>
      </c>
      <c r="BE17" s="265"/>
      <c r="BF17" s="41"/>
      <c r="BG17" s="266" t="s">
        <v>131</v>
      </c>
      <c r="BH17" s="267"/>
      <c r="BI17" s="268" t="s">
        <v>132</v>
      </c>
      <c r="BJ17" s="269"/>
      <c r="BK17" s="41"/>
      <c r="BL17" s="262" t="s">
        <v>133</v>
      </c>
      <c r="BM17" s="263"/>
      <c r="BN17" s="264" t="s">
        <v>134</v>
      </c>
      <c r="BO17" s="265"/>
      <c r="BP17" s="41"/>
      <c r="BQ17" s="262" t="s">
        <v>135</v>
      </c>
      <c r="BR17" s="263"/>
      <c r="BS17" s="264" t="s">
        <v>136</v>
      </c>
      <c r="BT17" s="265"/>
      <c r="BU17" s="20"/>
      <c r="BV17" s="262" t="s">
        <v>137</v>
      </c>
      <c r="BW17" s="263"/>
      <c r="BX17" s="264" t="s">
        <v>138</v>
      </c>
      <c r="BY17" s="265"/>
      <c r="CA17" s="27" t="s">
        <v>8</v>
      </c>
      <c r="CC17" s="113" t="s">
        <v>74</v>
      </c>
    </row>
    <row r="18" spans="2:89" ht="19.2" thickTop="1" thickBot="1">
      <c r="B18" s="29">
        <v>1</v>
      </c>
      <c r="D18" s="1">
        <v>1</v>
      </c>
      <c r="E18" s="7">
        <v>0</v>
      </c>
      <c r="F18" s="2">
        <v>0</v>
      </c>
      <c r="G18" s="8">
        <v>0</v>
      </c>
      <c r="I18" s="1">
        <v>1</v>
      </c>
      <c r="J18" s="9">
        <v>0</v>
      </c>
      <c r="K18" s="2">
        <v>0</v>
      </c>
      <c r="L18" s="8">
        <f>IF(0=(1-$J$9*$K$9*$B18^2),10^18,$B18*$K$9/(1-$J$9*$K$9*$B18^2))</f>
        <v>1.5548950646261477</v>
      </c>
      <c r="N18" s="1">
        <f>D18*I18+F18*I21-E18*J18-G18*J21</f>
        <v>1</v>
      </c>
      <c r="O18" s="9">
        <f>(D18*J18+E18*I18+F18*J21+G18*I21)</f>
        <v>0</v>
      </c>
      <c r="P18" s="2">
        <f>D18*K18+F18*K21-E18*L18-G18*L21</f>
        <v>0</v>
      </c>
      <c r="Q18" s="8">
        <f>(D18*L18+E18*K18+F18*L21+G18*K21)</f>
        <v>1.5548950646261477</v>
      </c>
      <c r="S18" s="1">
        <v>1</v>
      </c>
      <c r="T18" s="7">
        <v>0</v>
      </c>
      <c r="U18" s="2">
        <v>0</v>
      </c>
      <c r="V18" s="8">
        <v>0</v>
      </c>
      <c r="X18" s="1">
        <f>N18*S18+P18*S21-O18*T18-Q18*T21</f>
        <v>-1.349912911169497</v>
      </c>
      <c r="Y18" s="9">
        <f>(N18*T18+O18*S18+P18*T21+Q18*S21)</f>
        <v>0</v>
      </c>
      <c r="Z18" s="2">
        <f>N18*U18+P18*U21-O18*V18-Q18*V21</f>
        <v>0</v>
      </c>
      <c r="AA18" s="8">
        <f>(N18*V18+O18*U18+P18*V21+Q18*U21)</f>
        <v>1.5548950646261477</v>
      </c>
      <c r="AB18" s="20"/>
      <c r="AC18" s="1">
        <v>1</v>
      </c>
      <c r="AD18" s="9">
        <v>0</v>
      </c>
      <c r="AE18" s="2">
        <v>0</v>
      </c>
      <c r="AF18" s="8">
        <f>IF(0=(1-$AE$9*$AD$9*$B18^2),10^18,$B18*$AE$9/(1-$AE$9*$AD$9*$B18^2))</f>
        <v>2.7011296989956568</v>
      </c>
      <c r="AH18" s="1">
        <f>X18*AC18+Z18*AC21-Y18*AD18-AA18*AD21</f>
        <v>-1.349912911169497</v>
      </c>
      <c r="AI18" s="9">
        <f>(X18*AD18+Y18*AC18+Z18*AD21+AA18*AC21)</f>
        <v>0</v>
      </c>
      <c r="AJ18" s="2">
        <f>X18*AE18+Z18*AE21-Y18*AF18-AA18*AF21</f>
        <v>0</v>
      </c>
      <c r="AK18" s="8">
        <f>(X18*AF18+Y18*AE18+Z18*AF21+AA18*AE21)</f>
        <v>-2.0913947907914663</v>
      </c>
      <c r="AM18" s="1">
        <v>1</v>
      </c>
      <c r="AN18" s="7">
        <v>0</v>
      </c>
      <c r="AO18" s="2">
        <v>0</v>
      </c>
      <c r="AP18" s="8">
        <v>0</v>
      </c>
      <c r="AR18" s="1">
        <f>AH18*AM18+AJ18*AM21-AI18*AN18-AK18*AN21</f>
        <v>1.3224713525038387</v>
      </c>
      <c r="AS18" s="9">
        <f>(AH18*AN18+AI18*AM18+AJ18*AN21+AK18*AM21)</f>
        <v>0</v>
      </c>
      <c r="AT18" s="2">
        <f>AH18*AO18+AJ18*AO21-AI18*AP18-AK18*AP21</f>
        <v>0</v>
      </c>
      <c r="AU18" s="8">
        <f>(AH18*AP18+AI18*AO18+AJ18*AP21+AK18*AO21)</f>
        <v>-2.0913947907914663</v>
      </c>
      <c r="AV18" s="20"/>
      <c r="AW18" s="1">
        <v>1</v>
      </c>
      <c r="AX18" s="9">
        <v>0</v>
      </c>
      <c r="AY18" s="2">
        <v>0</v>
      </c>
      <c r="AZ18" s="8">
        <f>IF(0=(1-$AX$9*$AY$9*$B18^2),10^18,$B18*$AY$9/(1-$AX$9*$AY$9*$B18^2))</f>
        <v>1.8682880028994002</v>
      </c>
      <c r="BB18" s="1">
        <f>AR18*AW18+AT18*AW21-AS18*AX18-AU18*AX21</f>
        <v>1.3224713525038387</v>
      </c>
      <c r="BC18" s="9">
        <f>(AR18*AX18+AS18*AW18+AT18*AX21+AU18*AW21)</f>
        <v>0</v>
      </c>
      <c r="BD18" s="2">
        <f>AR18*AY18+AT18*AY21-AS18*AZ18-AU18*AZ21</f>
        <v>0</v>
      </c>
      <c r="BE18" s="8">
        <f>(AR18*AZ18+AS18*AY18+AT18*AZ21+AU18*AY21)</f>
        <v>0.37936257126959916</v>
      </c>
      <c r="BG18" s="1">
        <v>1</v>
      </c>
      <c r="BH18" s="7">
        <v>0</v>
      </c>
      <c r="BI18" s="2">
        <v>0</v>
      </c>
      <c r="BJ18" s="8">
        <v>0</v>
      </c>
      <c r="BK18" s="20"/>
      <c r="BL18" s="1">
        <f>BB18*BG18+BD18*BG21-BC18*BH18-BE18*BH21</f>
        <v>1.0053242429224538</v>
      </c>
      <c r="BM18" s="9">
        <f>(BB18*BH18+BC18*BG18+BD18*BH21+BE18*BG21)</f>
        <v>0</v>
      </c>
      <c r="BN18" s="2">
        <f>BB18*BI18+BD18*BI21-BC18*BJ18-BE18*BJ21</f>
        <v>0</v>
      </c>
      <c r="BO18" s="8">
        <f>(BB18*BJ18+BC18*BI18+BD18*BJ21+BE18*BI21)</f>
        <v>0.37936257126959916</v>
      </c>
      <c r="BP18" s="20"/>
      <c r="BQ18" s="16">
        <v>1</v>
      </c>
      <c r="BR18" s="23">
        <v>0</v>
      </c>
      <c r="BS18" s="14">
        <v>0</v>
      </c>
      <c r="BT18" s="22">
        <v>0</v>
      </c>
      <c r="BV18" s="1">
        <f>BL18*BQ18+BN18*BQ21-BM18*BR18-BO18*BR21</f>
        <v>1.0053242429224538</v>
      </c>
      <c r="BW18" s="9">
        <f>(BL18*BR18+BM18*BQ18+BN18*BR21+BO18*BQ21)</f>
        <v>0.37936257126959916</v>
      </c>
      <c r="BX18" s="2">
        <f>BL18*BS18+BN18*BS21-BM18*BT18-BO18*BT21</f>
        <v>0</v>
      </c>
      <c r="BY18" s="8">
        <f>(BL18*BT18+BM18*BS18+BN18*BT21+BO18*BS21)</f>
        <v>0.37936257126959916</v>
      </c>
      <c r="CA18" s="28">
        <f>20*LOG(((1+$BR$9)/$BR$9)/((BV18+BV21)^2+(BW18+BW21)^2)^0.5)</f>
        <v>-0.17813155331946701</v>
      </c>
      <c r="CC18" s="114">
        <f>((BV18^2+BW18^2)^0.5)/((BV21^2+BW21^2)^0.5)</f>
        <v>1.0676641381755321</v>
      </c>
      <c r="CD18" s="13"/>
      <c r="CE18" s="33"/>
      <c r="CF18" s="33"/>
      <c r="CG18" s="33"/>
      <c r="CH18" s="33"/>
    </row>
    <row r="19" spans="2:89" ht="6" customHeight="1" thickBot="1">
      <c r="D19" s="3"/>
      <c r="G19" s="4"/>
      <c r="I19" s="3"/>
      <c r="L19" s="4"/>
      <c r="N19" s="3"/>
      <c r="Q19" s="4"/>
      <c r="S19" s="3"/>
      <c r="V19" s="4"/>
      <c r="X19" s="3"/>
      <c r="AA19" s="4"/>
      <c r="AC19" s="3"/>
      <c r="AF19" s="4"/>
      <c r="AH19" s="3"/>
      <c r="AK19" s="4"/>
      <c r="AM19" s="3"/>
      <c r="AP19" s="4"/>
      <c r="AR19" s="3"/>
      <c r="AU19" s="4"/>
      <c r="AW19" s="3"/>
      <c r="AZ19" s="4"/>
      <c r="BB19" s="3"/>
      <c r="BE19" s="4"/>
      <c r="BG19" s="3"/>
      <c r="BJ19" s="4"/>
      <c r="BL19" s="3"/>
      <c r="BO19" s="4"/>
      <c r="BQ19" s="16"/>
      <c r="BR19" s="14"/>
      <c r="BS19" s="14"/>
      <c r="BT19" s="17"/>
      <c r="BV19" s="3"/>
      <c r="BY19" s="4"/>
      <c r="CC19" s="115"/>
      <c r="CD19" s="34"/>
      <c r="CE19" s="35"/>
      <c r="CF19" s="35"/>
      <c r="CG19" s="35"/>
      <c r="CH19" s="35"/>
      <c r="CI19" s="36"/>
    </row>
    <row r="20" spans="2:89" ht="18.600000000000001" thickBot="1">
      <c r="D20" s="271" t="s">
        <v>141</v>
      </c>
      <c r="E20" s="272"/>
      <c r="F20" s="273" t="s">
        <v>142</v>
      </c>
      <c r="G20" s="274"/>
      <c r="H20" s="237"/>
      <c r="I20" s="271" t="s">
        <v>143</v>
      </c>
      <c r="J20" s="272"/>
      <c r="K20" s="273" t="s">
        <v>144</v>
      </c>
      <c r="L20" s="274"/>
      <c r="N20" s="262" t="s">
        <v>145</v>
      </c>
      <c r="O20" s="263"/>
      <c r="P20" s="264" t="s">
        <v>146</v>
      </c>
      <c r="Q20" s="265"/>
      <c r="S20" s="271" t="s">
        <v>147</v>
      </c>
      <c r="T20" s="272"/>
      <c r="U20" s="273" t="s">
        <v>148</v>
      </c>
      <c r="V20" s="274"/>
      <c r="W20" s="20"/>
      <c r="X20" s="262" t="s">
        <v>149</v>
      </c>
      <c r="Y20" s="263"/>
      <c r="Z20" s="264" t="s">
        <v>150</v>
      </c>
      <c r="AA20" s="265"/>
      <c r="AB20" s="20"/>
      <c r="AC20" s="271" t="s">
        <v>151</v>
      </c>
      <c r="AD20" s="272"/>
      <c r="AE20" s="273" t="s">
        <v>152</v>
      </c>
      <c r="AF20" s="274"/>
      <c r="AG20" s="20"/>
      <c r="AH20" s="262" t="s">
        <v>153</v>
      </c>
      <c r="AI20" s="263"/>
      <c r="AJ20" s="264" t="s">
        <v>154</v>
      </c>
      <c r="AK20" s="265"/>
      <c r="AL20" s="20"/>
      <c r="AM20" s="271" t="s">
        <v>155</v>
      </c>
      <c r="AN20" s="272"/>
      <c r="AO20" s="273" t="s">
        <v>156</v>
      </c>
      <c r="AP20" s="274"/>
      <c r="AR20" s="262" t="s">
        <v>157</v>
      </c>
      <c r="AS20" s="263"/>
      <c r="AT20" s="264" t="s">
        <v>158</v>
      </c>
      <c r="AU20" s="265"/>
      <c r="AV20" s="41"/>
      <c r="AW20" s="271" t="s">
        <v>159</v>
      </c>
      <c r="AX20" s="272"/>
      <c r="AY20" s="273" t="s">
        <v>160</v>
      </c>
      <c r="AZ20" s="274"/>
      <c r="BA20" s="20"/>
      <c r="BB20" s="262" t="s">
        <v>161</v>
      </c>
      <c r="BC20" s="263"/>
      <c r="BD20" s="264" t="s">
        <v>162</v>
      </c>
      <c r="BE20" s="265"/>
      <c r="BF20" s="41"/>
      <c r="BG20" s="271" t="s">
        <v>163</v>
      </c>
      <c r="BH20" s="272"/>
      <c r="BI20" s="273" t="s">
        <v>164</v>
      </c>
      <c r="BJ20" s="274"/>
      <c r="BK20" s="41"/>
      <c r="BL20" s="262" t="s">
        <v>165</v>
      </c>
      <c r="BM20" s="263"/>
      <c r="BN20" s="264" t="s">
        <v>166</v>
      </c>
      <c r="BO20" s="265"/>
      <c r="BP20" s="41"/>
      <c r="BQ20" s="271" t="s">
        <v>167</v>
      </c>
      <c r="BR20" s="272"/>
      <c r="BS20" s="273" t="s">
        <v>168</v>
      </c>
      <c r="BT20" s="274"/>
      <c r="BU20" s="20"/>
      <c r="BV20" s="262" t="s">
        <v>169</v>
      </c>
      <c r="BW20" s="263"/>
      <c r="BX20" s="264" t="s">
        <v>170</v>
      </c>
      <c r="BY20" s="265"/>
      <c r="CA20" s="55" t="s">
        <v>35</v>
      </c>
      <c r="CC20" s="116" t="s">
        <v>75</v>
      </c>
      <c r="CD20" s="34"/>
      <c r="CE20" s="35"/>
      <c r="CF20" s="35"/>
      <c r="CG20" s="35"/>
      <c r="CH20" s="35"/>
      <c r="CI20" s="36"/>
    </row>
    <row r="21" spans="2:89" ht="19.2" thickTop="1" thickBot="1">
      <c r="D21" s="1">
        <v>0</v>
      </c>
      <c r="E21" s="9">
        <f>$E$9*$B18</f>
        <v>1.1768000000000001</v>
      </c>
      <c r="F21" s="2">
        <v>1</v>
      </c>
      <c r="G21" s="8">
        <v>0</v>
      </c>
      <c r="I21" s="1">
        <v>0</v>
      </c>
      <c r="J21" s="9">
        <v>0</v>
      </c>
      <c r="K21" s="2">
        <v>1</v>
      </c>
      <c r="L21" s="8">
        <v>0</v>
      </c>
      <c r="N21" s="1">
        <f>D21*I18+F21*I21-E21*J18-G21*J21</f>
        <v>0</v>
      </c>
      <c r="O21" s="9">
        <f>(D21*J18+E21*I18+F21*J21+G21*I21)</f>
        <v>1.1768000000000001</v>
      </c>
      <c r="P21" s="2">
        <f>D21*K18+F21*K21-E21*L18-G21*L21</f>
        <v>-0.82980051205205063</v>
      </c>
      <c r="Q21" s="8">
        <f>(D21*L18+E21*K18+F21*L21+G21*K21)</f>
        <v>0</v>
      </c>
      <c r="S21" s="1">
        <v>0</v>
      </c>
      <c r="T21" s="9">
        <f>$T$9*$B18</f>
        <v>1.5113000000000001</v>
      </c>
      <c r="U21" s="2">
        <v>1</v>
      </c>
      <c r="V21" s="8">
        <v>0</v>
      </c>
      <c r="X21" s="1">
        <f>N21*S18+P21*S21-O21*T18-Q21*T21</f>
        <v>0</v>
      </c>
      <c r="Y21" s="9">
        <f>(N21*T18+O21*S18+P21*T21+Q21*S21)</f>
        <v>-7.7277513864264069E-2</v>
      </c>
      <c r="Z21" s="2">
        <f>N21*U18+P21*U21-O21*V18-Q21*V21</f>
        <v>-0.82980051205205063</v>
      </c>
      <c r="AA21" s="8">
        <f>(N21*V18+O21*U18+P21*V21+Q21*U21)</f>
        <v>0</v>
      </c>
      <c r="AB21" s="20"/>
      <c r="AC21" s="1">
        <v>0</v>
      </c>
      <c r="AD21" s="9">
        <v>0</v>
      </c>
      <c r="AE21" s="2">
        <v>1</v>
      </c>
      <c r="AF21" s="8">
        <v>0</v>
      </c>
      <c r="AH21" s="1">
        <f>X21*AC18+Z21*AC21-Y21*AD18-AA21*AD21</f>
        <v>0</v>
      </c>
      <c r="AI21" s="9">
        <f>(X21*AD18+Y21*AC18+Z21*AD21+AA21*AC21)</f>
        <v>-7.7277513864264069E-2</v>
      </c>
      <c r="AJ21" s="2">
        <f>X21*AE18+Z21*AE21-Y21*AF18-AA21*AF21</f>
        <v>-0.62106392428873836</v>
      </c>
      <c r="AK21" s="8">
        <f>(X21*AF18+Y21*AE18+Z21*AF21+AA21*AE21)</f>
        <v>0</v>
      </c>
      <c r="AM21" s="1">
        <v>0</v>
      </c>
      <c r="AN21" s="9">
        <f>$AN$9*$B18</f>
        <v>1.2778</v>
      </c>
      <c r="AO21" s="2">
        <v>1</v>
      </c>
      <c r="AP21" s="8">
        <v>0</v>
      </c>
      <c r="AR21" s="1">
        <f>AH21*AM18+AJ21*AM21-AI21*AN18-AK21*AN21</f>
        <v>0</v>
      </c>
      <c r="AS21" s="9">
        <f>(AH21*AN18+AI21*AM18+AJ21*AN21+AK21*AM21)</f>
        <v>-0.87087299632041393</v>
      </c>
      <c r="AT21" s="2">
        <f>AH21*AO18+AJ21*AO21-AI21*AP18-AK21*AP21</f>
        <v>-0.62106392428873836</v>
      </c>
      <c r="AU21" s="8">
        <f>(AH21*AP18+AI21*AO18+AJ21*AP21+AK21*AO21)</f>
        <v>0</v>
      </c>
      <c r="AV21" s="20"/>
      <c r="AW21" s="1">
        <v>0</v>
      </c>
      <c r="AX21" s="9">
        <v>0</v>
      </c>
      <c r="AY21" s="2">
        <v>1</v>
      </c>
      <c r="AZ21" s="8">
        <v>0</v>
      </c>
      <c r="BB21" s="1">
        <f>AR21*AW18+AT21*AW21-AS21*AX18-AU21*AX21</f>
        <v>0</v>
      </c>
      <c r="BC21" s="9">
        <f>(AR21*AX18+AS21*AW18+AT21*AX21+AU21*AW21)</f>
        <v>-0.87087299632041393</v>
      </c>
      <c r="BD21" s="2">
        <f>AR21*AY18+AT21*AY21-AS21*AZ18-AU21*AZ21</f>
        <v>1.0059776467857444</v>
      </c>
      <c r="BE21" s="8">
        <f>(AR21*AZ18+AS21*AY18+AT21*AZ21+AU21*AY21)</f>
        <v>0</v>
      </c>
      <c r="BG21" s="1">
        <v>0</v>
      </c>
      <c r="BH21" s="9">
        <f>$BH$9*$B18</f>
        <v>0.83599999999999997</v>
      </c>
      <c r="BI21" s="2">
        <v>1</v>
      </c>
      <c r="BJ21" s="8">
        <v>0</v>
      </c>
      <c r="BK21" s="20"/>
      <c r="BL21" s="1">
        <f>BB21*BG18+BD21*BG21-BC21*BH18-BE21*BH21</f>
        <v>0</v>
      </c>
      <c r="BM21" s="9">
        <f>(BB21*BH18+BC21*BG18+BD21*BH21+BE21*BG21)</f>
        <v>-2.9875683607531678E-2</v>
      </c>
      <c r="BN21" s="2">
        <f>BB21*BI18+BD21*BI21-BC21*BJ18-BE21*BJ21</f>
        <v>1.0059776467857444</v>
      </c>
      <c r="BO21" s="8">
        <f>(BB21*BJ18+BC21*BI18+BD21*BJ21+BE21*BI21)</f>
        <v>0</v>
      </c>
      <c r="BP21" s="20"/>
      <c r="BQ21" s="18">
        <f>1/$BR$9</f>
        <v>1</v>
      </c>
      <c r="BR21" s="25">
        <v>0</v>
      </c>
      <c r="BS21" s="19">
        <v>1</v>
      </c>
      <c r="BT21" s="24">
        <v>0</v>
      </c>
      <c r="BV21" s="1">
        <f>BL21*BQ18+BN21*BQ21-BM21*BR18-BO21*BR21</f>
        <v>1.0059776467857444</v>
      </c>
      <c r="BW21" s="9">
        <f>(BL21*BR18+BM21*BQ18+BN21*BR21+BO21*BQ21)</f>
        <v>-2.9875683607531678E-2</v>
      </c>
      <c r="BX21" s="2">
        <f>BL21*BS18+BN21*BS21-BM21*BT18-BO21*BT21</f>
        <v>1.0059776467857444</v>
      </c>
      <c r="BY21" s="8">
        <f>(BL21*BT18+BM21*BS18+BN21*BT21+BO21*BS21)</f>
        <v>0</v>
      </c>
      <c r="CA21" s="56">
        <f>(180/PI())*ATAN(-1*(BW18+BW21)/(BV18+BV21))</f>
        <v>-9.8573803367481236</v>
      </c>
      <c r="CC21" s="117">
        <f>20*LOG(((1-(10^(CA18/20)^2)*(1-((1-CC18)/(1+CC18))^2))^0.5))</f>
        <v>-13.849509709247748</v>
      </c>
      <c r="CD21" s="34"/>
      <c r="CE21" s="35"/>
      <c r="CF21" s="35"/>
      <c r="CG21" s="35"/>
      <c r="CH21" s="35"/>
      <c r="CI21" s="36"/>
    </row>
    <row r="22" spans="2:89">
      <c r="CC22" s="34"/>
      <c r="CD22" s="34"/>
      <c r="CE22" s="35"/>
      <c r="CF22" s="35"/>
      <c r="CG22" s="35"/>
      <c r="CH22" s="35"/>
      <c r="CI22" s="36"/>
    </row>
    <row r="23" spans="2:89" ht="18.600000000000001" thickBot="1">
      <c r="E23" s="6" t="s">
        <v>3</v>
      </c>
      <c r="J23" s="6" t="s">
        <v>5</v>
      </c>
      <c r="O23" s="6" t="s">
        <v>10</v>
      </c>
      <c r="T23" s="6" t="s">
        <v>6</v>
      </c>
      <c r="Y23" s="6" t="s">
        <v>11</v>
      </c>
      <c r="AD23" s="6" t="s">
        <v>12</v>
      </c>
      <c r="AI23" s="6" t="s">
        <v>13</v>
      </c>
      <c r="AN23" s="6" t="s">
        <v>14</v>
      </c>
      <c r="AS23" s="6" t="s">
        <v>15</v>
      </c>
      <c r="AX23" s="6" t="s">
        <v>19</v>
      </c>
      <c r="BC23" s="6" t="s">
        <v>17</v>
      </c>
      <c r="BH23" s="6" t="s">
        <v>20</v>
      </c>
      <c r="BM23" s="6" t="s">
        <v>18</v>
      </c>
      <c r="BQ23" s="26" t="s">
        <v>16</v>
      </c>
      <c r="BR23" s="26"/>
      <c r="BS23" s="21"/>
      <c r="BT23" s="21"/>
      <c r="BU23" s="21"/>
      <c r="BV23" s="21"/>
      <c r="BW23" s="26" t="s">
        <v>21</v>
      </c>
      <c r="BX23" s="21"/>
      <c r="BY23" s="21"/>
    </row>
    <row r="24" spans="2:89" ht="20.399999999999999" thickBot="1">
      <c r="B24" s="11"/>
      <c r="D24" s="266" t="s">
        <v>113</v>
      </c>
      <c r="E24" s="267"/>
      <c r="F24" s="268" t="s">
        <v>114</v>
      </c>
      <c r="G24" s="269"/>
      <c r="H24" s="237"/>
      <c r="I24" s="262" t="s">
        <v>0</v>
      </c>
      <c r="J24" s="263"/>
      <c r="K24" s="264" t="s">
        <v>1</v>
      </c>
      <c r="L24" s="265"/>
      <c r="M24" s="21"/>
      <c r="N24" s="262" t="s">
        <v>115</v>
      </c>
      <c r="O24" s="263"/>
      <c r="P24" s="264" t="s">
        <v>116</v>
      </c>
      <c r="Q24" s="265"/>
      <c r="R24" s="21"/>
      <c r="S24" s="266" t="s">
        <v>117</v>
      </c>
      <c r="T24" s="267"/>
      <c r="U24" s="268" t="s">
        <v>118</v>
      </c>
      <c r="V24" s="269"/>
      <c r="W24" s="20"/>
      <c r="X24" s="262" t="s">
        <v>119</v>
      </c>
      <c r="Y24" s="263"/>
      <c r="Z24" s="264" t="s">
        <v>120</v>
      </c>
      <c r="AA24" s="265"/>
      <c r="AB24" s="20"/>
      <c r="AC24" s="262" t="s">
        <v>121</v>
      </c>
      <c r="AD24" s="263"/>
      <c r="AE24" s="264" t="s">
        <v>7</v>
      </c>
      <c r="AF24" s="265"/>
      <c r="AG24" s="20"/>
      <c r="AH24" s="262" t="s">
        <v>122</v>
      </c>
      <c r="AI24" s="263"/>
      <c r="AJ24" s="264" t="s">
        <v>123</v>
      </c>
      <c r="AK24" s="265"/>
      <c r="AL24" s="20"/>
      <c r="AM24" s="266" t="s">
        <v>124</v>
      </c>
      <c r="AN24" s="267"/>
      <c r="AO24" s="268" t="s">
        <v>125</v>
      </c>
      <c r="AP24" s="269"/>
      <c r="AQ24" s="21"/>
      <c r="AR24" s="262" t="s">
        <v>126</v>
      </c>
      <c r="AS24" s="263"/>
      <c r="AT24" s="264" t="s">
        <v>2</v>
      </c>
      <c r="AU24" s="265"/>
      <c r="AV24" s="41"/>
      <c r="AW24" s="262" t="s">
        <v>127</v>
      </c>
      <c r="AX24" s="263"/>
      <c r="AY24" s="264" t="s">
        <v>128</v>
      </c>
      <c r="AZ24" s="265"/>
      <c r="BA24" s="20"/>
      <c r="BB24" s="262" t="s">
        <v>129</v>
      </c>
      <c r="BC24" s="263"/>
      <c r="BD24" s="264" t="s">
        <v>130</v>
      </c>
      <c r="BE24" s="265"/>
      <c r="BF24" s="41"/>
      <c r="BG24" s="266" t="s">
        <v>131</v>
      </c>
      <c r="BH24" s="267"/>
      <c r="BI24" s="268" t="s">
        <v>132</v>
      </c>
      <c r="BJ24" s="269"/>
      <c r="BK24" s="41"/>
      <c r="BL24" s="262" t="s">
        <v>133</v>
      </c>
      <c r="BM24" s="263"/>
      <c r="BN24" s="264" t="s">
        <v>134</v>
      </c>
      <c r="BO24" s="265"/>
      <c r="BP24" s="41"/>
      <c r="BQ24" s="262" t="s">
        <v>135</v>
      </c>
      <c r="BR24" s="263"/>
      <c r="BS24" s="264" t="s">
        <v>136</v>
      </c>
      <c r="BT24" s="265"/>
      <c r="BU24" s="20"/>
      <c r="BV24" s="262" t="s">
        <v>137</v>
      </c>
      <c r="BW24" s="263"/>
      <c r="BX24" s="264" t="s">
        <v>138</v>
      </c>
      <c r="BY24" s="265"/>
      <c r="CA24" s="27" t="s">
        <v>8</v>
      </c>
      <c r="CC24" s="113" t="s">
        <v>74</v>
      </c>
      <c r="CD24" s="13"/>
      <c r="CE24" s="33"/>
      <c r="CF24" s="33"/>
      <c r="CG24" s="33"/>
      <c r="CH24" s="33"/>
    </row>
    <row r="25" spans="2:89" ht="19.2" thickTop="1" thickBot="1">
      <c r="B25" s="37">
        <v>9.9999999999999995E-8</v>
      </c>
      <c r="D25" s="1">
        <v>1</v>
      </c>
      <c r="E25" s="7">
        <v>0</v>
      </c>
      <c r="F25" s="2">
        <v>0</v>
      </c>
      <c r="G25" s="8">
        <v>0</v>
      </c>
      <c r="I25" s="1">
        <v>1</v>
      </c>
      <c r="J25" s="9">
        <v>0</v>
      </c>
      <c r="K25" s="2">
        <v>0</v>
      </c>
      <c r="L25" s="8">
        <f>IF(0=(1-$J$9*$K$9*$B25^2),10^18,$B25*$K$9/(1-$J$9*$K$9*$B25^2))</f>
        <v>1.1947000000000029E-7</v>
      </c>
      <c r="N25" s="1">
        <f>D25*I25+F25*I28-E25*J25-G25*J28</f>
        <v>1</v>
      </c>
      <c r="O25" s="9">
        <f>(D25*J25+E25*I25+F25*J28+G25*I28)</f>
        <v>0</v>
      </c>
      <c r="P25" s="2">
        <f>D25*K25+F25*K28-E25*L25-G25*L28</f>
        <v>0</v>
      </c>
      <c r="Q25" s="8">
        <f>(D25*L25+E25*K25+F25*L28+G25*K28)</f>
        <v>1.1947000000000029E-7</v>
      </c>
      <c r="S25" s="1">
        <v>1</v>
      </c>
      <c r="T25" s="7">
        <v>0</v>
      </c>
      <c r="U25" s="2">
        <v>0</v>
      </c>
      <c r="V25" s="8">
        <v>0</v>
      </c>
      <c r="X25" s="1">
        <f>N25*S25+P25*S28-O25*T25-Q25*T28</f>
        <v>0.9999999999999819</v>
      </c>
      <c r="Y25" s="9">
        <f>(N25*T25+O25*S25+P25*T28+Q25*S28)</f>
        <v>0</v>
      </c>
      <c r="Z25" s="2">
        <f>N25*U25+P25*U28-O25*V25-Q25*V28</f>
        <v>0</v>
      </c>
      <c r="AA25" s="8">
        <f>(N25*V25+O25*U25+P25*V28+Q25*U28)</f>
        <v>1.1947000000000029E-7</v>
      </c>
      <c r="AB25" s="20"/>
      <c r="AC25" s="1">
        <v>1</v>
      </c>
      <c r="AD25" s="9">
        <v>0</v>
      </c>
      <c r="AE25" s="2">
        <v>0</v>
      </c>
      <c r="AF25" s="8">
        <f>IF(0=(1-$AE$9*$AD$9*$B25^2),10^18,$B25*$AE$9/(1-$AE$9*$AD$9*$B25^2))</f>
        <v>7.2400000000000529E-8</v>
      </c>
      <c r="AH25" s="1">
        <f>X25*AC25+Z25*AC28-Y25*AD25-AA25*AD28</f>
        <v>0.9999999999999819</v>
      </c>
      <c r="AI25" s="9">
        <f>(X25*AD25+Y25*AC25+Z25*AD28+AA25*AC28)</f>
        <v>0</v>
      </c>
      <c r="AJ25" s="2">
        <f>X25*AE25+Z25*AE28-Y25*AF25-AA25*AF28</f>
        <v>0</v>
      </c>
      <c r="AK25" s="8">
        <f>(X25*AF25+Y25*AE25+Z25*AF28+AA25*AE28)</f>
        <v>1.9186999999999951E-7</v>
      </c>
      <c r="AM25" s="1">
        <v>1</v>
      </c>
      <c r="AN25" s="7">
        <v>0</v>
      </c>
      <c r="AO25" s="2">
        <v>0</v>
      </c>
      <c r="AP25" s="8">
        <v>0</v>
      </c>
      <c r="AR25" s="1">
        <f>AH25*AM25+AJ25*AM28-AI25*AN25-AK25*AN28</f>
        <v>0.99999999999995737</v>
      </c>
      <c r="AS25" s="9">
        <f>(AH25*AN25+AI25*AM25+AJ25*AN28+AK25*AM28)</f>
        <v>0</v>
      </c>
      <c r="AT25" s="2">
        <f>AH25*AO25+AJ25*AO28-AI25*AP25-AK25*AP28</f>
        <v>0</v>
      </c>
      <c r="AU25" s="8">
        <f>(AH25*AP25+AI25*AO25+AJ25*AP28+AK25*AO28)</f>
        <v>1.9186999999999951E-7</v>
      </c>
      <c r="AV25" s="20"/>
      <c r="AW25" s="1">
        <v>1</v>
      </c>
      <c r="AX25" s="9">
        <v>0</v>
      </c>
      <c r="AY25" s="2">
        <v>0</v>
      </c>
      <c r="AZ25" s="8">
        <f>IF(0=(1-$AX$9*$AY$9*$B25^2),10^18,$B25*$AY$9/(1-$AX$9*$AY$9*$B25^2))</f>
        <v>8.0170000000000446E-8</v>
      </c>
      <c r="BB25" s="1">
        <f>AR25*AW25+AT25*AW28-AS25*AX25-AU25*AX28</f>
        <v>0.99999999999995737</v>
      </c>
      <c r="BC25" s="9">
        <f>(AR25*AX25+AS25*AW25+AT25*AX28+AU25*AW28)</f>
        <v>0</v>
      </c>
      <c r="BD25" s="2">
        <f>AR25*AY25+AT25*AY28-AS25*AZ25-AU25*AZ28</f>
        <v>0</v>
      </c>
      <c r="BE25" s="8">
        <f>(AR25*AZ25+AS25*AY25+AT25*AZ28+AU25*AY28)</f>
        <v>2.7203999999999655E-7</v>
      </c>
      <c r="BG25" s="1">
        <v>1</v>
      </c>
      <c r="BH25" s="7">
        <v>0</v>
      </c>
      <c r="BI25" s="2">
        <v>0</v>
      </c>
      <c r="BJ25" s="8">
        <v>0</v>
      </c>
      <c r="BK25" s="20"/>
      <c r="BL25" s="1">
        <f>BB25*BG25+BD25*BG28-BC25*BH25-BE25*BH28</f>
        <v>0.99999999999993461</v>
      </c>
      <c r="BM25" s="9">
        <f>(BB25*BH25+BC25*BG25+BD25*BH28+BE25*BG28)</f>
        <v>0</v>
      </c>
      <c r="BN25" s="2">
        <f>BB25*BI25+BD25*BI28-BC25*BJ25-BE25*BJ28</f>
        <v>0</v>
      </c>
      <c r="BO25" s="8">
        <f>(BB25*BJ25+BC25*BI25+BD25*BJ28+BE25*BI28)</f>
        <v>2.7203999999999655E-7</v>
      </c>
      <c r="BP25" s="20"/>
      <c r="BQ25" s="16">
        <v>1</v>
      </c>
      <c r="BR25" s="23">
        <v>0</v>
      </c>
      <c r="BS25" s="14">
        <v>0</v>
      </c>
      <c r="BT25" s="22">
        <v>0</v>
      </c>
      <c r="BV25" s="1">
        <f>BL25*BQ25+BN25*BQ28-BM25*BR25-BO25*BR28</f>
        <v>0.99999999999993461</v>
      </c>
      <c r="BW25" s="9">
        <f>(BL25*BR25+BM25*BQ25+BN25*BR28+BO25*BQ28)</f>
        <v>2.7203999999999655E-7</v>
      </c>
      <c r="BX25" s="2">
        <f>BL25*BS25+BN25*BS28-BM25*BT25-BO25*BT28</f>
        <v>0</v>
      </c>
      <c r="BY25" s="8">
        <f>(BL25*BT25+BM25*BS25+BN25*BT28+BO25*BS28)</f>
        <v>2.7203999999999655E-7</v>
      </c>
      <c r="CA25" s="28">
        <f>20*LOG(((1+$BR$9)/$BR$9)/((BV25+BV28)^2+(BW25+BW28)^2)^0.5)</f>
        <v>-4.6287718394557899E-14</v>
      </c>
      <c r="CC25" s="114">
        <f>((BV25^2+BW25^2)^0.5)/((BV28^2+BW28^2)^0.5)</f>
        <v>0.99999999999992162</v>
      </c>
      <c r="CD25" s="13"/>
      <c r="CE25" s="33"/>
      <c r="CF25" s="33"/>
      <c r="CG25" s="33"/>
      <c r="CH25" s="33"/>
    </row>
    <row r="26" spans="2:89" ht="18.600000000000001" thickBot="1">
      <c r="D26" s="3"/>
      <c r="G26" s="4"/>
      <c r="I26" s="3"/>
      <c r="L26" s="4"/>
      <c r="N26" s="3"/>
      <c r="Q26" s="4"/>
      <c r="S26" s="3"/>
      <c r="V26" s="4"/>
      <c r="X26" s="3"/>
      <c r="AA26" s="4"/>
      <c r="AC26" s="3"/>
      <c r="AF26" s="4"/>
      <c r="AH26" s="3"/>
      <c r="AK26" s="4"/>
      <c r="AM26" s="3"/>
      <c r="AP26" s="4"/>
      <c r="AR26" s="3"/>
      <c r="AU26" s="4"/>
      <c r="AW26" s="3"/>
      <c r="AZ26" s="4"/>
      <c r="BB26" s="3"/>
      <c r="BE26" s="4"/>
      <c r="BG26" s="3"/>
      <c r="BJ26" s="4"/>
      <c r="BL26" s="3"/>
      <c r="BO26" s="4"/>
      <c r="BQ26" s="16"/>
      <c r="BR26" s="14"/>
      <c r="BS26" s="14"/>
      <c r="BT26" s="17"/>
      <c r="BV26" s="3"/>
      <c r="BY26" s="4"/>
      <c r="CC26" s="115"/>
      <c r="CD26" s="13"/>
      <c r="CE26" s="33"/>
      <c r="CF26" s="33"/>
      <c r="CG26" s="33"/>
      <c r="CH26" s="33"/>
    </row>
    <row r="27" spans="2:89" ht="18.600000000000001" thickBot="1">
      <c r="D27" s="271" t="s">
        <v>141</v>
      </c>
      <c r="E27" s="272"/>
      <c r="F27" s="273" t="s">
        <v>142</v>
      </c>
      <c r="G27" s="274"/>
      <c r="H27" s="237"/>
      <c r="I27" s="271" t="s">
        <v>143</v>
      </c>
      <c r="J27" s="272"/>
      <c r="K27" s="273" t="s">
        <v>144</v>
      </c>
      <c r="L27" s="274"/>
      <c r="N27" s="262" t="s">
        <v>145</v>
      </c>
      <c r="O27" s="263"/>
      <c r="P27" s="264" t="s">
        <v>146</v>
      </c>
      <c r="Q27" s="265"/>
      <c r="S27" s="271" t="s">
        <v>147</v>
      </c>
      <c r="T27" s="272"/>
      <c r="U27" s="273" t="s">
        <v>148</v>
      </c>
      <c r="V27" s="274"/>
      <c r="W27" s="20"/>
      <c r="X27" s="262" t="s">
        <v>149</v>
      </c>
      <c r="Y27" s="263"/>
      <c r="Z27" s="264" t="s">
        <v>150</v>
      </c>
      <c r="AA27" s="265"/>
      <c r="AB27" s="20"/>
      <c r="AC27" s="271" t="s">
        <v>151</v>
      </c>
      <c r="AD27" s="272"/>
      <c r="AE27" s="273" t="s">
        <v>152</v>
      </c>
      <c r="AF27" s="274"/>
      <c r="AG27" s="20"/>
      <c r="AH27" s="262" t="s">
        <v>153</v>
      </c>
      <c r="AI27" s="263"/>
      <c r="AJ27" s="264" t="s">
        <v>154</v>
      </c>
      <c r="AK27" s="265"/>
      <c r="AL27" s="20"/>
      <c r="AM27" s="271" t="s">
        <v>155</v>
      </c>
      <c r="AN27" s="272"/>
      <c r="AO27" s="273" t="s">
        <v>156</v>
      </c>
      <c r="AP27" s="274"/>
      <c r="AR27" s="262" t="s">
        <v>157</v>
      </c>
      <c r="AS27" s="263"/>
      <c r="AT27" s="264" t="s">
        <v>158</v>
      </c>
      <c r="AU27" s="265"/>
      <c r="AV27" s="41"/>
      <c r="AW27" s="271" t="s">
        <v>159</v>
      </c>
      <c r="AX27" s="272"/>
      <c r="AY27" s="273" t="s">
        <v>160</v>
      </c>
      <c r="AZ27" s="274"/>
      <c r="BA27" s="20"/>
      <c r="BB27" s="262" t="s">
        <v>161</v>
      </c>
      <c r="BC27" s="263"/>
      <c r="BD27" s="264" t="s">
        <v>162</v>
      </c>
      <c r="BE27" s="265"/>
      <c r="BF27" s="41"/>
      <c r="BG27" s="271" t="s">
        <v>163</v>
      </c>
      <c r="BH27" s="272"/>
      <c r="BI27" s="273" t="s">
        <v>164</v>
      </c>
      <c r="BJ27" s="274"/>
      <c r="BK27" s="41"/>
      <c r="BL27" s="262" t="s">
        <v>165</v>
      </c>
      <c r="BM27" s="263"/>
      <c r="BN27" s="264" t="s">
        <v>166</v>
      </c>
      <c r="BO27" s="265"/>
      <c r="BP27" s="41"/>
      <c r="BQ27" s="271" t="s">
        <v>167</v>
      </c>
      <c r="BR27" s="272"/>
      <c r="BS27" s="273" t="s">
        <v>168</v>
      </c>
      <c r="BT27" s="274"/>
      <c r="BU27" s="20"/>
      <c r="BV27" s="262" t="s">
        <v>169</v>
      </c>
      <c r="BW27" s="263"/>
      <c r="BX27" s="264" t="s">
        <v>170</v>
      </c>
      <c r="BY27" s="265"/>
      <c r="CA27" s="55" t="s">
        <v>35</v>
      </c>
      <c r="CC27" s="116" t="s">
        <v>75</v>
      </c>
      <c r="CD27" s="13"/>
      <c r="CE27" s="33"/>
      <c r="CF27" s="33"/>
      <c r="CG27" s="33"/>
      <c r="CH27" s="33"/>
    </row>
    <row r="28" spans="2:89" ht="19.2" thickTop="1" thickBot="1">
      <c r="D28" s="1">
        <v>0</v>
      </c>
      <c r="E28" s="9">
        <f>$E$9*$B25</f>
        <v>1.1768000000000001E-7</v>
      </c>
      <c r="F28" s="2">
        <v>1</v>
      </c>
      <c r="G28" s="8">
        <v>0</v>
      </c>
      <c r="I28" s="1">
        <v>0</v>
      </c>
      <c r="J28" s="9">
        <v>0</v>
      </c>
      <c r="K28" s="2">
        <v>1</v>
      </c>
      <c r="L28" s="8">
        <v>0</v>
      </c>
      <c r="N28" s="1">
        <f>D28*I25+F28*I28-E28*J25-G28*J28</f>
        <v>0</v>
      </c>
      <c r="O28" s="9">
        <f>(D28*J25+E28*I25+F28*J28+G28*I28)</f>
        <v>1.1768000000000001E-7</v>
      </c>
      <c r="P28" s="2">
        <f>D28*K25+F28*K28-E28*L25-G28*L28</f>
        <v>0.9999999999999859</v>
      </c>
      <c r="Q28" s="8">
        <f>(D28*L25+E28*K25+F28*L28+G28*K28)</f>
        <v>0</v>
      </c>
      <c r="S28" s="1">
        <v>0</v>
      </c>
      <c r="T28" s="9">
        <f>$T$9*$B25</f>
        <v>1.5113E-7</v>
      </c>
      <c r="U28" s="2">
        <v>1</v>
      </c>
      <c r="V28" s="8">
        <v>0</v>
      </c>
      <c r="X28" s="1">
        <f>N28*S25+P28*S28-O28*T25-Q28*T28</f>
        <v>0</v>
      </c>
      <c r="Y28" s="9">
        <f>(N28*T25+O28*S25+P28*T28+Q28*S28)</f>
        <v>2.6880999999999787E-7</v>
      </c>
      <c r="Z28" s="2">
        <f>N28*U25+P28*U28-O28*V25-Q28*V28</f>
        <v>0.9999999999999859</v>
      </c>
      <c r="AA28" s="8">
        <f>(N28*V25+O28*U25+P28*V28+Q28*U28)</f>
        <v>0</v>
      </c>
      <c r="AB28" s="20"/>
      <c r="AC28" s="1">
        <v>0</v>
      </c>
      <c r="AD28" s="9">
        <v>0</v>
      </c>
      <c r="AE28" s="2">
        <v>1</v>
      </c>
      <c r="AF28" s="8">
        <v>0</v>
      </c>
      <c r="AH28" s="1">
        <f>X28*AC25+Z28*AC28-Y28*AD25-AA28*AD28</f>
        <v>0</v>
      </c>
      <c r="AI28" s="9">
        <f>(X28*AD25+Y28*AC25+Z28*AD28+AA28*AC28)</f>
        <v>2.6880999999999787E-7</v>
      </c>
      <c r="AJ28" s="2">
        <f>X28*AE25+Z28*AE28-Y28*AF25-AA28*AF28</f>
        <v>0.99999999999996647</v>
      </c>
      <c r="AK28" s="8">
        <f>(X28*AF25+Y28*AE25+Z28*AF28+AA28*AE28)</f>
        <v>0</v>
      </c>
      <c r="AM28" s="1">
        <v>0</v>
      </c>
      <c r="AN28" s="9">
        <f>$AN$9*$B25</f>
        <v>1.2778E-7</v>
      </c>
      <c r="AO28" s="2">
        <v>1</v>
      </c>
      <c r="AP28" s="8">
        <v>0</v>
      </c>
      <c r="AR28" s="1">
        <f>AH28*AM25+AJ28*AM28-AI28*AN25-AK28*AN28</f>
        <v>0</v>
      </c>
      <c r="AS28" s="9">
        <f>(AH28*AN25+AI28*AM25+AJ28*AN28+AK28*AM28)</f>
        <v>3.9658999999999357E-7</v>
      </c>
      <c r="AT28" s="2">
        <f>AH28*AO25+AJ28*AO28-AI28*AP25-AK28*AP28</f>
        <v>0.99999999999996647</v>
      </c>
      <c r="AU28" s="8">
        <f>(AH28*AP25+AI28*AO25+AJ28*AP28+AK28*AO28)</f>
        <v>0</v>
      </c>
      <c r="AV28" s="20"/>
      <c r="AW28" s="1">
        <v>0</v>
      </c>
      <c r="AX28" s="9">
        <v>0</v>
      </c>
      <c r="AY28" s="2">
        <v>1</v>
      </c>
      <c r="AZ28" s="8">
        <v>0</v>
      </c>
      <c r="BB28" s="1">
        <f>AR28*AW25+AT28*AW28-AS28*AX25-AU28*AX28</f>
        <v>0</v>
      </c>
      <c r="BC28" s="9">
        <f>(AR28*AX25+AS28*AW25+AT28*AX28+AU28*AW28)</f>
        <v>3.9658999999999357E-7</v>
      </c>
      <c r="BD28" s="2">
        <f>AR28*AY25+AT28*AY28-AS28*AZ25-AU28*AZ28</f>
        <v>0.99999999999993472</v>
      </c>
      <c r="BE28" s="8">
        <f>(AR28*AZ25+AS28*AY25+AT28*AZ28+AU28*AY28)</f>
        <v>0</v>
      </c>
      <c r="BG28" s="1">
        <v>0</v>
      </c>
      <c r="BH28" s="9">
        <f>$BH$9*$B25</f>
        <v>8.3599999999999994E-8</v>
      </c>
      <c r="BI28" s="2">
        <v>1</v>
      </c>
      <c r="BJ28" s="8">
        <v>0</v>
      </c>
      <c r="BK28" s="20"/>
      <c r="BL28" s="1">
        <f>BB28*BG25+BD28*BG28-BC28*BH25-BE28*BH28</f>
        <v>0</v>
      </c>
      <c r="BM28" s="9">
        <f>(BB28*BH25+BC28*BG25+BD28*BH28+BE28*BG28)</f>
        <v>4.8018999999998816E-7</v>
      </c>
      <c r="BN28" s="2">
        <f>BB28*BI25+BD28*BI28-BC28*BJ25-BE28*BJ28</f>
        <v>0.99999999999993472</v>
      </c>
      <c r="BO28" s="8">
        <f>(BB28*BJ25+BC28*BI25+BD28*BJ28+BE28*BI28)</f>
        <v>0</v>
      </c>
      <c r="BP28" s="20"/>
      <c r="BQ28" s="18">
        <f>1/$BR$9</f>
        <v>1</v>
      </c>
      <c r="BR28" s="25">
        <v>0</v>
      </c>
      <c r="BS28" s="19">
        <v>1</v>
      </c>
      <c r="BT28" s="24">
        <v>0</v>
      </c>
      <c r="BV28" s="1">
        <f>BL28*BQ25+BN28*BQ28-BM28*BR25-BO28*BR28</f>
        <v>0.99999999999993472</v>
      </c>
      <c r="BW28" s="9">
        <f>(BL28*BR25+BM28*BQ25+BN28*BR28+BO28*BQ28)</f>
        <v>4.8018999999998816E-7</v>
      </c>
      <c r="BX28" s="2">
        <f>BL28*BS25+BN28*BS28-BM28*BT25-BO28*BT28</f>
        <v>0.99999999999993472</v>
      </c>
      <c r="BY28" s="8">
        <f>(BL28*BT25+BM28*BS25+BN28*BT28+BO28*BS28)</f>
        <v>0</v>
      </c>
      <c r="CA28" s="56">
        <f>(180/PI())*ATAN(-1*(BW25+BW28)/(BV25+BV28))</f>
        <v>-2.154980211156291E-5</v>
      </c>
      <c r="CC28" s="117">
        <f>20*LOG(((1-(10^(CA25/20)^2)*(1-((1-CC25)/(1+CC25))^2))^0.5))</f>
        <v>-139.72318537151435</v>
      </c>
      <c r="CD28" s="13"/>
      <c r="CE28" s="33"/>
      <c r="CF28" s="33"/>
      <c r="CG28" s="33"/>
      <c r="CH28" s="33"/>
    </row>
    <row r="30" spans="2:89" ht="18.600000000000001" customHeight="1" thickBot="1">
      <c r="E30" s="6" t="s">
        <v>3</v>
      </c>
      <c r="J30" s="6" t="s">
        <v>5</v>
      </c>
      <c r="O30" s="6" t="s">
        <v>10</v>
      </c>
      <c r="T30" s="6" t="s">
        <v>6</v>
      </c>
      <c r="Y30" s="6" t="s">
        <v>11</v>
      </c>
      <c r="AD30" s="6" t="s">
        <v>12</v>
      </c>
      <c r="AI30" s="6" t="s">
        <v>13</v>
      </c>
      <c r="AN30" s="6" t="s">
        <v>14</v>
      </c>
      <c r="AS30" s="6" t="s">
        <v>15</v>
      </c>
      <c r="AX30" s="6" t="s">
        <v>19</v>
      </c>
      <c r="BC30" s="6" t="s">
        <v>17</v>
      </c>
      <c r="BH30" s="6" t="s">
        <v>20</v>
      </c>
      <c r="BM30" s="6" t="s">
        <v>18</v>
      </c>
      <c r="BQ30" s="26" t="s">
        <v>16</v>
      </c>
      <c r="BR30" s="26"/>
      <c r="BS30" s="21"/>
      <c r="BT30" s="21"/>
      <c r="BU30" s="21"/>
      <c r="BV30" s="21"/>
      <c r="BW30" s="26" t="s">
        <v>21</v>
      </c>
      <c r="BX30" s="21"/>
      <c r="BY30" s="21"/>
    </row>
    <row r="31" spans="2:89" ht="18.600000000000001" customHeight="1" thickBot="1">
      <c r="B31" s="11"/>
      <c r="D31" s="266" t="s">
        <v>113</v>
      </c>
      <c r="E31" s="267"/>
      <c r="F31" s="268" t="s">
        <v>114</v>
      </c>
      <c r="G31" s="269"/>
      <c r="H31" s="237"/>
      <c r="I31" s="262" t="s">
        <v>0</v>
      </c>
      <c r="J31" s="263"/>
      <c r="K31" s="264" t="s">
        <v>1</v>
      </c>
      <c r="L31" s="265"/>
      <c r="M31" s="21"/>
      <c r="N31" s="262" t="s">
        <v>115</v>
      </c>
      <c r="O31" s="263"/>
      <c r="P31" s="264" t="s">
        <v>116</v>
      </c>
      <c r="Q31" s="265"/>
      <c r="R31" s="21"/>
      <c r="S31" s="266" t="s">
        <v>117</v>
      </c>
      <c r="T31" s="267"/>
      <c r="U31" s="268" t="s">
        <v>118</v>
      </c>
      <c r="V31" s="269"/>
      <c r="W31" s="20"/>
      <c r="X31" s="262" t="s">
        <v>119</v>
      </c>
      <c r="Y31" s="263"/>
      <c r="Z31" s="264" t="s">
        <v>120</v>
      </c>
      <c r="AA31" s="265"/>
      <c r="AB31" s="20"/>
      <c r="AC31" s="262" t="s">
        <v>121</v>
      </c>
      <c r="AD31" s="263"/>
      <c r="AE31" s="264" t="s">
        <v>7</v>
      </c>
      <c r="AF31" s="265"/>
      <c r="AG31" s="20"/>
      <c r="AH31" s="262" t="s">
        <v>122</v>
      </c>
      <c r="AI31" s="263"/>
      <c r="AJ31" s="264" t="s">
        <v>123</v>
      </c>
      <c r="AK31" s="265"/>
      <c r="AL31" s="20"/>
      <c r="AM31" s="266" t="s">
        <v>124</v>
      </c>
      <c r="AN31" s="267"/>
      <c r="AO31" s="268" t="s">
        <v>125</v>
      </c>
      <c r="AP31" s="269"/>
      <c r="AQ31" s="21"/>
      <c r="AR31" s="262" t="s">
        <v>126</v>
      </c>
      <c r="AS31" s="263"/>
      <c r="AT31" s="264" t="s">
        <v>2</v>
      </c>
      <c r="AU31" s="265"/>
      <c r="AV31" s="41"/>
      <c r="AW31" s="262" t="s">
        <v>127</v>
      </c>
      <c r="AX31" s="263"/>
      <c r="AY31" s="264" t="s">
        <v>128</v>
      </c>
      <c r="AZ31" s="265"/>
      <c r="BA31" s="20"/>
      <c r="BB31" s="262" t="s">
        <v>129</v>
      </c>
      <c r="BC31" s="263"/>
      <c r="BD31" s="264" t="s">
        <v>130</v>
      </c>
      <c r="BE31" s="265"/>
      <c r="BF31" s="41"/>
      <c r="BG31" s="266" t="s">
        <v>131</v>
      </c>
      <c r="BH31" s="267"/>
      <c r="BI31" s="268" t="s">
        <v>132</v>
      </c>
      <c r="BJ31" s="269"/>
      <c r="BK31" s="41"/>
      <c r="BL31" s="262" t="s">
        <v>133</v>
      </c>
      <c r="BM31" s="263"/>
      <c r="BN31" s="264" t="s">
        <v>134</v>
      </c>
      <c r="BO31" s="265"/>
      <c r="BP31" s="41"/>
      <c r="BQ31" s="262" t="s">
        <v>135</v>
      </c>
      <c r="BR31" s="263"/>
      <c r="BS31" s="264" t="s">
        <v>136</v>
      </c>
      <c r="BT31" s="265"/>
      <c r="BU31" s="20"/>
      <c r="BV31" s="262" t="s">
        <v>137</v>
      </c>
      <c r="BW31" s="263"/>
      <c r="BX31" s="264" t="s">
        <v>138</v>
      </c>
      <c r="BY31" s="265"/>
      <c r="CA31" s="27" t="s">
        <v>8</v>
      </c>
      <c r="CC31" s="113" t="s">
        <v>74</v>
      </c>
      <c r="CD31" s="13"/>
      <c r="CE31" s="58" t="s">
        <v>37</v>
      </c>
      <c r="CF31" s="33"/>
      <c r="CG31" s="33"/>
      <c r="CH31" s="33"/>
    </row>
    <row r="32" spans="2:89" ht="18.600000000000001" customHeight="1" thickTop="1" thickBot="1">
      <c r="B32" s="37">
        <v>0.1</v>
      </c>
      <c r="D32" s="1">
        <v>1</v>
      </c>
      <c r="E32" s="7">
        <v>0</v>
      </c>
      <c r="F32" s="2">
        <v>0</v>
      </c>
      <c r="G32" s="8">
        <v>0</v>
      </c>
      <c r="I32" s="1">
        <v>1</v>
      </c>
      <c r="J32" s="9">
        <v>0</v>
      </c>
      <c r="K32" s="2">
        <v>0</v>
      </c>
      <c r="L32" s="8">
        <f t="shared" ref="L32:L95" si="0">IF(0=(1-$J$9*$K$9*$B32^2),10^18,$B32*$K$9/(1-$J$9*$K$9*$B32^2))</f>
        <v>0.11974739763673989</v>
      </c>
      <c r="N32" s="1">
        <f t="shared" ref="N32" si="1">D32*I32+F32*I35-E32*J32-G32*J35</f>
        <v>1</v>
      </c>
      <c r="O32" s="9">
        <f t="shared" ref="O32" si="2">(D32*J32+E32*I32+F32*J35+G32*I35)</f>
        <v>0</v>
      </c>
      <c r="P32" s="2">
        <f t="shared" ref="P32" si="3">D32*K32+F32*K35-E32*L32-G32*L35</f>
        <v>0</v>
      </c>
      <c r="Q32" s="8">
        <f t="shared" ref="Q32" si="4">(D32*L32+E32*K32+F32*L35+G32*K35)</f>
        <v>0.11974739763673989</v>
      </c>
      <c r="S32" s="1">
        <v>1</v>
      </c>
      <c r="T32" s="7">
        <v>0</v>
      </c>
      <c r="U32" s="2">
        <v>0</v>
      </c>
      <c r="V32" s="8">
        <v>0</v>
      </c>
      <c r="X32" s="1">
        <f t="shared" ref="X32" si="5">N32*S32+P32*S35-O32*T32-Q32*T35</f>
        <v>0.98190257579515949</v>
      </c>
      <c r="Y32" s="9">
        <f t="shared" ref="Y32" si="6">(N32*T32+O32*S32+P32*T35+Q32*S35)</f>
        <v>0</v>
      </c>
      <c r="Z32" s="2">
        <f t="shared" ref="Z32" si="7">N32*U32+P32*U35-O32*V32-Q32*V35</f>
        <v>0</v>
      </c>
      <c r="AA32" s="8">
        <f t="shared" ref="AA32" si="8">(N32*V32+O32*U32+P32*V35+Q32*U35)</f>
        <v>0.11974739763673989</v>
      </c>
      <c r="AB32" s="20"/>
      <c r="AC32" s="1">
        <v>1</v>
      </c>
      <c r="AD32" s="9">
        <v>0</v>
      </c>
      <c r="AE32" s="2">
        <v>0</v>
      </c>
      <c r="AF32" s="8">
        <f t="shared" ref="AF32:AF95" si="9">IF(0=(1-$AE$9*$AD$9*$B32^2),10^18,$B32*$AE$9/(1-$AE$9*$AD$9*$B32^2))</f>
        <v>7.2933849522317545E-2</v>
      </c>
      <c r="AH32" s="1">
        <f t="shared" ref="AH32" si="10">X32*AC32+Z32*AC35-Y32*AD32-AA32*AD35</f>
        <v>0.98190257579515949</v>
      </c>
      <c r="AI32" s="9">
        <f t="shared" ref="AI32" si="11">(X32*AD32+Y32*AC32+Z32*AD35+AA32*AC35)</f>
        <v>0</v>
      </c>
      <c r="AJ32" s="2">
        <f t="shared" ref="AJ32" si="12">X32*AE32+Z32*AE35-Y32*AF32-AA32*AF35</f>
        <v>0</v>
      </c>
      <c r="AK32" s="8">
        <f t="shared" ref="AK32" si="13">(X32*AF32+Y32*AE32+Z32*AF35+AA32*AE35)</f>
        <v>0.19136133234536007</v>
      </c>
      <c r="AM32" s="1">
        <v>1</v>
      </c>
      <c r="AN32" s="7">
        <v>0</v>
      </c>
      <c r="AO32" s="2">
        <v>0</v>
      </c>
      <c r="AP32" s="8">
        <v>0</v>
      </c>
      <c r="AR32" s="1">
        <f t="shared" ref="AR32" si="14">AH32*AM32+AJ32*AM35-AI32*AN32-AK32*AN35</f>
        <v>0.95745042474806941</v>
      </c>
      <c r="AS32" s="9">
        <f t="shared" ref="AS32" si="15">(AH32*AN32+AI32*AM32+AJ32*AN35+AK32*AM35)</f>
        <v>0</v>
      </c>
      <c r="AT32" s="2">
        <f t="shared" ref="AT32" si="16">AH32*AO32+AJ32*AO35-AI32*AP32-AK32*AP35</f>
        <v>0</v>
      </c>
      <c r="AU32" s="8">
        <f t="shared" ref="AU32" si="17">(AH32*AP32+AI32*AO32+AJ32*AP35+AK32*AO35)</f>
        <v>0.19136133234536007</v>
      </c>
      <c r="AV32" s="20"/>
      <c r="AW32" s="1">
        <v>1</v>
      </c>
      <c r="AX32" s="9">
        <v>0</v>
      </c>
      <c r="AY32" s="2">
        <v>0</v>
      </c>
      <c r="AZ32" s="8">
        <f t="shared" ref="AZ32:AZ95" si="18">IF(0=(1-$AX$9*$AY$9*$B32^2),10^18,$B32*$AY$9/(1-$AX$9*$AY$9*$B32^2))</f>
        <v>8.0630310841153838E-2</v>
      </c>
      <c r="BB32" s="1">
        <f t="shared" ref="BB32" si="19">AR32*AW32+AT32*AW35-AS32*AX32-AU32*AX35</f>
        <v>0.95745042474806941</v>
      </c>
      <c r="BC32" s="9">
        <f t="shared" ref="BC32" si="20">(AR32*AX32+AS32*AW32+AT32*AX35+AU32*AW35)</f>
        <v>0</v>
      </c>
      <c r="BD32" s="2">
        <f t="shared" ref="BD32" si="21">AR32*AY32+AT32*AY35-AS32*AZ32-AU32*AZ35</f>
        <v>0</v>
      </c>
      <c r="BE32" s="8">
        <f t="shared" ref="BE32" si="22">(AR32*AZ32+AS32*AY32+AT32*AZ35+AU32*AY35)</f>
        <v>0.2685608577077917</v>
      </c>
      <c r="BG32" s="1">
        <v>1</v>
      </c>
      <c r="BH32" s="7">
        <v>0</v>
      </c>
      <c r="BI32" s="2">
        <v>0</v>
      </c>
      <c r="BJ32" s="8">
        <v>0</v>
      </c>
      <c r="BK32" s="20"/>
      <c r="BL32" s="1">
        <f t="shared" ref="BL32" si="23">BB32*BG32+BD32*BG35-BC32*BH32-BE32*BH35</f>
        <v>0.93499873704369807</v>
      </c>
      <c r="BM32" s="9">
        <f t="shared" ref="BM32" si="24">(BB32*BH32+BC32*BG32+BD32*BH35+BE32*BG35)</f>
        <v>0</v>
      </c>
      <c r="BN32" s="2">
        <f t="shared" ref="BN32" si="25">BB32*BI32+BD32*BI35-BC32*BJ32-BE32*BJ35</f>
        <v>0</v>
      </c>
      <c r="BO32" s="8">
        <f t="shared" ref="BO32" si="26">(BB32*BJ32+BC32*BI32+BD32*BJ35+BE32*BI35)</f>
        <v>0.2685608577077917</v>
      </c>
      <c r="BP32" s="20"/>
      <c r="BQ32" s="16">
        <v>1</v>
      </c>
      <c r="BR32" s="23">
        <v>0</v>
      </c>
      <c r="BS32" s="14">
        <v>0</v>
      </c>
      <c r="BT32" s="22">
        <v>0</v>
      </c>
      <c r="BV32" s="1">
        <f t="shared" ref="BV32" si="27">BL32*BQ32+BN32*BQ35-BM32*BR32-BO32*BR35</f>
        <v>0.93499873704369807</v>
      </c>
      <c r="BW32" s="9">
        <f t="shared" ref="BW32" si="28">(BL32*BR32+BM32*BQ32+BN32*BR35+BO32*BQ35)</f>
        <v>0.2685608577077917</v>
      </c>
      <c r="BX32" s="2">
        <f t="shared" ref="BX32" si="29">BL32*BS32+BN32*BS35-BM32*BT32-BO32*BT35</f>
        <v>0</v>
      </c>
      <c r="BY32" s="8">
        <f t="shared" ref="BY32" si="30">(BL32*BT32+BM32*BS32+BN32*BT35+BO32*BS35)</f>
        <v>0.2685608577077917</v>
      </c>
      <c r="CA32" s="28">
        <f t="shared" ref="CA32" si="31">20*LOG(((1+$BR$9)/$BR$9)/((BV32+BV35)^2+(BW32+BW35)^2)^0.5)</f>
        <v>-4.3118892005187572E-2</v>
      </c>
      <c r="CC32" s="114">
        <f t="shared" ref="CC32" si="32">((BV32^2+BW32^2)^0.5)/((BV35^2+BW35^2)^0.5)</f>
        <v>0.93025753052658411</v>
      </c>
      <c r="CD32" s="13"/>
      <c r="CE32" s="32" t="s">
        <v>4</v>
      </c>
      <c r="CF32" s="40" t="s">
        <v>9</v>
      </c>
      <c r="CG32" s="66" t="s">
        <v>36</v>
      </c>
      <c r="CH32" s="81" t="s">
        <v>9</v>
      </c>
      <c r="CI32" s="81" t="s">
        <v>38</v>
      </c>
      <c r="CJ32" s="121" t="s">
        <v>76</v>
      </c>
      <c r="CK32" s="118" t="s">
        <v>77</v>
      </c>
    </row>
    <row r="33" spans="2:89" ht="18.600000000000001" customHeight="1" thickBot="1">
      <c r="D33" s="3"/>
      <c r="G33" s="4"/>
      <c r="I33" s="3"/>
      <c r="L33" s="4"/>
      <c r="N33" s="3"/>
      <c r="Q33" s="4"/>
      <c r="S33" s="3"/>
      <c r="V33" s="4"/>
      <c r="X33" s="3"/>
      <c r="AA33" s="4"/>
      <c r="AC33" s="3"/>
      <c r="AF33" s="4"/>
      <c r="AH33" s="3"/>
      <c r="AK33" s="4"/>
      <c r="AM33" s="3"/>
      <c r="AP33" s="4"/>
      <c r="AR33" s="3"/>
      <c r="AU33" s="4"/>
      <c r="AW33" s="3"/>
      <c r="AZ33" s="4"/>
      <c r="BB33" s="3"/>
      <c r="BE33" s="4"/>
      <c r="BG33" s="3"/>
      <c r="BJ33" s="4"/>
      <c r="BL33" s="3"/>
      <c r="BO33" s="4"/>
      <c r="BQ33" s="16"/>
      <c r="BR33" s="14"/>
      <c r="BS33" s="14"/>
      <c r="BT33" s="17"/>
      <c r="BV33" s="3"/>
      <c r="BY33" s="4"/>
      <c r="CC33" s="115"/>
      <c r="CD33" s="13"/>
      <c r="CE33" s="31">
        <f t="shared" ref="CE33:CE96" si="33">INDEX(B:B,(ROW()-33)*7+25)</f>
        <v>9.9999999999999995E-8</v>
      </c>
      <c r="CF33" s="57">
        <f>INDEX(CA:CA,(ROW()-33)*7+25)</f>
        <v>-4.6287718394557899E-14</v>
      </c>
      <c r="CG33" s="57">
        <f>INDEX(CA:CA,(ROW()-33)*7+28)</f>
        <v>-2.154980211156291E-5</v>
      </c>
      <c r="CH33" s="82"/>
      <c r="CI33" s="83"/>
      <c r="CJ33" s="122"/>
      <c r="CK33" s="119">
        <f t="shared" ref="CK33:CK97" si="34">INDEX(CC:CC,(ROW()-33)*7+28)</f>
        <v>-139.72318537151435</v>
      </c>
    </row>
    <row r="34" spans="2:89" ht="18.600000000000001" customHeight="1" thickBot="1">
      <c r="D34" s="271" t="s">
        <v>141</v>
      </c>
      <c r="E34" s="272"/>
      <c r="F34" s="273" t="s">
        <v>142</v>
      </c>
      <c r="G34" s="274"/>
      <c r="H34" s="237"/>
      <c r="I34" s="271" t="s">
        <v>143</v>
      </c>
      <c r="J34" s="272"/>
      <c r="K34" s="273" t="s">
        <v>144</v>
      </c>
      <c r="L34" s="274"/>
      <c r="N34" s="262" t="s">
        <v>145</v>
      </c>
      <c r="O34" s="263"/>
      <c r="P34" s="264" t="s">
        <v>146</v>
      </c>
      <c r="Q34" s="265"/>
      <c r="S34" s="271" t="s">
        <v>147</v>
      </c>
      <c r="T34" s="272"/>
      <c r="U34" s="273" t="s">
        <v>148</v>
      </c>
      <c r="V34" s="274"/>
      <c r="W34" s="20"/>
      <c r="X34" s="262" t="s">
        <v>149</v>
      </c>
      <c r="Y34" s="263"/>
      <c r="Z34" s="264" t="s">
        <v>150</v>
      </c>
      <c r="AA34" s="265"/>
      <c r="AB34" s="20"/>
      <c r="AC34" s="271" t="s">
        <v>151</v>
      </c>
      <c r="AD34" s="272"/>
      <c r="AE34" s="273" t="s">
        <v>152</v>
      </c>
      <c r="AF34" s="274"/>
      <c r="AG34" s="20"/>
      <c r="AH34" s="262" t="s">
        <v>153</v>
      </c>
      <c r="AI34" s="263"/>
      <c r="AJ34" s="264" t="s">
        <v>154</v>
      </c>
      <c r="AK34" s="265"/>
      <c r="AL34" s="20"/>
      <c r="AM34" s="271" t="s">
        <v>155</v>
      </c>
      <c r="AN34" s="272"/>
      <c r="AO34" s="273" t="s">
        <v>156</v>
      </c>
      <c r="AP34" s="274"/>
      <c r="AR34" s="262" t="s">
        <v>157</v>
      </c>
      <c r="AS34" s="263"/>
      <c r="AT34" s="264" t="s">
        <v>158</v>
      </c>
      <c r="AU34" s="265"/>
      <c r="AV34" s="41"/>
      <c r="AW34" s="271" t="s">
        <v>159</v>
      </c>
      <c r="AX34" s="272"/>
      <c r="AY34" s="273" t="s">
        <v>160</v>
      </c>
      <c r="AZ34" s="274"/>
      <c r="BA34" s="20"/>
      <c r="BB34" s="262" t="s">
        <v>161</v>
      </c>
      <c r="BC34" s="263"/>
      <c r="BD34" s="264" t="s">
        <v>162</v>
      </c>
      <c r="BE34" s="265"/>
      <c r="BF34" s="41"/>
      <c r="BG34" s="271" t="s">
        <v>163</v>
      </c>
      <c r="BH34" s="272"/>
      <c r="BI34" s="273" t="s">
        <v>164</v>
      </c>
      <c r="BJ34" s="274"/>
      <c r="BK34" s="41"/>
      <c r="BL34" s="262" t="s">
        <v>165</v>
      </c>
      <c r="BM34" s="263"/>
      <c r="BN34" s="264" t="s">
        <v>166</v>
      </c>
      <c r="BO34" s="265"/>
      <c r="BP34" s="41"/>
      <c r="BQ34" s="271" t="s">
        <v>167</v>
      </c>
      <c r="BR34" s="272"/>
      <c r="BS34" s="273" t="s">
        <v>168</v>
      </c>
      <c r="BT34" s="274"/>
      <c r="BU34" s="20"/>
      <c r="BV34" s="262" t="s">
        <v>169</v>
      </c>
      <c r="BW34" s="263"/>
      <c r="BX34" s="264" t="s">
        <v>170</v>
      </c>
      <c r="BY34" s="265"/>
      <c r="CA34" s="55" t="s">
        <v>35</v>
      </c>
      <c r="CC34" s="116" t="s">
        <v>75</v>
      </c>
      <c r="CD34" s="13"/>
      <c r="CE34" s="59">
        <f t="shared" si="33"/>
        <v>0.1</v>
      </c>
      <c r="CF34" s="60">
        <f t="shared" ref="CF34:CF97" si="35">INDEX(CA:CA,(ROW()-33)*7+25)</f>
        <v>-4.3118892005187572E-2</v>
      </c>
      <c r="CG34" s="62">
        <f t="shared" ref="CG34:CG97" si="36">INDEX(CA:CA,(ROW()-33)*7+28)</f>
        <v>-21.50768163499988</v>
      </c>
      <c r="CH34" s="65">
        <f>CF34</f>
        <v>-4.3118892005187572E-2</v>
      </c>
      <c r="CI34" s="14">
        <f>(CG35-CG34)/(CE35-CE34)</f>
        <v>-214.16728647613087</v>
      </c>
      <c r="CJ34" s="14">
        <f>(IF(CI34&lt;0,CI34,(CI35+CI33)/2))*PI()/180</f>
        <v>-3.737924299070408</v>
      </c>
      <c r="CK34" s="17">
        <f t="shared" si="34"/>
        <v>-19.518717324188785</v>
      </c>
    </row>
    <row r="35" spans="2:89" ht="18.600000000000001" customHeight="1" thickTop="1" thickBot="1">
      <c r="D35" s="1">
        <v>0</v>
      </c>
      <c r="E35" s="9">
        <f t="shared" ref="E35" si="37">$E$9*$B32</f>
        <v>0.11768000000000001</v>
      </c>
      <c r="F35" s="2">
        <v>1</v>
      </c>
      <c r="G35" s="8">
        <v>0</v>
      </c>
      <c r="I35" s="1">
        <v>0</v>
      </c>
      <c r="J35" s="9">
        <v>0</v>
      </c>
      <c r="K35" s="2">
        <v>1</v>
      </c>
      <c r="L35" s="8">
        <v>0</v>
      </c>
      <c r="N35" s="1">
        <f t="shared" ref="N35" si="38">D35*I32+F35*I35-E35*J32-G35*J35</f>
        <v>0</v>
      </c>
      <c r="O35" s="9">
        <f t="shared" ref="O35" si="39">(D35*J32+E35*I32+F35*J35+G35*I35)</f>
        <v>0.11768000000000001</v>
      </c>
      <c r="P35" s="2">
        <f t="shared" ref="P35" si="40">D35*K32+F35*K35-E35*L32-G35*L35</f>
        <v>0.98590812624610846</v>
      </c>
      <c r="Q35" s="8">
        <f t="shared" ref="Q35" si="41">(D35*L32+E35*K32+F35*L35+G35*K35)</f>
        <v>0</v>
      </c>
      <c r="S35" s="1">
        <v>0</v>
      </c>
      <c r="T35" s="9">
        <f t="shared" ref="T35" si="42">$T$9*$B32</f>
        <v>0.15113000000000001</v>
      </c>
      <c r="U35" s="2">
        <v>1</v>
      </c>
      <c r="V35" s="8">
        <v>0</v>
      </c>
      <c r="X35" s="1">
        <f t="shared" ref="X35" si="43">N35*S32+P35*S35-O35*T32-Q35*T35</f>
        <v>0</v>
      </c>
      <c r="Y35" s="9">
        <f t="shared" ref="Y35" si="44">(N35*T32+O35*S32+P35*T35+Q35*S35)</f>
        <v>0.26668029511957436</v>
      </c>
      <c r="Z35" s="2">
        <f t="shared" ref="Z35" si="45">N35*U32+P35*U35-O35*V32-Q35*V35</f>
        <v>0.98590812624610846</v>
      </c>
      <c r="AA35" s="8">
        <f t="shared" ref="AA35" si="46">(N35*V32+O35*U32+P35*V35+Q35*U35)</f>
        <v>0</v>
      </c>
      <c r="AB35" s="20"/>
      <c r="AC35" s="1">
        <v>0</v>
      </c>
      <c r="AD35" s="9">
        <v>0</v>
      </c>
      <c r="AE35" s="2">
        <v>1</v>
      </c>
      <c r="AF35" s="8">
        <v>0</v>
      </c>
      <c r="AH35" s="1">
        <f t="shared" ref="AH35" si="47">X35*AC32+Z35*AC35-Y35*AD32-AA35*AD35</f>
        <v>0</v>
      </c>
      <c r="AI35" s="9">
        <f t="shared" ref="AI35" si="48">(X35*AD32+Y35*AC32+Z35*AD35+AA35*AC35)</f>
        <v>0.26668029511957436</v>
      </c>
      <c r="AJ35" s="2">
        <f t="shared" ref="AJ35" si="49">X35*AE32+Z35*AE35-Y35*AF32-AA35*AF35</f>
        <v>0.96645810573129021</v>
      </c>
      <c r="AK35" s="8">
        <f t="shared" ref="AK35" si="50">(X35*AF32+Y35*AE32+Z35*AF35+AA35*AE35)</f>
        <v>0</v>
      </c>
      <c r="AM35" s="1">
        <v>0</v>
      </c>
      <c r="AN35" s="9">
        <f t="shared" ref="AN35" si="51">$AN$9*$B32</f>
        <v>0.12778</v>
      </c>
      <c r="AO35" s="2">
        <v>1</v>
      </c>
      <c r="AP35" s="8">
        <v>0</v>
      </c>
      <c r="AR35" s="1">
        <f t="shared" ref="AR35" si="52">AH35*AM32+AJ35*AM35-AI35*AN32-AK35*AN35</f>
        <v>0</v>
      </c>
      <c r="AS35" s="9">
        <f t="shared" ref="AS35" si="53">(AH35*AN32+AI35*AM32+AJ35*AN35+AK35*AM35)</f>
        <v>0.39017431186991863</v>
      </c>
      <c r="AT35" s="2">
        <f t="shared" ref="AT35" si="54">AH35*AO32+AJ35*AO35-AI35*AP32-AK35*AP35</f>
        <v>0.96645810573129021</v>
      </c>
      <c r="AU35" s="8">
        <f t="shared" ref="AU35" si="55">(AH35*AP32+AI35*AO32+AJ35*AP35+AK35*AO35)</f>
        <v>0</v>
      </c>
      <c r="AV35" s="20"/>
      <c r="AW35" s="1">
        <v>0</v>
      </c>
      <c r="AX35" s="9">
        <v>0</v>
      </c>
      <c r="AY35" s="2">
        <v>1</v>
      </c>
      <c r="AZ35" s="8">
        <v>0</v>
      </c>
      <c r="BB35" s="1">
        <f t="shared" ref="BB35" si="56">AR35*AW32+AT35*AW35-AS35*AX32-AU35*AX35</f>
        <v>0</v>
      </c>
      <c r="BC35" s="9">
        <f t="shared" ref="BC35" si="57">(AR35*AX32+AS35*AW32+AT35*AX35+AU35*AW35)</f>
        <v>0.39017431186991863</v>
      </c>
      <c r="BD35" s="2">
        <f t="shared" ref="BD35" si="58">AR35*AY32+AT35*AY35-AS35*AZ32-AU35*AZ35</f>
        <v>0.9349982296829854</v>
      </c>
      <c r="BE35" s="8">
        <f t="shared" ref="BE35" si="59">(AR35*AZ32+AS35*AY32+AT35*AZ35+AU35*AY35)</f>
        <v>0</v>
      </c>
      <c r="BG35" s="1">
        <v>0</v>
      </c>
      <c r="BH35" s="9">
        <f t="shared" ref="BH35" si="60">$BH$9*$B32</f>
        <v>8.3600000000000008E-2</v>
      </c>
      <c r="BI35" s="2">
        <v>1</v>
      </c>
      <c r="BJ35" s="8">
        <v>0</v>
      </c>
      <c r="BK35" s="20"/>
      <c r="BL35" s="1">
        <f t="shared" ref="BL35" si="61">BB35*BG32+BD35*BG35-BC35*BH32-BE35*BH35</f>
        <v>0</v>
      </c>
      <c r="BM35" s="9">
        <f t="shared" ref="BM35" si="62">(BB35*BH32+BC35*BG32+BD35*BH35+BE35*BG35)</f>
        <v>0.46834016387141619</v>
      </c>
      <c r="BN35" s="2">
        <f t="shared" ref="BN35" si="63">BB35*BI32+BD35*BI35-BC35*BJ32-BE35*BJ35</f>
        <v>0.9349982296829854</v>
      </c>
      <c r="BO35" s="8">
        <f t="shared" ref="BO35" si="64">(BB35*BJ32+BC35*BI32+BD35*BJ35+BE35*BI35)</f>
        <v>0</v>
      </c>
      <c r="BP35" s="20"/>
      <c r="BQ35" s="18">
        <f t="shared" ref="BQ35:BQ98" si="65">1/$BR$9</f>
        <v>1</v>
      </c>
      <c r="BR35" s="25">
        <v>0</v>
      </c>
      <c r="BS35" s="19">
        <v>1</v>
      </c>
      <c r="BT35" s="24">
        <v>0</v>
      </c>
      <c r="BV35" s="1">
        <f t="shared" ref="BV35" si="66">BL35*BQ32+BN35*BQ35-BM35*BR32-BO35*BR35</f>
        <v>0.9349982296829854</v>
      </c>
      <c r="BW35" s="9">
        <f t="shared" ref="BW35" si="67">(BL35*BR32+BM35*BQ32+BN35*BR35+BO35*BQ35)</f>
        <v>0.46834016387141619</v>
      </c>
      <c r="BX35" s="2">
        <f t="shared" ref="BX35" si="68">BL35*BS32+BN35*BS35-BM35*BT32-BO35*BT35</f>
        <v>0.9349982296829854</v>
      </c>
      <c r="BY35" s="8">
        <f t="shared" ref="BY35" si="69">(BL35*BT32+BM35*BS32+BN35*BT35+BO35*BS35)</f>
        <v>0</v>
      </c>
      <c r="CA35" s="56">
        <f t="shared" ref="CA35" si="70">(180/PI())*ATAN(-1*(BW32+BW35)/(BV32+BV35))</f>
        <v>-21.50768163499988</v>
      </c>
      <c r="CC35" s="117">
        <f t="shared" ref="CC35" si="71">20*LOG(((1-(10^(CA32/20)^2)*(1-((1-CC32)/(1+CC32))^2))^0.5))</f>
        <v>-19.518717324188785</v>
      </c>
      <c r="CD35" s="13"/>
      <c r="CE35" s="59">
        <f t="shared" si="33"/>
        <v>0.12</v>
      </c>
      <c r="CF35" s="60">
        <f t="shared" si="35"/>
        <v>-5.9724780307213357E-2</v>
      </c>
      <c r="CG35" s="62">
        <f t="shared" si="36"/>
        <v>-25.791027364522495</v>
      </c>
      <c r="CH35" s="65">
        <f t="shared" ref="CH35:CH80" si="72">CF35</f>
        <v>-5.9724780307213357E-2</v>
      </c>
      <c r="CI35" s="14">
        <f>(CG36-CG35)/(CE36-CE35)</f>
        <v>-213.84861632762727</v>
      </c>
      <c r="CJ35" s="14">
        <f t="shared" ref="CJ35:CJ98" si="73">(IF(CI35&lt;0,CI35,(CI36+CI34)/2))*PI()/180</f>
        <v>-3.7323624557512005</v>
      </c>
      <c r="CK35" s="17">
        <f t="shared" si="34"/>
        <v>-17.917607130539192</v>
      </c>
    </row>
    <row r="36" spans="2:89" ht="18.600000000000001" customHeight="1">
      <c r="CE36" s="59">
        <f t="shared" si="33"/>
        <v>0.14000000000000001</v>
      </c>
      <c r="CF36" s="60">
        <f t="shared" si="35"/>
        <v>-7.7606561686452608E-2</v>
      </c>
      <c r="CG36" s="62">
        <f t="shared" si="36"/>
        <v>-30.067999691075045</v>
      </c>
      <c r="CH36" s="65">
        <f t="shared" si="72"/>
        <v>-7.7606561686452608E-2</v>
      </c>
      <c r="CI36" s="14">
        <f t="shared" ref="CI36:CI99" si="74">(CG37-CG36)/(CE37-CE36)</f>
        <v>-213.61487430843741</v>
      </c>
      <c r="CJ36" s="14">
        <f t="shared" si="73"/>
        <v>-3.7282828879160776</v>
      </c>
      <c r="CK36" s="17">
        <f t="shared" si="34"/>
        <v>-16.582904594268012</v>
      </c>
    </row>
    <row r="37" spans="2:89" ht="18.600000000000001" customHeight="1" thickBot="1">
      <c r="E37" s="6" t="s">
        <v>3</v>
      </c>
      <c r="J37" s="6" t="s">
        <v>5</v>
      </c>
      <c r="O37" s="6" t="s">
        <v>10</v>
      </c>
      <c r="T37" s="6" t="s">
        <v>6</v>
      </c>
      <c r="Y37" s="6" t="s">
        <v>11</v>
      </c>
      <c r="AD37" s="6" t="s">
        <v>12</v>
      </c>
      <c r="AI37" s="6" t="s">
        <v>13</v>
      </c>
      <c r="AN37" s="6" t="s">
        <v>14</v>
      </c>
      <c r="AS37" s="6" t="s">
        <v>15</v>
      </c>
      <c r="AX37" s="6" t="s">
        <v>19</v>
      </c>
      <c r="BC37" s="6" t="s">
        <v>17</v>
      </c>
      <c r="BH37" s="6" t="s">
        <v>20</v>
      </c>
      <c r="BM37" s="6" t="s">
        <v>18</v>
      </c>
      <c r="BQ37" s="26" t="s">
        <v>16</v>
      </c>
      <c r="BR37" s="26"/>
      <c r="BS37" s="21"/>
      <c r="BT37" s="21"/>
      <c r="BU37" s="21"/>
      <c r="BV37" s="21"/>
      <c r="BW37" s="26" t="s">
        <v>21</v>
      </c>
      <c r="BX37" s="21"/>
      <c r="BY37" s="21"/>
      <c r="CE37" s="59">
        <f t="shared" si="33"/>
        <v>0.16</v>
      </c>
      <c r="CF37" s="60">
        <f t="shared" si="35"/>
        <v>-9.6014424132297799E-2</v>
      </c>
      <c r="CG37" s="62">
        <f t="shared" si="36"/>
        <v>-34.340297177243791</v>
      </c>
      <c r="CH37" s="65">
        <f t="shared" si="72"/>
        <v>-9.6014424132297799E-2</v>
      </c>
      <c r="CI37" s="14">
        <f t="shared" si="74"/>
        <v>-213.5201993323908</v>
      </c>
      <c r="CJ37" s="14">
        <f t="shared" si="73"/>
        <v>-3.7266304978648179</v>
      </c>
      <c r="CK37" s="17">
        <f t="shared" si="34"/>
        <v>-15.455898156503743</v>
      </c>
    </row>
    <row r="38" spans="2:89" ht="18.600000000000001" customHeight="1" thickBot="1">
      <c r="B38" s="11"/>
      <c r="D38" s="266" t="s">
        <v>113</v>
      </c>
      <c r="E38" s="267"/>
      <c r="F38" s="268" t="s">
        <v>114</v>
      </c>
      <c r="G38" s="269"/>
      <c r="H38" s="237"/>
      <c r="I38" s="262" t="s">
        <v>0</v>
      </c>
      <c r="J38" s="263"/>
      <c r="K38" s="264" t="s">
        <v>1</v>
      </c>
      <c r="L38" s="265"/>
      <c r="M38" s="21"/>
      <c r="N38" s="262" t="s">
        <v>115</v>
      </c>
      <c r="O38" s="263"/>
      <c r="P38" s="264" t="s">
        <v>116</v>
      </c>
      <c r="Q38" s="265"/>
      <c r="R38" s="21"/>
      <c r="S38" s="266" t="s">
        <v>117</v>
      </c>
      <c r="T38" s="267"/>
      <c r="U38" s="268" t="s">
        <v>118</v>
      </c>
      <c r="V38" s="269"/>
      <c r="W38" s="20"/>
      <c r="X38" s="262" t="s">
        <v>119</v>
      </c>
      <c r="Y38" s="263"/>
      <c r="Z38" s="264" t="s">
        <v>120</v>
      </c>
      <c r="AA38" s="265"/>
      <c r="AB38" s="20"/>
      <c r="AC38" s="262" t="s">
        <v>121</v>
      </c>
      <c r="AD38" s="263"/>
      <c r="AE38" s="264" t="s">
        <v>7</v>
      </c>
      <c r="AF38" s="265"/>
      <c r="AG38" s="20"/>
      <c r="AH38" s="262" t="s">
        <v>122</v>
      </c>
      <c r="AI38" s="263"/>
      <c r="AJ38" s="264" t="s">
        <v>123</v>
      </c>
      <c r="AK38" s="265"/>
      <c r="AL38" s="20"/>
      <c r="AM38" s="266" t="s">
        <v>124</v>
      </c>
      <c r="AN38" s="267"/>
      <c r="AO38" s="268" t="s">
        <v>125</v>
      </c>
      <c r="AP38" s="269"/>
      <c r="AQ38" s="21"/>
      <c r="AR38" s="262" t="s">
        <v>126</v>
      </c>
      <c r="AS38" s="263"/>
      <c r="AT38" s="264" t="s">
        <v>2</v>
      </c>
      <c r="AU38" s="265"/>
      <c r="AV38" s="41"/>
      <c r="AW38" s="262" t="s">
        <v>127</v>
      </c>
      <c r="AX38" s="263"/>
      <c r="AY38" s="264" t="s">
        <v>128</v>
      </c>
      <c r="AZ38" s="265"/>
      <c r="BA38" s="20"/>
      <c r="BB38" s="262" t="s">
        <v>129</v>
      </c>
      <c r="BC38" s="263"/>
      <c r="BD38" s="264" t="s">
        <v>130</v>
      </c>
      <c r="BE38" s="265"/>
      <c r="BF38" s="41"/>
      <c r="BG38" s="266" t="s">
        <v>131</v>
      </c>
      <c r="BH38" s="267"/>
      <c r="BI38" s="268" t="s">
        <v>132</v>
      </c>
      <c r="BJ38" s="269"/>
      <c r="BK38" s="41"/>
      <c r="BL38" s="262" t="s">
        <v>133</v>
      </c>
      <c r="BM38" s="263"/>
      <c r="BN38" s="264" t="s">
        <v>134</v>
      </c>
      <c r="BO38" s="265"/>
      <c r="BP38" s="41"/>
      <c r="BQ38" s="262" t="s">
        <v>135</v>
      </c>
      <c r="BR38" s="263"/>
      <c r="BS38" s="264" t="s">
        <v>136</v>
      </c>
      <c r="BT38" s="265"/>
      <c r="BU38" s="20"/>
      <c r="BV38" s="262" t="s">
        <v>137</v>
      </c>
      <c r="BW38" s="263"/>
      <c r="BX38" s="264" t="s">
        <v>138</v>
      </c>
      <c r="BY38" s="265"/>
      <c r="CA38" s="27" t="s">
        <v>8</v>
      </c>
      <c r="CC38" s="113" t="s">
        <v>74</v>
      </c>
      <c r="CD38" s="13"/>
      <c r="CE38" s="59">
        <f t="shared" si="33"/>
        <v>0.18</v>
      </c>
      <c r="CF38" s="60">
        <f t="shared" si="35"/>
        <v>-0.11416773567054689</v>
      </c>
      <c r="CG38" s="62">
        <f t="shared" si="36"/>
        <v>-38.610701163891605</v>
      </c>
      <c r="CH38" s="65">
        <f t="shared" si="72"/>
        <v>-0.11416773567054689</v>
      </c>
      <c r="CI38" s="14">
        <f t="shared" si="74"/>
        <v>-213.62073638419525</v>
      </c>
      <c r="CJ38" s="14">
        <f t="shared" si="73"/>
        <v>-3.7283852004390536</v>
      </c>
      <c r="CK38" s="17">
        <f t="shared" si="34"/>
        <v>-14.500265727561818</v>
      </c>
    </row>
    <row r="39" spans="2:89" ht="18.600000000000001" customHeight="1" thickTop="1" thickBot="1">
      <c r="B39" s="37">
        <v>0.12</v>
      </c>
      <c r="D39" s="1">
        <v>1</v>
      </c>
      <c r="E39" s="7">
        <v>0</v>
      </c>
      <c r="F39" s="2">
        <v>0</v>
      </c>
      <c r="G39" s="8">
        <v>0</v>
      </c>
      <c r="I39" s="1">
        <v>1</v>
      </c>
      <c r="J39" s="9">
        <v>0</v>
      </c>
      <c r="K39" s="2">
        <v>0</v>
      </c>
      <c r="L39" s="8">
        <f t="shared" ref="L39:L102" si="75">IF(0=(1-$J$9*$K$9*$B39^2),10^18,$B39*$K$9/(1-$J$9*$K$9*$B39^2))</f>
        <v>0.14384383333172293</v>
      </c>
      <c r="N39" s="1">
        <f t="shared" ref="N39" si="76">D39*I39+F39*I42-E39*J39-G39*J42</f>
        <v>1</v>
      </c>
      <c r="O39" s="9">
        <f t="shared" ref="O39" si="77">(D39*J39+E39*I39+F39*J42+G39*I42)</f>
        <v>0</v>
      </c>
      <c r="P39" s="2">
        <f t="shared" ref="P39" si="78">D39*K39+F39*K42-E39*L39-G39*L42</f>
        <v>0</v>
      </c>
      <c r="Q39" s="8">
        <f t="shared" ref="Q39" si="79">(D39*L39+E39*K39+F39*L42+G39*K42)</f>
        <v>0.14384383333172293</v>
      </c>
      <c r="S39" s="1">
        <v>1</v>
      </c>
      <c r="T39" s="7">
        <v>0</v>
      </c>
      <c r="U39" s="2">
        <v>0</v>
      </c>
      <c r="V39" s="8">
        <v>0</v>
      </c>
      <c r="X39" s="1">
        <f t="shared" ref="X39" si="80">N39*S39+P39*S42-O39*T39-Q39*T42</f>
        <v>0.97391305776229209</v>
      </c>
      <c r="Y39" s="9">
        <f t="shared" ref="Y39" si="81">(N39*T39+O39*S39+P39*T42+Q39*S42)</f>
        <v>0</v>
      </c>
      <c r="Z39" s="2">
        <f t="shared" ref="Z39" si="82">N39*U39+P39*U42-O39*V39-Q39*V42</f>
        <v>0</v>
      </c>
      <c r="AA39" s="8">
        <f t="shared" ref="AA39" si="83">(N39*V39+O39*U39+P39*V42+Q39*U42)</f>
        <v>0.14384383333172293</v>
      </c>
      <c r="AB39" s="20"/>
      <c r="AC39" s="1">
        <v>1</v>
      </c>
      <c r="AD39" s="9">
        <v>0</v>
      </c>
      <c r="AE39" s="2">
        <v>0</v>
      </c>
      <c r="AF39" s="8">
        <f t="shared" ref="AF39:AF102" si="84">IF(0=(1-$AE$9*$AD$9*$B39^2),10^18,$B39*$AE$9/(1-$AE$9*$AD$9*$B39^2))</f>
        <v>8.7805494639527915E-2</v>
      </c>
      <c r="AH39" s="1">
        <f t="shared" ref="AH39" si="85">X39*AC39+Z39*AC42-Y39*AD39-AA39*AD42</f>
        <v>0.97391305776229209</v>
      </c>
      <c r="AI39" s="9">
        <f t="shared" ref="AI39" si="86">(X39*AD39+Y39*AC39+Z39*AD42+AA39*AC42)</f>
        <v>0</v>
      </c>
      <c r="AJ39" s="2">
        <f t="shared" ref="AJ39" si="87">X39*AE39+Z39*AE42-Y39*AF39-AA39*AF42</f>
        <v>0</v>
      </c>
      <c r="AK39" s="8">
        <f t="shared" ref="AK39" si="88">(X39*AF39+Y39*AE39+Z39*AF42+AA39*AE42)</f>
        <v>0.2293587511044361</v>
      </c>
      <c r="AM39" s="1">
        <v>1</v>
      </c>
      <c r="AN39" s="7">
        <v>0</v>
      </c>
      <c r="AO39" s="2">
        <v>0</v>
      </c>
      <c r="AP39" s="8">
        <v>0</v>
      </c>
      <c r="AR39" s="1">
        <f t="shared" ref="AR39" si="89">AH39*AM39+AJ39*AM42-AI39*AN39-AK39*AN42</f>
        <v>0.93874410430294231</v>
      </c>
      <c r="AS39" s="9">
        <f t="shared" ref="AS39" si="90">(AH39*AN39+AI39*AM39+AJ39*AN42+AK39*AM42)</f>
        <v>0</v>
      </c>
      <c r="AT39" s="2">
        <f t="shared" ref="AT39" si="91">AH39*AO39+AJ39*AO42-AI39*AP39-AK39*AP42</f>
        <v>0</v>
      </c>
      <c r="AU39" s="8">
        <f t="shared" ref="AU39" si="92">(AH39*AP39+AI39*AO39+AJ39*AP42+AK39*AO42)</f>
        <v>0.2293587511044361</v>
      </c>
      <c r="AV39" s="20"/>
      <c r="AW39" s="1">
        <v>1</v>
      </c>
      <c r="AX39" s="9">
        <v>0</v>
      </c>
      <c r="AY39" s="2">
        <v>0</v>
      </c>
      <c r="AZ39" s="8">
        <f t="shared" ref="AZ39:AZ102" si="93">IF(0=(1-$AX$9*$AY$9*$B39^2),10^18,$B39*$AY$9/(1-$AX$9*$AY$9*$B39^2))</f>
        <v>9.7001431718078637E-2</v>
      </c>
      <c r="BB39" s="1">
        <f t="shared" ref="BB39" si="94">AR39*AW39+AT39*AW42-AS39*AX39-AU39*AX42</f>
        <v>0.93874410430294231</v>
      </c>
      <c r="BC39" s="9">
        <f t="shared" ref="BC39" si="95">(AR39*AX39+AS39*AW39+AT39*AX42+AU39*AW42)</f>
        <v>0</v>
      </c>
      <c r="BD39" s="2">
        <f t="shared" ref="BD39" si="96">AR39*AY39+AT39*AY42-AS39*AZ39-AU39*AZ42</f>
        <v>0</v>
      </c>
      <c r="BE39" s="8">
        <f t="shared" ref="BE39" si="97">(AR39*AZ39+AS39*AY39+AT39*AZ42+AU39*AY42)</f>
        <v>0.32041827323872685</v>
      </c>
      <c r="BG39" s="1">
        <v>1</v>
      </c>
      <c r="BH39" s="7">
        <v>0</v>
      </c>
      <c r="BI39" s="2">
        <v>0</v>
      </c>
      <c r="BJ39" s="8">
        <v>0</v>
      </c>
      <c r="BK39" s="20"/>
      <c r="BL39" s="1">
        <f t="shared" ref="BL39" si="98">BB39*BG39+BD39*BG42-BC39*BH39-BE39*BH42</f>
        <v>0.90659974313163327</v>
      </c>
      <c r="BM39" s="9">
        <f t="shared" ref="BM39" si="99">(BB39*BH39+BC39*BG39+BD39*BH42+BE39*BG42)</f>
        <v>0</v>
      </c>
      <c r="BN39" s="2">
        <f t="shared" ref="BN39" si="100">BB39*BI39+BD39*BI42-BC39*BJ39-BE39*BJ42</f>
        <v>0</v>
      </c>
      <c r="BO39" s="8">
        <f t="shared" ref="BO39" si="101">(BB39*BJ39+BC39*BI39+BD39*BJ42+BE39*BI42)</f>
        <v>0.32041827323872685</v>
      </c>
      <c r="BP39" s="20"/>
      <c r="BQ39" s="16">
        <v>1</v>
      </c>
      <c r="BR39" s="23">
        <v>0</v>
      </c>
      <c r="BS39" s="14">
        <v>0</v>
      </c>
      <c r="BT39" s="22">
        <v>0</v>
      </c>
      <c r="BV39" s="1">
        <f t="shared" ref="BV39" si="102">BL39*BQ39+BN39*BQ42-BM39*BR39-BO39*BR42</f>
        <v>0.90659974313163327</v>
      </c>
      <c r="BW39" s="9">
        <f t="shared" ref="BW39" si="103">(BL39*BR39+BM39*BQ39+BN39*BR42+BO39*BQ42)</f>
        <v>0.32041827323872685</v>
      </c>
      <c r="BX39" s="2">
        <f t="shared" ref="BX39" si="104">BL39*BS39+BN39*BS42-BM39*BT39-BO39*BT42</f>
        <v>0</v>
      </c>
      <c r="BY39" s="8">
        <f t="shared" ref="BY39" si="105">(BL39*BT39+BM39*BS39+BN39*BT42+BO39*BS42)</f>
        <v>0.32041827323872685</v>
      </c>
      <c r="CA39" s="28">
        <f t="shared" ref="CA39" si="106">20*LOG(((1+$BR$9)/$BR$9)/((BV39+BV42)^2+(BW39+BW42)^2)^0.5)</f>
        <v>-5.9724780307213357E-2</v>
      </c>
      <c r="CC39" s="114">
        <f t="shared" ref="CC39" si="107">((BV39^2+BW39^2)^0.5)/((BV42^2+BW42^2)^0.5)</f>
        <v>0.90423723868504235</v>
      </c>
      <c r="CD39" s="13"/>
      <c r="CE39" s="59">
        <f t="shared" si="33"/>
        <v>0.2</v>
      </c>
      <c r="CF39" s="60">
        <f t="shared" si="35"/>
        <v>-0.13128349780531068</v>
      </c>
      <c r="CG39" s="62">
        <f t="shared" si="36"/>
        <v>-42.883115891575514</v>
      </c>
      <c r="CH39" s="65">
        <f t="shared" si="72"/>
        <v>-0.13128349780531068</v>
      </c>
      <c r="CI39" s="14">
        <f t="shared" si="74"/>
        <v>-213.97314724260366</v>
      </c>
      <c r="CJ39" s="14">
        <f t="shared" si="73"/>
        <v>-3.7345359302380601</v>
      </c>
      <c r="CK39" s="17">
        <f t="shared" si="34"/>
        <v>-13.692473474999733</v>
      </c>
    </row>
    <row r="40" spans="2:89" ht="18.600000000000001" customHeight="1" thickBot="1">
      <c r="D40" s="3"/>
      <c r="G40" s="4"/>
      <c r="I40" s="3"/>
      <c r="L40" s="4"/>
      <c r="N40" s="3"/>
      <c r="Q40" s="4"/>
      <c r="S40" s="3"/>
      <c r="V40" s="4"/>
      <c r="X40" s="3"/>
      <c r="AA40" s="4"/>
      <c r="AC40" s="3"/>
      <c r="AF40" s="4"/>
      <c r="AH40" s="3"/>
      <c r="AK40" s="4"/>
      <c r="AM40" s="3"/>
      <c r="AP40" s="4"/>
      <c r="AR40" s="3"/>
      <c r="AU40" s="4"/>
      <c r="AW40" s="3"/>
      <c r="AZ40" s="4"/>
      <c r="BB40" s="3"/>
      <c r="BE40" s="4"/>
      <c r="BG40" s="3"/>
      <c r="BJ40" s="4"/>
      <c r="BL40" s="3"/>
      <c r="BO40" s="4"/>
      <c r="BQ40" s="16"/>
      <c r="BR40" s="14"/>
      <c r="BS40" s="14"/>
      <c r="BT40" s="17"/>
      <c r="BV40" s="3"/>
      <c r="BY40" s="4"/>
      <c r="CC40" s="115"/>
      <c r="CD40" s="13"/>
      <c r="CE40" s="59">
        <f t="shared" si="33"/>
        <v>0.22</v>
      </c>
      <c r="CF40" s="60">
        <f t="shared" si="35"/>
        <v>-0.14660481679244536</v>
      </c>
      <c r="CG40" s="62">
        <f t="shared" si="36"/>
        <v>-47.162578836427585</v>
      </c>
      <c r="CH40" s="65">
        <f t="shared" si="72"/>
        <v>-0.14660481679244536</v>
      </c>
      <c r="CI40" s="14">
        <f t="shared" si="74"/>
        <v>-214.63323012235281</v>
      </c>
      <c r="CJ40" s="14">
        <f t="shared" si="73"/>
        <v>-3.7460565498257279</v>
      </c>
      <c r="CK40" s="17">
        <f t="shared" si="34"/>
        <v>-13.017019693946514</v>
      </c>
    </row>
    <row r="41" spans="2:89" ht="18.600000000000001" customHeight="1" thickBot="1">
      <c r="D41" s="271" t="s">
        <v>141</v>
      </c>
      <c r="E41" s="272"/>
      <c r="F41" s="273" t="s">
        <v>142</v>
      </c>
      <c r="G41" s="274"/>
      <c r="H41" s="237"/>
      <c r="I41" s="271" t="s">
        <v>143</v>
      </c>
      <c r="J41" s="272"/>
      <c r="K41" s="273" t="s">
        <v>144</v>
      </c>
      <c r="L41" s="274"/>
      <c r="N41" s="262" t="s">
        <v>145</v>
      </c>
      <c r="O41" s="263"/>
      <c r="P41" s="264" t="s">
        <v>146</v>
      </c>
      <c r="Q41" s="265"/>
      <c r="S41" s="271" t="s">
        <v>147</v>
      </c>
      <c r="T41" s="272"/>
      <c r="U41" s="273" t="s">
        <v>148</v>
      </c>
      <c r="V41" s="274"/>
      <c r="W41" s="20"/>
      <c r="X41" s="262" t="s">
        <v>149</v>
      </c>
      <c r="Y41" s="263"/>
      <c r="Z41" s="264" t="s">
        <v>150</v>
      </c>
      <c r="AA41" s="265"/>
      <c r="AB41" s="20"/>
      <c r="AC41" s="271" t="s">
        <v>151</v>
      </c>
      <c r="AD41" s="272"/>
      <c r="AE41" s="273" t="s">
        <v>152</v>
      </c>
      <c r="AF41" s="274"/>
      <c r="AG41" s="20"/>
      <c r="AH41" s="262" t="s">
        <v>153</v>
      </c>
      <c r="AI41" s="263"/>
      <c r="AJ41" s="264" t="s">
        <v>154</v>
      </c>
      <c r="AK41" s="265"/>
      <c r="AL41" s="20"/>
      <c r="AM41" s="271" t="s">
        <v>155</v>
      </c>
      <c r="AN41" s="272"/>
      <c r="AO41" s="273" t="s">
        <v>156</v>
      </c>
      <c r="AP41" s="274"/>
      <c r="AR41" s="262" t="s">
        <v>157</v>
      </c>
      <c r="AS41" s="263"/>
      <c r="AT41" s="264" t="s">
        <v>158</v>
      </c>
      <c r="AU41" s="265"/>
      <c r="AV41" s="41"/>
      <c r="AW41" s="271" t="s">
        <v>159</v>
      </c>
      <c r="AX41" s="272"/>
      <c r="AY41" s="273" t="s">
        <v>160</v>
      </c>
      <c r="AZ41" s="274"/>
      <c r="BA41" s="20"/>
      <c r="BB41" s="262" t="s">
        <v>161</v>
      </c>
      <c r="BC41" s="263"/>
      <c r="BD41" s="264" t="s">
        <v>162</v>
      </c>
      <c r="BE41" s="265"/>
      <c r="BF41" s="41"/>
      <c r="BG41" s="271" t="s">
        <v>163</v>
      </c>
      <c r="BH41" s="272"/>
      <c r="BI41" s="273" t="s">
        <v>164</v>
      </c>
      <c r="BJ41" s="274"/>
      <c r="BK41" s="41"/>
      <c r="BL41" s="262" t="s">
        <v>165</v>
      </c>
      <c r="BM41" s="263"/>
      <c r="BN41" s="264" t="s">
        <v>166</v>
      </c>
      <c r="BO41" s="265"/>
      <c r="BP41" s="41"/>
      <c r="BQ41" s="271" t="s">
        <v>167</v>
      </c>
      <c r="BR41" s="272"/>
      <c r="BS41" s="273" t="s">
        <v>168</v>
      </c>
      <c r="BT41" s="274"/>
      <c r="BU41" s="20"/>
      <c r="BV41" s="262" t="s">
        <v>169</v>
      </c>
      <c r="BW41" s="263"/>
      <c r="BX41" s="264" t="s">
        <v>170</v>
      </c>
      <c r="BY41" s="265"/>
      <c r="CA41" s="55" t="s">
        <v>35</v>
      </c>
      <c r="CC41" s="116" t="s">
        <v>75</v>
      </c>
      <c r="CD41" s="13"/>
      <c r="CE41" s="59">
        <f t="shared" si="33"/>
        <v>0.24</v>
      </c>
      <c r="CF41" s="60">
        <f t="shared" si="35"/>
        <v>-0.15942886093660347</v>
      </c>
      <c r="CG41" s="62">
        <f t="shared" si="36"/>
        <v>-51.455243438874639</v>
      </c>
      <c r="CH41" s="65">
        <f t="shared" si="72"/>
        <v>-0.15942886093660347</v>
      </c>
      <c r="CI41" s="14">
        <f t="shared" si="74"/>
        <v>-215.65463823983799</v>
      </c>
      <c r="CJ41" s="14">
        <f t="shared" si="73"/>
        <v>-3.7638834844824416</v>
      </c>
      <c r="CK41" s="17">
        <f t="shared" si="34"/>
        <v>-12.463967543667728</v>
      </c>
    </row>
    <row r="42" spans="2:89" ht="18.600000000000001" customHeight="1" thickTop="1" thickBot="1">
      <c r="D42" s="1">
        <v>0</v>
      </c>
      <c r="E42" s="9">
        <f t="shared" ref="E42" si="108">$E$9*$B39</f>
        <v>0.14121600000000001</v>
      </c>
      <c r="F42" s="2">
        <v>1</v>
      </c>
      <c r="G42" s="8">
        <v>0</v>
      </c>
      <c r="I42" s="1">
        <v>0</v>
      </c>
      <c r="J42" s="9">
        <v>0</v>
      </c>
      <c r="K42" s="2">
        <v>1</v>
      </c>
      <c r="L42" s="8">
        <v>0</v>
      </c>
      <c r="N42" s="1">
        <f t="shared" ref="N42" si="109">D42*I39+F42*I42-E42*J39-G42*J42</f>
        <v>0</v>
      </c>
      <c r="O42" s="9">
        <f t="shared" ref="O42" si="110">(D42*J39+E42*I39+F42*J42+G42*I42)</f>
        <v>0.14121600000000001</v>
      </c>
      <c r="P42" s="2">
        <f t="shared" ref="P42" si="111">D42*K39+F42*K42-E42*L39-G42*L42</f>
        <v>0.97968694923222743</v>
      </c>
      <c r="Q42" s="8">
        <f t="shared" ref="Q42" si="112">(D42*L39+E42*K39+F42*L42+G42*K42)</f>
        <v>0</v>
      </c>
      <c r="S42" s="1">
        <v>0</v>
      </c>
      <c r="T42" s="9">
        <f t="shared" ref="T42" si="113">$T$9*$B39</f>
        <v>0.18135600000000002</v>
      </c>
      <c r="U42" s="2">
        <v>1</v>
      </c>
      <c r="V42" s="8">
        <v>0</v>
      </c>
      <c r="X42" s="1">
        <f t="shared" ref="X42" si="114">N42*S39+P42*S42-O42*T39-Q42*T42</f>
        <v>0</v>
      </c>
      <c r="Y42" s="9">
        <f t="shared" ref="Y42" si="115">(N42*T39+O42*S39+P42*T42+Q42*S42)</f>
        <v>0.3188881063649599</v>
      </c>
      <c r="Z42" s="2">
        <f t="shared" ref="Z42" si="116">N42*U39+P42*U42-O42*V39-Q42*V42</f>
        <v>0.97968694923222743</v>
      </c>
      <c r="AA42" s="8">
        <f t="shared" ref="AA42" si="117">(N42*V39+O42*U39+P42*V42+Q42*U42)</f>
        <v>0</v>
      </c>
      <c r="AB42" s="20"/>
      <c r="AC42" s="1">
        <v>0</v>
      </c>
      <c r="AD42" s="9">
        <v>0</v>
      </c>
      <c r="AE42" s="2">
        <v>1</v>
      </c>
      <c r="AF42" s="8">
        <v>0</v>
      </c>
      <c r="AH42" s="1">
        <f t="shared" ref="AH42" si="118">X42*AC39+Z42*AC42-Y42*AD39-AA42*AD42</f>
        <v>0</v>
      </c>
      <c r="AI42" s="9">
        <f t="shared" ref="AI42" si="119">(X42*AD39+Y42*AC39+Z42*AD42+AA42*AC42)</f>
        <v>0.3188881063649599</v>
      </c>
      <c r="AJ42" s="2">
        <f t="shared" ref="AJ42" si="120">X42*AE39+Z42*AE42-Y42*AF39-AA42*AF42</f>
        <v>0.95168682131818971</v>
      </c>
      <c r="AK42" s="8">
        <f t="shared" ref="AK42" si="121">(X42*AF39+Y42*AE39+Z42*AF42+AA42*AE42)</f>
        <v>0</v>
      </c>
      <c r="AM42" s="1">
        <v>0</v>
      </c>
      <c r="AN42" s="9">
        <f t="shared" ref="AN42" si="122">$AN$9*$B39</f>
        <v>0.153336</v>
      </c>
      <c r="AO42" s="2">
        <v>1</v>
      </c>
      <c r="AP42" s="8">
        <v>0</v>
      </c>
      <c r="AR42" s="1">
        <f t="shared" ref="AR42" si="123">AH42*AM39+AJ42*AM42-AI42*AN39-AK42*AN42</f>
        <v>0</v>
      </c>
      <c r="AS42" s="9">
        <f t="shared" ref="AS42" si="124">(AH42*AN39+AI42*AM39+AJ42*AN42+AK42*AM42)</f>
        <v>0.46481595679860588</v>
      </c>
      <c r="AT42" s="2">
        <f t="shared" ref="AT42" si="125">AH42*AO39+AJ42*AO42-AI42*AP39-AK42*AP42</f>
        <v>0.95168682131818971</v>
      </c>
      <c r="AU42" s="8">
        <f t="shared" ref="AU42" si="126">(AH42*AP39+AI42*AO39+AJ42*AP42+AK42*AO42)</f>
        <v>0</v>
      </c>
      <c r="AV42" s="20"/>
      <c r="AW42" s="1">
        <v>0</v>
      </c>
      <c r="AX42" s="9">
        <v>0</v>
      </c>
      <c r="AY42" s="2">
        <v>1</v>
      </c>
      <c r="AZ42" s="8">
        <v>0</v>
      </c>
      <c r="BB42" s="1">
        <f t="shared" ref="BB42" si="127">AR42*AW39+AT42*AW42-AS42*AX39-AU42*AX42</f>
        <v>0</v>
      </c>
      <c r="BC42" s="9">
        <f t="shared" ref="BC42" si="128">(AR42*AX39+AS42*AW39+AT42*AX42+AU42*AW42)</f>
        <v>0.46481595679860588</v>
      </c>
      <c r="BD42" s="2">
        <f t="shared" ref="BD42" si="129">AR42*AY39+AT42*AY42-AS42*AZ39-AU42*AZ42</f>
        <v>0.90659900802331639</v>
      </c>
      <c r="BE42" s="8">
        <f t="shared" ref="BE42" si="130">(AR42*AZ39+AS42*AY39+AT42*AZ42+AU42*AY42)</f>
        <v>0</v>
      </c>
      <c r="BG42" s="1">
        <v>0</v>
      </c>
      <c r="BH42" s="9">
        <f t="shared" ref="BH42" si="131">$BH$9*$B39</f>
        <v>0.10031999999999999</v>
      </c>
      <c r="BI42" s="2">
        <v>1</v>
      </c>
      <c r="BJ42" s="8">
        <v>0</v>
      </c>
      <c r="BK42" s="20"/>
      <c r="BL42" s="1">
        <f t="shared" ref="BL42" si="132">BB42*BG39+BD42*BG42-BC42*BH39-BE42*BH42</f>
        <v>0</v>
      </c>
      <c r="BM42" s="9">
        <f t="shared" ref="BM42" si="133">(BB42*BH39+BC42*BG39+BD42*BH42+BE42*BG42)</f>
        <v>0.55576596928350497</v>
      </c>
      <c r="BN42" s="2">
        <f t="shared" ref="BN42" si="134">BB42*BI39+BD42*BI42-BC42*BJ39-BE42*BJ42</f>
        <v>0.90659900802331639</v>
      </c>
      <c r="BO42" s="8">
        <f t="shared" ref="BO42" si="135">(BB42*BJ39+BC42*BI39+BD42*BJ42+BE42*BI42)</f>
        <v>0</v>
      </c>
      <c r="BP42" s="20"/>
      <c r="BQ42" s="18">
        <f t="shared" ref="BQ42:BQ105" si="136">1/$BR$9</f>
        <v>1</v>
      </c>
      <c r="BR42" s="25">
        <v>0</v>
      </c>
      <c r="BS42" s="19">
        <v>1</v>
      </c>
      <c r="BT42" s="24">
        <v>0</v>
      </c>
      <c r="BV42" s="1">
        <f t="shared" ref="BV42" si="137">BL42*BQ39+BN42*BQ42-BM42*BR39-BO42*BR42</f>
        <v>0.90659900802331639</v>
      </c>
      <c r="BW42" s="9">
        <f t="shared" ref="BW42" si="138">(BL42*BR39+BM42*BQ39+BN42*BR42+BO42*BQ42)</f>
        <v>0.55576596928350497</v>
      </c>
      <c r="BX42" s="2">
        <f t="shared" ref="BX42" si="139">BL42*BS39+BN42*BS42-BM42*BT39-BO42*BT42</f>
        <v>0.90659900802331639</v>
      </c>
      <c r="BY42" s="8">
        <f t="shared" ref="BY42" si="140">(BL42*BT39+BM42*BS39+BN42*BT42+BO42*BS42)</f>
        <v>0</v>
      </c>
      <c r="CA42" s="56">
        <f t="shared" ref="CA42" si="141">(180/PI())*ATAN(-1*(BW39+BW42)/(BV39+BV42))</f>
        <v>-25.791027364522495</v>
      </c>
      <c r="CC42" s="117">
        <f t="shared" ref="CC42" si="142">20*LOG(((1-(10^(CA39/20)^2)*(1-((1-CC39)/(1+CC39))^2))^0.5))</f>
        <v>-17.917607130539192</v>
      </c>
      <c r="CD42" s="13"/>
      <c r="CE42" s="59">
        <f t="shared" si="33"/>
        <v>0.26</v>
      </c>
      <c r="CF42" s="60">
        <f t="shared" si="35"/>
        <v>-0.16913395553017968</v>
      </c>
      <c r="CG42" s="62">
        <f t="shared" si="36"/>
        <v>-55.768336203671403</v>
      </c>
      <c r="CH42" s="65">
        <f t="shared" si="72"/>
        <v>-0.16913395553017968</v>
      </c>
      <c r="CI42" s="14">
        <f t="shared" si="74"/>
        <v>-217.08766063834037</v>
      </c>
      <c r="CJ42" s="14">
        <f t="shared" si="73"/>
        <v>-3.7888944435911345</v>
      </c>
      <c r="CK42" s="17">
        <f t="shared" si="34"/>
        <v>-12.027641434157486</v>
      </c>
    </row>
    <row r="43" spans="2:89" ht="18.600000000000001" customHeight="1">
      <c r="CE43" s="59">
        <f t="shared" si="33"/>
        <v>0.28000000000000003</v>
      </c>
      <c r="CF43" s="60">
        <f t="shared" si="35"/>
        <v>-0.17520560061338006</v>
      </c>
      <c r="CG43" s="62">
        <f t="shared" si="36"/>
        <v>-60.110089416438214</v>
      </c>
      <c r="CH43" s="65">
        <f t="shared" si="72"/>
        <v>-0.17520560061338006</v>
      </c>
      <c r="CI43" s="14">
        <f t="shared" si="74"/>
        <v>-218.97800865124253</v>
      </c>
      <c r="CJ43" s="14">
        <f t="shared" si="73"/>
        <v>-3.8218872404248097</v>
      </c>
      <c r="CK43" s="17">
        <f t="shared" si="34"/>
        <v>-11.705953506832135</v>
      </c>
    </row>
    <row r="44" spans="2:89" ht="18.600000000000001" customHeight="1" thickBot="1">
      <c r="E44" s="6" t="s">
        <v>3</v>
      </c>
      <c r="J44" s="6" t="s">
        <v>5</v>
      </c>
      <c r="O44" s="6" t="s">
        <v>10</v>
      </c>
      <c r="T44" s="6" t="s">
        <v>6</v>
      </c>
      <c r="Y44" s="6" t="s">
        <v>11</v>
      </c>
      <c r="AD44" s="6" t="s">
        <v>12</v>
      </c>
      <c r="AI44" s="6" t="s">
        <v>13</v>
      </c>
      <c r="AN44" s="6" t="s">
        <v>14</v>
      </c>
      <c r="AS44" s="6" t="s">
        <v>15</v>
      </c>
      <c r="AX44" s="6" t="s">
        <v>19</v>
      </c>
      <c r="BC44" s="6" t="s">
        <v>17</v>
      </c>
      <c r="BH44" s="6" t="s">
        <v>20</v>
      </c>
      <c r="BM44" s="6" t="s">
        <v>18</v>
      </c>
      <c r="BQ44" s="26" t="s">
        <v>16</v>
      </c>
      <c r="BR44" s="26"/>
      <c r="BS44" s="21"/>
      <c r="BT44" s="21"/>
      <c r="BU44" s="21"/>
      <c r="BV44" s="21"/>
      <c r="BW44" s="26" t="s">
        <v>21</v>
      </c>
      <c r="BX44" s="21"/>
      <c r="BY44" s="21"/>
      <c r="CE44" s="59">
        <f t="shared" si="33"/>
        <v>0.3</v>
      </c>
      <c r="CF44" s="60">
        <f t="shared" si="35"/>
        <v>-0.17726125123074632</v>
      </c>
      <c r="CG44" s="62">
        <f t="shared" si="36"/>
        <v>-64.489649589463056</v>
      </c>
      <c r="CH44" s="65">
        <f t="shared" si="72"/>
        <v>-0.17726125123074632</v>
      </c>
      <c r="CI44" s="14">
        <f t="shared" si="74"/>
        <v>-221.36554056723321</v>
      </c>
      <c r="CJ44" s="14">
        <f t="shared" si="73"/>
        <v>-3.8635575333552956</v>
      </c>
      <c r="CK44" s="17">
        <f t="shared" si="34"/>
        <v>-11.500100767949684</v>
      </c>
    </row>
    <row r="45" spans="2:89" ht="18.600000000000001" customHeight="1" thickBot="1">
      <c r="B45" s="11"/>
      <c r="D45" s="266" t="s">
        <v>113</v>
      </c>
      <c r="E45" s="267"/>
      <c r="F45" s="268" t="s">
        <v>114</v>
      </c>
      <c r="G45" s="269"/>
      <c r="H45" s="237"/>
      <c r="I45" s="262" t="s">
        <v>0</v>
      </c>
      <c r="J45" s="263"/>
      <c r="K45" s="264" t="s">
        <v>1</v>
      </c>
      <c r="L45" s="265"/>
      <c r="M45" s="21"/>
      <c r="N45" s="262" t="s">
        <v>115</v>
      </c>
      <c r="O45" s="263"/>
      <c r="P45" s="264" t="s">
        <v>116</v>
      </c>
      <c r="Q45" s="265"/>
      <c r="R45" s="21"/>
      <c r="S45" s="266" t="s">
        <v>117</v>
      </c>
      <c r="T45" s="267"/>
      <c r="U45" s="268" t="s">
        <v>118</v>
      </c>
      <c r="V45" s="269"/>
      <c r="W45" s="20"/>
      <c r="X45" s="262" t="s">
        <v>119</v>
      </c>
      <c r="Y45" s="263"/>
      <c r="Z45" s="264" t="s">
        <v>120</v>
      </c>
      <c r="AA45" s="265"/>
      <c r="AB45" s="20"/>
      <c r="AC45" s="262" t="s">
        <v>121</v>
      </c>
      <c r="AD45" s="263"/>
      <c r="AE45" s="264" t="s">
        <v>7</v>
      </c>
      <c r="AF45" s="265"/>
      <c r="AG45" s="20"/>
      <c r="AH45" s="262" t="s">
        <v>122</v>
      </c>
      <c r="AI45" s="263"/>
      <c r="AJ45" s="264" t="s">
        <v>123</v>
      </c>
      <c r="AK45" s="265"/>
      <c r="AL45" s="20"/>
      <c r="AM45" s="266" t="s">
        <v>124</v>
      </c>
      <c r="AN45" s="267"/>
      <c r="AO45" s="268" t="s">
        <v>125</v>
      </c>
      <c r="AP45" s="269"/>
      <c r="AQ45" s="21"/>
      <c r="AR45" s="262" t="s">
        <v>126</v>
      </c>
      <c r="AS45" s="263"/>
      <c r="AT45" s="264" t="s">
        <v>2</v>
      </c>
      <c r="AU45" s="265"/>
      <c r="AV45" s="41"/>
      <c r="AW45" s="262" t="s">
        <v>127</v>
      </c>
      <c r="AX45" s="263"/>
      <c r="AY45" s="264" t="s">
        <v>128</v>
      </c>
      <c r="AZ45" s="265"/>
      <c r="BA45" s="20"/>
      <c r="BB45" s="262" t="s">
        <v>129</v>
      </c>
      <c r="BC45" s="263"/>
      <c r="BD45" s="264" t="s">
        <v>130</v>
      </c>
      <c r="BE45" s="265"/>
      <c r="BF45" s="41"/>
      <c r="BG45" s="266" t="s">
        <v>131</v>
      </c>
      <c r="BH45" s="267"/>
      <c r="BI45" s="268" t="s">
        <v>132</v>
      </c>
      <c r="BJ45" s="269"/>
      <c r="BK45" s="41"/>
      <c r="BL45" s="262" t="s">
        <v>133</v>
      </c>
      <c r="BM45" s="263"/>
      <c r="BN45" s="264" t="s">
        <v>134</v>
      </c>
      <c r="BO45" s="265"/>
      <c r="BP45" s="41"/>
      <c r="BQ45" s="262" t="s">
        <v>135</v>
      </c>
      <c r="BR45" s="263"/>
      <c r="BS45" s="264" t="s">
        <v>136</v>
      </c>
      <c r="BT45" s="265"/>
      <c r="BU45" s="20"/>
      <c r="BV45" s="262" t="s">
        <v>137</v>
      </c>
      <c r="BW45" s="263"/>
      <c r="BX45" s="264" t="s">
        <v>138</v>
      </c>
      <c r="BY45" s="265"/>
      <c r="CA45" s="27" t="s">
        <v>8</v>
      </c>
      <c r="CC45" s="113" t="s">
        <v>74</v>
      </c>
      <c r="CD45" s="13"/>
      <c r="CE45" s="59">
        <f t="shared" si="33"/>
        <v>0.32</v>
      </c>
      <c r="CF45" s="60">
        <f t="shared" si="35"/>
        <v>-0.17507365087401461</v>
      </c>
      <c r="CG45" s="62">
        <f t="shared" si="36"/>
        <v>-68.916960400807724</v>
      </c>
      <c r="CH45" s="65">
        <f t="shared" si="72"/>
        <v>-0.17507365087401461</v>
      </c>
      <c r="CI45" s="14">
        <f t="shared" si="74"/>
        <v>-224.28285787752083</v>
      </c>
      <c r="CJ45" s="14">
        <f t="shared" si="73"/>
        <v>-3.9144743257452395</v>
      </c>
      <c r="CK45" s="17">
        <f t="shared" si="34"/>
        <v>-11.414518251137762</v>
      </c>
    </row>
    <row r="46" spans="2:89" ht="18.600000000000001" customHeight="1" thickTop="1" thickBot="1">
      <c r="B46" s="37">
        <v>0.14000000000000001</v>
      </c>
      <c r="D46" s="1">
        <v>1</v>
      </c>
      <c r="E46" s="7">
        <v>0</v>
      </c>
      <c r="F46" s="2">
        <v>0</v>
      </c>
      <c r="G46" s="8">
        <v>0</v>
      </c>
      <c r="I46" s="1">
        <v>1</v>
      </c>
      <c r="J46" s="9">
        <v>0</v>
      </c>
      <c r="K46" s="2">
        <v>0</v>
      </c>
      <c r="L46" s="8">
        <f t="shared" ref="L46:L109" si="143">IF(0=(1-$J$9*$K$9*$B46^2),10^18,$B46*$K$9/(1-$J$9*$K$9*$B46^2))</f>
        <v>0.16802087959363168</v>
      </c>
      <c r="N46" s="1">
        <f t="shared" ref="N46" si="144">D46*I46+F46*I49-E46*J46-G46*J49</f>
        <v>1</v>
      </c>
      <c r="O46" s="9">
        <f t="shared" ref="O46" si="145">(D46*J46+E46*I46+F46*J49+G46*I49)</f>
        <v>0</v>
      </c>
      <c r="P46" s="2">
        <f t="shared" ref="P46" si="146">D46*K46+F46*K49-E46*L46-G46*L49</f>
        <v>0</v>
      </c>
      <c r="Q46" s="8">
        <f t="shared" ref="Q46" si="147">(D46*L46+E46*K46+F46*L49+G46*K49)</f>
        <v>0.16802087959363168</v>
      </c>
      <c r="S46" s="1">
        <v>1</v>
      </c>
      <c r="T46" s="7">
        <v>0</v>
      </c>
      <c r="U46" s="2">
        <v>0</v>
      </c>
      <c r="V46" s="8">
        <v>0</v>
      </c>
      <c r="X46" s="1">
        <f t="shared" ref="X46" si="148">N46*S46+P46*S49-O46*T46-Q46*T49</f>
        <v>0.96444980625382026</v>
      </c>
      <c r="Y46" s="9">
        <f t="shared" ref="Y46" si="149">(N46*T46+O46*S46+P46*T49+Q46*S49)</f>
        <v>0</v>
      </c>
      <c r="Z46" s="2">
        <f t="shared" ref="Z46" si="150">N46*U46+P46*U49-O46*V46-Q46*V49</f>
        <v>0</v>
      </c>
      <c r="AA46" s="8">
        <f t="shared" ref="AA46" si="151">(N46*V46+O46*U46+P46*V49+Q46*U49)</f>
        <v>0.16802087959363168</v>
      </c>
      <c r="AB46" s="20"/>
      <c r="AC46" s="1">
        <v>1</v>
      </c>
      <c r="AD46" s="9">
        <v>0</v>
      </c>
      <c r="AE46" s="2">
        <v>0</v>
      </c>
      <c r="AF46" s="8">
        <f t="shared" ref="AF46:AF109" si="152">IF(0=(1-$AE$9*$AD$9*$B46^2),10^18,$B46*$AE$9/(1-$AE$9*$AD$9*$B46^2))</f>
        <v>0.10283532643481931</v>
      </c>
      <c r="AH46" s="1">
        <f t="shared" ref="AH46" si="153">X46*AC46+Z46*AC49-Y46*AD46-AA46*AD49</f>
        <v>0.96444980625382026</v>
      </c>
      <c r="AI46" s="9">
        <f t="shared" ref="AI46" si="154">(X46*AD46+Y46*AC46+Z46*AD49+AA46*AC49)</f>
        <v>0</v>
      </c>
      <c r="AJ46" s="2">
        <f t="shared" ref="AJ46" si="155">X46*AE46+Z46*AE49-Y46*AF46-AA46*AF49</f>
        <v>0</v>
      </c>
      <c r="AK46" s="8">
        <f t="shared" ref="AK46" si="156">(X46*AF46+Y46*AE46+Z46*AF49+AA46*AE49)</f>
        <v>0.26720039024974152</v>
      </c>
      <c r="AM46" s="1">
        <v>1</v>
      </c>
      <c r="AN46" s="7">
        <v>0</v>
      </c>
      <c r="AO46" s="2">
        <v>0</v>
      </c>
      <c r="AP46" s="8">
        <v>0</v>
      </c>
      <c r="AR46" s="1">
        <f t="shared" ref="AR46" si="157">AH46*AM46+AJ46*AM49-AI46*AN46-AK46*AN49</f>
        <v>0.91664979404126345</v>
      </c>
      <c r="AS46" s="9">
        <f t="shared" ref="AS46" si="158">(AH46*AN46+AI46*AM46+AJ46*AN49+AK46*AM49)</f>
        <v>0</v>
      </c>
      <c r="AT46" s="2">
        <f t="shared" ref="AT46" si="159">AH46*AO46+AJ46*AO49-AI46*AP46-AK46*AP49</f>
        <v>0</v>
      </c>
      <c r="AU46" s="8">
        <f t="shared" ref="AU46" si="160">(AH46*AP46+AI46*AO46+AJ46*AP49+AK46*AO49)</f>
        <v>0.26720039024974152</v>
      </c>
      <c r="AV46" s="20"/>
      <c r="AW46" s="1">
        <v>1</v>
      </c>
      <c r="AX46" s="9">
        <v>0</v>
      </c>
      <c r="AY46" s="2">
        <v>0</v>
      </c>
      <c r="AZ46" s="8">
        <f t="shared" ref="AZ46:AZ109" si="161">IF(0=(1-$AX$9*$AY$9*$B46^2),10^18,$B46*$AY$9/(1-$AX$9*$AY$9*$B46^2))</f>
        <v>0.11350809372641085</v>
      </c>
      <c r="BB46" s="1">
        <f t="shared" ref="BB46" si="162">AR46*AW46+AT46*AW49-AS46*AX46-AU46*AX49</f>
        <v>0.91664979404126345</v>
      </c>
      <c r="BC46" s="9">
        <f t="shared" ref="BC46" si="163">(AR46*AX46+AS46*AW46+AT46*AX49+AU46*AW49)</f>
        <v>0</v>
      </c>
      <c r="BD46" s="2">
        <f t="shared" ref="BD46" si="164">AR46*AY46+AT46*AY49-AS46*AZ46-AU46*AZ49</f>
        <v>0</v>
      </c>
      <c r="BE46" s="8">
        <f t="shared" ref="BE46" si="165">(AR46*AZ46+AS46*AY46+AT46*AZ49+AU46*AY49)</f>
        <v>0.37124756098607248</v>
      </c>
      <c r="BG46" s="1">
        <v>1</v>
      </c>
      <c r="BH46" s="7">
        <v>0</v>
      </c>
      <c r="BI46" s="2">
        <v>0</v>
      </c>
      <c r="BJ46" s="8">
        <v>0</v>
      </c>
      <c r="BK46" s="20"/>
      <c r="BL46" s="1">
        <f t="shared" ref="BL46" si="166">BB46*BG46+BD46*BG49-BC46*BH46-BE46*BH49</f>
        <v>0.87319897950345349</v>
      </c>
      <c r="BM46" s="9">
        <f t="shared" ref="BM46" si="167">(BB46*BH46+BC46*BG46+BD46*BH49+BE46*BG49)</f>
        <v>0</v>
      </c>
      <c r="BN46" s="2">
        <f t="shared" ref="BN46" si="168">BB46*BI46+BD46*BI49-BC46*BJ46-BE46*BJ49</f>
        <v>0</v>
      </c>
      <c r="BO46" s="8">
        <f t="shared" ref="BO46" si="169">(BB46*BJ46+BC46*BI46+BD46*BJ49+BE46*BI49)</f>
        <v>0.37124756098607248</v>
      </c>
      <c r="BP46" s="20"/>
      <c r="BQ46" s="16">
        <v>1</v>
      </c>
      <c r="BR46" s="23">
        <v>0</v>
      </c>
      <c r="BS46" s="14">
        <v>0</v>
      </c>
      <c r="BT46" s="22">
        <v>0</v>
      </c>
      <c r="BV46" s="1">
        <f t="shared" ref="BV46" si="170">BL46*BQ46+BN46*BQ49-BM46*BR46-BO46*BR49</f>
        <v>0.87319897950345349</v>
      </c>
      <c r="BW46" s="9">
        <f t="shared" ref="BW46" si="171">(BL46*BR46+BM46*BQ46+BN46*BR49+BO46*BQ49)</f>
        <v>0.37124756098607248</v>
      </c>
      <c r="BX46" s="2">
        <f t="shared" ref="BX46" si="172">BL46*BS46+BN46*BS49-BM46*BT46-BO46*BT49</f>
        <v>0</v>
      </c>
      <c r="BY46" s="8">
        <f t="shared" ref="BY46" si="173">(BL46*BT46+BM46*BS46+BN46*BT49+BO46*BS49)</f>
        <v>0.37124756098607248</v>
      </c>
      <c r="CA46" s="28">
        <f t="shared" ref="CA46" si="174">20*LOG(((1+$BR$9)/$BR$9)/((BV46+BV49)^2+(BW46+BW49)^2)^0.5)</f>
        <v>-7.7606561686452608E-2</v>
      </c>
      <c r="CC46" s="114">
        <f t="shared" ref="CC46" si="175">((BV46^2+BW46^2)^0.5)/((BV49^2+BW49^2)^0.5)</f>
        <v>0.87652346932067071</v>
      </c>
      <c r="CD46" s="13"/>
      <c r="CE46" s="59">
        <f t="shared" si="33"/>
        <v>0.34</v>
      </c>
      <c r="CF46" s="60">
        <f t="shared" si="35"/>
        <v>-0.16859233670564686</v>
      </c>
      <c r="CG46" s="62">
        <f t="shared" si="36"/>
        <v>-73.402617558358145</v>
      </c>
      <c r="CH46" s="65">
        <f t="shared" si="72"/>
        <v>-0.16859233670564686</v>
      </c>
      <c r="CI46" s="14">
        <f t="shared" si="74"/>
        <v>-227.75372199893312</v>
      </c>
      <c r="CJ46" s="14">
        <f t="shared" si="73"/>
        <v>-3.9750523325532243</v>
      </c>
      <c r="CK46" s="17">
        <f t="shared" si="34"/>
        <v>-11.457068052917281</v>
      </c>
    </row>
    <row r="47" spans="2:89" ht="18.600000000000001" customHeight="1" thickBot="1">
      <c r="D47" s="3"/>
      <c r="G47" s="4"/>
      <c r="I47" s="3"/>
      <c r="L47" s="4"/>
      <c r="N47" s="3"/>
      <c r="Q47" s="4"/>
      <c r="S47" s="3"/>
      <c r="V47" s="4"/>
      <c r="X47" s="3"/>
      <c r="AA47" s="4"/>
      <c r="AC47" s="3"/>
      <c r="AF47" s="4"/>
      <c r="AH47" s="3"/>
      <c r="AK47" s="4"/>
      <c r="AM47" s="3"/>
      <c r="AP47" s="4"/>
      <c r="AR47" s="3"/>
      <c r="AU47" s="4"/>
      <c r="AW47" s="3"/>
      <c r="AZ47" s="4"/>
      <c r="BB47" s="3"/>
      <c r="BE47" s="4"/>
      <c r="BG47" s="3"/>
      <c r="BJ47" s="4"/>
      <c r="BL47" s="3"/>
      <c r="BO47" s="4"/>
      <c r="BQ47" s="16"/>
      <c r="BR47" s="14"/>
      <c r="BS47" s="14"/>
      <c r="BT47" s="17"/>
      <c r="BV47" s="3"/>
      <c r="BY47" s="4"/>
      <c r="CC47" s="115"/>
      <c r="CD47" s="13"/>
      <c r="CE47" s="59">
        <f t="shared" si="33"/>
        <v>0.36</v>
      </c>
      <c r="CF47" s="60">
        <f t="shared" si="35"/>
        <v>-0.1579626260601481</v>
      </c>
      <c r="CG47" s="62">
        <f t="shared" si="36"/>
        <v>-77.957691998336799</v>
      </c>
      <c r="CH47" s="65">
        <f t="shared" si="72"/>
        <v>-0.1579626260601481</v>
      </c>
      <c r="CI47" s="14">
        <f t="shared" si="74"/>
        <v>-231.79127456028448</v>
      </c>
      <c r="CJ47" s="14">
        <f t="shared" si="73"/>
        <v>-4.0455209184711354</v>
      </c>
      <c r="CK47" s="17">
        <f t="shared" si="34"/>
        <v>-11.639527915578622</v>
      </c>
    </row>
    <row r="48" spans="2:89" ht="18.600000000000001" customHeight="1" thickBot="1">
      <c r="D48" s="271" t="s">
        <v>141</v>
      </c>
      <c r="E48" s="272"/>
      <c r="F48" s="273" t="s">
        <v>142</v>
      </c>
      <c r="G48" s="274"/>
      <c r="H48" s="237"/>
      <c r="I48" s="271" t="s">
        <v>143</v>
      </c>
      <c r="J48" s="272"/>
      <c r="K48" s="273" t="s">
        <v>144</v>
      </c>
      <c r="L48" s="274"/>
      <c r="N48" s="262" t="s">
        <v>145</v>
      </c>
      <c r="O48" s="263"/>
      <c r="P48" s="264" t="s">
        <v>146</v>
      </c>
      <c r="Q48" s="265"/>
      <c r="S48" s="271" t="s">
        <v>147</v>
      </c>
      <c r="T48" s="272"/>
      <c r="U48" s="273" t="s">
        <v>148</v>
      </c>
      <c r="V48" s="274"/>
      <c r="W48" s="20"/>
      <c r="X48" s="262" t="s">
        <v>149</v>
      </c>
      <c r="Y48" s="263"/>
      <c r="Z48" s="264" t="s">
        <v>150</v>
      </c>
      <c r="AA48" s="265"/>
      <c r="AB48" s="20"/>
      <c r="AC48" s="271" t="s">
        <v>151</v>
      </c>
      <c r="AD48" s="272"/>
      <c r="AE48" s="273" t="s">
        <v>152</v>
      </c>
      <c r="AF48" s="274"/>
      <c r="AG48" s="20"/>
      <c r="AH48" s="262" t="s">
        <v>153</v>
      </c>
      <c r="AI48" s="263"/>
      <c r="AJ48" s="264" t="s">
        <v>154</v>
      </c>
      <c r="AK48" s="265"/>
      <c r="AL48" s="20"/>
      <c r="AM48" s="271" t="s">
        <v>155</v>
      </c>
      <c r="AN48" s="272"/>
      <c r="AO48" s="273" t="s">
        <v>156</v>
      </c>
      <c r="AP48" s="274"/>
      <c r="AR48" s="262" t="s">
        <v>157</v>
      </c>
      <c r="AS48" s="263"/>
      <c r="AT48" s="264" t="s">
        <v>158</v>
      </c>
      <c r="AU48" s="265"/>
      <c r="AV48" s="41"/>
      <c r="AW48" s="271" t="s">
        <v>159</v>
      </c>
      <c r="AX48" s="272"/>
      <c r="AY48" s="273" t="s">
        <v>160</v>
      </c>
      <c r="AZ48" s="274"/>
      <c r="BA48" s="20"/>
      <c r="BB48" s="262" t="s">
        <v>161</v>
      </c>
      <c r="BC48" s="263"/>
      <c r="BD48" s="264" t="s">
        <v>162</v>
      </c>
      <c r="BE48" s="265"/>
      <c r="BF48" s="41"/>
      <c r="BG48" s="271" t="s">
        <v>163</v>
      </c>
      <c r="BH48" s="272"/>
      <c r="BI48" s="273" t="s">
        <v>164</v>
      </c>
      <c r="BJ48" s="274"/>
      <c r="BK48" s="41"/>
      <c r="BL48" s="262" t="s">
        <v>165</v>
      </c>
      <c r="BM48" s="263"/>
      <c r="BN48" s="264" t="s">
        <v>166</v>
      </c>
      <c r="BO48" s="265"/>
      <c r="BP48" s="41"/>
      <c r="BQ48" s="271" t="s">
        <v>167</v>
      </c>
      <c r="BR48" s="272"/>
      <c r="BS48" s="273" t="s">
        <v>168</v>
      </c>
      <c r="BT48" s="274"/>
      <c r="BU48" s="20"/>
      <c r="BV48" s="262" t="s">
        <v>169</v>
      </c>
      <c r="BW48" s="263"/>
      <c r="BX48" s="264" t="s">
        <v>170</v>
      </c>
      <c r="BY48" s="265"/>
      <c r="CA48" s="55" t="s">
        <v>35</v>
      </c>
      <c r="CC48" s="116" t="s">
        <v>75</v>
      </c>
      <c r="CD48" s="13"/>
      <c r="CE48" s="59">
        <f t="shared" si="33"/>
        <v>0.38</v>
      </c>
      <c r="CF48" s="60">
        <f t="shared" si="35"/>
        <v>-0.14354094274359941</v>
      </c>
      <c r="CG48" s="62">
        <f t="shared" si="36"/>
        <v>-82.593517489542492</v>
      </c>
      <c r="CH48" s="65">
        <f t="shared" si="72"/>
        <v>-0.14354094274359941</v>
      </c>
      <c r="CI48" s="14">
        <f t="shared" si="74"/>
        <v>-236.39610197238576</v>
      </c>
      <c r="CJ48" s="14">
        <f t="shared" si="73"/>
        <v>-4.125890318298393</v>
      </c>
      <c r="CK48" s="17">
        <f t="shared" si="34"/>
        <v>-11.978544603933351</v>
      </c>
    </row>
    <row r="49" spans="2:89" ht="18.600000000000001" customHeight="1" thickTop="1" thickBot="1">
      <c r="D49" s="1">
        <v>0</v>
      </c>
      <c r="E49" s="9">
        <f t="shared" ref="E49" si="176">$E$9*$B46</f>
        <v>0.16475200000000004</v>
      </c>
      <c r="F49" s="2">
        <v>1</v>
      </c>
      <c r="G49" s="8">
        <v>0</v>
      </c>
      <c r="I49" s="1">
        <v>0</v>
      </c>
      <c r="J49" s="9">
        <v>0</v>
      </c>
      <c r="K49" s="2">
        <v>1</v>
      </c>
      <c r="L49" s="8">
        <v>0</v>
      </c>
      <c r="N49" s="1">
        <f t="shared" ref="N49" si="177">D49*I46+F49*I49-E49*J46-G49*J49</f>
        <v>0</v>
      </c>
      <c r="O49" s="9">
        <f t="shared" ref="O49" si="178">(D49*J46+E49*I46+F49*J49+G49*I49)</f>
        <v>0.16475200000000004</v>
      </c>
      <c r="P49" s="2">
        <f t="shared" ref="P49" si="179">D49*K46+F49*K49-E49*L46-G49*L49</f>
        <v>0.97231822404518997</v>
      </c>
      <c r="Q49" s="8">
        <f t="shared" ref="Q49" si="180">(D49*L46+E49*K46+F49*L49+G49*K49)</f>
        <v>0</v>
      </c>
      <c r="S49" s="1">
        <v>0</v>
      </c>
      <c r="T49" s="9">
        <f t="shared" ref="T49" si="181">$T$9*$B46</f>
        <v>0.21158200000000002</v>
      </c>
      <c r="U49" s="2">
        <v>1</v>
      </c>
      <c r="V49" s="8">
        <v>0</v>
      </c>
      <c r="X49" s="1">
        <f t="shared" ref="X49" si="182">N49*S46+P49*S49-O49*T46-Q49*T49</f>
        <v>0</v>
      </c>
      <c r="Y49" s="9">
        <f t="shared" ref="Y49" si="183">(N49*T46+O49*S46+P49*T49+Q49*S49)</f>
        <v>0.37047703447992941</v>
      </c>
      <c r="Z49" s="2">
        <f t="shared" ref="Z49" si="184">N49*U46+P49*U49-O49*V46-Q49*V49</f>
        <v>0.97231822404518997</v>
      </c>
      <c r="AA49" s="8">
        <f t="shared" ref="AA49" si="185">(N49*V46+O49*U46+P49*V49+Q49*U49)</f>
        <v>0</v>
      </c>
      <c r="AB49" s="20"/>
      <c r="AC49" s="1">
        <v>0</v>
      </c>
      <c r="AD49" s="9">
        <v>0</v>
      </c>
      <c r="AE49" s="2">
        <v>1</v>
      </c>
      <c r="AF49" s="8">
        <v>0</v>
      </c>
      <c r="AH49" s="1">
        <f t="shared" ref="AH49" si="186">X49*AC46+Z49*AC49-Y49*AD46-AA49*AD49</f>
        <v>0</v>
      </c>
      <c r="AI49" s="9">
        <f t="shared" ref="AI49" si="187">(X49*AD46+Y49*AC46+Z49*AD49+AA49*AC49)</f>
        <v>0.37047703447992941</v>
      </c>
      <c r="AJ49" s="2">
        <f t="shared" ref="AJ49" si="188">X49*AE46+Z49*AE49-Y49*AF46-AA49*AF49</f>
        <v>0.93422009726784261</v>
      </c>
      <c r="AK49" s="8">
        <f t="shared" ref="AK49" si="189">(X49*AF46+Y49*AE46+Z49*AF49+AA49*AE49)</f>
        <v>0</v>
      </c>
      <c r="AM49" s="1">
        <v>0</v>
      </c>
      <c r="AN49" s="9">
        <f t="shared" ref="AN49" si="190">$AN$9*$B46</f>
        <v>0.17889200000000002</v>
      </c>
      <c r="AO49" s="2">
        <v>1</v>
      </c>
      <c r="AP49" s="8">
        <v>0</v>
      </c>
      <c r="AR49" s="1">
        <f t="shared" ref="AR49" si="191">AH49*AM46+AJ49*AM49-AI49*AN46-AK49*AN49</f>
        <v>0</v>
      </c>
      <c r="AS49" s="9">
        <f t="shared" ref="AS49" si="192">(AH49*AN46+AI49*AM46+AJ49*AN49+AK49*AM49)</f>
        <v>0.53760153612036832</v>
      </c>
      <c r="AT49" s="2">
        <f t="shared" ref="AT49" si="193">AH49*AO46+AJ49*AO49-AI49*AP46-AK49*AP49</f>
        <v>0.93422009726784261</v>
      </c>
      <c r="AU49" s="8">
        <f t="shared" ref="AU49" si="194">(AH49*AP46+AI49*AO46+AJ49*AP49+AK49*AO49)</f>
        <v>0</v>
      </c>
      <c r="AV49" s="20"/>
      <c r="AW49" s="1">
        <v>0</v>
      </c>
      <c r="AX49" s="9">
        <v>0</v>
      </c>
      <c r="AY49" s="2">
        <v>1</v>
      </c>
      <c r="AZ49" s="8">
        <v>0</v>
      </c>
      <c r="BB49" s="1">
        <f t="shared" ref="BB49" si="195">AR49*AW46+AT49*AW49-AS49*AX46-AU49*AX49</f>
        <v>0</v>
      </c>
      <c r="BC49" s="9">
        <f t="shared" ref="BC49" si="196">(AR49*AX46+AS49*AW46+AT49*AX49+AU49*AW49)</f>
        <v>0.53760153612036832</v>
      </c>
      <c r="BD49" s="2">
        <f t="shared" ref="BD49" si="197">AR49*AY46+AT49*AY49-AS49*AZ46-AU49*AZ49</f>
        <v>0.87319797171842939</v>
      </c>
      <c r="BE49" s="8">
        <f t="shared" ref="BE49" si="198">(AR49*AZ46+AS49*AY46+AT49*AZ49+AU49*AY49)</f>
        <v>0</v>
      </c>
      <c r="BG49" s="1">
        <v>0</v>
      </c>
      <c r="BH49" s="9">
        <f t="shared" ref="BH49" si="199">$BH$9*$B46</f>
        <v>0.11704000000000001</v>
      </c>
      <c r="BI49" s="2">
        <v>1</v>
      </c>
      <c r="BJ49" s="8">
        <v>0</v>
      </c>
      <c r="BK49" s="20"/>
      <c r="BL49" s="1">
        <f t="shared" ref="BL49" si="200">BB49*BG46+BD49*BG49-BC49*BH46-BE49*BH49</f>
        <v>0</v>
      </c>
      <c r="BM49" s="9">
        <f t="shared" ref="BM49" si="201">(BB49*BH46+BC49*BG46+BD49*BH49+BE49*BG49)</f>
        <v>0.63980062673029325</v>
      </c>
      <c r="BN49" s="2">
        <f t="shared" ref="BN49" si="202">BB49*BI46+BD49*BI49-BC49*BJ46-BE49*BJ49</f>
        <v>0.87319797171842939</v>
      </c>
      <c r="BO49" s="8">
        <f t="shared" ref="BO49" si="203">(BB49*BJ46+BC49*BI46+BD49*BJ49+BE49*BI49)</f>
        <v>0</v>
      </c>
      <c r="BP49" s="20"/>
      <c r="BQ49" s="18">
        <f t="shared" ref="BQ49:BQ112" si="204">1/$BR$9</f>
        <v>1</v>
      </c>
      <c r="BR49" s="25">
        <v>0</v>
      </c>
      <c r="BS49" s="19">
        <v>1</v>
      </c>
      <c r="BT49" s="24">
        <v>0</v>
      </c>
      <c r="BV49" s="1">
        <f t="shared" ref="BV49" si="205">BL49*BQ46+BN49*BQ49-BM49*BR46-BO49*BR49</f>
        <v>0.87319797171842939</v>
      </c>
      <c r="BW49" s="9">
        <f t="shared" ref="BW49" si="206">(BL49*BR46+BM49*BQ46+BN49*BR49+BO49*BQ49)</f>
        <v>0.63980062673029325</v>
      </c>
      <c r="BX49" s="2">
        <f t="shared" ref="BX49" si="207">BL49*BS46+BN49*BS49-BM49*BT46-BO49*BT49</f>
        <v>0.87319797171842939</v>
      </c>
      <c r="BY49" s="8">
        <f t="shared" ref="BY49" si="208">(BL49*BT46+BM49*BS46+BN49*BT49+BO49*BS49)</f>
        <v>0</v>
      </c>
      <c r="CA49" s="56">
        <f t="shared" ref="CA49" si="209">(180/PI())*ATAN(-1*(BW46+BW49)/(BV46+BV49))</f>
        <v>-30.067999691075045</v>
      </c>
      <c r="CC49" s="117">
        <f t="shared" ref="CC49" si="210">20*LOG(((1-(10^(CA46/20)^2)*(1-((1-CC46)/(1+CC46))^2))^0.5))</f>
        <v>-16.582904594268012</v>
      </c>
      <c r="CD49" s="13"/>
      <c r="CE49" s="59">
        <f t="shared" si="33"/>
        <v>0.4</v>
      </c>
      <c r="CF49" s="60">
        <f t="shared" si="35"/>
        <v>-0.12590475981943317</v>
      </c>
      <c r="CG49" s="62">
        <f t="shared" si="36"/>
        <v>-87.321439528990211</v>
      </c>
      <c r="CH49" s="65">
        <f t="shared" si="72"/>
        <v>-0.12590475981943317</v>
      </c>
      <c r="CI49" s="14">
        <f t="shared" si="74"/>
        <v>8758.4457293481737</v>
      </c>
      <c r="CJ49" s="14">
        <f t="shared" si="73"/>
        <v>-4.220482566483402</v>
      </c>
      <c r="CK49" s="17">
        <f t="shared" si="34"/>
        <v>-12.497374820900655</v>
      </c>
    </row>
    <row r="50" spans="2:89" ht="18.600000000000001" customHeight="1">
      <c r="CE50" s="59">
        <f t="shared" si="33"/>
        <v>0.42</v>
      </c>
      <c r="CF50" s="60">
        <f t="shared" si="35"/>
        <v>-0.10585476106761395</v>
      </c>
      <c r="CG50" s="62">
        <f t="shared" si="36"/>
        <v>87.847475057972929</v>
      </c>
      <c r="CH50" s="65">
        <f t="shared" si="72"/>
        <v>-0.10585476106761395</v>
      </c>
      <c r="CI50" s="14">
        <f t="shared" si="74"/>
        <v>-247.23557516369587</v>
      </c>
      <c r="CJ50" s="14">
        <f t="shared" si="73"/>
        <v>-4.3150748146684119</v>
      </c>
      <c r="CK50" s="17">
        <f t="shared" si="34"/>
        <v>-13.229034455123095</v>
      </c>
    </row>
    <row r="51" spans="2:89" ht="18.600000000000001" customHeight="1" thickBot="1">
      <c r="E51" s="6" t="s">
        <v>3</v>
      </c>
      <c r="J51" s="6" t="s">
        <v>5</v>
      </c>
      <c r="O51" s="6" t="s">
        <v>10</v>
      </c>
      <c r="T51" s="6" t="s">
        <v>6</v>
      </c>
      <c r="Y51" s="6" t="s">
        <v>11</v>
      </c>
      <c r="AD51" s="6" t="s">
        <v>12</v>
      </c>
      <c r="AI51" s="6" t="s">
        <v>13</v>
      </c>
      <c r="AN51" s="6" t="s">
        <v>14</v>
      </c>
      <c r="AS51" s="6" t="s">
        <v>15</v>
      </c>
      <c r="AX51" s="6" t="s">
        <v>19</v>
      </c>
      <c r="BC51" s="6" t="s">
        <v>17</v>
      </c>
      <c r="BH51" s="6" t="s">
        <v>20</v>
      </c>
      <c r="BM51" s="6" t="s">
        <v>18</v>
      </c>
      <c r="BQ51" s="26" t="s">
        <v>16</v>
      </c>
      <c r="BR51" s="26"/>
      <c r="BS51" s="21"/>
      <c r="BT51" s="21"/>
      <c r="BU51" s="21"/>
      <c r="BV51" s="21"/>
      <c r="BW51" s="26" t="s">
        <v>21</v>
      </c>
      <c r="BX51" s="21"/>
      <c r="BY51" s="21"/>
      <c r="CE51" s="59">
        <f t="shared" si="33"/>
        <v>0.44</v>
      </c>
      <c r="CF51" s="60">
        <f t="shared" si="35"/>
        <v>-8.4406136609212354E-2</v>
      </c>
      <c r="CG51" s="62">
        <f t="shared" si="36"/>
        <v>82.902763554699007</v>
      </c>
      <c r="CH51" s="65">
        <f t="shared" si="72"/>
        <v>-8.4406136609212354E-2</v>
      </c>
      <c r="CI51" s="14">
        <f t="shared" si="74"/>
        <v>-253.39238393452752</v>
      </c>
      <c r="CJ51" s="14">
        <f t="shared" si="73"/>
        <v>-4.4225313991350887</v>
      </c>
      <c r="CK51" s="17">
        <f t="shared" si="34"/>
        <v>-14.222140881671603</v>
      </c>
    </row>
    <row r="52" spans="2:89" ht="18.600000000000001" customHeight="1" thickBot="1">
      <c r="B52" s="11"/>
      <c r="D52" s="266" t="s">
        <v>113</v>
      </c>
      <c r="E52" s="267"/>
      <c r="F52" s="268" t="s">
        <v>114</v>
      </c>
      <c r="G52" s="269"/>
      <c r="H52" s="237"/>
      <c r="I52" s="262" t="s">
        <v>0</v>
      </c>
      <c r="J52" s="263"/>
      <c r="K52" s="264" t="s">
        <v>1</v>
      </c>
      <c r="L52" s="265"/>
      <c r="M52" s="21"/>
      <c r="N52" s="262" t="s">
        <v>115</v>
      </c>
      <c r="O52" s="263"/>
      <c r="P52" s="264" t="s">
        <v>116</v>
      </c>
      <c r="Q52" s="265"/>
      <c r="R52" s="21"/>
      <c r="S52" s="266" t="s">
        <v>117</v>
      </c>
      <c r="T52" s="267"/>
      <c r="U52" s="268" t="s">
        <v>118</v>
      </c>
      <c r="V52" s="269"/>
      <c r="W52" s="20"/>
      <c r="X52" s="262" t="s">
        <v>119</v>
      </c>
      <c r="Y52" s="263"/>
      <c r="Z52" s="264" t="s">
        <v>120</v>
      </c>
      <c r="AA52" s="265"/>
      <c r="AB52" s="20"/>
      <c r="AC52" s="262" t="s">
        <v>121</v>
      </c>
      <c r="AD52" s="263"/>
      <c r="AE52" s="264" t="s">
        <v>7</v>
      </c>
      <c r="AF52" s="265"/>
      <c r="AG52" s="20"/>
      <c r="AH52" s="262" t="s">
        <v>122</v>
      </c>
      <c r="AI52" s="263"/>
      <c r="AJ52" s="264" t="s">
        <v>123</v>
      </c>
      <c r="AK52" s="265"/>
      <c r="AL52" s="20"/>
      <c r="AM52" s="266" t="s">
        <v>124</v>
      </c>
      <c r="AN52" s="267"/>
      <c r="AO52" s="268" t="s">
        <v>125</v>
      </c>
      <c r="AP52" s="269"/>
      <c r="AQ52" s="21"/>
      <c r="AR52" s="262" t="s">
        <v>126</v>
      </c>
      <c r="AS52" s="263"/>
      <c r="AT52" s="264" t="s">
        <v>2</v>
      </c>
      <c r="AU52" s="265"/>
      <c r="AV52" s="41"/>
      <c r="AW52" s="262" t="s">
        <v>127</v>
      </c>
      <c r="AX52" s="263"/>
      <c r="AY52" s="264" t="s">
        <v>128</v>
      </c>
      <c r="AZ52" s="265"/>
      <c r="BA52" s="20"/>
      <c r="BB52" s="262" t="s">
        <v>129</v>
      </c>
      <c r="BC52" s="263"/>
      <c r="BD52" s="264" t="s">
        <v>130</v>
      </c>
      <c r="BE52" s="265"/>
      <c r="BF52" s="41"/>
      <c r="BG52" s="266" t="s">
        <v>131</v>
      </c>
      <c r="BH52" s="267"/>
      <c r="BI52" s="268" t="s">
        <v>132</v>
      </c>
      <c r="BJ52" s="269"/>
      <c r="BK52" s="41"/>
      <c r="BL52" s="262" t="s">
        <v>133</v>
      </c>
      <c r="BM52" s="263"/>
      <c r="BN52" s="264" t="s">
        <v>134</v>
      </c>
      <c r="BO52" s="265"/>
      <c r="BP52" s="41"/>
      <c r="BQ52" s="262" t="s">
        <v>135</v>
      </c>
      <c r="BR52" s="263"/>
      <c r="BS52" s="264" t="s">
        <v>136</v>
      </c>
      <c r="BT52" s="265"/>
      <c r="BU52" s="20"/>
      <c r="BV52" s="262" t="s">
        <v>137</v>
      </c>
      <c r="BW52" s="263"/>
      <c r="BX52" s="264" t="s">
        <v>138</v>
      </c>
      <c r="BY52" s="265"/>
      <c r="CA52" s="27" t="s">
        <v>8</v>
      </c>
      <c r="CC52" s="113" t="s">
        <v>74</v>
      </c>
      <c r="CD52" s="13"/>
      <c r="CE52" s="59">
        <f t="shared" si="33"/>
        <v>0.46</v>
      </c>
      <c r="CF52" s="60">
        <f t="shared" si="35"/>
        <v>-6.2765368026170165E-2</v>
      </c>
      <c r="CG52" s="62">
        <f t="shared" si="36"/>
        <v>77.834915876008452</v>
      </c>
      <c r="CH52" s="65">
        <f t="shared" si="72"/>
        <v>-6.2765368026170165E-2</v>
      </c>
      <c r="CI52" s="14">
        <f t="shared" si="74"/>
        <v>-259.95962146781415</v>
      </c>
      <c r="CJ52" s="14">
        <f t="shared" si="73"/>
        <v>-4.5371513168514914</v>
      </c>
      <c r="CK52" s="17">
        <f t="shared" si="34"/>
        <v>-15.552427163628828</v>
      </c>
    </row>
    <row r="53" spans="2:89" ht="18.600000000000001" customHeight="1" thickTop="1" thickBot="1">
      <c r="B53" s="37">
        <v>0.16</v>
      </c>
      <c r="D53" s="1">
        <v>1</v>
      </c>
      <c r="E53" s="7">
        <v>0</v>
      </c>
      <c r="F53" s="2">
        <v>0</v>
      </c>
      <c r="G53" s="8">
        <v>0</v>
      </c>
      <c r="I53" s="1">
        <v>1</v>
      </c>
      <c r="J53" s="9">
        <v>0</v>
      </c>
      <c r="K53" s="2">
        <v>0</v>
      </c>
      <c r="L53" s="8">
        <f t="shared" ref="L53:L116" si="211">IF(0=(1-$J$9*$K$9*$B53^2),10^18,$B53*$K$9/(1-$J$9*$K$9*$B53^2))</f>
        <v>0.19229235126300812</v>
      </c>
      <c r="N53" s="1">
        <f t="shared" ref="N53" si="212">D53*I53+F53*I56-E53*J53-G53*J56</f>
        <v>1</v>
      </c>
      <c r="O53" s="9">
        <f t="shared" ref="O53" si="213">(D53*J53+E53*I53+F53*J56+G53*I56)</f>
        <v>0</v>
      </c>
      <c r="P53" s="2">
        <f t="shared" ref="P53" si="214">D53*K53+F53*K56-E53*L53-G53*L56</f>
        <v>0</v>
      </c>
      <c r="Q53" s="8">
        <f t="shared" ref="Q53" si="215">(D53*L53+E53*K53+F53*L56+G53*K56)</f>
        <v>0.19229235126300812</v>
      </c>
      <c r="S53" s="1">
        <v>1</v>
      </c>
      <c r="T53" s="7">
        <v>0</v>
      </c>
      <c r="U53" s="2">
        <v>0</v>
      </c>
      <c r="V53" s="8">
        <v>0</v>
      </c>
      <c r="X53" s="1">
        <f t="shared" ref="X53" si="216">N53*S53+P53*S56-O53*T53-Q53*T56</f>
        <v>0.9535021711257945</v>
      </c>
      <c r="Y53" s="9">
        <f t="shared" ref="Y53" si="217">(N53*T53+O53*S53+P53*T56+Q53*S56)</f>
        <v>0</v>
      </c>
      <c r="Z53" s="2">
        <f t="shared" ref="Z53" si="218">N53*U53+P53*U56-O53*V53-Q53*V56</f>
        <v>0</v>
      </c>
      <c r="AA53" s="8">
        <f t="shared" ref="AA53" si="219">(N53*V53+O53*U53+P53*V56+Q53*U56)</f>
        <v>0.19229235126300812</v>
      </c>
      <c r="AB53" s="20"/>
      <c r="AC53" s="1">
        <v>1</v>
      </c>
      <c r="AD53" s="9">
        <v>0</v>
      </c>
      <c r="AE53" s="2">
        <v>0</v>
      </c>
      <c r="AF53" s="8">
        <f t="shared" ref="AF53:AF116" si="220">IF(0=(1-$AE$9*$AD$9*$B53^2),10^18,$B53*$AE$9/(1-$AE$9*$AD$9*$B53^2))</f>
        <v>0.11805209298403758</v>
      </c>
      <c r="AH53" s="1">
        <f t="shared" ref="AH53" si="221">X53*AC53+Z53*AC56-Y53*AD53-AA53*AD56</f>
        <v>0.9535021711257945</v>
      </c>
      <c r="AI53" s="9">
        <f t="shared" ref="AI53" si="222">(X53*AD53+Y53*AC53+Z53*AD56+AA53*AC56)</f>
        <v>0</v>
      </c>
      <c r="AJ53" s="2">
        <f t="shared" ref="AJ53" si="223">X53*AE53+Z53*AE56-Y53*AF53-AA53*AF56</f>
        <v>0</v>
      </c>
      <c r="AK53" s="8">
        <f t="shared" ref="AK53" si="224">(X53*AF53+Y53*AE53+Z53*AF56+AA53*AE56)</f>
        <v>0.30485527822923214</v>
      </c>
      <c r="AM53" s="1">
        <v>1</v>
      </c>
      <c r="AN53" s="7">
        <v>0</v>
      </c>
      <c r="AO53" s="2">
        <v>0</v>
      </c>
      <c r="AP53" s="8">
        <v>0</v>
      </c>
      <c r="AR53" s="1">
        <f t="shared" ref="AR53" si="225">AH53*AM53+AJ53*AM56-AI53*AN53-AK53*AN56</f>
        <v>0.89117511920238446</v>
      </c>
      <c r="AS53" s="9">
        <f t="shared" ref="AS53" si="226">(AH53*AN53+AI53*AM53+AJ53*AN56+AK53*AM56)</f>
        <v>0</v>
      </c>
      <c r="AT53" s="2">
        <f t="shared" ref="AT53" si="227">AH53*AO53+AJ53*AO56-AI53*AP53-AK53*AP56</f>
        <v>0</v>
      </c>
      <c r="AU53" s="8">
        <f t="shared" ref="AU53" si="228">(AH53*AP53+AI53*AO53+AJ53*AP56+AK53*AO56)</f>
        <v>0.30485527822923214</v>
      </c>
      <c r="AV53" s="20"/>
      <c r="AW53" s="1">
        <v>1</v>
      </c>
      <c r="AX53" s="9">
        <v>0</v>
      </c>
      <c r="AY53" s="2">
        <v>0</v>
      </c>
      <c r="AZ53" s="8">
        <f t="shared" ref="AZ53:AZ116" si="229">IF(0=(1-$AX$9*$AY$9*$B53^2),10^18,$B53*$AY$9/(1-$AX$9*$AY$9*$B53^2))</f>
        <v>0.13017447371516674</v>
      </c>
      <c r="BB53" s="1">
        <f t="shared" ref="BB53" si="230">AR53*AW53+AT53*AW56-AS53*AX53-AU53*AX56</f>
        <v>0.89117511920238446</v>
      </c>
      <c r="BC53" s="9">
        <f t="shared" ref="BC53" si="231">(AR53*AX53+AS53*AW53+AT53*AX56+AU53*AW56)</f>
        <v>0</v>
      </c>
      <c r="BD53" s="2">
        <f t="shared" ref="BD53" si="232">AR53*AY53+AT53*AY56-AS53*AZ53-AU53*AZ56</f>
        <v>0</v>
      </c>
      <c r="BE53" s="8">
        <f t="shared" ref="BE53" si="233">(AR53*AZ53+AS53*AY53+AT53*AZ56+AU53*AY56)</f>
        <v>0.42086353035945351</v>
      </c>
      <c r="BG53" s="1">
        <v>1</v>
      </c>
      <c r="BH53" s="7">
        <v>0</v>
      </c>
      <c r="BI53" s="2">
        <v>0</v>
      </c>
      <c r="BJ53" s="8">
        <v>0</v>
      </c>
      <c r="BK53" s="20"/>
      <c r="BL53" s="1">
        <f t="shared" ref="BL53" si="234">BB53*BG53+BD53*BG56-BC53*BH53-BE53*BH56</f>
        <v>0.83488041338150398</v>
      </c>
      <c r="BM53" s="9">
        <f t="shared" ref="BM53" si="235">(BB53*BH53+BC53*BG53+BD53*BH56+BE53*BG56)</f>
        <v>0</v>
      </c>
      <c r="BN53" s="2">
        <f t="shared" ref="BN53" si="236">BB53*BI53+BD53*BI56-BC53*BJ53-BE53*BJ56</f>
        <v>0</v>
      </c>
      <c r="BO53" s="8">
        <f t="shared" ref="BO53" si="237">(BB53*BJ53+BC53*BI53+BD53*BJ56+BE53*BI56)</f>
        <v>0.42086353035945351</v>
      </c>
      <c r="BP53" s="20"/>
      <c r="BQ53" s="16">
        <v>1</v>
      </c>
      <c r="BR53" s="23">
        <v>0</v>
      </c>
      <c r="BS53" s="14">
        <v>0</v>
      </c>
      <c r="BT53" s="22">
        <v>0</v>
      </c>
      <c r="BV53" s="1">
        <f t="shared" ref="BV53" si="238">BL53*BQ53+BN53*BQ56-BM53*BR53-BO53*BR56</f>
        <v>0.83488041338150398</v>
      </c>
      <c r="BW53" s="9">
        <f t="shared" ref="BW53" si="239">(BL53*BR53+BM53*BQ53+BN53*BR56+BO53*BQ56)</f>
        <v>0.42086353035945351</v>
      </c>
      <c r="BX53" s="2">
        <f t="shared" ref="BX53" si="240">BL53*BS53+BN53*BS56-BM53*BT53-BO53*BT56</f>
        <v>0</v>
      </c>
      <c r="BY53" s="8">
        <f t="shared" ref="BY53" si="241">(BL53*BT53+BM53*BS53+BN53*BT56+BO53*BS56)</f>
        <v>0.42086353035945351</v>
      </c>
      <c r="CA53" s="28">
        <f t="shared" ref="CA53" si="242">20*LOG(((1+$BR$9)/$BR$9)/((BV53+BV56)^2+(BW53+BW56)^2)^0.5)</f>
        <v>-9.6014424132297799E-2</v>
      </c>
      <c r="CC53" s="114">
        <f t="shared" ref="CC53" si="243">((BV53^2+BW53^2)^0.5)/((BV56^2+BW56^2)^0.5)</f>
        <v>0.84812071946707379</v>
      </c>
      <c r="CD53" s="13"/>
      <c r="CE53" s="59">
        <f t="shared" si="33"/>
        <v>0.48</v>
      </c>
      <c r="CF53" s="60">
        <f t="shared" si="35"/>
        <v>-4.2288631538110091E-2</v>
      </c>
      <c r="CG53" s="62">
        <f t="shared" si="36"/>
        <v>72.635723446652179</v>
      </c>
      <c r="CH53" s="65">
        <f t="shared" si="72"/>
        <v>-4.2288631538110091E-2</v>
      </c>
      <c r="CI53" s="14">
        <f t="shared" si="74"/>
        <v>-266.85656190689474</v>
      </c>
      <c r="CJ53" s="14">
        <f t="shared" si="73"/>
        <v>-4.6575256358273904</v>
      </c>
      <c r="CK53" s="17">
        <f t="shared" si="34"/>
        <v>-17.347880246921296</v>
      </c>
    </row>
    <row r="54" spans="2:89" ht="18.600000000000001" customHeight="1" thickBot="1">
      <c r="D54" s="3"/>
      <c r="G54" s="4"/>
      <c r="I54" s="3"/>
      <c r="L54" s="4"/>
      <c r="N54" s="3"/>
      <c r="Q54" s="4"/>
      <c r="S54" s="3"/>
      <c r="V54" s="4"/>
      <c r="X54" s="3"/>
      <c r="AA54" s="4"/>
      <c r="AC54" s="3"/>
      <c r="AF54" s="4"/>
      <c r="AH54" s="3"/>
      <c r="AK54" s="4"/>
      <c r="AM54" s="3"/>
      <c r="AP54" s="4"/>
      <c r="AR54" s="3"/>
      <c r="AU54" s="4"/>
      <c r="AW54" s="3"/>
      <c r="AZ54" s="4"/>
      <c r="BB54" s="3"/>
      <c r="BE54" s="4"/>
      <c r="BG54" s="3"/>
      <c r="BJ54" s="4"/>
      <c r="BL54" s="3"/>
      <c r="BO54" s="4"/>
      <c r="BQ54" s="16"/>
      <c r="BR54" s="14"/>
      <c r="BS54" s="14"/>
      <c r="BT54" s="17"/>
      <c r="BV54" s="3"/>
      <c r="BY54" s="4"/>
      <c r="CC54" s="115"/>
      <c r="CD54" s="13"/>
      <c r="CE54" s="59">
        <f t="shared" si="33"/>
        <v>0.5</v>
      </c>
      <c r="CF54" s="60">
        <f t="shared" si="35"/>
        <v>-2.441832163521887E-2</v>
      </c>
      <c r="CG54" s="62">
        <f t="shared" si="36"/>
        <v>67.298592208514279</v>
      </c>
      <c r="CH54" s="65">
        <f t="shared" si="72"/>
        <v>-2.441832163521887E-2</v>
      </c>
      <c r="CI54" s="14">
        <f t="shared" si="74"/>
        <v>-273.99117851815697</v>
      </c>
      <c r="CJ54" s="14">
        <f t="shared" si="73"/>
        <v>-4.7820481865613971</v>
      </c>
      <c r="CK54" s="17">
        <f t="shared" si="34"/>
        <v>-19.853053675275024</v>
      </c>
    </row>
    <row r="55" spans="2:89" ht="18.600000000000001" customHeight="1" thickBot="1">
      <c r="D55" s="271" t="s">
        <v>141</v>
      </c>
      <c r="E55" s="272"/>
      <c r="F55" s="273" t="s">
        <v>142</v>
      </c>
      <c r="G55" s="274"/>
      <c r="H55" s="237"/>
      <c r="I55" s="271" t="s">
        <v>143</v>
      </c>
      <c r="J55" s="272"/>
      <c r="K55" s="273" t="s">
        <v>144</v>
      </c>
      <c r="L55" s="274"/>
      <c r="N55" s="262" t="s">
        <v>145</v>
      </c>
      <c r="O55" s="263"/>
      <c r="P55" s="264" t="s">
        <v>146</v>
      </c>
      <c r="Q55" s="265"/>
      <c r="S55" s="271" t="s">
        <v>147</v>
      </c>
      <c r="T55" s="272"/>
      <c r="U55" s="273" t="s">
        <v>148</v>
      </c>
      <c r="V55" s="274"/>
      <c r="W55" s="20"/>
      <c r="X55" s="262" t="s">
        <v>149</v>
      </c>
      <c r="Y55" s="263"/>
      <c r="Z55" s="264" t="s">
        <v>150</v>
      </c>
      <c r="AA55" s="265"/>
      <c r="AB55" s="20"/>
      <c r="AC55" s="271" t="s">
        <v>151</v>
      </c>
      <c r="AD55" s="272"/>
      <c r="AE55" s="273" t="s">
        <v>152</v>
      </c>
      <c r="AF55" s="274"/>
      <c r="AG55" s="20"/>
      <c r="AH55" s="262" t="s">
        <v>153</v>
      </c>
      <c r="AI55" s="263"/>
      <c r="AJ55" s="264" t="s">
        <v>154</v>
      </c>
      <c r="AK55" s="265"/>
      <c r="AL55" s="20"/>
      <c r="AM55" s="271" t="s">
        <v>155</v>
      </c>
      <c r="AN55" s="272"/>
      <c r="AO55" s="273" t="s">
        <v>156</v>
      </c>
      <c r="AP55" s="274"/>
      <c r="AR55" s="262" t="s">
        <v>157</v>
      </c>
      <c r="AS55" s="263"/>
      <c r="AT55" s="264" t="s">
        <v>158</v>
      </c>
      <c r="AU55" s="265"/>
      <c r="AV55" s="41"/>
      <c r="AW55" s="271" t="s">
        <v>159</v>
      </c>
      <c r="AX55" s="272"/>
      <c r="AY55" s="273" t="s">
        <v>160</v>
      </c>
      <c r="AZ55" s="274"/>
      <c r="BA55" s="20"/>
      <c r="BB55" s="262" t="s">
        <v>161</v>
      </c>
      <c r="BC55" s="263"/>
      <c r="BD55" s="264" t="s">
        <v>162</v>
      </c>
      <c r="BE55" s="265"/>
      <c r="BF55" s="41"/>
      <c r="BG55" s="271" t="s">
        <v>163</v>
      </c>
      <c r="BH55" s="272"/>
      <c r="BI55" s="273" t="s">
        <v>164</v>
      </c>
      <c r="BJ55" s="274"/>
      <c r="BK55" s="41"/>
      <c r="BL55" s="262" t="s">
        <v>165</v>
      </c>
      <c r="BM55" s="263"/>
      <c r="BN55" s="264" t="s">
        <v>166</v>
      </c>
      <c r="BO55" s="265"/>
      <c r="BP55" s="41"/>
      <c r="BQ55" s="271" t="s">
        <v>167</v>
      </c>
      <c r="BR55" s="272"/>
      <c r="BS55" s="273" t="s">
        <v>168</v>
      </c>
      <c r="BT55" s="274"/>
      <c r="BU55" s="20"/>
      <c r="BV55" s="262" t="s">
        <v>169</v>
      </c>
      <c r="BW55" s="263"/>
      <c r="BX55" s="264" t="s">
        <v>170</v>
      </c>
      <c r="BY55" s="265"/>
      <c r="CA55" s="55" t="s">
        <v>35</v>
      </c>
      <c r="CC55" s="116" t="s">
        <v>75</v>
      </c>
      <c r="CD55" s="13"/>
      <c r="CE55" s="59">
        <f t="shared" si="33"/>
        <v>0.52</v>
      </c>
      <c r="CF55" s="60">
        <f t="shared" si="35"/>
        <v>-1.0595459610850066E-2</v>
      </c>
      <c r="CG55" s="62">
        <f t="shared" si="36"/>
        <v>61.818768638151134</v>
      </c>
      <c r="CH55" s="65">
        <f t="shared" si="72"/>
        <v>-1.0595459610850066E-2</v>
      </c>
      <c r="CI55" s="14">
        <f t="shared" si="74"/>
        <v>-281.26773725153748</v>
      </c>
      <c r="CJ55" s="14">
        <f t="shared" si="73"/>
        <v>-4.9090480946736355</v>
      </c>
      <c r="CK55" s="17">
        <f t="shared" si="34"/>
        <v>-23.641476674178499</v>
      </c>
    </row>
    <row r="56" spans="2:89" ht="18.600000000000001" customHeight="1" thickTop="1" thickBot="1">
      <c r="D56" s="1">
        <v>0</v>
      </c>
      <c r="E56" s="9">
        <f t="shared" ref="E56" si="244">$E$9*$B53</f>
        <v>0.18828800000000001</v>
      </c>
      <c r="F56" s="2">
        <v>1</v>
      </c>
      <c r="G56" s="8">
        <v>0</v>
      </c>
      <c r="I56" s="1">
        <v>0</v>
      </c>
      <c r="J56" s="9">
        <v>0</v>
      </c>
      <c r="K56" s="2">
        <v>1</v>
      </c>
      <c r="L56" s="8">
        <v>0</v>
      </c>
      <c r="N56" s="1">
        <f t="shared" ref="N56" si="245">D56*I53+F56*I56-E56*J53-G56*J56</f>
        <v>0</v>
      </c>
      <c r="O56" s="9">
        <f t="shared" ref="O56" si="246">(D56*J53+E56*I53+F56*J56+G56*I56)</f>
        <v>0.18828800000000001</v>
      </c>
      <c r="P56" s="2">
        <f t="shared" ref="P56" si="247">D56*K53+F56*K56-E56*L53-G56*L56</f>
        <v>0.96379365776539072</v>
      </c>
      <c r="Q56" s="8">
        <f t="shared" ref="Q56" si="248">(D56*L53+E56*K53+F56*L56+G56*K56)</f>
        <v>0</v>
      </c>
      <c r="S56" s="1">
        <v>0</v>
      </c>
      <c r="T56" s="9">
        <f t="shared" ref="T56" si="249">$T$9*$B53</f>
        <v>0.24180800000000002</v>
      </c>
      <c r="U56" s="2">
        <v>1</v>
      </c>
      <c r="V56" s="8">
        <v>0</v>
      </c>
      <c r="X56" s="1">
        <f t="shared" ref="X56" si="250">N56*S53+P56*S56-O56*T53-Q56*T56</f>
        <v>0</v>
      </c>
      <c r="Y56" s="9">
        <f t="shared" ref="Y56" si="251">(N56*T53+O56*S53+P56*T56+Q56*S56)</f>
        <v>0.42134101679693364</v>
      </c>
      <c r="Z56" s="2">
        <f t="shared" ref="Z56" si="252">N56*U53+P56*U56-O56*V53-Q56*V56</f>
        <v>0.96379365776539072</v>
      </c>
      <c r="AA56" s="8">
        <f t="shared" ref="AA56" si="253">(N56*V53+O56*U53+P56*V56+Q56*U56)</f>
        <v>0</v>
      </c>
      <c r="AB56" s="20"/>
      <c r="AC56" s="1">
        <v>0</v>
      </c>
      <c r="AD56" s="9">
        <v>0</v>
      </c>
      <c r="AE56" s="2">
        <v>1</v>
      </c>
      <c r="AF56" s="8">
        <v>0</v>
      </c>
      <c r="AH56" s="1">
        <f t="shared" ref="AH56" si="254">X56*AC53+Z56*AC56-Y56*AD53-AA56*AD56</f>
        <v>0</v>
      </c>
      <c r="AI56" s="9">
        <f t="shared" ref="AI56" si="255">(X56*AD53+Y56*AC53+Z56*AD56+AA56*AC56)</f>
        <v>0.42134101679693364</v>
      </c>
      <c r="AJ56" s="2">
        <f t="shared" ref="AJ56" si="256">X56*AE53+Z56*AE56-Y56*AF53-AA56*AF56</f>
        <v>0.91405346887249017</v>
      </c>
      <c r="AK56" s="8">
        <f t="shared" ref="AK56" si="257">(X56*AF53+Y56*AE53+Z56*AF56+AA56*AE56)</f>
        <v>0</v>
      </c>
      <c r="AM56" s="1">
        <v>0</v>
      </c>
      <c r="AN56" s="9">
        <f t="shared" ref="AN56" si="258">$AN$9*$B53</f>
        <v>0.20444800000000002</v>
      </c>
      <c r="AO56" s="2">
        <v>1</v>
      </c>
      <c r="AP56" s="8">
        <v>0</v>
      </c>
      <c r="AR56" s="1">
        <f t="shared" ref="AR56" si="259">AH56*AM53+AJ56*AM56-AI56*AN53-AK56*AN56</f>
        <v>0</v>
      </c>
      <c r="AS56" s="9">
        <f t="shared" ref="AS56" si="260">(AH56*AN53+AI56*AM53+AJ56*AN56+AK56*AM56)</f>
        <v>0.60821742040097648</v>
      </c>
      <c r="AT56" s="2">
        <f t="shared" ref="AT56" si="261">AH56*AO53+AJ56*AO56-AI56*AP53-AK56*AP56</f>
        <v>0.91405346887249017</v>
      </c>
      <c r="AU56" s="8">
        <f t="shared" ref="AU56" si="262">(AH56*AP53+AI56*AO53+AJ56*AP56+AK56*AO56)</f>
        <v>0</v>
      </c>
      <c r="AV56" s="20"/>
      <c r="AW56" s="1">
        <v>0</v>
      </c>
      <c r="AX56" s="9">
        <v>0</v>
      </c>
      <c r="AY56" s="2">
        <v>1</v>
      </c>
      <c r="AZ56" s="8">
        <v>0</v>
      </c>
      <c r="BB56" s="1">
        <f t="shared" ref="BB56" si="263">AR56*AW53+AT56*AW56-AS56*AX53-AU56*AX56</f>
        <v>0</v>
      </c>
      <c r="BC56" s="9">
        <f t="shared" ref="BC56" si="264">(AR56*AX53+AS56*AW53+AT56*AX56+AU56*AW56)</f>
        <v>0.60821742040097648</v>
      </c>
      <c r="BD56" s="2">
        <f t="shared" ref="BD56" si="265">AR56*AY53+AT56*AY56-AS56*AZ53-AU56*AZ56</f>
        <v>0.83487908626739671</v>
      </c>
      <c r="BE56" s="8">
        <f t="shared" ref="BE56" si="266">(AR56*AZ53+AS56*AY53+AT56*AZ56+AU56*AY56)</f>
        <v>0</v>
      </c>
      <c r="BG56" s="1">
        <v>0</v>
      </c>
      <c r="BH56" s="9">
        <f t="shared" ref="BH56" si="267">$BH$9*$B53</f>
        <v>0.13375999999999999</v>
      </c>
      <c r="BI56" s="2">
        <v>1</v>
      </c>
      <c r="BJ56" s="8">
        <v>0</v>
      </c>
      <c r="BK56" s="20"/>
      <c r="BL56" s="1">
        <f t="shared" ref="BL56" si="268">BB56*BG53+BD56*BG56-BC56*BH53-BE56*BH56</f>
        <v>0</v>
      </c>
      <c r="BM56" s="9">
        <f t="shared" ref="BM56" si="269">(BB56*BH53+BC56*BG53+BD56*BH56+BE56*BG56)</f>
        <v>0.71989084698010342</v>
      </c>
      <c r="BN56" s="2">
        <f t="shared" ref="BN56" si="270">BB56*BI53+BD56*BI56-BC56*BJ53-BE56*BJ56</f>
        <v>0.83487908626739671</v>
      </c>
      <c r="BO56" s="8">
        <f t="shared" ref="BO56" si="271">(BB56*BJ53+BC56*BI53+BD56*BJ56+BE56*BI56)</f>
        <v>0</v>
      </c>
      <c r="BP56" s="20"/>
      <c r="BQ56" s="18">
        <f t="shared" ref="BQ56:BQ119" si="272">1/$BR$9</f>
        <v>1</v>
      </c>
      <c r="BR56" s="25">
        <v>0</v>
      </c>
      <c r="BS56" s="19">
        <v>1</v>
      </c>
      <c r="BT56" s="24">
        <v>0</v>
      </c>
      <c r="BV56" s="1">
        <f t="shared" ref="BV56" si="273">BL56*BQ53+BN56*BQ56-BM56*BR53-BO56*BR56</f>
        <v>0.83487908626739671</v>
      </c>
      <c r="BW56" s="9">
        <f t="shared" ref="BW56" si="274">(BL56*BR53+BM56*BQ53+BN56*BR56+BO56*BQ56)</f>
        <v>0.71989084698010342</v>
      </c>
      <c r="BX56" s="2">
        <f t="shared" ref="BX56" si="275">BL56*BS53+BN56*BS56-BM56*BT53-BO56*BT56</f>
        <v>0.83487908626739671</v>
      </c>
      <c r="BY56" s="8">
        <f t="shared" ref="BY56" si="276">(BL56*BT53+BM56*BS53+BN56*BT56+BO56*BS56)</f>
        <v>0</v>
      </c>
      <c r="CA56" s="56">
        <f t="shared" ref="CA56" si="277">(180/PI())*ATAN(-1*(BW53+BW56)/(BV53+BV56))</f>
        <v>-34.340297177243791</v>
      </c>
      <c r="CC56" s="117">
        <f t="shared" ref="CC56" si="278">20*LOG(((1-(10^(CA53/20)^2)*(1-((1-CC53)/(1+CC53))^2))^0.5))</f>
        <v>-15.455898156503743</v>
      </c>
      <c r="CD56" s="13"/>
      <c r="CE56" s="59">
        <f t="shared" si="33"/>
        <v>0.54</v>
      </c>
      <c r="CF56" s="60">
        <f t="shared" si="35"/>
        <v>-2.1481265997631842E-3</v>
      </c>
      <c r="CG56" s="62">
        <f t="shared" si="36"/>
        <v>56.193413893120379</v>
      </c>
      <c r="CH56" s="65">
        <f t="shared" si="72"/>
        <v>-2.1481265997631842E-3</v>
      </c>
      <c r="CI56" s="14">
        <f t="shared" si="74"/>
        <v>-288.59808497845177</v>
      </c>
      <c r="CJ56" s="14">
        <f t="shared" si="73"/>
        <v>-5.0369867978243716</v>
      </c>
      <c r="CK56" s="17">
        <f t="shared" si="34"/>
        <v>-30.778754512897194</v>
      </c>
    </row>
    <row r="57" spans="2:89" ht="18.600000000000001" customHeight="1">
      <c r="CE57" s="59">
        <f t="shared" si="33"/>
        <v>0.56000000000000005</v>
      </c>
      <c r="CF57" s="60">
        <f t="shared" si="35"/>
        <v>-1.5958984280521371E-4</v>
      </c>
      <c r="CG57" s="62">
        <f t="shared" si="36"/>
        <v>50.421452193551339</v>
      </c>
      <c r="CH57" s="65">
        <f t="shared" si="72"/>
        <v>-1.5958984280521371E-4</v>
      </c>
      <c r="CI57" s="14">
        <f t="shared" si="74"/>
        <v>-295.91664354708695</v>
      </c>
      <c r="CJ57" s="14">
        <f t="shared" si="73"/>
        <v>-5.1647197413470991</v>
      </c>
      <c r="CK57" s="17">
        <f t="shared" si="34"/>
        <v>-42.327468082135113</v>
      </c>
    </row>
    <row r="58" spans="2:89" ht="18.600000000000001" customHeight="1" thickBot="1">
      <c r="E58" s="6" t="s">
        <v>3</v>
      </c>
      <c r="J58" s="6" t="s">
        <v>5</v>
      </c>
      <c r="O58" s="6" t="s">
        <v>10</v>
      </c>
      <c r="T58" s="6" t="s">
        <v>6</v>
      </c>
      <c r="Y58" s="6" t="s">
        <v>11</v>
      </c>
      <c r="AD58" s="6" t="s">
        <v>12</v>
      </c>
      <c r="AI58" s="6" t="s">
        <v>13</v>
      </c>
      <c r="AN58" s="6" t="s">
        <v>14</v>
      </c>
      <c r="AS58" s="6" t="s">
        <v>15</v>
      </c>
      <c r="AX58" s="6" t="s">
        <v>19</v>
      </c>
      <c r="BC58" s="6" t="s">
        <v>17</v>
      </c>
      <c r="BH58" s="6" t="s">
        <v>20</v>
      </c>
      <c r="BM58" s="6" t="s">
        <v>18</v>
      </c>
      <c r="BQ58" s="26" t="s">
        <v>16</v>
      </c>
      <c r="BR58" s="26"/>
      <c r="BS58" s="21"/>
      <c r="BT58" s="21"/>
      <c r="BU58" s="21"/>
      <c r="BV58" s="21"/>
      <c r="BW58" s="26" t="s">
        <v>21</v>
      </c>
      <c r="BX58" s="21"/>
      <c r="BY58" s="21"/>
      <c r="CE58" s="59">
        <f t="shared" si="33"/>
        <v>0.57999999999999996</v>
      </c>
      <c r="CF58" s="60">
        <f t="shared" si="35"/>
        <v>-5.3242059737131598E-3</v>
      </c>
      <c r="CG58" s="62">
        <f t="shared" si="36"/>
        <v>44.503119322609628</v>
      </c>
      <c r="CH58" s="65">
        <f t="shared" si="72"/>
        <v>-5.3242059737131598E-3</v>
      </c>
      <c r="CI58" s="14">
        <f t="shared" si="74"/>
        <v>-303.19852608091236</v>
      </c>
      <c r="CJ58" s="14">
        <f t="shared" si="73"/>
        <v>-5.2918125673058194</v>
      </c>
      <c r="CK58" s="17">
        <f t="shared" si="34"/>
        <v>-27.386673742114397</v>
      </c>
    </row>
    <row r="59" spans="2:89" ht="18.600000000000001" customHeight="1" thickBot="1">
      <c r="B59" s="11"/>
      <c r="D59" s="266" t="s">
        <v>113</v>
      </c>
      <c r="E59" s="267"/>
      <c r="F59" s="268" t="s">
        <v>114</v>
      </c>
      <c r="G59" s="269"/>
      <c r="H59" s="237"/>
      <c r="I59" s="262" t="s">
        <v>0</v>
      </c>
      <c r="J59" s="263"/>
      <c r="K59" s="264" t="s">
        <v>1</v>
      </c>
      <c r="L59" s="265"/>
      <c r="M59" s="21"/>
      <c r="N59" s="262" t="s">
        <v>115</v>
      </c>
      <c r="O59" s="263"/>
      <c r="P59" s="264" t="s">
        <v>116</v>
      </c>
      <c r="Q59" s="265"/>
      <c r="R59" s="21"/>
      <c r="S59" s="266" t="s">
        <v>117</v>
      </c>
      <c r="T59" s="267"/>
      <c r="U59" s="268" t="s">
        <v>118</v>
      </c>
      <c r="V59" s="269"/>
      <c r="W59" s="20"/>
      <c r="X59" s="262" t="s">
        <v>119</v>
      </c>
      <c r="Y59" s="263"/>
      <c r="Z59" s="264" t="s">
        <v>120</v>
      </c>
      <c r="AA59" s="265"/>
      <c r="AB59" s="20"/>
      <c r="AC59" s="262" t="s">
        <v>121</v>
      </c>
      <c r="AD59" s="263"/>
      <c r="AE59" s="264" t="s">
        <v>7</v>
      </c>
      <c r="AF59" s="265"/>
      <c r="AG59" s="20"/>
      <c r="AH59" s="262" t="s">
        <v>122</v>
      </c>
      <c r="AI59" s="263"/>
      <c r="AJ59" s="264" t="s">
        <v>123</v>
      </c>
      <c r="AK59" s="265"/>
      <c r="AL59" s="20"/>
      <c r="AM59" s="266" t="s">
        <v>124</v>
      </c>
      <c r="AN59" s="267"/>
      <c r="AO59" s="268" t="s">
        <v>125</v>
      </c>
      <c r="AP59" s="269"/>
      <c r="AQ59" s="21"/>
      <c r="AR59" s="262" t="s">
        <v>126</v>
      </c>
      <c r="AS59" s="263"/>
      <c r="AT59" s="264" t="s">
        <v>2</v>
      </c>
      <c r="AU59" s="265"/>
      <c r="AV59" s="41"/>
      <c r="AW59" s="262" t="s">
        <v>127</v>
      </c>
      <c r="AX59" s="263"/>
      <c r="AY59" s="264" t="s">
        <v>128</v>
      </c>
      <c r="AZ59" s="265"/>
      <c r="BA59" s="20"/>
      <c r="BB59" s="262" t="s">
        <v>129</v>
      </c>
      <c r="BC59" s="263"/>
      <c r="BD59" s="264" t="s">
        <v>130</v>
      </c>
      <c r="BE59" s="265"/>
      <c r="BF59" s="41"/>
      <c r="BG59" s="266" t="s">
        <v>131</v>
      </c>
      <c r="BH59" s="267"/>
      <c r="BI59" s="268" t="s">
        <v>132</v>
      </c>
      <c r="BJ59" s="269"/>
      <c r="BK59" s="41"/>
      <c r="BL59" s="262" t="s">
        <v>133</v>
      </c>
      <c r="BM59" s="263"/>
      <c r="BN59" s="264" t="s">
        <v>134</v>
      </c>
      <c r="BO59" s="265"/>
      <c r="BP59" s="41"/>
      <c r="BQ59" s="262" t="s">
        <v>135</v>
      </c>
      <c r="BR59" s="263"/>
      <c r="BS59" s="264" t="s">
        <v>136</v>
      </c>
      <c r="BT59" s="265"/>
      <c r="BU59" s="20"/>
      <c r="BV59" s="262" t="s">
        <v>137</v>
      </c>
      <c r="BW59" s="263"/>
      <c r="BX59" s="264" t="s">
        <v>138</v>
      </c>
      <c r="BY59" s="265"/>
      <c r="CA59" s="27" t="s">
        <v>8</v>
      </c>
      <c r="CC59" s="113" t="s">
        <v>74</v>
      </c>
      <c r="CD59" s="13"/>
      <c r="CE59" s="59">
        <f t="shared" si="33"/>
        <v>0.6</v>
      </c>
      <c r="CF59" s="60">
        <f t="shared" si="35"/>
        <v>-1.7803851556360599E-2</v>
      </c>
      <c r="CG59" s="62">
        <f t="shared" si="36"/>
        <v>38.439148800991376</v>
      </c>
      <c r="CH59" s="65">
        <f t="shared" si="72"/>
        <v>-1.7803851556360599E-2</v>
      </c>
      <c r="CI59" s="14">
        <f t="shared" si="74"/>
        <v>-310.47957362719393</v>
      </c>
      <c r="CJ59" s="14">
        <f t="shared" si="73"/>
        <v>-5.4188908199826873</v>
      </c>
      <c r="CK59" s="17">
        <f t="shared" si="34"/>
        <v>-22.473997115187025</v>
      </c>
    </row>
    <row r="60" spans="2:89" ht="18.600000000000001" customHeight="1" thickTop="1" thickBot="1">
      <c r="B60" s="37">
        <v>0.18</v>
      </c>
      <c r="D60" s="1">
        <v>1</v>
      </c>
      <c r="E60" s="7">
        <v>0</v>
      </c>
      <c r="F60" s="2">
        <v>0</v>
      </c>
      <c r="G60" s="8">
        <v>0</v>
      </c>
      <c r="I60" s="1">
        <v>1</v>
      </c>
      <c r="J60" s="9">
        <v>0</v>
      </c>
      <c r="K60" s="2">
        <v>0</v>
      </c>
      <c r="L60" s="8">
        <f t="shared" ref="L60:L123" si="279">IF(0=(1-$J$9*$K$9*$B60^2),10^18,$B60*$K$9/(1-$J$9*$K$9*$B60^2))</f>
        <v>0.216672241196431</v>
      </c>
      <c r="N60" s="1">
        <f t="shared" ref="N60" si="280">D60*I60+F60*I63-E60*J60-G60*J63</f>
        <v>1</v>
      </c>
      <c r="O60" s="9">
        <f t="shared" ref="O60" si="281">(D60*J60+E60*I60+F60*J63+G60*I63)</f>
        <v>0</v>
      </c>
      <c r="P60" s="2">
        <f t="shared" ref="P60" si="282">D60*K60+F60*K63-E60*L60-G60*L63</f>
        <v>0</v>
      </c>
      <c r="Q60" s="8">
        <f t="shared" ref="Q60" si="283">(D60*L60+E60*K60+F60*L63+G60*K63)</f>
        <v>0.216672241196431</v>
      </c>
      <c r="S60" s="1">
        <v>1</v>
      </c>
      <c r="T60" s="7">
        <v>0</v>
      </c>
      <c r="U60" s="2">
        <v>0</v>
      </c>
      <c r="V60" s="8">
        <v>0</v>
      </c>
      <c r="X60" s="1">
        <f t="shared" ref="X60" si="284">N60*S60+P60*S63-O60*T60-Q60*T63</f>
        <v>0.94105778353837011</v>
      </c>
      <c r="Y60" s="9">
        <f t="shared" ref="Y60" si="285">(N60*T60+O60*S60+P60*T63+Q60*S63)</f>
        <v>0</v>
      </c>
      <c r="Z60" s="2">
        <f t="shared" ref="Z60" si="286">N60*U60+P60*U63-O60*V60-Q60*V63</f>
        <v>0</v>
      </c>
      <c r="AA60" s="8">
        <f t="shared" ref="AA60" si="287">(N60*V60+O60*U60+P60*V63+Q60*U63)</f>
        <v>0.216672241196431</v>
      </c>
      <c r="AB60" s="20"/>
      <c r="AC60" s="1">
        <v>1</v>
      </c>
      <c r="AD60" s="9">
        <v>0</v>
      </c>
      <c r="AE60" s="2">
        <v>0</v>
      </c>
      <c r="AF60" s="8">
        <f t="shared" ref="AF60:AF123" si="288">IF(0=(1-$AE$9*$AD$9*$B60^2),10^18,$B60*$AE$9/(1-$AE$9*$AD$9*$B60^2))</f>
        <v>0.13348569790229101</v>
      </c>
      <c r="AH60" s="1">
        <f t="shared" ref="AH60" si="289">X60*AC60+Z60*AC63-Y60*AD60-AA60*AD63</f>
        <v>0.94105778353837011</v>
      </c>
      <c r="AI60" s="9">
        <f t="shared" ref="AI60" si="290">(X60*AD60+Y60*AC60+Z60*AD63+AA60*AC63)</f>
        <v>0</v>
      </c>
      <c r="AJ60" s="2">
        <f t="shared" ref="AJ60" si="291">X60*AE60+Z60*AE63-Y60*AF60-AA60*AF63</f>
        <v>0</v>
      </c>
      <c r="AK60" s="8">
        <f t="shared" ref="AK60" si="292">(X60*AF60+Y60*AE60+Z60*AF63+AA60*AE63)</f>
        <v>0.34228999619843342</v>
      </c>
      <c r="AM60" s="1">
        <v>1</v>
      </c>
      <c r="AN60" s="7">
        <v>0</v>
      </c>
      <c r="AO60" s="2">
        <v>0</v>
      </c>
      <c r="AP60" s="8">
        <v>0</v>
      </c>
      <c r="AR60" s="1">
        <f t="shared" ref="AR60" si="293">AH60*AM60+AJ60*AM63-AI60*AN60-AK60*AN63</f>
        <v>0.8623297152527456</v>
      </c>
      <c r="AS60" s="9">
        <f t="shared" ref="AS60" si="294">(AH60*AN60+AI60*AM60+AJ60*AN63+AK60*AM63)</f>
        <v>0</v>
      </c>
      <c r="AT60" s="2">
        <f t="shared" ref="AT60" si="295">AH60*AO60+AJ60*AO63-AI60*AP60-AK60*AP63</f>
        <v>0</v>
      </c>
      <c r="AU60" s="8">
        <f t="shared" ref="AU60" si="296">(AH60*AP60+AI60*AO60+AJ60*AP63+AK60*AO63)</f>
        <v>0.34228999619843342</v>
      </c>
      <c r="AV60" s="20"/>
      <c r="AW60" s="1">
        <v>1</v>
      </c>
      <c r="AX60" s="9">
        <v>0</v>
      </c>
      <c r="AY60" s="2">
        <v>0</v>
      </c>
      <c r="AZ60" s="8">
        <f t="shared" ref="AZ60:AZ123" si="297">IF(0=(1-$AX$9*$AY$9*$B60^2),10^18,$B60*$AY$9/(1-$AX$9*$AY$9*$B60^2))</f>
        <v>0.14702550945140622</v>
      </c>
      <c r="BB60" s="1">
        <f t="shared" ref="BB60" si="298">AR60*AW60+AT60*AW63-AS60*AX60-AU60*AX63</f>
        <v>0.8623297152527456</v>
      </c>
      <c r="BC60" s="9">
        <f t="shared" ref="BC60" si="299">(AR60*AX60+AS60*AW60+AT60*AX63+AU60*AW63)</f>
        <v>0</v>
      </c>
      <c r="BD60" s="2">
        <f t="shared" ref="BD60" si="300">AR60*AY60+AT60*AY63-AS60*AZ60-AU60*AZ63</f>
        <v>0</v>
      </c>
      <c r="BE60" s="8">
        <f t="shared" ref="BE60" si="301">(AR60*AZ60+AS60*AY60+AT60*AZ63+AU60*AY63)</f>
        <v>0.4690744618985544</v>
      </c>
      <c r="BG60" s="1">
        <v>1</v>
      </c>
      <c r="BH60" s="7">
        <v>0</v>
      </c>
      <c r="BI60" s="2">
        <v>0</v>
      </c>
      <c r="BJ60" s="8">
        <v>0</v>
      </c>
      <c r="BK60" s="20"/>
      <c r="BL60" s="1">
        <f t="shared" ref="BL60" si="302">BB60*BG60+BD60*BG63-BC60*BH60-BE60*BH63</f>
        <v>0.79174339022625118</v>
      </c>
      <c r="BM60" s="9">
        <f t="shared" ref="BM60" si="303">(BB60*BH60+BC60*BG60+BD60*BH63+BE60*BG63)</f>
        <v>0</v>
      </c>
      <c r="BN60" s="2">
        <f t="shared" ref="BN60" si="304">BB60*BI60+BD60*BI63-BC60*BJ60-BE60*BJ63</f>
        <v>0</v>
      </c>
      <c r="BO60" s="8">
        <f t="shared" ref="BO60" si="305">(BB60*BJ60+BC60*BI60+BD60*BJ63+BE60*BI63)</f>
        <v>0.4690744618985544</v>
      </c>
      <c r="BP60" s="20"/>
      <c r="BQ60" s="16">
        <v>1</v>
      </c>
      <c r="BR60" s="23">
        <v>0</v>
      </c>
      <c r="BS60" s="14">
        <v>0</v>
      </c>
      <c r="BT60" s="22">
        <v>0</v>
      </c>
      <c r="BV60" s="1">
        <f t="shared" ref="BV60" si="306">BL60*BQ60+BN60*BQ63-BM60*BR60-BO60*BR63</f>
        <v>0.79174339022625118</v>
      </c>
      <c r="BW60" s="9">
        <f t="shared" ref="BW60" si="307">(BL60*BR60+BM60*BQ60+BN60*BR63+BO60*BQ63)</f>
        <v>0.4690744618985544</v>
      </c>
      <c r="BX60" s="2">
        <f t="shared" ref="BX60" si="308">BL60*BS60+BN60*BS63-BM60*BT60-BO60*BT63</f>
        <v>0</v>
      </c>
      <c r="BY60" s="8">
        <f t="shared" ref="BY60" si="309">(BL60*BT60+BM60*BS60+BN60*BT63+BO60*BS63)</f>
        <v>0.4690744618985544</v>
      </c>
      <c r="CA60" s="28">
        <f t="shared" ref="CA60" si="310">20*LOG(((1+$BR$9)/$BR$9)/((BV60+BV63)^2+(BW60+BW63)^2)^0.5)</f>
        <v>-0.11416773567054689</v>
      </c>
      <c r="CC60" s="114">
        <f t="shared" ref="CC60" si="311">((BV60^2+BW60^2)^0.5)/((BV63^2+BW63^2)^0.5)</f>
        <v>0.81994880589149954</v>
      </c>
      <c r="CD60" s="13"/>
      <c r="CE60" s="59">
        <f t="shared" si="33"/>
        <v>0.62</v>
      </c>
      <c r="CF60" s="60">
        <f t="shared" si="35"/>
        <v>-3.7101642924957566E-2</v>
      </c>
      <c r="CG60" s="62">
        <f t="shared" si="36"/>
        <v>32.229557328447491</v>
      </c>
      <c r="CH60" s="65">
        <f t="shared" si="72"/>
        <v>-3.7101642924957566E-2</v>
      </c>
      <c r="CI60" s="14">
        <f t="shared" si="74"/>
        <v>-317.87666221409506</v>
      </c>
      <c r="CJ60" s="14">
        <f t="shared" si="73"/>
        <v>-5.5479943708858066</v>
      </c>
      <c r="CK60" s="17">
        <f t="shared" si="34"/>
        <v>-19.635530314897323</v>
      </c>
    </row>
    <row r="61" spans="2:89" ht="18.600000000000001" customHeight="1" thickBot="1">
      <c r="D61" s="3"/>
      <c r="G61" s="4"/>
      <c r="I61" s="3"/>
      <c r="L61" s="4"/>
      <c r="N61" s="3"/>
      <c r="Q61" s="4"/>
      <c r="S61" s="3"/>
      <c r="V61" s="4"/>
      <c r="X61" s="3"/>
      <c r="AA61" s="4"/>
      <c r="AC61" s="3"/>
      <c r="AF61" s="4"/>
      <c r="AH61" s="3"/>
      <c r="AK61" s="4"/>
      <c r="AM61" s="3"/>
      <c r="AP61" s="4"/>
      <c r="AR61" s="3"/>
      <c r="AU61" s="4"/>
      <c r="AW61" s="3"/>
      <c r="AZ61" s="4"/>
      <c r="BB61" s="3"/>
      <c r="BE61" s="4"/>
      <c r="BG61" s="3"/>
      <c r="BJ61" s="4"/>
      <c r="BL61" s="3"/>
      <c r="BO61" s="4"/>
      <c r="BQ61" s="16"/>
      <c r="BR61" s="14"/>
      <c r="BS61" s="14"/>
      <c r="BT61" s="17"/>
      <c r="BV61" s="3"/>
      <c r="BY61" s="4"/>
      <c r="CC61" s="115"/>
      <c r="CD61" s="13"/>
      <c r="CE61" s="59">
        <f t="shared" si="33"/>
        <v>0.64</v>
      </c>
      <c r="CF61" s="60">
        <f t="shared" si="35"/>
        <v>-6.19721853302167E-2</v>
      </c>
      <c r="CG61" s="62">
        <f t="shared" si="36"/>
        <v>25.872024084165584</v>
      </c>
      <c r="CH61" s="65">
        <f t="shared" si="72"/>
        <v>-6.19721853302167E-2</v>
      </c>
      <c r="CI61" s="14">
        <f t="shared" si="74"/>
        <v>-325.60653152894213</v>
      </c>
      <c r="CJ61" s="14">
        <f t="shared" si="73"/>
        <v>-5.6829060411787662</v>
      </c>
      <c r="CK61" s="17">
        <f t="shared" si="34"/>
        <v>-17.755554127963077</v>
      </c>
    </row>
    <row r="62" spans="2:89" ht="18.600000000000001" customHeight="1" thickBot="1">
      <c r="D62" s="271" t="s">
        <v>141</v>
      </c>
      <c r="E62" s="272"/>
      <c r="F62" s="273" t="s">
        <v>142</v>
      </c>
      <c r="G62" s="274"/>
      <c r="H62" s="237"/>
      <c r="I62" s="271" t="s">
        <v>143</v>
      </c>
      <c r="J62" s="272"/>
      <c r="K62" s="273" t="s">
        <v>144</v>
      </c>
      <c r="L62" s="274"/>
      <c r="N62" s="262" t="s">
        <v>145</v>
      </c>
      <c r="O62" s="263"/>
      <c r="P62" s="264" t="s">
        <v>146</v>
      </c>
      <c r="Q62" s="265"/>
      <c r="S62" s="271" t="s">
        <v>147</v>
      </c>
      <c r="T62" s="272"/>
      <c r="U62" s="273" t="s">
        <v>148</v>
      </c>
      <c r="V62" s="274"/>
      <c r="W62" s="20"/>
      <c r="X62" s="262" t="s">
        <v>149</v>
      </c>
      <c r="Y62" s="263"/>
      <c r="Z62" s="264" t="s">
        <v>150</v>
      </c>
      <c r="AA62" s="265"/>
      <c r="AB62" s="20"/>
      <c r="AC62" s="271" t="s">
        <v>151</v>
      </c>
      <c r="AD62" s="272"/>
      <c r="AE62" s="273" t="s">
        <v>152</v>
      </c>
      <c r="AF62" s="274"/>
      <c r="AG62" s="20"/>
      <c r="AH62" s="262" t="s">
        <v>153</v>
      </c>
      <c r="AI62" s="263"/>
      <c r="AJ62" s="264" t="s">
        <v>154</v>
      </c>
      <c r="AK62" s="265"/>
      <c r="AL62" s="20"/>
      <c r="AM62" s="271" t="s">
        <v>155</v>
      </c>
      <c r="AN62" s="272"/>
      <c r="AO62" s="273" t="s">
        <v>156</v>
      </c>
      <c r="AP62" s="274"/>
      <c r="AR62" s="262" t="s">
        <v>157</v>
      </c>
      <c r="AS62" s="263"/>
      <c r="AT62" s="264" t="s">
        <v>158</v>
      </c>
      <c r="AU62" s="265"/>
      <c r="AV62" s="41"/>
      <c r="AW62" s="271" t="s">
        <v>159</v>
      </c>
      <c r="AX62" s="272"/>
      <c r="AY62" s="273" t="s">
        <v>160</v>
      </c>
      <c r="AZ62" s="274"/>
      <c r="BA62" s="20"/>
      <c r="BB62" s="262" t="s">
        <v>161</v>
      </c>
      <c r="BC62" s="263"/>
      <c r="BD62" s="264" t="s">
        <v>162</v>
      </c>
      <c r="BE62" s="265"/>
      <c r="BF62" s="41"/>
      <c r="BG62" s="271" t="s">
        <v>163</v>
      </c>
      <c r="BH62" s="272"/>
      <c r="BI62" s="273" t="s">
        <v>164</v>
      </c>
      <c r="BJ62" s="274"/>
      <c r="BK62" s="41"/>
      <c r="BL62" s="262" t="s">
        <v>165</v>
      </c>
      <c r="BM62" s="263"/>
      <c r="BN62" s="264" t="s">
        <v>166</v>
      </c>
      <c r="BO62" s="265"/>
      <c r="BP62" s="41"/>
      <c r="BQ62" s="271" t="s">
        <v>167</v>
      </c>
      <c r="BR62" s="272"/>
      <c r="BS62" s="273" t="s">
        <v>168</v>
      </c>
      <c r="BT62" s="274"/>
      <c r="BU62" s="20"/>
      <c r="BV62" s="262" t="s">
        <v>169</v>
      </c>
      <c r="BW62" s="263"/>
      <c r="BX62" s="264" t="s">
        <v>170</v>
      </c>
      <c r="BY62" s="265"/>
      <c r="CA62" s="55" t="s">
        <v>35</v>
      </c>
      <c r="CC62" s="116" t="s">
        <v>75</v>
      </c>
      <c r="CD62" s="13"/>
      <c r="CE62" s="59">
        <f t="shared" si="33"/>
        <v>0.66</v>
      </c>
      <c r="CF62" s="60">
        <f t="shared" si="35"/>
        <v>-9.0388132771047819E-2</v>
      </c>
      <c r="CG62" s="62">
        <f t="shared" si="36"/>
        <v>19.359893453586736</v>
      </c>
      <c r="CH62" s="65">
        <f t="shared" si="72"/>
        <v>-9.0388132771047819E-2</v>
      </c>
      <c r="CI62" s="14">
        <f t="shared" si="74"/>
        <v>-334.00168354887415</v>
      </c>
      <c r="CJ62" s="14">
        <f t="shared" si="73"/>
        <v>-5.8294290851320332</v>
      </c>
      <c r="CK62" s="17">
        <f t="shared" si="34"/>
        <v>-16.433234394116042</v>
      </c>
    </row>
    <row r="63" spans="2:89" ht="18.600000000000001" customHeight="1" thickTop="1" thickBot="1">
      <c r="D63" s="1">
        <v>0</v>
      </c>
      <c r="E63" s="9">
        <f t="shared" ref="E63" si="312">$E$9*$B60</f>
        <v>0.21182400000000001</v>
      </c>
      <c r="F63" s="2">
        <v>1</v>
      </c>
      <c r="G63" s="8">
        <v>0</v>
      </c>
      <c r="I63" s="1">
        <v>0</v>
      </c>
      <c r="J63" s="9">
        <v>0</v>
      </c>
      <c r="K63" s="2">
        <v>1</v>
      </c>
      <c r="L63" s="8">
        <v>0</v>
      </c>
      <c r="N63" s="1">
        <f t="shared" ref="N63" si="313">D63*I60+F63*I63-E63*J60-G63*J63</f>
        <v>0</v>
      </c>
      <c r="O63" s="9">
        <f t="shared" ref="O63" si="314">(D63*J60+E63*I60+F63*J63+G63*I63)</f>
        <v>0.21182400000000001</v>
      </c>
      <c r="P63" s="2">
        <f t="shared" ref="P63" si="315">D63*K60+F63*K63-E63*L60-G63*L63</f>
        <v>0.95410361918080722</v>
      </c>
      <c r="Q63" s="8">
        <f t="shared" ref="Q63" si="316">(D63*L60+E63*K60+F63*L63+G63*K63)</f>
        <v>0</v>
      </c>
      <c r="S63" s="1">
        <v>0</v>
      </c>
      <c r="T63" s="9">
        <f t="shared" ref="T63" si="317">$T$9*$B60</f>
        <v>0.272034</v>
      </c>
      <c r="U63" s="2">
        <v>1</v>
      </c>
      <c r="V63" s="8">
        <v>0</v>
      </c>
      <c r="X63" s="1">
        <f t="shared" ref="X63" si="318">N63*S60+P63*S63-O63*T60-Q63*T63</f>
        <v>0</v>
      </c>
      <c r="Y63" s="9">
        <f t="shared" ref="Y63" si="319">(N63*T60+O63*S60+P63*T63+Q63*S63)</f>
        <v>0.47137262394023172</v>
      </c>
      <c r="Z63" s="2">
        <f t="shared" ref="Z63" si="320">N63*U60+P63*U63-O63*V60-Q63*V63</f>
        <v>0.95410361918080722</v>
      </c>
      <c r="AA63" s="8">
        <f t="shared" ref="AA63" si="321">(N63*V60+O63*U60+P63*V63+Q63*U63)</f>
        <v>0</v>
      </c>
      <c r="AB63" s="20"/>
      <c r="AC63" s="1">
        <v>0</v>
      </c>
      <c r="AD63" s="9">
        <v>0</v>
      </c>
      <c r="AE63" s="2">
        <v>1</v>
      </c>
      <c r="AF63" s="8">
        <v>0</v>
      </c>
      <c r="AH63" s="1">
        <f t="shared" ref="AH63" si="322">X63*AC60+Z63*AC63-Y63*AD60-AA63*AD63</f>
        <v>0</v>
      </c>
      <c r="AI63" s="9">
        <f t="shared" ref="AI63" si="323">(X63*AD60+Y63*AC60+Z63*AD63+AA63*AC63)</f>
        <v>0.47137262394023172</v>
      </c>
      <c r="AJ63" s="2">
        <f t="shared" ref="AJ63" si="324">X63*AE60+Z63*AE63-Y63*AF60-AA63*AF63</f>
        <v>0.89118211550211124</v>
      </c>
      <c r="AK63" s="8">
        <f t="shared" ref="AK63" si="325">(X63*AF60+Y63*AE60+Z63*AF63+AA63*AE63)</f>
        <v>0</v>
      </c>
      <c r="AM63" s="1">
        <v>0</v>
      </c>
      <c r="AN63" s="9">
        <f t="shared" ref="AN63" si="326">$AN$9*$B60</f>
        <v>0.23000399999999999</v>
      </c>
      <c r="AO63" s="2">
        <v>1</v>
      </c>
      <c r="AP63" s="8">
        <v>0</v>
      </c>
      <c r="AR63" s="1">
        <f t="shared" ref="AR63" si="327">AH63*AM60+AJ63*AM63-AI63*AN60-AK63*AN63</f>
        <v>0</v>
      </c>
      <c r="AS63" s="9">
        <f t="shared" ref="AS63" si="328">(AH63*AN60+AI63*AM60+AJ63*AN63+AK63*AM63)</f>
        <v>0.67634807523417928</v>
      </c>
      <c r="AT63" s="2">
        <f t="shared" ref="AT63" si="329">AH63*AO60+AJ63*AO63-AI63*AP60-AK63*AP63</f>
        <v>0.89118211550211124</v>
      </c>
      <c r="AU63" s="8">
        <f t="shared" ref="AU63" si="330">(AH63*AP60+AI63*AO60+AJ63*AP63+AK63*AO63)</f>
        <v>0</v>
      </c>
      <c r="AV63" s="20"/>
      <c r="AW63" s="1">
        <v>0</v>
      </c>
      <c r="AX63" s="9">
        <v>0</v>
      </c>
      <c r="AY63" s="2">
        <v>1</v>
      </c>
      <c r="AZ63" s="8">
        <v>0</v>
      </c>
      <c r="BB63" s="1">
        <f t="shared" ref="BB63" si="331">AR63*AW60+AT63*AW63-AS63*AX60-AU63*AX63</f>
        <v>0</v>
      </c>
      <c r="BC63" s="9">
        <f t="shared" ref="BC63" si="332">(AR63*AX60+AS63*AW60+AT63*AX63+AU63*AW63)</f>
        <v>0.67634807523417928</v>
      </c>
      <c r="BD63" s="2">
        <f t="shared" ref="BD63" si="333">AR63*AY60+AT63*AY63-AS63*AZ60-AU63*AZ63</f>
        <v>0.79174169517432802</v>
      </c>
      <c r="BE63" s="8">
        <f t="shared" ref="BE63" si="334">(AR63*AZ60+AS63*AY60+AT63*AZ63+AU63*AY63)</f>
        <v>0</v>
      </c>
      <c r="BG63" s="1">
        <v>0</v>
      </c>
      <c r="BH63" s="9">
        <f t="shared" ref="BH63" si="335">$BH$9*$B60</f>
        <v>0.15047999999999997</v>
      </c>
      <c r="BI63" s="2">
        <v>1</v>
      </c>
      <c r="BJ63" s="8">
        <v>0</v>
      </c>
      <c r="BK63" s="20"/>
      <c r="BL63" s="1">
        <f t="shared" ref="BL63" si="336">BB63*BG60+BD63*BG63-BC63*BH60-BE63*BH63</f>
        <v>0</v>
      </c>
      <c r="BM63" s="9">
        <f t="shared" ref="BM63" si="337">(BB63*BH60+BC63*BG60+BD63*BH63+BE63*BG63)</f>
        <v>0.79548936552401217</v>
      </c>
      <c r="BN63" s="2">
        <f t="shared" ref="BN63" si="338">BB63*BI60+BD63*BI63-BC63*BJ60-BE63*BJ63</f>
        <v>0.79174169517432802</v>
      </c>
      <c r="BO63" s="8">
        <f t="shared" ref="BO63" si="339">(BB63*BJ60+BC63*BI60+BD63*BJ63+BE63*BI63)</f>
        <v>0</v>
      </c>
      <c r="BP63" s="20"/>
      <c r="BQ63" s="18">
        <f t="shared" ref="BQ63:BQ126" si="340">1/$BR$9</f>
        <v>1</v>
      </c>
      <c r="BR63" s="25">
        <v>0</v>
      </c>
      <c r="BS63" s="19">
        <v>1</v>
      </c>
      <c r="BT63" s="24">
        <v>0</v>
      </c>
      <c r="BV63" s="1">
        <f t="shared" ref="BV63" si="341">BL63*BQ60+BN63*BQ63-BM63*BR60-BO63*BR63</f>
        <v>0.79174169517432802</v>
      </c>
      <c r="BW63" s="9">
        <f t="shared" ref="BW63" si="342">(BL63*BR60+BM63*BQ60+BN63*BR63+BO63*BQ63)</f>
        <v>0.79548936552401217</v>
      </c>
      <c r="BX63" s="2">
        <f t="shared" ref="BX63" si="343">BL63*BS60+BN63*BS63-BM63*BT60-BO63*BT63</f>
        <v>0.79174169517432802</v>
      </c>
      <c r="BY63" s="8">
        <f t="shared" ref="BY63" si="344">(BL63*BT60+BM63*BS60+BN63*BT63+BO63*BS63)</f>
        <v>0</v>
      </c>
      <c r="CA63" s="56">
        <f t="shared" ref="CA63" si="345">(180/PI())*ATAN(-1*(BW60+BW63)/(BV60+BV63))</f>
        <v>-38.610701163891605</v>
      </c>
      <c r="CC63" s="117">
        <f t="shared" ref="CC63" si="346">20*LOG(((1-(10^(CA60/20)^2)*(1-((1-CC60)/(1+CC60))^2))^0.5))</f>
        <v>-14.500265727561818</v>
      </c>
      <c r="CD63" s="13"/>
      <c r="CE63" s="59">
        <f t="shared" si="33"/>
        <v>0.68</v>
      </c>
      <c r="CF63" s="60">
        <f t="shared" si="35"/>
        <v>-0.11958194095831377</v>
      </c>
      <c r="CG63" s="62">
        <f t="shared" si="36"/>
        <v>12.679859782609247</v>
      </c>
      <c r="CH63" s="65">
        <f t="shared" si="72"/>
        <v>-0.11958194095831377</v>
      </c>
      <c r="CI63" s="14">
        <f t="shared" si="74"/>
        <v>-343.52239359156005</v>
      </c>
      <c r="CJ63" s="14">
        <f t="shared" si="73"/>
        <v>-5.9955968225045906</v>
      </c>
      <c r="CK63" s="17">
        <f t="shared" si="34"/>
        <v>-15.471735102411932</v>
      </c>
    </row>
    <row r="64" spans="2:89" ht="18.600000000000001" customHeight="1">
      <c r="CE64" s="59">
        <f t="shared" si="33"/>
        <v>0.7</v>
      </c>
      <c r="CF64" s="60">
        <f t="shared" si="35"/>
        <v>-0.14618089175739446</v>
      </c>
      <c r="CG64" s="62">
        <f t="shared" si="36"/>
        <v>5.8094119107780777</v>
      </c>
      <c r="CH64" s="65">
        <f t="shared" si="72"/>
        <v>-0.14618089175739446</v>
      </c>
      <c r="CI64" s="14">
        <f t="shared" si="74"/>
        <v>-354.76405924498715</v>
      </c>
      <c r="CJ64" s="14">
        <f t="shared" si="73"/>
        <v>-6.1918009015652542</v>
      </c>
      <c r="CK64" s="17">
        <f t="shared" si="34"/>
        <v>-14.761731306886702</v>
      </c>
    </row>
    <row r="65" spans="2:89" ht="18.600000000000001" customHeight="1" thickBot="1">
      <c r="E65" s="6" t="s">
        <v>3</v>
      </c>
      <c r="J65" s="6" t="s">
        <v>5</v>
      </c>
      <c r="O65" s="6" t="s">
        <v>10</v>
      </c>
      <c r="T65" s="6" t="s">
        <v>6</v>
      </c>
      <c r="Y65" s="6" t="s">
        <v>11</v>
      </c>
      <c r="AD65" s="6" t="s">
        <v>12</v>
      </c>
      <c r="AI65" s="6" t="s">
        <v>13</v>
      </c>
      <c r="AN65" s="6" t="s">
        <v>14</v>
      </c>
      <c r="AS65" s="6" t="s">
        <v>15</v>
      </c>
      <c r="AX65" s="6" t="s">
        <v>19</v>
      </c>
      <c r="BC65" s="6" t="s">
        <v>17</v>
      </c>
      <c r="BH65" s="6" t="s">
        <v>20</v>
      </c>
      <c r="BM65" s="6" t="s">
        <v>18</v>
      </c>
      <c r="BQ65" s="26" t="s">
        <v>16</v>
      </c>
      <c r="BR65" s="26"/>
      <c r="BS65" s="21"/>
      <c r="BT65" s="21"/>
      <c r="BU65" s="21"/>
      <c r="BV65" s="21"/>
      <c r="BW65" s="26" t="s">
        <v>21</v>
      </c>
      <c r="BX65" s="21"/>
      <c r="BY65" s="21"/>
      <c r="CE65" s="59">
        <f t="shared" si="33"/>
        <v>0.72</v>
      </c>
      <c r="CF65" s="60">
        <f t="shared" si="35"/>
        <v>-0.16645496385330014</v>
      </c>
      <c r="CG65" s="62">
        <f t="shared" si="36"/>
        <v>-1.2858692741216715</v>
      </c>
      <c r="CH65" s="65">
        <f t="shared" si="72"/>
        <v>-0.16645496385330014</v>
      </c>
      <c r="CI65" s="14">
        <f t="shared" si="74"/>
        <v>-368.45816632037668</v>
      </c>
      <c r="CJ65" s="14">
        <f t="shared" si="73"/>
        <v>-6.4308081581514536</v>
      </c>
      <c r="CK65" s="17">
        <f t="shared" si="34"/>
        <v>-14.245870803736667</v>
      </c>
    </row>
    <row r="66" spans="2:89" ht="18.600000000000001" customHeight="1" thickBot="1">
      <c r="B66" s="11"/>
      <c r="D66" s="266" t="s">
        <v>113</v>
      </c>
      <c r="E66" s="267"/>
      <c r="F66" s="268" t="s">
        <v>114</v>
      </c>
      <c r="G66" s="269"/>
      <c r="H66" s="237"/>
      <c r="I66" s="262" t="s">
        <v>0</v>
      </c>
      <c r="J66" s="263"/>
      <c r="K66" s="264" t="s">
        <v>1</v>
      </c>
      <c r="L66" s="265"/>
      <c r="M66" s="21"/>
      <c r="N66" s="262" t="s">
        <v>115</v>
      </c>
      <c r="O66" s="263"/>
      <c r="P66" s="264" t="s">
        <v>116</v>
      </c>
      <c r="Q66" s="265"/>
      <c r="R66" s="21"/>
      <c r="S66" s="266" t="s">
        <v>117</v>
      </c>
      <c r="T66" s="267"/>
      <c r="U66" s="268" t="s">
        <v>118</v>
      </c>
      <c r="V66" s="269"/>
      <c r="W66" s="20"/>
      <c r="X66" s="262" t="s">
        <v>119</v>
      </c>
      <c r="Y66" s="263"/>
      <c r="Z66" s="264" t="s">
        <v>120</v>
      </c>
      <c r="AA66" s="265"/>
      <c r="AB66" s="20"/>
      <c r="AC66" s="262" t="s">
        <v>121</v>
      </c>
      <c r="AD66" s="263"/>
      <c r="AE66" s="264" t="s">
        <v>7</v>
      </c>
      <c r="AF66" s="265"/>
      <c r="AG66" s="20"/>
      <c r="AH66" s="262" t="s">
        <v>122</v>
      </c>
      <c r="AI66" s="263"/>
      <c r="AJ66" s="264" t="s">
        <v>123</v>
      </c>
      <c r="AK66" s="265"/>
      <c r="AL66" s="20"/>
      <c r="AM66" s="266" t="s">
        <v>124</v>
      </c>
      <c r="AN66" s="267"/>
      <c r="AO66" s="268" t="s">
        <v>125</v>
      </c>
      <c r="AP66" s="269"/>
      <c r="AQ66" s="21"/>
      <c r="AR66" s="262" t="s">
        <v>126</v>
      </c>
      <c r="AS66" s="263"/>
      <c r="AT66" s="264" t="s">
        <v>2</v>
      </c>
      <c r="AU66" s="265"/>
      <c r="AV66" s="41"/>
      <c r="AW66" s="262" t="s">
        <v>127</v>
      </c>
      <c r="AX66" s="263"/>
      <c r="AY66" s="264" t="s">
        <v>128</v>
      </c>
      <c r="AZ66" s="265"/>
      <c r="BA66" s="20"/>
      <c r="BB66" s="262" t="s">
        <v>129</v>
      </c>
      <c r="BC66" s="263"/>
      <c r="BD66" s="264" t="s">
        <v>130</v>
      </c>
      <c r="BE66" s="265"/>
      <c r="BF66" s="41"/>
      <c r="BG66" s="266" t="s">
        <v>131</v>
      </c>
      <c r="BH66" s="267"/>
      <c r="BI66" s="268" t="s">
        <v>132</v>
      </c>
      <c r="BJ66" s="269"/>
      <c r="BK66" s="41"/>
      <c r="BL66" s="262" t="s">
        <v>133</v>
      </c>
      <c r="BM66" s="263"/>
      <c r="BN66" s="264" t="s">
        <v>134</v>
      </c>
      <c r="BO66" s="265"/>
      <c r="BP66" s="41"/>
      <c r="BQ66" s="262" t="s">
        <v>135</v>
      </c>
      <c r="BR66" s="263"/>
      <c r="BS66" s="264" t="s">
        <v>136</v>
      </c>
      <c r="BT66" s="265"/>
      <c r="BU66" s="20"/>
      <c r="BV66" s="262" t="s">
        <v>137</v>
      </c>
      <c r="BW66" s="263"/>
      <c r="BX66" s="264" t="s">
        <v>138</v>
      </c>
      <c r="BY66" s="265"/>
      <c r="CA66" s="27" t="s">
        <v>8</v>
      </c>
      <c r="CC66" s="113" t="s">
        <v>74</v>
      </c>
      <c r="CD66" s="13"/>
      <c r="CE66" s="59">
        <f t="shared" si="33"/>
        <v>0.74</v>
      </c>
      <c r="CF66" s="60">
        <f t="shared" si="35"/>
        <v>-0.1767027577179586</v>
      </c>
      <c r="CG66" s="62">
        <f t="shared" si="36"/>
        <v>-8.6550326005292106</v>
      </c>
      <c r="CH66" s="65">
        <f t="shared" si="72"/>
        <v>-0.1767027577179586</v>
      </c>
      <c r="CI66" s="14">
        <f t="shared" si="74"/>
        <v>-385.46199549105449</v>
      </c>
      <c r="CJ66" s="14">
        <f t="shared" si="73"/>
        <v>-6.7275809626264378</v>
      </c>
      <c r="CK66" s="17">
        <f t="shared" si="34"/>
        <v>-13.906789550916493</v>
      </c>
    </row>
    <row r="67" spans="2:89" ht="18.600000000000001" customHeight="1" thickTop="1" thickBot="1">
      <c r="B67" s="37">
        <v>0.2</v>
      </c>
      <c r="D67" s="1">
        <v>1</v>
      </c>
      <c r="E67" s="7">
        <v>0</v>
      </c>
      <c r="F67" s="2">
        <v>0</v>
      </c>
      <c r="G67" s="8">
        <v>0</v>
      </c>
      <c r="I67" s="1">
        <v>1</v>
      </c>
      <c r="J67" s="9">
        <v>0</v>
      </c>
      <c r="K67" s="2">
        <v>0</v>
      </c>
      <c r="L67" s="8">
        <f t="shared" ref="L67:L130" si="347">IF(0=(1-$J$9*$K$9*$B67^2),10^18,$B67*$K$9/(1-$J$9*$K$9*$B67^2))</f>
        <v>0.24117474768957817</v>
      </c>
      <c r="N67" s="1">
        <f t="shared" ref="N67" si="348">D67*I67+F67*I70-E67*J67-G67*J70</f>
        <v>1</v>
      </c>
      <c r="O67" s="9">
        <f t="shared" ref="O67" si="349">(D67*J67+E67*I67+F67*J70+G67*I70)</f>
        <v>0</v>
      </c>
      <c r="P67" s="2">
        <f t="shared" ref="P67" si="350">D67*K67+F67*K70-E67*L67-G67*L70</f>
        <v>0</v>
      </c>
      <c r="Q67" s="8">
        <f t="shared" ref="Q67" si="351">(D67*L67+E67*K67+F67*L70+G67*K70)</f>
        <v>0.24117474768957817</v>
      </c>
      <c r="S67" s="1">
        <v>1</v>
      </c>
      <c r="T67" s="7">
        <v>0</v>
      </c>
      <c r="U67" s="2">
        <v>0</v>
      </c>
      <c r="V67" s="8">
        <v>0</v>
      </c>
      <c r="X67" s="1">
        <f t="shared" ref="X67" si="352">N67*S67+P67*S70-O67*T67-Q67*T70</f>
        <v>0.92710252076334809</v>
      </c>
      <c r="Y67" s="9">
        <f t="shared" ref="Y67" si="353">(N67*T67+O67*S67+P67*T70+Q67*S70)</f>
        <v>0</v>
      </c>
      <c r="Z67" s="2">
        <f t="shared" ref="Z67" si="354">N67*U67+P67*U70-O67*V67-Q67*V70</f>
        <v>0</v>
      </c>
      <c r="AA67" s="8">
        <f t="shared" ref="AA67" si="355">(N67*V67+O67*U67+P67*V70+Q67*U70)</f>
        <v>0.24117474768957817</v>
      </c>
      <c r="AB67" s="20"/>
      <c r="AC67" s="1">
        <v>1</v>
      </c>
      <c r="AD67" s="9">
        <v>0</v>
      </c>
      <c r="AE67" s="2">
        <v>0</v>
      </c>
      <c r="AF67" s="8">
        <f t="shared" ref="AF67:AF130" si="356">IF(0=(1-$AE$9*$AD$9*$B67^2),10^18,$B67*$AE$9/(1-$AE$9*$AD$9*$B67^2))</f>
        <v>0.14916740687215069</v>
      </c>
      <c r="AH67" s="1">
        <f t="shared" ref="AH67" si="357">X67*AC67+Z67*AC70-Y67*AD67-AA67*AD70</f>
        <v>0.92710252076334809</v>
      </c>
      <c r="AI67" s="9">
        <f t="shared" ref="AI67" si="358">(X67*AD67+Y67*AC67+Z67*AD70+AA67*AC70)</f>
        <v>0</v>
      </c>
      <c r="AJ67" s="2">
        <f t="shared" ref="AJ67" si="359">X67*AE67+Z67*AE70-Y67*AF67-AA67*AF70</f>
        <v>0</v>
      </c>
      <c r="AK67" s="8">
        <f t="shared" ref="AK67" si="360">(X67*AF67+Y67*AE67+Z67*AF70+AA67*AE70)</f>
        <v>0.37946822661648105</v>
      </c>
      <c r="AM67" s="1">
        <v>1</v>
      </c>
      <c r="AN67" s="7">
        <v>0</v>
      </c>
      <c r="AO67" s="2">
        <v>0</v>
      </c>
      <c r="AP67" s="8">
        <v>0</v>
      </c>
      <c r="AR67" s="1">
        <f t="shared" ref="AR67" si="361">AH67*AM67+AJ67*AM70-AI67*AN67-AK67*AN70</f>
        <v>0.83012562076924024</v>
      </c>
      <c r="AS67" s="9">
        <f t="shared" ref="AS67" si="362">(AH67*AN67+AI67*AM67+AJ67*AN70+AK67*AM70)</f>
        <v>0</v>
      </c>
      <c r="AT67" s="2">
        <f t="shared" ref="AT67" si="363">AH67*AO67+AJ67*AO70-AI67*AP67-AK67*AP70</f>
        <v>0</v>
      </c>
      <c r="AU67" s="8">
        <f t="shared" ref="AU67" si="364">(AH67*AP67+AI67*AO67+AJ67*AP70+AK67*AO70)</f>
        <v>0.37946822661648105</v>
      </c>
      <c r="AV67" s="20"/>
      <c r="AW67" s="1">
        <v>1</v>
      </c>
      <c r="AX67" s="9">
        <v>0</v>
      </c>
      <c r="AY67" s="2">
        <v>0</v>
      </c>
      <c r="AZ67" s="8">
        <f t="shared" ref="AZ67:AZ130" si="365">IF(0=(1-$AX$9*$AY$9*$B67^2),10^18,$B67*$AY$9/(1-$AX$9*$AY$9*$B67^2))</f>
        <v>0.16408702951231571</v>
      </c>
      <c r="BB67" s="1">
        <f t="shared" ref="BB67" si="366">AR67*AW67+AT67*AW70-AS67*AX67-AU67*AX70</f>
        <v>0.83012562076924024</v>
      </c>
      <c r="BC67" s="9">
        <f t="shared" ref="BC67" si="367">(AR67*AX67+AS67*AW67+AT67*AX70+AU67*AW70)</f>
        <v>0</v>
      </c>
      <c r="BD67" s="2">
        <f t="shared" ref="BD67" si="368">AR67*AY67+AT67*AY70-AS67*AZ67-AU67*AZ70</f>
        <v>0</v>
      </c>
      <c r="BE67" s="8">
        <f t="shared" ref="BE67" si="369">(AR67*AZ67+AS67*AY67+AT67*AZ70+AU67*AY70)</f>
        <v>0.51568107385057282</v>
      </c>
      <c r="BG67" s="1">
        <v>1</v>
      </c>
      <c r="BH67" s="7">
        <v>0</v>
      </c>
      <c r="BI67" s="2">
        <v>0</v>
      </c>
      <c r="BJ67" s="8">
        <v>0</v>
      </c>
      <c r="BK67" s="20"/>
      <c r="BL67" s="1">
        <f t="shared" ref="BL67" si="370">BB67*BG67+BD67*BG70-BC67*BH67-BE67*BH70</f>
        <v>0.74390374522142444</v>
      </c>
      <c r="BM67" s="9">
        <f t="shared" ref="BM67" si="371">(BB67*BH67+BC67*BG67+BD67*BH70+BE67*BG70)</f>
        <v>0</v>
      </c>
      <c r="BN67" s="2">
        <f t="shared" ref="BN67" si="372">BB67*BI67+BD67*BI70-BC67*BJ67-BE67*BJ70</f>
        <v>0</v>
      </c>
      <c r="BO67" s="8">
        <f t="shared" ref="BO67" si="373">(BB67*BJ67+BC67*BI67+BD67*BJ70+BE67*BI70)</f>
        <v>0.51568107385057282</v>
      </c>
      <c r="BP67" s="20"/>
      <c r="BQ67" s="16">
        <v>1</v>
      </c>
      <c r="BR67" s="23">
        <v>0</v>
      </c>
      <c r="BS67" s="14">
        <v>0</v>
      </c>
      <c r="BT67" s="22">
        <v>0</v>
      </c>
      <c r="BV67" s="1">
        <f t="shared" ref="BV67" si="374">BL67*BQ67+BN67*BQ70-BM67*BR67-BO67*BR70</f>
        <v>0.74390374522142444</v>
      </c>
      <c r="BW67" s="9">
        <f t="shared" ref="BW67" si="375">(BL67*BR67+BM67*BQ67+BN67*BR70+BO67*BQ70)</f>
        <v>0.51568107385057282</v>
      </c>
      <c r="BX67" s="2">
        <f t="shared" ref="BX67" si="376">BL67*BS67+BN67*BS70-BM67*BT67-BO67*BT70</f>
        <v>0</v>
      </c>
      <c r="BY67" s="8">
        <f t="shared" ref="BY67" si="377">(BL67*BT67+BM67*BS67+BN67*BT70+BO67*BS70)</f>
        <v>0.51568107385057282</v>
      </c>
      <c r="CA67" s="28">
        <f t="shared" ref="CA67" si="378">20*LOG(((1+$BR$9)/$BR$9)/((BV67+BV70)^2+(BW67+BW70)^2)^0.5)</f>
        <v>-0.13128349780531068</v>
      </c>
      <c r="CC67" s="114">
        <f t="shared" ref="CC67" si="379">((BV67^2+BW67^2)^0.5)/((BV70^2+BW70^2)^0.5)</f>
        <v>0.79283113067688793</v>
      </c>
      <c r="CD67" s="13"/>
      <c r="CE67" s="59">
        <f t="shared" si="33"/>
        <v>0.76</v>
      </c>
      <c r="CF67" s="60">
        <f t="shared" si="35"/>
        <v>-0.17380991767256351</v>
      </c>
      <c r="CG67" s="62">
        <f t="shared" si="36"/>
        <v>-16.364272510350307</v>
      </c>
      <c r="CH67" s="65">
        <f t="shared" si="72"/>
        <v>-0.17380991767256351</v>
      </c>
      <c r="CI67" s="14">
        <f t="shared" si="74"/>
        <v>-406.72566751939598</v>
      </c>
      <c r="CJ67" s="14">
        <f t="shared" si="73"/>
        <v>-7.0987020505852181</v>
      </c>
      <c r="CK67" s="17">
        <f t="shared" si="34"/>
        <v>-13.76560423627132</v>
      </c>
    </row>
    <row r="68" spans="2:89" ht="18.600000000000001" customHeight="1" thickBot="1">
      <c r="D68" s="3"/>
      <c r="G68" s="4"/>
      <c r="I68" s="3"/>
      <c r="L68" s="4"/>
      <c r="N68" s="3"/>
      <c r="Q68" s="4"/>
      <c r="S68" s="3"/>
      <c r="V68" s="4"/>
      <c r="X68" s="3"/>
      <c r="AA68" s="4"/>
      <c r="AC68" s="3"/>
      <c r="AF68" s="4"/>
      <c r="AH68" s="3"/>
      <c r="AK68" s="4"/>
      <c r="AM68" s="3"/>
      <c r="AP68" s="4"/>
      <c r="AR68" s="3"/>
      <c r="AU68" s="4"/>
      <c r="AW68" s="3"/>
      <c r="AZ68" s="4"/>
      <c r="BB68" s="3"/>
      <c r="BE68" s="4"/>
      <c r="BG68" s="3"/>
      <c r="BJ68" s="4"/>
      <c r="BL68" s="3"/>
      <c r="BO68" s="4"/>
      <c r="BQ68" s="16"/>
      <c r="BR68" s="14"/>
      <c r="BS68" s="14"/>
      <c r="BT68" s="17"/>
      <c r="BV68" s="3"/>
      <c r="BY68" s="4"/>
      <c r="CC68" s="115"/>
      <c r="CD68" s="13"/>
      <c r="CE68" s="59">
        <f t="shared" si="33"/>
        <v>0.78</v>
      </c>
      <c r="CF68" s="60">
        <f t="shared" si="35"/>
        <v>-0.15602058854195999</v>
      </c>
      <c r="CG68" s="62">
        <f t="shared" si="36"/>
        <v>-24.498785860738234</v>
      </c>
      <c r="CH68" s="65">
        <f t="shared" si="72"/>
        <v>-0.15602058854195999</v>
      </c>
      <c r="CI68" s="14">
        <f t="shared" si="74"/>
        <v>-433.21480285723567</v>
      </c>
      <c r="CJ68" s="14">
        <f t="shared" si="73"/>
        <v>-7.5610246782369002</v>
      </c>
      <c r="CK68" s="17">
        <f t="shared" si="34"/>
        <v>-13.892042100657187</v>
      </c>
    </row>
    <row r="69" spans="2:89" ht="18.600000000000001" customHeight="1" thickBot="1">
      <c r="D69" s="271" t="s">
        <v>141</v>
      </c>
      <c r="E69" s="272"/>
      <c r="F69" s="273" t="s">
        <v>142</v>
      </c>
      <c r="G69" s="274"/>
      <c r="H69" s="237"/>
      <c r="I69" s="271" t="s">
        <v>143</v>
      </c>
      <c r="J69" s="272"/>
      <c r="K69" s="273" t="s">
        <v>144</v>
      </c>
      <c r="L69" s="274"/>
      <c r="N69" s="262" t="s">
        <v>145</v>
      </c>
      <c r="O69" s="263"/>
      <c r="P69" s="264" t="s">
        <v>146</v>
      </c>
      <c r="Q69" s="265"/>
      <c r="S69" s="271" t="s">
        <v>147</v>
      </c>
      <c r="T69" s="272"/>
      <c r="U69" s="273" t="s">
        <v>148</v>
      </c>
      <c r="V69" s="274"/>
      <c r="W69" s="20"/>
      <c r="X69" s="262" t="s">
        <v>149</v>
      </c>
      <c r="Y69" s="263"/>
      <c r="Z69" s="264" t="s">
        <v>150</v>
      </c>
      <c r="AA69" s="265"/>
      <c r="AB69" s="20"/>
      <c r="AC69" s="271" t="s">
        <v>151</v>
      </c>
      <c r="AD69" s="272"/>
      <c r="AE69" s="273" t="s">
        <v>152</v>
      </c>
      <c r="AF69" s="274"/>
      <c r="AG69" s="20"/>
      <c r="AH69" s="262" t="s">
        <v>153</v>
      </c>
      <c r="AI69" s="263"/>
      <c r="AJ69" s="264" t="s">
        <v>154</v>
      </c>
      <c r="AK69" s="265"/>
      <c r="AL69" s="20"/>
      <c r="AM69" s="271" t="s">
        <v>155</v>
      </c>
      <c r="AN69" s="272"/>
      <c r="AO69" s="273" t="s">
        <v>156</v>
      </c>
      <c r="AP69" s="274"/>
      <c r="AR69" s="262" t="s">
        <v>157</v>
      </c>
      <c r="AS69" s="263"/>
      <c r="AT69" s="264" t="s">
        <v>158</v>
      </c>
      <c r="AU69" s="265"/>
      <c r="AV69" s="41"/>
      <c r="AW69" s="271" t="s">
        <v>159</v>
      </c>
      <c r="AX69" s="272"/>
      <c r="AY69" s="273" t="s">
        <v>160</v>
      </c>
      <c r="AZ69" s="274"/>
      <c r="BA69" s="20"/>
      <c r="BB69" s="262" t="s">
        <v>161</v>
      </c>
      <c r="BC69" s="263"/>
      <c r="BD69" s="264" t="s">
        <v>162</v>
      </c>
      <c r="BE69" s="265"/>
      <c r="BF69" s="41"/>
      <c r="BG69" s="271" t="s">
        <v>163</v>
      </c>
      <c r="BH69" s="272"/>
      <c r="BI69" s="273" t="s">
        <v>164</v>
      </c>
      <c r="BJ69" s="274"/>
      <c r="BK69" s="41"/>
      <c r="BL69" s="262" t="s">
        <v>165</v>
      </c>
      <c r="BM69" s="263"/>
      <c r="BN69" s="264" t="s">
        <v>166</v>
      </c>
      <c r="BO69" s="265"/>
      <c r="BP69" s="41"/>
      <c r="BQ69" s="271" t="s">
        <v>167</v>
      </c>
      <c r="BR69" s="272"/>
      <c r="BS69" s="273" t="s">
        <v>168</v>
      </c>
      <c r="BT69" s="274"/>
      <c r="BU69" s="20"/>
      <c r="BV69" s="262" t="s">
        <v>169</v>
      </c>
      <c r="BW69" s="263"/>
      <c r="BX69" s="264" t="s">
        <v>170</v>
      </c>
      <c r="BY69" s="265"/>
      <c r="CA69" s="55" t="s">
        <v>35</v>
      </c>
      <c r="CC69" s="116" t="s">
        <v>75</v>
      </c>
      <c r="CD69" s="13"/>
      <c r="CE69" s="59">
        <f t="shared" si="33"/>
        <v>0.8</v>
      </c>
      <c r="CF69" s="60">
        <f t="shared" si="35"/>
        <v>-0.12394497662275122</v>
      </c>
      <c r="CG69" s="62">
        <f t="shared" si="36"/>
        <v>-33.163081917882955</v>
      </c>
      <c r="CH69" s="65">
        <f t="shared" si="72"/>
        <v>-0.12394497662275122</v>
      </c>
      <c r="CI69" s="14">
        <f t="shared" si="74"/>
        <v>-465.75623014754586</v>
      </c>
      <c r="CJ69" s="14">
        <f t="shared" si="73"/>
        <v>-8.1289797277511493</v>
      </c>
      <c r="CK69" s="17">
        <f t="shared" si="34"/>
        <v>-14.436583580490103</v>
      </c>
    </row>
    <row r="70" spans="2:89" ht="18.600000000000001" customHeight="1" thickTop="1" thickBot="1">
      <c r="D70" s="1">
        <v>0</v>
      </c>
      <c r="E70" s="9">
        <f t="shared" ref="E70" si="380">$E$9*$B67</f>
        <v>0.23536000000000001</v>
      </c>
      <c r="F70" s="2">
        <v>1</v>
      </c>
      <c r="G70" s="8">
        <v>0</v>
      </c>
      <c r="I70" s="1">
        <v>0</v>
      </c>
      <c r="J70" s="9">
        <v>0</v>
      </c>
      <c r="K70" s="2">
        <v>1</v>
      </c>
      <c r="L70" s="8">
        <v>0</v>
      </c>
      <c r="N70" s="1">
        <f t="shared" ref="N70" si="381">D70*I67+F70*I70-E70*J67-G70*J70</f>
        <v>0</v>
      </c>
      <c r="O70" s="9">
        <f t="shared" ref="O70" si="382">(D70*J67+E70*I67+F70*J70+G70*I70)</f>
        <v>0.23536000000000001</v>
      </c>
      <c r="P70" s="2">
        <f t="shared" ref="P70" si="383">D70*K67+F70*K70-E70*L67-G70*L70</f>
        <v>0.94323711138378086</v>
      </c>
      <c r="Q70" s="8">
        <f t="shared" ref="Q70" si="384">(D70*L67+E70*K67+F70*L70+G70*K70)</f>
        <v>0</v>
      </c>
      <c r="S70" s="1">
        <v>0</v>
      </c>
      <c r="T70" s="9">
        <f t="shared" ref="T70" si="385">$T$9*$B67</f>
        <v>0.30226000000000003</v>
      </c>
      <c r="U70" s="2">
        <v>1</v>
      </c>
      <c r="V70" s="8">
        <v>0</v>
      </c>
      <c r="X70" s="1">
        <f t="shared" ref="X70" si="386">N70*S67+P70*S70-O70*T67-Q70*T70</f>
        <v>0</v>
      </c>
      <c r="Y70" s="9">
        <f t="shared" ref="Y70" si="387">(N70*T67+O70*S67+P70*T70+Q70*S70)</f>
        <v>0.52046284928686171</v>
      </c>
      <c r="Z70" s="2">
        <f t="shared" ref="Z70" si="388">N70*U67+P70*U70-O70*V67-Q70*V70</f>
        <v>0.94323711138378086</v>
      </c>
      <c r="AA70" s="8">
        <f t="shared" ref="AA70" si="389">(N70*V67+O70*U67+P70*V70+Q70*U70)</f>
        <v>0</v>
      </c>
      <c r="AB70" s="20"/>
      <c r="AC70" s="1">
        <v>0</v>
      </c>
      <c r="AD70" s="9">
        <v>0</v>
      </c>
      <c r="AE70" s="2">
        <v>1</v>
      </c>
      <c r="AF70" s="8">
        <v>0</v>
      </c>
      <c r="AH70" s="1">
        <f t="shared" ref="AH70" si="390">X70*AC67+Z70*AC70-Y70*AD67-AA70*AD70</f>
        <v>0</v>
      </c>
      <c r="AI70" s="9">
        <f t="shared" ref="AI70" si="391">(X70*AD67+Y70*AC67+Z70*AD70+AA70*AC70)</f>
        <v>0.52046284928686171</v>
      </c>
      <c r="AJ70" s="2">
        <f t="shared" ref="AJ70" si="392">X70*AE67+Z70*AE70-Y70*AF67-AA70*AF70</f>
        <v>0.86560101778236875</v>
      </c>
      <c r="AK70" s="8">
        <f t="shared" ref="AK70" si="393">(X70*AF67+Y70*AE67+Z70*AF70+AA70*AE70)</f>
        <v>0</v>
      </c>
      <c r="AM70" s="1">
        <v>0</v>
      </c>
      <c r="AN70" s="9">
        <f t="shared" ref="AN70" si="394">$AN$9*$B67</f>
        <v>0.25556000000000001</v>
      </c>
      <c r="AO70" s="2">
        <v>1</v>
      </c>
      <c r="AP70" s="8">
        <v>0</v>
      </c>
      <c r="AR70" s="1">
        <f t="shared" ref="AR70" si="395">AH70*AM67+AJ70*AM70-AI70*AN67-AK70*AN70</f>
        <v>0</v>
      </c>
      <c r="AS70" s="9">
        <f t="shared" ref="AS70" si="396">(AH70*AN67+AI70*AM67+AJ70*AN70+AK70*AM70)</f>
        <v>0.74167584539132392</v>
      </c>
      <c r="AT70" s="2">
        <f t="shared" ref="AT70" si="397">AH70*AO67+AJ70*AO70-AI70*AP67-AK70*AP70</f>
        <v>0.86560101778236875</v>
      </c>
      <c r="AU70" s="8">
        <f t="shared" ref="AU70" si="398">(AH70*AP67+AI70*AO67+AJ70*AP70+AK70*AO70)</f>
        <v>0</v>
      </c>
      <c r="AV70" s="20"/>
      <c r="AW70" s="1">
        <v>0</v>
      </c>
      <c r="AX70" s="9">
        <v>0</v>
      </c>
      <c r="AY70" s="2">
        <v>1</v>
      </c>
      <c r="AZ70" s="8">
        <v>0</v>
      </c>
      <c r="BB70" s="1">
        <f t="shared" ref="BB70" si="399">AR70*AW67+AT70*AW70-AS70*AX67-AU70*AX70</f>
        <v>0</v>
      </c>
      <c r="BC70" s="9">
        <f t="shared" ref="BC70" si="400">(AR70*AX67+AS70*AW67+AT70*AX70+AU70*AW70)</f>
        <v>0.74167584539132392</v>
      </c>
      <c r="BD70" s="2">
        <f t="shared" ref="BD70" si="401">AR70*AY67+AT70*AY70-AS70*AZ67-AU70*AZ70</f>
        <v>0.74390163145107091</v>
      </c>
      <c r="BE70" s="8">
        <f t="shared" ref="BE70" si="402">(AR70*AZ67+AS70*AY67+AT70*AZ70+AU70*AY70)</f>
        <v>0</v>
      </c>
      <c r="BG70" s="1">
        <v>0</v>
      </c>
      <c r="BH70" s="9">
        <f t="shared" ref="BH70" si="403">$BH$9*$B67</f>
        <v>0.16720000000000002</v>
      </c>
      <c r="BI70" s="2">
        <v>1</v>
      </c>
      <c r="BJ70" s="8">
        <v>0</v>
      </c>
      <c r="BK70" s="20"/>
      <c r="BL70" s="1">
        <f t="shared" ref="BL70" si="404">BB70*BG67+BD70*BG70-BC70*BH67-BE70*BH70</f>
        <v>0</v>
      </c>
      <c r="BM70" s="9">
        <f t="shared" ref="BM70" si="405">(BB70*BH67+BC70*BG67+BD70*BH70+BE70*BG70)</f>
        <v>0.86605619816994295</v>
      </c>
      <c r="BN70" s="2">
        <f t="shared" ref="BN70" si="406">BB70*BI67+BD70*BI70-BC70*BJ67-BE70*BJ70</f>
        <v>0.74390163145107091</v>
      </c>
      <c r="BO70" s="8">
        <f t="shared" ref="BO70" si="407">(BB70*BJ67+BC70*BI67+BD70*BJ70+BE70*BI70)</f>
        <v>0</v>
      </c>
      <c r="BP70" s="20"/>
      <c r="BQ70" s="18">
        <f t="shared" ref="BQ70:BQ133" si="408">1/$BR$9</f>
        <v>1</v>
      </c>
      <c r="BR70" s="25">
        <v>0</v>
      </c>
      <c r="BS70" s="19">
        <v>1</v>
      </c>
      <c r="BT70" s="24">
        <v>0</v>
      </c>
      <c r="BV70" s="1">
        <f t="shared" ref="BV70" si="409">BL70*BQ67+BN70*BQ70-BM70*BR67-BO70*BR70</f>
        <v>0.74390163145107091</v>
      </c>
      <c r="BW70" s="9">
        <f t="shared" ref="BW70" si="410">(BL70*BR67+BM70*BQ67+BN70*BR70+BO70*BQ70)</f>
        <v>0.86605619816994295</v>
      </c>
      <c r="BX70" s="2">
        <f t="shared" ref="BX70" si="411">BL70*BS67+BN70*BS70-BM70*BT67-BO70*BT70</f>
        <v>0.74390163145107091</v>
      </c>
      <c r="BY70" s="8">
        <f t="shared" ref="BY70" si="412">(BL70*BT67+BM70*BS67+BN70*BT70+BO70*BS70)</f>
        <v>0</v>
      </c>
      <c r="CA70" s="56">
        <f t="shared" ref="CA70" si="413">(180/PI())*ATAN(-1*(BW67+BW70)/(BV67+BV70))</f>
        <v>-42.883115891575514</v>
      </c>
      <c r="CC70" s="117">
        <f t="shared" ref="CC70" si="414">20*LOG(((1-(10^(CA67/20)^2)*(1-((1-CC67)/(1+CC67))^2))^0.5))</f>
        <v>-13.692473474999733</v>
      </c>
      <c r="CD70" s="13"/>
      <c r="CE70" s="59">
        <f t="shared" si="33"/>
        <v>0.82</v>
      </c>
      <c r="CF70" s="60">
        <f t="shared" si="35"/>
        <v>-8.1738214159350731E-2</v>
      </c>
      <c r="CG70" s="62">
        <f t="shared" si="36"/>
        <v>-42.47820652083383</v>
      </c>
      <c r="CH70" s="65">
        <f t="shared" si="72"/>
        <v>-8.1738214159350731E-2</v>
      </c>
      <c r="CI70" s="14">
        <f t="shared" si="74"/>
        <v>-504.77789670713975</v>
      </c>
      <c r="CJ70" s="14">
        <f t="shared" si="73"/>
        <v>-8.8100362888314319</v>
      </c>
      <c r="CK70" s="17">
        <f t="shared" si="34"/>
        <v>-15.715219602906568</v>
      </c>
    </row>
    <row r="71" spans="2:89" ht="18.600000000000001" customHeight="1">
      <c r="CE71" s="59">
        <f t="shared" si="33"/>
        <v>0.84</v>
      </c>
      <c r="CF71" s="60">
        <f t="shared" si="35"/>
        <v>-3.8141720027011952E-2</v>
      </c>
      <c r="CG71" s="62">
        <f t="shared" si="36"/>
        <v>-52.573764454976633</v>
      </c>
      <c r="CH71" s="65">
        <f t="shared" si="72"/>
        <v>-3.8141720027011952E-2</v>
      </c>
      <c r="CI71" s="14">
        <f t="shared" si="74"/>
        <v>-549.9743993740135</v>
      </c>
      <c r="CJ71" s="14">
        <f t="shared" si="73"/>
        <v>-9.598864070754777</v>
      </c>
      <c r="CK71" s="17">
        <f t="shared" si="34"/>
        <v>-18.484991079566516</v>
      </c>
    </row>
    <row r="72" spans="2:89" ht="18.600000000000001" customHeight="1" thickBot="1">
      <c r="E72" s="6" t="s">
        <v>3</v>
      </c>
      <c r="J72" s="6" t="s">
        <v>5</v>
      </c>
      <c r="O72" s="6" t="s">
        <v>10</v>
      </c>
      <c r="T72" s="6" t="s">
        <v>6</v>
      </c>
      <c r="Y72" s="6" t="s">
        <v>11</v>
      </c>
      <c r="AD72" s="6" t="s">
        <v>12</v>
      </c>
      <c r="AI72" s="6" t="s">
        <v>13</v>
      </c>
      <c r="AN72" s="6" t="s">
        <v>14</v>
      </c>
      <c r="AS72" s="6" t="s">
        <v>15</v>
      </c>
      <c r="AX72" s="6" t="s">
        <v>19</v>
      </c>
      <c r="BC72" s="6" t="s">
        <v>17</v>
      </c>
      <c r="BH72" s="6" t="s">
        <v>20</v>
      </c>
      <c r="BM72" s="6" t="s">
        <v>18</v>
      </c>
      <c r="BQ72" s="26" t="s">
        <v>16</v>
      </c>
      <c r="BR72" s="26"/>
      <c r="BS72" s="21"/>
      <c r="BT72" s="21"/>
      <c r="BU72" s="21"/>
      <c r="BV72" s="21"/>
      <c r="BW72" s="26" t="s">
        <v>21</v>
      </c>
      <c r="BX72" s="21"/>
      <c r="BY72" s="21"/>
      <c r="CE72" s="59">
        <f t="shared" si="33"/>
        <v>0.86</v>
      </c>
      <c r="CF72" s="60">
        <f t="shared" si="35"/>
        <v>-6.5747539962783437E-3</v>
      </c>
      <c r="CG72" s="62">
        <f t="shared" si="36"/>
        <v>-63.573252442456912</v>
      </c>
      <c r="CH72" s="65">
        <f t="shared" si="72"/>
        <v>-6.5747539962783437E-3</v>
      </c>
      <c r="CI72" s="14">
        <f t="shared" si="74"/>
        <v>-600.12429804873886</v>
      </c>
      <c r="CJ72" s="14">
        <f t="shared" si="73"/>
        <v>-10.474144922170275</v>
      </c>
      <c r="CK72" s="17">
        <f t="shared" si="34"/>
        <v>-25.649865890780209</v>
      </c>
    </row>
    <row r="73" spans="2:89" ht="18.600000000000001" customHeight="1" thickBot="1">
      <c r="B73" s="11"/>
      <c r="D73" s="266" t="s">
        <v>113</v>
      </c>
      <c r="E73" s="267"/>
      <c r="F73" s="268" t="s">
        <v>114</v>
      </c>
      <c r="G73" s="269"/>
      <c r="H73" s="237"/>
      <c r="I73" s="262" t="s">
        <v>0</v>
      </c>
      <c r="J73" s="263"/>
      <c r="K73" s="264" t="s">
        <v>1</v>
      </c>
      <c r="L73" s="265"/>
      <c r="M73" s="21"/>
      <c r="N73" s="262" t="s">
        <v>115</v>
      </c>
      <c r="O73" s="263"/>
      <c r="P73" s="264" t="s">
        <v>116</v>
      </c>
      <c r="Q73" s="265"/>
      <c r="R73" s="21"/>
      <c r="S73" s="266" t="s">
        <v>117</v>
      </c>
      <c r="T73" s="267"/>
      <c r="U73" s="268" t="s">
        <v>118</v>
      </c>
      <c r="V73" s="269"/>
      <c r="W73" s="20"/>
      <c r="X73" s="262" t="s">
        <v>119</v>
      </c>
      <c r="Y73" s="263"/>
      <c r="Z73" s="264" t="s">
        <v>120</v>
      </c>
      <c r="AA73" s="265"/>
      <c r="AB73" s="20"/>
      <c r="AC73" s="262" t="s">
        <v>121</v>
      </c>
      <c r="AD73" s="263"/>
      <c r="AE73" s="264" t="s">
        <v>7</v>
      </c>
      <c r="AF73" s="265"/>
      <c r="AG73" s="20"/>
      <c r="AH73" s="262" t="s">
        <v>122</v>
      </c>
      <c r="AI73" s="263"/>
      <c r="AJ73" s="264" t="s">
        <v>123</v>
      </c>
      <c r="AK73" s="265"/>
      <c r="AL73" s="20"/>
      <c r="AM73" s="266" t="s">
        <v>124</v>
      </c>
      <c r="AN73" s="267"/>
      <c r="AO73" s="268" t="s">
        <v>125</v>
      </c>
      <c r="AP73" s="269"/>
      <c r="AQ73" s="21"/>
      <c r="AR73" s="262" t="s">
        <v>126</v>
      </c>
      <c r="AS73" s="263"/>
      <c r="AT73" s="264" t="s">
        <v>2</v>
      </c>
      <c r="AU73" s="265"/>
      <c r="AV73" s="41"/>
      <c r="AW73" s="262" t="s">
        <v>127</v>
      </c>
      <c r="AX73" s="263"/>
      <c r="AY73" s="264" t="s">
        <v>128</v>
      </c>
      <c r="AZ73" s="265"/>
      <c r="BA73" s="20"/>
      <c r="BB73" s="262" t="s">
        <v>129</v>
      </c>
      <c r="BC73" s="263"/>
      <c r="BD73" s="264" t="s">
        <v>130</v>
      </c>
      <c r="BE73" s="265"/>
      <c r="BF73" s="41"/>
      <c r="BG73" s="266" t="s">
        <v>131</v>
      </c>
      <c r="BH73" s="267"/>
      <c r="BI73" s="268" t="s">
        <v>132</v>
      </c>
      <c r="BJ73" s="269"/>
      <c r="BK73" s="41"/>
      <c r="BL73" s="262" t="s">
        <v>133</v>
      </c>
      <c r="BM73" s="263"/>
      <c r="BN73" s="264" t="s">
        <v>134</v>
      </c>
      <c r="BO73" s="265"/>
      <c r="BP73" s="41"/>
      <c r="BQ73" s="262" t="s">
        <v>135</v>
      </c>
      <c r="BR73" s="263"/>
      <c r="BS73" s="264" t="s">
        <v>136</v>
      </c>
      <c r="BT73" s="265"/>
      <c r="BU73" s="20"/>
      <c r="BV73" s="262" t="s">
        <v>137</v>
      </c>
      <c r="BW73" s="263"/>
      <c r="BX73" s="264" t="s">
        <v>138</v>
      </c>
      <c r="BY73" s="265"/>
      <c r="CA73" s="27" t="s">
        <v>8</v>
      </c>
      <c r="CC73" s="113" t="s">
        <v>74</v>
      </c>
      <c r="CD73" s="13"/>
      <c r="CE73" s="59">
        <f t="shared" si="33"/>
        <v>0.88</v>
      </c>
      <c r="CF73" s="60">
        <f t="shared" si="35"/>
        <v>-2.7251243735496589E-3</v>
      </c>
      <c r="CG73" s="62">
        <f t="shared" si="36"/>
        <v>-75.5757384034317</v>
      </c>
      <c r="CH73" s="65">
        <f t="shared" si="72"/>
        <v>-2.7251243735496589E-3</v>
      </c>
      <c r="CI73" s="14">
        <f t="shared" si="74"/>
        <v>-653.6782557108304</v>
      </c>
      <c r="CJ73" s="14">
        <f t="shared" si="73"/>
        <v>-11.408837810847416</v>
      </c>
      <c r="CK73" s="17">
        <f t="shared" si="34"/>
        <v>-29.152100671669711</v>
      </c>
    </row>
    <row r="74" spans="2:89" ht="18.600000000000001" customHeight="1" thickTop="1" thickBot="1">
      <c r="B74" s="37">
        <v>0.22</v>
      </c>
      <c r="D74" s="1">
        <v>1</v>
      </c>
      <c r="E74" s="7">
        <v>0</v>
      </c>
      <c r="F74" s="2">
        <v>0</v>
      </c>
      <c r="G74" s="8">
        <v>0</v>
      </c>
      <c r="I74" s="1">
        <v>1</v>
      </c>
      <c r="J74" s="9">
        <v>0</v>
      </c>
      <c r="K74" s="2">
        <v>0</v>
      </c>
      <c r="L74" s="8">
        <f t="shared" ref="L74:L137" si="415">IF(0=(1-$J$9*$K$9*$B74^2),10^18,$B74*$K$9/(1-$J$9*$K$9*$B74^2))</f>
        <v>0.26581430272455592</v>
      </c>
      <c r="N74" s="1">
        <f t="shared" ref="N74" si="416">D74*I74+F74*I77-E74*J74-G74*J77</f>
        <v>1</v>
      </c>
      <c r="O74" s="9">
        <f t="shared" ref="O74" si="417">(D74*J74+E74*I74+F74*J77+G74*I77)</f>
        <v>0</v>
      </c>
      <c r="P74" s="2">
        <f t="shared" ref="P74" si="418">D74*K74+F74*K77-E74*L74-G74*L77</f>
        <v>0</v>
      </c>
      <c r="Q74" s="8">
        <f t="shared" ref="Q74" si="419">(D74*L74+E74*K74+F74*L77+G74*K77)</f>
        <v>0.26581430272455592</v>
      </c>
      <c r="S74" s="1">
        <v>1</v>
      </c>
      <c r="T74" s="7">
        <v>0</v>
      </c>
      <c r="U74" s="2">
        <v>0</v>
      </c>
      <c r="V74" s="8">
        <v>0</v>
      </c>
      <c r="X74" s="1">
        <f t="shared" ref="X74" si="420">N74*S74+P74*S77-O74*T74-Q74*T77</f>
        <v>0.91162046574432332</v>
      </c>
      <c r="Y74" s="9">
        <f t="shared" ref="Y74" si="421">(N74*T74+O74*S74+P74*T77+Q74*S77)</f>
        <v>0</v>
      </c>
      <c r="Z74" s="2">
        <f t="shared" ref="Z74" si="422">N74*U74+P74*U77-O74*V74-Q74*V77</f>
        <v>0</v>
      </c>
      <c r="AA74" s="8">
        <f t="shared" ref="AA74" si="423">(N74*V74+O74*U74+P74*V77+Q74*U77)</f>
        <v>0.26581430272455592</v>
      </c>
      <c r="AB74" s="20"/>
      <c r="AC74" s="1">
        <v>1</v>
      </c>
      <c r="AD74" s="9">
        <v>0</v>
      </c>
      <c r="AE74" s="2">
        <v>0</v>
      </c>
      <c r="AF74" s="8">
        <f t="shared" ref="AF74:AF137" si="424">IF(0=(1-$AE$9*$AD$9*$B74^2),10^18,$B74*$AE$9/(1-$AE$9*$AD$9*$B74^2))</f>
        <v>0.16513007259325338</v>
      </c>
      <c r="AH74" s="1">
        <f t="shared" ref="AH74" si="425">X74*AC74+Z74*AC77-Y74*AD74-AA74*AD77</f>
        <v>0.91162046574432332</v>
      </c>
      <c r="AI74" s="9">
        <f t="shared" ref="AI74" si="426">(X74*AD74+Y74*AC74+Z74*AD77+AA74*AC77)</f>
        <v>0</v>
      </c>
      <c r="AJ74" s="2">
        <f t="shared" ref="AJ74" si="427">X74*AE74+Z74*AE77-Y74*AF74-AA74*AF77</f>
        <v>0</v>
      </c>
      <c r="AK74" s="8">
        <f t="shared" ref="AK74" si="428">(X74*AF74+Y74*AE74+Z74*AF77+AA74*AE77)</f>
        <v>0.41635025641041146</v>
      </c>
      <c r="AM74" s="1">
        <v>1</v>
      </c>
      <c r="AN74" s="7">
        <v>0</v>
      </c>
      <c r="AO74" s="2">
        <v>0</v>
      </c>
      <c r="AP74" s="8">
        <v>0</v>
      </c>
      <c r="AR74" s="1">
        <f t="shared" ref="AR74" si="429">AH74*AM74+AJ74*AM77-AI74*AN74-AK74*AN77</f>
        <v>0.79457774706325401</v>
      </c>
      <c r="AS74" s="9">
        <f t="shared" ref="AS74" si="430">(AH74*AN74+AI74*AM74+AJ74*AN77+AK74*AM77)</f>
        <v>0</v>
      </c>
      <c r="AT74" s="2">
        <f t="shared" ref="AT74" si="431">AH74*AO74+AJ74*AO77-AI74*AP74-AK74*AP77</f>
        <v>0</v>
      </c>
      <c r="AU74" s="8">
        <f t="shared" ref="AU74" si="432">(AH74*AP74+AI74*AO74+AJ74*AP77+AK74*AO77)</f>
        <v>0.41635025641041146</v>
      </c>
      <c r="AV74" s="20"/>
      <c r="AW74" s="1">
        <v>1</v>
      </c>
      <c r="AX74" s="9">
        <v>0</v>
      </c>
      <c r="AY74" s="2">
        <v>0</v>
      </c>
      <c r="AZ74" s="8">
        <f t="shared" ref="AZ74:AZ137" si="433">IF(0=(1-$AX$9*$AY$9*$B74^2),10^18,$B74*$AY$9/(1-$AX$9*$AY$9*$B74^2))</f>
        <v>0.18138589238180344</v>
      </c>
      <c r="BB74" s="1">
        <f t="shared" ref="BB74" si="434">AR74*AW74+AT74*AW77-AS74*AX74-AU74*AX77</f>
        <v>0.79457774706325401</v>
      </c>
      <c r="BC74" s="9">
        <f t="shared" ref="BC74" si="435">(AR74*AX74+AS74*AW74+AT74*AX77+AU74*AW77)</f>
        <v>0</v>
      </c>
      <c r="BD74" s="2">
        <f t="shared" ref="BD74" si="436">AR74*AY74+AT74*AY77-AS74*AZ74-AU74*AZ77</f>
        <v>0</v>
      </c>
      <c r="BE74" s="8">
        <f t="shared" ref="BE74" si="437">(AR74*AZ74+AS74*AY74+AT74*AZ77+AU74*AY77)</f>
        <v>0.56047545012820266</v>
      </c>
      <c r="BG74" s="1">
        <v>1</v>
      </c>
      <c r="BH74" s="7">
        <v>0</v>
      </c>
      <c r="BI74" s="2">
        <v>0</v>
      </c>
      <c r="BJ74" s="8">
        <v>0</v>
      </c>
      <c r="BK74" s="20"/>
      <c r="BL74" s="1">
        <f t="shared" ref="BL74" si="438">BB74*BG74+BD74*BG77-BC74*BH74-BE74*BH77</f>
        <v>0.69149510227567501</v>
      </c>
      <c r="BM74" s="9">
        <f t="shared" ref="BM74" si="439">(BB74*BH74+BC74*BG74+BD74*BH77+BE74*BG77)</f>
        <v>0</v>
      </c>
      <c r="BN74" s="2">
        <f t="shared" ref="BN74" si="440">BB74*BI74+BD74*BI77-BC74*BJ74-BE74*BJ77</f>
        <v>0</v>
      </c>
      <c r="BO74" s="8">
        <f t="shared" ref="BO74" si="441">(BB74*BJ74+BC74*BI74+BD74*BJ77+BE74*BI77)</f>
        <v>0.56047545012820266</v>
      </c>
      <c r="BP74" s="20"/>
      <c r="BQ74" s="16">
        <v>1</v>
      </c>
      <c r="BR74" s="23">
        <v>0</v>
      </c>
      <c r="BS74" s="14">
        <v>0</v>
      </c>
      <c r="BT74" s="22">
        <v>0</v>
      </c>
      <c r="BV74" s="1">
        <f t="shared" ref="BV74" si="442">BL74*BQ74+BN74*BQ77-BM74*BR74-BO74*BR77</f>
        <v>0.69149510227567501</v>
      </c>
      <c r="BW74" s="9">
        <f t="shared" ref="BW74" si="443">(BL74*BR74+BM74*BQ74+BN74*BR77+BO74*BQ77)</f>
        <v>0.56047545012820266</v>
      </c>
      <c r="BX74" s="2">
        <f t="shared" ref="BX74" si="444">BL74*BS74+BN74*BS77-BM74*BT74-BO74*BT77</f>
        <v>0</v>
      </c>
      <c r="BY74" s="8">
        <f t="shared" ref="BY74" si="445">(BL74*BT74+BM74*BS74+BN74*BT77+BO74*BS77)</f>
        <v>0.56047545012820266</v>
      </c>
      <c r="CA74" s="28">
        <f t="shared" ref="CA74" si="446">20*LOG(((1+$BR$9)/$BR$9)/((BV74+BV77)^2+(BW74+BW77)^2)^0.5)</f>
        <v>-0.14660481679244536</v>
      </c>
      <c r="CC74" s="114">
        <f t="shared" ref="CC74" si="447">((BV74^2+BW74^2)^0.5)/((BV77^2+BW77^2)^0.5)</f>
        <v>0.76749858508586333</v>
      </c>
      <c r="CD74" s="13"/>
      <c r="CE74" s="59">
        <f t="shared" si="33"/>
        <v>0.9</v>
      </c>
      <c r="CF74" s="60">
        <f t="shared" si="35"/>
        <v>-3.7623651787820685E-2</v>
      </c>
      <c r="CG74" s="62">
        <f t="shared" si="36"/>
        <v>-88.64930351764832</v>
      </c>
      <c r="CH74" s="65">
        <f t="shared" si="72"/>
        <v>-3.7623651787820685E-2</v>
      </c>
      <c r="CI74" s="14">
        <f t="shared" si="74"/>
        <v>8288.7740661740609</v>
      </c>
      <c r="CJ74" s="14">
        <f t="shared" si="73"/>
        <v>-12.522660695242177</v>
      </c>
      <c r="CK74" s="17">
        <f t="shared" si="34"/>
        <v>-17.651671736792409</v>
      </c>
    </row>
    <row r="75" spans="2:89" ht="18.600000000000001" customHeight="1" thickBot="1">
      <c r="D75" s="3"/>
      <c r="G75" s="4"/>
      <c r="I75" s="3"/>
      <c r="L75" s="4"/>
      <c r="N75" s="3"/>
      <c r="Q75" s="4"/>
      <c r="S75" s="3"/>
      <c r="V75" s="4"/>
      <c r="X75" s="3"/>
      <c r="AA75" s="4"/>
      <c r="AC75" s="3"/>
      <c r="AF75" s="4"/>
      <c r="AH75" s="3"/>
      <c r="AK75" s="4"/>
      <c r="AM75" s="3"/>
      <c r="AP75" s="4"/>
      <c r="AR75" s="3"/>
      <c r="AU75" s="4"/>
      <c r="AW75" s="3"/>
      <c r="AZ75" s="4"/>
      <c r="BB75" s="3"/>
      <c r="BE75" s="4"/>
      <c r="BG75" s="3"/>
      <c r="BJ75" s="4"/>
      <c r="BL75" s="3"/>
      <c r="BO75" s="4"/>
      <c r="BQ75" s="16"/>
      <c r="BR75" s="14"/>
      <c r="BS75" s="14"/>
      <c r="BT75" s="17"/>
      <c r="BV75" s="3"/>
      <c r="BY75" s="4"/>
      <c r="CC75" s="115"/>
      <c r="CD75" s="13"/>
      <c r="CE75" s="59">
        <f t="shared" si="33"/>
        <v>0.92</v>
      </c>
      <c r="CF75" s="60">
        <f t="shared" si="35"/>
        <v>-0.10530299863429418</v>
      </c>
      <c r="CG75" s="62">
        <f t="shared" si="36"/>
        <v>77.126177805833052</v>
      </c>
      <c r="CH75" s="65">
        <f t="shared" si="72"/>
        <v>-0.10530299863429418</v>
      </c>
      <c r="CI75" s="14">
        <f t="shared" si="74"/>
        <v>-781.31295651264531</v>
      </c>
      <c r="CJ75" s="14">
        <f t="shared" si="73"/>
        <v>-13.636483579636934</v>
      </c>
      <c r="CK75" s="17">
        <f t="shared" si="34"/>
        <v>-13.361384827289394</v>
      </c>
    </row>
    <row r="76" spans="2:89" ht="18.600000000000001" customHeight="1" thickBot="1">
      <c r="D76" s="271" t="s">
        <v>141</v>
      </c>
      <c r="E76" s="272"/>
      <c r="F76" s="273" t="s">
        <v>142</v>
      </c>
      <c r="G76" s="274"/>
      <c r="H76" s="237"/>
      <c r="I76" s="271" t="s">
        <v>143</v>
      </c>
      <c r="J76" s="272"/>
      <c r="K76" s="273" t="s">
        <v>144</v>
      </c>
      <c r="L76" s="274"/>
      <c r="N76" s="262" t="s">
        <v>145</v>
      </c>
      <c r="O76" s="263"/>
      <c r="P76" s="264" t="s">
        <v>146</v>
      </c>
      <c r="Q76" s="265"/>
      <c r="S76" s="271" t="s">
        <v>147</v>
      </c>
      <c r="T76" s="272"/>
      <c r="U76" s="273" t="s">
        <v>148</v>
      </c>
      <c r="V76" s="274"/>
      <c r="W76" s="20"/>
      <c r="X76" s="262" t="s">
        <v>149</v>
      </c>
      <c r="Y76" s="263"/>
      <c r="Z76" s="264" t="s">
        <v>150</v>
      </c>
      <c r="AA76" s="265"/>
      <c r="AB76" s="20"/>
      <c r="AC76" s="271" t="s">
        <v>151</v>
      </c>
      <c r="AD76" s="272"/>
      <c r="AE76" s="273" t="s">
        <v>152</v>
      </c>
      <c r="AF76" s="274"/>
      <c r="AG76" s="20"/>
      <c r="AH76" s="262" t="s">
        <v>153</v>
      </c>
      <c r="AI76" s="263"/>
      <c r="AJ76" s="264" t="s">
        <v>154</v>
      </c>
      <c r="AK76" s="265"/>
      <c r="AL76" s="20"/>
      <c r="AM76" s="271" t="s">
        <v>155</v>
      </c>
      <c r="AN76" s="272"/>
      <c r="AO76" s="273" t="s">
        <v>156</v>
      </c>
      <c r="AP76" s="274"/>
      <c r="AR76" s="262" t="s">
        <v>157</v>
      </c>
      <c r="AS76" s="263"/>
      <c r="AT76" s="264" t="s">
        <v>158</v>
      </c>
      <c r="AU76" s="265"/>
      <c r="AV76" s="41"/>
      <c r="AW76" s="271" t="s">
        <v>159</v>
      </c>
      <c r="AX76" s="272"/>
      <c r="AY76" s="273" t="s">
        <v>160</v>
      </c>
      <c r="AZ76" s="274"/>
      <c r="BA76" s="20"/>
      <c r="BB76" s="262" t="s">
        <v>161</v>
      </c>
      <c r="BC76" s="263"/>
      <c r="BD76" s="264" t="s">
        <v>162</v>
      </c>
      <c r="BE76" s="265"/>
      <c r="BF76" s="41"/>
      <c r="BG76" s="271" t="s">
        <v>163</v>
      </c>
      <c r="BH76" s="272"/>
      <c r="BI76" s="273" t="s">
        <v>164</v>
      </c>
      <c r="BJ76" s="274"/>
      <c r="BK76" s="41"/>
      <c r="BL76" s="262" t="s">
        <v>165</v>
      </c>
      <c r="BM76" s="263"/>
      <c r="BN76" s="264" t="s">
        <v>166</v>
      </c>
      <c r="BO76" s="265"/>
      <c r="BP76" s="41"/>
      <c r="BQ76" s="271" t="s">
        <v>167</v>
      </c>
      <c r="BR76" s="272"/>
      <c r="BS76" s="273" t="s">
        <v>168</v>
      </c>
      <c r="BT76" s="274"/>
      <c r="BU76" s="20"/>
      <c r="BV76" s="262" t="s">
        <v>169</v>
      </c>
      <c r="BW76" s="263"/>
      <c r="BX76" s="264" t="s">
        <v>170</v>
      </c>
      <c r="BY76" s="265"/>
      <c r="CA76" s="55" t="s">
        <v>35</v>
      </c>
      <c r="CC76" s="116" t="s">
        <v>75</v>
      </c>
      <c r="CD76" s="13"/>
      <c r="CE76" s="59">
        <f t="shared" si="33"/>
        <v>0.94</v>
      </c>
      <c r="CF76" s="60">
        <f t="shared" si="35"/>
        <v>-0.16849291816204209</v>
      </c>
      <c r="CG76" s="62">
        <f t="shared" si="36"/>
        <v>61.499918675580219</v>
      </c>
      <c r="CH76" s="65">
        <f t="shared" si="72"/>
        <v>-0.16849291816204209</v>
      </c>
      <c r="CI76" s="14">
        <f t="shared" si="74"/>
        <v>-891.9820316316808</v>
      </c>
      <c r="CJ76" s="14">
        <f t="shared" si="73"/>
        <v>-15.568023320601037</v>
      </c>
      <c r="CK76" s="17">
        <f t="shared" si="34"/>
        <v>-11.817096210649943</v>
      </c>
    </row>
    <row r="77" spans="2:89" ht="18.600000000000001" customHeight="1" thickTop="1" thickBot="1">
      <c r="D77" s="1">
        <v>0</v>
      </c>
      <c r="E77" s="9">
        <f t="shared" ref="E77" si="448">$E$9*$B74</f>
        <v>0.25889600000000002</v>
      </c>
      <c r="F77" s="2">
        <v>1</v>
      </c>
      <c r="G77" s="8">
        <v>0</v>
      </c>
      <c r="I77" s="1">
        <v>0</v>
      </c>
      <c r="J77" s="9">
        <v>0</v>
      </c>
      <c r="K77" s="2">
        <v>1</v>
      </c>
      <c r="L77" s="8">
        <v>0</v>
      </c>
      <c r="N77" s="1">
        <f t="shared" ref="N77" si="449">D77*I74+F77*I77-E77*J74-G77*J77</f>
        <v>0</v>
      </c>
      <c r="O77" s="9">
        <f t="shared" ref="O77" si="450">(D77*J74+E77*I74+F77*J77+G77*I77)</f>
        <v>0.25889600000000002</v>
      </c>
      <c r="P77" s="2">
        <f t="shared" ref="P77" si="451">D77*K74+F77*K77-E77*L74-G77*L77</f>
        <v>0.93118174028182332</v>
      </c>
      <c r="Q77" s="8">
        <f t="shared" ref="Q77" si="452">(D77*L74+E77*K74+F77*L77+G77*K77)</f>
        <v>0</v>
      </c>
      <c r="S77" s="1">
        <v>0</v>
      </c>
      <c r="T77" s="9">
        <f t="shared" ref="T77" si="453">$T$9*$B74</f>
        <v>0.332486</v>
      </c>
      <c r="U77" s="2">
        <v>1</v>
      </c>
      <c r="V77" s="8">
        <v>0</v>
      </c>
      <c r="X77" s="1">
        <f t="shared" ref="X77" si="454">N77*S74+P77*S77-O77*T74-Q77*T77</f>
        <v>0</v>
      </c>
      <c r="Y77" s="9">
        <f t="shared" ref="Y77" si="455">(N77*T74+O77*S74+P77*T77+Q77*S77)</f>
        <v>0.5685008920993424</v>
      </c>
      <c r="Z77" s="2">
        <f t="shared" ref="Z77" si="456">N77*U74+P77*U77-O77*V74-Q77*V77</f>
        <v>0.93118174028182332</v>
      </c>
      <c r="AA77" s="8">
        <f t="shared" ref="AA77" si="457">(N77*V74+O77*U74+P77*V77+Q77*U77)</f>
        <v>0</v>
      </c>
      <c r="AB77" s="20"/>
      <c r="AC77" s="1">
        <v>0</v>
      </c>
      <c r="AD77" s="9">
        <v>0</v>
      </c>
      <c r="AE77" s="2">
        <v>1</v>
      </c>
      <c r="AF77" s="8">
        <v>0</v>
      </c>
      <c r="AH77" s="1">
        <f t="shared" ref="AH77" si="458">X77*AC74+Z77*AC77-Y77*AD74-AA77*AD77</f>
        <v>0</v>
      </c>
      <c r="AI77" s="9">
        <f t="shared" ref="AI77" si="459">(X77*AD74+Y77*AC74+Z77*AD77+AA77*AC77)</f>
        <v>0.5685008920993424</v>
      </c>
      <c r="AJ77" s="2">
        <f t="shared" ref="AJ77" si="460">X77*AE74+Z77*AE77-Y77*AF74-AA77*AF77</f>
        <v>0.83730514670012957</v>
      </c>
      <c r="AK77" s="8">
        <f t="shared" ref="AK77" si="461">(X77*AF74+Y77*AE74+Z77*AF77+AA77*AE77)</f>
        <v>0</v>
      </c>
      <c r="AM77" s="1">
        <v>0</v>
      </c>
      <c r="AN77" s="9">
        <f t="shared" ref="AN77" si="462">$AN$9*$B74</f>
        <v>0.28111600000000003</v>
      </c>
      <c r="AO77" s="2">
        <v>1</v>
      </c>
      <c r="AP77" s="8">
        <v>0</v>
      </c>
      <c r="AR77" s="1">
        <f t="shared" ref="AR77" si="463">AH77*AM74+AJ77*AM77-AI77*AN74-AK77*AN77</f>
        <v>0</v>
      </c>
      <c r="AS77" s="9">
        <f t="shared" ref="AS77" si="464">(AH77*AN74+AI77*AM74+AJ77*AN77+AK77*AM77)</f>
        <v>0.80388076571909606</v>
      </c>
      <c r="AT77" s="2">
        <f t="shared" ref="AT77" si="465">AH77*AO74+AJ77*AO77-AI77*AP74-AK77*AP77</f>
        <v>0.83730514670012957</v>
      </c>
      <c r="AU77" s="8">
        <f t="shared" ref="AU77" si="466">(AH77*AP74+AI77*AO74+AJ77*AP77+AK77*AO77)</f>
        <v>0</v>
      </c>
      <c r="AV77" s="20"/>
      <c r="AW77" s="1">
        <v>0</v>
      </c>
      <c r="AX77" s="9">
        <v>0</v>
      </c>
      <c r="AY77" s="2">
        <v>1</v>
      </c>
      <c r="AZ77" s="8">
        <v>0</v>
      </c>
      <c r="BB77" s="1">
        <f t="shared" ref="BB77" si="467">AR77*AW74+AT77*AW77-AS77*AX74-AU77*AX77</f>
        <v>0</v>
      </c>
      <c r="BC77" s="9">
        <f t="shared" ref="BC77" si="468">(AR77*AX74+AS77*AW74+AT77*AX77+AU77*AW77)</f>
        <v>0.80388076571909606</v>
      </c>
      <c r="BD77" s="2">
        <f t="shared" ref="BD77" si="469">AR77*AY74+AT77*AY77-AS77*AZ74-AU77*AZ77</f>
        <v>0.69149251664160383</v>
      </c>
      <c r="BE77" s="8">
        <f t="shared" ref="BE77" si="470">(AR77*AZ74+AS77*AY74+AT77*AZ77+AU77*AY77)</f>
        <v>0</v>
      </c>
      <c r="BG77" s="1">
        <v>0</v>
      </c>
      <c r="BH77" s="9">
        <f t="shared" ref="BH77" si="471">$BH$9*$B74</f>
        <v>0.18392</v>
      </c>
      <c r="BI77" s="2">
        <v>1</v>
      </c>
      <c r="BJ77" s="8">
        <v>0</v>
      </c>
      <c r="BK77" s="20"/>
      <c r="BL77" s="1">
        <f t="shared" ref="BL77" si="472">BB77*BG74+BD77*BG77-BC77*BH74-BE77*BH77</f>
        <v>0</v>
      </c>
      <c r="BM77" s="9">
        <f t="shared" ref="BM77" si="473">(BB77*BH74+BC77*BG74+BD77*BH77+BE77*BG77)</f>
        <v>0.93106006937981989</v>
      </c>
      <c r="BN77" s="2">
        <f t="shared" ref="BN77" si="474">BB77*BI74+BD77*BI77-BC77*BJ74-BE77*BJ77</f>
        <v>0.69149251664160383</v>
      </c>
      <c r="BO77" s="8">
        <f t="shared" ref="BO77" si="475">(BB77*BJ74+BC77*BI74+BD77*BJ77+BE77*BI77)</f>
        <v>0</v>
      </c>
      <c r="BP77" s="20"/>
      <c r="BQ77" s="18">
        <f t="shared" ref="BQ77:BQ140" si="476">1/$BR$9</f>
        <v>1</v>
      </c>
      <c r="BR77" s="25">
        <v>0</v>
      </c>
      <c r="BS77" s="19">
        <v>1</v>
      </c>
      <c r="BT77" s="24">
        <v>0</v>
      </c>
      <c r="BV77" s="1">
        <f t="shared" ref="BV77" si="477">BL77*BQ74+BN77*BQ77-BM77*BR74-BO77*BR77</f>
        <v>0.69149251664160383</v>
      </c>
      <c r="BW77" s="9">
        <f t="shared" ref="BW77" si="478">(BL77*BR74+BM77*BQ74+BN77*BR77+BO77*BQ77)</f>
        <v>0.93106006937981989</v>
      </c>
      <c r="BX77" s="2">
        <f t="shared" ref="BX77" si="479">BL77*BS74+BN77*BS77-BM77*BT74-BO77*BT77</f>
        <v>0.69149251664160383</v>
      </c>
      <c r="BY77" s="8">
        <f t="shared" ref="BY77" si="480">(BL77*BT74+BM77*BS74+BN77*BT77+BO77*BS77)</f>
        <v>0</v>
      </c>
      <c r="CA77" s="56">
        <f t="shared" ref="CA77" si="481">(180/PI())*ATAN(-1*(BW74+BW77)/(BV74+BV77))</f>
        <v>-47.162578836427585</v>
      </c>
      <c r="CC77" s="117">
        <f t="shared" ref="CC77" si="482">20*LOG(((1-(10^(CA74/20)^2)*(1-((1-CC74)/(1+CC74))^2))^0.5))</f>
        <v>-13.017019693946514</v>
      </c>
      <c r="CD77" s="13"/>
      <c r="CE77" s="59">
        <f t="shared" si="33"/>
        <v>0.96</v>
      </c>
      <c r="CF77" s="60">
        <f t="shared" si="35"/>
        <v>-0.15649305966402161</v>
      </c>
      <c r="CG77" s="62">
        <f t="shared" si="36"/>
        <v>43.660278042946587</v>
      </c>
      <c r="CH77" s="65">
        <f t="shared" si="72"/>
        <v>-0.15649305966402161</v>
      </c>
      <c r="CI77" s="14">
        <f t="shared" si="74"/>
        <v>-1113.0292584732294</v>
      </c>
      <c r="CJ77" s="14">
        <f t="shared" si="73"/>
        <v>-19.426025231388849</v>
      </c>
      <c r="CK77" s="17">
        <f t="shared" si="34"/>
        <v>-12.920893027078083</v>
      </c>
    </row>
    <row r="78" spans="2:89" ht="18.600000000000001" customHeight="1">
      <c r="CE78" s="59">
        <f t="shared" si="33"/>
        <v>0.98</v>
      </c>
      <c r="CF78" s="60">
        <f t="shared" si="35"/>
        <v>-3.1639728345549616E-2</v>
      </c>
      <c r="CG78" s="62">
        <f t="shared" si="36"/>
        <v>21.399692873481978</v>
      </c>
      <c r="CH78" s="65">
        <f t="shared" si="72"/>
        <v>-3.1639728345549616E-2</v>
      </c>
      <c r="CI78" s="14">
        <f t="shared" si="74"/>
        <v>-1562.8536605115039</v>
      </c>
      <c r="CJ78" s="14">
        <f t="shared" si="73"/>
        <v>-27.276942102771429</v>
      </c>
      <c r="CK78" s="17">
        <f t="shared" si="34"/>
        <v>-20.865385127812416</v>
      </c>
    </row>
    <row r="79" spans="2:89" ht="18.600000000000001" customHeight="1" thickBot="1">
      <c r="E79" s="6" t="s">
        <v>3</v>
      </c>
      <c r="J79" s="6" t="s">
        <v>5</v>
      </c>
      <c r="O79" s="6" t="s">
        <v>10</v>
      </c>
      <c r="T79" s="6" t="s">
        <v>6</v>
      </c>
      <c r="Y79" s="6" t="s">
        <v>11</v>
      </c>
      <c r="AD79" s="6" t="s">
        <v>12</v>
      </c>
      <c r="AI79" s="6" t="s">
        <v>13</v>
      </c>
      <c r="AN79" s="6" t="s">
        <v>14</v>
      </c>
      <c r="AS79" s="6" t="s">
        <v>15</v>
      </c>
      <c r="AX79" s="6" t="s">
        <v>19</v>
      </c>
      <c r="BC79" s="6" t="s">
        <v>17</v>
      </c>
      <c r="BH79" s="6" t="s">
        <v>20</v>
      </c>
      <c r="BM79" s="6" t="s">
        <v>18</v>
      </c>
      <c r="BQ79" s="26" t="s">
        <v>16</v>
      </c>
      <c r="BR79" s="26"/>
      <c r="BS79" s="21"/>
      <c r="BT79" s="21"/>
      <c r="BU79" s="21"/>
      <c r="BV79" s="21"/>
      <c r="BW79" s="26" t="s">
        <v>21</v>
      </c>
      <c r="BX79" s="21"/>
      <c r="BY79" s="21"/>
      <c r="CE79" s="71">
        <f t="shared" si="33"/>
        <v>1</v>
      </c>
      <c r="CF79" s="233">
        <f t="shared" si="35"/>
        <v>-0.17813155331946701</v>
      </c>
      <c r="CG79" s="234">
        <f t="shared" si="36"/>
        <v>-9.8573803367481236</v>
      </c>
      <c r="CH79" s="65">
        <f t="shared" si="72"/>
        <v>-0.17813155331946701</v>
      </c>
      <c r="CI79" s="235">
        <f t="shared" si="74"/>
        <v>-2065.2494960372114</v>
      </c>
      <c r="CJ79" s="235">
        <f t="shared" si="73"/>
        <v>-36.045403581002923</v>
      </c>
      <c r="CK79" s="236">
        <f t="shared" si="34"/>
        <v>-13.849509709247748</v>
      </c>
    </row>
    <row r="80" spans="2:89" ht="18.600000000000001" customHeight="1" thickBot="1">
      <c r="B80" s="11"/>
      <c r="D80" s="266" t="s">
        <v>113</v>
      </c>
      <c r="E80" s="267"/>
      <c r="F80" s="268" t="s">
        <v>114</v>
      </c>
      <c r="G80" s="269"/>
      <c r="H80" s="237"/>
      <c r="I80" s="262" t="s">
        <v>0</v>
      </c>
      <c r="J80" s="263"/>
      <c r="K80" s="264" t="s">
        <v>1</v>
      </c>
      <c r="L80" s="265"/>
      <c r="M80" s="21"/>
      <c r="N80" s="262" t="s">
        <v>115</v>
      </c>
      <c r="O80" s="263"/>
      <c r="P80" s="264" t="s">
        <v>116</v>
      </c>
      <c r="Q80" s="265"/>
      <c r="R80" s="21"/>
      <c r="S80" s="266" t="s">
        <v>117</v>
      </c>
      <c r="T80" s="267"/>
      <c r="U80" s="268" t="s">
        <v>118</v>
      </c>
      <c r="V80" s="269"/>
      <c r="W80" s="20"/>
      <c r="X80" s="262" t="s">
        <v>119</v>
      </c>
      <c r="Y80" s="263"/>
      <c r="Z80" s="264" t="s">
        <v>120</v>
      </c>
      <c r="AA80" s="265"/>
      <c r="AB80" s="20"/>
      <c r="AC80" s="262" t="s">
        <v>121</v>
      </c>
      <c r="AD80" s="263"/>
      <c r="AE80" s="264" t="s">
        <v>7</v>
      </c>
      <c r="AF80" s="265"/>
      <c r="AG80" s="20"/>
      <c r="AH80" s="262" t="s">
        <v>122</v>
      </c>
      <c r="AI80" s="263"/>
      <c r="AJ80" s="264" t="s">
        <v>123</v>
      </c>
      <c r="AK80" s="265"/>
      <c r="AL80" s="20"/>
      <c r="AM80" s="266" t="s">
        <v>124</v>
      </c>
      <c r="AN80" s="267"/>
      <c r="AO80" s="268" t="s">
        <v>125</v>
      </c>
      <c r="AP80" s="269"/>
      <c r="AQ80" s="21"/>
      <c r="AR80" s="262" t="s">
        <v>126</v>
      </c>
      <c r="AS80" s="263"/>
      <c r="AT80" s="264" t="s">
        <v>2</v>
      </c>
      <c r="AU80" s="265"/>
      <c r="AV80" s="41"/>
      <c r="AW80" s="262" t="s">
        <v>127</v>
      </c>
      <c r="AX80" s="263"/>
      <c r="AY80" s="264" t="s">
        <v>128</v>
      </c>
      <c r="AZ80" s="265"/>
      <c r="BA80" s="20"/>
      <c r="BB80" s="262" t="s">
        <v>129</v>
      </c>
      <c r="BC80" s="263"/>
      <c r="BD80" s="264" t="s">
        <v>130</v>
      </c>
      <c r="BE80" s="265"/>
      <c r="BF80" s="41"/>
      <c r="BG80" s="266" t="s">
        <v>131</v>
      </c>
      <c r="BH80" s="267"/>
      <c r="BI80" s="268" t="s">
        <v>132</v>
      </c>
      <c r="BJ80" s="269"/>
      <c r="BK80" s="41"/>
      <c r="BL80" s="262" t="s">
        <v>133</v>
      </c>
      <c r="BM80" s="263"/>
      <c r="BN80" s="264" t="s">
        <v>134</v>
      </c>
      <c r="BO80" s="265"/>
      <c r="BP80" s="41"/>
      <c r="BQ80" s="262" t="s">
        <v>135</v>
      </c>
      <c r="BR80" s="263"/>
      <c r="BS80" s="264" t="s">
        <v>136</v>
      </c>
      <c r="BT80" s="265"/>
      <c r="BU80" s="20"/>
      <c r="BV80" s="262" t="s">
        <v>137</v>
      </c>
      <c r="BW80" s="263"/>
      <c r="BX80" s="264" t="s">
        <v>138</v>
      </c>
      <c r="BY80" s="265"/>
      <c r="CA80" s="27" t="s">
        <v>8</v>
      </c>
      <c r="CC80" s="113" t="s">
        <v>74</v>
      </c>
      <c r="CD80" s="13"/>
      <c r="CE80" s="59">
        <f t="shared" si="33"/>
        <v>1.02</v>
      </c>
      <c r="CF80" s="60">
        <f t="shared" si="35"/>
        <v>-2.2770342823122123</v>
      </c>
      <c r="CG80" s="62">
        <f t="shared" si="36"/>
        <v>-51.162370257492384</v>
      </c>
      <c r="CH80" s="65">
        <f t="shared" si="72"/>
        <v>-2.2770342823122123</v>
      </c>
      <c r="CI80" s="14">
        <f t="shared" si="74"/>
        <v>-1803.458974008729</v>
      </c>
      <c r="CJ80" s="14">
        <f t="shared" si="73"/>
        <v>-31.47629702109116</v>
      </c>
      <c r="CK80" s="17">
        <f t="shared" si="34"/>
        <v>-2.9300832221390283</v>
      </c>
    </row>
    <row r="81" spans="2:89" ht="18.600000000000001" customHeight="1" thickTop="1" thickBot="1">
      <c r="B81" s="37">
        <v>0.24</v>
      </c>
      <c r="D81" s="1">
        <v>1</v>
      </c>
      <c r="E81" s="7">
        <v>0</v>
      </c>
      <c r="F81" s="2">
        <v>0</v>
      </c>
      <c r="G81" s="8">
        <v>0</v>
      </c>
      <c r="I81" s="1">
        <v>1</v>
      </c>
      <c r="J81" s="9">
        <v>0</v>
      </c>
      <c r="K81" s="2">
        <v>0</v>
      </c>
      <c r="L81" s="8">
        <f t="shared" ref="L81:L144" si="483">IF(0=(1-$J$9*$K$9*$B81^2),10^18,$B81*$K$9/(1-$J$9*$K$9*$B81^2))</f>
        <v>0.29060560116212686</v>
      </c>
      <c r="N81" s="1">
        <f t="shared" ref="N81" si="484">D81*I81+F81*I84-E81*J81-G81*J84</f>
        <v>1</v>
      </c>
      <c r="O81" s="9">
        <f t="shared" ref="O81" si="485">(D81*J81+E81*I81+F81*J84+G81*I84)</f>
        <v>0</v>
      </c>
      <c r="P81" s="2">
        <f t="shared" ref="P81" si="486">D81*K81+F81*K84-E81*L81-G81*L84</f>
        <v>0</v>
      </c>
      <c r="Q81" s="8">
        <f t="shared" ref="Q81" si="487">(D81*L81+E81*K81+F81*L84+G81*K84)</f>
        <v>0.29060560116212686</v>
      </c>
      <c r="S81" s="1">
        <v>1</v>
      </c>
      <c r="T81" s="7">
        <v>0</v>
      </c>
      <c r="U81" s="2">
        <v>0</v>
      </c>
      <c r="V81" s="8">
        <v>0</v>
      </c>
      <c r="X81" s="1">
        <f t="shared" ref="X81" si="488">N81*S81+P81*S84-O81*T81-Q81*T84</f>
        <v>0.89459386119128259</v>
      </c>
      <c r="Y81" s="9">
        <f t="shared" ref="Y81" si="489">(N81*T81+O81*S81+P81*T84+Q81*S84)</f>
        <v>0</v>
      </c>
      <c r="Z81" s="2">
        <f t="shared" ref="Z81" si="490">N81*U81+P81*U84-O81*V81-Q81*V84</f>
        <v>0</v>
      </c>
      <c r="AA81" s="8">
        <f t="shared" ref="AA81" si="491">(N81*V81+O81*U81+P81*V84+Q81*U84)</f>
        <v>0.29060560116212686</v>
      </c>
      <c r="AB81" s="20"/>
      <c r="AC81" s="1">
        <v>1</v>
      </c>
      <c r="AD81" s="9">
        <v>0</v>
      </c>
      <c r="AE81" s="2">
        <v>0</v>
      </c>
      <c r="AF81" s="8">
        <f t="shared" ref="AF81:AF144" si="492">IF(0=(1-$AE$9*$AD$9*$B81^2),10^18,$B81*$AE$9/(1-$AE$9*$AD$9*$B81^2))</f>
        <v>0.18140838171135176</v>
      </c>
      <c r="AH81" s="1">
        <f t="shared" ref="AH81" si="493">X81*AC81+Z81*AC84-Y81*AD81-AA81*AD84</f>
        <v>0.89459386119128259</v>
      </c>
      <c r="AI81" s="9">
        <f t="shared" ref="AI81" si="494">(X81*AD81+Y81*AC81+Z81*AD84+AA81*AC84)</f>
        <v>0</v>
      </c>
      <c r="AJ81" s="2">
        <f t="shared" ref="AJ81" si="495">X81*AE81+Z81*AE84-Y81*AF81-AA81*AF84</f>
        <v>0</v>
      </c>
      <c r="AK81" s="8">
        <f t="shared" ref="AK81" si="496">(X81*AF81+Y81*AE81+Z81*AF84+AA81*AE84)</f>
        <v>0.45289242580974709</v>
      </c>
      <c r="AM81" s="1">
        <v>1</v>
      </c>
      <c r="AN81" s="7">
        <v>0</v>
      </c>
      <c r="AO81" s="2">
        <v>0</v>
      </c>
      <c r="AP81" s="8">
        <v>0</v>
      </c>
      <c r="AR81" s="1">
        <f t="shared" ref="AR81" si="497">AH81*AM81+AJ81*AM84-AI81*AN81-AK81*AN84</f>
        <v>0.75570443518335584</v>
      </c>
      <c r="AS81" s="9">
        <f t="shared" ref="AS81" si="498">(AH81*AN81+AI81*AM81+AJ81*AN84+AK81*AM84)</f>
        <v>0</v>
      </c>
      <c r="AT81" s="2">
        <f t="shared" ref="AT81" si="499">AH81*AO81+AJ81*AO84-AI81*AP81-AK81*AP84</f>
        <v>0</v>
      </c>
      <c r="AU81" s="8">
        <f t="shared" ref="AU81" si="500">(AH81*AP81+AI81*AO81+AJ81*AP84+AK81*AO84)</f>
        <v>0.45289242580974709</v>
      </c>
      <c r="AV81" s="20"/>
      <c r="AW81" s="1">
        <v>1</v>
      </c>
      <c r="AX81" s="9">
        <v>0</v>
      </c>
      <c r="AY81" s="2">
        <v>0</v>
      </c>
      <c r="AZ81" s="8">
        <f t="shared" ref="AZ81:AZ144" si="501">IF(0=(1-$AX$9*$AY$9*$B81^2),10^18,$B81*$AY$9/(1-$AX$9*$AY$9*$B81^2))</f>
        <v>0.19895013638966835</v>
      </c>
      <c r="BB81" s="1">
        <f t="shared" ref="BB81" si="502">AR81*AW81+AT81*AW84-AS81*AX81-AU81*AX84</f>
        <v>0.75570443518335584</v>
      </c>
      <c r="BC81" s="9">
        <f t="shared" ref="BC81" si="503">(AR81*AX81+AS81*AW81+AT81*AX84+AU81*AW84)</f>
        <v>0</v>
      </c>
      <c r="BD81" s="2">
        <f t="shared" ref="BD81" si="504">AR81*AY81+AT81*AY84-AS81*AZ81-AU81*AZ84</f>
        <v>0</v>
      </c>
      <c r="BE81" s="8">
        <f t="shared" ref="BE81" si="505">(AR81*AZ81+AS81*AY81+AT81*AZ84+AU81*AY84)</f>
        <v>0.60323992625975298</v>
      </c>
      <c r="BG81" s="1">
        <v>1</v>
      </c>
      <c r="BH81" s="7">
        <v>0</v>
      </c>
      <c r="BI81" s="2">
        <v>0</v>
      </c>
      <c r="BJ81" s="8">
        <v>0</v>
      </c>
      <c r="BK81" s="20"/>
      <c r="BL81" s="1">
        <f t="shared" ref="BL81" si="506">BB81*BG81+BD81*BG84-BC81*BH81-BE81*BH84</f>
        <v>0.63467037637859902</v>
      </c>
      <c r="BM81" s="9">
        <f t="shared" ref="BM81" si="507">(BB81*BH81+BC81*BG81+BD81*BH84+BE81*BG84)</f>
        <v>0</v>
      </c>
      <c r="BN81" s="2">
        <f t="shared" ref="BN81" si="508">BB81*BI81+BD81*BI84-BC81*BJ81-BE81*BJ84</f>
        <v>0</v>
      </c>
      <c r="BO81" s="8">
        <f t="shared" ref="BO81" si="509">(BB81*BJ81+BC81*BI81+BD81*BJ84+BE81*BI84)</f>
        <v>0.60323992625975298</v>
      </c>
      <c r="BP81" s="20"/>
      <c r="BQ81" s="16">
        <v>1</v>
      </c>
      <c r="BR81" s="23">
        <v>0</v>
      </c>
      <c r="BS81" s="14">
        <v>0</v>
      </c>
      <c r="BT81" s="22">
        <v>0</v>
      </c>
      <c r="BV81" s="1">
        <f t="shared" ref="BV81" si="510">BL81*BQ81+BN81*BQ84-BM81*BR81-BO81*BR84</f>
        <v>0.63467037637859902</v>
      </c>
      <c r="BW81" s="9">
        <f t="shared" ref="BW81" si="511">(BL81*BR81+BM81*BQ81+BN81*BR84+BO81*BQ84)</f>
        <v>0.60323992625975298</v>
      </c>
      <c r="BX81" s="2">
        <f t="shared" ref="BX81" si="512">BL81*BS81+BN81*BS84-BM81*BT81-BO81*BT84</f>
        <v>0</v>
      </c>
      <c r="BY81" s="8">
        <f t="shared" ref="BY81" si="513">(BL81*BT81+BM81*BS81+BN81*BT84+BO81*BS84)</f>
        <v>0.60323992625975298</v>
      </c>
      <c r="CA81" s="28">
        <f t="shared" ref="CA81" si="514">20*LOG(((1+$BR$9)/$BR$9)/((BV81+BV84)^2+(BW81+BW84)^2)^0.5)</f>
        <v>-0.15942886093660347</v>
      </c>
      <c r="CC81" s="114">
        <f t="shared" ref="CC81" si="515">((BV81^2+BW81^2)^0.5)/((BV84^2+BW84^2)^0.5)</f>
        <v>0.74460257871758029</v>
      </c>
      <c r="CD81" s="13"/>
      <c r="CE81" s="59">
        <f t="shared" si="33"/>
        <v>1.04</v>
      </c>
      <c r="CF81" s="60">
        <f t="shared" si="35"/>
        <v>-7.2262798731348106</v>
      </c>
      <c r="CG81" s="62">
        <f t="shared" si="36"/>
        <v>-87.231549737666995</v>
      </c>
      <c r="CH81" s="14"/>
      <c r="CI81" s="14">
        <f t="shared" si="74"/>
        <v>7837.546403641586</v>
      </c>
      <c r="CJ81" s="14">
        <f t="shared" si="73"/>
        <v>-22.367613753252574</v>
      </c>
      <c r="CK81" s="17">
        <f t="shared" si="34"/>
        <v>-0.1734101720768943</v>
      </c>
    </row>
    <row r="82" spans="2:89" ht="18.600000000000001" customHeight="1" thickBot="1">
      <c r="D82" s="3"/>
      <c r="G82" s="4"/>
      <c r="I82" s="3"/>
      <c r="L82" s="4"/>
      <c r="N82" s="3"/>
      <c r="Q82" s="4"/>
      <c r="S82" s="3"/>
      <c r="V82" s="4"/>
      <c r="X82" s="3"/>
      <c r="AA82" s="4"/>
      <c r="AC82" s="3"/>
      <c r="AF82" s="4"/>
      <c r="AH82" s="3"/>
      <c r="AK82" s="4"/>
      <c r="AM82" s="3"/>
      <c r="AP82" s="4"/>
      <c r="AR82" s="3"/>
      <c r="AU82" s="4"/>
      <c r="AW82" s="3"/>
      <c r="AZ82" s="4"/>
      <c r="BB82" s="3"/>
      <c r="BE82" s="4"/>
      <c r="BG82" s="3"/>
      <c r="BJ82" s="4"/>
      <c r="BL82" s="3"/>
      <c r="BO82" s="4"/>
      <c r="BQ82" s="16"/>
      <c r="BR82" s="14"/>
      <c r="BS82" s="14"/>
      <c r="BT82" s="17"/>
      <c r="BV82" s="3"/>
      <c r="BY82" s="4"/>
      <c r="CC82" s="115"/>
      <c r="CD82" s="13"/>
      <c r="CE82" s="59">
        <f t="shared" si="33"/>
        <v>1.06</v>
      </c>
      <c r="CF82" s="60">
        <f t="shared" si="35"/>
        <v>-13.190477615042644</v>
      </c>
      <c r="CG82" s="62">
        <f t="shared" si="36"/>
        <v>69.519378335164873</v>
      </c>
      <c r="CH82" s="64"/>
      <c r="CI82" s="14">
        <f t="shared" si="74"/>
        <v>-759.68075767156552</v>
      </c>
      <c r="CJ82" s="14">
        <f t="shared" si="73"/>
        <v>-13.258930485413991</v>
      </c>
      <c r="CK82" s="17">
        <f t="shared" si="34"/>
        <v>-0.10948680803388508</v>
      </c>
    </row>
    <row r="83" spans="2:89" ht="18.600000000000001" customHeight="1" thickBot="1">
      <c r="D83" s="271" t="s">
        <v>141</v>
      </c>
      <c r="E83" s="272"/>
      <c r="F83" s="273" t="s">
        <v>142</v>
      </c>
      <c r="G83" s="274"/>
      <c r="H83" s="237"/>
      <c r="I83" s="271" t="s">
        <v>143</v>
      </c>
      <c r="J83" s="272"/>
      <c r="K83" s="273" t="s">
        <v>144</v>
      </c>
      <c r="L83" s="274"/>
      <c r="N83" s="262" t="s">
        <v>145</v>
      </c>
      <c r="O83" s="263"/>
      <c r="P83" s="264" t="s">
        <v>146</v>
      </c>
      <c r="Q83" s="265"/>
      <c r="S83" s="271" t="s">
        <v>147</v>
      </c>
      <c r="T83" s="272"/>
      <c r="U83" s="273" t="s">
        <v>148</v>
      </c>
      <c r="V83" s="274"/>
      <c r="W83" s="20"/>
      <c r="X83" s="262" t="s">
        <v>149</v>
      </c>
      <c r="Y83" s="263"/>
      <c r="Z83" s="264" t="s">
        <v>150</v>
      </c>
      <c r="AA83" s="265"/>
      <c r="AB83" s="20"/>
      <c r="AC83" s="271" t="s">
        <v>151</v>
      </c>
      <c r="AD83" s="272"/>
      <c r="AE83" s="273" t="s">
        <v>152</v>
      </c>
      <c r="AF83" s="274"/>
      <c r="AG83" s="20"/>
      <c r="AH83" s="262" t="s">
        <v>153</v>
      </c>
      <c r="AI83" s="263"/>
      <c r="AJ83" s="264" t="s">
        <v>154</v>
      </c>
      <c r="AK83" s="265"/>
      <c r="AL83" s="20"/>
      <c r="AM83" s="271" t="s">
        <v>155</v>
      </c>
      <c r="AN83" s="272"/>
      <c r="AO83" s="273" t="s">
        <v>156</v>
      </c>
      <c r="AP83" s="274"/>
      <c r="AR83" s="262" t="s">
        <v>157</v>
      </c>
      <c r="AS83" s="263"/>
      <c r="AT83" s="264" t="s">
        <v>158</v>
      </c>
      <c r="AU83" s="265"/>
      <c r="AV83" s="41"/>
      <c r="AW83" s="271" t="s">
        <v>159</v>
      </c>
      <c r="AX83" s="272"/>
      <c r="AY83" s="273" t="s">
        <v>160</v>
      </c>
      <c r="AZ83" s="274"/>
      <c r="BA83" s="20"/>
      <c r="BB83" s="262" t="s">
        <v>161</v>
      </c>
      <c r="BC83" s="263"/>
      <c r="BD83" s="264" t="s">
        <v>162</v>
      </c>
      <c r="BE83" s="265"/>
      <c r="BF83" s="41"/>
      <c r="BG83" s="271" t="s">
        <v>163</v>
      </c>
      <c r="BH83" s="272"/>
      <c r="BI83" s="273" t="s">
        <v>164</v>
      </c>
      <c r="BJ83" s="274"/>
      <c r="BK83" s="41"/>
      <c r="BL83" s="262" t="s">
        <v>165</v>
      </c>
      <c r="BM83" s="263"/>
      <c r="BN83" s="264" t="s">
        <v>166</v>
      </c>
      <c r="BO83" s="265"/>
      <c r="BP83" s="41"/>
      <c r="BQ83" s="271" t="s">
        <v>167</v>
      </c>
      <c r="BR83" s="272"/>
      <c r="BS83" s="273" t="s">
        <v>168</v>
      </c>
      <c r="BT83" s="274"/>
      <c r="BU83" s="20"/>
      <c r="BV83" s="262" t="s">
        <v>169</v>
      </c>
      <c r="BW83" s="263"/>
      <c r="BX83" s="264" t="s">
        <v>170</v>
      </c>
      <c r="BY83" s="265"/>
      <c r="CA83" s="55" t="s">
        <v>35</v>
      </c>
      <c r="CC83" s="116" t="s">
        <v>75</v>
      </c>
      <c r="CD83" s="13"/>
      <c r="CE83" s="59">
        <f t="shared" si="33"/>
        <v>1.08</v>
      </c>
      <c r="CF83" s="60">
        <f t="shared" si="35"/>
        <v>-19.231619622856208</v>
      </c>
      <c r="CG83" s="62">
        <f t="shared" si="36"/>
        <v>54.325763181733549</v>
      </c>
      <c r="CH83" s="64"/>
      <c r="CI83" s="14">
        <f t="shared" si="74"/>
        <v>-544.91946424545415</v>
      </c>
      <c r="CJ83" s="14">
        <f t="shared" si="73"/>
        <v>-9.5106388092866929</v>
      </c>
      <c r="CK83" s="17">
        <f t="shared" si="34"/>
        <v>-3.8351542834620972E-2</v>
      </c>
    </row>
    <row r="84" spans="2:89" ht="18.600000000000001" customHeight="1" thickTop="1" thickBot="1">
      <c r="D84" s="1">
        <v>0</v>
      </c>
      <c r="E84" s="9">
        <f t="shared" ref="E84" si="516">$E$9*$B81</f>
        <v>0.28243200000000002</v>
      </c>
      <c r="F84" s="2">
        <v>1</v>
      </c>
      <c r="G84" s="8">
        <v>0</v>
      </c>
      <c r="I84" s="1">
        <v>0</v>
      </c>
      <c r="J84" s="9">
        <v>0</v>
      </c>
      <c r="K84" s="2">
        <v>1</v>
      </c>
      <c r="L84" s="8">
        <v>0</v>
      </c>
      <c r="N84" s="1">
        <f t="shared" ref="N84" si="517">D84*I81+F84*I84-E84*J81-G84*J84</f>
        <v>0</v>
      </c>
      <c r="O84" s="9">
        <f t="shared" ref="O84" si="518">(D84*J81+E84*I81+F84*J84+G84*I84)</f>
        <v>0.28243200000000002</v>
      </c>
      <c r="P84" s="2">
        <f t="shared" ref="P84" si="519">D84*K81+F84*K84-E84*L81-G84*L84</f>
        <v>0.9179236788525782</v>
      </c>
      <c r="Q84" s="8">
        <f t="shared" ref="Q84" si="520">(D84*L81+E84*K81+F84*L84+G84*K84)</f>
        <v>0</v>
      </c>
      <c r="S84" s="1">
        <v>0</v>
      </c>
      <c r="T84" s="9">
        <f t="shared" ref="T84" si="521">$T$9*$B81</f>
        <v>0.36271200000000003</v>
      </c>
      <c r="U84" s="2">
        <v>1</v>
      </c>
      <c r="V84" s="8">
        <v>0</v>
      </c>
      <c r="X84" s="1">
        <f t="shared" ref="X84" si="522">N84*S81+P84*S84-O84*T81-Q84*T84</f>
        <v>0</v>
      </c>
      <c r="Y84" s="9">
        <f t="shared" ref="Y84" si="523">(N84*T81+O84*S81+P84*T84+Q84*S84)</f>
        <v>0.61537393340397639</v>
      </c>
      <c r="Z84" s="2">
        <f t="shared" ref="Z84" si="524">N84*U81+P84*U84-O84*V81-Q84*V84</f>
        <v>0.9179236788525782</v>
      </c>
      <c r="AA84" s="8">
        <f t="shared" ref="AA84" si="525">(N84*V81+O84*U81+P84*V84+Q84*U84)</f>
        <v>0</v>
      </c>
      <c r="AB84" s="20"/>
      <c r="AC84" s="1">
        <v>0</v>
      </c>
      <c r="AD84" s="9">
        <v>0</v>
      </c>
      <c r="AE84" s="2">
        <v>1</v>
      </c>
      <c r="AF84" s="8">
        <v>0</v>
      </c>
      <c r="AH84" s="1">
        <f t="shared" ref="AH84" si="526">X84*AC81+Z84*AC84-Y84*AD81-AA84*AD84</f>
        <v>0</v>
      </c>
      <c r="AI84" s="9">
        <f t="shared" ref="AI84" si="527">(X84*AD81+Y84*AC81+Z84*AD84+AA84*AC84)</f>
        <v>0.61537393340397639</v>
      </c>
      <c r="AJ84" s="2">
        <f t="shared" ref="AJ84" si="528">X84*AE81+Z84*AE84-Y84*AF81-AA84*AF84</f>
        <v>0.80628968944641366</v>
      </c>
      <c r="AK84" s="8">
        <f t="shared" ref="AK84" si="529">(X84*AF81+Y84*AE81+Z84*AF84+AA84*AE84)</f>
        <v>0</v>
      </c>
      <c r="AM84" s="1">
        <v>0</v>
      </c>
      <c r="AN84" s="9">
        <f t="shared" ref="AN84" si="530">$AN$9*$B81</f>
        <v>0.306672</v>
      </c>
      <c r="AO84" s="2">
        <v>1</v>
      </c>
      <c r="AP84" s="8">
        <v>0</v>
      </c>
      <c r="AR84" s="1">
        <f t="shared" ref="AR84" si="531">AH84*AM81+AJ84*AM84-AI84*AN81-AK84*AN84</f>
        <v>0</v>
      </c>
      <c r="AS84" s="9">
        <f t="shared" ref="AS84" si="532">(AH84*AN81+AI84*AM81+AJ84*AN84+AK84*AM84)</f>
        <v>0.8626404050458869</v>
      </c>
      <c r="AT84" s="2">
        <f t="shared" ref="AT84" si="533">AH84*AO81+AJ84*AO84-AI84*AP81-AK84*AP84</f>
        <v>0.80628968944641366</v>
      </c>
      <c r="AU84" s="8">
        <f t="shared" ref="AU84" si="534">(AH84*AP81+AI84*AO81+AJ84*AP84+AK84*AO84)</f>
        <v>0</v>
      </c>
      <c r="AV84" s="20"/>
      <c r="AW84" s="1">
        <v>0</v>
      </c>
      <c r="AX84" s="9">
        <v>0</v>
      </c>
      <c r="AY84" s="2">
        <v>1</v>
      </c>
      <c r="AZ84" s="8">
        <v>0</v>
      </c>
      <c r="BB84" s="1">
        <f t="shared" ref="BB84" si="535">AR84*AW81+AT84*AW84-AS84*AX81-AU84*AX84</f>
        <v>0</v>
      </c>
      <c r="BC84" s="9">
        <f t="shared" ref="BC84" si="536">(AR84*AX81+AS84*AW81+AT84*AX84+AU84*AW84)</f>
        <v>0.8626404050458869</v>
      </c>
      <c r="BD84" s="2">
        <f t="shared" ref="BD84" si="537">AR84*AY81+AT84*AY84-AS84*AZ81-AU84*AZ84</f>
        <v>0.63466726320729572</v>
      </c>
      <c r="BE84" s="8">
        <f t="shared" ref="BE84" si="538">(AR84*AZ81+AS84*AY81+AT84*AZ84+AU84*AY84)</f>
        <v>0</v>
      </c>
      <c r="BG84" s="1">
        <v>0</v>
      </c>
      <c r="BH84" s="9">
        <f t="shared" ref="BH84" si="539">$BH$9*$B81</f>
        <v>0.20063999999999999</v>
      </c>
      <c r="BI84" s="2">
        <v>1</v>
      </c>
      <c r="BJ84" s="8">
        <v>0</v>
      </c>
      <c r="BK84" s="20"/>
      <c r="BL84" s="1">
        <f t="shared" ref="BL84" si="540">BB84*BG81+BD84*BG84-BC84*BH81-BE84*BH84</f>
        <v>0</v>
      </c>
      <c r="BM84" s="9">
        <f t="shared" ref="BM84" si="541">(BB84*BH81+BC84*BG81+BD84*BH84+BE84*BG84)</f>
        <v>0.9899800447357987</v>
      </c>
      <c r="BN84" s="2">
        <f t="shared" ref="BN84" si="542">BB84*BI81+BD84*BI84-BC84*BJ81-BE84*BJ84</f>
        <v>0.63466726320729572</v>
      </c>
      <c r="BO84" s="8">
        <f t="shared" ref="BO84" si="543">(BB84*BJ81+BC84*BI81+BD84*BJ84+BE84*BI84)</f>
        <v>0</v>
      </c>
      <c r="BP84" s="20"/>
      <c r="BQ84" s="18">
        <f t="shared" ref="BQ84:BQ147" si="544">1/$BR$9</f>
        <v>1</v>
      </c>
      <c r="BR84" s="25">
        <v>0</v>
      </c>
      <c r="BS84" s="19">
        <v>1</v>
      </c>
      <c r="BT84" s="24">
        <v>0</v>
      </c>
      <c r="BV84" s="1">
        <f t="shared" ref="BV84" si="545">BL84*BQ81+BN84*BQ84-BM84*BR81-BO84*BR84</f>
        <v>0.63466726320729572</v>
      </c>
      <c r="BW84" s="9">
        <f t="shared" ref="BW84" si="546">(BL84*BR81+BM84*BQ81+BN84*BR84+BO84*BQ84)</f>
        <v>0.9899800447357987</v>
      </c>
      <c r="BX84" s="2">
        <f t="shared" ref="BX84" si="547">BL84*BS81+BN84*BS84-BM84*BT81-BO84*BT84</f>
        <v>0.63466726320729572</v>
      </c>
      <c r="BY84" s="8">
        <f t="shared" ref="BY84" si="548">(BL84*BT81+BM84*BS81+BN84*BT84+BO84*BS84)</f>
        <v>0</v>
      </c>
      <c r="CA84" s="56">
        <f t="shared" ref="CA84" si="549">(180/PI())*ATAN(-1*(BW81+BW84)/(BV81+BV84))</f>
        <v>-51.455243438874639</v>
      </c>
      <c r="CC84" s="117">
        <f t="shared" ref="CC84" si="550">20*LOG(((1-(10^(CA81/20)^2)*(1-((1-CC81)/(1+CC81))^2))^0.5))</f>
        <v>-12.463967543667728</v>
      </c>
      <c r="CD84" s="13"/>
      <c r="CE84" s="59">
        <f t="shared" si="33"/>
        <v>1.1000000000000001</v>
      </c>
      <c r="CF84" s="60">
        <f t="shared" si="35"/>
        <v>-25.391395520756838</v>
      </c>
      <c r="CG84" s="62">
        <f t="shared" si="36"/>
        <v>43.427373896824456</v>
      </c>
      <c r="CH84" s="64"/>
      <c r="CI84" s="14">
        <f t="shared" si="74"/>
        <v>-421.00522962647307</v>
      </c>
      <c r="CJ84" s="14">
        <f t="shared" si="73"/>
        <v>-7.3479274250967315</v>
      </c>
      <c r="CK84" s="17">
        <f t="shared" si="34"/>
        <v>-1.057187887824268E-2</v>
      </c>
    </row>
    <row r="85" spans="2:89" ht="18.600000000000001" customHeight="1">
      <c r="CE85" s="59">
        <f t="shared" si="33"/>
        <v>1.1200000000000001</v>
      </c>
      <c r="CF85" s="60">
        <f t="shared" si="35"/>
        <v>-32.056259933433545</v>
      </c>
      <c r="CG85" s="62">
        <f t="shared" si="36"/>
        <v>35.007269304294987</v>
      </c>
      <c r="CH85" s="14"/>
      <c r="CI85" s="14">
        <f t="shared" si="74"/>
        <v>-342.08525590298314</v>
      </c>
      <c r="CJ85" s="14">
        <f t="shared" si="73"/>
        <v>-5.9705140380344233</v>
      </c>
      <c r="CK85" s="17">
        <f t="shared" si="34"/>
        <v>-2.4364959613718015E-3</v>
      </c>
    </row>
    <row r="86" spans="2:89" ht="18.600000000000001" customHeight="1" thickBot="1">
      <c r="E86" s="6" t="s">
        <v>3</v>
      </c>
      <c r="J86" s="6" t="s">
        <v>5</v>
      </c>
      <c r="O86" s="6" t="s">
        <v>10</v>
      </c>
      <c r="T86" s="6" t="s">
        <v>6</v>
      </c>
      <c r="Y86" s="6" t="s">
        <v>11</v>
      </c>
      <c r="AD86" s="6" t="s">
        <v>12</v>
      </c>
      <c r="AI86" s="6" t="s">
        <v>13</v>
      </c>
      <c r="AN86" s="6" t="s">
        <v>14</v>
      </c>
      <c r="AS86" s="6" t="s">
        <v>15</v>
      </c>
      <c r="AX86" s="6" t="s">
        <v>19</v>
      </c>
      <c r="BC86" s="6" t="s">
        <v>17</v>
      </c>
      <c r="BH86" s="6" t="s">
        <v>20</v>
      </c>
      <c r="BM86" s="6" t="s">
        <v>18</v>
      </c>
      <c r="BQ86" s="26" t="s">
        <v>16</v>
      </c>
      <c r="BR86" s="26"/>
      <c r="BS86" s="21"/>
      <c r="BT86" s="21"/>
      <c r="BU86" s="21"/>
      <c r="BV86" s="21"/>
      <c r="BW86" s="26" t="s">
        <v>21</v>
      </c>
      <c r="BX86" s="21"/>
      <c r="BY86" s="21"/>
      <c r="CE86" s="59">
        <f t="shared" si="33"/>
        <v>1.1399999999999999</v>
      </c>
      <c r="CF86" s="60">
        <f t="shared" si="35"/>
        <v>-40.137941836301721</v>
      </c>
      <c r="CG86" s="62">
        <f t="shared" si="36"/>
        <v>28.165564186235393</v>
      </c>
      <c r="CH86" s="14"/>
      <c r="CI86" s="14">
        <f t="shared" si="74"/>
        <v>-287.6668184749131</v>
      </c>
      <c r="CJ86" s="14">
        <f t="shared" si="73"/>
        <v>-5.0207331311240866</v>
      </c>
      <c r="CK86" s="17">
        <f t="shared" si="34"/>
        <v>-3.9424762946857548E-4</v>
      </c>
    </row>
    <row r="87" spans="2:89" ht="18.600000000000001" customHeight="1" thickBot="1">
      <c r="B87" s="11"/>
      <c r="D87" s="266" t="s">
        <v>113</v>
      </c>
      <c r="E87" s="267"/>
      <c r="F87" s="268" t="s">
        <v>114</v>
      </c>
      <c r="G87" s="269"/>
      <c r="H87" s="237"/>
      <c r="I87" s="262" t="s">
        <v>0</v>
      </c>
      <c r="J87" s="263"/>
      <c r="K87" s="264" t="s">
        <v>1</v>
      </c>
      <c r="L87" s="265"/>
      <c r="M87" s="21"/>
      <c r="N87" s="262" t="s">
        <v>115</v>
      </c>
      <c r="O87" s="263"/>
      <c r="P87" s="264" t="s">
        <v>116</v>
      </c>
      <c r="Q87" s="265"/>
      <c r="R87" s="21"/>
      <c r="S87" s="266" t="s">
        <v>117</v>
      </c>
      <c r="T87" s="267"/>
      <c r="U87" s="268" t="s">
        <v>118</v>
      </c>
      <c r="V87" s="269"/>
      <c r="W87" s="20"/>
      <c r="X87" s="262" t="s">
        <v>119</v>
      </c>
      <c r="Y87" s="263"/>
      <c r="Z87" s="264" t="s">
        <v>120</v>
      </c>
      <c r="AA87" s="265"/>
      <c r="AB87" s="20"/>
      <c r="AC87" s="262" t="s">
        <v>121</v>
      </c>
      <c r="AD87" s="263"/>
      <c r="AE87" s="264" t="s">
        <v>7</v>
      </c>
      <c r="AF87" s="265"/>
      <c r="AG87" s="20"/>
      <c r="AH87" s="262" t="s">
        <v>122</v>
      </c>
      <c r="AI87" s="263"/>
      <c r="AJ87" s="264" t="s">
        <v>123</v>
      </c>
      <c r="AK87" s="265"/>
      <c r="AL87" s="20"/>
      <c r="AM87" s="266" t="s">
        <v>124</v>
      </c>
      <c r="AN87" s="267"/>
      <c r="AO87" s="268" t="s">
        <v>125</v>
      </c>
      <c r="AP87" s="269"/>
      <c r="AQ87" s="21"/>
      <c r="AR87" s="262" t="s">
        <v>126</v>
      </c>
      <c r="AS87" s="263"/>
      <c r="AT87" s="264" t="s">
        <v>2</v>
      </c>
      <c r="AU87" s="265"/>
      <c r="AV87" s="41"/>
      <c r="AW87" s="262" t="s">
        <v>127</v>
      </c>
      <c r="AX87" s="263"/>
      <c r="AY87" s="264" t="s">
        <v>128</v>
      </c>
      <c r="AZ87" s="265"/>
      <c r="BA87" s="20"/>
      <c r="BB87" s="262" t="s">
        <v>129</v>
      </c>
      <c r="BC87" s="263"/>
      <c r="BD87" s="264" t="s">
        <v>130</v>
      </c>
      <c r="BE87" s="265"/>
      <c r="BF87" s="41"/>
      <c r="BG87" s="266" t="s">
        <v>131</v>
      </c>
      <c r="BH87" s="267"/>
      <c r="BI87" s="268" t="s">
        <v>132</v>
      </c>
      <c r="BJ87" s="269"/>
      <c r="BK87" s="41"/>
      <c r="BL87" s="262" t="s">
        <v>133</v>
      </c>
      <c r="BM87" s="263"/>
      <c r="BN87" s="264" t="s">
        <v>134</v>
      </c>
      <c r="BO87" s="265"/>
      <c r="BP87" s="41"/>
      <c r="BQ87" s="262" t="s">
        <v>135</v>
      </c>
      <c r="BR87" s="263"/>
      <c r="BS87" s="264" t="s">
        <v>136</v>
      </c>
      <c r="BT87" s="265"/>
      <c r="BU87" s="20"/>
      <c r="BV87" s="262" t="s">
        <v>137</v>
      </c>
      <c r="BW87" s="263"/>
      <c r="BX87" s="264" t="s">
        <v>138</v>
      </c>
      <c r="BY87" s="265"/>
      <c r="CA87" s="27" t="s">
        <v>8</v>
      </c>
      <c r="CC87" s="113" t="s">
        <v>74</v>
      </c>
      <c r="CD87" s="13"/>
      <c r="CE87" s="59">
        <f t="shared" si="33"/>
        <v>1.1599999999999999</v>
      </c>
      <c r="CF87" s="60">
        <f t="shared" si="35"/>
        <v>-53.810202504016154</v>
      </c>
      <c r="CG87" s="62">
        <f t="shared" si="36"/>
        <v>22.412227816737126</v>
      </c>
      <c r="CH87" s="64"/>
      <c r="CI87" s="14">
        <f t="shared" si="74"/>
        <v>-247.85255277887256</v>
      </c>
      <c r="CJ87" s="14">
        <f t="shared" si="73"/>
        <v>-4.3258431054643474</v>
      </c>
      <c r="CK87" s="17">
        <f t="shared" si="34"/>
        <v>-1.7352726282485737E-5</v>
      </c>
    </row>
    <row r="88" spans="2:89" ht="18.600000000000001" customHeight="1" thickTop="1" thickBot="1">
      <c r="B88" s="37">
        <v>0.26</v>
      </c>
      <c r="D88" s="1">
        <v>1</v>
      </c>
      <c r="E88" s="7">
        <v>0</v>
      </c>
      <c r="F88" s="2">
        <v>0</v>
      </c>
      <c r="G88" s="8">
        <v>0</v>
      </c>
      <c r="I88" s="1">
        <v>1</v>
      </c>
      <c r="J88" s="9">
        <v>0</v>
      </c>
      <c r="K88" s="2">
        <v>0</v>
      </c>
      <c r="L88" s="8">
        <f t="shared" ref="L88:L151" si="551">IF(0=(1-$J$9*$K$9*$B88^2),10^18,$B88*$K$9/(1-$J$9*$K$9*$B88^2))</f>
        <v>0.31556363100608137</v>
      </c>
      <c r="N88" s="1">
        <f t="shared" ref="N88" si="552">D88*I88+F88*I91-E88*J88-G88*J91</f>
        <v>1</v>
      </c>
      <c r="O88" s="9">
        <f t="shared" ref="O88" si="553">(D88*J88+E88*I88+F88*J91+G88*I91)</f>
        <v>0</v>
      </c>
      <c r="P88" s="2">
        <f t="shared" ref="P88" si="554">D88*K88+F88*K91-E88*L88-G88*L91</f>
        <v>0</v>
      </c>
      <c r="Q88" s="8">
        <f t="shared" ref="Q88" si="555">(D88*L88+E88*K88+F88*L91+G88*K91)</f>
        <v>0.31556363100608137</v>
      </c>
      <c r="S88" s="1">
        <v>1</v>
      </c>
      <c r="T88" s="7">
        <v>0</v>
      </c>
      <c r="U88" s="2">
        <v>0</v>
      </c>
      <c r="V88" s="8">
        <v>0</v>
      </c>
      <c r="X88" s="1">
        <f t="shared" ref="X88" si="556">N88*S88+P88*S91-O88*T88-Q88*T91</f>
        <v>0.87600305795973243</v>
      </c>
      <c r="Y88" s="9">
        <f t="shared" ref="Y88" si="557">(N88*T88+O88*S88+P88*T91+Q88*S91)</f>
        <v>0</v>
      </c>
      <c r="Z88" s="2">
        <f t="shared" ref="Z88" si="558">N88*U88+P88*U91-O88*V88-Q88*V91</f>
        <v>0</v>
      </c>
      <c r="AA88" s="8">
        <f t="shared" ref="AA88" si="559">(N88*V88+O88*U88+P88*V91+Q88*U91)</f>
        <v>0.31556363100608137</v>
      </c>
      <c r="AB88" s="20"/>
      <c r="AC88" s="1">
        <v>1</v>
      </c>
      <c r="AD88" s="9">
        <v>0</v>
      </c>
      <c r="AE88" s="2">
        <v>0</v>
      </c>
      <c r="AF88" s="8">
        <f t="shared" ref="AF88:AF151" si="560">IF(0=(1-$AE$9*$AD$9*$B88^2),10^18,$B88*$AE$9/(1-$AE$9*$AD$9*$B88^2))</f>
        <v>0.19803912782181074</v>
      </c>
      <c r="AH88" s="1">
        <f t="shared" ref="AH88" si="561">X88*AC88+Z88*AC91-Y88*AD88-AA88*AD91</f>
        <v>0.87600305795973243</v>
      </c>
      <c r="AI88" s="9">
        <f t="shared" ref="AI88" si="562">(X88*AD88+Y88*AC88+Z88*AD91+AA88*AC91)</f>
        <v>0</v>
      </c>
      <c r="AJ88" s="2">
        <f t="shared" ref="AJ88" si="563">X88*AE88+Z88*AE91-Y88*AF88-AA88*AF91</f>
        <v>0</v>
      </c>
      <c r="AK88" s="8">
        <f t="shared" ref="AK88" si="564">(X88*AF88+Y88*AE88+Z88*AF91+AA88*AE91)</f>
        <v>0.48904651257366594</v>
      </c>
      <c r="AM88" s="1">
        <v>1</v>
      </c>
      <c r="AN88" s="7">
        <v>0</v>
      </c>
      <c r="AO88" s="2">
        <v>0</v>
      </c>
      <c r="AP88" s="8">
        <v>0</v>
      </c>
      <c r="AR88" s="1">
        <f t="shared" ref="AR88" si="565">AH88*AM88+AJ88*AM91-AI88*AN88-AK88*AN91</f>
        <v>0.71352811318040854</v>
      </c>
      <c r="AS88" s="9">
        <f t="shared" ref="AS88" si="566">(AH88*AN88+AI88*AM88+AJ88*AN91+AK88*AM91)</f>
        <v>0</v>
      </c>
      <c r="AT88" s="2">
        <f t="shared" ref="AT88" si="567">AH88*AO88+AJ88*AO91-AI88*AP88-AK88*AP91</f>
        <v>0</v>
      </c>
      <c r="AU88" s="8">
        <f t="shared" ref="AU88" si="568">(AH88*AP88+AI88*AO88+AJ88*AP91+AK88*AO91)</f>
        <v>0.48904651257366594</v>
      </c>
      <c r="AV88" s="20"/>
      <c r="AW88" s="1">
        <v>1</v>
      </c>
      <c r="AX88" s="9">
        <v>0</v>
      </c>
      <c r="AY88" s="2">
        <v>0</v>
      </c>
      <c r="AZ88" s="8">
        <f t="shared" ref="AZ88:AZ151" si="569">IF(0=(1-$AX$9*$AY$9*$B88^2),10^18,$B88*$AY$9/(1-$AX$9*$AY$9*$B88^2))</f>
        <v>0.21680914233165233</v>
      </c>
      <c r="BB88" s="1">
        <f t="shared" ref="BB88" si="570">AR88*AW88+AT88*AW91-AS88*AX88-AU88*AX91</f>
        <v>0.71352811318040854</v>
      </c>
      <c r="BC88" s="9">
        <f t="shared" ref="BC88" si="571">(AR88*AX88+AS88*AW88+AT88*AX91+AU88*AW91)</f>
        <v>0</v>
      </c>
      <c r="BD88" s="2">
        <f t="shared" ref="BD88" si="572">AR88*AY88+AT88*AY91-AS88*AZ88-AU88*AZ91</f>
        <v>0</v>
      </c>
      <c r="BE88" s="8">
        <f t="shared" ref="BE88" si="573">(AR88*AZ88+AS88*AY88+AT88*AZ91+AU88*AY91)</f>
        <v>0.64374593082183251</v>
      </c>
      <c r="BG88" s="1">
        <v>1</v>
      </c>
      <c r="BH88" s="7">
        <v>0</v>
      </c>
      <c r="BI88" s="2">
        <v>0</v>
      </c>
      <c r="BJ88" s="8">
        <v>0</v>
      </c>
      <c r="BK88" s="20"/>
      <c r="BL88" s="1">
        <f t="shared" ref="BL88" si="574">BB88*BG88+BD88*BG91-BC88*BH88-BE88*BH91</f>
        <v>0.57360349765697505</v>
      </c>
      <c r="BM88" s="9">
        <f t="shared" ref="BM88" si="575">(BB88*BH88+BC88*BG88+BD88*BH91+BE88*BG91)</f>
        <v>0</v>
      </c>
      <c r="BN88" s="2">
        <f t="shared" ref="BN88" si="576">BB88*BI88+BD88*BI91-BC88*BJ88-BE88*BJ91</f>
        <v>0</v>
      </c>
      <c r="BO88" s="8">
        <f t="shared" ref="BO88" si="577">(BB88*BJ88+BC88*BI88+BD88*BJ91+BE88*BI91)</f>
        <v>0.64374593082183251</v>
      </c>
      <c r="BP88" s="20"/>
      <c r="BQ88" s="16">
        <v>1</v>
      </c>
      <c r="BR88" s="23">
        <v>0</v>
      </c>
      <c r="BS88" s="14">
        <v>0</v>
      </c>
      <c r="BT88" s="22">
        <v>0</v>
      </c>
      <c r="BV88" s="1">
        <f t="shared" ref="BV88" si="578">BL88*BQ88+BN88*BQ91-BM88*BR88-BO88*BR91</f>
        <v>0.57360349765697505</v>
      </c>
      <c r="BW88" s="9">
        <f t="shared" ref="BW88" si="579">(BL88*BR88+BM88*BQ88+BN88*BR91+BO88*BQ91)</f>
        <v>0.64374593082183251</v>
      </c>
      <c r="BX88" s="2">
        <f t="shared" ref="BX88" si="580">BL88*BS88+BN88*BS91-BM88*BT88-BO88*BT91</f>
        <v>0</v>
      </c>
      <c r="BY88" s="8">
        <f t="shared" ref="BY88" si="581">(BL88*BT88+BM88*BS88+BN88*BT91+BO88*BS91)</f>
        <v>0.64374593082183251</v>
      </c>
      <c r="CA88" s="28">
        <f t="shared" ref="CA88" si="582">20*LOG(((1+$BR$9)/$BR$9)/((BV88+BV91)^2+(BW88+BW91)^2)^0.5)</f>
        <v>-0.16913395553017968</v>
      </c>
      <c r="CC88" s="114">
        <f t="shared" ref="CC88" si="583">((BV88^2+BW88^2)^0.5)/((BV91^2+BW91^2)^0.5)</f>
        <v>0.72473142819790048</v>
      </c>
      <c r="CD88" s="13"/>
      <c r="CE88" s="59">
        <f t="shared" si="33"/>
        <v>1.18</v>
      </c>
      <c r="CF88" s="60">
        <f t="shared" si="35"/>
        <v>-55.149828432987704</v>
      </c>
      <c r="CG88" s="62">
        <f t="shared" si="36"/>
        <v>17.45517676115967</v>
      </c>
      <c r="CH88" s="64"/>
      <c r="CI88" s="14">
        <f t="shared" si="74"/>
        <v>-217.41291643593595</v>
      </c>
      <c r="CJ88" s="14">
        <f t="shared" si="73"/>
        <v>-3.7945712281703776</v>
      </c>
      <c r="CK88" s="17">
        <f t="shared" si="34"/>
        <v>-1.2955069156737158E-5</v>
      </c>
    </row>
    <row r="89" spans="2:89" ht="18.600000000000001" customHeight="1" thickBot="1">
      <c r="D89" s="3"/>
      <c r="G89" s="4"/>
      <c r="I89" s="3"/>
      <c r="L89" s="4"/>
      <c r="N89" s="3"/>
      <c r="Q89" s="4"/>
      <c r="S89" s="3"/>
      <c r="V89" s="4"/>
      <c r="X89" s="3"/>
      <c r="AA89" s="4"/>
      <c r="AC89" s="3"/>
      <c r="AF89" s="4"/>
      <c r="AH89" s="3"/>
      <c r="AK89" s="4"/>
      <c r="AM89" s="3"/>
      <c r="AP89" s="4"/>
      <c r="AR89" s="3"/>
      <c r="AU89" s="4"/>
      <c r="AW89" s="3"/>
      <c r="AZ89" s="4"/>
      <c r="BB89" s="3"/>
      <c r="BE89" s="4"/>
      <c r="BG89" s="3"/>
      <c r="BJ89" s="4"/>
      <c r="BL89" s="3"/>
      <c r="BO89" s="4"/>
      <c r="BQ89" s="16"/>
      <c r="BR89" s="14"/>
      <c r="BS89" s="14"/>
      <c r="BT89" s="17"/>
      <c r="BV89" s="3"/>
      <c r="BY89" s="4"/>
      <c r="CC89" s="115"/>
      <c r="CD89" s="13"/>
      <c r="CE89" s="59">
        <f t="shared" si="33"/>
        <v>1.2</v>
      </c>
      <c r="CF89" s="60">
        <f t="shared" si="35"/>
        <v>-49.62527206708387</v>
      </c>
      <c r="CG89" s="62">
        <f t="shared" si="36"/>
        <v>13.106918432440947</v>
      </c>
      <c r="CH89" s="64"/>
      <c r="CI89" s="14">
        <f t="shared" si="74"/>
        <v>-193.35421236086879</v>
      </c>
      <c r="CJ89" s="14">
        <f t="shared" si="73"/>
        <v>-3.3746676282974786</v>
      </c>
      <c r="CK89" s="17">
        <f t="shared" si="34"/>
        <v>-4.6718231373233502E-5</v>
      </c>
    </row>
    <row r="90" spans="2:89" ht="18.600000000000001" customHeight="1" thickBot="1">
      <c r="D90" s="271" t="s">
        <v>141</v>
      </c>
      <c r="E90" s="272"/>
      <c r="F90" s="273" t="s">
        <v>142</v>
      </c>
      <c r="G90" s="274"/>
      <c r="H90" s="237"/>
      <c r="I90" s="271" t="s">
        <v>143</v>
      </c>
      <c r="J90" s="272"/>
      <c r="K90" s="273" t="s">
        <v>144</v>
      </c>
      <c r="L90" s="274"/>
      <c r="N90" s="262" t="s">
        <v>145</v>
      </c>
      <c r="O90" s="263"/>
      <c r="P90" s="264" t="s">
        <v>146</v>
      </c>
      <c r="Q90" s="265"/>
      <c r="S90" s="271" t="s">
        <v>147</v>
      </c>
      <c r="T90" s="272"/>
      <c r="U90" s="273" t="s">
        <v>148</v>
      </c>
      <c r="V90" s="274"/>
      <c r="W90" s="20"/>
      <c r="X90" s="262" t="s">
        <v>149</v>
      </c>
      <c r="Y90" s="263"/>
      <c r="Z90" s="264" t="s">
        <v>150</v>
      </c>
      <c r="AA90" s="265"/>
      <c r="AB90" s="20"/>
      <c r="AC90" s="271" t="s">
        <v>151</v>
      </c>
      <c r="AD90" s="272"/>
      <c r="AE90" s="273" t="s">
        <v>152</v>
      </c>
      <c r="AF90" s="274"/>
      <c r="AG90" s="20"/>
      <c r="AH90" s="262" t="s">
        <v>153</v>
      </c>
      <c r="AI90" s="263"/>
      <c r="AJ90" s="264" t="s">
        <v>154</v>
      </c>
      <c r="AK90" s="265"/>
      <c r="AL90" s="20"/>
      <c r="AM90" s="271" t="s">
        <v>155</v>
      </c>
      <c r="AN90" s="272"/>
      <c r="AO90" s="273" t="s">
        <v>156</v>
      </c>
      <c r="AP90" s="274"/>
      <c r="AR90" s="262" t="s">
        <v>157</v>
      </c>
      <c r="AS90" s="263"/>
      <c r="AT90" s="264" t="s">
        <v>158</v>
      </c>
      <c r="AU90" s="265"/>
      <c r="AV90" s="41"/>
      <c r="AW90" s="271" t="s">
        <v>159</v>
      </c>
      <c r="AX90" s="272"/>
      <c r="AY90" s="273" t="s">
        <v>160</v>
      </c>
      <c r="AZ90" s="274"/>
      <c r="BA90" s="20"/>
      <c r="BB90" s="262" t="s">
        <v>161</v>
      </c>
      <c r="BC90" s="263"/>
      <c r="BD90" s="264" t="s">
        <v>162</v>
      </c>
      <c r="BE90" s="265"/>
      <c r="BF90" s="41"/>
      <c r="BG90" s="271" t="s">
        <v>163</v>
      </c>
      <c r="BH90" s="272"/>
      <c r="BI90" s="273" t="s">
        <v>164</v>
      </c>
      <c r="BJ90" s="274"/>
      <c r="BK90" s="41"/>
      <c r="BL90" s="262" t="s">
        <v>165</v>
      </c>
      <c r="BM90" s="263"/>
      <c r="BN90" s="264" t="s">
        <v>166</v>
      </c>
      <c r="BO90" s="265"/>
      <c r="BP90" s="41"/>
      <c r="BQ90" s="271" t="s">
        <v>167</v>
      </c>
      <c r="BR90" s="272"/>
      <c r="BS90" s="273" t="s">
        <v>168</v>
      </c>
      <c r="BT90" s="274"/>
      <c r="BU90" s="20"/>
      <c r="BV90" s="262" t="s">
        <v>169</v>
      </c>
      <c r="BW90" s="263"/>
      <c r="BX90" s="264" t="s">
        <v>170</v>
      </c>
      <c r="BY90" s="265"/>
      <c r="CA90" s="55" t="s">
        <v>35</v>
      </c>
      <c r="CC90" s="116" t="s">
        <v>75</v>
      </c>
      <c r="CD90" s="13"/>
      <c r="CE90" s="59">
        <f t="shared" si="33"/>
        <v>1.22</v>
      </c>
      <c r="CF90" s="60">
        <f t="shared" si="35"/>
        <v>-48.826176964871038</v>
      </c>
      <c r="CG90" s="62">
        <f t="shared" si="36"/>
        <v>9.2398341852235681</v>
      </c>
      <c r="CH90" s="64"/>
      <c r="CI90" s="14">
        <f t="shared" si="74"/>
        <v>-173.84364450953103</v>
      </c>
      <c r="CJ90" s="14">
        <f t="shared" si="73"/>
        <v>-3.0341439803578796</v>
      </c>
      <c r="CK90" s="17">
        <f t="shared" si="34"/>
        <v>-5.6535627427303417E-5</v>
      </c>
    </row>
    <row r="91" spans="2:89" ht="18.600000000000001" customHeight="1" thickTop="1" thickBot="1">
      <c r="D91" s="1">
        <v>0</v>
      </c>
      <c r="E91" s="9">
        <f t="shared" ref="E91" si="584">$E$9*$B88</f>
        <v>0.30596800000000002</v>
      </c>
      <c r="F91" s="2">
        <v>1</v>
      </c>
      <c r="G91" s="8">
        <v>0</v>
      </c>
      <c r="I91" s="1">
        <v>0</v>
      </c>
      <c r="J91" s="9">
        <v>0</v>
      </c>
      <c r="K91" s="2">
        <v>1</v>
      </c>
      <c r="L91" s="8">
        <v>0</v>
      </c>
      <c r="N91" s="1">
        <f t="shared" ref="N91" si="585">D91*I88+F91*I91-E91*J88-G91*J91</f>
        <v>0</v>
      </c>
      <c r="O91" s="9">
        <f t="shared" ref="O91" si="586">(D91*J88+E91*I88+F91*J91+G91*I91)</f>
        <v>0.30596800000000002</v>
      </c>
      <c r="P91" s="2">
        <f t="shared" ref="P91" si="587">D91*K88+F91*K91-E91*L88-G91*L91</f>
        <v>0.90344762694833125</v>
      </c>
      <c r="Q91" s="8">
        <f t="shared" ref="Q91" si="588">(D91*L88+E91*K88+F91*L91+G91*K91)</f>
        <v>0</v>
      </c>
      <c r="S91" s="1">
        <v>0</v>
      </c>
      <c r="T91" s="9">
        <f t="shared" ref="T91" si="589">$T$9*$B88</f>
        <v>0.39293800000000001</v>
      </c>
      <c r="U91" s="2">
        <v>1</v>
      </c>
      <c r="V91" s="8">
        <v>0</v>
      </c>
      <c r="X91" s="1">
        <f t="shared" ref="X91" si="590">N91*S88+P91*S91-O91*T88-Q91*T91</f>
        <v>0</v>
      </c>
      <c r="Y91" s="9">
        <f t="shared" ref="Y91" si="591">(N91*T88+O91*S88+P91*T91+Q91*S91)</f>
        <v>0.6609669036378234</v>
      </c>
      <c r="Z91" s="2">
        <f t="shared" ref="Z91" si="592">N91*U88+P91*U91-O91*V88-Q91*V91</f>
        <v>0.90344762694833125</v>
      </c>
      <c r="AA91" s="8">
        <f t="shared" ref="AA91" si="593">(N91*V88+O91*U88+P91*V91+Q91*U91)</f>
        <v>0</v>
      </c>
      <c r="AB91" s="20"/>
      <c r="AC91" s="1">
        <v>0</v>
      </c>
      <c r="AD91" s="9">
        <v>0</v>
      </c>
      <c r="AE91" s="2">
        <v>1</v>
      </c>
      <c r="AF91" s="8">
        <v>0</v>
      </c>
      <c r="AH91" s="1">
        <f t="shared" ref="AH91" si="594">X91*AC88+Z91*AC91-Y91*AD88-AA91*AD91</f>
        <v>0</v>
      </c>
      <c r="AI91" s="9">
        <f t="shared" ref="AI91" si="595">(X91*AD88+Y91*AC88+Z91*AD91+AA91*AC91)</f>
        <v>0.6609669036378234</v>
      </c>
      <c r="AJ91" s="2">
        <f t="shared" ref="AJ91" si="596">X91*AE88+Z91*AE91-Y91*AF88-AA91*AF91</f>
        <v>0.77255031783281392</v>
      </c>
      <c r="AK91" s="8">
        <f t="shared" ref="AK91" si="597">(X91*AF88+Y91*AE88+Z91*AF91+AA91*AE91)</f>
        <v>0</v>
      </c>
      <c r="AM91" s="1">
        <v>0</v>
      </c>
      <c r="AN91" s="9">
        <f t="shared" ref="AN91" si="598">$AN$9*$B88</f>
        <v>0.33222800000000002</v>
      </c>
      <c r="AO91" s="2">
        <v>1</v>
      </c>
      <c r="AP91" s="8">
        <v>0</v>
      </c>
      <c r="AR91" s="1">
        <f t="shared" ref="AR91" si="599">AH91*AM88+AJ91*AM91-AI91*AN88-AK91*AN91</f>
        <v>0</v>
      </c>
      <c r="AS91" s="9">
        <f t="shared" ref="AS91" si="600">(AH91*AN88+AI91*AM88+AJ91*AN91+AK91*AM91)</f>
        <v>0.91762975063078356</v>
      </c>
      <c r="AT91" s="2">
        <f t="shared" ref="AT91" si="601">AH91*AO88+AJ91*AO91-AI91*AP88-AK91*AP91</f>
        <v>0.77255031783281392</v>
      </c>
      <c r="AU91" s="8">
        <f t="shared" ref="AU91" si="602">(AH91*AP88+AI91*AO88+AJ91*AP91+AK91*AO91)</f>
        <v>0</v>
      </c>
      <c r="AV91" s="20"/>
      <c r="AW91" s="1">
        <v>0</v>
      </c>
      <c r="AX91" s="9">
        <v>0</v>
      </c>
      <c r="AY91" s="2">
        <v>1</v>
      </c>
      <c r="AZ91" s="8">
        <v>0</v>
      </c>
      <c r="BB91" s="1">
        <f t="shared" ref="BB91" si="603">AR91*AW88+AT91*AW91-AS91*AX88-AU91*AX91</f>
        <v>0</v>
      </c>
      <c r="BC91" s="9">
        <f t="shared" ref="BC91" si="604">(AR91*AX88+AS91*AW88+AT91*AX91+AU91*AW91)</f>
        <v>0.91762975063078356</v>
      </c>
      <c r="BD91" s="2">
        <f t="shared" ref="BD91" si="605">AR91*AY88+AT91*AY91-AS91*AZ88-AU91*AZ91</f>
        <v>0.57359979862054566</v>
      </c>
      <c r="BE91" s="8">
        <f t="shared" ref="BE91" si="606">(AR91*AZ88+AS91*AY88+AT91*AZ91+AU91*AY91)</f>
        <v>0</v>
      </c>
      <c r="BG91" s="1">
        <v>0</v>
      </c>
      <c r="BH91" s="9">
        <f t="shared" ref="BH91" si="607">$BH$9*$B88</f>
        <v>0.21736</v>
      </c>
      <c r="BI91" s="2">
        <v>1</v>
      </c>
      <c r="BJ91" s="8">
        <v>0</v>
      </c>
      <c r="BK91" s="20"/>
      <c r="BL91" s="1">
        <f t="shared" ref="BL91" si="608">BB91*BG88+BD91*BG91-BC91*BH88-BE91*BH91</f>
        <v>0</v>
      </c>
      <c r="BM91" s="9">
        <f t="shared" ref="BM91" si="609">(BB91*BH88+BC91*BG88+BD91*BH91+BE91*BG91)</f>
        <v>1.0423074028589454</v>
      </c>
      <c r="BN91" s="2">
        <f t="shared" ref="BN91" si="610">BB91*BI88+BD91*BI91-BC91*BJ88-BE91*BJ91</f>
        <v>0.57359979862054566</v>
      </c>
      <c r="BO91" s="8">
        <f t="shared" ref="BO91" si="611">(BB91*BJ88+BC91*BI88+BD91*BJ91+BE91*BI91)</f>
        <v>0</v>
      </c>
      <c r="BP91" s="20"/>
      <c r="BQ91" s="18">
        <f t="shared" ref="BQ91:BQ154" si="612">1/$BR$9</f>
        <v>1</v>
      </c>
      <c r="BR91" s="25">
        <v>0</v>
      </c>
      <c r="BS91" s="19">
        <v>1</v>
      </c>
      <c r="BT91" s="24">
        <v>0</v>
      </c>
      <c r="BV91" s="1">
        <f t="shared" ref="BV91" si="613">BL91*BQ88+BN91*BQ91-BM91*BR88-BO91*BR91</f>
        <v>0.57359979862054566</v>
      </c>
      <c r="BW91" s="9">
        <f t="shared" ref="BW91" si="614">(BL91*BR88+BM91*BQ88+BN91*BR91+BO91*BQ91)</f>
        <v>1.0423074028589454</v>
      </c>
      <c r="BX91" s="2">
        <f t="shared" ref="BX91" si="615">BL91*BS88+BN91*BS91-BM91*BT88-BO91*BT91</f>
        <v>0.57359979862054566</v>
      </c>
      <c r="BY91" s="8">
        <f t="shared" ref="BY91" si="616">(BL91*BT88+BM91*BS88+BN91*BT91+BO91*BS91)</f>
        <v>0</v>
      </c>
      <c r="CA91" s="56">
        <f t="shared" ref="CA91" si="617">(180/PI())*ATAN(-1*(BW88+BW91)/(BV88+BV91))</f>
        <v>-55.768336203671403</v>
      </c>
      <c r="CC91" s="117">
        <f t="shared" ref="CC91" si="618">20*LOG(((1-(10^(CA88/20)^2)*(1-((1-CC88)/(1+CC88))^2))^0.5))</f>
        <v>-12.027641434157486</v>
      </c>
      <c r="CD91" s="13"/>
      <c r="CE91" s="59">
        <f t="shared" si="33"/>
        <v>1.24</v>
      </c>
      <c r="CF91" s="60">
        <f t="shared" si="35"/>
        <v>-49.698032419156732</v>
      </c>
      <c r="CG91" s="62">
        <f t="shared" si="36"/>
        <v>5.7629612950329445</v>
      </c>
      <c r="CH91" s="64"/>
      <c r="CI91" s="14">
        <f t="shared" si="74"/>
        <v>-157.6954756347904</v>
      </c>
      <c r="CJ91" s="14">
        <f t="shared" si="73"/>
        <v>-2.7523052653255871</v>
      </c>
      <c r="CK91" s="17">
        <f t="shared" si="34"/>
        <v>-4.6438757384109427E-5</v>
      </c>
    </row>
    <row r="92" spans="2:89" ht="18.600000000000001" customHeight="1">
      <c r="CE92" s="59">
        <f t="shared" si="33"/>
        <v>1.26</v>
      </c>
      <c r="CF92" s="60">
        <f t="shared" si="35"/>
        <v>-51.711400092119604</v>
      </c>
      <c r="CG92" s="62">
        <f t="shared" si="36"/>
        <v>2.6090517823371338</v>
      </c>
      <c r="CH92" s="14"/>
      <c r="CI92" s="14">
        <f t="shared" si="74"/>
        <v>-144.10714070304689</v>
      </c>
      <c r="CJ92" s="14">
        <f t="shared" si="73"/>
        <v>-2.5151440809029042</v>
      </c>
      <c r="CK92" s="17">
        <f t="shared" si="34"/>
        <v>-2.926981865683579E-5</v>
      </c>
    </row>
    <row r="93" spans="2:89" ht="18.600000000000001" customHeight="1" thickBot="1">
      <c r="E93" s="6" t="s">
        <v>3</v>
      </c>
      <c r="J93" s="6" t="s">
        <v>5</v>
      </c>
      <c r="O93" s="6" t="s">
        <v>10</v>
      </c>
      <c r="T93" s="6" t="s">
        <v>6</v>
      </c>
      <c r="Y93" s="6" t="s">
        <v>11</v>
      </c>
      <c r="AD93" s="6" t="s">
        <v>12</v>
      </c>
      <c r="AI93" s="6" t="s">
        <v>13</v>
      </c>
      <c r="AN93" s="6" t="s">
        <v>14</v>
      </c>
      <c r="AS93" s="6" t="s">
        <v>15</v>
      </c>
      <c r="AX93" s="6" t="s">
        <v>19</v>
      </c>
      <c r="BC93" s="6" t="s">
        <v>17</v>
      </c>
      <c r="BH93" s="6" t="s">
        <v>20</v>
      </c>
      <c r="BM93" s="6" t="s">
        <v>18</v>
      </c>
      <c r="BQ93" s="26" t="s">
        <v>16</v>
      </c>
      <c r="BR93" s="26"/>
      <c r="BS93" s="21"/>
      <c r="BT93" s="21"/>
      <c r="BU93" s="21"/>
      <c r="BV93" s="21"/>
      <c r="BW93" s="26" t="s">
        <v>21</v>
      </c>
      <c r="BX93" s="21"/>
      <c r="BY93" s="21"/>
      <c r="CE93" s="59">
        <f t="shared" si="33"/>
        <v>1.28</v>
      </c>
      <c r="CF93" s="60">
        <f t="shared" si="35"/>
        <v>-54.985442442955289</v>
      </c>
      <c r="CG93" s="62">
        <f t="shared" si="36"/>
        <v>-0.2730910317238065</v>
      </c>
      <c r="CH93" s="14"/>
      <c r="CI93" s="14">
        <f t="shared" si="74"/>
        <v>-132.51489469354306</v>
      </c>
      <c r="CJ93" s="14">
        <f t="shared" si="73"/>
        <v>-2.3128212203358887</v>
      </c>
      <c r="CK93" s="17">
        <f t="shared" si="34"/>
        <v>-1.3779654655231358E-5</v>
      </c>
    </row>
    <row r="94" spans="2:89" ht="18.600000000000001" customHeight="1" thickBot="1">
      <c r="B94" s="11"/>
      <c r="D94" s="266" t="s">
        <v>113</v>
      </c>
      <c r="E94" s="267"/>
      <c r="F94" s="268" t="s">
        <v>114</v>
      </c>
      <c r="G94" s="269"/>
      <c r="H94" s="237"/>
      <c r="I94" s="262" t="s">
        <v>0</v>
      </c>
      <c r="J94" s="263"/>
      <c r="K94" s="264" t="s">
        <v>1</v>
      </c>
      <c r="L94" s="265"/>
      <c r="M94" s="21"/>
      <c r="N94" s="262" t="s">
        <v>115</v>
      </c>
      <c r="O94" s="263"/>
      <c r="P94" s="264" t="s">
        <v>116</v>
      </c>
      <c r="Q94" s="265"/>
      <c r="R94" s="21"/>
      <c r="S94" s="266" t="s">
        <v>117</v>
      </c>
      <c r="T94" s="267"/>
      <c r="U94" s="268" t="s">
        <v>118</v>
      </c>
      <c r="V94" s="269"/>
      <c r="W94" s="20"/>
      <c r="X94" s="262" t="s">
        <v>119</v>
      </c>
      <c r="Y94" s="263"/>
      <c r="Z94" s="264" t="s">
        <v>120</v>
      </c>
      <c r="AA94" s="265"/>
      <c r="AB94" s="20"/>
      <c r="AC94" s="262" t="s">
        <v>121</v>
      </c>
      <c r="AD94" s="263"/>
      <c r="AE94" s="264" t="s">
        <v>7</v>
      </c>
      <c r="AF94" s="265"/>
      <c r="AG94" s="20"/>
      <c r="AH94" s="262" t="s">
        <v>122</v>
      </c>
      <c r="AI94" s="263"/>
      <c r="AJ94" s="264" t="s">
        <v>123</v>
      </c>
      <c r="AK94" s="265"/>
      <c r="AL94" s="20"/>
      <c r="AM94" s="266" t="s">
        <v>124</v>
      </c>
      <c r="AN94" s="267"/>
      <c r="AO94" s="268" t="s">
        <v>125</v>
      </c>
      <c r="AP94" s="269"/>
      <c r="AQ94" s="21"/>
      <c r="AR94" s="262" t="s">
        <v>126</v>
      </c>
      <c r="AS94" s="263"/>
      <c r="AT94" s="264" t="s">
        <v>2</v>
      </c>
      <c r="AU94" s="265"/>
      <c r="AV94" s="41"/>
      <c r="AW94" s="262" t="s">
        <v>127</v>
      </c>
      <c r="AX94" s="263"/>
      <c r="AY94" s="264" t="s">
        <v>128</v>
      </c>
      <c r="AZ94" s="265"/>
      <c r="BA94" s="20"/>
      <c r="BB94" s="262" t="s">
        <v>129</v>
      </c>
      <c r="BC94" s="263"/>
      <c r="BD94" s="264" t="s">
        <v>130</v>
      </c>
      <c r="BE94" s="265"/>
      <c r="BF94" s="41"/>
      <c r="BG94" s="266" t="s">
        <v>131</v>
      </c>
      <c r="BH94" s="267"/>
      <c r="BI94" s="268" t="s">
        <v>132</v>
      </c>
      <c r="BJ94" s="269"/>
      <c r="BK94" s="41"/>
      <c r="BL94" s="262" t="s">
        <v>133</v>
      </c>
      <c r="BM94" s="263"/>
      <c r="BN94" s="264" t="s">
        <v>134</v>
      </c>
      <c r="BO94" s="265"/>
      <c r="BP94" s="41"/>
      <c r="BQ94" s="262" t="s">
        <v>135</v>
      </c>
      <c r="BR94" s="263"/>
      <c r="BS94" s="264" t="s">
        <v>136</v>
      </c>
      <c r="BT94" s="265"/>
      <c r="BU94" s="20"/>
      <c r="BV94" s="262" t="s">
        <v>137</v>
      </c>
      <c r="BW94" s="263"/>
      <c r="BX94" s="264" t="s">
        <v>138</v>
      </c>
      <c r="BY94" s="265"/>
      <c r="CA94" s="27" t="s">
        <v>8</v>
      </c>
      <c r="CC94" s="113" t="s">
        <v>74</v>
      </c>
      <c r="CD94" s="13"/>
      <c r="CE94" s="59">
        <f t="shared" si="33"/>
        <v>1.3</v>
      </c>
      <c r="CF94" s="60">
        <f t="shared" si="35"/>
        <v>-60.542095549128085</v>
      </c>
      <c r="CG94" s="62">
        <f t="shared" si="36"/>
        <v>-2.9233889255946699</v>
      </c>
      <c r="CH94" s="64"/>
      <c r="CI94" s="14">
        <f t="shared" si="74"/>
        <v>-125.55811421865809</v>
      </c>
      <c r="CJ94" s="14">
        <f t="shared" si="73"/>
        <v>-2.1914024957106908</v>
      </c>
      <c r="CK94" s="17">
        <f t="shared" si="34"/>
        <v>-3.8308268119986084E-6</v>
      </c>
    </row>
    <row r="95" spans="2:89" ht="18.600000000000001" customHeight="1" thickTop="1" thickBot="1">
      <c r="B95" s="37">
        <v>0.28000000000000003</v>
      </c>
      <c r="D95" s="1">
        <v>1</v>
      </c>
      <c r="E95" s="7">
        <v>0</v>
      </c>
      <c r="F95" s="2">
        <v>0</v>
      </c>
      <c r="G95" s="8">
        <v>0</v>
      </c>
      <c r="I95" s="1">
        <v>1</v>
      </c>
      <c r="J95" s="9">
        <v>0</v>
      </c>
      <c r="K95" s="2">
        <v>0</v>
      </c>
      <c r="L95" s="8">
        <f t="shared" ref="L95:L158" si="619">IF(0=(1-$J$9*$K$9*$B95^2),10^18,$B95*$K$9/(1-$J$9*$K$9*$B95^2))</f>
        <v>0.34070370487458834</v>
      </c>
      <c r="N95" s="1">
        <f t="shared" ref="N95" si="620">D95*I95+F95*I98-E95*J95-G95*J98</f>
        <v>1</v>
      </c>
      <c r="O95" s="9">
        <f t="shared" ref="O95" si="621">(D95*J95+E95*I95+F95*J98+G95*I98)</f>
        <v>0</v>
      </c>
      <c r="P95" s="2">
        <f t="shared" ref="P95" si="622">D95*K95+F95*K98-E95*L95-G95*L98</f>
        <v>0</v>
      </c>
      <c r="Q95" s="8">
        <f t="shared" ref="Q95" si="623">(D95*L95+E95*K95+F95*L98+G95*K98)</f>
        <v>0.34070370487458834</v>
      </c>
      <c r="S95" s="1">
        <v>1</v>
      </c>
      <c r="T95" s="7">
        <v>0</v>
      </c>
      <c r="U95" s="2">
        <v>0</v>
      </c>
      <c r="V95" s="8">
        <v>0</v>
      </c>
      <c r="X95" s="1">
        <f t="shared" ref="X95" si="624">N95*S95+P95*S98-O95*T95-Q95*T98</f>
        <v>0.85582645743044972</v>
      </c>
      <c r="Y95" s="9">
        <f t="shared" ref="Y95" si="625">(N95*T95+O95*S95+P95*T98+Q95*S98)</f>
        <v>0</v>
      </c>
      <c r="Z95" s="2">
        <f t="shared" ref="Z95" si="626">N95*U95+P95*U98-O95*V95-Q95*V98</f>
        <v>0</v>
      </c>
      <c r="AA95" s="8">
        <f t="shared" ref="AA95" si="627">(N95*V95+O95*U95+P95*V98+Q95*U98)</f>
        <v>0.34070370487458834</v>
      </c>
      <c r="AB95" s="20"/>
      <c r="AC95" s="1">
        <v>1</v>
      </c>
      <c r="AD95" s="9">
        <v>0</v>
      </c>
      <c r="AE95" s="2">
        <v>0</v>
      </c>
      <c r="AF95" s="8">
        <f t="shared" ref="AF95:AF158" si="628">IF(0=(1-$AE$9*$AD$9*$B95^2),10^18,$B95*$AE$9/(1-$AE$9*$AD$9*$B95^2))</f>
        <v>0.21506151529960521</v>
      </c>
      <c r="AH95" s="1">
        <f t="shared" ref="AH95" si="629">X95*AC95+Z95*AC98-Y95*AD95-AA95*AD98</f>
        <v>0.85582645743044972</v>
      </c>
      <c r="AI95" s="9">
        <f t="shared" ref="AI95" si="630">(X95*AD95+Y95*AC95+Z95*AD98+AA95*AC98)</f>
        <v>0</v>
      </c>
      <c r="AJ95" s="2">
        <f t="shared" ref="AJ95" si="631">X95*AE95+Z95*AE98-Y95*AF95-AA95*AF98</f>
        <v>0</v>
      </c>
      <c r="AK95" s="8">
        <f t="shared" ref="AK95" si="632">(X95*AF95+Y95*AE95+Z95*AF98+AA95*AE98)</f>
        <v>0.52475903964307391</v>
      </c>
      <c r="AM95" s="1">
        <v>1</v>
      </c>
      <c r="AN95" s="7">
        <v>0</v>
      </c>
      <c r="AO95" s="2">
        <v>0</v>
      </c>
      <c r="AP95" s="8">
        <v>0</v>
      </c>
      <c r="AR95" s="1">
        <f t="shared" ref="AR95" si="633">AH95*AM95+AJ95*AM98-AI95*AN95-AK95*AN98</f>
        <v>0.6680760691907921</v>
      </c>
      <c r="AS95" s="9">
        <f t="shared" ref="AS95" si="634">(AH95*AN95+AI95*AM95+AJ95*AN98+AK95*AM98)</f>
        <v>0</v>
      </c>
      <c r="AT95" s="2">
        <f t="shared" ref="AT95" si="635">AH95*AO95+AJ95*AO98-AI95*AP95-AK95*AP98</f>
        <v>0</v>
      </c>
      <c r="AU95" s="8">
        <f t="shared" ref="AU95" si="636">(AH95*AP95+AI95*AO95+AJ95*AP98+AK95*AO98)</f>
        <v>0.52475903964307391</v>
      </c>
      <c r="AV95" s="20"/>
      <c r="AW95" s="1">
        <v>1</v>
      </c>
      <c r="AX95" s="9">
        <v>0</v>
      </c>
      <c r="AY95" s="2">
        <v>0</v>
      </c>
      <c r="AZ95" s="8">
        <f t="shared" ref="AZ95:AZ158" si="637">IF(0=(1-$AX$9*$AY$9*$B95^2),10^18,$B95*$AY$9/(1-$AX$9*$AY$9*$B95^2))</f>
        <v>0.23499381084875853</v>
      </c>
      <c r="BB95" s="1">
        <f t="shared" ref="BB95" si="638">AR95*AW95+AT95*AW98-AS95*AX95-AU95*AX98</f>
        <v>0.6680760691907921</v>
      </c>
      <c r="BC95" s="9">
        <f t="shared" ref="BC95" si="639">(AR95*AX95+AS95*AW95+AT95*AX98+AU95*AW98)</f>
        <v>0</v>
      </c>
      <c r="BD95" s="2">
        <f t="shared" ref="BD95" si="640">AR95*AY95+AT95*AY98-AS95*AZ95-AU95*AZ98</f>
        <v>0</v>
      </c>
      <c r="BE95" s="8">
        <f t="shared" ref="BE95" si="641">(AR95*AZ95+AS95*AY95+AT95*AZ98+AU95*AY98)</f>
        <v>0.681752781079077</v>
      </c>
      <c r="BG95" s="1">
        <v>1</v>
      </c>
      <c r="BH95" s="7">
        <v>0</v>
      </c>
      <c r="BI95" s="2">
        <v>0</v>
      </c>
      <c r="BJ95" s="8">
        <v>0</v>
      </c>
      <c r="BK95" s="20"/>
      <c r="BL95" s="1">
        <f t="shared" ref="BL95" si="642">BB95*BG95+BD95*BG98-BC95*BH95-BE95*BH98</f>
        <v>0.50849137819580181</v>
      </c>
      <c r="BM95" s="9">
        <f t="shared" ref="BM95" si="643">(BB95*BH95+BC95*BG95+BD95*BH98+BE95*BG98)</f>
        <v>0</v>
      </c>
      <c r="BN95" s="2">
        <f t="shared" ref="BN95" si="644">BB95*BI95+BD95*BI98-BC95*BJ95-BE95*BJ98</f>
        <v>0</v>
      </c>
      <c r="BO95" s="8">
        <f t="shared" ref="BO95" si="645">(BB95*BJ95+BC95*BI95+BD95*BJ98+BE95*BI98)</f>
        <v>0.681752781079077</v>
      </c>
      <c r="BP95" s="20"/>
      <c r="BQ95" s="16">
        <v>1</v>
      </c>
      <c r="BR95" s="23">
        <v>0</v>
      </c>
      <c r="BS95" s="14">
        <v>0</v>
      </c>
      <c r="BT95" s="22">
        <v>0</v>
      </c>
      <c r="BV95" s="1">
        <f t="shared" ref="BV95" si="646">BL95*BQ95+BN95*BQ98-BM95*BR95-BO95*BR98</f>
        <v>0.50849137819580181</v>
      </c>
      <c r="BW95" s="9">
        <f t="shared" ref="BW95" si="647">(BL95*BR95+BM95*BQ95+BN95*BR98+BO95*BQ98)</f>
        <v>0.681752781079077</v>
      </c>
      <c r="BX95" s="2">
        <f t="shared" ref="BX95" si="648">BL95*BS95+BN95*BS98-BM95*BT95-BO95*BT98</f>
        <v>0</v>
      </c>
      <c r="BY95" s="8">
        <f t="shared" ref="BY95" si="649">(BL95*BT95+BM95*BS95+BN95*BT98+BO95*BS98)</f>
        <v>0.681752781079077</v>
      </c>
      <c r="CA95" s="28">
        <f t="shared" ref="CA95" si="650">20*LOG(((1+$BR$9)/$BR$9)/((BV95+BV98)^2+(BW95+BW98)^2)^0.5)</f>
        <v>-0.17520560061338006</v>
      </c>
      <c r="CC95" s="114">
        <f t="shared" ref="CC95" si="651">((BV95^2+BW95^2)^0.5)/((BV98^2+BW98^2)^0.5)</f>
        <v>0.70842560583038594</v>
      </c>
      <c r="CD95" s="13"/>
      <c r="CE95" s="59">
        <f t="shared" si="33"/>
        <v>1.3069999999999999</v>
      </c>
      <c r="CF95" s="60">
        <f t="shared" si="35"/>
        <v>-63.723971280362512</v>
      </c>
      <c r="CG95" s="62">
        <f t="shared" si="36"/>
        <v>-3.8022957251252634</v>
      </c>
      <c r="CH95" s="64">
        <v>1.3069999999999999</v>
      </c>
      <c r="CI95" s="14">
        <f t="shared" si="74"/>
        <v>-116.57894627273318</v>
      </c>
      <c r="CJ95" s="14">
        <f t="shared" si="73"/>
        <v>-2.0346864509647653</v>
      </c>
      <c r="CK95" s="17">
        <f t="shared" si="34"/>
        <v>-1.84038657737156E-6</v>
      </c>
    </row>
    <row r="96" spans="2:89" ht="18.600000000000001" customHeight="1" thickBot="1">
      <c r="D96" s="3"/>
      <c r="G96" s="4"/>
      <c r="I96" s="3"/>
      <c r="L96" s="4"/>
      <c r="N96" s="3"/>
      <c r="Q96" s="4"/>
      <c r="S96" s="3"/>
      <c r="V96" s="4"/>
      <c r="X96" s="3"/>
      <c r="AA96" s="4"/>
      <c r="AC96" s="3"/>
      <c r="AF96" s="4"/>
      <c r="AH96" s="3"/>
      <c r="AK96" s="4"/>
      <c r="AM96" s="3"/>
      <c r="AP96" s="4"/>
      <c r="AR96" s="3"/>
      <c r="AU96" s="4"/>
      <c r="AW96" s="3"/>
      <c r="AZ96" s="4"/>
      <c r="BB96" s="3"/>
      <c r="BE96" s="4"/>
      <c r="BG96" s="3"/>
      <c r="BJ96" s="4"/>
      <c r="BL96" s="3"/>
      <c r="BO96" s="4"/>
      <c r="BQ96" s="16"/>
      <c r="BR96" s="14"/>
      <c r="BS96" s="14"/>
      <c r="BT96" s="17"/>
      <c r="BV96" s="3"/>
      <c r="BY96" s="4"/>
      <c r="CC96" s="115"/>
      <c r="CD96" s="13"/>
      <c r="CE96" s="59">
        <f t="shared" si="33"/>
        <v>1.34</v>
      </c>
      <c r="CF96" s="60">
        <f t="shared" si="35"/>
        <v>-64.422360677973643</v>
      </c>
      <c r="CG96" s="62">
        <f t="shared" si="36"/>
        <v>-7.6494009521254744</v>
      </c>
      <c r="CH96" s="64"/>
      <c r="CI96" s="14">
        <f t="shared" si="74"/>
        <v>-106.12382520270373</v>
      </c>
      <c r="CJ96" s="14">
        <f t="shared" si="73"/>
        <v>-1.8522101645981188</v>
      </c>
      <c r="CK96" s="17">
        <f t="shared" si="34"/>
        <v>-1.5617228639533718E-6</v>
      </c>
    </row>
    <row r="97" spans="2:89" ht="18.600000000000001" customHeight="1" thickBot="1">
      <c r="D97" s="271" t="s">
        <v>141</v>
      </c>
      <c r="E97" s="272"/>
      <c r="F97" s="273" t="s">
        <v>142</v>
      </c>
      <c r="G97" s="274"/>
      <c r="H97" s="237"/>
      <c r="I97" s="271" t="s">
        <v>143</v>
      </c>
      <c r="J97" s="272"/>
      <c r="K97" s="273" t="s">
        <v>144</v>
      </c>
      <c r="L97" s="274"/>
      <c r="N97" s="262" t="s">
        <v>145</v>
      </c>
      <c r="O97" s="263"/>
      <c r="P97" s="264" t="s">
        <v>146</v>
      </c>
      <c r="Q97" s="265"/>
      <c r="S97" s="271" t="s">
        <v>147</v>
      </c>
      <c r="T97" s="272"/>
      <c r="U97" s="273" t="s">
        <v>148</v>
      </c>
      <c r="V97" s="274"/>
      <c r="W97" s="20"/>
      <c r="X97" s="262" t="s">
        <v>149</v>
      </c>
      <c r="Y97" s="263"/>
      <c r="Z97" s="264" t="s">
        <v>150</v>
      </c>
      <c r="AA97" s="265"/>
      <c r="AB97" s="20"/>
      <c r="AC97" s="271" t="s">
        <v>151</v>
      </c>
      <c r="AD97" s="272"/>
      <c r="AE97" s="273" t="s">
        <v>152</v>
      </c>
      <c r="AF97" s="274"/>
      <c r="AG97" s="20"/>
      <c r="AH97" s="262" t="s">
        <v>153</v>
      </c>
      <c r="AI97" s="263"/>
      <c r="AJ97" s="264" t="s">
        <v>154</v>
      </c>
      <c r="AK97" s="265"/>
      <c r="AL97" s="20"/>
      <c r="AM97" s="271" t="s">
        <v>155</v>
      </c>
      <c r="AN97" s="272"/>
      <c r="AO97" s="273" t="s">
        <v>156</v>
      </c>
      <c r="AP97" s="274"/>
      <c r="AR97" s="262" t="s">
        <v>157</v>
      </c>
      <c r="AS97" s="263"/>
      <c r="AT97" s="264" t="s">
        <v>158</v>
      </c>
      <c r="AU97" s="265"/>
      <c r="AV97" s="41"/>
      <c r="AW97" s="271" t="s">
        <v>159</v>
      </c>
      <c r="AX97" s="272"/>
      <c r="AY97" s="273" t="s">
        <v>160</v>
      </c>
      <c r="AZ97" s="274"/>
      <c r="BA97" s="20"/>
      <c r="BB97" s="262" t="s">
        <v>161</v>
      </c>
      <c r="BC97" s="263"/>
      <c r="BD97" s="264" t="s">
        <v>162</v>
      </c>
      <c r="BE97" s="265"/>
      <c r="BF97" s="41"/>
      <c r="BG97" s="271" t="s">
        <v>163</v>
      </c>
      <c r="BH97" s="272"/>
      <c r="BI97" s="273" t="s">
        <v>164</v>
      </c>
      <c r="BJ97" s="274"/>
      <c r="BK97" s="41"/>
      <c r="BL97" s="262" t="s">
        <v>165</v>
      </c>
      <c r="BM97" s="263"/>
      <c r="BN97" s="264" t="s">
        <v>166</v>
      </c>
      <c r="BO97" s="265"/>
      <c r="BP97" s="41"/>
      <c r="BQ97" s="271" t="s">
        <v>167</v>
      </c>
      <c r="BR97" s="272"/>
      <c r="BS97" s="273" t="s">
        <v>168</v>
      </c>
      <c r="BT97" s="274"/>
      <c r="BU97" s="20"/>
      <c r="BV97" s="262" t="s">
        <v>169</v>
      </c>
      <c r="BW97" s="263"/>
      <c r="BX97" s="264" t="s">
        <v>170</v>
      </c>
      <c r="BY97" s="265"/>
      <c r="CA97" s="55" t="s">
        <v>35</v>
      </c>
      <c r="CC97" s="116" t="s">
        <v>75</v>
      </c>
      <c r="CD97" s="13"/>
      <c r="CE97" s="59">
        <f t="shared" ref="CE97:CE160" si="652">INDEX(B:B,(ROW()-33)*7+25)</f>
        <v>1.36</v>
      </c>
      <c r="CF97" s="60">
        <f t="shared" si="35"/>
        <v>-58.055399643797671</v>
      </c>
      <c r="CG97" s="62">
        <f t="shared" si="36"/>
        <v>-9.7718774561795509</v>
      </c>
      <c r="CH97" s="64"/>
      <c r="CI97" s="14">
        <f t="shared" si="74"/>
        <v>-99.332964010912178</v>
      </c>
      <c r="CJ97" s="14">
        <f t="shared" si="73"/>
        <v>-1.7336872777554502</v>
      </c>
      <c r="CK97" s="17">
        <f t="shared" si="34"/>
        <v>-6.7462229522461056E-6</v>
      </c>
    </row>
    <row r="98" spans="2:89" ht="18.600000000000001" customHeight="1" thickTop="1" thickBot="1">
      <c r="D98" s="1">
        <v>0</v>
      </c>
      <c r="E98" s="9">
        <f t="shared" ref="E98" si="653">$E$9*$B95</f>
        <v>0.32950400000000007</v>
      </c>
      <c r="F98" s="2">
        <v>1</v>
      </c>
      <c r="G98" s="8">
        <v>0</v>
      </c>
      <c r="I98" s="1">
        <v>0</v>
      </c>
      <c r="J98" s="9">
        <v>0</v>
      </c>
      <c r="K98" s="2">
        <v>1</v>
      </c>
      <c r="L98" s="8">
        <v>0</v>
      </c>
      <c r="N98" s="1">
        <f t="shared" ref="N98" si="654">D98*I95+F98*I98-E98*J95-G98*J98</f>
        <v>0</v>
      </c>
      <c r="O98" s="9">
        <f t="shared" ref="O98" si="655">(D98*J95+E98*I95+F98*J98+G98*I98)</f>
        <v>0.32950400000000007</v>
      </c>
      <c r="P98" s="2">
        <f t="shared" ref="P98" si="656">D98*K95+F98*K98-E98*L95-G98*L98</f>
        <v>0.88773676642900368</v>
      </c>
      <c r="Q98" s="8">
        <f t="shared" ref="Q98" si="657">(D98*L95+E98*K95+F98*L98+G98*K98)</f>
        <v>0</v>
      </c>
      <c r="S98" s="1">
        <v>0</v>
      </c>
      <c r="T98" s="9">
        <f t="shared" ref="T98" si="658">$T$9*$B95</f>
        <v>0.42316400000000004</v>
      </c>
      <c r="U98" s="2">
        <v>1</v>
      </c>
      <c r="V98" s="8">
        <v>0</v>
      </c>
      <c r="X98" s="1">
        <f t="shared" ref="X98" si="659">N98*S95+P98*S98-O98*T95-Q98*T98</f>
        <v>0</v>
      </c>
      <c r="Y98" s="9">
        <f t="shared" ref="Y98" si="660">(N98*T95+O98*S95+P98*T98+Q98*S98)</f>
        <v>0.70516224102916303</v>
      </c>
      <c r="Z98" s="2">
        <f t="shared" ref="Z98" si="661">N98*U95+P98*U98-O98*V95-Q98*V98</f>
        <v>0.88773676642900368</v>
      </c>
      <c r="AA98" s="8">
        <f t="shared" ref="AA98" si="662">(N98*V95+O98*U95+P98*V98+Q98*U98)</f>
        <v>0</v>
      </c>
      <c r="AB98" s="20"/>
      <c r="AC98" s="1">
        <v>0</v>
      </c>
      <c r="AD98" s="9">
        <v>0</v>
      </c>
      <c r="AE98" s="2">
        <v>1</v>
      </c>
      <c r="AF98" s="8">
        <v>0</v>
      </c>
      <c r="AH98" s="1">
        <f t="shared" ref="AH98" si="663">X98*AC95+Z98*AC98-Y98*AD95-AA98*AD98</f>
        <v>0</v>
      </c>
      <c r="AI98" s="9">
        <f t="shared" ref="AI98" si="664">(X98*AD95+Y98*AC95+Z98*AD98+AA98*AC98)</f>
        <v>0.70516224102916303</v>
      </c>
      <c r="AJ98" s="2">
        <f t="shared" ref="AJ98" si="665">X98*AE95+Z98*AE98-Y98*AF95-AA98*AF98</f>
        <v>0.73608350634120645</v>
      </c>
      <c r="AK98" s="8">
        <f t="shared" ref="AK98" si="666">(X98*AF95+Y98*AE95+Z98*AF98+AA98*AE98)</f>
        <v>0</v>
      </c>
      <c r="AM98" s="1">
        <v>0</v>
      </c>
      <c r="AN98" s="9">
        <f t="shared" ref="AN98" si="667">$AN$9*$B95</f>
        <v>0.35778400000000005</v>
      </c>
      <c r="AO98" s="2">
        <v>1</v>
      </c>
      <c r="AP98" s="8">
        <v>0</v>
      </c>
      <c r="AR98" s="1">
        <f t="shared" ref="AR98" si="668">AH98*AM95+AJ98*AM98-AI98*AN95-AK98*AN98</f>
        <v>0</v>
      </c>
      <c r="AS98" s="9">
        <f t="shared" ref="AS98" si="669">(AH98*AN95+AI98*AM95+AJ98*AN98+AK98*AM98)</f>
        <v>0.9685211422619453</v>
      </c>
      <c r="AT98" s="2">
        <f t="shared" ref="AT98" si="670">AH98*AO95+AJ98*AO98-AI98*AP95-AK98*AP98</f>
        <v>0.73608350634120645</v>
      </c>
      <c r="AU98" s="8">
        <f t="shared" ref="AU98" si="671">(AH98*AP95+AI98*AO95+AJ98*AP98+AK98*AO98)</f>
        <v>0</v>
      </c>
      <c r="AV98" s="20"/>
      <c r="AW98" s="1">
        <v>0</v>
      </c>
      <c r="AX98" s="9">
        <v>0</v>
      </c>
      <c r="AY98" s="2">
        <v>1</v>
      </c>
      <c r="AZ98" s="8">
        <v>0</v>
      </c>
      <c r="BB98" s="1">
        <f t="shared" ref="BB98" si="672">AR98*AW95+AT98*AW98-AS98*AX95-AU98*AX98</f>
        <v>0</v>
      </c>
      <c r="BC98" s="9">
        <f t="shared" ref="BC98" si="673">(AR98*AX95+AS98*AW95+AT98*AX98+AU98*AW98)</f>
        <v>0.9685211422619453</v>
      </c>
      <c r="BD98" s="2">
        <f t="shared" ref="BD98" si="674">AR98*AY95+AT98*AY98-AS98*AZ95-AU98*AZ98</f>
        <v>0.50848703223347935</v>
      </c>
      <c r="BE98" s="8">
        <f t="shared" ref="BE98" si="675">(AR98*AZ95+AS98*AY95+AT98*AZ98+AU98*AY98)</f>
        <v>0</v>
      </c>
      <c r="BG98" s="1">
        <v>0</v>
      </c>
      <c r="BH98" s="9">
        <f t="shared" ref="BH98" si="676">$BH$9*$B95</f>
        <v>0.23408000000000001</v>
      </c>
      <c r="BI98" s="2">
        <v>1</v>
      </c>
      <c r="BJ98" s="8">
        <v>0</v>
      </c>
      <c r="BK98" s="20"/>
      <c r="BL98" s="1">
        <f t="shared" ref="BL98" si="677">BB98*BG95+BD98*BG98-BC98*BH95-BE98*BH98</f>
        <v>0</v>
      </c>
      <c r="BM98" s="9">
        <f t="shared" ref="BM98" si="678">(BB98*BH95+BC98*BG95+BD98*BH98+BE98*BG98)</f>
        <v>1.0875477867671581</v>
      </c>
      <c r="BN98" s="2">
        <f t="shared" ref="BN98" si="679">BB98*BI95+BD98*BI98-BC98*BJ95-BE98*BJ98</f>
        <v>0.50848703223347935</v>
      </c>
      <c r="BO98" s="8">
        <f t="shared" ref="BO98" si="680">(BB98*BJ95+BC98*BI95+BD98*BJ98+BE98*BI98)</f>
        <v>0</v>
      </c>
      <c r="BP98" s="20"/>
      <c r="BQ98" s="18">
        <f t="shared" ref="BQ98:BQ161" si="681">1/$BR$9</f>
        <v>1</v>
      </c>
      <c r="BR98" s="25">
        <v>0</v>
      </c>
      <c r="BS98" s="19">
        <v>1</v>
      </c>
      <c r="BT98" s="24">
        <v>0</v>
      </c>
      <c r="BV98" s="1">
        <f t="shared" ref="BV98" si="682">BL98*BQ95+BN98*BQ98-BM98*BR95-BO98*BR98</f>
        <v>0.50848703223347935</v>
      </c>
      <c r="BW98" s="9">
        <f t="shared" ref="BW98" si="683">(BL98*BR95+BM98*BQ95+BN98*BR98+BO98*BQ98)</f>
        <v>1.0875477867671581</v>
      </c>
      <c r="BX98" s="2">
        <f t="shared" ref="BX98" si="684">BL98*BS95+BN98*BS98-BM98*BT95-BO98*BT98</f>
        <v>0.50848703223347935</v>
      </c>
      <c r="BY98" s="8">
        <f t="shared" ref="BY98" si="685">(BL98*BT95+BM98*BS95+BN98*BT98+BO98*BS98)</f>
        <v>0</v>
      </c>
      <c r="CA98" s="56">
        <f t="shared" ref="CA98" si="686">(180/PI())*ATAN(-1*(BW95+BW98)/(BV95+BV98))</f>
        <v>-60.110089416438214</v>
      </c>
      <c r="CC98" s="117">
        <f t="shared" ref="CC98" si="687">20*LOG(((1-(10^(CA95/20)^2)*(1-((1-CC95)/(1+CC95))^2))^0.5))</f>
        <v>-11.705953506832135</v>
      </c>
      <c r="CD98" s="13"/>
      <c r="CE98" s="59">
        <f t="shared" si="652"/>
        <v>1.38</v>
      </c>
      <c r="CF98" s="60">
        <f t="shared" ref="CF98:CF161" si="688">INDEX(CA:CA,(ROW()-33)*7+25)</f>
        <v>-54.84366442578213</v>
      </c>
      <c r="CG98" s="62">
        <f t="shared" ref="CG98:CG161" si="689">INDEX(CA:CA,(ROW()-33)*7+28)</f>
        <v>-11.758536736397774</v>
      </c>
      <c r="CH98" s="64"/>
      <c r="CI98" s="14">
        <f t="shared" si="74"/>
        <v>-93.277423494419509</v>
      </c>
      <c r="CJ98" s="14">
        <f t="shared" si="73"/>
        <v>-1.6279981577547349</v>
      </c>
      <c r="CK98" s="17">
        <f t="shared" ref="CK98:CK161" si="690">INDEX(CC:CC,(ROW()-33)*7+28)</f>
        <v>-1.4086082225390674E-5</v>
      </c>
    </row>
    <row r="99" spans="2:89" ht="18.600000000000001" customHeight="1">
      <c r="CE99" s="59">
        <f t="shared" si="652"/>
        <v>1.4</v>
      </c>
      <c r="CF99" s="60">
        <f t="shared" si="688"/>
        <v>-52.836153351711644</v>
      </c>
      <c r="CG99" s="62">
        <f t="shared" si="689"/>
        <v>-13.624085206286166</v>
      </c>
      <c r="CH99" s="86"/>
      <c r="CI99" s="14">
        <f t="shared" si="74"/>
        <v>-87.845421623623579</v>
      </c>
      <c r="CJ99" s="86"/>
      <c r="CK99" s="17">
        <f t="shared" si="690"/>
        <v>-2.2280743827017965E-5</v>
      </c>
    </row>
    <row r="100" spans="2:89" ht="18.600000000000001" customHeight="1" thickBot="1">
      <c r="E100" s="6" t="s">
        <v>3</v>
      </c>
      <c r="J100" s="6" t="s">
        <v>5</v>
      </c>
      <c r="O100" s="6" t="s">
        <v>10</v>
      </c>
      <c r="T100" s="6" t="s">
        <v>6</v>
      </c>
      <c r="Y100" s="6" t="s">
        <v>11</v>
      </c>
      <c r="AD100" s="6" t="s">
        <v>12</v>
      </c>
      <c r="AI100" s="6" t="s">
        <v>13</v>
      </c>
      <c r="AN100" s="6" t="s">
        <v>14</v>
      </c>
      <c r="AS100" s="6" t="s">
        <v>15</v>
      </c>
      <c r="AX100" s="6" t="s">
        <v>19</v>
      </c>
      <c r="BC100" s="6" t="s">
        <v>17</v>
      </c>
      <c r="BH100" s="6" t="s">
        <v>20</v>
      </c>
      <c r="BM100" s="6" t="s">
        <v>18</v>
      </c>
      <c r="BQ100" s="26" t="s">
        <v>16</v>
      </c>
      <c r="BR100" s="26"/>
      <c r="BS100" s="21"/>
      <c r="BT100" s="21"/>
      <c r="BU100" s="21"/>
      <c r="BV100" s="21"/>
      <c r="BW100" s="26" t="s">
        <v>21</v>
      </c>
      <c r="BX100" s="21"/>
      <c r="BY100" s="21"/>
      <c r="CE100" s="59">
        <f t="shared" si="652"/>
        <v>1.42</v>
      </c>
      <c r="CF100" s="60">
        <f t="shared" si="688"/>
        <v>-51.475871580753967</v>
      </c>
      <c r="CG100" s="62">
        <f t="shared" si="689"/>
        <v>-15.380993638758639</v>
      </c>
      <c r="CH100" s="86"/>
      <c r="CI100" s="86"/>
      <c r="CJ100" s="86"/>
      <c r="CK100" s="17">
        <f t="shared" si="690"/>
        <v>-3.035343907209179E-5</v>
      </c>
    </row>
    <row r="101" spans="2:89" ht="18.600000000000001" customHeight="1" thickBot="1">
      <c r="B101" s="11"/>
      <c r="D101" s="266" t="s">
        <v>113</v>
      </c>
      <c r="E101" s="267"/>
      <c r="F101" s="268" t="s">
        <v>114</v>
      </c>
      <c r="G101" s="269"/>
      <c r="H101" s="237"/>
      <c r="I101" s="262" t="s">
        <v>0</v>
      </c>
      <c r="J101" s="263"/>
      <c r="K101" s="264" t="s">
        <v>1</v>
      </c>
      <c r="L101" s="265"/>
      <c r="M101" s="21"/>
      <c r="N101" s="262" t="s">
        <v>115</v>
      </c>
      <c r="O101" s="263"/>
      <c r="P101" s="264" t="s">
        <v>116</v>
      </c>
      <c r="Q101" s="265"/>
      <c r="R101" s="21"/>
      <c r="S101" s="266" t="s">
        <v>117</v>
      </c>
      <c r="T101" s="267"/>
      <c r="U101" s="268" t="s">
        <v>118</v>
      </c>
      <c r="V101" s="269"/>
      <c r="W101" s="20"/>
      <c r="X101" s="262" t="s">
        <v>119</v>
      </c>
      <c r="Y101" s="263"/>
      <c r="Z101" s="264" t="s">
        <v>120</v>
      </c>
      <c r="AA101" s="265"/>
      <c r="AB101" s="20"/>
      <c r="AC101" s="262" t="s">
        <v>121</v>
      </c>
      <c r="AD101" s="263"/>
      <c r="AE101" s="264" t="s">
        <v>7</v>
      </c>
      <c r="AF101" s="265"/>
      <c r="AG101" s="20"/>
      <c r="AH101" s="262" t="s">
        <v>122</v>
      </c>
      <c r="AI101" s="263"/>
      <c r="AJ101" s="264" t="s">
        <v>123</v>
      </c>
      <c r="AK101" s="265"/>
      <c r="AL101" s="20"/>
      <c r="AM101" s="266" t="s">
        <v>124</v>
      </c>
      <c r="AN101" s="267"/>
      <c r="AO101" s="268" t="s">
        <v>125</v>
      </c>
      <c r="AP101" s="269"/>
      <c r="AQ101" s="21"/>
      <c r="AR101" s="262" t="s">
        <v>126</v>
      </c>
      <c r="AS101" s="263"/>
      <c r="AT101" s="264" t="s">
        <v>2</v>
      </c>
      <c r="AU101" s="265"/>
      <c r="AV101" s="41"/>
      <c r="AW101" s="262" t="s">
        <v>127</v>
      </c>
      <c r="AX101" s="263"/>
      <c r="AY101" s="264" t="s">
        <v>128</v>
      </c>
      <c r="AZ101" s="265"/>
      <c r="BA101" s="20"/>
      <c r="BB101" s="262" t="s">
        <v>129</v>
      </c>
      <c r="BC101" s="263"/>
      <c r="BD101" s="264" t="s">
        <v>130</v>
      </c>
      <c r="BE101" s="265"/>
      <c r="BF101" s="41"/>
      <c r="BG101" s="266" t="s">
        <v>131</v>
      </c>
      <c r="BH101" s="267"/>
      <c r="BI101" s="268" t="s">
        <v>132</v>
      </c>
      <c r="BJ101" s="269"/>
      <c r="BK101" s="41"/>
      <c r="BL101" s="262" t="s">
        <v>133</v>
      </c>
      <c r="BM101" s="263"/>
      <c r="BN101" s="264" t="s">
        <v>134</v>
      </c>
      <c r="BO101" s="265"/>
      <c r="BP101" s="41"/>
      <c r="BQ101" s="262" t="s">
        <v>135</v>
      </c>
      <c r="BR101" s="263"/>
      <c r="BS101" s="264" t="s">
        <v>136</v>
      </c>
      <c r="BT101" s="265"/>
      <c r="BU101" s="20"/>
      <c r="BV101" s="262" t="s">
        <v>137</v>
      </c>
      <c r="BW101" s="263"/>
      <c r="BX101" s="264" t="s">
        <v>138</v>
      </c>
      <c r="BY101" s="265"/>
      <c r="CA101" s="27" t="s">
        <v>8</v>
      </c>
      <c r="CC101" s="113" t="s">
        <v>74</v>
      </c>
      <c r="CD101" s="13"/>
      <c r="CE101" s="59">
        <f t="shared" si="652"/>
        <v>1.44</v>
      </c>
      <c r="CF101" s="60">
        <f t="shared" si="688"/>
        <v>-50.522731512533241</v>
      </c>
      <c r="CG101" s="62">
        <f t="shared" si="689"/>
        <v>-17.039928003353069</v>
      </c>
      <c r="CH101" s="64"/>
      <c r="CI101" s="86"/>
      <c r="CJ101" s="86"/>
      <c r="CK101" s="17">
        <f t="shared" si="690"/>
        <v>-3.7640656818812689E-5</v>
      </c>
    </row>
    <row r="102" spans="2:89" ht="18.600000000000001" customHeight="1" thickTop="1" thickBot="1">
      <c r="B102" s="37">
        <v>0.3</v>
      </c>
      <c r="D102" s="1">
        <v>1</v>
      </c>
      <c r="E102" s="7">
        <v>0</v>
      </c>
      <c r="F102" s="2">
        <v>0</v>
      </c>
      <c r="G102" s="8">
        <v>0</v>
      </c>
      <c r="I102" s="1">
        <v>1</v>
      </c>
      <c r="J102" s="9">
        <v>0</v>
      </c>
      <c r="K102" s="2">
        <v>0</v>
      </c>
      <c r="L102" s="8">
        <f t="shared" ref="L102:L165" si="691">IF(0=(1-$J$9*$K$9*$B102^2),10^18,$B102*$K$9/(1-$J$9*$K$9*$B102^2))</f>
        <v>0.36604149282200049</v>
      </c>
      <c r="N102" s="1">
        <f t="shared" ref="N102" si="692">D102*I102+F102*I105-E102*J102-G102*J105</f>
        <v>1</v>
      </c>
      <c r="O102" s="9">
        <f t="shared" ref="O102" si="693">(D102*J102+E102*I102+F102*J105+G102*I105)</f>
        <v>0</v>
      </c>
      <c r="P102" s="2">
        <f t="shared" ref="P102" si="694">D102*K102+F102*K105-E102*L102-G102*L105</f>
        <v>0</v>
      </c>
      <c r="Q102" s="8">
        <f t="shared" ref="Q102" si="695">(D102*L102+E102*K102+F102*L105+G102*K105)</f>
        <v>0.36604149282200049</v>
      </c>
      <c r="S102" s="1">
        <v>1</v>
      </c>
      <c r="T102" s="7">
        <v>0</v>
      </c>
      <c r="U102" s="2">
        <v>0</v>
      </c>
      <c r="V102" s="8">
        <v>0</v>
      </c>
      <c r="X102" s="1">
        <f t="shared" ref="X102" si="696">N102*S102+P102*S105-O102*T102-Q102*T105</f>
        <v>0.83404044756943319</v>
      </c>
      <c r="Y102" s="9">
        <f t="shared" ref="Y102" si="697">(N102*T102+O102*S102+P102*T105+Q102*S105)</f>
        <v>0</v>
      </c>
      <c r="Z102" s="2">
        <f t="shared" ref="Z102" si="698">N102*U102+P102*U105-O102*V102-Q102*V105</f>
        <v>0</v>
      </c>
      <c r="AA102" s="8">
        <f t="shared" ref="AA102" si="699">(N102*V102+O102*U102+P102*V105+Q102*U105)</f>
        <v>0.36604149282200049</v>
      </c>
      <c r="AB102" s="20"/>
      <c r="AC102" s="1">
        <v>1</v>
      </c>
      <c r="AD102" s="9">
        <v>0</v>
      </c>
      <c r="AE102" s="2">
        <v>0</v>
      </c>
      <c r="AF102" s="8">
        <f t="shared" ref="AF102:AF165" si="700">IF(0=(1-$AE$9*$AD$9*$B102^2),10^18,$B102*$AE$9/(1-$AE$9*$AD$9*$B102^2))</f>
        <v>0.23251749951109232</v>
      </c>
      <c r="AH102" s="1">
        <f t="shared" ref="AH102" si="701">X102*AC102+Z102*AC105-Y102*AD102-AA102*AD105</f>
        <v>0.83404044756943319</v>
      </c>
      <c r="AI102" s="9">
        <f t="shared" ref="AI102" si="702">(X102*AD102+Y102*AC102+Z102*AD105+AA102*AC105)</f>
        <v>0</v>
      </c>
      <c r="AJ102" s="2">
        <f t="shared" ref="AJ102" si="703">X102*AE102+Z102*AE105-Y102*AF102-AA102*AF105</f>
        <v>0</v>
      </c>
      <c r="AK102" s="8">
        <f t="shared" ref="AK102" si="704">(X102*AF102+Y102*AE102+Z102*AF105+AA102*AE105)</f>
        <v>0.55997049218195738</v>
      </c>
      <c r="AM102" s="1">
        <v>1</v>
      </c>
      <c r="AN102" s="7">
        <v>0</v>
      </c>
      <c r="AO102" s="2">
        <v>0</v>
      </c>
      <c r="AP102" s="8">
        <v>0</v>
      </c>
      <c r="AR102" s="1">
        <f t="shared" ref="AR102" si="705">AH102*AM102+AJ102*AM105-AI102*AN102-AK102*AN105</f>
        <v>0.61938135909640168</v>
      </c>
      <c r="AS102" s="9">
        <f t="shared" ref="AS102" si="706">(AH102*AN102+AI102*AM102+AJ102*AN105+AK102*AM105)</f>
        <v>0</v>
      </c>
      <c r="AT102" s="2">
        <f t="shared" ref="AT102" si="707">AH102*AO102+AJ102*AO105-AI102*AP102-AK102*AP105</f>
        <v>0</v>
      </c>
      <c r="AU102" s="8">
        <f t="shared" ref="AU102" si="708">(AH102*AP102+AI102*AO102+AJ102*AP105+AK102*AO105)</f>
        <v>0.55997049218195738</v>
      </c>
      <c r="AV102" s="20"/>
      <c r="AW102" s="1">
        <v>1</v>
      </c>
      <c r="AX102" s="9">
        <v>0</v>
      </c>
      <c r="AY102" s="2">
        <v>0</v>
      </c>
      <c r="AZ102" s="8">
        <f t="shared" ref="AZ102:AZ165" si="709">IF(0=(1-$AX$9*$AY$9*$B102^2),10^18,$B102*$AY$9/(1-$AX$9*$AY$9*$B102^2))</f>
        <v>0.25353675693123828</v>
      </c>
      <c r="BB102" s="1">
        <f t="shared" ref="BB102" si="710">AR102*AW102+AT102*AW105-AS102*AX102-AU102*AX105</f>
        <v>0.61938135909640168</v>
      </c>
      <c r="BC102" s="9">
        <f t="shared" ref="BC102" si="711">(AR102*AX102+AS102*AW102+AT102*AX105+AU102*AW105)</f>
        <v>0</v>
      </c>
      <c r="BD102" s="2">
        <f t="shared" ref="BD102" si="712">AR102*AY102+AT102*AY105-AS102*AZ102-AU102*AZ105</f>
        <v>0</v>
      </c>
      <c r="BE102" s="8">
        <f t="shared" ref="BE102" si="713">(AR102*AZ102+AS102*AY102+AT102*AZ105+AU102*AY105)</f>
        <v>0.71700643327092184</v>
      </c>
      <c r="BG102" s="1">
        <v>1</v>
      </c>
      <c r="BH102" s="7">
        <v>0</v>
      </c>
      <c r="BI102" s="2">
        <v>0</v>
      </c>
      <c r="BJ102" s="8">
        <v>0</v>
      </c>
      <c r="BK102" s="20"/>
      <c r="BL102" s="1">
        <f t="shared" ref="BL102" si="714">BB102*BG102+BD102*BG105-BC102*BH102-BE102*BH105</f>
        <v>0.43955614563205447</v>
      </c>
      <c r="BM102" s="9">
        <f t="shared" ref="BM102" si="715">(BB102*BH102+BC102*BG102+BD102*BH105+BE102*BG105)</f>
        <v>0</v>
      </c>
      <c r="BN102" s="2">
        <f t="shared" ref="BN102" si="716">BB102*BI102+BD102*BI105-BC102*BJ102-BE102*BJ105</f>
        <v>0</v>
      </c>
      <c r="BO102" s="8">
        <f t="shared" ref="BO102" si="717">(BB102*BJ102+BC102*BI102+BD102*BJ105+BE102*BI105)</f>
        <v>0.71700643327092184</v>
      </c>
      <c r="BP102" s="20"/>
      <c r="BQ102" s="16">
        <v>1</v>
      </c>
      <c r="BR102" s="23">
        <v>0</v>
      </c>
      <c r="BS102" s="14">
        <v>0</v>
      </c>
      <c r="BT102" s="22">
        <v>0</v>
      </c>
      <c r="BV102" s="1">
        <f t="shared" ref="BV102" si="718">BL102*BQ102+BN102*BQ105-BM102*BR102-BO102*BR105</f>
        <v>0.43955614563205447</v>
      </c>
      <c r="BW102" s="9">
        <f t="shared" ref="BW102" si="719">(BL102*BR102+BM102*BQ102+BN102*BR105+BO102*BQ105)</f>
        <v>0.71700643327092184</v>
      </c>
      <c r="BX102" s="2">
        <f t="shared" ref="BX102" si="720">BL102*BS102+BN102*BS105-BM102*BT102-BO102*BT105</f>
        <v>0</v>
      </c>
      <c r="BY102" s="8">
        <f t="shared" ref="BY102" si="721">(BL102*BT102+BM102*BS102+BN102*BT105+BO102*BS105)</f>
        <v>0.71700643327092184</v>
      </c>
      <c r="CA102" s="28">
        <f t="shared" ref="CA102" si="722">20*LOG(((1+$BR$9)/$BR$9)/((BV102+BV105)^2+(BW102+BW105)^2)^0.5)</f>
        <v>-0.17726125123074632</v>
      </c>
      <c r="CC102" s="114">
        <f t="shared" ref="CC102" si="723">((BV102^2+BW102^2)^0.5)/((BV105^2+BW105^2)^0.5)</f>
        <v>0.6961886817258004</v>
      </c>
      <c r="CD102" s="13"/>
      <c r="CE102" s="59">
        <f t="shared" si="652"/>
        <v>1.46</v>
      </c>
      <c r="CF102" s="60">
        <f t="shared" si="688"/>
        <v>-49.850562908243383</v>
      </c>
      <c r="CG102" s="62">
        <f t="shared" si="689"/>
        <v>-18.610081108719179</v>
      </c>
      <c r="CH102" s="64"/>
      <c r="CI102" s="86"/>
      <c r="CJ102" s="86"/>
      <c r="CK102" s="17">
        <f t="shared" si="690"/>
        <v>-4.3743517092968817E-5</v>
      </c>
    </row>
    <row r="103" spans="2:89" ht="18.600000000000001" customHeight="1" thickBot="1">
      <c r="D103" s="3"/>
      <c r="G103" s="4"/>
      <c r="I103" s="3"/>
      <c r="L103" s="4"/>
      <c r="N103" s="3"/>
      <c r="Q103" s="4"/>
      <c r="S103" s="3"/>
      <c r="V103" s="4"/>
      <c r="X103" s="3"/>
      <c r="AA103" s="4"/>
      <c r="AC103" s="3"/>
      <c r="AF103" s="4"/>
      <c r="AH103" s="3"/>
      <c r="AK103" s="4"/>
      <c r="AM103" s="3"/>
      <c r="AP103" s="4"/>
      <c r="AR103" s="3"/>
      <c r="AU103" s="4"/>
      <c r="AW103" s="3"/>
      <c r="AZ103" s="4"/>
      <c r="BB103" s="3"/>
      <c r="BE103" s="4"/>
      <c r="BG103" s="3"/>
      <c r="BJ103" s="4"/>
      <c r="BL103" s="3"/>
      <c r="BO103" s="4"/>
      <c r="BQ103" s="16"/>
      <c r="BR103" s="14"/>
      <c r="BS103" s="14"/>
      <c r="BT103" s="17"/>
      <c r="BV103" s="3"/>
      <c r="BY103" s="4"/>
      <c r="CC103" s="115"/>
      <c r="CD103" s="13"/>
      <c r="CE103" s="59">
        <f t="shared" si="652"/>
        <v>1.48</v>
      </c>
      <c r="CF103" s="60">
        <f t="shared" si="688"/>
        <v>-49.384687830299171</v>
      </c>
      <c r="CG103" s="62">
        <f t="shared" si="689"/>
        <v>-20.099431340934164</v>
      </c>
      <c r="CH103" s="64"/>
      <c r="CI103" s="86"/>
      <c r="CJ103" s="86"/>
      <c r="CK103" s="17">
        <f t="shared" si="690"/>
        <v>-4.8468645582543449E-5</v>
      </c>
    </row>
    <row r="104" spans="2:89" ht="18.600000000000001" customHeight="1" thickBot="1">
      <c r="D104" s="271" t="s">
        <v>141</v>
      </c>
      <c r="E104" s="272"/>
      <c r="F104" s="273" t="s">
        <v>142</v>
      </c>
      <c r="G104" s="274"/>
      <c r="H104" s="237"/>
      <c r="I104" s="271" t="s">
        <v>143</v>
      </c>
      <c r="J104" s="272"/>
      <c r="K104" s="273" t="s">
        <v>144</v>
      </c>
      <c r="L104" s="274"/>
      <c r="N104" s="262" t="s">
        <v>145</v>
      </c>
      <c r="O104" s="263"/>
      <c r="P104" s="264" t="s">
        <v>146</v>
      </c>
      <c r="Q104" s="265"/>
      <c r="S104" s="271" t="s">
        <v>147</v>
      </c>
      <c r="T104" s="272"/>
      <c r="U104" s="273" t="s">
        <v>148</v>
      </c>
      <c r="V104" s="274"/>
      <c r="W104" s="20"/>
      <c r="X104" s="262" t="s">
        <v>149</v>
      </c>
      <c r="Y104" s="263"/>
      <c r="Z104" s="264" t="s">
        <v>150</v>
      </c>
      <c r="AA104" s="265"/>
      <c r="AB104" s="20"/>
      <c r="AC104" s="271" t="s">
        <v>151</v>
      </c>
      <c r="AD104" s="272"/>
      <c r="AE104" s="273" t="s">
        <v>152</v>
      </c>
      <c r="AF104" s="274"/>
      <c r="AG104" s="20"/>
      <c r="AH104" s="262" t="s">
        <v>153</v>
      </c>
      <c r="AI104" s="263"/>
      <c r="AJ104" s="264" t="s">
        <v>154</v>
      </c>
      <c r="AK104" s="265"/>
      <c r="AL104" s="20"/>
      <c r="AM104" s="271" t="s">
        <v>155</v>
      </c>
      <c r="AN104" s="272"/>
      <c r="AO104" s="273" t="s">
        <v>156</v>
      </c>
      <c r="AP104" s="274"/>
      <c r="AR104" s="262" t="s">
        <v>157</v>
      </c>
      <c r="AS104" s="263"/>
      <c r="AT104" s="264" t="s">
        <v>158</v>
      </c>
      <c r="AU104" s="265"/>
      <c r="AV104" s="41"/>
      <c r="AW104" s="271" t="s">
        <v>159</v>
      </c>
      <c r="AX104" s="272"/>
      <c r="AY104" s="273" t="s">
        <v>160</v>
      </c>
      <c r="AZ104" s="274"/>
      <c r="BA104" s="20"/>
      <c r="BB104" s="262" t="s">
        <v>161</v>
      </c>
      <c r="BC104" s="263"/>
      <c r="BD104" s="264" t="s">
        <v>162</v>
      </c>
      <c r="BE104" s="265"/>
      <c r="BF104" s="41"/>
      <c r="BG104" s="271" t="s">
        <v>163</v>
      </c>
      <c r="BH104" s="272"/>
      <c r="BI104" s="273" t="s">
        <v>164</v>
      </c>
      <c r="BJ104" s="274"/>
      <c r="BK104" s="41"/>
      <c r="BL104" s="262" t="s">
        <v>165</v>
      </c>
      <c r="BM104" s="263"/>
      <c r="BN104" s="264" t="s">
        <v>166</v>
      </c>
      <c r="BO104" s="265"/>
      <c r="BP104" s="41"/>
      <c r="BQ104" s="271" t="s">
        <v>167</v>
      </c>
      <c r="BR104" s="272"/>
      <c r="BS104" s="273" t="s">
        <v>168</v>
      </c>
      <c r="BT104" s="274"/>
      <c r="BU104" s="20"/>
      <c r="BV104" s="262" t="s">
        <v>169</v>
      </c>
      <c r="BW104" s="263"/>
      <c r="BX104" s="264" t="s">
        <v>170</v>
      </c>
      <c r="BY104" s="265"/>
      <c r="CA104" s="55" t="s">
        <v>35</v>
      </c>
      <c r="CC104" s="116" t="s">
        <v>75</v>
      </c>
      <c r="CD104" s="13"/>
      <c r="CE104" s="59">
        <f t="shared" si="652"/>
        <v>1.5</v>
      </c>
      <c r="CF104" s="60">
        <f t="shared" si="688"/>
        <v>-49.077272591280675</v>
      </c>
      <c r="CG104" s="62">
        <f t="shared" si="689"/>
        <v>-21.514946966918714</v>
      </c>
      <c r="CH104" s="64"/>
      <c r="CI104" s="86"/>
      <c r="CJ104" s="86"/>
      <c r="CK104" s="17">
        <f t="shared" si="690"/>
        <v>-5.17720149634554E-5</v>
      </c>
    </row>
    <row r="105" spans="2:89" ht="18.600000000000001" customHeight="1" thickTop="1" thickBot="1">
      <c r="D105" s="1">
        <v>0</v>
      </c>
      <c r="E105" s="9">
        <f t="shared" ref="E105" si="724">$E$9*$B102</f>
        <v>0.35304000000000002</v>
      </c>
      <c r="F105" s="2">
        <v>1</v>
      </c>
      <c r="G105" s="8">
        <v>0</v>
      </c>
      <c r="I105" s="1">
        <v>0</v>
      </c>
      <c r="J105" s="9">
        <v>0</v>
      </c>
      <c r="K105" s="2">
        <v>1</v>
      </c>
      <c r="L105" s="8">
        <v>0</v>
      </c>
      <c r="N105" s="1">
        <f t="shared" ref="N105" si="725">D105*I102+F105*I105-E105*J102-G105*J105</f>
        <v>0</v>
      </c>
      <c r="O105" s="9">
        <f t="shared" ref="O105" si="726">(D105*J102+E105*I102+F105*J105+G105*I105)</f>
        <v>0.35304000000000002</v>
      </c>
      <c r="P105" s="2">
        <f t="shared" ref="P105" si="727">D105*K102+F105*K105-E105*L102-G105*L105</f>
        <v>0.87077271137412093</v>
      </c>
      <c r="Q105" s="8">
        <f t="shared" ref="Q105" si="728">(D105*L102+E105*K102+F105*L105+G105*K105)</f>
        <v>0</v>
      </c>
      <c r="S105" s="1">
        <v>0</v>
      </c>
      <c r="T105" s="9">
        <f t="shared" ref="T105" si="729">$T$9*$B102</f>
        <v>0.45339000000000002</v>
      </c>
      <c r="U105" s="2">
        <v>1</v>
      </c>
      <c r="V105" s="8">
        <v>0</v>
      </c>
      <c r="X105" s="1">
        <f t="shared" ref="X105" si="730">N105*S102+P105*S105-O105*T102-Q105*T105</f>
        <v>0</v>
      </c>
      <c r="Y105" s="9">
        <f t="shared" ref="Y105" si="731">(N105*T102+O105*S102+P105*T105+Q105*S105)</f>
        <v>0.74783963960991273</v>
      </c>
      <c r="Z105" s="2">
        <f t="shared" ref="Z105" si="732">N105*U102+P105*U105-O105*V102-Q105*V105</f>
        <v>0.87077271137412093</v>
      </c>
      <c r="AA105" s="8">
        <f t="shared" ref="AA105" si="733">(N105*V102+O105*U102+P105*V105+Q105*U105)</f>
        <v>0</v>
      </c>
      <c r="AB105" s="20"/>
      <c r="AC105" s="1">
        <v>0</v>
      </c>
      <c r="AD105" s="9">
        <v>0</v>
      </c>
      <c r="AE105" s="2">
        <v>1</v>
      </c>
      <c r="AF105" s="8">
        <v>0</v>
      </c>
      <c r="AH105" s="1">
        <f t="shared" ref="AH105" si="734">X105*AC102+Z105*AC105-Y105*AD102-AA105*AD105</f>
        <v>0</v>
      </c>
      <c r="AI105" s="9">
        <f t="shared" ref="AI105" si="735">(X105*AD102+Y105*AC102+Z105*AD105+AA105*AC105)</f>
        <v>0.74783963960991273</v>
      </c>
      <c r="AJ105" s="2">
        <f t="shared" ref="AJ105" si="736">X105*AE102+Z105*AE105-Y105*AF102-AA105*AF105</f>
        <v>0.6968869083367476</v>
      </c>
      <c r="AK105" s="8">
        <f t="shared" ref="AK105" si="737">(X105*AF102+Y105*AE102+Z105*AF105+AA105*AE105)</f>
        <v>0</v>
      </c>
      <c r="AM105" s="1">
        <v>0</v>
      </c>
      <c r="AN105" s="9">
        <f t="shared" ref="AN105" si="738">$AN$9*$B102</f>
        <v>0.38334000000000001</v>
      </c>
      <c r="AO105" s="2">
        <v>1</v>
      </c>
      <c r="AP105" s="8">
        <v>0</v>
      </c>
      <c r="AR105" s="1">
        <f t="shared" ref="AR105" si="739">AH105*AM102+AJ105*AM105-AI105*AN102-AK105*AN105</f>
        <v>0</v>
      </c>
      <c r="AS105" s="9">
        <f t="shared" ref="AS105" si="740">(AH105*AN102+AI105*AM102+AJ105*AN105+AK105*AM105)</f>
        <v>1.0149842670517215</v>
      </c>
      <c r="AT105" s="2">
        <f t="shared" ref="AT105" si="741">AH105*AO102+AJ105*AO105-AI105*AP102-AK105*AP105</f>
        <v>0.6968869083367476</v>
      </c>
      <c r="AU105" s="8">
        <f t="shared" ref="AU105" si="742">(AH105*AP102+AI105*AO102+AJ105*AP105+AK105*AO105)</f>
        <v>0</v>
      </c>
      <c r="AV105" s="20"/>
      <c r="AW105" s="1">
        <v>0</v>
      </c>
      <c r="AX105" s="9">
        <v>0</v>
      </c>
      <c r="AY105" s="2">
        <v>1</v>
      </c>
      <c r="AZ105" s="8">
        <v>0</v>
      </c>
      <c r="BB105" s="1">
        <f t="shared" ref="BB105" si="743">AR105*AW102+AT105*AW105-AS105*AX102-AU105*AX105</f>
        <v>0</v>
      </c>
      <c r="BC105" s="9">
        <f t="shared" ref="BC105" si="744">(AR105*AX102+AS105*AW102+AT105*AX105+AU105*AW105)</f>
        <v>1.0149842670517215</v>
      </c>
      <c r="BD105" s="2">
        <f t="shared" ref="BD105" si="745">AR105*AY102+AT105*AY105-AS105*AZ102-AU105*AZ105</f>
        <v>0.43955108893222422</v>
      </c>
      <c r="BE105" s="8">
        <f t="shared" ref="BE105" si="746">(AR105*AZ102+AS105*AY102+AT105*AZ105+AU105*AY105)</f>
        <v>0</v>
      </c>
      <c r="BG105" s="1">
        <v>0</v>
      </c>
      <c r="BH105" s="9">
        <f t="shared" ref="BH105" si="747">$BH$9*$B102</f>
        <v>0.25079999999999997</v>
      </c>
      <c r="BI105" s="2">
        <v>1</v>
      </c>
      <c r="BJ105" s="8">
        <v>0</v>
      </c>
      <c r="BK105" s="20"/>
      <c r="BL105" s="1">
        <f t="shared" ref="BL105" si="748">BB105*BG102+BD105*BG105-BC105*BH102-BE105*BH105</f>
        <v>0</v>
      </c>
      <c r="BM105" s="9">
        <f t="shared" ref="BM105" si="749">(BB105*BH102+BC105*BG102+BD105*BH105+BE105*BG105)</f>
        <v>1.1252236801559232</v>
      </c>
      <c r="BN105" s="2">
        <f t="shared" ref="BN105" si="750">BB105*BI102+BD105*BI105-BC105*BJ102-BE105*BJ105</f>
        <v>0.43955108893222422</v>
      </c>
      <c r="BO105" s="8">
        <f t="shared" ref="BO105" si="751">(BB105*BJ102+BC105*BI102+BD105*BJ105+BE105*BI105)</f>
        <v>0</v>
      </c>
      <c r="BP105" s="20"/>
      <c r="BQ105" s="18">
        <f t="shared" ref="BQ105:BQ168" si="752">1/$BR$9</f>
        <v>1</v>
      </c>
      <c r="BR105" s="25">
        <v>0</v>
      </c>
      <c r="BS105" s="19">
        <v>1</v>
      </c>
      <c r="BT105" s="24">
        <v>0</v>
      </c>
      <c r="BV105" s="1">
        <f t="shared" ref="BV105" si="753">BL105*BQ102+BN105*BQ105-BM105*BR102-BO105*BR105</f>
        <v>0.43955108893222422</v>
      </c>
      <c r="BW105" s="9">
        <f t="shared" ref="BW105" si="754">(BL105*BR102+BM105*BQ102+BN105*BR105+BO105*BQ105)</f>
        <v>1.1252236801559232</v>
      </c>
      <c r="BX105" s="2">
        <f t="shared" ref="BX105" si="755">BL105*BS102+BN105*BS105-BM105*BT102-BO105*BT105</f>
        <v>0.43955108893222422</v>
      </c>
      <c r="BY105" s="8">
        <f t="shared" ref="BY105" si="756">(BL105*BT102+BM105*BS102+BN105*BT105+BO105*BS105)</f>
        <v>0</v>
      </c>
      <c r="CA105" s="56">
        <f t="shared" ref="CA105" si="757">(180/PI())*ATAN(-1*(BW102+BW105)/(BV102+BV105))</f>
        <v>-64.489649589463056</v>
      </c>
      <c r="CC105" s="117">
        <f t="shared" ref="CC105" si="758">20*LOG(((1-(10^(CA102/20)^2)*(1-((1-CC102)/(1+CC102))^2))^0.5))</f>
        <v>-11.500100767949684</v>
      </c>
      <c r="CD105" s="13"/>
      <c r="CE105" s="59">
        <f t="shared" si="652"/>
        <v>1.52</v>
      </c>
      <c r="CF105" s="60">
        <f t="shared" si="688"/>
        <v>-48.895930777578045</v>
      </c>
      <c r="CG105" s="62">
        <f t="shared" si="689"/>
        <v>-22.862749214619075</v>
      </c>
      <c r="CH105" s="64"/>
      <c r="CI105" s="86"/>
      <c r="CJ105" s="86"/>
      <c r="CK105" s="17">
        <f t="shared" si="690"/>
        <v>-5.3711301542389495E-5</v>
      </c>
    </row>
    <row r="106" spans="2:89" ht="18.600000000000001" customHeight="1">
      <c r="CE106" s="59">
        <f t="shared" si="652"/>
        <v>1.54</v>
      </c>
      <c r="CF106" s="60">
        <f t="shared" si="688"/>
        <v>-48.81783982320318</v>
      </c>
      <c r="CG106" s="62">
        <f t="shared" si="689"/>
        <v>-24.148243735127913</v>
      </c>
      <c r="CH106" s="86"/>
      <c r="CI106" s="86"/>
      <c r="CJ106" s="86"/>
      <c r="CK106" s="17">
        <f t="shared" si="690"/>
        <v>-5.4408156119186926E-5</v>
      </c>
    </row>
    <row r="107" spans="2:89" ht="18.600000000000001" customHeight="1" thickBot="1">
      <c r="E107" s="6" t="s">
        <v>3</v>
      </c>
      <c r="J107" s="6" t="s">
        <v>5</v>
      </c>
      <c r="O107" s="6" t="s">
        <v>10</v>
      </c>
      <c r="T107" s="6" t="s">
        <v>6</v>
      </c>
      <c r="Y107" s="6" t="s">
        <v>11</v>
      </c>
      <c r="AD107" s="6" t="s">
        <v>12</v>
      </c>
      <c r="AI107" s="6" t="s">
        <v>13</v>
      </c>
      <c r="AN107" s="6" t="s">
        <v>14</v>
      </c>
      <c r="AS107" s="6" t="s">
        <v>15</v>
      </c>
      <c r="AX107" s="6" t="s">
        <v>19</v>
      </c>
      <c r="BC107" s="6" t="s">
        <v>17</v>
      </c>
      <c r="BH107" s="6" t="s">
        <v>20</v>
      </c>
      <c r="BM107" s="6" t="s">
        <v>18</v>
      </c>
      <c r="BQ107" s="26" t="s">
        <v>16</v>
      </c>
      <c r="BR107" s="26"/>
      <c r="BS107" s="21"/>
      <c r="BT107" s="21"/>
      <c r="BU107" s="21"/>
      <c r="BV107" s="21"/>
      <c r="BW107" s="26" t="s">
        <v>21</v>
      </c>
      <c r="BX107" s="21"/>
      <c r="BY107" s="21"/>
      <c r="CE107" s="59">
        <f t="shared" si="652"/>
        <v>1.56</v>
      </c>
      <c r="CF107" s="60">
        <f t="shared" si="688"/>
        <v>-48.82644666822894</v>
      </c>
      <c r="CG107" s="62">
        <f t="shared" si="689"/>
        <v>-25.37622753260975</v>
      </c>
      <c r="CH107" s="86"/>
      <c r="CI107" s="86"/>
      <c r="CJ107" s="86"/>
      <c r="CK107" s="17">
        <f t="shared" si="690"/>
        <v>-5.4019803238423656E-5</v>
      </c>
    </row>
    <row r="108" spans="2:89" ht="18.600000000000001" customHeight="1" thickBot="1">
      <c r="B108" s="11"/>
      <c r="D108" s="266" t="s">
        <v>113</v>
      </c>
      <c r="E108" s="267"/>
      <c r="F108" s="268" t="s">
        <v>114</v>
      </c>
      <c r="G108" s="269"/>
      <c r="H108" s="237"/>
      <c r="I108" s="262" t="s">
        <v>0</v>
      </c>
      <c r="J108" s="263"/>
      <c r="K108" s="264" t="s">
        <v>1</v>
      </c>
      <c r="L108" s="265"/>
      <c r="M108" s="21"/>
      <c r="N108" s="262" t="s">
        <v>115</v>
      </c>
      <c r="O108" s="263"/>
      <c r="P108" s="264" t="s">
        <v>116</v>
      </c>
      <c r="Q108" s="265"/>
      <c r="R108" s="21"/>
      <c r="S108" s="266" t="s">
        <v>117</v>
      </c>
      <c r="T108" s="267"/>
      <c r="U108" s="268" t="s">
        <v>118</v>
      </c>
      <c r="V108" s="269"/>
      <c r="W108" s="20"/>
      <c r="X108" s="262" t="s">
        <v>119</v>
      </c>
      <c r="Y108" s="263"/>
      <c r="Z108" s="264" t="s">
        <v>120</v>
      </c>
      <c r="AA108" s="265"/>
      <c r="AB108" s="20"/>
      <c r="AC108" s="262" t="s">
        <v>121</v>
      </c>
      <c r="AD108" s="263"/>
      <c r="AE108" s="264" t="s">
        <v>7</v>
      </c>
      <c r="AF108" s="265"/>
      <c r="AG108" s="20"/>
      <c r="AH108" s="262" t="s">
        <v>122</v>
      </c>
      <c r="AI108" s="263"/>
      <c r="AJ108" s="264" t="s">
        <v>123</v>
      </c>
      <c r="AK108" s="265"/>
      <c r="AL108" s="20"/>
      <c r="AM108" s="266" t="s">
        <v>124</v>
      </c>
      <c r="AN108" s="267"/>
      <c r="AO108" s="268" t="s">
        <v>125</v>
      </c>
      <c r="AP108" s="269"/>
      <c r="AQ108" s="21"/>
      <c r="AR108" s="262" t="s">
        <v>126</v>
      </c>
      <c r="AS108" s="263"/>
      <c r="AT108" s="264" t="s">
        <v>2</v>
      </c>
      <c r="AU108" s="265"/>
      <c r="AV108" s="41"/>
      <c r="AW108" s="262" t="s">
        <v>127</v>
      </c>
      <c r="AX108" s="263"/>
      <c r="AY108" s="264" t="s">
        <v>128</v>
      </c>
      <c r="AZ108" s="265"/>
      <c r="BA108" s="20"/>
      <c r="BB108" s="262" t="s">
        <v>129</v>
      </c>
      <c r="BC108" s="263"/>
      <c r="BD108" s="264" t="s">
        <v>130</v>
      </c>
      <c r="BE108" s="265"/>
      <c r="BF108" s="41"/>
      <c r="BG108" s="266" t="s">
        <v>131</v>
      </c>
      <c r="BH108" s="267"/>
      <c r="BI108" s="268" t="s">
        <v>132</v>
      </c>
      <c r="BJ108" s="269"/>
      <c r="BK108" s="41"/>
      <c r="BL108" s="262" t="s">
        <v>133</v>
      </c>
      <c r="BM108" s="263"/>
      <c r="BN108" s="264" t="s">
        <v>134</v>
      </c>
      <c r="BO108" s="265"/>
      <c r="BP108" s="41"/>
      <c r="BQ108" s="262" t="s">
        <v>135</v>
      </c>
      <c r="BR108" s="263"/>
      <c r="BS108" s="264" t="s">
        <v>136</v>
      </c>
      <c r="BT108" s="265"/>
      <c r="BU108" s="20"/>
      <c r="BV108" s="262" t="s">
        <v>137</v>
      </c>
      <c r="BW108" s="263"/>
      <c r="BX108" s="264" t="s">
        <v>138</v>
      </c>
      <c r="BY108" s="265"/>
      <c r="CA108" s="27" t="s">
        <v>8</v>
      </c>
      <c r="CC108" s="113" t="s">
        <v>74</v>
      </c>
      <c r="CD108" s="13"/>
      <c r="CE108" s="59">
        <f t="shared" si="652"/>
        <v>1.58</v>
      </c>
      <c r="CF108" s="60">
        <f t="shared" si="688"/>
        <v>-48.909505238775843</v>
      </c>
      <c r="CG108" s="62">
        <f t="shared" si="689"/>
        <v>-26.55097665891536</v>
      </c>
      <c r="CH108" s="64"/>
      <c r="CI108" s="86"/>
      <c r="CJ108" s="86"/>
      <c r="CK108" s="17">
        <f t="shared" si="690"/>
        <v>-5.271858280659486E-5</v>
      </c>
    </row>
    <row r="109" spans="2:89" ht="18.600000000000001" customHeight="1" thickTop="1" thickBot="1">
      <c r="B109" s="37">
        <v>0.32</v>
      </c>
      <c r="D109" s="1">
        <v>1</v>
      </c>
      <c r="E109" s="7">
        <v>0</v>
      </c>
      <c r="F109" s="2">
        <v>0</v>
      </c>
      <c r="G109" s="8">
        <v>0</v>
      </c>
      <c r="I109" s="1">
        <v>1</v>
      </c>
      <c r="J109" s="9">
        <v>0</v>
      </c>
      <c r="K109" s="2">
        <v>0</v>
      </c>
      <c r="L109" s="8">
        <f t="shared" ref="L109:L172" si="759">IF(0=(1-$J$9*$K$9*$B109^2),10^18,$B109*$K$9/(1-$J$9*$K$9*$B109^2))</f>
        <v>0.39159305666438421</v>
      </c>
      <c r="N109" s="1">
        <f t="shared" ref="N109" si="760">D109*I109+F109*I112-E109*J109-G109*J112</f>
        <v>1</v>
      </c>
      <c r="O109" s="9">
        <f t="shared" ref="O109" si="761">(D109*J109+E109*I109+F109*J112+G109*I112)</f>
        <v>0</v>
      </c>
      <c r="P109" s="2">
        <f t="shared" ref="P109" si="762">D109*K109+F109*K112-E109*L109-G109*L112</f>
        <v>0</v>
      </c>
      <c r="Q109" s="8">
        <f t="shared" ref="Q109" si="763">(D109*L109+E109*K109+F109*L112+G109*K112)</f>
        <v>0.39159305666438421</v>
      </c>
      <c r="S109" s="1">
        <v>1</v>
      </c>
      <c r="T109" s="7">
        <v>0</v>
      </c>
      <c r="U109" s="2">
        <v>0</v>
      </c>
      <c r="V109" s="8">
        <v>0</v>
      </c>
      <c r="X109" s="1">
        <f t="shared" ref="X109" si="764">N109*S109+P109*S112-O109*T109-Q109*T112</f>
        <v>0.81061933230819716</v>
      </c>
      <c r="Y109" s="9">
        <f t="shared" ref="Y109" si="765">(N109*T109+O109*S109+P109*T112+Q109*S112)</f>
        <v>0</v>
      </c>
      <c r="Z109" s="2">
        <f t="shared" ref="Z109" si="766">N109*U109+P109*U112-O109*V109-Q109*V112</f>
        <v>0</v>
      </c>
      <c r="AA109" s="8">
        <f t="shared" ref="AA109" si="767">(N109*V109+O109*U109+P109*V112+Q109*U112)</f>
        <v>0.39159305666438421</v>
      </c>
      <c r="AB109" s="20"/>
      <c r="AC109" s="1">
        <v>1</v>
      </c>
      <c r="AD109" s="9">
        <v>0</v>
      </c>
      <c r="AE109" s="2">
        <v>0</v>
      </c>
      <c r="AF109" s="8">
        <f t="shared" ref="AF109:AF172" si="768">IF(0=(1-$AE$9*$AD$9*$B109^2),10^18,$B109*$AE$9/(1-$AE$9*$AD$9*$B109^2))</f>
        <v>0.25045216994527469</v>
      </c>
      <c r="AH109" s="1">
        <f t="shared" ref="AH109" si="769">X109*AC109+Z109*AC112-Y109*AD109-AA109*AD112</f>
        <v>0.81061933230819716</v>
      </c>
      <c r="AI109" s="9">
        <f t="shared" ref="AI109" si="770">(X109*AD109+Y109*AC109+Z109*AD112+AA109*AC112)</f>
        <v>0</v>
      </c>
      <c r="AJ109" s="2">
        <f t="shared" ref="AJ109" si="771">X109*AE109+Z109*AE112-Y109*AF109-AA109*AF112</f>
        <v>0</v>
      </c>
      <c r="AK109" s="8">
        <f t="shared" ref="AK109" si="772">(X109*AF109+Y109*AE109+Z109*AF112+AA109*AE112)</f>
        <v>0.59461442744056192</v>
      </c>
      <c r="AM109" s="1">
        <v>1</v>
      </c>
      <c r="AN109" s="7">
        <v>0</v>
      </c>
      <c r="AO109" s="2">
        <v>0</v>
      </c>
      <c r="AP109" s="8">
        <v>0</v>
      </c>
      <c r="AR109" s="1">
        <f t="shared" ref="AR109" si="773">AH109*AM109+AJ109*AM112-AI109*AN109-AK109*AN112</f>
        <v>0.56748387138546108</v>
      </c>
      <c r="AS109" s="9">
        <f t="shared" ref="AS109" si="774">(AH109*AN109+AI109*AM109+AJ109*AN112+AK109*AM112)</f>
        <v>0</v>
      </c>
      <c r="AT109" s="2">
        <f t="shared" ref="AT109" si="775">AH109*AO109+AJ109*AO112-AI109*AP109-AK109*AP112</f>
        <v>0</v>
      </c>
      <c r="AU109" s="8">
        <f t="shared" ref="AU109" si="776">(AH109*AP109+AI109*AO109+AJ109*AP112+AK109*AO112)</f>
        <v>0.59461442744056192</v>
      </c>
      <c r="AV109" s="20"/>
      <c r="AW109" s="1">
        <v>1</v>
      </c>
      <c r="AX109" s="9">
        <v>0</v>
      </c>
      <c r="AY109" s="2">
        <v>0</v>
      </c>
      <c r="AZ109" s="8">
        <f t="shared" ref="AZ109:AZ172" si="777">IF(0=(1-$AX$9*$AY$9*$B109^2),10^18,$B109*$AY$9/(1-$AX$9*$AY$9*$B109^2))</f>
        <v>0.27247252425538515</v>
      </c>
      <c r="BB109" s="1">
        <f t="shared" ref="BB109" si="778">AR109*AW109+AT109*AW112-AS109*AX109-AU109*AX112</f>
        <v>0.56748387138546108</v>
      </c>
      <c r="BC109" s="9">
        <f t="shared" ref="BC109" si="779">(AR109*AX109+AS109*AW109+AT109*AX112+AU109*AW112)</f>
        <v>0</v>
      </c>
      <c r="BD109" s="2">
        <f t="shared" ref="BD109" si="780">AR109*AY109+AT109*AY112-AS109*AZ109-AU109*AZ112</f>
        <v>0</v>
      </c>
      <c r="BE109" s="8">
        <f t="shared" ref="BE109" si="781">(AR109*AZ109+AS109*AY109+AT109*AZ112+AU109*AY112)</f>
        <v>0.74923819035117689</v>
      </c>
      <c r="BG109" s="1">
        <v>1</v>
      </c>
      <c r="BH109" s="7">
        <v>0</v>
      </c>
      <c r="BI109" s="2">
        <v>0</v>
      </c>
      <c r="BJ109" s="8">
        <v>0</v>
      </c>
      <c r="BK109" s="20"/>
      <c r="BL109" s="1">
        <f t="shared" ref="BL109" si="782">BB109*BG109+BD109*BG112-BC109*BH109-BE109*BH112</f>
        <v>0.36704767070271427</v>
      </c>
      <c r="BM109" s="9">
        <f t="shared" ref="BM109" si="783">(BB109*BH109+BC109*BG109+BD109*BH112+BE109*BG112)</f>
        <v>0</v>
      </c>
      <c r="BN109" s="2">
        <f t="shared" ref="BN109" si="784">BB109*BI109+BD109*BI112-BC109*BJ109-BE109*BJ112</f>
        <v>0</v>
      </c>
      <c r="BO109" s="8">
        <f t="shared" ref="BO109" si="785">(BB109*BJ109+BC109*BI109+BD109*BJ112+BE109*BI112)</f>
        <v>0.74923819035117689</v>
      </c>
      <c r="BP109" s="20"/>
      <c r="BQ109" s="16">
        <v>1</v>
      </c>
      <c r="BR109" s="23">
        <v>0</v>
      </c>
      <c r="BS109" s="14">
        <v>0</v>
      </c>
      <c r="BT109" s="22">
        <v>0</v>
      </c>
      <c r="BV109" s="1">
        <f t="shared" ref="BV109" si="786">BL109*BQ109+BN109*BQ112-BM109*BR109-BO109*BR112</f>
        <v>0.36704767070271427</v>
      </c>
      <c r="BW109" s="9">
        <f t="shared" ref="BW109" si="787">(BL109*BR109+BM109*BQ109+BN109*BR112+BO109*BQ112)</f>
        <v>0.74923819035117689</v>
      </c>
      <c r="BX109" s="2">
        <f t="shared" ref="BX109" si="788">BL109*BS109+BN109*BS112-BM109*BT109-BO109*BT112</f>
        <v>0</v>
      </c>
      <c r="BY109" s="8">
        <f t="shared" ref="BY109" si="789">(BL109*BT109+BM109*BS109+BN109*BT112+BO109*BS112)</f>
        <v>0.74923819035117689</v>
      </c>
      <c r="CA109" s="28">
        <f t="shared" ref="CA109" si="790">20*LOG(((1+$BR$9)/$BR$9)/((BV109+BV112)^2+(BW109+BW112)^2)^0.5)</f>
        <v>-0.17507365087401461</v>
      </c>
      <c r="CC109" s="114">
        <f t="shared" ref="CC109" si="791">((BV109^2+BW109^2)^0.5)/((BV112^2+BW112^2)^0.5)</f>
        <v>0.68849203449123031</v>
      </c>
      <c r="CD109" s="13"/>
      <c r="CE109" s="59">
        <f t="shared" si="652"/>
        <v>1.6</v>
      </c>
      <c r="CF109" s="60">
        <f t="shared" si="688"/>
        <v>-49.057850086300483</v>
      </c>
      <c r="CG109" s="62">
        <f t="shared" si="689"/>
        <v>-27.676318680359824</v>
      </c>
      <c r="CH109" s="64"/>
      <c r="CI109" s="86"/>
      <c r="CJ109" s="86"/>
      <c r="CK109" s="17">
        <f t="shared" si="690"/>
        <v>-5.0677859172567174E-5</v>
      </c>
    </row>
    <row r="110" spans="2:89" ht="18.600000000000001" customHeight="1" thickBot="1">
      <c r="D110" s="3"/>
      <c r="G110" s="4"/>
      <c r="I110" s="3"/>
      <c r="L110" s="4"/>
      <c r="N110" s="3"/>
      <c r="Q110" s="4"/>
      <c r="S110" s="3"/>
      <c r="V110" s="4"/>
      <c r="X110" s="3"/>
      <c r="AA110" s="4"/>
      <c r="AC110" s="3"/>
      <c r="AF110" s="4"/>
      <c r="AH110" s="3"/>
      <c r="AK110" s="4"/>
      <c r="AM110" s="3"/>
      <c r="AP110" s="4"/>
      <c r="AR110" s="3"/>
      <c r="AU110" s="4"/>
      <c r="AW110" s="3"/>
      <c r="AZ110" s="4"/>
      <c r="BB110" s="3"/>
      <c r="BE110" s="4"/>
      <c r="BG110" s="3"/>
      <c r="BJ110" s="4"/>
      <c r="BL110" s="3"/>
      <c r="BO110" s="4"/>
      <c r="BQ110" s="16"/>
      <c r="BR110" s="14"/>
      <c r="BS110" s="14"/>
      <c r="BT110" s="17"/>
      <c r="BV110" s="3"/>
      <c r="BY110" s="4"/>
      <c r="CC110" s="115"/>
      <c r="CD110" s="13"/>
      <c r="CE110" s="59">
        <f t="shared" si="652"/>
        <v>1.62</v>
      </c>
      <c r="CF110" s="60">
        <f t="shared" si="688"/>
        <v>-49.264601732998571</v>
      </c>
      <c r="CG110" s="62">
        <f t="shared" si="689"/>
        <v>-28.755692982127893</v>
      </c>
      <c r="CH110" s="64"/>
      <c r="CI110" s="86"/>
      <c r="CJ110" s="86"/>
      <c r="CK110" s="17">
        <f t="shared" si="690"/>
        <v>-4.8062823039052555E-5</v>
      </c>
    </row>
    <row r="111" spans="2:89" ht="18.600000000000001" customHeight="1" thickBot="1">
      <c r="D111" s="271" t="s">
        <v>141</v>
      </c>
      <c r="E111" s="272"/>
      <c r="F111" s="273" t="s">
        <v>142</v>
      </c>
      <c r="G111" s="274"/>
      <c r="H111" s="237"/>
      <c r="I111" s="271" t="s">
        <v>143</v>
      </c>
      <c r="J111" s="272"/>
      <c r="K111" s="273" t="s">
        <v>144</v>
      </c>
      <c r="L111" s="274"/>
      <c r="N111" s="262" t="s">
        <v>145</v>
      </c>
      <c r="O111" s="263"/>
      <c r="P111" s="264" t="s">
        <v>146</v>
      </c>
      <c r="Q111" s="265"/>
      <c r="S111" s="271" t="s">
        <v>147</v>
      </c>
      <c r="T111" s="272"/>
      <c r="U111" s="273" t="s">
        <v>148</v>
      </c>
      <c r="V111" s="274"/>
      <c r="W111" s="20"/>
      <c r="X111" s="262" t="s">
        <v>149</v>
      </c>
      <c r="Y111" s="263"/>
      <c r="Z111" s="264" t="s">
        <v>150</v>
      </c>
      <c r="AA111" s="265"/>
      <c r="AB111" s="20"/>
      <c r="AC111" s="271" t="s">
        <v>151</v>
      </c>
      <c r="AD111" s="272"/>
      <c r="AE111" s="273" t="s">
        <v>152</v>
      </c>
      <c r="AF111" s="274"/>
      <c r="AG111" s="20"/>
      <c r="AH111" s="262" t="s">
        <v>153</v>
      </c>
      <c r="AI111" s="263"/>
      <c r="AJ111" s="264" t="s">
        <v>154</v>
      </c>
      <c r="AK111" s="265"/>
      <c r="AL111" s="20"/>
      <c r="AM111" s="271" t="s">
        <v>155</v>
      </c>
      <c r="AN111" s="272"/>
      <c r="AO111" s="273" t="s">
        <v>156</v>
      </c>
      <c r="AP111" s="274"/>
      <c r="AR111" s="262" t="s">
        <v>157</v>
      </c>
      <c r="AS111" s="263"/>
      <c r="AT111" s="264" t="s">
        <v>158</v>
      </c>
      <c r="AU111" s="265"/>
      <c r="AV111" s="41"/>
      <c r="AW111" s="271" t="s">
        <v>159</v>
      </c>
      <c r="AX111" s="272"/>
      <c r="AY111" s="273" t="s">
        <v>160</v>
      </c>
      <c r="AZ111" s="274"/>
      <c r="BA111" s="20"/>
      <c r="BB111" s="262" t="s">
        <v>161</v>
      </c>
      <c r="BC111" s="263"/>
      <c r="BD111" s="264" t="s">
        <v>162</v>
      </c>
      <c r="BE111" s="265"/>
      <c r="BF111" s="41"/>
      <c r="BG111" s="271" t="s">
        <v>163</v>
      </c>
      <c r="BH111" s="272"/>
      <c r="BI111" s="273" t="s">
        <v>164</v>
      </c>
      <c r="BJ111" s="274"/>
      <c r="BK111" s="41"/>
      <c r="BL111" s="262" t="s">
        <v>165</v>
      </c>
      <c r="BM111" s="263"/>
      <c r="BN111" s="264" t="s">
        <v>166</v>
      </c>
      <c r="BO111" s="265"/>
      <c r="BP111" s="41"/>
      <c r="BQ111" s="271" t="s">
        <v>167</v>
      </c>
      <c r="BR111" s="272"/>
      <c r="BS111" s="273" t="s">
        <v>168</v>
      </c>
      <c r="BT111" s="274"/>
      <c r="BU111" s="20"/>
      <c r="BV111" s="262" t="s">
        <v>169</v>
      </c>
      <c r="BW111" s="263"/>
      <c r="BX111" s="264" t="s">
        <v>170</v>
      </c>
      <c r="BY111" s="265"/>
      <c r="CA111" s="55" t="s">
        <v>35</v>
      </c>
      <c r="CC111" s="116" t="s">
        <v>75</v>
      </c>
      <c r="CD111" s="13"/>
      <c r="CE111" s="59">
        <f t="shared" si="652"/>
        <v>1.64</v>
      </c>
      <c r="CF111" s="60">
        <f t="shared" si="688"/>
        <v>-49.524638460806251</v>
      </c>
      <c r="CG111" s="62">
        <f t="shared" si="689"/>
        <v>-29.79220127899293</v>
      </c>
      <c r="CH111" s="64"/>
      <c r="CI111" s="86"/>
      <c r="CJ111" s="86"/>
      <c r="CK111" s="17">
        <f t="shared" si="690"/>
        <v>-4.5024926887803836E-5</v>
      </c>
    </row>
    <row r="112" spans="2:89" ht="18.600000000000001" customHeight="1" thickTop="1" thickBot="1">
      <c r="D112" s="1">
        <v>0</v>
      </c>
      <c r="E112" s="9">
        <f t="shared" ref="E112" si="792">$E$9*$B109</f>
        <v>0.37657600000000002</v>
      </c>
      <c r="F112" s="2">
        <v>1</v>
      </c>
      <c r="G112" s="8">
        <v>0</v>
      </c>
      <c r="I112" s="1">
        <v>0</v>
      </c>
      <c r="J112" s="9">
        <v>0</v>
      </c>
      <c r="K112" s="2">
        <v>1</v>
      </c>
      <c r="L112" s="8">
        <v>0</v>
      </c>
      <c r="N112" s="1">
        <f t="shared" ref="N112" si="793">D112*I109+F112*I112-E112*J109-G112*J112</f>
        <v>0</v>
      </c>
      <c r="O112" s="9">
        <f t="shared" ref="O112" si="794">(D112*J109+E112*I109+F112*J112+G112*I112)</f>
        <v>0.37657600000000002</v>
      </c>
      <c r="P112" s="2">
        <f t="shared" ref="P112" si="795">D112*K109+F112*K112-E112*L109-G112*L112</f>
        <v>0.85253545309355283</v>
      </c>
      <c r="Q112" s="8">
        <f t="shared" ref="Q112" si="796">(D112*L109+E112*K109+F112*L112+G112*K112)</f>
        <v>0</v>
      </c>
      <c r="S112" s="1">
        <v>0</v>
      </c>
      <c r="T112" s="9">
        <f t="shared" ref="T112" si="797">$T$9*$B109</f>
        <v>0.48361600000000005</v>
      </c>
      <c r="U112" s="2">
        <v>1</v>
      </c>
      <c r="V112" s="8">
        <v>0</v>
      </c>
      <c r="X112" s="1">
        <f t="shared" ref="X112" si="798">N112*S109+P112*S112-O112*T109-Q112*T112</f>
        <v>0</v>
      </c>
      <c r="Y112" s="9">
        <f t="shared" ref="Y112" si="799">(N112*T109+O112*S109+P112*T112+Q112*S112)</f>
        <v>0.78887578568329175</v>
      </c>
      <c r="Z112" s="2">
        <f t="shared" ref="Z112" si="800">N112*U109+P112*U112-O112*V109-Q112*V112</f>
        <v>0.85253545309355283</v>
      </c>
      <c r="AA112" s="8">
        <f t="shared" ref="AA112" si="801">(N112*V109+O112*U109+P112*V112+Q112*U112)</f>
        <v>0</v>
      </c>
      <c r="AB112" s="20"/>
      <c r="AC112" s="1">
        <v>0</v>
      </c>
      <c r="AD112" s="9">
        <v>0</v>
      </c>
      <c r="AE112" s="2">
        <v>1</v>
      </c>
      <c r="AF112" s="8">
        <v>0</v>
      </c>
      <c r="AH112" s="1">
        <f t="shared" ref="AH112" si="802">X112*AC109+Z112*AC112-Y112*AD109-AA112*AD112</f>
        <v>0</v>
      </c>
      <c r="AI112" s="9">
        <f t="shared" ref="AI112" si="803">(X112*AD109+Y112*AC109+Z112*AD112+AA112*AC112)</f>
        <v>0.78887578568329175</v>
      </c>
      <c r="AJ112" s="2">
        <f t="shared" ref="AJ112" si="804">X112*AE109+Z112*AE112-Y112*AF109-AA112*AF112</f>
        <v>0.65495980075188898</v>
      </c>
      <c r="AK112" s="8">
        <f t="shared" ref="AK112" si="805">(X112*AF109+Y112*AE109+Z112*AF112+AA112*AE112)</f>
        <v>0</v>
      </c>
      <c r="AM112" s="1">
        <v>0</v>
      </c>
      <c r="AN112" s="9">
        <f t="shared" ref="AN112" si="806">$AN$9*$B109</f>
        <v>0.40889600000000004</v>
      </c>
      <c r="AO112" s="2">
        <v>1</v>
      </c>
      <c r="AP112" s="8">
        <v>0</v>
      </c>
      <c r="AR112" s="1">
        <f t="shared" ref="AR112" si="807">AH112*AM109+AJ112*AM112-AI112*AN109-AK112*AN112</f>
        <v>0</v>
      </c>
      <c r="AS112" s="9">
        <f t="shared" ref="AS112" si="808">(AH112*AN109+AI112*AM109+AJ112*AN112+AK112*AM112)</f>
        <v>1.0566862283715361</v>
      </c>
      <c r="AT112" s="2">
        <f t="shared" ref="AT112" si="809">AH112*AO109+AJ112*AO112-AI112*AP109-AK112*AP112</f>
        <v>0.65495980075188898</v>
      </c>
      <c r="AU112" s="8">
        <f t="shared" ref="AU112" si="810">(AH112*AP109+AI112*AO109+AJ112*AP112+AK112*AO112)</f>
        <v>0</v>
      </c>
      <c r="AV112" s="20"/>
      <c r="AW112" s="1">
        <v>0</v>
      </c>
      <c r="AX112" s="9">
        <v>0</v>
      </c>
      <c r="AY112" s="2">
        <v>1</v>
      </c>
      <c r="AZ112" s="8">
        <v>0</v>
      </c>
      <c r="BB112" s="1">
        <f t="shared" ref="BB112" si="811">AR112*AW109+AT112*AW112-AS112*AX109-AU112*AX112</f>
        <v>0</v>
      </c>
      <c r="BC112" s="9">
        <f t="shared" ref="BC112" si="812">(AR112*AX109+AS112*AW109+AT112*AX112+AU112*AW112)</f>
        <v>1.0566862283715361</v>
      </c>
      <c r="BD112" s="2">
        <f t="shared" ref="BD112" si="813">AR112*AY109+AT112*AY112-AS112*AZ109-AU112*AZ112</f>
        <v>0.36704183676159413</v>
      </c>
      <c r="BE112" s="8">
        <f t="shared" ref="BE112" si="814">(AR112*AZ109+AS112*AY109+AT112*AZ112+AU112*AY112)</f>
        <v>0</v>
      </c>
      <c r="BG112" s="1">
        <v>0</v>
      </c>
      <c r="BH112" s="9">
        <f t="shared" ref="BH112" si="815">$BH$9*$B109</f>
        <v>0.26751999999999998</v>
      </c>
      <c r="BI112" s="2">
        <v>1</v>
      </c>
      <c r="BJ112" s="8">
        <v>0</v>
      </c>
      <c r="BK112" s="20"/>
      <c r="BL112" s="1">
        <f t="shared" ref="BL112" si="816">BB112*BG109+BD112*BG112-BC112*BH109-BE112*BH112</f>
        <v>0</v>
      </c>
      <c r="BM112" s="9">
        <f t="shared" ref="BM112" si="817">(BB112*BH109+BC112*BG109+BD112*BH112+BE112*BG112)</f>
        <v>1.1548772605419977</v>
      </c>
      <c r="BN112" s="2">
        <f t="shared" ref="BN112" si="818">BB112*BI109+BD112*BI112-BC112*BJ109-BE112*BJ112</f>
        <v>0.36704183676159413</v>
      </c>
      <c r="BO112" s="8">
        <f t="shared" ref="BO112" si="819">(BB112*BJ109+BC112*BI109+BD112*BJ112+BE112*BI112)</f>
        <v>0</v>
      </c>
      <c r="BP112" s="20"/>
      <c r="BQ112" s="18">
        <f t="shared" ref="BQ112:BQ175" si="820">1/$BR$9</f>
        <v>1</v>
      </c>
      <c r="BR112" s="25">
        <v>0</v>
      </c>
      <c r="BS112" s="19">
        <v>1</v>
      </c>
      <c r="BT112" s="24">
        <v>0</v>
      </c>
      <c r="BV112" s="1">
        <f t="shared" ref="BV112" si="821">BL112*BQ109+BN112*BQ112-BM112*BR109-BO112*BR112</f>
        <v>0.36704183676159413</v>
      </c>
      <c r="BW112" s="9">
        <f t="shared" ref="BW112" si="822">(BL112*BR109+BM112*BQ109+BN112*BR112+BO112*BQ112)</f>
        <v>1.1548772605419977</v>
      </c>
      <c r="BX112" s="2">
        <f t="shared" ref="BX112" si="823">BL112*BS109+BN112*BS112-BM112*BT109-BO112*BT112</f>
        <v>0.36704183676159413</v>
      </c>
      <c r="BY112" s="8">
        <f t="shared" ref="BY112" si="824">(BL112*BT109+BM112*BS109+BN112*BT112+BO112*BS112)</f>
        <v>0</v>
      </c>
      <c r="CA112" s="56">
        <f t="shared" ref="CA112" si="825">(180/PI())*ATAN(-1*(BW109+BW112)/(BV109+BV112))</f>
        <v>-68.916960400807724</v>
      </c>
      <c r="CC112" s="117">
        <f t="shared" ref="CC112" si="826">20*LOG(((1-(10^(CA109/20)^2)*(1-((1-CC109)/(1+CC109))^2))^0.5))</f>
        <v>-11.414518251137762</v>
      </c>
      <c r="CD112" s="13"/>
      <c r="CE112" s="59">
        <f t="shared" si="652"/>
        <v>1.66</v>
      </c>
      <c r="CF112" s="60">
        <f t="shared" si="688"/>
        <v>-49.834240506502312</v>
      </c>
      <c r="CG112" s="62">
        <f t="shared" si="689"/>
        <v>-30.788650179762673</v>
      </c>
      <c r="CH112" s="64"/>
      <c r="CI112" s="86"/>
      <c r="CJ112" s="86"/>
      <c r="CK112" s="17">
        <f t="shared" si="690"/>
        <v>-4.1698935939287274E-5</v>
      </c>
    </row>
    <row r="113" spans="2:89" ht="18.600000000000001" customHeight="1">
      <c r="CE113" s="59">
        <f t="shared" si="652"/>
        <v>1.68</v>
      </c>
      <c r="CF113" s="60">
        <f t="shared" si="688"/>
        <v>-50.190851302174657</v>
      </c>
      <c r="CG113" s="62">
        <f t="shared" si="689"/>
        <v>-31.747587258789526</v>
      </c>
      <c r="CH113" s="86"/>
      <c r="CI113" s="86"/>
      <c r="CJ113" s="86"/>
      <c r="CK113" s="17">
        <f t="shared" si="690"/>
        <v>-3.8201802107103687E-5</v>
      </c>
    </row>
    <row r="114" spans="2:89" ht="18.600000000000001" customHeight="1" thickBot="1">
      <c r="E114" s="6" t="s">
        <v>3</v>
      </c>
      <c r="J114" s="6" t="s">
        <v>5</v>
      </c>
      <c r="O114" s="6" t="s">
        <v>10</v>
      </c>
      <c r="T114" s="6" t="s">
        <v>6</v>
      </c>
      <c r="Y114" s="6" t="s">
        <v>11</v>
      </c>
      <c r="AD114" s="6" t="s">
        <v>12</v>
      </c>
      <c r="AI114" s="6" t="s">
        <v>13</v>
      </c>
      <c r="AN114" s="6" t="s">
        <v>14</v>
      </c>
      <c r="AS114" s="6" t="s">
        <v>15</v>
      </c>
      <c r="AX114" s="6" t="s">
        <v>19</v>
      </c>
      <c r="BC114" s="6" t="s">
        <v>17</v>
      </c>
      <c r="BH114" s="6" t="s">
        <v>20</v>
      </c>
      <c r="BM114" s="6" t="s">
        <v>18</v>
      </c>
      <c r="BQ114" s="26" t="s">
        <v>16</v>
      </c>
      <c r="BR114" s="26"/>
      <c r="BS114" s="21"/>
      <c r="BT114" s="21"/>
      <c r="BU114" s="21"/>
      <c r="BV114" s="21"/>
      <c r="BW114" s="26" t="s">
        <v>21</v>
      </c>
      <c r="BX114" s="21"/>
      <c r="BY114" s="21"/>
      <c r="CE114" s="59">
        <f t="shared" si="652"/>
        <v>1.7</v>
      </c>
      <c r="CF114" s="60">
        <f t="shared" si="688"/>
        <v>-50.59292262264465</v>
      </c>
      <c r="CG114" s="62">
        <f t="shared" si="689"/>
        <v>-32.671331787071068</v>
      </c>
      <c r="CH114" s="86"/>
      <c r="CI114" s="86"/>
      <c r="CJ114" s="86"/>
      <c r="CK114" s="17">
        <f t="shared" si="690"/>
        <v>-3.4632761489051065E-5</v>
      </c>
    </row>
    <row r="115" spans="2:89" ht="18.600000000000001" customHeight="1" thickBot="1">
      <c r="B115" s="11"/>
      <c r="D115" s="266" t="s">
        <v>113</v>
      </c>
      <c r="E115" s="267"/>
      <c r="F115" s="268" t="s">
        <v>114</v>
      </c>
      <c r="G115" s="269"/>
      <c r="H115" s="237"/>
      <c r="I115" s="262" t="s">
        <v>0</v>
      </c>
      <c r="J115" s="263"/>
      <c r="K115" s="264" t="s">
        <v>1</v>
      </c>
      <c r="L115" s="265"/>
      <c r="M115" s="21"/>
      <c r="N115" s="262" t="s">
        <v>115</v>
      </c>
      <c r="O115" s="263"/>
      <c r="P115" s="264" t="s">
        <v>116</v>
      </c>
      <c r="Q115" s="265"/>
      <c r="R115" s="21"/>
      <c r="S115" s="266" t="s">
        <v>117</v>
      </c>
      <c r="T115" s="267"/>
      <c r="U115" s="268" t="s">
        <v>118</v>
      </c>
      <c r="V115" s="269"/>
      <c r="W115" s="20"/>
      <c r="X115" s="262" t="s">
        <v>119</v>
      </c>
      <c r="Y115" s="263"/>
      <c r="Z115" s="264" t="s">
        <v>120</v>
      </c>
      <c r="AA115" s="265"/>
      <c r="AB115" s="20"/>
      <c r="AC115" s="262" t="s">
        <v>121</v>
      </c>
      <c r="AD115" s="263"/>
      <c r="AE115" s="264" t="s">
        <v>7</v>
      </c>
      <c r="AF115" s="265"/>
      <c r="AG115" s="20"/>
      <c r="AH115" s="262" t="s">
        <v>122</v>
      </c>
      <c r="AI115" s="263"/>
      <c r="AJ115" s="264" t="s">
        <v>123</v>
      </c>
      <c r="AK115" s="265"/>
      <c r="AL115" s="20"/>
      <c r="AM115" s="266" t="s">
        <v>124</v>
      </c>
      <c r="AN115" s="267"/>
      <c r="AO115" s="268" t="s">
        <v>125</v>
      </c>
      <c r="AP115" s="269"/>
      <c r="AQ115" s="21"/>
      <c r="AR115" s="262" t="s">
        <v>126</v>
      </c>
      <c r="AS115" s="263"/>
      <c r="AT115" s="264" t="s">
        <v>2</v>
      </c>
      <c r="AU115" s="265"/>
      <c r="AV115" s="41"/>
      <c r="AW115" s="262" t="s">
        <v>127</v>
      </c>
      <c r="AX115" s="263"/>
      <c r="AY115" s="264" t="s">
        <v>128</v>
      </c>
      <c r="AZ115" s="265"/>
      <c r="BA115" s="20"/>
      <c r="BB115" s="262" t="s">
        <v>129</v>
      </c>
      <c r="BC115" s="263"/>
      <c r="BD115" s="264" t="s">
        <v>130</v>
      </c>
      <c r="BE115" s="265"/>
      <c r="BF115" s="41"/>
      <c r="BG115" s="266" t="s">
        <v>131</v>
      </c>
      <c r="BH115" s="267"/>
      <c r="BI115" s="268" t="s">
        <v>132</v>
      </c>
      <c r="BJ115" s="269"/>
      <c r="BK115" s="41"/>
      <c r="BL115" s="262" t="s">
        <v>133</v>
      </c>
      <c r="BM115" s="263"/>
      <c r="BN115" s="264" t="s">
        <v>134</v>
      </c>
      <c r="BO115" s="265"/>
      <c r="BP115" s="41"/>
      <c r="BQ115" s="262" t="s">
        <v>135</v>
      </c>
      <c r="BR115" s="263"/>
      <c r="BS115" s="264" t="s">
        <v>136</v>
      </c>
      <c r="BT115" s="265"/>
      <c r="BU115" s="20"/>
      <c r="BV115" s="262" t="s">
        <v>137</v>
      </c>
      <c r="BW115" s="263"/>
      <c r="BX115" s="264" t="s">
        <v>138</v>
      </c>
      <c r="BY115" s="265"/>
      <c r="CA115" s="27" t="s">
        <v>8</v>
      </c>
      <c r="CC115" s="113" t="s">
        <v>74</v>
      </c>
      <c r="CD115" s="13"/>
      <c r="CE115" s="59">
        <f t="shared" si="652"/>
        <v>1.72</v>
      </c>
      <c r="CF115" s="60">
        <f t="shared" si="688"/>
        <v>-51.039824089169983</v>
      </c>
      <c r="CG115" s="62">
        <f t="shared" si="689"/>
        <v>-33.562001043770678</v>
      </c>
      <c r="CH115" s="64"/>
      <c r="CI115" s="86"/>
      <c r="CJ115" s="86"/>
      <c r="CK115" s="17">
        <f t="shared" si="690"/>
        <v>-3.1074212888535326E-5</v>
      </c>
    </row>
    <row r="116" spans="2:89" ht="18.600000000000001" customHeight="1" thickTop="1" thickBot="1">
      <c r="B116" s="37">
        <v>0.34</v>
      </c>
      <c r="D116" s="1">
        <v>1</v>
      </c>
      <c r="E116" s="7">
        <v>0</v>
      </c>
      <c r="F116" s="2">
        <v>0</v>
      </c>
      <c r="G116" s="8">
        <v>0</v>
      </c>
      <c r="I116" s="1">
        <v>1</v>
      </c>
      <c r="J116" s="9">
        <v>0</v>
      </c>
      <c r="K116" s="2">
        <v>0</v>
      </c>
      <c r="L116" s="8">
        <f t="shared" ref="L116:L179" si="827">IF(0=(1-$J$9*$K$9*$B116^2),10^18,$B116*$K$9/(1-$J$9*$K$9*$B116^2))</f>
        <v>0.41737488597309397</v>
      </c>
      <c r="N116" s="1">
        <f t="shared" ref="N116" si="828">D116*I116+F116*I119-E116*J116-G116*J119</f>
        <v>1</v>
      </c>
      <c r="O116" s="9">
        <f t="shared" ref="O116" si="829">(D116*J116+E116*I116+F116*J119+G116*I119)</f>
        <v>0</v>
      </c>
      <c r="P116" s="2">
        <f t="shared" ref="P116" si="830">D116*K116+F116*K119-E116*L116-G116*L119</f>
        <v>0</v>
      </c>
      <c r="Q116" s="8">
        <f t="shared" ref="Q116" si="831">(D116*L116+E116*K116+F116*L119+G116*K119)</f>
        <v>0.41737488597309397</v>
      </c>
      <c r="S116" s="1">
        <v>1</v>
      </c>
      <c r="T116" s="7">
        <v>0</v>
      </c>
      <c r="U116" s="2">
        <v>0</v>
      </c>
      <c r="V116" s="8">
        <v>0</v>
      </c>
      <c r="X116" s="1">
        <f t="shared" ref="X116" si="832">N116*S116+P116*S119-O116*T116-Q116*T119</f>
        <v>0.78553525384181344</v>
      </c>
      <c r="Y116" s="9">
        <f t="shared" ref="Y116" si="833">(N116*T116+O116*S116+P116*T119+Q116*S119)</f>
        <v>0</v>
      </c>
      <c r="Z116" s="2">
        <f t="shared" ref="Z116" si="834">N116*U116+P116*U119-O116*V116-Q116*V119</f>
        <v>0</v>
      </c>
      <c r="AA116" s="8">
        <f t="shared" ref="AA116" si="835">(N116*V116+O116*U116+P116*V119+Q116*U119)</f>
        <v>0.41737488597309397</v>
      </c>
      <c r="AB116" s="20"/>
      <c r="AC116" s="1">
        <v>1</v>
      </c>
      <c r="AD116" s="9">
        <v>0</v>
      </c>
      <c r="AE116" s="2">
        <v>0</v>
      </c>
      <c r="AF116" s="8">
        <f t="shared" ref="AF116:AF179" si="836">IF(0=(1-$AE$9*$AD$9*$B116^2),10^18,$B116*$AE$9/(1-$AE$9*$AD$9*$B116^2))</f>
        <v>0.26891418400596978</v>
      </c>
      <c r="AH116" s="1">
        <f t="shared" ref="AH116" si="837">X116*AC116+Z116*AC119-Y116*AD116-AA116*AD119</f>
        <v>0.78553525384181344</v>
      </c>
      <c r="AI116" s="9">
        <f t="shared" ref="AI116" si="838">(X116*AD116+Y116*AC116+Z116*AD119+AA116*AC119)</f>
        <v>0</v>
      </c>
      <c r="AJ116" s="2">
        <f t="shared" ref="AJ116" si="839">X116*AE116+Z116*AE119-Y116*AF116-AA116*AF119</f>
        <v>0</v>
      </c>
      <c r="AK116" s="8">
        <f t="shared" ref="AK116" si="840">(X116*AF116+Y116*AE116+Z116*AF119+AA116*AE119)</f>
        <v>0.62861645776788755</v>
      </c>
      <c r="AM116" s="1">
        <v>1</v>
      </c>
      <c r="AN116" s="7">
        <v>0</v>
      </c>
      <c r="AO116" s="2">
        <v>0</v>
      </c>
      <c r="AP116" s="8">
        <v>0</v>
      </c>
      <c r="AR116" s="1">
        <f t="shared" ref="AR116" si="841">AH116*AM116+AJ116*AM119-AI116*AN116-AK116*AN119</f>
        <v>0.51243157653163918</v>
      </c>
      <c r="AS116" s="9">
        <f t="shared" ref="AS116" si="842">(AH116*AN116+AI116*AM116+AJ116*AN119+AK116*AM119)</f>
        <v>0</v>
      </c>
      <c r="AT116" s="2">
        <f t="shared" ref="AT116" si="843">AH116*AO116+AJ116*AO119-AI116*AP116-AK116*AP119</f>
        <v>0</v>
      </c>
      <c r="AU116" s="8">
        <f t="shared" ref="AU116" si="844">(AH116*AP116+AI116*AO116+AJ116*AP119+AK116*AO119)</f>
        <v>0.62861645776788755</v>
      </c>
      <c r="AV116" s="20"/>
      <c r="AW116" s="1">
        <v>1</v>
      </c>
      <c r="AX116" s="9">
        <v>0</v>
      </c>
      <c r="AY116" s="2">
        <v>0</v>
      </c>
      <c r="AZ116" s="8">
        <f t="shared" ref="AZ116:AZ179" si="845">IF(0=(1-$AX$9*$AY$9*$B116^2),10^18,$B116*$AY$9/(1-$AX$9*$AY$9*$B116^2))</f>
        <v>0.29183782247053325</v>
      </c>
      <c r="BB116" s="1">
        <f t="shared" ref="BB116" si="846">AR116*AW116+AT116*AW119-AS116*AX116-AU116*AX119</f>
        <v>0.51243157653163918</v>
      </c>
      <c r="BC116" s="9">
        <f t="shared" ref="BC116" si="847">(AR116*AX116+AS116*AW116+AT116*AX119+AU116*AW119)</f>
        <v>0</v>
      </c>
      <c r="BD116" s="2">
        <f t="shared" ref="BD116" si="848">AR116*AY116+AT116*AY119-AS116*AZ116-AU116*AZ119</f>
        <v>0</v>
      </c>
      <c r="BE116" s="8">
        <f t="shared" ref="BE116" si="849">(AR116*AZ116+AS116*AY116+AT116*AZ119+AU116*AY119)</f>
        <v>0.77816337322802354</v>
      </c>
      <c r="BG116" s="1">
        <v>1</v>
      </c>
      <c r="BH116" s="7">
        <v>0</v>
      </c>
      <c r="BI116" s="2">
        <v>0</v>
      </c>
      <c r="BJ116" s="8">
        <v>0</v>
      </c>
      <c r="BK116" s="20"/>
      <c r="BL116" s="1">
        <f t="shared" ref="BL116" si="850">BB116*BG116+BD116*BG119-BC116*BH116-BE116*BH119</f>
        <v>0.29124641932530576</v>
      </c>
      <c r="BM116" s="9">
        <f t="shared" ref="BM116" si="851">(BB116*BH116+BC116*BG116+BD116*BH119+BE116*BG119)</f>
        <v>0</v>
      </c>
      <c r="BN116" s="2">
        <f t="shared" ref="BN116" si="852">BB116*BI116+BD116*BI119-BC116*BJ116-BE116*BJ119</f>
        <v>0</v>
      </c>
      <c r="BO116" s="8">
        <f t="shared" ref="BO116" si="853">(BB116*BJ116+BC116*BI116+BD116*BJ119+BE116*BI119)</f>
        <v>0.77816337322802354</v>
      </c>
      <c r="BP116" s="20"/>
      <c r="BQ116" s="16">
        <v>1</v>
      </c>
      <c r="BR116" s="23">
        <v>0</v>
      </c>
      <c r="BS116" s="14">
        <v>0</v>
      </c>
      <c r="BT116" s="22">
        <v>0</v>
      </c>
      <c r="BV116" s="1">
        <f t="shared" ref="BV116" si="854">BL116*BQ116+BN116*BQ119-BM116*BR116-BO116*BR119</f>
        <v>0.29124641932530576</v>
      </c>
      <c r="BW116" s="9">
        <f t="shared" ref="BW116" si="855">(BL116*BR116+BM116*BQ116+BN116*BR119+BO116*BQ119)</f>
        <v>0.77816337322802354</v>
      </c>
      <c r="BX116" s="2">
        <f t="shared" ref="BX116" si="856">BL116*BS116+BN116*BS119-BM116*BT116-BO116*BT119</f>
        <v>0</v>
      </c>
      <c r="BY116" s="8">
        <f t="shared" ref="BY116" si="857">(BL116*BT116+BM116*BS116+BN116*BT119+BO116*BS119)</f>
        <v>0.77816337322802354</v>
      </c>
      <c r="CA116" s="28">
        <f t="shared" ref="CA116" si="858">20*LOG(((1+$BR$9)/$BR$9)/((BV116+BV119)^2+(BW116+BW119)^2)^0.5)</f>
        <v>-0.16859233670564686</v>
      </c>
      <c r="CC116" s="114">
        <f t="shared" ref="CC116" si="859">((BV116^2+BW116^2)^0.5)/((BV119^2+BW119^2)^0.5)</f>
        <v>0.68577253342203848</v>
      </c>
      <c r="CD116" s="13"/>
      <c r="CE116" s="59">
        <f t="shared" si="652"/>
        <v>1.74</v>
      </c>
      <c r="CF116" s="60">
        <f t="shared" si="688"/>
        <v>-51.531806499023574</v>
      </c>
      <c r="CG116" s="62">
        <f t="shared" si="689"/>
        <v>-34.421532949033207</v>
      </c>
      <c r="CH116" s="64"/>
      <c r="CI116" s="86"/>
      <c r="CJ116" s="86"/>
      <c r="CK116" s="17">
        <f t="shared" si="690"/>
        <v>-2.7593058174240305E-5</v>
      </c>
    </row>
    <row r="117" spans="2:89" ht="18.600000000000001" customHeight="1" thickBot="1">
      <c r="D117" s="3"/>
      <c r="G117" s="4"/>
      <c r="I117" s="3"/>
      <c r="L117" s="4"/>
      <c r="N117" s="3"/>
      <c r="Q117" s="4"/>
      <c r="S117" s="3"/>
      <c r="V117" s="4"/>
      <c r="X117" s="3"/>
      <c r="AA117" s="4"/>
      <c r="AC117" s="3"/>
      <c r="AF117" s="4"/>
      <c r="AH117" s="3"/>
      <c r="AK117" s="4"/>
      <c r="AM117" s="3"/>
      <c r="AP117" s="4"/>
      <c r="AR117" s="3"/>
      <c r="AU117" s="4"/>
      <c r="AW117" s="3"/>
      <c r="AZ117" s="4"/>
      <c r="BB117" s="3"/>
      <c r="BE117" s="4"/>
      <c r="BG117" s="3"/>
      <c r="BJ117" s="4"/>
      <c r="BL117" s="3"/>
      <c r="BO117" s="4"/>
      <c r="BQ117" s="16"/>
      <c r="BR117" s="14"/>
      <c r="BS117" s="14"/>
      <c r="BT117" s="17"/>
      <c r="BV117" s="3"/>
      <c r="BY117" s="4"/>
      <c r="CC117" s="115"/>
      <c r="CD117" s="13"/>
      <c r="CE117" s="59">
        <f t="shared" si="652"/>
        <v>1.76</v>
      </c>
      <c r="CF117" s="60">
        <f t="shared" si="688"/>
        <v>-52.070015214863176</v>
      </c>
      <c r="CG117" s="62">
        <f t="shared" si="689"/>
        <v>-35.251705618101987</v>
      </c>
      <c r="CH117" s="64"/>
      <c r="CI117" s="86"/>
      <c r="CJ117" s="86"/>
      <c r="CK117" s="17">
        <f t="shared" si="690"/>
        <v>-2.4242279663713688E-5</v>
      </c>
    </row>
    <row r="118" spans="2:89" ht="18.600000000000001" customHeight="1" thickBot="1">
      <c r="D118" s="271" t="s">
        <v>141</v>
      </c>
      <c r="E118" s="272"/>
      <c r="F118" s="273" t="s">
        <v>142</v>
      </c>
      <c r="G118" s="274"/>
      <c r="H118" s="237"/>
      <c r="I118" s="271" t="s">
        <v>143</v>
      </c>
      <c r="J118" s="272"/>
      <c r="K118" s="273" t="s">
        <v>144</v>
      </c>
      <c r="L118" s="274"/>
      <c r="N118" s="262" t="s">
        <v>145</v>
      </c>
      <c r="O118" s="263"/>
      <c r="P118" s="264" t="s">
        <v>146</v>
      </c>
      <c r="Q118" s="265"/>
      <c r="S118" s="271" t="s">
        <v>147</v>
      </c>
      <c r="T118" s="272"/>
      <c r="U118" s="273" t="s">
        <v>148</v>
      </c>
      <c r="V118" s="274"/>
      <c r="W118" s="20"/>
      <c r="X118" s="262" t="s">
        <v>149</v>
      </c>
      <c r="Y118" s="263"/>
      <c r="Z118" s="264" t="s">
        <v>150</v>
      </c>
      <c r="AA118" s="265"/>
      <c r="AB118" s="20"/>
      <c r="AC118" s="271" t="s">
        <v>151</v>
      </c>
      <c r="AD118" s="272"/>
      <c r="AE118" s="273" t="s">
        <v>152</v>
      </c>
      <c r="AF118" s="274"/>
      <c r="AG118" s="20"/>
      <c r="AH118" s="262" t="s">
        <v>153</v>
      </c>
      <c r="AI118" s="263"/>
      <c r="AJ118" s="264" t="s">
        <v>154</v>
      </c>
      <c r="AK118" s="265"/>
      <c r="AL118" s="20"/>
      <c r="AM118" s="271" t="s">
        <v>155</v>
      </c>
      <c r="AN118" s="272"/>
      <c r="AO118" s="273" t="s">
        <v>156</v>
      </c>
      <c r="AP118" s="274"/>
      <c r="AR118" s="262" t="s">
        <v>157</v>
      </c>
      <c r="AS118" s="263"/>
      <c r="AT118" s="264" t="s">
        <v>158</v>
      </c>
      <c r="AU118" s="265"/>
      <c r="AV118" s="41"/>
      <c r="AW118" s="271" t="s">
        <v>159</v>
      </c>
      <c r="AX118" s="272"/>
      <c r="AY118" s="273" t="s">
        <v>160</v>
      </c>
      <c r="AZ118" s="274"/>
      <c r="BA118" s="20"/>
      <c r="BB118" s="262" t="s">
        <v>161</v>
      </c>
      <c r="BC118" s="263"/>
      <c r="BD118" s="264" t="s">
        <v>162</v>
      </c>
      <c r="BE118" s="265"/>
      <c r="BF118" s="41"/>
      <c r="BG118" s="271" t="s">
        <v>163</v>
      </c>
      <c r="BH118" s="272"/>
      <c r="BI118" s="273" t="s">
        <v>164</v>
      </c>
      <c r="BJ118" s="274"/>
      <c r="BK118" s="41"/>
      <c r="BL118" s="262" t="s">
        <v>165</v>
      </c>
      <c r="BM118" s="263"/>
      <c r="BN118" s="264" t="s">
        <v>166</v>
      </c>
      <c r="BO118" s="265"/>
      <c r="BP118" s="41"/>
      <c r="BQ118" s="271" t="s">
        <v>167</v>
      </c>
      <c r="BR118" s="272"/>
      <c r="BS118" s="273" t="s">
        <v>168</v>
      </c>
      <c r="BT118" s="274"/>
      <c r="BU118" s="20"/>
      <c r="BV118" s="262" t="s">
        <v>169</v>
      </c>
      <c r="BW118" s="263"/>
      <c r="BX118" s="264" t="s">
        <v>170</v>
      </c>
      <c r="BY118" s="265"/>
      <c r="CA118" s="55" t="s">
        <v>35</v>
      </c>
      <c r="CC118" s="116" t="s">
        <v>75</v>
      </c>
      <c r="CD118" s="13"/>
      <c r="CE118" s="59">
        <f t="shared" si="652"/>
        <v>1.78</v>
      </c>
      <c r="CF118" s="60">
        <f t="shared" si="688"/>
        <v>-52.656555878933318</v>
      </c>
      <c r="CG118" s="62">
        <f t="shared" si="689"/>
        <v>-36.054154325663156</v>
      </c>
      <c r="CH118" s="64"/>
      <c r="CI118" s="86"/>
      <c r="CJ118" s="86"/>
      <c r="CK118" s="17">
        <f t="shared" si="690"/>
        <v>-2.1062600500693244E-5</v>
      </c>
    </row>
    <row r="119" spans="2:89" ht="18.600000000000001" customHeight="1" thickTop="1" thickBot="1">
      <c r="D119" s="1">
        <v>0</v>
      </c>
      <c r="E119" s="9">
        <f t="shared" ref="E119" si="860">$E$9*$B116</f>
        <v>0.40011200000000008</v>
      </c>
      <c r="F119" s="2">
        <v>1</v>
      </c>
      <c r="G119" s="8">
        <v>0</v>
      </c>
      <c r="I119" s="1">
        <v>0</v>
      </c>
      <c r="J119" s="9">
        <v>0</v>
      </c>
      <c r="K119" s="2">
        <v>1</v>
      </c>
      <c r="L119" s="8">
        <v>0</v>
      </c>
      <c r="N119" s="1">
        <f t="shared" ref="N119" si="861">D119*I116+F119*I119-E119*J116-G119*J119</f>
        <v>0</v>
      </c>
      <c r="O119" s="9">
        <f t="shared" ref="O119" si="862">(D119*J116+E119*I116+F119*J119+G119*I119)</f>
        <v>0.40011200000000008</v>
      </c>
      <c r="P119" s="2">
        <f t="shared" ref="P119" si="863">D119*K116+F119*K119-E119*L116-G119*L119</f>
        <v>0.83300329962353337</v>
      </c>
      <c r="Q119" s="8">
        <f t="shared" ref="Q119" si="864">(D119*L116+E119*K116+F119*L119+G119*K119)</f>
        <v>0</v>
      </c>
      <c r="S119" s="1">
        <v>0</v>
      </c>
      <c r="T119" s="9">
        <f t="shared" ref="T119" si="865">$T$9*$B116</f>
        <v>0.51384200000000002</v>
      </c>
      <c r="U119" s="2">
        <v>1</v>
      </c>
      <c r="V119" s="8">
        <v>0</v>
      </c>
      <c r="X119" s="1">
        <f t="shared" ref="X119" si="866">N119*S116+P119*S119-O119*T116-Q119*T119</f>
        <v>0</v>
      </c>
      <c r="Y119" s="9">
        <f t="shared" ref="Y119" si="867">(N119*T116+O119*S116+P119*T119+Q119*S119)</f>
        <v>0.82814408148515573</v>
      </c>
      <c r="Z119" s="2">
        <f t="shared" ref="Z119" si="868">N119*U116+P119*U119-O119*V116-Q119*V119</f>
        <v>0.83300329962353337</v>
      </c>
      <c r="AA119" s="8">
        <f t="shared" ref="AA119" si="869">(N119*V116+O119*U116+P119*V119+Q119*U119)</f>
        <v>0</v>
      </c>
      <c r="AB119" s="20"/>
      <c r="AC119" s="1">
        <v>0</v>
      </c>
      <c r="AD119" s="9">
        <v>0</v>
      </c>
      <c r="AE119" s="2">
        <v>1</v>
      </c>
      <c r="AF119" s="8">
        <v>0</v>
      </c>
      <c r="AH119" s="1">
        <f t="shared" ref="AH119" si="870">X119*AC116+Z119*AC119-Y119*AD116-AA119*AD119</f>
        <v>0</v>
      </c>
      <c r="AI119" s="9">
        <f t="shared" ref="AI119" si="871">(X119*AD116+Y119*AC116+Z119*AD119+AA119*AC119)</f>
        <v>0.82814408148515573</v>
      </c>
      <c r="AJ119" s="2">
        <f t="shared" ref="AJ119" si="872">X119*AE116+Z119*AE119-Y119*AF116-AA119*AF119</f>
        <v>0.61030360971157938</v>
      </c>
      <c r="AK119" s="8">
        <f t="shared" ref="AK119" si="873">(X119*AF116+Y119*AE116+Z119*AF119+AA119*AE119)</f>
        <v>0</v>
      </c>
      <c r="AM119" s="1">
        <v>0</v>
      </c>
      <c r="AN119" s="9">
        <f t="shared" ref="AN119" si="874">$AN$9*$B116</f>
        <v>0.43445200000000006</v>
      </c>
      <c r="AO119" s="2">
        <v>1</v>
      </c>
      <c r="AP119" s="8">
        <v>0</v>
      </c>
      <c r="AR119" s="1">
        <f t="shared" ref="AR119" si="875">AH119*AM116+AJ119*AM119-AI119*AN116-AK119*AN119</f>
        <v>0</v>
      </c>
      <c r="AS119" s="9">
        <f t="shared" ref="AS119" si="876">(AH119*AN116+AI119*AM116+AJ119*AN119+AK119*AM119)</f>
        <v>1.0932917053315707</v>
      </c>
      <c r="AT119" s="2">
        <f t="shared" ref="AT119" si="877">AH119*AO116+AJ119*AO119-AI119*AP116-AK119*AP119</f>
        <v>0.61030360971157938</v>
      </c>
      <c r="AU119" s="8">
        <f t="shared" ref="AU119" si="878">(AH119*AP116+AI119*AO116+AJ119*AP119+AK119*AO119)</f>
        <v>0</v>
      </c>
      <c r="AV119" s="20"/>
      <c r="AW119" s="1">
        <v>0</v>
      </c>
      <c r="AX119" s="9">
        <v>0</v>
      </c>
      <c r="AY119" s="2">
        <v>1</v>
      </c>
      <c r="AZ119" s="8">
        <v>0</v>
      </c>
      <c r="BB119" s="1">
        <f t="shared" ref="BB119" si="879">AR119*AW116+AT119*AW119-AS119*AX116-AU119*AX119</f>
        <v>0</v>
      </c>
      <c r="BC119" s="9">
        <f t="shared" ref="BC119" si="880">(AR119*AX116+AS119*AW116+AT119*AX119+AU119*AW119)</f>
        <v>1.0932917053315707</v>
      </c>
      <c r="BD119" s="2">
        <f t="shared" ref="BD119" si="881">AR119*AY116+AT119*AY119-AS119*AZ116-AU119*AZ119</f>
        <v>0.29123973910251788</v>
      </c>
      <c r="BE119" s="8">
        <f t="shared" ref="BE119" si="882">(AR119*AZ116+AS119*AY116+AT119*AZ119+AU119*AY119)</f>
        <v>0</v>
      </c>
      <c r="BG119" s="1">
        <v>0</v>
      </c>
      <c r="BH119" s="9">
        <f t="shared" ref="BH119" si="883">$BH$9*$B116</f>
        <v>0.28423999999999999</v>
      </c>
      <c r="BI119" s="2">
        <v>1</v>
      </c>
      <c r="BJ119" s="8">
        <v>0</v>
      </c>
      <c r="BK119" s="20"/>
      <c r="BL119" s="1">
        <f t="shared" ref="BL119" si="884">BB119*BG116+BD119*BG119-BC119*BH116-BE119*BH119</f>
        <v>0</v>
      </c>
      <c r="BM119" s="9">
        <f t="shared" ref="BM119" si="885">(BB119*BH116+BC119*BG116+BD119*BH119+BE119*BG119)</f>
        <v>1.1760736887740704</v>
      </c>
      <c r="BN119" s="2">
        <f t="shared" ref="BN119" si="886">BB119*BI116+BD119*BI119-BC119*BJ116-BE119*BJ119</f>
        <v>0.29123973910251788</v>
      </c>
      <c r="BO119" s="8">
        <f t="shared" ref="BO119" si="887">(BB119*BJ116+BC119*BI116+BD119*BJ119+BE119*BI119)</f>
        <v>0</v>
      </c>
      <c r="BP119" s="20"/>
      <c r="BQ119" s="18">
        <f t="shared" ref="BQ119:BQ182" si="888">1/$BR$9</f>
        <v>1</v>
      </c>
      <c r="BR119" s="25">
        <v>0</v>
      </c>
      <c r="BS119" s="19">
        <v>1</v>
      </c>
      <c r="BT119" s="24">
        <v>0</v>
      </c>
      <c r="BV119" s="1">
        <f t="shared" ref="BV119" si="889">BL119*BQ116+BN119*BQ119-BM119*BR116-BO119*BR119</f>
        <v>0.29123973910251788</v>
      </c>
      <c r="BW119" s="9">
        <f t="shared" ref="BW119" si="890">(BL119*BR116+BM119*BQ116+BN119*BR119+BO119*BQ119)</f>
        <v>1.1760736887740704</v>
      </c>
      <c r="BX119" s="2">
        <f t="shared" ref="BX119" si="891">BL119*BS116+BN119*BS119-BM119*BT116-BO119*BT119</f>
        <v>0.29123973910251788</v>
      </c>
      <c r="BY119" s="8">
        <f t="shared" ref="BY119" si="892">(BL119*BT116+BM119*BS116+BN119*BT119+BO119*BS119)</f>
        <v>0</v>
      </c>
      <c r="CA119" s="56">
        <f t="shared" ref="CA119" si="893">(180/PI())*ATAN(-1*(BW116+BW119)/(BV116+BV119))</f>
        <v>-73.402617558358145</v>
      </c>
      <c r="CC119" s="117">
        <f t="shared" ref="CC119" si="894">20*LOG(((1-(10^(CA116/20)^2)*(1-((1-CC116)/(1+CC116))^2))^0.5))</f>
        <v>-11.457068052917281</v>
      </c>
      <c r="CD119" s="13"/>
      <c r="CE119" s="59">
        <f t="shared" si="652"/>
        <v>1.8</v>
      </c>
      <c r="CF119" s="60">
        <f t="shared" si="688"/>
        <v>-53.294621300143852</v>
      </c>
      <c r="CG119" s="62">
        <f t="shared" si="689"/>
        <v>-36.830386281147355</v>
      </c>
      <c r="CH119" s="64"/>
      <c r="CI119" s="86"/>
      <c r="CJ119" s="86"/>
      <c r="CK119" s="17">
        <f t="shared" si="690"/>
        <v>-1.8084126063980616E-5</v>
      </c>
    </row>
    <row r="120" spans="2:89" ht="18.600000000000001" customHeight="1">
      <c r="CE120" s="59">
        <f t="shared" si="652"/>
        <v>1.82</v>
      </c>
      <c r="CF120" s="60">
        <f t="shared" si="688"/>
        <v>-53.988696978481883</v>
      </c>
      <c r="CG120" s="62">
        <f t="shared" si="689"/>
        <v>-37.581793545237012</v>
      </c>
      <c r="CH120" s="86"/>
      <c r="CI120" s="86"/>
      <c r="CJ120" s="86"/>
      <c r="CK120" s="17">
        <f t="shared" si="690"/>
        <v>-1.5327902201537241E-5</v>
      </c>
    </row>
    <row r="121" spans="2:89" ht="18.600000000000001" customHeight="1" thickBot="1">
      <c r="E121" s="6" t="s">
        <v>3</v>
      </c>
      <c r="J121" s="6" t="s">
        <v>5</v>
      </c>
      <c r="O121" s="6" t="s">
        <v>10</v>
      </c>
      <c r="T121" s="6" t="s">
        <v>6</v>
      </c>
      <c r="Y121" s="6" t="s">
        <v>11</v>
      </c>
      <c r="AD121" s="6" t="s">
        <v>12</v>
      </c>
      <c r="AI121" s="6" t="s">
        <v>13</v>
      </c>
      <c r="AN121" s="6" t="s">
        <v>14</v>
      </c>
      <c r="AS121" s="6" t="s">
        <v>15</v>
      </c>
      <c r="AX121" s="6" t="s">
        <v>19</v>
      </c>
      <c r="BC121" s="6" t="s">
        <v>17</v>
      </c>
      <c r="BH121" s="6" t="s">
        <v>20</v>
      </c>
      <c r="BM121" s="6" t="s">
        <v>18</v>
      </c>
      <c r="BQ121" s="26" t="s">
        <v>16</v>
      </c>
      <c r="BR121" s="26"/>
      <c r="BS121" s="21"/>
      <c r="BT121" s="21"/>
      <c r="BU121" s="21"/>
      <c r="BV121" s="21"/>
      <c r="BW121" s="26" t="s">
        <v>21</v>
      </c>
      <c r="BX121" s="21"/>
      <c r="BY121" s="21"/>
      <c r="CE121" s="59">
        <f t="shared" si="652"/>
        <v>1.84</v>
      </c>
      <c r="CF121" s="60">
        <f t="shared" si="688"/>
        <v>-54.744875593489169</v>
      </c>
      <c r="CG121" s="62">
        <f t="shared" si="689"/>
        <v>-38.309664361157992</v>
      </c>
      <c r="CH121" s="86"/>
      <c r="CI121" s="86"/>
      <c r="CJ121" s="86"/>
      <c r="CK121" s="17">
        <f t="shared" si="690"/>
        <v>-1.2807352812756091E-5</v>
      </c>
    </row>
    <row r="122" spans="2:89" ht="18.600000000000001" customHeight="1" thickBot="1">
      <c r="B122" s="11"/>
      <c r="D122" s="266" t="s">
        <v>113</v>
      </c>
      <c r="E122" s="267"/>
      <c r="F122" s="268" t="s">
        <v>114</v>
      </c>
      <c r="G122" s="269"/>
      <c r="H122" s="237"/>
      <c r="I122" s="262" t="s">
        <v>0</v>
      </c>
      <c r="J122" s="263"/>
      <c r="K122" s="264" t="s">
        <v>1</v>
      </c>
      <c r="L122" s="265"/>
      <c r="M122" s="21"/>
      <c r="N122" s="262" t="s">
        <v>115</v>
      </c>
      <c r="O122" s="263"/>
      <c r="P122" s="264" t="s">
        <v>116</v>
      </c>
      <c r="Q122" s="265"/>
      <c r="R122" s="21"/>
      <c r="S122" s="266" t="s">
        <v>117</v>
      </c>
      <c r="T122" s="267"/>
      <c r="U122" s="268" t="s">
        <v>118</v>
      </c>
      <c r="V122" s="269"/>
      <c r="W122" s="20"/>
      <c r="X122" s="262" t="s">
        <v>119</v>
      </c>
      <c r="Y122" s="263"/>
      <c r="Z122" s="264" t="s">
        <v>120</v>
      </c>
      <c r="AA122" s="265"/>
      <c r="AB122" s="20"/>
      <c r="AC122" s="262" t="s">
        <v>121</v>
      </c>
      <c r="AD122" s="263"/>
      <c r="AE122" s="264" t="s">
        <v>7</v>
      </c>
      <c r="AF122" s="265"/>
      <c r="AG122" s="20"/>
      <c r="AH122" s="262" t="s">
        <v>122</v>
      </c>
      <c r="AI122" s="263"/>
      <c r="AJ122" s="264" t="s">
        <v>123</v>
      </c>
      <c r="AK122" s="265"/>
      <c r="AL122" s="20"/>
      <c r="AM122" s="266" t="s">
        <v>124</v>
      </c>
      <c r="AN122" s="267"/>
      <c r="AO122" s="268" t="s">
        <v>125</v>
      </c>
      <c r="AP122" s="269"/>
      <c r="AQ122" s="21"/>
      <c r="AR122" s="262" t="s">
        <v>126</v>
      </c>
      <c r="AS122" s="263"/>
      <c r="AT122" s="264" t="s">
        <v>2</v>
      </c>
      <c r="AU122" s="265"/>
      <c r="AV122" s="41"/>
      <c r="AW122" s="262" t="s">
        <v>127</v>
      </c>
      <c r="AX122" s="263"/>
      <c r="AY122" s="264" t="s">
        <v>128</v>
      </c>
      <c r="AZ122" s="265"/>
      <c r="BA122" s="20"/>
      <c r="BB122" s="262" t="s">
        <v>129</v>
      </c>
      <c r="BC122" s="263"/>
      <c r="BD122" s="264" t="s">
        <v>130</v>
      </c>
      <c r="BE122" s="265"/>
      <c r="BF122" s="41"/>
      <c r="BG122" s="266" t="s">
        <v>131</v>
      </c>
      <c r="BH122" s="267"/>
      <c r="BI122" s="268" t="s">
        <v>132</v>
      </c>
      <c r="BJ122" s="269"/>
      <c r="BK122" s="41"/>
      <c r="BL122" s="262" t="s">
        <v>133</v>
      </c>
      <c r="BM122" s="263"/>
      <c r="BN122" s="264" t="s">
        <v>134</v>
      </c>
      <c r="BO122" s="265"/>
      <c r="BP122" s="41"/>
      <c r="BQ122" s="262" t="s">
        <v>135</v>
      </c>
      <c r="BR122" s="263"/>
      <c r="BS122" s="264" t="s">
        <v>136</v>
      </c>
      <c r="BT122" s="265"/>
      <c r="BU122" s="20"/>
      <c r="BV122" s="262" t="s">
        <v>137</v>
      </c>
      <c r="BW122" s="263"/>
      <c r="BX122" s="264" t="s">
        <v>138</v>
      </c>
      <c r="BY122" s="265"/>
      <c r="CA122" s="27" t="s">
        <v>8</v>
      </c>
      <c r="CC122" s="113" t="s">
        <v>74</v>
      </c>
      <c r="CD122" s="13"/>
      <c r="CE122" s="59">
        <f t="shared" si="652"/>
        <v>1.86</v>
      </c>
      <c r="CF122" s="60">
        <f t="shared" si="688"/>
        <v>-55.571331758212146</v>
      </c>
      <c r="CG122" s="62">
        <f t="shared" si="689"/>
        <v>-39.015193128505523</v>
      </c>
      <c r="CH122" s="64"/>
      <c r="CI122" s="86"/>
      <c r="CJ122" s="86"/>
      <c r="CK122" s="17">
        <f t="shared" si="690"/>
        <v>-1.0529577974776221E-5</v>
      </c>
    </row>
    <row r="123" spans="2:89" ht="18.600000000000001" customHeight="1" thickTop="1" thickBot="1">
      <c r="B123" s="37">
        <v>0.36</v>
      </c>
      <c r="D123" s="1">
        <v>1</v>
      </c>
      <c r="E123" s="7">
        <v>0</v>
      </c>
      <c r="F123" s="2">
        <v>0</v>
      </c>
      <c r="G123" s="8">
        <v>0</v>
      </c>
      <c r="I123" s="1">
        <v>1</v>
      </c>
      <c r="J123" s="9">
        <v>0</v>
      </c>
      <c r="K123" s="2">
        <v>0</v>
      </c>
      <c r="L123" s="8">
        <f t="shared" ref="L123:L186" si="895">IF(0=(1-$J$9*$K$9*$B123^2),10^18,$B123*$K$9/(1-$J$9*$K$9*$B123^2))</f>
        <v>0.44340393591315475</v>
      </c>
      <c r="N123" s="1">
        <f t="shared" ref="N123" si="896">D123*I123+F123*I126-E123*J123-G123*J126</f>
        <v>1</v>
      </c>
      <c r="O123" s="9">
        <f t="shared" ref="O123" si="897">(D123*J123+E123*I123+F123*J126+G123*I126)</f>
        <v>0</v>
      </c>
      <c r="P123" s="2">
        <f t="shared" ref="P123" si="898">D123*K123+F123*K126-E123*L123-G123*L126</f>
        <v>0</v>
      </c>
      <c r="Q123" s="8">
        <f t="shared" ref="Q123" si="899">(D123*L123+E123*K123+F123*L126+G123*K126)</f>
        <v>0.44340393591315475</v>
      </c>
      <c r="S123" s="1">
        <v>1</v>
      </c>
      <c r="T123" s="7">
        <v>0</v>
      </c>
      <c r="U123" s="2">
        <v>0</v>
      </c>
      <c r="V123" s="8">
        <v>0</v>
      </c>
      <c r="X123" s="1">
        <f t="shared" ref="X123" si="900">N123*S123+P123*S126-O123*T123-Q123*T126</f>
        <v>0.75875810739560179</v>
      </c>
      <c r="Y123" s="9">
        <f t="shared" ref="Y123" si="901">(N123*T123+O123*S123+P123*T126+Q123*S126)</f>
        <v>0</v>
      </c>
      <c r="Z123" s="2">
        <f t="shared" ref="Z123" si="902">N123*U123+P123*U126-O123*V123-Q123*V126</f>
        <v>0</v>
      </c>
      <c r="AA123" s="8">
        <f t="shared" ref="AA123" si="903">(N123*V123+O123*U123+P123*V126+Q123*U126)</f>
        <v>0.44340393591315475</v>
      </c>
      <c r="AB123" s="20"/>
      <c r="AC123" s="1">
        <v>1</v>
      </c>
      <c r="AD123" s="9">
        <v>0</v>
      </c>
      <c r="AE123" s="2">
        <v>0</v>
      </c>
      <c r="AF123" s="8">
        <f t="shared" ref="AF123:AF186" si="904">IF(0=(1-$AE$9*$AD$9*$B123^2),10^18,$B123*$AE$9/(1-$AE$9*$AD$9*$B123^2))</f>
        <v>0.28795626068491842</v>
      </c>
      <c r="AH123" s="1">
        <f t="shared" ref="AH123" si="905">X123*AC123+Z123*AC126-Y123*AD123-AA123*AD126</f>
        <v>0.75875810739560179</v>
      </c>
      <c r="AI123" s="9">
        <f t="shared" ref="AI123" si="906">(X123*AD123+Y123*AC123+Z123*AD126+AA123*AC126)</f>
        <v>0</v>
      </c>
      <c r="AJ123" s="2">
        <f t="shared" ref="AJ123" si="907">X123*AE123+Z123*AE126-Y123*AF123-AA123*AF126</f>
        <v>0</v>
      </c>
      <c r="AK123" s="8">
        <f t="shared" ref="AK123" si="908">(X123*AF123+Y123*AE123+Z123*AF126+AA123*AE126)</f>
        <v>0.66189308328315799</v>
      </c>
      <c r="AM123" s="1">
        <v>1</v>
      </c>
      <c r="AN123" s="7">
        <v>0</v>
      </c>
      <c r="AO123" s="2">
        <v>0</v>
      </c>
      <c r="AP123" s="8">
        <v>0</v>
      </c>
      <c r="AR123" s="1">
        <f t="shared" ref="AR123" si="909">AH123*AM123+AJ123*AM126-AI123*AN123-AK123*AN126</f>
        <v>0.45428199394068286</v>
      </c>
      <c r="AS123" s="9">
        <f t="shared" ref="AS123" si="910">(AH123*AN123+AI123*AM123+AJ123*AN126+AK123*AM126)</f>
        <v>0</v>
      </c>
      <c r="AT123" s="2">
        <f t="shared" ref="AT123" si="911">AH123*AO123+AJ123*AO126-AI123*AP123-AK123*AP126</f>
        <v>0</v>
      </c>
      <c r="AU123" s="8">
        <f t="shared" ref="AU123" si="912">(AH123*AP123+AI123*AO123+AJ123*AP126+AK123*AO126)</f>
        <v>0.66189308328315799</v>
      </c>
      <c r="AV123" s="20"/>
      <c r="AW123" s="1">
        <v>1</v>
      </c>
      <c r="AX123" s="9">
        <v>0</v>
      </c>
      <c r="AY123" s="2">
        <v>0</v>
      </c>
      <c r="AZ123" s="8">
        <f t="shared" ref="AZ123:AZ186" si="913">IF(0=(1-$AX$9*$AY$9*$B123^2),10^18,$B123*$AY$9/(1-$AX$9*$AY$9*$B123^2))</f>
        <v>0.31167179104279819</v>
      </c>
      <c r="BB123" s="1">
        <f t="shared" ref="BB123" si="914">AR123*AW123+AT123*AW126-AS123*AX123-AU123*AX126</f>
        <v>0.45428199394068286</v>
      </c>
      <c r="BC123" s="9">
        <f t="shared" ref="BC123" si="915">(AR123*AX123+AS123*AW123+AT123*AX126+AU123*AW126)</f>
        <v>0</v>
      </c>
      <c r="BD123" s="2">
        <f t="shared" ref="BD123" si="916">AR123*AY123+AT123*AY126-AS123*AZ123-AU123*AZ126</f>
        <v>0</v>
      </c>
      <c r="BE123" s="8">
        <f t="shared" ref="BE123" si="917">(AR123*AZ123+AS123*AY123+AT123*AZ126+AU123*AY126)</f>
        <v>0.80347996597314419</v>
      </c>
      <c r="BG123" s="1">
        <v>1</v>
      </c>
      <c r="BH123" s="7">
        <v>0</v>
      </c>
      <c r="BI123" s="2">
        <v>0</v>
      </c>
      <c r="BJ123" s="8">
        <v>0</v>
      </c>
      <c r="BK123" s="20"/>
      <c r="BL123" s="1">
        <f t="shared" ref="BL123" si="918">BB123*BG123+BD123*BG126-BC123*BH123-BE123*BH126</f>
        <v>0.21246666338140544</v>
      </c>
      <c r="BM123" s="9">
        <f t="shared" ref="BM123" si="919">(BB123*BH123+BC123*BG123+BD123*BH126+BE123*BG126)</f>
        <v>0</v>
      </c>
      <c r="BN123" s="2">
        <f t="shared" ref="BN123" si="920">BB123*BI123+BD123*BI126-BC123*BJ123-BE123*BJ126</f>
        <v>0</v>
      </c>
      <c r="BO123" s="8">
        <f t="shared" ref="BO123" si="921">(BB123*BJ123+BC123*BI123+BD123*BJ126+BE123*BI126)</f>
        <v>0.80347996597314419</v>
      </c>
      <c r="BP123" s="20"/>
      <c r="BQ123" s="16">
        <v>1</v>
      </c>
      <c r="BR123" s="23">
        <v>0</v>
      </c>
      <c r="BS123" s="14">
        <v>0</v>
      </c>
      <c r="BT123" s="22">
        <v>0</v>
      </c>
      <c r="BV123" s="1">
        <f t="shared" ref="BV123" si="922">BL123*BQ123+BN123*BQ126-BM123*BR123-BO123*BR126</f>
        <v>0.21246666338140544</v>
      </c>
      <c r="BW123" s="9">
        <f t="shared" ref="BW123" si="923">(BL123*BR123+BM123*BQ123+BN123*BR126+BO123*BQ126)</f>
        <v>0.80347996597314419</v>
      </c>
      <c r="BX123" s="2">
        <f t="shared" ref="BX123" si="924">BL123*BS123+BN123*BS126-BM123*BT123-BO123*BT126</f>
        <v>0</v>
      </c>
      <c r="BY123" s="8">
        <f t="shared" ref="BY123" si="925">(BL123*BT123+BM123*BS123+BN123*BT126+BO123*BS126)</f>
        <v>0.80347996597314419</v>
      </c>
      <c r="CA123" s="28">
        <f t="shared" ref="CA123" si="926">20*LOG(((1+$BR$9)/$BR$9)/((BV123+BV126)^2+(BW123+BW126)^2)^0.5)</f>
        <v>-0.1579626260601481</v>
      </c>
      <c r="CC123" s="114">
        <f t="shared" ref="CC123" si="927">((BV123^2+BW123^2)^0.5)/((BV126^2+BW126^2)^0.5)</f>
        <v>0.68842334705889574</v>
      </c>
      <c r="CD123" s="13"/>
      <c r="CE123" s="59">
        <f t="shared" si="652"/>
        <v>1.88</v>
      </c>
      <c r="CF123" s="60">
        <f t="shared" si="688"/>
        <v>-56.479044842434767</v>
      </c>
      <c r="CG123" s="62">
        <f t="shared" si="689"/>
        <v>-39.699489210087791</v>
      </c>
      <c r="CH123" s="64"/>
      <c r="CI123" s="86"/>
      <c r="CJ123" s="86"/>
      <c r="CK123" s="17">
        <f t="shared" si="690"/>
        <v>-8.4965064658652399E-6</v>
      </c>
    </row>
    <row r="124" spans="2:89" ht="18.600000000000001" customHeight="1" thickBot="1">
      <c r="D124" s="3"/>
      <c r="G124" s="4"/>
      <c r="I124" s="3"/>
      <c r="L124" s="4"/>
      <c r="N124" s="3"/>
      <c r="Q124" s="4"/>
      <c r="S124" s="3"/>
      <c r="V124" s="4"/>
      <c r="X124" s="3"/>
      <c r="AA124" s="4"/>
      <c r="AC124" s="3"/>
      <c r="AF124" s="4"/>
      <c r="AH124" s="3"/>
      <c r="AK124" s="4"/>
      <c r="AM124" s="3"/>
      <c r="AP124" s="4"/>
      <c r="AR124" s="3"/>
      <c r="AU124" s="4"/>
      <c r="AW124" s="3"/>
      <c r="AZ124" s="4"/>
      <c r="BB124" s="3"/>
      <c r="BE124" s="4"/>
      <c r="BG124" s="3"/>
      <c r="BJ124" s="4"/>
      <c r="BL124" s="3"/>
      <c r="BO124" s="4"/>
      <c r="BQ124" s="16"/>
      <c r="BR124" s="14"/>
      <c r="BS124" s="14"/>
      <c r="BT124" s="17"/>
      <c r="BV124" s="3"/>
      <c r="BY124" s="4"/>
      <c r="CC124" s="115"/>
      <c r="CD124" s="13"/>
      <c r="CE124" s="59">
        <f t="shared" si="652"/>
        <v>1.9</v>
      </c>
      <c r="CF124" s="60">
        <f t="shared" si="688"/>
        <v>-57.482924938515495</v>
      </c>
      <c r="CG124" s="62">
        <f t="shared" si="689"/>
        <v>-40.363584731811876</v>
      </c>
      <c r="CH124" s="64"/>
      <c r="CI124" s="86"/>
      <c r="CJ124" s="86"/>
      <c r="CK124" s="17">
        <f t="shared" si="690"/>
        <v>-6.7059048091309441E-6</v>
      </c>
    </row>
    <row r="125" spans="2:89" ht="18.600000000000001" customHeight="1" thickBot="1">
      <c r="D125" s="271" t="s">
        <v>141</v>
      </c>
      <c r="E125" s="272"/>
      <c r="F125" s="273" t="s">
        <v>142</v>
      </c>
      <c r="G125" s="274"/>
      <c r="H125" s="237"/>
      <c r="I125" s="271" t="s">
        <v>143</v>
      </c>
      <c r="J125" s="272"/>
      <c r="K125" s="273" t="s">
        <v>144</v>
      </c>
      <c r="L125" s="274"/>
      <c r="N125" s="262" t="s">
        <v>145</v>
      </c>
      <c r="O125" s="263"/>
      <c r="P125" s="264" t="s">
        <v>146</v>
      </c>
      <c r="Q125" s="265"/>
      <c r="S125" s="271" t="s">
        <v>147</v>
      </c>
      <c r="T125" s="272"/>
      <c r="U125" s="273" t="s">
        <v>148</v>
      </c>
      <c r="V125" s="274"/>
      <c r="W125" s="20"/>
      <c r="X125" s="262" t="s">
        <v>149</v>
      </c>
      <c r="Y125" s="263"/>
      <c r="Z125" s="264" t="s">
        <v>150</v>
      </c>
      <c r="AA125" s="265"/>
      <c r="AB125" s="20"/>
      <c r="AC125" s="271" t="s">
        <v>151</v>
      </c>
      <c r="AD125" s="272"/>
      <c r="AE125" s="273" t="s">
        <v>152</v>
      </c>
      <c r="AF125" s="274"/>
      <c r="AG125" s="20"/>
      <c r="AH125" s="262" t="s">
        <v>153</v>
      </c>
      <c r="AI125" s="263"/>
      <c r="AJ125" s="264" t="s">
        <v>154</v>
      </c>
      <c r="AK125" s="265"/>
      <c r="AL125" s="20"/>
      <c r="AM125" s="271" t="s">
        <v>155</v>
      </c>
      <c r="AN125" s="272"/>
      <c r="AO125" s="273" t="s">
        <v>156</v>
      </c>
      <c r="AP125" s="274"/>
      <c r="AR125" s="262" t="s">
        <v>157</v>
      </c>
      <c r="AS125" s="263"/>
      <c r="AT125" s="264" t="s">
        <v>158</v>
      </c>
      <c r="AU125" s="265"/>
      <c r="AV125" s="41"/>
      <c r="AW125" s="271" t="s">
        <v>159</v>
      </c>
      <c r="AX125" s="272"/>
      <c r="AY125" s="273" t="s">
        <v>160</v>
      </c>
      <c r="AZ125" s="274"/>
      <c r="BA125" s="20"/>
      <c r="BB125" s="262" t="s">
        <v>161</v>
      </c>
      <c r="BC125" s="263"/>
      <c r="BD125" s="264" t="s">
        <v>162</v>
      </c>
      <c r="BE125" s="265"/>
      <c r="BF125" s="41"/>
      <c r="BG125" s="271" t="s">
        <v>163</v>
      </c>
      <c r="BH125" s="272"/>
      <c r="BI125" s="273" t="s">
        <v>164</v>
      </c>
      <c r="BJ125" s="274"/>
      <c r="BK125" s="41"/>
      <c r="BL125" s="262" t="s">
        <v>165</v>
      </c>
      <c r="BM125" s="263"/>
      <c r="BN125" s="264" t="s">
        <v>166</v>
      </c>
      <c r="BO125" s="265"/>
      <c r="BP125" s="41"/>
      <c r="BQ125" s="271" t="s">
        <v>167</v>
      </c>
      <c r="BR125" s="272"/>
      <c r="BS125" s="273" t="s">
        <v>168</v>
      </c>
      <c r="BT125" s="274"/>
      <c r="BU125" s="20"/>
      <c r="BV125" s="262" t="s">
        <v>169</v>
      </c>
      <c r="BW125" s="263"/>
      <c r="BX125" s="264" t="s">
        <v>170</v>
      </c>
      <c r="BY125" s="265"/>
      <c r="CA125" s="55" t="s">
        <v>35</v>
      </c>
      <c r="CC125" s="116" t="s">
        <v>75</v>
      </c>
      <c r="CD125" s="13"/>
      <c r="CE125" s="59">
        <f t="shared" si="652"/>
        <v>1.92</v>
      </c>
      <c r="CF125" s="60">
        <f t="shared" si="688"/>
        <v>-58.60362855767395</v>
      </c>
      <c r="CG125" s="62">
        <f t="shared" si="689"/>
        <v>-41.00844151061515</v>
      </c>
      <c r="CH125" s="64"/>
      <c r="CI125" s="86"/>
      <c r="CJ125" s="86"/>
      <c r="CK125" s="17">
        <f t="shared" si="690"/>
        <v>-5.1522501922979645E-6</v>
      </c>
    </row>
    <row r="126" spans="2:89" ht="18.600000000000001" customHeight="1" thickTop="1" thickBot="1">
      <c r="D126" s="1">
        <v>0</v>
      </c>
      <c r="E126" s="9">
        <f t="shared" ref="E126" si="928">$E$9*$B123</f>
        <v>0.42364800000000002</v>
      </c>
      <c r="F126" s="2">
        <v>1</v>
      </c>
      <c r="G126" s="8">
        <v>0</v>
      </c>
      <c r="I126" s="1">
        <v>0</v>
      </c>
      <c r="J126" s="9">
        <v>0</v>
      </c>
      <c r="K126" s="2">
        <v>1</v>
      </c>
      <c r="L126" s="8">
        <v>0</v>
      </c>
      <c r="N126" s="1">
        <f t="shared" ref="N126" si="929">D126*I123+F126*I126-E126*J123-G126*J126</f>
        <v>0</v>
      </c>
      <c r="O126" s="9">
        <f t="shared" ref="O126" si="930">(D126*J123+E126*I123+F126*J126+G126*I126)</f>
        <v>0.42364800000000002</v>
      </c>
      <c r="P126" s="2">
        <f t="shared" ref="P126" si="931">D126*K123+F126*K126-E126*L123-G126*L126</f>
        <v>0.81215280935826384</v>
      </c>
      <c r="Q126" s="8">
        <f t="shared" ref="Q126" si="932">(D126*L123+E126*K123+F126*L126+G126*K126)</f>
        <v>0</v>
      </c>
      <c r="S126" s="1">
        <v>0</v>
      </c>
      <c r="T126" s="9">
        <f t="shared" ref="T126" si="933">$T$9*$B123</f>
        <v>0.544068</v>
      </c>
      <c r="U126" s="2">
        <v>1</v>
      </c>
      <c r="V126" s="8">
        <v>0</v>
      </c>
      <c r="X126" s="1">
        <f t="shared" ref="X126" si="934">N126*S123+P126*S126-O126*T123-Q126*T126</f>
        <v>0</v>
      </c>
      <c r="Y126" s="9">
        <f t="shared" ref="Y126" si="935">(N126*T123+O126*S123+P126*T126+Q126*S126)</f>
        <v>0.86551435468193194</v>
      </c>
      <c r="Z126" s="2">
        <f t="shared" ref="Z126" si="936">N126*U123+P126*U126-O126*V123-Q126*V126</f>
        <v>0.81215280935826384</v>
      </c>
      <c r="AA126" s="8">
        <f t="shared" ref="AA126" si="937">(N126*V123+O126*U123+P126*V126+Q126*U126)</f>
        <v>0</v>
      </c>
      <c r="AB126" s="20"/>
      <c r="AC126" s="1">
        <v>0</v>
      </c>
      <c r="AD126" s="9">
        <v>0</v>
      </c>
      <c r="AE126" s="2">
        <v>1</v>
      </c>
      <c r="AF126" s="8">
        <v>0</v>
      </c>
      <c r="AH126" s="1">
        <f t="shared" ref="AH126" si="938">X126*AC123+Z126*AC126-Y126*AD123-AA126*AD126</f>
        <v>0</v>
      </c>
      <c r="AI126" s="9">
        <f t="shared" ref="AI126" si="939">(X126*AD123+Y126*AC123+Z126*AD126+AA126*AC126)</f>
        <v>0.86551435468193194</v>
      </c>
      <c r="AJ126" s="2">
        <f t="shared" ref="AJ126" si="940">X126*AE123+Z126*AE126-Y126*AF123-AA126*AF126</f>
        <v>0.56292253221493449</v>
      </c>
      <c r="AK126" s="8">
        <f t="shared" ref="AK126" si="941">(X126*AF123+Y126*AE123+Z126*AF126+AA126*AE126)</f>
        <v>0</v>
      </c>
      <c r="AM126" s="1">
        <v>0</v>
      </c>
      <c r="AN126" s="9">
        <f t="shared" ref="AN126" si="942">$AN$9*$B123</f>
        <v>0.46000799999999997</v>
      </c>
      <c r="AO126" s="2">
        <v>1</v>
      </c>
      <c r="AP126" s="8">
        <v>0</v>
      </c>
      <c r="AR126" s="1">
        <f t="shared" ref="AR126" si="943">AH126*AM123+AJ126*AM126-AI126*AN123-AK126*AN126</f>
        <v>0</v>
      </c>
      <c r="AS126" s="9">
        <f t="shared" ref="AS126" si="944">(AH126*AN123+AI126*AM123+AJ126*AN126+AK126*AM126)</f>
        <v>1.1244632228810594</v>
      </c>
      <c r="AT126" s="2">
        <f t="shared" ref="AT126" si="945">AH126*AO123+AJ126*AO126-AI126*AP123-AK126*AP126</f>
        <v>0.56292253221493449</v>
      </c>
      <c r="AU126" s="8">
        <f t="shared" ref="AU126" si="946">(AH126*AP123+AI126*AO123+AJ126*AP126+AK126*AO126)</f>
        <v>0</v>
      </c>
      <c r="AV126" s="20"/>
      <c r="AW126" s="1">
        <v>0</v>
      </c>
      <c r="AX126" s="9">
        <v>0</v>
      </c>
      <c r="AY126" s="2">
        <v>1</v>
      </c>
      <c r="AZ126" s="8">
        <v>0</v>
      </c>
      <c r="BB126" s="1">
        <f t="shared" ref="BB126" si="947">AR126*AW123+AT126*AW126-AS126*AX123-AU126*AX126</f>
        <v>0</v>
      </c>
      <c r="BC126" s="9">
        <f t="shared" ref="BC126" si="948">(AR126*AX123+AS126*AW123+AT126*AX126+AU126*AW126)</f>
        <v>1.1244632228810594</v>
      </c>
      <c r="BD126" s="2">
        <f t="shared" ref="BD126" si="949">AR126*AY123+AT126*AY126-AS126*AZ123-AU126*AZ126</f>
        <v>0.21245906557783756</v>
      </c>
      <c r="BE126" s="8">
        <f t="shared" ref="BE126" si="950">(AR126*AZ123+AS126*AY123+AT126*AZ126+AU126*AY126)</f>
        <v>0</v>
      </c>
      <c r="BG126" s="1">
        <v>0</v>
      </c>
      <c r="BH126" s="9">
        <f t="shared" ref="BH126" si="951">$BH$9*$B123</f>
        <v>0.30095999999999995</v>
      </c>
      <c r="BI126" s="2">
        <v>1</v>
      </c>
      <c r="BJ126" s="8">
        <v>0</v>
      </c>
      <c r="BK126" s="20"/>
      <c r="BL126" s="1">
        <f t="shared" ref="BL126" si="952">BB126*BG123+BD126*BG126-BC126*BH123-BE126*BH126</f>
        <v>0</v>
      </c>
      <c r="BM126" s="9">
        <f t="shared" ref="BM126" si="953">(BB126*BH123+BC126*BG123+BD126*BH126+BE126*BG126)</f>
        <v>1.1884049032573654</v>
      </c>
      <c r="BN126" s="2">
        <f t="shared" ref="BN126" si="954">BB126*BI123+BD126*BI126-BC126*BJ123-BE126*BJ126</f>
        <v>0.21245906557783756</v>
      </c>
      <c r="BO126" s="8">
        <f t="shared" ref="BO126" si="955">(BB126*BJ123+BC126*BI123+BD126*BJ126+BE126*BI126)</f>
        <v>0</v>
      </c>
      <c r="BP126" s="20"/>
      <c r="BQ126" s="18">
        <f t="shared" ref="BQ126:BQ189" si="956">1/$BR$9</f>
        <v>1</v>
      </c>
      <c r="BR126" s="25">
        <v>0</v>
      </c>
      <c r="BS126" s="19">
        <v>1</v>
      </c>
      <c r="BT126" s="24">
        <v>0</v>
      </c>
      <c r="BV126" s="1">
        <f t="shared" ref="BV126" si="957">BL126*BQ123+BN126*BQ126-BM126*BR123-BO126*BR126</f>
        <v>0.21245906557783756</v>
      </c>
      <c r="BW126" s="9">
        <f t="shared" ref="BW126" si="958">(BL126*BR123+BM126*BQ123+BN126*BR126+BO126*BQ126)</f>
        <v>1.1884049032573654</v>
      </c>
      <c r="BX126" s="2">
        <f t="shared" ref="BX126" si="959">BL126*BS123+BN126*BS126-BM126*BT123-BO126*BT126</f>
        <v>0.21245906557783756</v>
      </c>
      <c r="BY126" s="8">
        <f t="shared" ref="BY126" si="960">(BL126*BT123+BM126*BS123+BN126*BT126+BO126*BS126)</f>
        <v>0</v>
      </c>
      <c r="CA126" s="56">
        <f t="shared" ref="CA126" si="961">(180/PI())*ATAN(-1*(BW123+BW126)/(BV123+BV126))</f>
        <v>-77.957691998336799</v>
      </c>
      <c r="CC126" s="117">
        <f t="shared" ref="CC126" si="962">20*LOG(((1-(10^(CA123/20)^2)*(1-((1-CC123)/(1+CC123))^2))^0.5))</f>
        <v>-11.639527915578622</v>
      </c>
      <c r="CD126" s="13"/>
      <c r="CE126" s="59">
        <f t="shared" si="652"/>
        <v>1.94</v>
      </c>
      <c r="CF126" s="60">
        <f t="shared" si="688"/>
        <v>-59.870625635056811</v>
      </c>
      <c r="CG126" s="62">
        <f t="shared" si="689"/>
        <v>-41.63495722479577</v>
      </c>
      <c r="CH126" s="64"/>
      <c r="CI126" s="86"/>
      <c r="CJ126" s="86"/>
      <c r="CK126" s="17">
        <f t="shared" si="690"/>
        <v>-3.8274776019050494E-6</v>
      </c>
    </row>
    <row r="127" spans="2:89" ht="18.600000000000001" customHeight="1">
      <c r="CE127" s="59">
        <f t="shared" si="652"/>
        <v>1.96</v>
      </c>
      <c r="CF127" s="60">
        <f t="shared" si="688"/>
        <v>-61.327702867017805</v>
      </c>
      <c r="CG127" s="62">
        <f t="shared" si="689"/>
        <v>-42.243970923978026</v>
      </c>
      <c r="CH127" s="86"/>
      <c r="CI127" s="86"/>
      <c r="CJ127" s="86"/>
      <c r="CK127" s="17">
        <f t="shared" si="690"/>
        <v>-2.7216129962191402E-6</v>
      </c>
    </row>
    <row r="128" spans="2:89" ht="18.600000000000001" customHeight="1" thickBot="1">
      <c r="E128" s="6" t="s">
        <v>3</v>
      </c>
      <c r="J128" s="6" t="s">
        <v>5</v>
      </c>
      <c r="O128" s="6" t="s">
        <v>10</v>
      </c>
      <c r="T128" s="6" t="s">
        <v>6</v>
      </c>
      <c r="Y128" s="6" t="s">
        <v>11</v>
      </c>
      <c r="AD128" s="6" t="s">
        <v>12</v>
      </c>
      <c r="AI128" s="6" t="s">
        <v>13</v>
      </c>
      <c r="AN128" s="6" t="s">
        <v>14</v>
      </c>
      <c r="AS128" s="6" t="s">
        <v>15</v>
      </c>
      <c r="AX128" s="6" t="s">
        <v>19</v>
      </c>
      <c r="BC128" s="6" t="s">
        <v>17</v>
      </c>
      <c r="BH128" s="6" t="s">
        <v>20</v>
      </c>
      <c r="BM128" s="6" t="s">
        <v>18</v>
      </c>
      <c r="BQ128" s="26" t="s">
        <v>16</v>
      </c>
      <c r="BR128" s="26"/>
      <c r="BS128" s="21"/>
      <c r="BT128" s="21"/>
      <c r="BU128" s="21"/>
      <c r="BV128" s="21"/>
      <c r="BW128" s="26" t="s">
        <v>21</v>
      </c>
      <c r="BX128" s="21"/>
      <c r="BY128" s="21"/>
      <c r="CE128" s="59">
        <f t="shared" si="652"/>
        <v>1.98</v>
      </c>
      <c r="CF128" s="60">
        <f t="shared" si="688"/>
        <v>-63.043652851924051</v>
      </c>
      <c r="CG128" s="62">
        <f t="shared" si="689"/>
        <v>-42.836267961694936</v>
      </c>
      <c r="CH128" s="86"/>
      <c r="CI128" s="86"/>
      <c r="CJ128" s="86"/>
      <c r="CK128" s="17">
        <f t="shared" si="690"/>
        <v>-1.8233048029691893E-6</v>
      </c>
    </row>
    <row r="129" spans="2:89" ht="18.600000000000001" customHeight="1" thickBot="1">
      <c r="B129" s="11"/>
      <c r="D129" s="266" t="s">
        <v>113</v>
      </c>
      <c r="E129" s="267"/>
      <c r="F129" s="268" t="s">
        <v>114</v>
      </c>
      <c r="G129" s="269"/>
      <c r="H129" s="237"/>
      <c r="I129" s="262" t="s">
        <v>0</v>
      </c>
      <c r="J129" s="263"/>
      <c r="K129" s="264" t="s">
        <v>1</v>
      </c>
      <c r="L129" s="265"/>
      <c r="M129" s="21"/>
      <c r="N129" s="262" t="s">
        <v>115</v>
      </c>
      <c r="O129" s="263"/>
      <c r="P129" s="264" t="s">
        <v>116</v>
      </c>
      <c r="Q129" s="265"/>
      <c r="R129" s="21"/>
      <c r="S129" s="266" t="s">
        <v>117</v>
      </c>
      <c r="T129" s="267"/>
      <c r="U129" s="268" t="s">
        <v>118</v>
      </c>
      <c r="V129" s="269"/>
      <c r="W129" s="20"/>
      <c r="X129" s="262" t="s">
        <v>119</v>
      </c>
      <c r="Y129" s="263"/>
      <c r="Z129" s="264" t="s">
        <v>120</v>
      </c>
      <c r="AA129" s="265"/>
      <c r="AB129" s="20"/>
      <c r="AC129" s="262" t="s">
        <v>121</v>
      </c>
      <c r="AD129" s="263"/>
      <c r="AE129" s="264" t="s">
        <v>7</v>
      </c>
      <c r="AF129" s="265"/>
      <c r="AG129" s="20"/>
      <c r="AH129" s="262" t="s">
        <v>122</v>
      </c>
      <c r="AI129" s="263"/>
      <c r="AJ129" s="264" t="s">
        <v>123</v>
      </c>
      <c r="AK129" s="265"/>
      <c r="AL129" s="20"/>
      <c r="AM129" s="266" t="s">
        <v>124</v>
      </c>
      <c r="AN129" s="267"/>
      <c r="AO129" s="268" t="s">
        <v>125</v>
      </c>
      <c r="AP129" s="269"/>
      <c r="AQ129" s="21"/>
      <c r="AR129" s="262" t="s">
        <v>126</v>
      </c>
      <c r="AS129" s="263"/>
      <c r="AT129" s="264" t="s">
        <v>2</v>
      </c>
      <c r="AU129" s="265"/>
      <c r="AV129" s="41"/>
      <c r="AW129" s="262" t="s">
        <v>127</v>
      </c>
      <c r="AX129" s="263"/>
      <c r="AY129" s="264" t="s">
        <v>128</v>
      </c>
      <c r="AZ129" s="265"/>
      <c r="BA129" s="20"/>
      <c r="BB129" s="262" t="s">
        <v>129</v>
      </c>
      <c r="BC129" s="263"/>
      <c r="BD129" s="264" t="s">
        <v>130</v>
      </c>
      <c r="BE129" s="265"/>
      <c r="BF129" s="41"/>
      <c r="BG129" s="266" t="s">
        <v>131</v>
      </c>
      <c r="BH129" s="267"/>
      <c r="BI129" s="268" t="s">
        <v>132</v>
      </c>
      <c r="BJ129" s="269"/>
      <c r="BK129" s="41"/>
      <c r="BL129" s="262" t="s">
        <v>133</v>
      </c>
      <c r="BM129" s="263"/>
      <c r="BN129" s="264" t="s">
        <v>134</v>
      </c>
      <c r="BO129" s="265"/>
      <c r="BP129" s="41"/>
      <c r="BQ129" s="262" t="s">
        <v>135</v>
      </c>
      <c r="BR129" s="263"/>
      <c r="BS129" s="264" t="s">
        <v>136</v>
      </c>
      <c r="BT129" s="265"/>
      <c r="BU129" s="20"/>
      <c r="BV129" s="262" t="s">
        <v>137</v>
      </c>
      <c r="BW129" s="263"/>
      <c r="BX129" s="264" t="s">
        <v>138</v>
      </c>
      <c r="BY129" s="265"/>
      <c r="CA129" s="27" t="s">
        <v>8</v>
      </c>
      <c r="CC129" s="113" t="s">
        <v>74</v>
      </c>
      <c r="CD129" s="13"/>
      <c r="CE129" s="59">
        <f t="shared" si="652"/>
        <v>2</v>
      </c>
      <c r="CF129" s="60">
        <f t="shared" si="688"/>
        <v>-65.135382408745755</v>
      </c>
      <c r="CG129" s="62">
        <f t="shared" si="689"/>
        <v>-43.412584421656781</v>
      </c>
      <c r="CH129" s="64"/>
      <c r="CI129" s="86"/>
      <c r="CJ129" s="86"/>
      <c r="CK129" s="17">
        <f t="shared" si="690"/>
        <v>-1.1202658494937306E-6</v>
      </c>
    </row>
    <row r="130" spans="2:89" ht="18.600000000000001" customHeight="1" thickTop="1" thickBot="1">
      <c r="B130" s="37">
        <v>0.38</v>
      </c>
      <c r="D130" s="1">
        <v>1</v>
      </c>
      <c r="E130" s="7">
        <v>0</v>
      </c>
      <c r="F130" s="2">
        <v>0</v>
      </c>
      <c r="G130" s="8">
        <v>0</v>
      </c>
      <c r="I130" s="1">
        <v>1</v>
      </c>
      <c r="J130" s="9">
        <v>0</v>
      </c>
      <c r="K130" s="2">
        <v>0</v>
      </c>
      <c r="L130" s="8">
        <f t="shared" ref="L130:L193" si="963">IF(0=(1-$J$9*$K$9*$B130^2),10^18,$B130*$K$9/(1-$J$9*$K$9*$B130^2))</f>
        <v>0.46969766711718275</v>
      </c>
      <c r="N130" s="1">
        <f t="shared" ref="N130" si="964">D130*I130+F130*I133-E130*J130-G130*J133</f>
        <v>1</v>
      </c>
      <c r="O130" s="9">
        <f t="shared" ref="O130" si="965">(D130*J130+E130*I130+F130*J133+G130*I133)</f>
        <v>0</v>
      </c>
      <c r="P130" s="2">
        <f t="shared" ref="P130" si="966">D130*K130+F130*K133-E130*L130-G130*L133</f>
        <v>0</v>
      </c>
      <c r="Q130" s="8">
        <f t="shared" ref="Q130" si="967">(D130*L130+E130*K130+F130*L133+G130*K133)</f>
        <v>0.46969766711718275</v>
      </c>
      <c r="S130" s="1">
        <v>1</v>
      </c>
      <c r="T130" s="7">
        <v>0</v>
      </c>
      <c r="U130" s="2">
        <v>0</v>
      </c>
      <c r="V130" s="8">
        <v>0</v>
      </c>
      <c r="X130" s="1">
        <f t="shared" ref="X130" si="968">N130*S130+P130*S133-O130*T130-Q130*T133</f>
        <v>0.7302554479606046</v>
      </c>
      <c r="Y130" s="9">
        <f t="shared" ref="Y130" si="969">(N130*T130+O130*S130+P130*T133+Q130*S133)</f>
        <v>0</v>
      </c>
      <c r="Z130" s="2">
        <f t="shared" ref="Z130" si="970">N130*U130+P130*U133-O130*V130-Q130*V133</f>
        <v>0</v>
      </c>
      <c r="AA130" s="8">
        <f t="shared" ref="AA130" si="971">(N130*V130+O130*U130+P130*V133+Q130*U133)</f>
        <v>0.46969766711718275</v>
      </c>
      <c r="AB130" s="20"/>
      <c r="AC130" s="1">
        <v>1</v>
      </c>
      <c r="AD130" s="9">
        <v>0</v>
      </c>
      <c r="AE130" s="2">
        <v>0</v>
      </c>
      <c r="AF130" s="8">
        <f t="shared" ref="AF130:AF193" si="972">IF(0=(1-$AE$9*$AD$9*$B130^2),10^18,$B130*$AE$9/(1-$AE$9*$AD$9*$B130^2))</f>
        <v>0.3076357451581555</v>
      </c>
      <c r="AH130" s="1">
        <f t="shared" ref="AH130" si="973">X130*AC130+Z130*AC133-Y130*AD130-AA130*AD133</f>
        <v>0.7302554479606046</v>
      </c>
      <c r="AI130" s="9">
        <f t="shared" ref="AI130" si="974">(X130*AD130+Y130*AC130+Z130*AD133+AA130*AC133)</f>
        <v>0</v>
      </c>
      <c r="AJ130" s="2">
        <f t="shared" ref="AJ130" si="975">X130*AE130+Z130*AE133-Y130*AF130-AA130*AF133</f>
        <v>0</v>
      </c>
      <c r="AK130" s="8">
        <f t="shared" ref="AK130" si="976">(X130*AF130+Y130*AE130+Z130*AF133+AA130*AE133)</f>
        <v>0.69435034600634604</v>
      </c>
      <c r="AM130" s="1">
        <v>1</v>
      </c>
      <c r="AN130" s="7">
        <v>0</v>
      </c>
      <c r="AO130" s="2">
        <v>0</v>
      </c>
      <c r="AP130" s="8">
        <v>0</v>
      </c>
      <c r="AR130" s="1">
        <f t="shared" ref="AR130" si="977">AH130*AM130+AJ130*AM133-AI130*AN130-AK130*AN133</f>
        <v>0.39310391655237914</v>
      </c>
      <c r="AS130" s="9">
        <f t="shared" ref="AS130" si="978">(AH130*AN130+AI130*AM130+AJ130*AN133+AK130*AM133)</f>
        <v>0</v>
      </c>
      <c r="AT130" s="2">
        <f t="shared" ref="AT130" si="979">AH130*AO130+AJ130*AO133-AI130*AP130-AK130*AP133</f>
        <v>0</v>
      </c>
      <c r="AU130" s="8">
        <f t="shared" ref="AU130" si="980">(AH130*AP130+AI130*AO130+AJ130*AP133+AK130*AO133)</f>
        <v>0.69435034600634604</v>
      </c>
      <c r="AV130" s="20"/>
      <c r="AW130" s="1">
        <v>1</v>
      </c>
      <c r="AX130" s="9">
        <v>0</v>
      </c>
      <c r="AY130" s="2">
        <v>0</v>
      </c>
      <c r="AZ130" s="8">
        <f t="shared" ref="AZ130:AZ193" si="981">IF(0=(1-$AX$9*$AY$9*$B130^2),10^18,$B130*$AY$9/(1-$AX$9*$AY$9*$B130^2))</f>
        <v>0.33201629384762776</v>
      </c>
      <c r="BB130" s="1">
        <f t="shared" ref="BB130" si="982">AR130*AW130+AT130*AW133-AS130*AX130-AU130*AX133</f>
        <v>0.39310391655237914</v>
      </c>
      <c r="BC130" s="9">
        <f t="shared" ref="BC130" si="983">(AR130*AX130+AS130*AW130+AT130*AX133+AU130*AW133)</f>
        <v>0</v>
      </c>
      <c r="BD130" s="2">
        <f t="shared" ref="BD130" si="984">AR130*AY130+AT130*AY133-AS130*AZ130-AU130*AZ133</f>
        <v>0</v>
      </c>
      <c r="BE130" s="8">
        <f t="shared" ref="BE130" si="985">(AR130*AZ130+AS130*AY130+AT130*AZ133+AU130*AY133)</f>
        <v>0.82486725147705409</v>
      </c>
      <c r="BG130" s="1">
        <v>1</v>
      </c>
      <c r="BH130" s="7">
        <v>0</v>
      </c>
      <c r="BI130" s="2">
        <v>0</v>
      </c>
      <c r="BJ130" s="8">
        <v>0</v>
      </c>
      <c r="BK130" s="20"/>
      <c r="BL130" s="1">
        <f t="shared" ref="BL130" si="986">BB130*BG130+BD130*BG133-BC130*BH130-BE130*BH133</f>
        <v>0.13106008810314856</v>
      </c>
      <c r="BM130" s="9">
        <f t="shared" ref="BM130" si="987">(BB130*BH130+BC130*BG130+BD130*BH133+BE130*BG133)</f>
        <v>0</v>
      </c>
      <c r="BN130" s="2">
        <f t="shared" ref="BN130" si="988">BB130*BI130+BD130*BI133-BC130*BJ130-BE130*BJ133</f>
        <v>0</v>
      </c>
      <c r="BO130" s="8">
        <f t="shared" ref="BO130" si="989">(BB130*BJ130+BC130*BI130+BD130*BJ133+BE130*BI133)</f>
        <v>0.82486725147705409</v>
      </c>
      <c r="BP130" s="20"/>
      <c r="BQ130" s="16">
        <v>1</v>
      </c>
      <c r="BR130" s="23">
        <v>0</v>
      </c>
      <c r="BS130" s="14">
        <v>0</v>
      </c>
      <c r="BT130" s="22">
        <v>0</v>
      </c>
      <c r="BV130" s="1">
        <f t="shared" ref="BV130" si="990">BL130*BQ130+BN130*BQ133-BM130*BR130-BO130*BR133</f>
        <v>0.13106008810314856</v>
      </c>
      <c r="BW130" s="9">
        <f t="shared" ref="BW130" si="991">(BL130*BR130+BM130*BQ130+BN130*BR133+BO130*BQ133)</f>
        <v>0.82486725147705409</v>
      </c>
      <c r="BX130" s="2">
        <f t="shared" ref="BX130" si="992">BL130*BS130+BN130*BS133-BM130*BT130-BO130*BT133</f>
        <v>0</v>
      </c>
      <c r="BY130" s="8">
        <f t="shared" ref="BY130" si="993">(BL130*BT130+BM130*BS130+BN130*BT133+BO130*BS133)</f>
        <v>0.82486725147705409</v>
      </c>
      <c r="CA130" s="28">
        <f t="shared" ref="CA130" si="994">20*LOG(((1+$BR$9)/$BR$9)/((BV130+BV133)^2+(BW130+BW133)^2)^0.5)</f>
        <v>-0.14354094274359941</v>
      </c>
      <c r="CC130" s="114">
        <f t="shared" ref="CC130" si="995">((BV130^2+BW130^2)^0.5)/((BV133^2+BW133^2)^0.5)</f>
        <v>0.69677858952076377</v>
      </c>
      <c r="CD130" s="13"/>
      <c r="CE130" s="59">
        <f t="shared" si="652"/>
        <v>2.02</v>
      </c>
      <c r="CF130" s="60">
        <f t="shared" si="688"/>
        <v>-67.82612795687254</v>
      </c>
      <c r="CG130" s="62">
        <f t="shared" si="689"/>
        <v>-43.97361109877474</v>
      </c>
      <c r="CH130" s="64"/>
      <c r="CI130" s="86"/>
      <c r="CJ130" s="86"/>
      <c r="CK130" s="17">
        <f t="shared" si="690"/>
        <v>-5.996371731948378E-7</v>
      </c>
    </row>
    <row r="131" spans="2:89" ht="18.600000000000001" customHeight="1" thickBot="1">
      <c r="D131" s="3"/>
      <c r="G131" s="4"/>
      <c r="I131" s="3"/>
      <c r="L131" s="4"/>
      <c r="N131" s="3"/>
      <c r="Q131" s="4"/>
      <c r="S131" s="3"/>
      <c r="V131" s="4"/>
      <c r="X131" s="3"/>
      <c r="AA131" s="4"/>
      <c r="AC131" s="3"/>
      <c r="AF131" s="4"/>
      <c r="AH131" s="3"/>
      <c r="AK131" s="4"/>
      <c r="AM131" s="3"/>
      <c r="AP131" s="4"/>
      <c r="AR131" s="3"/>
      <c r="AU131" s="4"/>
      <c r="AW131" s="3"/>
      <c r="AZ131" s="4"/>
      <c r="BB131" s="3"/>
      <c r="BE131" s="4"/>
      <c r="BG131" s="3"/>
      <c r="BJ131" s="4"/>
      <c r="BL131" s="3"/>
      <c r="BO131" s="4"/>
      <c r="BQ131" s="16"/>
      <c r="BR131" s="14"/>
      <c r="BS131" s="14"/>
      <c r="BT131" s="17"/>
      <c r="BV131" s="3"/>
      <c r="BY131" s="4"/>
      <c r="CC131" s="115"/>
      <c r="CD131" s="13"/>
      <c r="CE131" s="59">
        <f t="shared" si="652"/>
        <v>2.04</v>
      </c>
      <c r="CF131" s="60">
        <f t="shared" si="688"/>
        <v>-71.632015763725832</v>
      </c>
      <c r="CG131" s="62">
        <f t="shared" si="689"/>
        <v>-44.519997087585033</v>
      </c>
      <c r="CH131" s="64"/>
      <c r="CI131" s="86"/>
      <c r="CJ131" s="86"/>
      <c r="CK131" s="17">
        <f t="shared" si="690"/>
        <v>-2.4828433463751193E-7</v>
      </c>
    </row>
    <row r="132" spans="2:89" ht="18.600000000000001" customHeight="1" thickBot="1">
      <c r="D132" s="271" t="s">
        <v>141</v>
      </c>
      <c r="E132" s="272"/>
      <c r="F132" s="273" t="s">
        <v>142</v>
      </c>
      <c r="G132" s="274"/>
      <c r="H132" s="237"/>
      <c r="I132" s="271" t="s">
        <v>143</v>
      </c>
      <c r="J132" s="272"/>
      <c r="K132" s="273" t="s">
        <v>144</v>
      </c>
      <c r="L132" s="274"/>
      <c r="N132" s="262" t="s">
        <v>145</v>
      </c>
      <c r="O132" s="263"/>
      <c r="P132" s="264" t="s">
        <v>146</v>
      </c>
      <c r="Q132" s="265"/>
      <c r="S132" s="271" t="s">
        <v>147</v>
      </c>
      <c r="T132" s="272"/>
      <c r="U132" s="273" t="s">
        <v>148</v>
      </c>
      <c r="V132" s="274"/>
      <c r="W132" s="20"/>
      <c r="X132" s="262" t="s">
        <v>149</v>
      </c>
      <c r="Y132" s="263"/>
      <c r="Z132" s="264" t="s">
        <v>150</v>
      </c>
      <c r="AA132" s="265"/>
      <c r="AB132" s="20"/>
      <c r="AC132" s="271" t="s">
        <v>151</v>
      </c>
      <c r="AD132" s="272"/>
      <c r="AE132" s="273" t="s">
        <v>152</v>
      </c>
      <c r="AF132" s="274"/>
      <c r="AG132" s="20"/>
      <c r="AH132" s="262" t="s">
        <v>153</v>
      </c>
      <c r="AI132" s="263"/>
      <c r="AJ132" s="264" t="s">
        <v>154</v>
      </c>
      <c r="AK132" s="265"/>
      <c r="AL132" s="20"/>
      <c r="AM132" s="271" t="s">
        <v>155</v>
      </c>
      <c r="AN132" s="272"/>
      <c r="AO132" s="273" t="s">
        <v>156</v>
      </c>
      <c r="AP132" s="274"/>
      <c r="AR132" s="262" t="s">
        <v>157</v>
      </c>
      <c r="AS132" s="263"/>
      <c r="AT132" s="264" t="s">
        <v>158</v>
      </c>
      <c r="AU132" s="265"/>
      <c r="AV132" s="41"/>
      <c r="AW132" s="271" t="s">
        <v>159</v>
      </c>
      <c r="AX132" s="272"/>
      <c r="AY132" s="273" t="s">
        <v>160</v>
      </c>
      <c r="AZ132" s="274"/>
      <c r="BA132" s="20"/>
      <c r="BB132" s="262" t="s">
        <v>161</v>
      </c>
      <c r="BC132" s="263"/>
      <c r="BD132" s="264" t="s">
        <v>162</v>
      </c>
      <c r="BE132" s="265"/>
      <c r="BF132" s="41"/>
      <c r="BG132" s="271" t="s">
        <v>163</v>
      </c>
      <c r="BH132" s="272"/>
      <c r="BI132" s="273" t="s">
        <v>164</v>
      </c>
      <c r="BJ132" s="274"/>
      <c r="BK132" s="41"/>
      <c r="BL132" s="262" t="s">
        <v>165</v>
      </c>
      <c r="BM132" s="263"/>
      <c r="BN132" s="264" t="s">
        <v>166</v>
      </c>
      <c r="BO132" s="265"/>
      <c r="BP132" s="41"/>
      <c r="BQ132" s="271" t="s">
        <v>167</v>
      </c>
      <c r="BR132" s="272"/>
      <c r="BS132" s="273" t="s">
        <v>168</v>
      </c>
      <c r="BT132" s="274"/>
      <c r="BU132" s="20"/>
      <c r="BV132" s="262" t="s">
        <v>169</v>
      </c>
      <c r="BW132" s="263"/>
      <c r="BX132" s="264" t="s">
        <v>170</v>
      </c>
      <c r="BY132" s="265"/>
      <c r="CA132" s="55" t="s">
        <v>35</v>
      </c>
      <c r="CC132" s="116" t="s">
        <v>75</v>
      </c>
      <c r="CD132" s="13"/>
      <c r="CE132" s="59">
        <f t="shared" si="652"/>
        <v>2.06</v>
      </c>
      <c r="CF132" s="60">
        <f t="shared" si="688"/>
        <v>-78.312386491902529</v>
      </c>
      <c r="CG132" s="62">
        <f t="shared" si="689"/>
        <v>-45.052353023598037</v>
      </c>
      <c r="CH132" s="64"/>
      <c r="CI132" s="86"/>
      <c r="CJ132" s="86"/>
      <c r="CK132" s="17">
        <f t="shared" si="690"/>
        <v>-5.3035860372098299E-8</v>
      </c>
    </row>
    <row r="133" spans="2:89" ht="18.600000000000001" customHeight="1" thickTop="1" thickBot="1">
      <c r="D133" s="1">
        <v>0</v>
      </c>
      <c r="E133" s="9">
        <f t="shared" ref="E133" si="996">$E$9*$B130</f>
        <v>0.44718400000000003</v>
      </c>
      <c r="F133" s="2">
        <v>1</v>
      </c>
      <c r="G133" s="8">
        <v>0</v>
      </c>
      <c r="I133" s="1">
        <v>0</v>
      </c>
      <c r="J133" s="9">
        <v>0</v>
      </c>
      <c r="K133" s="2">
        <v>1</v>
      </c>
      <c r="L133" s="8">
        <v>0</v>
      </c>
      <c r="N133" s="1">
        <f t="shared" ref="N133" si="997">D133*I130+F133*I133-E133*J130-G133*J133</f>
        <v>0</v>
      </c>
      <c r="O133" s="9">
        <f t="shared" ref="O133" si="998">(D133*J130+E133*I130+F133*J133+G133*I133)</f>
        <v>0.44718400000000003</v>
      </c>
      <c r="P133" s="2">
        <f t="shared" ref="P133" si="999">D133*K130+F133*K133-E133*L130-G133*L133</f>
        <v>0.7899587184278698</v>
      </c>
      <c r="Q133" s="8">
        <f t="shared" ref="Q133" si="1000">(D133*L130+E133*K130+F133*L133+G133*K133)</f>
        <v>0</v>
      </c>
      <c r="S133" s="1">
        <v>0</v>
      </c>
      <c r="T133" s="9">
        <f t="shared" ref="T133" si="1001">$T$9*$B130</f>
        <v>0.57429400000000008</v>
      </c>
      <c r="U133" s="2">
        <v>1</v>
      </c>
      <c r="V133" s="8">
        <v>0</v>
      </c>
      <c r="X133" s="1">
        <f t="shared" ref="X133" si="1002">N133*S130+P133*S133-O133*T130-Q133*T133</f>
        <v>0</v>
      </c>
      <c r="Y133" s="9">
        <f t="shared" ref="Y133" si="1003">(N133*T130+O133*S130+P133*T133+Q133*S133)</f>
        <v>0.90085255224081517</v>
      </c>
      <c r="Z133" s="2">
        <f t="shared" ref="Z133" si="1004">N133*U130+P133*U133-O133*V130-Q133*V133</f>
        <v>0.7899587184278698</v>
      </c>
      <c r="AA133" s="8">
        <f t="shared" ref="AA133" si="1005">(N133*V130+O133*U130+P133*V133+Q133*U133)</f>
        <v>0</v>
      </c>
      <c r="AB133" s="20"/>
      <c r="AC133" s="1">
        <v>0</v>
      </c>
      <c r="AD133" s="9">
        <v>0</v>
      </c>
      <c r="AE133" s="2">
        <v>1</v>
      </c>
      <c r="AF133" s="8">
        <v>0</v>
      </c>
      <c r="AH133" s="1">
        <f t="shared" ref="AH133" si="1006">X133*AC130+Z133*AC133-Y133*AD130-AA133*AD133</f>
        <v>0</v>
      </c>
      <c r="AI133" s="9">
        <f t="shared" ref="AI133" si="1007">(X133*AD130+Y133*AC130+Z133*AD133+AA133*AC133)</f>
        <v>0.90085255224081517</v>
      </c>
      <c r="AJ133" s="2">
        <f t="shared" ref="AJ133" si="1008">X133*AE130+Z133*AE133-Y133*AF130-AA133*AF133</f>
        <v>0.5128242722416404</v>
      </c>
      <c r="AK133" s="8">
        <f t="shared" ref="AK133" si="1009">(X133*AF130+Y133*AE130+Z133*AF133+AA133*AE133)</f>
        <v>0</v>
      </c>
      <c r="AM133" s="1">
        <v>0</v>
      </c>
      <c r="AN133" s="9">
        <f t="shared" ref="AN133" si="1010">$AN$9*$B130</f>
        <v>0.48556400000000005</v>
      </c>
      <c r="AO133" s="2">
        <v>1</v>
      </c>
      <c r="AP133" s="8">
        <v>0</v>
      </c>
      <c r="AR133" s="1">
        <f t="shared" ref="AR133" si="1011">AH133*AM130+AJ133*AM133-AI133*AN130-AK133*AN133</f>
        <v>0</v>
      </c>
      <c r="AS133" s="9">
        <f t="shared" ref="AS133" si="1012">(AH133*AN130+AI133*AM130+AJ133*AN133+AK133*AM133)</f>
        <v>1.149861557167555</v>
      </c>
      <c r="AT133" s="2">
        <f t="shared" ref="AT133" si="1013">AH133*AO130+AJ133*AO133-AI133*AP130-AK133*AP133</f>
        <v>0.5128242722416404</v>
      </c>
      <c r="AU133" s="8">
        <f t="shared" ref="AU133" si="1014">(AH133*AP130+AI133*AO130+AJ133*AP133+AK133*AO133)</f>
        <v>0</v>
      </c>
      <c r="AV133" s="20"/>
      <c r="AW133" s="1">
        <v>0</v>
      </c>
      <c r="AX133" s="9">
        <v>0</v>
      </c>
      <c r="AY133" s="2">
        <v>1</v>
      </c>
      <c r="AZ133" s="8">
        <v>0</v>
      </c>
      <c r="BB133" s="1">
        <f t="shared" ref="BB133" si="1015">AR133*AW130+AT133*AW133-AS133*AX130-AU133*AX133</f>
        <v>0</v>
      </c>
      <c r="BC133" s="9">
        <f t="shared" ref="BC133" si="1016">(AR133*AX130+AS133*AW130+AT133*AX133+AU133*AW133)</f>
        <v>1.149861557167555</v>
      </c>
      <c r="BD133" s="2">
        <f t="shared" ref="BD133" si="1017">AR133*AY130+AT133*AY133-AS133*AZ130-AU133*AZ133</f>
        <v>0.1310514995930066</v>
      </c>
      <c r="BE133" s="8">
        <f t="shared" ref="BE133" si="1018">(AR133*AZ130+AS133*AY130+AT133*AZ133+AU133*AY133)</f>
        <v>0</v>
      </c>
      <c r="BG133" s="1">
        <v>0</v>
      </c>
      <c r="BH133" s="9">
        <f t="shared" ref="BH133" si="1019">$BH$9*$B130</f>
        <v>0.31768000000000002</v>
      </c>
      <c r="BI133" s="2">
        <v>1</v>
      </c>
      <c r="BJ133" s="8">
        <v>0</v>
      </c>
      <c r="BK133" s="20"/>
      <c r="BL133" s="1">
        <f t="shared" ref="BL133" si="1020">BB133*BG130+BD133*BG133-BC133*BH130-BE133*BH133</f>
        <v>0</v>
      </c>
      <c r="BM133" s="9">
        <f t="shared" ref="BM133" si="1021">(BB133*BH130+BC133*BG130+BD133*BH133+BE133*BG133)</f>
        <v>1.1914939975582612</v>
      </c>
      <c r="BN133" s="2">
        <f t="shared" ref="BN133" si="1022">BB133*BI130+BD133*BI133-BC133*BJ130-BE133*BJ133</f>
        <v>0.1310514995930066</v>
      </c>
      <c r="BO133" s="8">
        <f t="shared" ref="BO133" si="1023">(BB133*BJ130+BC133*BI130+BD133*BJ133+BE133*BI133)</f>
        <v>0</v>
      </c>
      <c r="BP133" s="20"/>
      <c r="BQ133" s="18">
        <f t="shared" ref="BQ133:BQ196" si="1024">1/$BR$9</f>
        <v>1</v>
      </c>
      <c r="BR133" s="25">
        <v>0</v>
      </c>
      <c r="BS133" s="19">
        <v>1</v>
      </c>
      <c r="BT133" s="24">
        <v>0</v>
      </c>
      <c r="BV133" s="1">
        <f t="shared" ref="BV133" si="1025">BL133*BQ130+BN133*BQ133-BM133*BR130-BO133*BR133</f>
        <v>0.1310514995930066</v>
      </c>
      <c r="BW133" s="9">
        <f t="shared" ref="BW133" si="1026">(BL133*BR130+BM133*BQ130+BN133*BR133+BO133*BQ133)</f>
        <v>1.1914939975582612</v>
      </c>
      <c r="BX133" s="2">
        <f t="shared" ref="BX133" si="1027">BL133*BS130+BN133*BS133-BM133*BT130-BO133*BT133</f>
        <v>0.1310514995930066</v>
      </c>
      <c r="BY133" s="8">
        <f t="shared" ref="BY133" si="1028">(BL133*BT130+BM133*BS130+BN133*BT133+BO133*BS133)</f>
        <v>0</v>
      </c>
      <c r="CA133" s="56">
        <f t="shared" ref="CA133" si="1029">(180/PI())*ATAN(-1*(BW130+BW133)/(BV130+BV133))</f>
        <v>-82.593517489542492</v>
      </c>
      <c r="CC133" s="117">
        <f t="shared" ref="CC133" si="1030">20*LOG(((1-(10^(CA130/20)^2)*(1-((1-CC130)/(1+CC130))^2))^0.5))</f>
        <v>-11.978544603933351</v>
      </c>
      <c r="CD133" s="13"/>
      <c r="CE133" s="59">
        <f t="shared" si="652"/>
        <v>2.08</v>
      </c>
      <c r="CF133" s="60">
        <f t="shared" si="688"/>
        <v>-96.12734966455011</v>
      </c>
      <c r="CG133" s="62">
        <f t="shared" si="689"/>
        <v>-45.571254017055097</v>
      </c>
      <c r="CH133" s="64"/>
      <c r="CI133" s="86"/>
      <c r="CJ133" s="86"/>
      <c r="CK133" s="17">
        <f t="shared" si="690"/>
        <v>-8.7244634558390594E-10</v>
      </c>
    </row>
    <row r="134" spans="2:89" ht="18.600000000000001" customHeight="1">
      <c r="CE134" s="59">
        <f t="shared" si="652"/>
        <v>2.1</v>
      </c>
      <c r="CF134" s="60">
        <f t="shared" si="688"/>
        <v>-76.531107983235515</v>
      </c>
      <c r="CG134" s="62">
        <f t="shared" si="689"/>
        <v>-46.077242313433437</v>
      </c>
      <c r="CH134" s="86"/>
      <c r="CI134" s="86"/>
      <c r="CJ134" s="86"/>
      <c r="CK134" s="17">
        <f t="shared" si="690"/>
        <v>-7.9074533424917173E-8</v>
      </c>
    </row>
    <row r="135" spans="2:89" ht="18.600000000000001" customHeight="1" thickBot="1">
      <c r="E135" s="6" t="s">
        <v>3</v>
      </c>
      <c r="J135" s="6" t="s">
        <v>5</v>
      </c>
      <c r="O135" s="6" t="s">
        <v>10</v>
      </c>
      <c r="T135" s="6" t="s">
        <v>6</v>
      </c>
      <c r="Y135" s="6" t="s">
        <v>11</v>
      </c>
      <c r="AD135" s="6" t="s">
        <v>12</v>
      </c>
      <c r="AI135" s="6" t="s">
        <v>13</v>
      </c>
      <c r="AN135" s="6" t="s">
        <v>14</v>
      </c>
      <c r="AS135" s="6" t="s">
        <v>15</v>
      </c>
      <c r="AX135" s="6" t="s">
        <v>19</v>
      </c>
      <c r="BC135" s="6" t="s">
        <v>17</v>
      </c>
      <c r="BH135" s="6" t="s">
        <v>20</v>
      </c>
      <c r="BM135" s="6" t="s">
        <v>18</v>
      </c>
      <c r="BQ135" s="26" t="s">
        <v>16</v>
      </c>
      <c r="BR135" s="26"/>
      <c r="BS135" s="21"/>
      <c r="BT135" s="21"/>
      <c r="BU135" s="21"/>
      <c r="BV135" s="21"/>
      <c r="BW135" s="26" t="s">
        <v>21</v>
      </c>
      <c r="BX135" s="21"/>
      <c r="BY135" s="21"/>
      <c r="CE135" s="59">
        <f t="shared" si="652"/>
        <v>2.12</v>
      </c>
      <c r="CF135" s="60">
        <f t="shared" si="688"/>
        <v>-71.089682846236443</v>
      </c>
      <c r="CG135" s="62">
        <f t="shared" si="689"/>
        <v>-46.570829710648894</v>
      </c>
      <c r="CH135" s="86"/>
      <c r="CI135" s="86"/>
      <c r="CJ135" s="86"/>
      <c r="CK135" s="17">
        <f t="shared" si="690"/>
        <v>-2.7533495715750228E-7</v>
      </c>
    </row>
    <row r="136" spans="2:89" ht="18.600000000000001" customHeight="1" thickBot="1">
      <c r="B136" s="11"/>
      <c r="D136" s="266" t="s">
        <v>113</v>
      </c>
      <c r="E136" s="267"/>
      <c r="F136" s="268" t="s">
        <v>114</v>
      </c>
      <c r="G136" s="269"/>
      <c r="H136" s="237"/>
      <c r="I136" s="262" t="s">
        <v>0</v>
      </c>
      <c r="J136" s="263"/>
      <c r="K136" s="264" t="s">
        <v>1</v>
      </c>
      <c r="L136" s="265"/>
      <c r="M136" s="21"/>
      <c r="N136" s="262" t="s">
        <v>115</v>
      </c>
      <c r="O136" s="263"/>
      <c r="P136" s="264" t="s">
        <v>116</v>
      </c>
      <c r="Q136" s="265"/>
      <c r="R136" s="21"/>
      <c r="S136" s="266" t="s">
        <v>117</v>
      </c>
      <c r="T136" s="267"/>
      <c r="U136" s="268" t="s">
        <v>118</v>
      </c>
      <c r="V136" s="269"/>
      <c r="W136" s="20"/>
      <c r="X136" s="262" t="s">
        <v>119</v>
      </c>
      <c r="Y136" s="263"/>
      <c r="Z136" s="264" t="s">
        <v>120</v>
      </c>
      <c r="AA136" s="265"/>
      <c r="AB136" s="20"/>
      <c r="AC136" s="262" t="s">
        <v>121</v>
      </c>
      <c r="AD136" s="263"/>
      <c r="AE136" s="264" t="s">
        <v>7</v>
      </c>
      <c r="AF136" s="265"/>
      <c r="AG136" s="20"/>
      <c r="AH136" s="262" t="s">
        <v>122</v>
      </c>
      <c r="AI136" s="263"/>
      <c r="AJ136" s="264" t="s">
        <v>123</v>
      </c>
      <c r="AK136" s="265"/>
      <c r="AL136" s="20"/>
      <c r="AM136" s="266" t="s">
        <v>124</v>
      </c>
      <c r="AN136" s="267"/>
      <c r="AO136" s="268" t="s">
        <v>125</v>
      </c>
      <c r="AP136" s="269"/>
      <c r="AQ136" s="21"/>
      <c r="AR136" s="262" t="s">
        <v>126</v>
      </c>
      <c r="AS136" s="263"/>
      <c r="AT136" s="264" t="s">
        <v>2</v>
      </c>
      <c r="AU136" s="265"/>
      <c r="AV136" s="41"/>
      <c r="AW136" s="262" t="s">
        <v>127</v>
      </c>
      <c r="AX136" s="263"/>
      <c r="AY136" s="264" t="s">
        <v>128</v>
      </c>
      <c r="AZ136" s="265"/>
      <c r="BA136" s="20"/>
      <c r="BB136" s="262" t="s">
        <v>129</v>
      </c>
      <c r="BC136" s="263"/>
      <c r="BD136" s="264" t="s">
        <v>130</v>
      </c>
      <c r="BE136" s="265"/>
      <c r="BF136" s="41"/>
      <c r="BG136" s="266" t="s">
        <v>131</v>
      </c>
      <c r="BH136" s="267"/>
      <c r="BI136" s="268" t="s">
        <v>132</v>
      </c>
      <c r="BJ136" s="269"/>
      <c r="BK136" s="41"/>
      <c r="BL136" s="262" t="s">
        <v>133</v>
      </c>
      <c r="BM136" s="263"/>
      <c r="BN136" s="264" t="s">
        <v>134</v>
      </c>
      <c r="BO136" s="265"/>
      <c r="BP136" s="41"/>
      <c r="BQ136" s="262" t="s">
        <v>135</v>
      </c>
      <c r="BR136" s="263"/>
      <c r="BS136" s="264" t="s">
        <v>136</v>
      </c>
      <c r="BT136" s="265"/>
      <c r="BU136" s="20"/>
      <c r="BV136" s="262" t="s">
        <v>137</v>
      </c>
      <c r="BW136" s="263"/>
      <c r="BX136" s="264" t="s">
        <v>138</v>
      </c>
      <c r="BY136" s="265"/>
      <c r="CA136" s="27" t="s">
        <v>8</v>
      </c>
      <c r="CC136" s="113" t="s">
        <v>74</v>
      </c>
      <c r="CD136" s="13"/>
      <c r="CE136" s="59">
        <f t="shared" si="652"/>
        <v>2.14</v>
      </c>
      <c r="CF136" s="60">
        <f t="shared" si="688"/>
        <v>-67.847110231559355</v>
      </c>
      <c r="CG136" s="62">
        <f t="shared" si="689"/>
        <v>-47.052499759145476</v>
      </c>
      <c r="CH136" s="64"/>
      <c r="CI136" s="86"/>
      <c r="CJ136" s="86"/>
      <c r="CK136" s="17">
        <f t="shared" si="690"/>
        <v>-5.7784246450564403E-7</v>
      </c>
    </row>
    <row r="137" spans="2:89" ht="18.600000000000001" customHeight="1" thickTop="1" thickBot="1">
      <c r="B137" s="37">
        <v>0.4</v>
      </c>
      <c r="D137" s="1">
        <v>1</v>
      </c>
      <c r="E137" s="7">
        <v>0</v>
      </c>
      <c r="F137" s="2">
        <v>0</v>
      </c>
      <c r="G137" s="8">
        <v>0</v>
      </c>
      <c r="I137" s="1">
        <v>1</v>
      </c>
      <c r="J137" s="9">
        <v>0</v>
      </c>
      <c r="K137" s="2">
        <v>0</v>
      </c>
      <c r="L137" s="8">
        <f t="shared" ref="L137:L200" si="1031">IF(0=(1-$J$9*$K$9*$B137^2),10^18,$B137*$K$9/(1-$J$9*$K$9*$B137^2))</f>
        <v>0.49627408780124538</v>
      </c>
      <c r="N137" s="1">
        <f t="shared" ref="N137" si="1032">D137*I137+F137*I140-E137*J137-G137*J140</f>
        <v>1</v>
      </c>
      <c r="O137" s="9">
        <f t="shared" ref="O137" si="1033">(D137*J137+E137*I137+F137*J140+G137*I140)</f>
        <v>0</v>
      </c>
      <c r="P137" s="2">
        <f t="shared" ref="P137" si="1034">D137*K137+F137*K140-E137*L137-G137*L140</f>
        <v>0</v>
      </c>
      <c r="Q137" s="8">
        <f t="shared" ref="Q137" si="1035">(D137*L137+E137*K137+F137*L140+G137*K140)</f>
        <v>0.49627408780124538</v>
      </c>
      <c r="S137" s="1">
        <v>1</v>
      </c>
      <c r="T137" s="7">
        <v>0</v>
      </c>
      <c r="U137" s="2">
        <v>0</v>
      </c>
      <c r="V137" s="8">
        <v>0</v>
      </c>
      <c r="X137" s="1">
        <f t="shared" ref="X137" si="1036">N137*S137+P137*S140-O137*T137-Q137*T140</f>
        <v>0.69999238844239109</v>
      </c>
      <c r="Y137" s="9">
        <f t="shared" ref="Y137" si="1037">(N137*T137+O137*S137+P137*T140+Q137*S140)</f>
        <v>0</v>
      </c>
      <c r="Z137" s="2">
        <f t="shared" ref="Z137" si="1038">N137*U137+P137*U140-O137*V137-Q137*V140</f>
        <v>0</v>
      </c>
      <c r="AA137" s="8">
        <f t="shared" ref="AA137" si="1039">(N137*V137+O137*U137+P137*V140+Q137*U140)</f>
        <v>0.49627408780124538</v>
      </c>
      <c r="AB137" s="20"/>
      <c r="AC137" s="1">
        <v>1</v>
      </c>
      <c r="AD137" s="9">
        <v>0</v>
      </c>
      <c r="AE137" s="2">
        <v>0</v>
      </c>
      <c r="AF137" s="8">
        <f t="shared" ref="AF137:AF200" si="1040">IF(0=(1-$AE$9*$AD$9*$B137^2),10^18,$B137*$AE$9/(1-$AE$9*$AD$9*$B137^2))</f>
        <v>0.32801525760252381</v>
      </c>
      <c r="AH137" s="1">
        <f t="shared" ref="AH137" si="1041">X137*AC137+Z137*AC140-Y137*AD137-AA137*AD140</f>
        <v>0.69999238844239109</v>
      </c>
      <c r="AI137" s="9">
        <f t="shared" ref="AI137" si="1042">(X137*AD137+Y137*AC137+Z137*AD140+AA137*AC140)</f>
        <v>0</v>
      </c>
      <c r="AJ137" s="2">
        <f t="shared" ref="AJ137" si="1043">X137*AE137+Z137*AE140-Y137*AF137-AA137*AF140</f>
        <v>0</v>
      </c>
      <c r="AK137" s="8">
        <f t="shared" ref="AK137" si="1044">(X137*AF137+Y137*AE137+Z137*AF140+AA137*AE140)</f>
        <v>0.72588227141598227</v>
      </c>
      <c r="AM137" s="1">
        <v>1</v>
      </c>
      <c r="AN137" s="7">
        <v>0</v>
      </c>
      <c r="AO137" s="2">
        <v>0</v>
      </c>
      <c r="AP137" s="8">
        <v>0</v>
      </c>
      <c r="AR137" s="1">
        <f t="shared" ref="AR137" si="1045">AH137*AM137+AJ137*AM140-AI137*AN137-AK137*AN140</f>
        <v>0.32897944187625422</v>
      </c>
      <c r="AS137" s="9">
        <f t="shared" ref="AS137" si="1046">(AH137*AN137+AI137*AM137+AJ137*AN140+AK137*AM140)</f>
        <v>0</v>
      </c>
      <c r="AT137" s="2">
        <f t="shared" ref="AT137" si="1047">AH137*AO137+AJ137*AO140-AI137*AP137-AK137*AP140</f>
        <v>0</v>
      </c>
      <c r="AU137" s="8">
        <f t="shared" ref="AU137" si="1048">(AH137*AP137+AI137*AO137+AJ137*AP140+AK137*AO140)</f>
        <v>0.72588227141598227</v>
      </c>
      <c r="AV137" s="20"/>
      <c r="AW137" s="1">
        <v>1</v>
      </c>
      <c r="AX137" s="9">
        <v>0</v>
      </c>
      <c r="AY137" s="2">
        <v>0</v>
      </c>
      <c r="AZ137" s="8">
        <f t="shared" ref="AZ137:AZ200" si="1049">IF(0=(1-$AX$9*$AY$9*$B137^2),10^18,$B137*$AY$9/(1-$AX$9*$AY$9*$B137^2))</f>
        <v>0.3529162494056749</v>
      </c>
      <c r="BB137" s="1">
        <f t="shared" ref="BB137" si="1050">AR137*AW137+AT137*AW140-AS137*AX137-AU137*AX140</f>
        <v>0.32897944187625422</v>
      </c>
      <c r="BC137" s="9">
        <f t="shared" ref="BC137" si="1051">(AR137*AX137+AS137*AW137+AT137*AX140+AU137*AW140)</f>
        <v>0</v>
      </c>
      <c r="BD137" s="2">
        <f t="shared" ref="BD137" si="1052">AR137*AY137+AT137*AY140-AS137*AZ137-AU137*AZ140</f>
        <v>0</v>
      </c>
      <c r="BE137" s="8">
        <f t="shared" ref="BE137" si="1053">(AR137*AZ137+AS137*AY137+AT137*AZ140+AU137*AY140)</f>
        <v>0.84198446217452216</v>
      </c>
      <c r="BG137" s="1">
        <v>1</v>
      </c>
      <c r="BH137" s="7">
        <v>0</v>
      </c>
      <c r="BI137" s="2">
        <v>0</v>
      </c>
      <c r="BJ137" s="8">
        <v>0</v>
      </c>
      <c r="BK137" s="20"/>
      <c r="BL137" s="1">
        <f t="shared" ref="BL137" si="1054">BB137*BG137+BD137*BG140-BC137*BH137-BE137*BH140</f>
        <v>4.7419837725094005E-2</v>
      </c>
      <c r="BM137" s="9">
        <f t="shared" ref="BM137" si="1055">(BB137*BH137+BC137*BG137+BD137*BH140+BE137*BG140)</f>
        <v>0</v>
      </c>
      <c r="BN137" s="2">
        <f t="shared" ref="BN137" si="1056">BB137*BI137+BD137*BI140-BC137*BJ137-BE137*BJ140</f>
        <v>0</v>
      </c>
      <c r="BO137" s="8">
        <f t="shared" ref="BO137" si="1057">(BB137*BJ137+BC137*BI137+BD137*BJ140+BE137*BI140)</f>
        <v>0.84198446217452216</v>
      </c>
      <c r="BP137" s="20"/>
      <c r="BQ137" s="16">
        <v>1</v>
      </c>
      <c r="BR137" s="23">
        <v>0</v>
      </c>
      <c r="BS137" s="14">
        <v>0</v>
      </c>
      <c r="BT137" s="22">
        <v>0</v>
      </c>
      <c r="BV137" s="1">
        <f t="shared" ref="BV137" si="1058">BL137*BQ137+BN137*BQ140-BM137*BR137-BO137*BR140</f>
        <v>4.7419837725094005E-2</v>
      </c>
      <c r="BW137" s="9">
        <f t="shared" ref="BW137" si="1059">(BL137*BR137+BM137*BQ137+BN137*BR140+BO137*BQ140)</f>
        <v>0.84198446217452216</v>
      </c>
      <c r="BX137" s="2">
        <f t="shared" ref="BX137" si="1060">BL137*BS137+BN137*BS140-BM137*BT137-BO137*BT140</f>
        <v>0</v>
      </c>
      <c r="BY137" s="8">
        <f t="shared" ref="BY137" si="1061">(BL137*BT137+BM137*BS137+BN137*BT140+BO137*BS140)</f>
        <v>0.84198446217452216</v>
      </c>
      <c r="CA137" s="28">
        <f t="shared" ref="CA137" si="1062">20*LOG(((1+$BR$9)/$BR$9)/((BV137+BV140)^2+(BW137+BW140)^2)^0.5)</f>
        <v>-0.12590475981943317</v>
      </c>
      <c r="CC137" s="114">
        <f t="shared" ref="CC137" si="1063">((BV137^2+BW137^2)^0.5)/((BV140^2+BW140^2)^0.5)</f>
        <v>0.71109231921177973</v>
      </c>
      <c r="CD137" s="13"/>
      <c r="CE137" s="59">
        <f t="shared" si="652"/>
        <v>2.16</v>
      </c>
      <c r="CF137" s="60">
        <f t="shared" si="688"/>
        <v>-65.550635601150248</v>
      </c>
      <c r="CG137" s="62">
        <f t="shared" si="689"/>
        <v>-47.522709767829916</v>
      </c>
      <c r="CH137" s="64"/>
      <c r="CI137" s="86"/>
      <c r="CJ137" s="86"/>
      <c r="CK137" s="17">
        <f t="shared" si="690"/>
        <v>-9.7534112652466672E-7</v>
      </c>
    </row>
    <row r="138" spans="2:89" ht="18.600000000000001" customHeight="1" thickBot="1">
      <c r="D138" s="3"/>
      <c r="G138" s="4"/>
      <c r="I138" s="3"/>
      <c r="L138" s="4"/>
      <c r="N138" s="3"/>
      <c r="Q138" s="4"/>
      <c r="S138" s="3"/>
      <c r="V138" s="4"/>
      <c r="X138" s="3"/>
      <c r="AA138" s="4"/>
      <c r="AC138" s="3"/>
      <c r="AF138" s="4"/>
      <c r="AH138" s="3"/>
      <c r="AK138" s="4"/>
      <c r="AM138" s="3"/>
      <c r="AP138" s="4"/>
      <c r="AR138" s="3"/>
      <c r="AU138" s="4"/>
      <c r="AW138" s="3"/>
      <c r="AZ138" s="4"/>
      <c r="BB138" s="3"/>
      <c r="BE138" s="4"/>
      <c r="BG138" s="3"/>
      <c r="BJ138" s="4"/>
      <c r="BL138" s="3"/>
      <c r="BO138" s="4"/>
      <c r="BQ138" s="16"/>
      <c r="BR138" s="14"/>
      <c r="BS138" s="14"/>
      <c r="BT138" s="17"/>
      <c r="BV138" s="3"/>
      <c r="BY138" s="4"/>
      <c r="CC138" s="115"/>
      <c r="CD138" s="13"/>
      <c r="CE138" s="59">
        <f t="shared" si="652"/>
        <v>2.1800000000000002</v>
      </c>
      <c r="CF138" s="60">
        <f t="shared" si="688"/>
        <v>-63.784184187575626</v>
      </c>
      <c r="CG138" s="62">
        <f t="shared" si="689"/>
        <v>-47.981892636026942</v>
      </c>
      <c r="CH138" s="64"/>
      <c r="CI138" s="86"/>
      <c r="CJ138" s="86"/>
      <c r="CK138" s="17">
        <f t="shared" si="690"/>
        <v>-1.4571699430521316E-6</v>
      </c>
    </row>
    <row r="139" spans="2:89" ht="18.600000000000001" customHeight="1" thickBot="1">
      <c r="D139" s="271" t="s">
        <v>141</v>
      </c>
      <c r="E139" s="272"/>
      <c r="F139" s="273" t="s">
        <v>142</v>
      </c>
      <c r="G139" s="274"/>
      <c r="H139" s="237"/>
      <c r="I139" s="271" t="s">
        <v>143</v>
      </c>
      <c r="J139" s="272"/>
      <c r="K139" s="273" t="s">
        <v>144</v>
      </c>
      <c r="L139" s="274"/>
      <c r="N139" s="262" t="s">
        <v>145</v>
      </c>
      <c r="O139" s="263"/>
      <c r="P139" s="264" t="s">
        <v>146</v>
      </c>
      <c r="Q139" s="265"/>
      <c r="S139" s="271" t="s">
        <v>147</v>
      </c>
      <c r="T139" s="272"/>
      <c r="U139" s="273" t="s">
        <v>148</v>
      </c>
      <c r="V139" s="274"/>
      <c r="W139" s="20"/>
      <c r="X139" s="262" t="s">
        <v>149</v>
      </c>
      <c r="Y139" s="263"/>
      <c r="Z139" s="264" t="s">
        <v>150</v>
      </c>
      <c r="AA139" s="265"/>
      <c r="AB139" s="20"/>
      <c r="AC139" s="271" t="s">
        <v>151</v>
      </c>
      <c r="AD139" s="272"/>
      <c r="AE139" s="273" t="s">
        <v>152</v>
      </c>
      <c r="AF139" s="274"/>
      <c r="AG139" s="20"/>
      <c r="AH139" s="262" t="s">
        <v>153</v>
      </c>
      <c r="AI139" s="263"/>
      <c r="AJ139" s="264" t="s">
        <v>154</v>
      </c>
      <c r="AK139" s="265"/>
      <c r="AL139" s="20"/>
      <c r="AM139" s="271" t="s">
        <v>155</v>
      </c>
      <c r="AN139" s="272"/>
      <c r="AO139" s="273" t="s">
        <v>156</v>
      </c>
      <c r="AP139" s="274"/>
      <c r="AR139" s="262" t="s">
        <v>157</v>
      </c>
      <c r="AS139" s="263"/>
      <c r="AT139" s="264" t="s">
        <v>158</v>
      </c>
      <c r="AU139" s="265"/>
      <c r="AV139" s="41"/>
      <c r="AW139" s="271" t="s">
        <v>159</v>
      </c>
      <c r="AX139" s="272"/>
      <c r="AY139" s="273" t="s">
        <v>160</v>
      </c>
      <c r="AZ139" s="274"/>
      <c r="BA139" s="20"/>
      <c r="BB139" s="262" t="s">
        <v>161</v>
      </c>
      <c r="BC139" s="263"/>
      <c r="BD139" s="264" t="s">
        <v>162</v>
      </c>
      <c r="BE139" s="265"/>
      <c r="BF139" s="41"/>
      <c r="BG139" s="271" t="s">
        <v>163</v>
      </c>
      <c r="BH139" s="272"/>
      <c r="BI139" s="273" t="s">
        <v>164</v>
      </c>
      <c r="BJ139" s="274"/>
      <c r="BK139" s="41"/>
      <c r="BL139" s="262" t="s">
        <v>165</v>
      </c>
      <c r="BM139" s="263"/>
      <c r="BN139" s="264" t="s">
        <v>166</v>
      </c>
      <c r="BO139" s="265"/>
      <c r="BP139" s="41"/>
      <c r="BQ139" s="271" t="s">
        <v>167</v>
      </c>
      <c r="BR139" s="272"/>
      <c r="BS139" s="273" t="s">
        <v>168</v>
      </c>
      <c r="BT139" s="274"/>
      <c r="BU139" s="20"/>
      <c r="BV139" s="262" t="s">
        <v>169</v>
      </c>
      <c r="BW139" s="263"/>
      <c r="BX139" s="264" t="s">
        <v>170</v>
      </c>
      <c r="BY139" s="265"/>
      <c r="CA139" s="55" t="s">
        <v>35</v>
      </c>
      <c r="CC139" s="116" t="s">
        <v>75</v>
      </c>
      <c r="CD139" s="13"/>
      <c r="CE139" s="59">
        <f t="shared" si="652"/>
        <v>2.2000000000000002</v>
      </c>
      <c r="CF139" s="60">
        <f t="shared" si="688"/>
        <v>-62.357406216406233</v>
      </c>
      <c r="CG139" s="62">
        <f t="shared" si="689"/>
        <v>-48.430458529226698</v>
      </c>
      <c r="CH139" s="64"/>
      <c r="CI139" s="86"/>
      <c r="CJ139" s="86"/>
      <c r="CK139" s="17">
        <f t="shared" si="690"/>
        <v>-2.0132863047968549E-6</v>
      </c>
    </row>
    <row r="140" spans="2:89" ht="18.600000000000001" customHeight="1" thickTop="1" thickBot="1">
      <c r="D140" s="1">
        <v>0</v>
      </c>
      <c r="E140" s="9">
        <f t="shared" ref="E140" si="1064">$E$9*$B137</f>
        <v>0.47072000000000003</v>
      </c>
      <c r="F140" s="2">
        <v>1</v>
      </c>
      <c r="G140" s="8">
        <v>0</v>
      </c>
      <c r="I140" s="1">
        <v>0</v>
      </c>
      <c r="J140" s="9">
        <v>0</v>
      </c>
      <c r="K140" s="2">
        <v>1</v>
      </c>
      <c r="L140" s="8">
        <v>0</v>
      </c>
      <c r="N140" s="1">
        <f t="shared" ref="N140" si="1065">D140*I137+F140*I140-E140*J137-G140*J140</f>
        <v>0</v>
      </c>
      <c r="O140" s="9">
        <f t="shared" ref="O140" si="1066">(D140*J137+E140*I137+F140*J140+G140*I140)</f>
        <v>0.47072000000000003</v>
      </c>
      <c r="P140" s="2">
        <f t="shared" ref="P140" si="1067">D140*K137+F140*K140-E140*L137-G140*L140</f>
        <v>0.76639386139019772</v>
      </c>
      <c r="Q140" s="8">
        <f t="shared" ref="Q140" si="1068">(D140*L137+E140*K137+F140*L140+G140*K140)</f>
        <v>0</v>
      </c>
      <c r="S140" s="1">
        <v>0</v>
      </c>
      <c r="T140" s="9">
        <f t="shared" ref="T140" si="1069">$T$9*$B137</f>
        <v>0.60452000000000006</v>
      </c>
      <c r="U140" s="2">
        <v>1</v>
      </c>
      <c r="V140" s="8">
        <v>0</v>
      </c>
      <c r="X140" s="1">
        <f t="shared" ref="X140" si="1070">N140*S137+P140*S140-O140*T137-Q140*T140</f>
        <v>0</v>
      </c>
      <c r="Y140" s="9">
        <f t="shared" ref="Y140" si="1071">(N140*T137+O140*S137+P140*T140+Q140*S140)</f>
        <v>0.93402041708760242</v>
      </c>
      <c r="Z140" s="2">
        <f t="shared" ref="Z140" si="1072">N140*U137+P140*U140-O140*V137-Q140*V140</f>
        <v>0.76639386139019772</v>
      </c>
      <c r="AA140" s="8">
        <f t="shared" ref="AA140" si="1073">(N140*V137+O140*U137+P140*V140+Q140*U140)</f>
        <v>0</v>
      </c>
      <c r="AB140" s="20"/>
      <c r="AC140" s="1">
        <v>0</v>
      </c>
      <c r="AD140" s="9">
        <v>0</v>
      </c>
      <c r="AE140" s="2">
        <v>1</v>
      </c>
      <c r="AF140" s="8">
        <v>0</v>
      </c>
      <c r="AH140" s="1">
        <f t="shared" ref="AH140" si="1074">X140*AC137+Z140*AC140-Y140*AD137-AA140*AD140</f>
        <v>0</v>
      </c>
      <c r="AI140" s="9">
        <f t="shared" ref="AI140" si="1075">(X140*AD137+Y140*AC137+Z140*AD140+AA140*AC140)</f>
        <v>0.93402041708760242</v>
      </c>
      <c r="AJ140" s="2">
        <f t="shared" ref="AJ140" si="1076">X140*AE137+Z140*AE140-Y140*AF137-AA140*AF140</f>
        <v>0.46002091367319109</v>
      </c>
      <c r="AK140" s="8">
        <f t="shared" ref="AK140" si="1077">(X140*AF137+Y140*AE137+Z140*AF140+AA140*AE140)</f>
        <v>0</v>
      </c>
      <c r="AM140" s="1">
        <v>0</v>
      </c>
      <c r="AN140" s="9">
        <f t="shared" ref="AN140" si="1078">$AN$9*$B137</f>
        <v>0.51112000000000002</v>
      </c>
      <c r="AO140" s="2">
        <v>1</v>
      </c>
      <c r="AP140" s="8">
        <v>0</v>
      </c>
      <c r="AR140" s="1">
        <f t="shared" ref="AR140" si="1079">AH140*AM137+AJ140*AM140-AI140*AN137-AK140*AN140</f>
        <v>0</v>
      </c>
      <c r="AS140" s="9">
        <f t="shared" ref="AS140" si="1080">(AH140*AN137+AI140*AM137+AJ140*AN140+AK140*AM140)</f>
        <v>1.1691463064842438</v>
      </c>
      <c r="AT140" s="2">
        <f t="shared" ref="AT140" si="1081">AH140*AO137+AJ140*AO140-AI140*AP137-AK140*AP140</f>
        <v>0.46002091367319109</v>
      </c>
      <c r="AU140" s="8">
        <f t="shared" ref="AU140" si="1082">(AH140*AP137+AI140*AO137+AJ140*AP140+AK140*AO140)</f>
        <v>0</v>
      </c>
      <c r="AV140" s="20"/>
      <c r="AW140" s="1">
        <v>0</v>
      </c>
      <c r="AX140" s="9">
        <v>0</v>
      </c>
      <c r="AY140" s="2">
        <v>1</v>
      </c>
      <c r="AZ140" s="8">
        <v>0</v>
      </c>
      <c r="BB140" s="1">
        <f t="shared" ref="BB140" si="1083">AR140*AW137+AT140*AW140-AS140*AX137-AU140*AX140</f>
        <v>0</v>
      </c>
      <c r="BC140" s="9">
        <f t="shared" ref="BC140" si="1084">(AR140*AX137+AS140*AW137+AT140*AX140+AU140*AW140)</f>
        <v>1.1691463064842438</v>
      </c>
      <c r="BD140" s="2">
        <f t="shared" ref="BD140" si="1085">AR140*AY137+AT140*AY140-AS140*AZ137-AU140*AZ140</f>
        <v>4.7410184182274107E-2</v>
      </c>
      <c r="BE140" s="8">
        <f t="shared" ref="BE140" si="1086">(AR140*AZ137+AS140*AY137+AT140*AZ140+AU140*AY140)</f>
        <v>0</v>
      </c>
      <c r="BG140" s="1">
        <v>0</v>
      </c>
      <c r="BH140" s="9">
        <f t="shared" ref="BH140" si="1087">$BH$9*$B137</f>
        <v>0.33440000000000003</v>
      </c>
      <c r="BI140" s="2">
        <v>1</v>
      </c>
      <c r="BJ140" s="8">
        <v>0</v>
      </c>
      <c r="BK140" s="20"/>
      <c r="BL140" s="1">
        <f t="shared" ref="BL140" si="1088">BB140*BG137+BD140*BG140-BC140*BH137-BE140*BH140</f>
        <v>0</v>
      </c>
      <c r="BM140" s="9">
        <f t="shared" ref="BM140" si="1089">(BB140*BH137+BC140*BG137+BD140*BH140+BE140*BG140)</f>
        <v>1.1850002720747963</v>
      </c>
      <c r="BN140" s="2">
        <f t="shared" ref="BN140" si="1090">BB140*BI137+BD140*BI140-BC140*BJ137-BE140*BJ140</f>
        <v>4.7410184182274107E-2</v>
      </c>
      <c r="BO140" s="8">
        <f t="shared" ref="BO140" si="1091">(BB140*BJ137+BC140*BI137+BD140*BJ140+BE140*BI140)</f>
        <v>0</v>
      </c>
      <c r="BP140" s="20"/>
      <c r="BQ140" s="18">
        <f t="shared" ref="BQ140:BQ203" si="1092">1/$BR$9</f>
        <v>1</v>
      </c>
      <c r="BR140" s="25">
        <v>0</v>
      </c>
      <c r="BS140" s="19">
        <v>1</v>
      </c>
      <c r="BT140" s="24">
        <v>0</v>
      </c>
      <c r="BV140" s="1">
        <f t="shared" ref="BV140" si="1093">BL140*BQ137+BN140*BQ140-BM140*BR137-BO140*BR140</f>
        <v>4.7410184182274107E-2</v>
      </c>
      <c r="BW140" s="9">
        <f t="shared" ref="BW140" si="1094">(BL140*BR137+BM140*BQ137+BN140*BR140+BO140*BQ140)</f>
        <v>1.1850002720747963</v>
      </c>
      <c r="BX140" s="2">
        <f t="shared" ref="BX140" si="1095">BL140*BS137+BN140*BS140-BM140*BT137-BO140*BT140</f>
        <v>4.7410184182274107E-2</v>
      </c>
      <c r="BY140" s="8">
        <f t="shared" ref="BY140" si="1096">(BL140*BT137+BM140*BS137+BN140*BT140+BO140*BS140)</f>
        <v>0</v>
      </c>
      <c r="CA140" s="56">
        <f t="shared" ref="CA140" si="1097">(180/PI())*ATAN(-1*(BW137+BW140)/(BV137+BV140))</f>
        <v>-87.321439528990211</v>
      </c>
      <c r="CC140" s="117">
        <f t="shared" ref="CC140" si="1098">20*LOG(((1-(10^(CA137/20)^2)*(1-((1-CC137)/(1+CC137))^2))^0.5))</f>
        <v>-12.497374820900655</v>
      </c>
      <c r="CD140" s="13"/>
      <c r="CE140" s="59">
        <f t="shared" si="652"/>
        <v>2.2200000000000002</v>
      </c>
      <c r="CF140" s="60">
        <f t="shared" si="688"/>
        <v>-61.167114530460047</v>
      </c>
      <c r="CG140" s="62">
        <f t="shared" si="689"/>
        <v>-48.868796414313842</v>
      </c>
      <c r="CH140" s="64"/>
      <c r="CI140" s="86"/>
      <c r="CJ140" s="86"/>
      <c r="CK140" s="17">
        <f t="shared" si="690"/>
        <v>-2.6342764401168232E-6</v>
      </c>
    </row>
    <row r="141" spans="2:89" ht="18.600000000000001" customHeight="1">
      <c r="CE141" s="59">
        <f t="shared" si="652"/>
        <v>2.2400000000000002</v>
      </c>
      <c r="CF141" s="60">
        <f t="shared" si="688"/>
        <v>-60.15102815254042</v>
      </c>
      <c r="CG141" s="62">
        <f t="shared" si="689"/>
        <v>-49.297275468160052</v>
      </c>
      <c r="CH141" s="86"/>
      <c r="CI141" s="86"/>
      <c r="CJ141" s="86"/>
      <c r="CK141" s="17">
        <f t="shared" si="690"/>
        <v>-3.3113554675010112E-6</v>
      </c>
    </row>
    <row r="142" spans="2:89" ht="18.600000000000001" customHeight="1" thickBot="1">
      <c r="E142" s="6" t="s">
        <v>3</v>
      </c>
      <c r="J142" s="6" t="s">
        <v>5</v>
      </c>
      <c r="O142" s="6" t="s">
        <v>10</v>
      </c>
      <c r="T142" s="6" t="s">
        <v>6</v>
      </c>
      <c r="Y142" s="6" t="s">
        <v>11</v>
      </c>
      <c r="AD142" s="6" t="s">
        <v>12</v>
      </c>
      <c r="AI142" s="6" t="s">
        <v>13</v>
      </c>
      <c r="AN142" s="6" t="s">
        <v>14</v>
      </c>
      <c r="AS142" s="6" t="s">
        <v>15</v>
      </c>
      <c r="AX142" s="6" t="s">
        <v>19</v>
      </c>
      <c r="BC142" s="6" t="s">
        <v>17</v>
      </c>
      <c r="BH142" s="6" t="s">
        <v>20</v>
      </c>
      <c r="BM142" s="6" t="s">
        <v>18</v>
      </c>
      <c r="BQ142" s="26" t="s">
        <v>16</v>
      </c>
      <c r="BR142" s="26"/>
      <c r="BS142" s="21"/>
      <c r="BT142" s="21"/>
      <c r="BU142" s="21"/>
      <c r="BV142" s="21"/>
      <c r="BW142" s="26" t="s">
        <v>21</v>
      </c>
      <c r="BX142" s="21"/>
      <c r="BY142" s="21"/>
      <c r="CE142" s="59">
        <f t="shared" si="652"/>
        <v>2.2599999999999998</v>
      </c>
      <c r="CF142" s="60">
        <f t="shared" si="688"/>
        <v>-59.268638651155868</v>
      </c>
      <c r="CG142" s="62">
        <f t="shared" si="689"/>
        <v>-49.716246371888126</v>
      </c>
      <c r="CH142" s="86"/>
      <c r="CI142" s="86"/>
      <c r="CJ142" s="86"/>
      <c r="CK142" s="17">
        <f t="shared" si="690"/>
        <v>-4.0363592581803573E-6</v>
      </c>
    </row>
    <row r="143" spans="2:89" ht="18.600000000000001" customHeight="1" thickBot="1">
      <c r="B143" s="11"/>
      <c r="D143" s="266" t="s">
        <v>113</v>
      </c>
      <c r="E143" s="267"/>
      <c r="F143" s="268" t="s">
        <v>114</v>
      </c>
      <c r="G143" s="269"/>
      <c r="H143" s="237"/>
      <c r="I143" s="262" t="s">
        <v>0</v>
      </c>
      <c r="J143" s="263"/>
      <c r="K143" s="264" t="s">
        <v>1</v>
      </c>
      <c r="L143" s="265"/>
      <c r="M143" s="21"/>
      <c r="N143" s="262" t="s">
        <v>115</v>
      </c>
      <c r="O143" s="263"/>
      <c r="P143" s="264" t="s">
        <v>116</v>
      </c>
      <c r="Q143" s="265"/>
      <c r="R143" s="21"/>
      <c r="S143" s="266" t="s">
        <v>117</v>
      </c>
      <c r="T143" s="267"/>
      <c r="U143" s="268" t="s">
        <v>118</v>
      </c>
      <c r="V143" s="269"/>
      <c r="W143" s="20"/>
      <c r="X143" s="262" t="s">
        <v>119</v>
      </c>
      <c r="Y143" s="263"/>
      <c r="Z143" s="264" t="s">
        <v>120</v>
      </c>
      <c r="AA143" s="265"/>
      <c r="AB143" s="20"/>
      <c r="AC143" s="262" t="s">
        <v>121</v>
      </c>
      <c r="AD143" s="263"/>
      <c r="AE143" s="264" t="s">
        <v>7</v>
      </c>
      <c r="AF143" s="265"/>
      <c r="AG143" s="20"/>
      <c r="AH143" s="262" t="s">
        <v>122</v>
      </c>
      <c r="AI143" s="263"/>
      <c r="AJ143" s="264" t="s">
        <v>123</v>
      </c>
      <c r="AK143" s="265"/>
      <c r="AL143" s="20"/>
      <c r="AM143" s="266" t="s">
        <v>124</v>
      </c>
      <c r="AN143" s="267"/>
      <c r="AO143" s="268" t="s">
        <v>125</v>
      </c>
      <c r="AP143" s="269"/>
      <c r="AQ143" s="21"/>
      <c r="AR143" s="262" t="s">
        <v>126</v>
      </c>
      <c r="AS143" s="263"/>
      <c r="AT143" s="264" t="s">
        <v>2</v>
      </c>
      <c r="AU143" s="265"/>
      <c r="AV143" s="41"/>
      <c r="AW143" s="262" t="s">
        <v>127</v>
      </c>
      <c r="AX143" s="263"/>
      <c r="AY143" s="264" t="s">
        <v>128</v>
      </c>
      <c r="AZ143" s="265"/>
      <c r="BA143" s="20"/>
      <c r="BB143" s="262" t="s">
        <v>129</v>
      </c>
      <c r="BC143" s="263"/>
      <c r="BD143" s="264" t="s">
        <v>130</v>
      </c>
      <c r="BE143" s="265"/>
      <c r="BF143" s="41"/>
      <c r="BG143" s="266" t="s">
        <v>131</v>
      </c>
      <c r="BH143" s="267"/>
      <c r="BI143" s="268" t="s">
        <v>132</v>
      </c>
      <c r="BJ143" s="269"/>
      <c r="BK143" s="41"/>
      <c r="BL143" s="262" t="s">
        <v>133</v>
      </c>
      <c r="BM143" s="263"/>
      <c r="BN143" s="264" t="s">
        <v>134</v>
      </c>
      <c r="BO143" s="265"/>
      <c r="BP143" s="41"/>
      <c r="BQ143" s="262" t="s">
        <v>135</v>
      </c>
      <c r="BR143" s="263"/>
      <c r="BS143" s="264" t="s">
        <v>136</v>
      </c>
      <c r="BT143" s="265"/>
      <c r="BU143" s="20"/>
      <c r="BV143" s="262" t="s">
        <v>137</v>
      </c>
      <c r="BW143" s="263"/>
      <c r="BX143" s="264" t="s">
        <v>138</v>
      </c>
      <c r="BY143" s="265"/>
      <c r="CA143" s="27" t="s">
        <v>8</v>
      </c>
      <c r="CC143" s="113" t="s">
        <v>74</v>
      </c>
      <c r="CD143" s="13"/>
      <c r="CE143" s="59">
        <f t="shared" si="652"/>
        <v>2.2799999999999998</v>
      </c>
      <c r="CF143" s="60">
        <f t="shared" si="688"/>
        <v>-58.492102982653513</v>
      </c>
      <c r="CG143" s="62">
        <f t="shared" si="689"/>
        <v>-50.126042501742894</v>
      </c>
      <c r="CH143" s="64"/>
      <c r="CI143" s="86"/>
      <c r="CJ143" s="86"/>
      <c r="CK143" s="17">
        <f t="shared" si="690"/>
        <v>-4.8017299699936432E-6</v>
      </c>
    </row>
    <row r="144" spans="2:89" ht="18.600000000000001" customHeight="1" thickTop="1" thickBot="1">
      <c r="B144" s="37">
        <v>0.42</v>
      </c>
      <c r="D144" s="1">
        <v>1</v>
      </c>
      <c r="E144" s="7">
        <v>0</v>
      </c>
      <c r="F144" s="2">
        <v>0</v>
      </c>
      <c r="G144" s="8">
        <v>0</v>
      </c>
      <c r="I144" s="1">
        <v>1</v>
      </c>
      <c r="J144" s="9">
        <v>0</v>
      </c>
      <c r="K144" s="2">
        <v>0</v>
      </c>
      <c r="L144" s="8">
        <f t="shared" ref="L144:L207" si="1099">IF(0=(1-$J$9*$K$9*$B144^2),10^18,$B144*$K$9/(1-$J$9*$K$9*$B144^2))</f>
        <v>0.52315179834661252</v>
      </c>
      <c r="N144" s="1">
        <f t="shared" ref="N144" si="1100">D144*I144+F144*I147-E144*J144-G144*J147</f>
        <v>1</v>
      </c>
      <c r="O144" s="9">
        <f t="shared" ref="O144" si="1101">(D144*J144+E144*I144+F144*J147+G144*I147)</f>
        <v>0</v>
      </c>
      <c r="P144" s="2">
        <f t="shared" ref="P144" si="1102">D144*K144+F144*K147-E144*L144-G144*L147</f>
        <v>0</v>
      </c>
      <c r="Q144" s="8">
        <f t="shared" ref="Q144" si="1103">(D144*L144+E144*K144+F144*L147+G144*K147)</f>
        <v>0.52315179834661252</v>
      </c>
      <c r="S144" s="1">
        <v>1</v>
      </c>
      <c r="T144" s="7">
        <v>0</v>
      </c>
      <c r="U144" s="2">
        <v>0</v>
      </c>
      <c r="V144" s="8">
        <v>0</v>
      </c>
      <c r="X144" s="1">
        <f t="shared" ref="X144" si="1104">N144*S144+P144*S147-O144*T144-Q144*T147</f>
        <v>0.66793148860668106</v>
      </c>
      <c r="Y144" s="9">
        <f t="shared" ref="Y144" si="1105">(N144*T144+O144*S144+P144*T147+Q144*S147)</f>
        <v>0</v>
      </c>
      <c r="Z144" s="2">
        <f t="shared" ref="Z144" si="1106">N144*U144+P144*U147-O144*V144-Q144*V147</f>
        <v>0</v>
      </c>
      <c r="AA144" s="8">
        <f t="shared" ref="AA144" si="1107">(N144*V144+O144*U144+P144*V147+Q144*U147)</f>
        <v>0.52315179834661252</v>
      </c>
      <c r="AB144" s="20"/>
      <c r="AC144" s="1">
        <v>1</v>
      </c>
      <c r="AD144" s="9">
        <v>0</v>
      </c>
      <c r="AE144" s="2">
        <v>0</v>
      </c>
      <c r="AF144" s="8">
        <f t="shared" ref="AF144:AF207" si="1108">IF(0=(1-$AE$9*$AD$9*$B144^2),10^18,$B144*$AE$9/(1-$AE$9*$AD$9*$B144^2))</f>
        <v>0.3491634423307447</v>
      </c>
      <c r="AH144" s="1">
        <f t="shared" ref="AH144" si="1109">X144*AC144+Z144*AC147-Y144*AD144-AA144*AD147</f>
        <v>0.66793148860668106</v>
      </c>
      <c r="AI144" s="9">
        <f t="shared" ref="AI144" si="1110">(X144*AD144+Y144*AC144+Z144*AD147+AA144*AC147)</f>
        <v>0</v>
      </c>
      <c r="AJ144" s="2">
        <f t="shared" ref="AJ144" si="1111">X144*AE144+Z144*AE147-Y144*AF144-AA144*AF147</f>
        <v>0</v>
      </c>
      <c r="AK144" s="8">
        <f t="shared" ref="AK144" si="1112">(X144*AF144+Y144*AE144+Z144*AF147+AA144*AE147)</f>
        <v>0.75636905614961991</v>
      </c>
      <c r="AM144" s="1">
        <v>1</v>
      </c>
      <c r="AN144" s="7">
        <v>0</v>
      </c>
      <c r="AO144" s="2">
        <v>0</v>
      </c>
      <c r="AP144" s="8">
        <v>0</v>
      </c>
      <c r="AR144" s="1">
        <f t="shared" ref="AR144" si="1113">AH144*AM144+AJ144*AM147-AI144*AN144-AK144*AN147</f>
        <v>0.26200636902852759</v>
      </c>
      <c r="AS144" s="9">
        <f t="shared" ref="AS144" si="1114">(AH144*AN144+AI144*AM144+AJ144*AN147+AK144*AM147)</f>
        <v>0</v>
      </c>
      <c r="AT144" s="2">
        <f t="shared" ref="AT144" si="1115">AH144*AO144+AJ144*AO147-AI144*AP144-AK144*AP147</f>
        <v>0</v>
      </c>
      <c r="AU144" s="8">
        <f t="shared" ref="AU144" si="1116">(AH144*AP144+AI144*AO144+AJ144*AP147+AK144*AO147)</f>
        <v>0.75636905614961991</v>
      </c>
      <c r="AV144" s="20"/>
      <c r="AW144" s="1">
        <v>1</v>
      </c>
      <c r="AX144" s="9">
        <v>0</v>
      </c>
      <c r="AY144" s="2">
        <v>0</v>
      </c>
      <c r="AZ144" s="8">
        <f t="shared" ref="AZ144:AZ207" si="1117">IF(0=(1-$AX$9*$AY$9*$B144^2),10^18,$B144*$AY$9/(1-$AX$9*$AY$9*$B144^2))</f>
        <v>0.3744200025014065</v>
      </c>
      <c r="BB144" s="1">
        <f t="shared" ref="BB144" si="1118">AR144*AW144+AT144*AW147-AS144*AX144-AU144*AX147</f>
        <v>0.26200636902852759</v>
      </c>
      <c r="BC144" s="9">
        <f t="shared" ref="BC144" si="1119">(AR144*AX144+AS144*AW144+AT144*AX147+AU144*AW147)</f>
        <v>0</v>
      </c>
      <c r="BD144" s="2">
        <f t="shared" ref="BD144" si="1120">AR144*AY144+AT144*AY147-AS144*AZ144-AU144*AZ147</f>
        <v>0</v>
      </c>
      <c r="BE144" s="8">
        <f t="shared" ref="BE144" si="1121">(AR144*AZ144+AS144*AY144+AT144*AZ147+AU144*AY147)</f>
        <v>0.85446948149666568</v>
      </c>
      <c r="BG144" s="1">
        <v>1</v>
      </c>
      <c r="BH144" s="7">
        <v>0</v>
      </c>
      <c r="BI144" s="2">
        <v>0</v>
      </c>
      <c r="BJ144" s="8">
        <v>0</v>
      </c>
      <c r="BK144" s="20"/>
      <c r="BL144" s="1">
        <f t="shared" ref="BL144" si="1122">BB144*BG144+BD144*BG147-BC144*BH144-BE144*BH147</f>
        <v>-3.8014955314581655E-2</v>
      </c>
      <c r="BM144" s="9">
        <f t="shared" ref="BM144" si="1123">(BB144*BH144+BC144*BG144+BD144*BH147+BE144*BG147)</f>
        <v>0</v>
      </c>
      <c r="BN144" s="2">
        <f t="shared" ref="BN144" si="1124">BB144*BI144+BD144*BI147-BC144*BJ144-BE144*BJ147</f>
        <v>0</v>
      </c>
      <c r="BO144" s="8">
        <f t="shared" ref="BO144" si="1125">(BB144*BJ144+BC144*BI144+BD144*BJ147+BE144*BI147)</f>
        <v>0.85446948149666568</v>
      </c>
      <c r="BP144" s="20"/>
      <c r="BQ144" s="16">
        <v>1</v>
      </c>
      <c r="BR144" s="23">
        <v>0</v>
      </c>
      <c r="BS144" s="14">
        <v>0</v>
      </c>
      <c r="BT144" s="22">
        <v>0</v>
      </c>
      <c r="BV144" s="1">
        <f t="shared" ref="BV144" si="1126">BL144*BQ144+BN144*BQ147-BM144*BR144-BO144*BR147</f>
        <v>-3.8014955314581655E-2</v>
      </c>
      <c r="BW144" s="9">
        <f t="shared" ref="BW144" si="1127">(BL144*BR144+BM144*BQ144+BN144*BR147+BO144*BQ147)</f>
        <v>0.85446948149666568</v>
      </c>
      <c r="BX144" s="2">
        <f t="shared" ref="BX144" si="1128">BL144*BS144+BN144*BS147-BM144*BT144-BO144*BT147</f>
        <v>0</v>
      </c>
      <c r="BY144" s="8">
        <f t="shared" ref="BY144" si="1129">(BL144*BT144+BM144*BS144+BN144*BT147+BO144*BS147)</f>
        <v>0.85446948149666568</v>
      </c>
      <c r="CA144" s="28">
        <f t="shared" ref="CA144" si="1130">20*LOG(((1+$BR$9)/$BR$9)/((BV144+BV147)^2+(BW144+BW147)^2)^0.5)</f>
        <v>-0.10585476106761395</v>
      </c>
      <c r="CC144" s="114">
        <f t="shared" ref="CC144" si="1131">((BV144^2+BW144^2)^0.5)/((BV147^2+BW147^2)^0.5)</f>
        <v>0.73151114779477566</v>
      </c>
      <c r="CD144" s="13"/>
      <c r="CE144" s="59">
        <f t="shared" si="652"/>
        <v>2.2999999999999998</v>
      </c>
      <c r="CF144" s="60">
        <f t="shared" si="688"/>
        <v>-57.801451666337663</v>
      </c>
      <c r="CG144" s="62">
        <f t="shared" si="689"/>
        <v>-50.526981026303361</v>
      </c>
      <c r="CH144" s="64"/>
      <c r="CI144" s="86"/>
      <c r="CJ144" s="86"/>
      <c r="CK144" s="17">
        <f t="shared" si="690"/>
        <v>-5.600496774192586E-6</v>
      </c>
    </row>
    <row r="145" spans="2:89" ht="18.600000000000001" customHeight="1" thickBot="1">
      <c r="D145" s="3"/>
      <c r="G145" s="4"/>
      <c r="I145" s="3"/>
      <c r="L145" s="4"/>
      <c r="N145" s="3"/>
      <c r="Q145" s="4"/>
      <c r="S145" s="3"/>
      <c r="V145" s="4"/>
      <c r="X145" s="3"/>
      <c r="AA145" s="4"/>
      <c r="AC145" s="3"/>
      <c r="AF145" s="4"/>
      <c r="AH145" s="3"/>
      <c r="AK145" s="4"/>
      <c r="AM145" s="3"/>
      <c r="AP145" s="4"/>
      <c r="AR145" s="3"/>
      <c r="AU145" s="4"/>
      <c r="AW145" s="3"/>
      <c r="AZ145" s="4"/>
      <c r="BB145" s="3"/>
      <c r="BE145" s="4"/>
      <c r="BG145" s="3"/>
      <c r="BJ145" s="4"/>
      <c r="BL145" s="3"/>
      <c r="BO145" s="4"/>
      <c r="BQ145" s="16"/>
      <c r="BR145" s="14"/>
      <c r="BS145" s="14"/>
      <c r="BT145" s="17"/>
      <c r="BV145" s="3"/>
      <c r="BY145" s="4"/>
      <c r="CC145" s="115"/>
      <c r="CD145" s="13"/>
      <c r="CE145" s="59">
        <f t="shared" si="652"/>
        <v>2.3199999999999998</v>
      </c>
      <c r="CF145" s="60">
        <f t="shared" si="688"/>
        <v>-57.181869462103172</v>
      </c>
      <c r="CG145" s="62">
        <f t="shared" si="689"/>
        <v>-50.919363918718609</v>
      </c>
      <c r="CH145" s="64"/>
      <c r="CI145" s="86"/>
      <c r="CJ145" s="86"/>
      <c r="CK145" s="17">
        <f t="shared" si="690"/>
        <v>-6.4262530509693161E-6</v>
      </c>
    </row>
    <row r="146" spans="2:89" ht="18.600000000000001" customHeight="1" thickBot="1">
      <c r="D146" s="271" t="s">
        <v>141</v>
      </c>
      <c r="E146" s="272"/>
      <c r="F146" s="273" t="s">
        <v>142</v>
      </c>
      <c r="G146" s="274"/>
      <c r="H146" s="237"/>
      <c r="I146" s="271" t="s">
        <v>143</v>
      </c>
      <c r="J146" s="272"/>
      <c r="K146" s="273" t="s">
        <v>144</v>
      </c>
      <c r="L146" s="274"/>
      <c r="N146" s="262" t="s">
        <v>145</v>
      </c>
      <c r="O146" s="263"/>
      <c r="P146" s="264" t="s">
        <v>146</v>
      </c>
      <c r="Q146" s="265"/>
      <c r="S146" s="271" t="s">
        <v>147</v>
      </c>
      <c r="T146" s="272"/>
      <c r="U146" s="273" t="s">
        <v>148</v>
      </c>
      <c r="V146" s="274"/>
      <c r="W146" s="20"/>
      <c r="X146" s="262" t="s">
        <v>149</v>
      </c>
      <c r="Y146" s="263"/>
      <c r="Z146" s="264" t="s">
        <v>150</v>
      </c>
      <c r="AA146" s="265"/>
      <c r="AB146" s="20"/>
      <c r="AC146" s="271" t="s">
        <v>151</v>
      </c>
      <c r="AD146" s="272"/>
      <c r="AE146" s="273" t="s">
        <v>152</v>
      </c>
      <c r="AF146" s="274"/>
      <c r="AG146" s="20"/>
      <c r="AH146" s="262" t="s">
        <v>153</v>
      </c>
      <c r="AI146" s="263"/>
      <c r="AJ146" s="264" t="s">
        <v>154</v>
      </c>
      <c r="AK146" s="265"/>
      <c r="AL146" s="20"/>
      <c r="AM146" s="271" t="s">
        <v>155</v>
      </c>
      <c r="AN146" s="272"/>
      <c r="AO146" s="273" t="s">
        <v>156</v>
      </c>
      <c r="AP146" s="274"/>
      <c r="AR146" s="262" t="s">
        <v>157</v>
      </c>
      <c r="AS146" s="263"/>
      <c r="AT146" s="264" t="s">
        <v>158</v>
      </c>
      <c r="AU146" s="265"/>
      <c r="AV146" s="41"/>
      <c r="AW146" s="271" t="s">
        <v>159</v>
      </c>
      <c r="AX146" s="272"/>
      <c r="AY146" s="273" t="s">
        <v>160</v>
      </c>
      <c r="AZ146" s="274"/>
      <c r="BA146" s="20"/>
      <c r="BB146" s="262" t="s">
        <v>161</v>
      </c>
      <c r="BC146" s="263"/>
      <c r="BD146" s="264" t="s">
        <v>162</v>
      </c>
      <c r="BE146" s="265"/>
      <c r="BF146" s="41"/>
      <c r="BG146" s="271" t="s">
        <v>163</v>
      </c>
      <c r="BH146" s="272"/>
      <c r="BI146" s="273" t="s">
        <v>164</v>
      </c>
      <c r="BJ146" s="274"/>
      <c r="BK146" s="41"/>
      <c r="BL146" s="262" t="s">
        <v>165</v>
      </c>
      <c r="BM146" s="263"/>
      <c r="BN146" s="264" t="s">
        <v>166</v>
      </c>
      <c r="BO146" s="265"/>
      <c r="BP146" s="41"/>
      <c r="BQ146" s="271" t="s">
        <v>167</v>
      </c>
      <c r="BR146" s="272"/>
      <c r="BS146" s="273" t="s">
        <v>168</v>
      </c>
      <c r="BT146" s="274"/>
      <c r="BU146" s="20"/>
      <c r="BV146" s="262" t="s">
        <v>169</v>
      </c>
      <c r="BW146" s="263"/>
      <c r="BX146" s="264" t="s">
        <v>170</v>
      </c>
      <c r="BY146" s="265"/>
      <c r="CA146" s="55" t="s">
        <v>35</v>
      </c>
      <c r="CC146" s="116" t="s">
        <v>75</v>
      </c>
      <c r="CD146" s="13"/>
      <c r="CE146" s="59">
        <f t="shared" si="652"/>
        <v>2.34</v>
      </c>
      <c r="CF146" s="60">
        <f t="shared" si="688"/>
        <v>-56.622057922139675</v>
      </c>
      <c r="CG146" s="62">
        <f t="shared" si="689"/>
        <v>-51.303478891725426</v>
      </c>
      <c r="CH146" s="64"/>
      <c r="CI146" s="86"/>
      <c r="CJ146" s="86"/>
      <c r="CK146" s="17">
        <f t="shared" si="690"/>
        <v>-7.2731310922674172E-6</v>
      </c>
    </row>
    <row r="147" spans="2:89" ht="18.600000000000001" customHeight="1" thickTop="1" thickBot="1">
      <c r="D147" s="1">
        <v>0</v>
      </c>
      <c r="E147" s="9">
        <f t="shared" ref="E147" si="1132">$E$9*$B144</f>
        <v>0.49425600000000003</v>
      </c>
      <c r="F147" s="2">
        <v>1</v>
      </c>
      <c r="G147" s="8">
        <v>0</v>
      </c>
      <c r="I147" s="1">
        <v>0</v>
      </c>
      <c r="J147" s="9">
        <v>0</v>
      </c>
      <c r="K147" s="2">
        <v>1</v>
      </c>
      <c r="L147" s="8">
        <v>0</v>
      </c>
      <c r="N147" s="1">
        <f t="shared" ref="N147" si="1133">D147*I144+F147*I147-E147*J144-G147*J147</f>
        <v>0</v>
      </c>
      <c r="O147" s="9">
        <f t="shared" ref="O147" si="1134">(D147*J144+E147*I144+F147*J147+G147*I147)</f>
        <v>0.49425600000000003</v>
      </c>
      <c r="P147" s="2">
        <f t="shared" ref="P147" si="1135">D147*K144+F147*K147-E147*L144-G147*L147</f>
        <v>0.74142908475639668</v>
      </c>
      <c r="Q147" s="8">
        <f t="shared" ref="Q147" si="1136">(D147*L144+E147*K144+F147*L147+G147*K147)</f>
        <v>0</v>
      </c>
      <c r="S147" s="1">
        <v>0</v>
      </c>
      <c r="T147" s="9">
        <f t="shared" ref="T147" si="1137">$T$9*$B144</f>
        <v>0.63474600000000003</v>
      </c>
      <c r="U147" s="2">
        <v>1</v>
      </c>
      <c r="V147" s="8">
        <v>0</v>
      </c>
      <c r="X147" s="1">
        <f t="shared" ref="X147" si="1138">N147*S144+P147*S147-O147*T144-Q147*T147</f>
        <v>0</v>
      </c>
      <c r="Y147" s="9">
        <f t="shared" ref="Y147" si="1139">(N147*T144+O147*S144+P147*T147+Q147*S147)</f>
        <v>0.96487514583278378</v>
      </c>
      <c r="Z147" s="2">
        <f t="shared" ref="Z147" si="1140">N147*U144+P147*U147-O147*V144-Q147*V147</f>
        <v>0.74142908475639668</v>
      </c>
      <c r="AA147" s="8">
        <f t="shared" ref="AA147" si="1141">(N147*V144+O147*U144+P147*V147+Q147*U147)</f>
        <v>0</v>
      </c>
      <c r="AB147" s="20"/>
      <c r="AC147" s="1">
        <v>0</v>
      </c>
      <c r="AD147" s="9">
        <v>0</v>
      </c>
      <c r="AE147" s="2">
        <v>1</v>
      </c>
      <c r="AF147" s="8">
        <v>0</v>
      </c>
      <c r="AH147" s="1">
        <f t="shared" ref="AH147" si="1142">X147*AC144+Z147*AC147-Y147*AD144-AA147*AD147</f>
        <v>0</v>
      </c>
      <c r="AI147" s="9">
        <f t="shared" ref="AI147" si="1143">(X147*AD144+Y147*AC144+Z147*AD147+AA147*AC147)</f>
        <v>0.96487514583278378</v>
      </c>
      <c r="AJ147" s="2">
        <f t="shared" ref="AJ147" si="1144">X147*AE144+Z147*AE147-Y147*AF144-AA147*AF147</f>
        <v>0.4045299574180426</v>
      </c>
      <c r="AK147" s="8">
        <f t="shared" ref="AK147" si="1145">(X147*AF144+Y147*AE144+Z147*AF147+AA147*AE147)</f>
        <v>0</v>
      </c>
      <c r="AM147" s="1">
        <v>0</v>
      </c>
      <c r="AN147" s="9">
        <f t="shared" ref="AN147" si="1146">$AN$9*$B144</f>
        <v>0.53667600000000004</v>
      </c>
      <c r="AO147" s="2">
        <v>1</v>
      </c>
      <c r="AP147" s="8">
        <v>0</v>
      </c>
      <c r="AR147" s="1">
        <f t="shared" ref="AR147" si="1147">AH147*AM144+AJ147*AM147-AI147*AN144-AK147*AN147</f>
        <v>0</v>
      </c>
      <c r="AS147" s="9">
        <f t="shared" ref="AS147" si="1148">(AH147*AN144+AI147*AM144+AJ147*AN147+AK147*AM147)</f>
        <v>1.1819766652600692</v>
      </c>
      <c r="AT147" s="2">
        <f t="shared" ref="AT147" si="1149">AH147*AO144+AJ147*AO147-AI147*AP144-AK147*AP147</f>
        <v>0.4045299574180426</v>
      </c>
      <c r="AU147" s="8">
        <f t="shared" ref="AU147" si="1150">(AH147*AP144+AI147*AO144+AJ147*AP147+AK147*AO147)</f>
        <v>0</v>
      </c>
      <c r="AV147" s="20"/>
      <c r="AW147" s="1">
        <v>0</v>
      </c>
      <c r="AX147" s="9">
        <v>0</v>
      </c>
      <c r="AY147" s="2">
        <v>1</v>
      </c>
      <c r="AZ147" s="8">
        <v>0</v>
      </c>
      <c r="BB147" s="1">
        <f t="shared" ref="BB147" si="1151">AR147*AW144+AT147*AW147-AS147*AX144-AU147*AX147</f>
        <v>0</v>
      </c>
      <c r="BC147" s="9">
        <f t="shared" ref="BC147" si="1152">(AR147*AX144+AS147*AW144+AT147*AX147+AU147*AW147)</f>
        <v>1.1819766652600692</v>
      </c>
      <c r="BD147" s="2">
        <f t="shared" ref="BD147" si="1153">AR147*AY144+AT147*AY147-AS147*AZ144-AU147*AZ147</f>
        <v>-3.8025748545236604E-2</v>
      </c>
      <c r="BE147" s="8">
        <f t="shared" ref="BE147" si="1154">(AR147*AZ144+AS147*AY144+AT147*AZ147+AU147*AY147)</f>
        <v>0</v>
      </c>
      <c r="BG147" s="1">
        <v>0</v>
      </c>
      <c r="BH147" s="9">
        <f t="shared" ref="BH147" si="1155">$BH$9*$B144</f>
        <v>0.35111999999999999</v>
      </c>
      <c r="BI147" s="2">
        <v>1</v>
      </c>
      <c r="BJ147" s="8">
        <v>0</v>
      </c>
      <c r="BK147" s="20"/>
      <c r="BL147" s="1">
        <f t="shared" ref="BL147" si="1156">BB147*BG144+BD147*BG147-BC147*BH144-BE147*BH147</f>
        <v>0</v>
      </c>
      <c r="BM147" s="9">
        <f t="shared" ref="BM147" si="1157">(BB147*BH144+BC147*BG144+BD147*BH147+BE147*BG147)</f>
        <v>1.1686250644308658</v>
      </c>
      <c r="BN147" s="2">
        <f t="shared" ref="BN147" si="1158">BB147*BI144+BD147*BI147-BC147*BJ144-BE147*BJ147</f>
        <v>-3.8025748545236604E-2</v>
      </c>
      <c r="BO147" s="8">
        <f t="shared" ref="BO147" si="1159">(BB147*BJ144+BC147*BI144+BD147*BJ147+BE147*BI147)</f>
        <v>0</v>
      </c>
      <c r="BP147" s="20"/>
      <c r="BQ147" s="18">
        <f t="shared" ref="BQ147:BQ210" si="1160">1/$BR$9</f>
        <v>1</v>
      </c>
      <c r="BR147" s="25">
        <v>0</v>
      </c>
      <c r="BS147" s="19">
        <v>1</v>
      </c>
      <c r="BT147" s="24">
        <v>0</v>
      </c>
      <c r="BV147" s="1">
        <f t="shared" ref="BV147" si="1161">BL147*BQ144+BN147*BQ147-BM147*BR144-BO147*BR147</f>
        <v>-3.8025748545236604E-2</v>
      </c>
      <c r="BW147" s="9">
        <f t="shared" ref="BW147" si="1162">(BL147*BR144+BM147*BQ144+BN147*BR147+BO147*BQ147)</f>
        <v>1.1686250644308658</v>
      </c>
      <c r="BX147" s="2">
        <f t="shared" ref="BX147" si="1163">BL147*BS144+BN147*BS147-BM147*BT144-BO147*BT147</f>
        <v>-3.8025748545236604E-2</v>
      </c>
      <c r="BY147" s="8">
        <f t="shared" ref="BY147" si="1164">(BL147*BT144+BM147*BS144+BN147*BT147+BO147*BS147)</f>
        <v>0</v>
      </c>
      <c r="CA147" s="56">
        <f t="shared" ref="CA147" si="1165">(180/PI())*ATAN(-1*(BW144+BW147)/(BV144+BV147))</f>
        <v>87.847475057972929</v>
      </c>
      <c r="CC147" s="117">
        <f t="shared" ref="CC147" si="1166">20*LOG(((1-(10^(CA144/20)^2)*(1-((1-CC144)/(1+CC144))^2))^0.5))</f>
        <v>-13.229034455123095</v>
      </c>
      <c r="CD147" s="13"/>
      <c r="CE147" s="59">
        <f t="shared" si="652"/>
        <v>2.36</v>
      </c>
      <c r="CF147" s="60">
        <f t="shared" si="688"/>
        <v>-56.113201090621942</v>
      </c>
      <c r="CG147" s="62">
        <f t="shared" si="689"/>
        <v>-51.679600262392178</v>
      </c>
      <c r="CH147" s="64"/>
      <c r="CI147" s="86"/>
      <c r="CJ147" s="86"/>
      <c r="CK147" s="17">
        <f t="shared" si="690"/>
        <v>-8.1357751749326994E-6</v>
      </c>
    </row>
    <row r="148" spans="2:89" ht="18.600000000000001" customHeight="1">
      <c r="CE148" s="59">
        <f t="shared" si="652"/>
        <v>2.38</v>
      </c>
      <c r="CF148" s="60">
        <f t="shared" si="688"/>
        <v>-55.648285889565436</v>
      </c>
      <c r="CG148" s="62">
        <f t="shared" si="689"/>
        <v>-52.047989752816008</v>
      </c>
      <c r="CH148" s="86"/>
      <c r="CI148" s="86"/>
      <c r="CJ148" s="86"/>
      <c r="CK148" s="17">
        <f t="shared" si="690"/>
        <v>-9.009313676325538E-6</v>
      </c>
    </row>
    <row r="149" spans="2:89" ht="18.600000000000001" customHeight="1" thickBot="1">
      <c r="E149" s="6" t="s">
        <v>3</v>
      </c>
      <c r="J149" s="6" t="s">
        <v>5</v>
      </c>
      <c r="O149" s="6" t="s">
        <v>10</v>
      </c>
      <c r="T149" s="6" t="s">
        <v>6</v>
      </c>
      <c r="Y149" s="6" t="s">
        <v>11</v>
      </c>
      <c r="AD149" s="6" t="s">
        <v>12</v>
      </c>
      <c r="AI149" s="6" t="s">
        <v>13</v>
      </c>
      <c r="AN149" s="6" t="s">
        <v>14</v>
      </c>
      <c r="AS149" s="6" t="s">
        <v>15</v>
      </c>
      <c r="AX149" s="6" t="s">
        <v>19</v>
      </c>
      <c r="BC149" s="6" t="s">
        <v>17</v>
      </c>
      <c r="BH149" s="6" t="s">
        <v>20</v>
      </c>
      <c r="BM149" s="6" t="s">
        <v>18</v>
      </c>
      <c r="BQ149" s="26" t="s">
        <v>16</v>
      </c>
      <c r="BR149" s="26"/>
      <c r="BS149" s="21"/>
      <c r="BT149" s="21"/>
      <c r="BU149" s="21"/>
      <c r="BV149" s="21"/>
      <c r="BW149" s="26" t="s">
        <v>21</v>
      </c>
      <c r="BX149" s="21"/>
      <c r="BY149" s="21"/>
      <c r="CE149" s="59">
        <f t="shared" si="652"/>
        <v>2.4</v>
      </c>
      <c r="CF149" s="60">
        <f t="shared" si="688"/>
        <v>-55.221640512789413</v>
      </c>
      <c r="CG149" s="62">
        <f t="shared" si="689"/>
        <v>-52.408897232366847</v>
      </c>
      <c r="CH149" s="86"/>
      <c r="CI149" s="86"/>
      <c r="CJ149" s="86"/>
      <c r="CK149" s="17">
        <f t="shared" si="690"/>
        <v>-9.8893308032646228E-6</v>
      </c>
    </row>
    <row r="150" spans="2:89" ht="18.600000000000001" customHeight="1" thickBot="1">
      <c r="B150" s="11"/>
      <c r="D150" s="266" t="s">
        <v>113</v>
      </c>
      <c r="E150" s="267"/>
      <c r="F150" s="268" t="s">
        <v>114</v>
      </c>
      <c r="G150" s="269"/>
      <c r="H150" s="237"/>
      <c r="I150" s="262" t="s">
        <v>0</v>
      </c>
      <c r="J150" s="263"/>
      <c r="K150" s="264" t="s">
        <v>1</v>
      </c>
      <c r="L150" s="265"/>
      <c r="M150" s="21"/>
      <c r="N150" s="262" t="s">
        <v>115</v>
      </c>
      <c r="O150" s="263"/>
      <c r="P150" s="264" t="s">
        <v>116</v>
      </c>
      <c r="Q150" s="265"/>
      <c r="R150" s="21"/>
      <c r="S150" s="266" t="s">
        <v>117</v>
      </c>
      <c r="T150" s="267"/>
      <c r="U150" s="268" t="s">
        <v>118</v>
      </c>
      <c r="V150" s="269"/>
      <c r="W150" s="20"/>
      <c r="X150" s="262" t="s">
        <v>119</v>
      </c>
      <c r="Y150" s="263"/>
      <c r="Z150" s="264" t="s">
        <v>120</v>
      </c>
      <c r="AA150" s="265"/>
      <c r="AB150" s="20"/>
      <c r="AC150" s="262" t="s">
        <v>121</v>
      </c>
      <c r="AD150" s="263"/>
      <c r="AE150" s="264" t="s">
        <v>7</v>
      </c>
      <c r="AF150" s="265"/>
      <c r="AG150" s="20"/>
      <c r="AH150" s="262" t="s">
        <v>122</v>
      </c>
      <c r="AI150" s="263"/>
      <c r="AJ150" s="264" t="s">
        <v>123</v>
      </c>
      <c r="AK150" s="265"/>
      <c r="AL150" s="20"/>
      <c r="AM150" s="266" t="s">
        <v>124</v>
      </c>
      <c r="AN150" s="267"/>
      <c r="AO150" s="268" t="s">
        <v>125</v>
      </c>
      <c r="AP150" s="269"/>
      <c r="AQ150" s="21"/>
      <c r="AR150" s="262" t="s">
        <v>126</v>
      </c>
      <c r="AS150" s="263"/>
      <c r="AT150" s="264" t="s">
        <v>2</v>
      </c>
      <c r="AU150" s="265"/>
      <c r="AV150" s="41"/>
      <c r="AW150" s="262" t="s">
        <v>127</v>
      </c>
      <c r="AX150" s="263"/>
      <c r="AY150" s="264" t="s">
        <v>128</v>
      </c>
      <c r="AZ150" s="265"/>
      <c r="BA150" s="20"/>
      <c r="BB150" s="262" t="s">
        <v>129</v>
      </c>
      <c r="BC150" s="263"/>
      <c r="BD150" s="264" t="s">
        <v>130</v>
      </c>
      <c r="BE150" s="265"/>
      <c r="BF150" s="41"/>
      <c r="BG150" s="266" t="s">
        <v>131</v>
      </c>
      <c r="BH150" s="267"/>
      <c r="BI150" s="268" t="s">
        <v>132</v>
      </c>
      <c r="BJ150" s="269"/>
      <c r="BK150" s="41"/>
      <c r="BL150" s="262" t="s">
        <v>133</v>
      </c>
      <c r="BM150" s="263"/>
      <c r="BN150" s="264" t="s">
        <v>134</v>
      </c>
      <c r="BO150" s="265"/>
      <c r="BP150" s="41"/>
      <c r="BQ150" s="262" t="s">
        <v>135</v>
      </c>
      <c r="BR150" s="263"/>
      <c r="BS150" s="264" t="s">
        <v>136</v>
      </c>
      <c r="BT150" s="265"/>
      <c r="BU150" s="20"/>
      <c r="BV150" s="262" t="s">
        <v>137</v>
      </c>
      <c r="BW150" s="263"/>
      <c r="BX150" s="264" t="s">
        <v>138</v>
      </c>
      <c r="BY150" s="265"/>
      <c r="CA150" s="27" t="s">
        <v>8</v>
      </c>
      <c r="CC150" s="113" t="s">
        <v>74</v>
      </c>
      <c r="CD150" s="13"/>
      <c r="CE150" s="59">
        <f t="shared" si="652"/>
        <v>2.42</v>
      </c>
      <c r="CF150" s="60">
        <f t="shared" si="688"/>
        <v>-54.828611911287908</v>
      </c>
      <c r="CG150" s="62">
        <f t="shared" si="689"/>
        <v>-52.762561406509775</v>
      </c>
      <c r="CH150" s="64"/>
      <c r="CI150" s="86"/>
      <c r="CJ150" s="86"/>
      <c r="CK150" s="17">
        <f t="shared" si="690"/>
        <v>-1.0771838369203891E-5</v>
      </c>
    </row>
    <row r="151" spans="2:89" ht="18.600000000000001" customHeight="1" thickTop="1" thickBot="1">
      <c r="B151" s="37">
        <v>0.44</v>
      </c>
      <c r="D151" s="1">
        <v>1</v>
      </c>
      <c r="E151" s="7">
        <v>0</v>
      </c>
      <c r="F151" s="2">
        <v>0</v>
      </c>
      <c r="G151" s="8">
        <v>0</v>
      </c>
      <c r="I151" s="1">
        <v>1</v>
      </c>
      <c r="J151" s="9">
        <v>0</v>
      </c>
      <c r="K151" s="2">
        <v>0</v>
      </c>
      <c r="L151" s="8">
        <f t="shared" ref="L151:L214" si="1167">IF(0=(1-$J$9*$K$9*$B151^2),10^18,$B151*$K$9/(1-$J$9*$K$9*$B151^2))</f>
        <v>0.55035003859100606</v>
      </c>
      <c r="N151" s="1">
        <f t="shared" ref="N151" si="1168">D151*I151+F151*I154-E151*J151-G151*J154</f>
        <v>1</v>
      </c>
      <c r="O151" s="9">
        <f t="shared" ref="O151" si="1169">(D151*J151+E151*I151+F151*J154+G151*I154)</f>
        <v>0</v>
      </c>
      <c r="P151" s="2">
        <f t="shared" ref="P151" si="1170">D151*K151+F151*K154-E151*L151-G151*L154</f>
        <v>0</v>
      </c>
      <c r="Q151" s="8">
        <f t="shared" ref="Q151" si="1171">(D151*L151+E151*K151+F151*L154+G151*K154)</f>
        <v>0.55035003859100606</v>
      </c>
      <c r="S151" s="1">
        <v>1</v>
      </c>
      <c r="T151" s="7">
        <v>0</v>
      </c>
      <c r="U151" s="2">
        <v>0</v>
      </c>
      <c r="V151" s="8">
        <v>0</v>
      </c>
      <c r="X151" s="1">
        <f t="shared" ref="X151" si="1172">N151*S151+P151*S154-O151*T151-Q151*T154</f>
        <v>0.63403263413806155</v>
      </c>
      <c r="Y151" s="9">
        <f t="shared" ref="Y151" si="1173">(N151*T151+O151*S151+P151*T154+Q151*S154)</f>
        <v>0</v>
      </c>
      <c r="Z151" s="2">
        <f t="shared" ref="Z151" si="1174">N151*U151+P151*U154-O151*V151-Q151*V154</f>
        <v>0</v>
      </c>
      <c r="AA151" s="8">
        <f t="shared" ref="AA151" si="1175">(N151*V151+O151*U151+P151*V154+Q151*U154)</f>
        <v>0.55035003859100606</v>
      </c>
      <c r="AB151" s="20"/>
      <c r="AC151" s="1">
        <v>1</v>
      </c>
      <c r="AD151" s="9">
        <v>0</v>
      </c>
      <c r="AE151" s="2">
        <v>0</v>
      </c>
      <c r="AF151" s="8">
        <f t="shared" ref="AF151:AF214" si="1176">IF(0=(1-$AE$9*$AD$9*$B151^2),10^18,$B151*$AE$9/(1-$AE$9*$AD$9*$B151^2))</f>
        <v>0.37115583684143022</v>
      </c>
      <c r="AH151" s="1">
        <f t="shared" ref="AH151" si="1177">X151*AC151+Z151*AC154-Y151*AD151-AA151*AD154</f>
        <v>0.63403263413806155</v>
      </c>
      <c r="AI151" s="9">
        <f t="shared" ref="AI151" si="1178">(X151*AD151+Y151*AC151+Z151*AD154+AA151*AC154)</f>
        <v>0</v>
      </c>
      <c r="AJ151" s="2">
        <f t="shared" ref="AJ151" si="1179">X151*AE151+Z151*AE154-Y151*AF151-AA151*AF154</f>
        <v>0</v>
      </c>
      <c r="AK151" s="8">
        <f t="shared" ref="AK151" si="1180">(X151*AF151+Y151*AE151+Z151*AF154+AA151*AE154)</f>
        <v>0.78567495149929467</v>
      </c>
      <c r="AM151" s="1">
        <v>1</v>
      </c>
      <c r="AN151" s="7">
        <v>0</v>
      </c>
      <c r="AO151" s="2">
        <v>0</v>
      </c>
      <c r="AP151" s="8">
        <v>0</v>
      </c>
      <c r="AR151" s="1">
        <f t="shared" ref="AR151" si="1181">AH151*AM151+AJ151*AM154-AI151*AN151-AK151*AN154</f>
        <v>0.19230103480671007</v>
      </c>
      <c r="AS151" s="9">
        <f t="shared" ref="AS151" si="1182">(AH151*AN151+AI151*AM151+AJ151*AN154+AK151*AM154)</f>
        <v>0</v>
      </c>
      <c r="AT151" s="2">
        <f t="shared" ref="AT151" si="1183">AH151*AO151+AJ151*AO154-AI151*AP151-AK151*AP154</f>
        <v>0</v>
      </c>
      <c r="AU151" s="8">
        <f t="shared" ref="AU151" si="1184">(AH151*AP151+AI151*AO151+AJ151*AP154+AK151*AO154)</f>
        <v>0.78567495149929467</v>
      </c>
      <c r="AV151" s="20"/>
      <c r="AW151" s="1">
        <v>1</v>
      </c>
      <c r="AX151" s="9">
        <v>0</v>
      </c>
      <c r="AY151" s="2">
        <v>0</v>
      </c>
      <c r="AZ151" s="8">
        <f t="shared" ref="AZ151:AZ214" si="1185">IF(0=(1-$AX$9*$AY$9*$B151^2),10^18,$B151*$AY$9/(1-$AX$9*$AY$9*$B151^2))</f>
        <v>0.39657974394318685</v>
      </c>
      <c r="BB151" s="1">
        <f t="shared" ref="BB151" si="1186">AR151*AW151+AT151*AW154-AS151*AX151-AU151*AX154</f>
        <v>0.19230103480671007</v>
      </c>
      <c r="BC151" s="9">
        <f t="shared" ref="BC151" si="1187">(AR151*AX151+AS151*AW151+AT151*AX154+AU151*AW154)</f>
        <v>0</v>
      </c>
      <c r="BD151" s="2">
        <f t="shared" ref="BD151" si="1188">AR151*AY151+AT151*AY154-AS151*AZ151-AU151*AZ154</f>
        <v>0</v>
      </c>
      <c r="BE151" s="8">
        <f t="shared" ref="BE151" si="1189">(AR151*AZ151+AS151*AY151+AT151*AZ154+AU151*AY154)</f>
        <v>0.86193764664294958</v>
      </c>
      <c r="BG151" s="1">
        <v>1</v>
      </c>
      <c r="BH151" s="7">
        <v>0</v>
      </c>
      <c r="BI151" s="2">
        <v>0</v>
      </c>
      <c r="BJ151" s="8">
        <v>0</v>
      </c>
      <c r="BK151" s="20"/>
      <c r="BL151" s="1">
        <f t="shared" ref="BL151" si="1190">BB151*BG151+BD151*BG154-BC151*BH151-BE151*BH154</f>
        <v>-0.12475410913443252</v>
      </c>
      <c r="BM151" s="9">
        <f t="shared" ref="BM151" si="1191">(BB151*BH151+BC151*BG151+BD151*BH154+BE151*BG154)</f>
        <v>0</v>
      </c>
      <c r="BN151" s="2">
        <f t="shared" ref="BN151" si="1192">BB151*BI151+BD151*BI154-BC151*BJ151-BE151*BJ154</f>
        <v>0</v>
      </c>
      <c r="BO151" s="8">
        <f t="shared" ref="BO151" si="1193">(BB151*BJ151+BC151*BI151+BD151*BJ154+BE151*BI154)</f>
        <v>0.86193764664294958</v>
      </c>
      <c r="BP151" s="20"/>
      <c r="BQ151" s="16">
        <v>1</v>
      </c>
      <c r="BR151" s="23">
        <v>0</v>
      </c>
      <c r="BS151" s="14">
        <v>0</v>
      </c>
      <c r="BT151" s="22">
        <v>0</v>
      </c>
      <c r="BV151" s="1">
        <f t="shared" ref="BV151" si="1194">BL151*BQ151+BN151*BQ154-BM151*BR151-BO151*BR154</f>
        <v>-0.12475410913443252</v>
      </c>
      <c r="BW151" s="9">
        <f t="shared" ref="BW151" si="1195">(BL151*BR151+BM151*BQ151+BN151*BR154+BO151*BQ154)</f>
        <v>0.86193764664294958</v>
      </c>
      <c r="BX151" s="2">
        <f t="shared" ref="BX151" si="1196">BL151*BS151+BN151*BS154-BM151*BT151-BO151*BT154</f>
        <v>0</v>
      </c>
      <c r="BY151" s="8">
        <f t="shared" ref="BY151" si="1197">(BL151*BT151+BM151*BS151+BN151*BT154+BO151*BS154)</f>
        <v>0.86193764664294958</v>
      </c>
      <c r="CA151" s="28">
        <f t="shared" ref="CA151" si="1198">20*LOG(((1+$BR$9)/$BR$9)/((BV151+BV154)^2+(BW151+BW154)^2)^0.5)</f>
        <v>-8.4406136609212354E-2</v>
      </c>
      <c r="CC151" s="114">
        <f t="shared" ref="CC151" si="1199">((BV151^2+BW151^2)^0.5)/((BV154^2+BW154^2)^0.5)</f>
        <v>0.75803743918879607</v>
      </c>
      <c r="CD151" s="13"/>
      <c r="CE151" s="59">
        <f t="shared" si="652"/>
        <v>2.44</v>
      </c>
      <c r="CF151" s="60">
        <f t="shared" si="688"/>
        <v>-54.465334897658764</v>
      </c>
      <c r="CG151" s="62">
        <f t="shared" si="689"/>
        <v>-53.109210456740293</v>
      </c>
      <c r="CH151" s="64"/>
      <c r="CI151" s="86"/>
      <c r="CJ151" s="86"/>
      <c r="CK151" s="17">
        <f t="shared" si="690"/>
        <v>-1.1653247953291923E-5</v>
      </c>
    </row>
    <row r="152" spans="2:89" ht="18.600000000000001" customHeight="1" thickBot="1">
      <c r="D152" s="3"/>
      <c r="G152" s="4"/>
      <c r="I152" s="3"/>
      <c r="L152" s="4"/>
      <c r="N152" s="3"/>
      <c r="Q152" s="4"/>
      <c r="S152" s="3"/>
      <c r="V152" s="4"/>
      <c r="X152" s="3"/>
      <c r="AA152" s="4"/>
      <c r="AC152" s="3"/>
      <c r="AF152" s="4"/>
      <c r="AH152" s="3"/>
      <c r="AK152" s="4"/>
      <c r="AM152" s="3"/>
      <c r="AP152" s="4"/>
      <c r="AR152" s="3"/>
      <c r="AU152" s="4"/>
      <c r="AW152" s="3"/>
      <c r="AZ152" s="4"/>
      <c r="BB152" s="3"/>
      <c r="BE152" s="4"/>
      <c r="BG152" s="3"/>
      <c r="BJ152" s="4"/>
      <c r="BL152" s="3"/>
      <c r="BO152" s="4"/>
      <c r="BQ152" s="16"/>
      <c r="BR152" s="14"/>
      <c r="BS152" s="14"/>
      <c r="BT152" s="17"/>
      <c r="BV152" s="3"/>
      <c r="BY152" s="4"/>
      <c r="CC152" s="115"/>
      <c r="CD152" s="13"/>
      <c r="CE152" s="59">
        <f t="shared" si="652"/>
        <v>2.46</v>
      </c>
      <c r="CF152" s="60">
        <f t="shared" si="688"/>
        <v>-54.128563290120255</v>
      </c>
      <c r="CG152" s="62">
        <f t="shared" si="689"/>
        <v>-53.449062635724054</v>
      </c>
      <c r="CH152" s="64"/>
      <c r="CI152" s="86"/>
      <c r="CJ152" s="86"/>
      <c r="CK152" s="17">
        <f t="shared" si="690"/>
        <v>-1.2530343729641443E-5</v>
      </c>
    </row>
    <row r="153" spans="2:89" ht="18.600000000000001" customHeight="1" thickBot="1">
      <c r="D153" s="271" t="s">
        <v>141</v>
      </c>
      <c r="E153" s="272"/>
      <c r="F153" s="273" t="s">
        <v>142</v>
      </c>
      <c r="G153" s="274"/>
      <c r="H153" s="237"/>
      <c r="I153" s="271" t="s">
        <v>143</v>
      </c>
      <c r="J153" s="272"/>
      <c r="K153" s="273" t="s">
        <v>144</v>
      </c>
      <c r="L153" s="274"/>
      <c r="N153" s="262" t="s">
        <v>145</v>
      </c>
      <c r="O153" s="263"/>
      <c r="P153" s="264" t="s">
        <v>146</v>
      </c>
      <c r="Q153" s="265"/>
      <c r="S153" s="271" t="s">
        <v>147</v>
      </c>
      <c r="T153" s="272"/>
      <c r="U153" s="273" t="s">
        <v>148</v>
      </c>
      <c r="V153" s="274"/>
      <c r="W153" s="20"/>
      <c r="X153" s="262" t="s">
        <v>149</v>
      </c>
      <c r="Y153" s="263"/>
      <c r="Z153" s="264" t="s">
        <v>150</v>
      </c>
      <c r="AA153" s="265"/>
      <c r="AB153" s="20"/>
      <c r="AC153" s="271" t="s">
        <v>151</v>
      </c>
      <c r="AD153" s="272"/>
      <c r="AE153" s="273" t="s">
        <v>152</v>
      </c>
      <c r="AF153" s="274"/>
      <c r="AG153" s="20"/>
      <c r="AH153" s="262" t="s">
        <v>153</v>
      </c>
      <c r="AI153" s="263"/>
      <c r="AJ153" s="264" t="s">
        <v>154</v>
      </c>
      <c r="AK153" s="265"/>
      <c r="AL153" s="20"/>
      <c r="AM153" s="271" t="s">
        <v>155</v>
      </c>
      <c r="AN153" s="272"/>
      <c r="AO153" s="273" t="s">
        <v>156</v>
      </c>
      <c r="AP153" s="274"/>
      <c r="AR153" s="262" t="s">
        <v>157</v>
      </c>
      <c r="AS153" s="263"/>
      <c r="AT153" s="264" t="s">
        <v>158</v>
      </c>
      <c r="AU153" s="265"/>
      <c r="AV153" s="41"/>
      <c r="AW153" s="271" t="s">
        <v>159</v>
      </c>
      <c r="AX153" s="272"/>
      <c r="AY153" s="273" t="s">
        <v>160</v>
      </c>
      <c r="AZ153" s="274"/>
      <c r="BA153" s="20"/>
      <c r="BB153" s="262" t="s">
        <v>161</v>
      </c>
      <c r="BC153" s="263"/>
      <c r="BD153" s="264" t="s">
        <v>162</v>
      </c>
      <c r="BE153" s="265"/>
      <c r="BF153" s="41"/>
      <c r="BG153" s="271" t="s">
        <v>163</v>
      </c>
      <c r="BH153" s="272"/>
      <c r="BI153" s="273" t="s">
        <v>164</v>
      </c>
      <c r="BJ153" s="274"/>
      <c r="BK153" s="41"/>
      <c r="BL153" s="262" t="s">
        <v>165</v>
      </c>
      <c r="BM153" s="263"/>
      <c r="BN153" s="264" t="s">
        <v>166</v>
      </c>
      <c r="BO153" s="265"/>
      <c r="BP153" s="41"/>
      <c r="BQ153" s="271" t="s">
        <v>167</v>
      </c>
      <c r="BR153" s="272"/>
      <c r="BS153" s="273" t="s">
        <v>168</v>
      </c>
      <c r="BT153" s="274"/>
      <c r="BU153" s="20"/>
      <c r="BV153" s="262" t="s">
        <v>169</v>
      </c>
      <c r="BW153" s="263"/>
      <c r="BX153" s="264" t="s">
        <v>170</v>
      </c>
      <c r="BY153" s="265"/>
      <c r="CA153" s="55" t="s">
        <v>35</v>
      </c>
      <c r="CC153" s="116" t="s">
        <v>75</v>
      </c>
      <c r="CD153" s="13"/>
      <c r="CE153" s="59">
        <f t="shared" si="652"/>
        <v>2.48</v>
      </c>
      <c r="CF153" s="60">
        <f t="shared" si="688"/>
        <v>-53.815544093872283</v>
      </c>
      <c r="CG153" s="62">
        <f t="shared" si="689"/>
        <v>-53.782326821339417</v>
      </c>
      <c r="CH153" s="64"/>
      <c r="CI153" s="86"/>
      <c r="CJ153" s="86"/>
      <c r="CK153" s="17">
        <f t="shared" si="690"/>
        <v>-1.340025614231157E-5</v>
      </c>
    </row>
    <row r="154" spans="2:89" ht="18.600000000000001" customHeight="1" thickTop="1" thickBot="1">
      <c r="D154" s="1">
        <v>0</v>
      </c>
      <c r="E154" s="9">
        <f t="shared" ref="E154" si="1200">$E$9*$B151</f>
        <v>0.51779200000000003</v>
      </c>
      <c r="F154" s="2">
        <v>1</v>
      </c>
      <c r="G154" s="8">
        <v>0</v>
      </c>
      <c r="I154" s="1">
        <v>0</v>
      </c>
      <c r="J154" s="9">
        <v>0</v>
      </c>
      <c r="K154" s="2">
        <v>1</v>
      </c>
      <c r="L154" s="8">
        <v>0</v>
      </c>
      <c r="N154" s="1">
        <f t="shared" ref="N154" si="1201">D154*I151+F154*I154-E154*J151-G154*J154</f>
        <v>0</v>
      </c>
      <c r="O154" s="9">
        <f t="shared" ref="O154" si="1202">(D154*J151+E154*I151+F154*J154+G154*I154)</f>
        <v>0.51779200000000003</v>
      </c>
      <c r="P154" s="2">
        <f t="shared" ref="P154" si="1203">D154*K151+F154*K154-E154*L151-G154*L154</f>
        <v>0.71503315281788571</v>
      </c>
      <c r="Q154" s="8">
        <f t="shared" ref="Q154" si="1204">(D154*L151+E154*K151+F154*L154+G154*K154)</f>
        <v>0</v>
      </c>
      <c r="S154" s="1">
        <v>0</v>
      </c>
      <c r="T154" s="9">
        <f t="shared" ref="T154" si="1205">$T$9*$B151</f>
        <v>0.66497200000000001</v>
      </c>
      <c r="U154" s="2">
        <v>1</v>
      </c>
      <c r="V154" s="8">
        <v>0</v>
      </c>
      <c r="X154" s="1">
        <f t="shared" ref="X154" si="1206">N154*S151+P154*S154-O154*T151-Q154*T154</f>
        <v>0</v>
      </c>
      <c r="Y154" s="9">
        <f t="shared" ref="Y154" si="1207">(N154*T151+O154*S151+P154*T154+Q154*S154)</f>
        <v>0.99326902569561515</v>
      </c>
      <c r="Z154" s="2">
        <f t="shared" ref="Z154" si="1208">N154*U151+P154*U154-O154*V151-Q154*V154</f>
        <v>0.71503315281788571</v>
      </c>
      <c r="AA154" s="8">
        <f t="shared" ref="AA154" si="1209">(N154*V151+O154*U151+P154*V154+Q154*U154)</f>
        <v>0</v>
      </c>
      <c r="AB154" s="20"/>
      <c r="AC154" s="1">
        <v>0</v>
      </c>
      <c r="AD154" s="9">
        <v>0</v>
      </c>
      <c r="AE154" s="2">
        <v>1</v>
      </c>
      <c r="AF154" s="8">
        <v>0</v>
      </c>
      <c r="AH154" s="1">
        <f t="shared" ref="AH154" si="1210">X154*AC151+Z154*AC154-Y154*AD151-AA154*AD154</f>
        <v>0</v>
      </c>
      <c r="AI154" s="9">
        <f t="shared" ref="AI154" si="1211">(X154*AD151+Y154*AC151+Z154*AD154+AA154*AC154)</f>
        <v>0.99326902569561515</v>
      </c>
      <c r="AJ154" s="2">
        <f t="shared" ref="AJ154" si="1212">X154*AE151+Z154*AE154-Y154*AF151-AA154*AF154</f>
        <v>0.34637555637715761</v>
      </c>
      <c r="AK154" s="8">
        <f t="shared" ref="AK154" si="1213">(X154*AF151+Y154*AE151+Z154*AF154+AA154*AE154)</f>
        <v>0</v>
      </c>
      <c r="AM154" s="1">
        <v>0</v>
      </c>
      <c r="AN154" s="9">
        <f t="shared" ref="AN154" si="1214">$AN$9*$B151</f>
        <v>0.56223200000000007</v>
      </c>
      <c r="AO154" s="2">
        <v>1</v>
      </c>
      <c r="AP154" s="8">
        <v>0</v>
      </c>
      <c r="AR154" s="1">
        <f t="shared" ref="AR154" si="1215">AH154*AM151+AJ154*AM154-AI154*AN151-AK154*AN154</f>
        <v>0</v>
      </c>
      <c r="AS154" s="9">
        <f t="shared" ref="AS154" si="1216">(AH154*AN151+AI154*AM151+AJ154*AN154+AK154*AM154)</f>
        <v>1.1880124475086573</v>
      </c>
      <c r="AT154" s="2">
        <f t="shared" ref="AT154" si="1217">AH154*AO151+AJ154*AO154-AI154*AP151-AK154*AP154</f>
        <v>0.34637555637715761</v>
      </c>
      <c r="AU154" s="8">
        <f t="shared" ref="AU154" si="1218">(AH154*AP151+AI154*AO151+AJ154*AP154+AK154*AO154)</f>
        <v>0</v>
      </c>
      <c r="AV154" s="20"/>
      <c r="AW154" s="1">
        <v>0</v>
      </c>
      <c r="AX154" s="9">
        <v>0</v>
      </c>
      <c r="AY154" s="2">
        <v>1</v>
      </c>
      <c r="AZ154" s="8">
        <v>0</v>
      </c>
      <c r="BB154" s="1">
        <f t="shared" ref="BB154" si="1219">AR154*AW151+AT154*AW154-AS154*AX151-AU154*AX154</f>
        <v>0</v>
      </c>
      <c r="BC154" s="9">
        <f t="shared" ref="BC154" si="1220">(AR154*AX151+AS154*AW151+AT154*AX154+AU154*AW154)</f>
        <v>1.1880124475086573</v>
      </c>
      <c r="BD154" s="2">
        <f t="shared" ref="BD154" si="1221">AR154*AY151+AT154*AY154-AS154*AZ151-AU154*AZ154</f>
        <v>-0.12476611585714442</v>
      </c>
      <c r="BE154" s="8">
        <f t="shared" ref="BE154" si="1222">(AR154*AZ151+AS154*AY151+AT154*AZ154+AU154*AY154)</f>
        <v>0</v>
      </c>
      <c r="BG154" s="1">
        <v>0</v>
      </c>
      <c r="BH154" s="9">
        <f t="shared" ref="BH154" si="1223">$BH$9*$B151</f>
        <v>0.36784</v>
      </c>
      <c r="BI154" s="2">
        <v>1</v>
      </c>
      <c r="BJ154" s="8">
        <v>0</v>
      </c>
      <c r="BK154" s="20"/>
      <c r="BL154" s="1">
        <f t="shared" ref="BL154" si="1224">BB154*BG151+BD154*BG154-BC154*BH151-BE154*BH154</f>
        <v>0</v>
      </c>
      <c r="BM154" s="9">
        <f t="shared" ref="BM154" si="1225">(BB154*BH151+BC154*BG151+BD154*BH154+BE154*BG154)</f>
        <v>1.1421184794517654</v>
      </c>
      <c r="BN154" s="2">
        <f t="shared" ref="BN154" si="1226">BB154*BI151+BD154*BI154-BC154*BJ151-BE154*BJ154</f>
        <v>-0.12476611585714442</v>
      </c>
      <c r="BO154" s="8">
        <f t="shared" ref="BO154" si="1227">(BB154*BJ151+BC154*BI151+BD154*BJ154+BE154*BI154)</f>
        <v>0</v>
      </c>
      <c r="BP154" s="20"/>
      <c r="BQ154" s="18">
        <f t="shared" ref="BQ154:BQ217" si="1228">1/$BR$9</f>
        <v>1</v>
      </c>
      <c r="BR154" s="25">
        <v>0</v>
      </c>
      <c r="BS154" s="19">
        <v>1</v>
      </c>
      <c r="BT154" s="24">
        <v>0</v>
      </c>
      <c r="BV154" s="1">
        <f t="shared" ref="BV154" si="1229">BL154*BQ151+BN154*BQ154-BM154*BR151-BO154*BR154</f>
        <v>-0.12476611585714442</v>
      </c>
      <c r="BW154" s="9">
        <f t="shared" ref="BW154" si="1230">(BL154*BR151+BM154*BQ151+BN154*BR154+BO154*BQ154)</f>
        <v>1.1421184794517654</v>
      </c>
      <c r="BX154" s="2">
        <f t="shared" ref="BX154" si="1231">BL154*BS151+BN154*BS154-BM154*BT151-BO154*BT154</f>
        <v>-0.12476611585714442</v>
      </c>
      <c r="BY154" s="8">
        <f t="shared" ref="BY154" si="1232">(BL154*BT151+BM154*BS151+BN154*BT154+BO154*BS154)</f>
        <v>0</v>
      </c>
      <c r="CA154" s="56">
        <f t="shared" ref="CA154" si="1233">(180/PI())*ATAN(-1*(BW151+BW154)/(BV151+BV154))</f>
        <v>82.902763554699007</v>
      </c>
      <c r="CC154" s="117">
        <f t="shared" ref="CC154" si="1234">20*LOG(((1-(10^(CA151/20)^2)*(1-((1-CC151)/(1+CC151))^2))^0.5))</f>
        <v>-14.222140881671603</v>
      </c>
      <c r="CD154" s="13"/>
      <c r="CE154" s="59">
        <f t="shared" si="652"/>
        <v>2.5</v>
      </c>
      <c r="CF154" s="60">
        <f t="shared" si="688"/>
        <v>-53.523922181151427</v>
      </c>
      <c r="CG154" s="62">
        <f t="shared" si="689"/>
        <v>-54.109203032969901</v>
      </c>
      <c r="CH154" s="64"/>
      <c r="CI154" s="86"/>
      <c r="CJ154" s="86"/>
      <c r="CK154" s="17">
        <f t="shared" si="690"/>
        <v>-1.4260436597649475E-5</v>
      </c>
    </row>
    <row r="155" spans="2:89" ht="18.600000000000001" customHeight="1">
      <c r="CE155" s="59">
        <f t="shared" si="652"/>
        <v>2.52</v>
      </c>
      <c r="CF155" s="60">
        <f t="shared" si="688"/>
        <v>-53.25166699802503</v>
      </c>
      <c r="CG155" s="62">
        <f t="shared" si="689"/>
        <v>-54.429882913080547</v>
      </c>
      <c r="CH155" s="86"/>
      <c r="CI155" s="86"/>
      <c r="CJ155" s="86"/>
      <c r="CK155" s="17">
        <f t="shared" si="690"/>
        <v>-1.5108633252099319E-5</v>
      </c>
    </row>
    <row r="156" spans="2:89" ht="18.600000000000001" customHeight="1" thickBot="1">
      <c r="E156" s="6" t="s">
        <v>3</v>
      </c>
      <c r="J156" s="6" t="s">
        <v>5</v>
      </c>
      <c r="O156" s="6" t="s">
        <v>10</v>
      </c>
      <c r="T156" s="6" t="s">
        <v>6</v>
      </c>
      <c r="Y156" s="6" t="s">
        <v>11</v>
      </c>
      <c r="AD156" s="6" t="s">
        <v>12</v>
      </c>
      <c r="AI156" s="6" t="s">
        <v>13</v>
      </c>
      <c r="AN156" s="6" t="s">
        <v>14</v>
      </c>
      <c r="AS156" s="6" t="s">
        <v>15</v>
      </c>
      <c r="AX156" s="6" t="s">
        <v>19</v>
      </c>
      <c r="BC156" s="6" t="s">
        <v>17</v>
      </c>
      <c r="BH156" s="6" t="s">
        <v>20</v>
      </c>
      <c r="BM156" s="6" t="s">
        <v>18</v>
      </c>
      <c r="BQ156" s="26" t="s">
        <v>16</v>
      </c>
      <c r="BR156" s="26"/>
      <c r="BS156" s="21"/>
      <c r="BT156" s="21"/>
      <c r="BU156" s="21"/>
      <c r="BV156" s="21"/>
      <c r="BW156" s="26" t="s">
        <v>21</v>
      </c>
      <c r="BX156" s="21"/>
      <c r="BY156" s="21"/>
      <c r="CE156" s="59">
        <f t="shared" si="652"/>
        <v>2.54</v>
      </c>
      <c r="CF156" s="60">
        <f t="shared" si="688"/>
        <v>-52.997015451607993</v>
      </c>
      <c r="CG156" s="62">
        <f t="shared" si="689"/>
        <v>-54.744550176831332</v>
      </c>
      <c r="CH156" s="86"/>
      <c r="CI156" s="86"/>
      <c r="CJ156" s="86"/>
      <c r="CK156" s="17">
        <f t="shared" si="690"/>
        <v>-1.5942867988052094E-5</v>
      </c>
    </row>
    <row r="157" spans="2:89" ht="18.600000000000001" customHeight="1" thickBot="1">
      <c r="B157" s="11"/>
      <c r="D157" s="266" t="s">
        <v>113</v>
      </c>
      <c r="E157" s="267"/>
      <c r="F157" s="268" t="s">
        <v>114</v>
      </c>
      <c r="G157" s="269"/>
      <c r="H157" s="237"/>
      <c r="I157" s="262" t="s">
        <v>0</v>
      </c>
      <c r="J157" s="263"/>
      <c r="K157" s="264" t="s">
        <v>1</v>
      </c>
      <c r="L157" s="265"/>
      <c r="M157" s="21"/>
      <c r="N157" s="262" t="s">
        <v>115</v>
      </c>
      <c r="O157" s="263"/>
      <c r="P157" s="264" t="s">
        <v>116</v>
      </c>
      <c r="Q157" s="265"/>
      <c r="R157" s="21"/>
      <c r="S157" s="266" t="s">
        <v>117</v>
      </c>
      <c r="T157" s="267"/>
      <c r="U157" s="268" t="s">
        <v>118</v>
      </c>
      <c r="V157" s="269"/>
      <c r="W157" s="20"/>
      <c r="X157" s="262" t="s">
        <v>119</v>
      </c>
      <c r="Y157" s="263"/>
      <c r="Z157" s="264" t="s">
        <v>120</v>
      </c>
      <c r="AA157" s="265"/>
      <c r="AB157" s="20"/>
      <c r="AC157" s="262" t="s">
        <v>121</v>
      </c>
      <c r="AD157" s="263"/>
      <c r="AE157" s="264" t="s">
        <v>7</v>
      </c>
      <c r="AF157" s="265"/>
      <c r="AG157" s="20"/>
      <c r="AH157" s="262" t="s">
        <v>122</v>
      </c>
      <c r="AI157" s="263"/>
      <c r="AJ157" s="264" t="s">
        <v>123</v>
      </c>
      <c r="AK157" s="265"/>
      <c r="AL157" s="20"/>
      <c r="AM157" s="266" t="s">
        <v>124</v>
      </c>
      <c r="AN157" s="267"/>
      <c r="AO157" s="268" t="s">
        <v>125</v>
      </c>
      <c r="AP157" s="269"/>
      <c r="AQ157" s="21"/>
      <c r="AR157" s="262" t="s">
        <v>126</v>
      </c>
      <c r="AS157" s="263"/>
      <c r="AT157" s="264" t="s">
        <v>2</v>
      </c>
      <c r="AU157" s="265"/>
      <c r="AV157" s="41"/>
      <c r="AW157" s="262" t="s">
        <v>127</v>
      </c>
      <c r="AX157" s="263"/>
      <c r="AY157" s="264" t="s">
        <v>128</v>
      </c>
      <c r="AZ157" s="265"/>
      <c r="BA157" s="20"/>
      <c r="BB157" s="262" t="s">
        <v>129</v>
      </c>
      <c r="BC157" s="263"/>
      <c r="BD157" s="264" t="s">
        <v>130</v>
      </c>
      <c r="BE157" s="265"/>
      <c r="BF157" s="41"/>
      <c r="BG157" s="266" t="s">
        <v>131</v>
      </c>
      <c r="BH157" s="267"/>
      <c r="BI157" s="268" t="s">
        <v>132</v>
      </c>
      <c r="BJ157" s="269"/>
      <c r="BK157" s="41"/>
      <c r="BL157" s="262" t="s">
        <v>133</v>
      </c>
      <c r="BM157" s="263"/>
      <c r="BN157" s="264" t="s">
        <v>134</v>
      </c>
      <c r="BO157" s="265"/>
      <c r="BP157" s="41"/>
      <c r="BQ157" s="262" t="s">
        <v>135</v>
      </c>
      <c r="BR157" s="263"/>
      <c r="BS157" s="264" t="s">
        <v>136</v>
      </c>
      <c r="BT157" s="265"/>
      <c r="BU157" s="20"/>
      <c r="BV157" s="262" t="s">
        <v>137</v>
      </c>
      <c r="BW157" s="263"/>
      <c r="BX157" s="264" t="s">
        <v>138</v>
      </c>
      <c r="BY157" s="265"/>
      <c r="CA157" s="27" t="s">
        <v>8</v>
      </c>
      <c r="CC157" s="113" t="s">
        <v>74</v>
      </c>
      <c r="CD157" s="13"/>
      <c r="CE157" s="59">
        <f t="shared" si="652"/>
        <v>2.56</v>
      </c>
      <c r="CF157" s="60">
        <f t="shared" si="688"/>
        <v>-52.758426866184493</v>
      </c>
      <c r="CG157" s="62">
        <f t="shared" si="689"/>
        <v>-55.053381032230213</v>
      </c>
      <c r="CH157" s="64"/>
      <c r="CI157" s="86"/>
      <c r="CJ157" s="86"/>
      <c r="CK157" s="17">
        <f t="shared" si="690"/>
        <v>-1.6761414588342855E-5</v>
      </c>
    </row>
    <row r="158" spans="2:89" ht="18.600000000000001" customHeight="1" thickTop="1" thickBot="1">
      <c r="B158" s="37">
        <v>0.46</v>
      </c>
      <c r="D158" s="1">
        <v>1</v>
      </c>
      <c r="E158" s="7">
        <v>0</v>
      </c>
      <c r="F158" s="2">
        <v>0</v>
      </c>
      <c r="G158" s="8">
        <v>0</v>
      </c>
      <c r="I158" s="1">
        <v>1</v>
      </c>
      <c r="J158" s="9">
        <v>0</v>
      </c>
      <c r="K158" s="2">
        <v>0</v>
      </c>
      <c r="L158" s="8">
        <f t="shared" ref="L158:L221" si="1235">IF(0=(1-$J$9*$K$9*$B158^2),10^18,$B158*$K$9/(1-$J$9*$K$9*$B158^2))</f>
        <v>0.57788873809495245</v>
      </c>
      <c r="N158" s="1">
        <f t="shared" ref="N158" si="1236">D158*I158+F158*I161-E158*J158-G158*J161</f>
        <v>1</v>
      </c>
      <c r="O158" s="9">
        <f t="shared" ref="O158" si="1237">(D158*J158+E158*I158+F158*J161+G158*I161)</f>
        <v>0</v>
      </c>
      <c r="P158" s="2">
        <f t="shared" ref="P158" si="1238">D158*K158+F158*K161-E158*L158-G158*L161</f>
        <v>0</v>
      </c>
      <c r="Q158" s="8">
        <f t="shared" ref="Q158" si="1239">(D158*L158+E158*K158+F158*L161+G158*K161)</f>
        <v>0.57788873809495245</v>
      </c>
      <c r="S158" s="1">
        <v>1</v>
      </c>
      <c r="T158" s="7">
        <v>0</v>
      </c>
      <c r="U158" s="2">
        <v>0</v>
      </c>
      <c r="V158" s="8">
        <v>0</v>
      </c>
      <c r="X158" s="1">
        <f t="shared" ref="X158" si="1240">N158*S158+P158*S161-O158*T158-Q158*T161</f>
        <v>0.59825290505386519</v>
      </c>
      <c r="Y158" s="9">
        <f t="shared" ref="Y158" si="1241">(N158*T158+O158*S158+P158*T161+Q158*S161)</f>
        <v>0</v>
      </c>
      <c r="Z158" s="2">
        <f t="shared" ref="Z158" si="1242">N158*U158+P158*U161-O158*V158-Q158*V161</f>
        <v>0</v>
      </c>
      <c r="AA158" s="8">
        <f t="shared" ref="AA158" si="1243">(N158*V158+O158*U158+P158*V161+Q158*U161)</f>
        <v>0.57788873809495245</v>
      </c>
      <c r="AB158" s="20"/>
      <c r="AC158" s="1">
        <v>1</v>
      </c>
      <c r="AD158" s="9">
        <v>0</v>
      </c>
      <c r="AE158" s="2">
        <v>0</v>
      </c>
      <c r="AF158" s="8">
        <f t="shared" ref="AF158:AF221" si="1244">IF(0=(1-$AE$9*$AD$9*$B158^2),10^18,$B158*$AE$9/(1-$AE$9*$AD$9*$B158^2))</f>
        <v>0.39407588477074212</v>
      </c>
      <c r="AH158" s="1">
        <f t="shared" ref="AH158" si="1245">X158*AC158+Z158*AC161-Y158*AD158-AA158*AD161</f>
        <v>0.59825290505386519</v>
      </c>
      <c r="AI158" s="9">
        <f t="shared" ref="AI158" si="1246">(X158*AD158+Y158*AC158+Z158*AD161+AA158*AC161)</f>
        <v>0</v>
      </c>
      <c r="AJ158" s="2">
        <f t="shared" ref="AJ158" si="1247">X158*AE158+Z158*AE161-Y158*AF158-AA158*AF161</f>
        <v>0</v>
      </c>
      <c r="AK158" s="8">
        <f t="shared" ref="AK158" si="1248">(X158*AF158+Y158*AE158+Z158*AF161+AA158*AE161)</f>
        <v>0.81364578097072116</v>
      </c>
      <c r="AM158" s="1">
        <v>1</v>
      </c>
      <c r="AN158" s="7">
        <v>0</v>
      </c>
      <c r="AO158" s="2">
        <v>0</v>
      </c>
      <c r="AP158" s="8">
        <v>0</v>
      </c>
      <c r="AR158" s="1">
        <f t="shared" ref="AR158" si="1249">AH158*AM158+AJ158*AM161-AI158*AN158-AK158*AN161</f>
        <v>0.12000167874864687</v>
      </c>
      <c r="AS158" s="9">
        <f t="shared" ref="AS158" si="1250">(AH158*AN158+AI158*AM158+AJ158*AN161+AK158*AM161)</f>
        <v>0</v>
      </c>
      <c r="AT158" s="2">
        <f t="shared" ref="AT158" si="1251">AH158*AO158+AJ158*AO161-AI158*AP158-AK158*AP161</f>
        <v>0</v>
      </c>
      <c r="AU158" s="8">
        <f t="shared" ref="AU158" si="1252">(AH158*AP158+AI158*AO158+AJ158*AP161+AK158*AO161)</f>
        <v>0.81364578097072116</v>
      </c>
      <c r="AV158" s="20"/>
      <c r="AW158" s="1">
        <v>1</v>
      </c>
      <c r="AX158" s="9">
        <v>0</v>
      </c>
      <c r="AY158" s="2">
        <v>0</v>
      </c>
      <c r="AZ158" s="8">
        <f t="shared" ref="AZ158:AZ221" si="1253">IF(0=(1-$AX$9*$AY$9*$B158^2),10^18,$B158*$AY$9/(1-$AX$9*$AY$9*$B158^2))</f>
        <v>0.41945198645744608</v>
      </c>
      <c r="BB158" s="1">
        <f t="shared" ref="BB158" si="1254">AR158*AW158+AT158*AW161-AS158*AX158-AU158*AX161</f>
        <v>0.12000167874864687</v>
      </c>
      <c r="BC158" s="9">
        <f t="shared" ref="BC158" si="1255">(AR158*AX158+AS158*AW158+AT158*AX161+AU158*AW161)</f>
        <v>0</v>
      </c>
      <c r="BD158" s="2">
        <f t="shared" ref="BD158" si="1256">AR158*AY158+AT158*AY161-AS158*AZ158-AU158*AZ161</f>
        <v>0</v>
      </c>
      <c r="BE158" s="8">
        <f t="shared" ref="BE158" si="1257">(AR158*AZ158+AS158*AY158+AT158*AZ161+AU158*AY161)</f>
        <v>0.86398072350006938</v>
      </c>
      <c r="BG158" s="1">
        <v>1</v>
      </c>
      <c r="BH158" s="7">
        <v>0</v>
      </c>
      <c r="BI158" s="2">
        <v>0</v>
      </c>
      <c r="BJ158" s="8">
        <v>0</v>
      </c>
      <c r="BK158" s="20"/>
      <c r="BL158" s="1">
        <f t="shared" ref="BL158" si="1258">BB158*BG158+BD158*BG161-BC158*BH158-BE158*BH161</f>
        <v>-0.2122507482805398</v>
      </c>
      <c r="BM158" s="9">
        <f t="shared" ref="BM158" si="1259">(BB158*BH158+BC158*BG158+BD158*BH161+BE158*BG161)</f>
        <v>0</v>
      </c>
      <c r="BN158" s="2">
        <f t="shared" ref="BN158" si="1260">BB158*BI158+BD158*BI161-BC158*BJ158-BE158*BJ161</f>
        <v>0</v>
      </c>
      <c r="BO158" s="8">
        <f t="shared" ref="BO158" si="1261">(BB158*BJ158+BC158*BI158+BD158*BJ161+BE158*BI161)</f>
        <v>0.86398072350006938</v>
      </c>
      <c r="BP158" s="20"/>
      <c r="BQ158" s="16">
        <v>1</v>
      </c>
      <c r="BR158" s="23">
        <v>0</v>
      </c>
      <c r="BS158" s="14">
        <v>0</v>
      </c>
      <c r="BT158" s="22">
        <v>0</v>
      </c>
      <c r="BV158" s="1">
        <f t="shared" ref="BV158" si="1262">BL158*BQ158+BN158*BQ161-BM158*BR158-BO158*BR161</f>
        <v>-0.2122507482805398</v>
      </c>
      <c r="BW158" s="9">
        <f t="shared" ref="BW158" si="1263">(BL158*BR158+BM158*BQ158+BN158*BR161+BO158*BQ161)</f>
        <v>0.86398072350006938</v>
      </c>
      <c r="BX158" s="2">
        <f t="shared" ref="BX158" si="1264">BL158*BS158+BN158*BS161-BM158*BT158-BO158*BT161</f>
        <v>0</v>
      </c>
      <c r="BY158" s="8">
        <f t="shared" ref="BY158" si="1265">(BL158*BT158+BM158*BS158+BN158*BT161+BO158*BS161)</f>
        <v>0.86398072350006938</v>
      </c>
      <c r="CA158" s="28">
        <f t="shared" ref="CA158" si="1266">20*LOG(((1+$BR$9)/$BR$9)/((BV158+BV161)^2+(BW158+BW161)^2)^0.5)</f>
        <v>-6.2765368026170165E-2</v>
      </c>
      <c r="CC158" s="114">
        <f t="shared" ref="CC158" si="1267">((BV158^2+BW158^2)^0.5)/((BV161^2+BW161^2)^0.5)</f>
        <v>0.79047741226534907</v>
      </c>
      <c r="CD158" s="13"/>
      <c r="CE158" s="59">
        <f t="shared" si="652"/>
        <v>2.58</v>
      </c>
      <c r="CF158" s="60">
        <f t="shared" si="688"/>
        <v>-52.53454706693779</v>
      </c>
      <c r="CG158" s="62">
        <f t="shared" si="689"/>
        <v>-55.356544573102809</v>
      </c>
      <c r="CH158" s="64"/>
      <c r="CI158" s="86"/>
      <c r="CJ158" s="86"/>
      <c r="CK158" s="17">
        <f t="shared" si="690"/>
        <v>-1.756277814893216E-5</v>
      </c>
    </row>
    <row r="159" spans="2:89" ht="18.600000000000001" customHeight="1" thickBot="1">
      <c r="D159" s="3"/>
      <c r="G159" s="4"/>
      <c r="I159" s="3"/>
      <c r="L159" s="4"/>
      <c r="N159" s="3"/>
      <c r="Q159" s="4"/>
      <c r="S159" s="3"/>
      <c r="V159" s="4"/>
      <c r="X159" s="3"/>
      <c r="AA159" s="4"/>
      <c r="AC159" s="3"/>
      <c r="AF159" s="4"/>
      <c r="AH159" s="3"/>
      <c r="AK159" s="4"/>
      <c r="AM159" s="3"/>
      <c r="AP159" s="4"/>
      <c r="AR159" s="3"/>
      <c r="AU159" s="4"/>
      <c r="AW159" s="3"/>
      <c r="AZ159" s="4"/>
      <c r="BB159" s="3"/>
      <c r="BE159" s="4"/>
      <c r="BG159" s="3"/>
      <c r="BJ159" s="4"/>
      <c r="BL159" s="3"/>
      <c r="BO159" s="4"/>
      <c r="BQ159" s="16"/>
      <c r="BR159" s="14"/>
      <c r="BS159" s="14"/>
      <c r="BT159" s="17"/>
      <c r="BV159" s="3"/>
      <c r="BY159" s="4"/>
      <c r="CC159" s="115"/>
      <c r="CD159" s="13"/>
      <c r="CE159" s="59">
        <f t="shared" si="652"/>
        <v>2.6</v>
      </c>
      <c r="CF159" s="60">
        <f t="shared" si="688"/>
        <v>-52.324179454297813</v>
      </c>
      <c r="CG159" s="62">
        <f t="shared" si="689"/>
        <v>-55.654203146953137</v>
      </c>
      <c r="CH159" s="64"/>
      <c r="CI159" s="86"/>
      <c r="CJ159" s="86"/>
      <c r="CK159" s="17">
        <f t="shared" si="690"/>
        <v>-1.8345675711449438E-5</v>
      </c>
    </row>
    <row r="160" spans="2:89" ht="18.600000000000001" customHeight="1" thickBot="1">
      <c r="D160" s="271" t="s">
        <v>141</v>
      </c>
      <c r="E160" s="272"/>
      <c r="F160" s="273" t="s">
        <v>142</v>
      </c>
      <c r="G160" s="274"/>
      <c r="H160" s="237"/>
      <c r="I160" s="271" t="s">
        <v>143</v>
      </c>
      <c r="J160" s="272"/>
      <c r="K160" s="273" t="s">
        <v>144</v>
      </c>
      <c r="L160" s="274"/>
      <c r="N160" s="262" t="s">
        <v>145</v>
      </c>
      <c r="O160" s="263"/>
      <c r="P160" s="264" t="s">
        <v>146</v>
      </c>
      <c r="Q160" s="265"/>
      <c r="S160" s="271" t="s">
        <v>147</v>
      </c>
      <c r="T160" s="272"/>
      <c r="U160" s="273" t="s">
        <v>148</v>
      </c>
      <c r="V160" s="274"/>
      <c r="W160" s="20"/>
      <c r="X160" s="262" t="s">
        <v>149</v>
      </c>
      <c r="Y160" s="263"/>
      <c r="Z160" s="264" t="s">
        <v>150</v>
      </c>
      <c r="AA160" s="265"/>
      <c r="AB160" s="20"/>
      <c r="AC160" s="271" t="s">
        <v>151</v>
      </c>
      <c r="AD160" s="272"/>
      <c r="AE160" s="273" t="s">
        <v>152</v>
      </c>
      <c r="AF160" s="274"/>
      <c r="AG160" s="20"/>
      <c r="AH160" s="262" t="s">
        <v>153</v>
      </c>
      <c r="AI160" s="263"/>
      <c r="AJ160" s="264" t="s">
        <v>154</v>
      </c>
      <c r="AK160" s="265"/>
      <c r="AL160" s="20"/>
      <c r="AM160" s="271" t="s">
        <v>155</v>
      </c>
      <c r="AN160" s="272"/>
      <c r="AO160" s="273" t="s">
        <v>156</v>
      </c>
      <c r="AP160" s="274"/>
      <c r="AR160" s="262" t="s">
        <v>157</v>
      </c>
      <c r="AS160" s="263"/>
      <c r="AT160" s="264" t="s">
        <v>158</v>
      </c>
      <c r="AU160" s="265"/>
      <c r="AV160" s="41"/>
      <c r="AW160" s="271" t="s">
        <v>159</v>
      </c>
      <c r="AX160" s="272"/>
      <c r="AY160" s="273" t="s">
        <v>160</v>
      </c>
      <c r="AZ160" s="274"/>
      <c r="BA160" s="20"/>
      <c r="BB160" s="262" t="s">
        <v>161</v>
      </c>
      <c r="BC160" s="263"/>
      <c r="BD160" s="264" t="s">
        <v>162</v>
      </c>
      <c r="BE160" s="265"/>
      <c r="BF160" s="41"/>
      <c r="BG160" s="271" t="s">
        <v>163</v>
      </c>
      <c r="BH160" s="272"/>
      <c r="BI160" s="273" t="s">
        <v>164</v>
      </c>
      <c r="BJ160" s="274"/>
      <c r="BK160" s="41"/>
      <c r="BL160" s="262" t="s">
        <v>165</v>
      </c>
      <c r="BM160" s="263"/>
      <c r="BN160" s="264" t="s">
        <v>166</v>
      </c>
      <c r="BO160" s="265"/>
      <c r="BP160" s="41"/>
      <c r="BQ160" s="271" t="s">
        <v>167</v>
      </c>
      <c r="BR160" s="272"/>
      <c r="BS160" s="273" t="s">
        <v>168</v>
      </c>
      <c r="BT160" s="274"/>
      <c r="BU160" s="20"/>
      <c r="BV160" s="262" t="s">
        <v>169</v>
      </c>
      <c r="BW160" s="263"/>
      <c r="BX160" s="264" t="s">
        <v>170</v>
      </c>
      <c r="BY160" s="265"/>
      <c r="CA160" s="55" t="s">
        <v>35</v>
      </c>
      <c r="CC160" s="116" t="s">
        <v>75</v>
      </c>
      <c r="CD160" s="13"/>
      <c r="CE160" s="59">
        <f t="shared" si="652"/>
        <v>2.62</v>
      </c>
      <c r="CF160" s="60">
        <f t="shared" si="688"/>
        <v>-52.126261494214688</v>
      </c>
      <c r="CG160" s="62">
        <f t="shared" si="689"/>
        <v>-55.946512699608306</v>
      </c>
      <c r="CH160" s="64"/>
      <c r="CI160" s="86"/>
      <c r="CJ160" s="86"/>
      <c r="CK160" s="17">
        <f t="shared" si="690"/>
        <v>-1.9109018104026439E-5</v>
      </c>
    </row>
    <row r="161" spans="2:89" ht="18.600000000000001" customHeight="1" thickTop="1" thickBot="1">
      <c r="D161" s="1">
        <v>0</v>
      </c>
      <c r="E161" s="9">
        <f t="shared" ref="E161" si="1268">$E$9*$B158</f>
        <v>0.54132800000000003</v>
      </c>
      <c r="F161" s="2">
        <v>1</v>
      </c>
      <c r="G161" s="8">
        <v>0</v>
      </c>
      <c r="I161" s="1">
        <v>0</v>
      </c>
      <c r="J161" s="9">
        <v>0</v>
      </c>
      <c r="K161" s="2">
        <v>1</v>
      </c>
      <c r="L161" s="8">
        <v>0</v>
      </c>
      <c r="N161" s="1">
        <f t="shared" ref="N161" si="1269">D161*I158+F161*I161-E161*J158-G161*J161</f>
        <v>0</v>
      </c>
      <c r="O161" s="9">
        <f t="shared" ref="O161" si="1270">(D161*J158+E161*I158+F161*J161+G161*I161)</f>
        <v>0.54132800000000003</v>
      </c>
      <c r="P161" s="2">
        <f t="shared" ref="P161" si="1271">D161*K158+F161*K161-E161*L158-G161*L161</f>
        <v>0.68717264518453558</v>
      </c>
      <c r="Q161" s="8">
        <f t="shared" ref="Q161" si="1272">(D161*L158+E161*K158+F161*L161+G161*K161)</f>
        <v>0</v>
      </c>
      <c r="S161" s="1">
        <v>0</v>
      </c>
      <c r="T161" s="9">
        <f t="shared" ref="T161" si="1273">$T$9*$B158</f>
        <v>0.69519800000000009</v>
      </c>
      <c r="U161" s="2">
        <v>1</v>
      </c>
      <c r="V161" s="8">
        <v>0</v>
      </c>
      <c r="X161" s="1">
        <f t="shared" ref="X161" si="1274">N161*S158+P161*S161-O161*T158-Q161*T161</f>
        <v>0</v>
      </c>
      <c r="Y161" s="9">
        <f t="shared" ref="Y161" si="1275">(N161*T158+O161*S158+P161*T161+Q161*S161)</f>
        <v>1.0190490485869987</v>
      </c>
      <c r="Z161" s="2">
        <f t="shared" ref="Z161" si="1276">N161*U158+P161*U161-O161*V158-Q161*V161</f>
        <v>0.68717264518453558</v>
      </c>
      <c r="AA161" s="8">
        <f t="shared" ref="AA161" si="1277">(N161*V158+O161*U158+P161*V161+Q161*U161)</f>
        <v>0</v>
      </c>
      <c r="AB161" s="20"/>
      <c r="AC161" s="1">
        <v>0</v>
      </c>
      <c r="AD161" s="9">
        <v>0</v>
      </c>
      <c r="AE161" s="2">
        <v>1</v>
      </c>
      <c r="AF161" s="8">
        <v>0</v>
      </c>
      <c r="AH161" s="1">
        <f t="shared" ref="AH161" si="1278">X161*AC158+Z161*AC161-Y161*AD158-AA161*AD161</f>
        <v>0</v>
      </c>
      <c r="AI161" s="9">
        <f t="shared" ref="AI161" si="1279">(X161*AD158+Y161*AC158+Z161*AD161+AA161*AC161)</f>
        <v>1.0190490485869987</v>
      </c>
      <c r="AJ161" s="2">
        <f t="shared" ref="AJ161" si="1280">X161*AE158+Z161*AE161-Y161*AF158-AA161*AF161</f>
        <v>0.28558998973783106</v>
      </c>
      <c r="AK161" s="8">
        <f t="shared" ref="AK161" si="1281">(X161*AF158+Y161*AE158+Z161*AF161+AA161*AE161)</f>
        <v>0</v>
      </c>
      <c r="AM161" s="1">
        <v>0</v>
      </c>
      <c r="AN161" s="9">
        <f t="shared" ref="AN161" si="1282">$AN$9*$B158</f>
        <v>0.58778800000000009</v>
      </c>
      <c r="AO161" s="2">
        <v>1</v>
      </c>
      <c r="AP161" s="8">
        <v>0</v>
      </c>
      <c r="AR161" s="1">
        <f t="shared" ref="AR161" si="1283">AH161*AM158+AJ161*AM161-AI161*AN158-AK161*AN161</f>
        <v>0</v>
      </c>
      <c r="AS161" s="9">
        <f t="shared" ref="AS161" si="1284">(AH161*AN158+AI161*AM158+AJ161*AN161+AK161*AM161)</f>
        <v>1.1869154174750189</v>
      </c>
      <c r="AT161" s="2">
        <f t="shared" ref="AT161" si="1285">AH161*AO158+AJ161*AO161-AI161*AP158-AK161*AP161</f>
        <v>0.28558998973783106</v>
      </c>
      <c r="AU161" s="8">
        <f t="shared" ref="AU161" si="1286">(AH161*AP158+AI161*AO158+AJ161*AP161+AK161*AO161)</f>
        <v>0</v>
      </c>
      <c r="AV161" s="20"/>
      <c r="AW161" s="1">
        <v>0</v>
      </c>
      <c r="AX161" s="9">
        <v>0</v>
      </c>
      <c r="AY161" s="2">
        <v>1</v>
      </c>
      <c r="AZ161" s="8">
        <v>0</v>
      </c>
      <c r="BB161" s="1">
        <f t="shared" ref="BB161" si="1287">AR161*AW158+AT161*AW161-AS161*AX158-AU161*AX161</f>
        <v>0</v>
      </c>
      <c r="BC161" s="9">
        <f t="shared" ref="BC161" si="1288">(AR161*AX158+AS161*AW158+AT161*AX161+AU161*AW161)</f>
        <v>1.1869154174750189</v>
      </c>
      <c r="BD161" s="2">
        <f t="shared" ref="BD161" si="1289">AR161*AY158+AT161*AY161-AS161*AZ158-AU161*AZ161</f>
        <v>-0.21226403987903453</v>
      </c>
      <c r="BE161" s="8">
        <f t="shared" ref="BE161" si="1290">(AR161*AZ158+AS161*AY158+AT161*AZ161+AU161*AY161)</f>
        <v>0</v>
      </c>
      <c r="BG161" s="1">
        <v>0</v>
      </c>
      <c r="BH161" s="9">
        <f t="shared" ref="BH161" si="1291">$BH$9*$B158</f>
        <v>0.38456000000000001</v>
      </c>
      <c r="BI161" s="2">
        <v>1</v>
      </c>
      <c r="BJ161" s="8">
        <v>0</v>
      </c>
      <c r="BK161" s="20"/>
      <c r="BL161" s="1">
        <f t="shared" ref="BL161" si="1292">BB161*BG158+BD161*BG161-BC161*BH158-BE161*BH161</f>
        <v>0</v>
      </c>
      <c r="BM161" s="9">
        <f t="shared" ref="BM161" si="1293">(BB161*BH158+BC161*BG158+BD161*BH161+BE161*BG161)</f>
        <v>1.1052871582991375</v>
      </c>
      <c r="BN161" s="2">
        <f t="shared" ref="BN161" si="1294">BB161*BI158+BD161*BI161-BC161*BJ158-BE161*BJ161</f>
        <v>-0.21226403987903453</v>
      </c>
      <c r="BO161" s="8">
        <f t="shared" ref="BO161" si="1295">(BB161*BJ158+BC161*BI158+BD161*BJ161+BE161*BI161)</f>
        <v>0</v>
      </c>
      <c r="BP161" s="20"/>
      <c r="BQ161" s="18">
        <f t="shared" ref="BQ161:BQ224" si="1296">1/$BR$9</f>
        <v>1</v>
      </c>
      <c r="BR161" s="25">
        <v>0</v>
      </c>
      <c r="BS161" s="19">
        <v>1</v>
      </c>
      <c r="BT161" s="24">
        <v>0</v>
      </c>
      <c r="BV161" s="1">
        <f t="shared" ref="BV161" si="1297">BL161*BQ158+BN161*BQ161-BM161*BR158-BO161*BR161</f>
        <v>-0.21226403987903453</v>
      </c>
      <c r="BW161" s="9">
        <f t="shared" ref="BW161" si="1298">(BL161*BR158+BM161*BQ158+BN161*BR161+BO161*BQ161)</f>
        <v>1.1052871582991375</v>
      </c>
      <c r="BX161" s="2">
        <f t="shared" ref="BX161" si="1299">BL161*BS158+BN161*BS161-BM161*BT158-BO161*BT161</f>
        <v>-0.21226403987903453</v>
      </c>
      <c r="BY161" s="8">
        <f t="shared" ref="BY161" si="1300">(BL161*BT158+BM161*BS158+BN161*BT161+BO161*BS161)</f>
        <v>0</v>
      </c>
      <c r="CA161" s="56">
        <f t="shared" ref="CA161" si="1301">(180/PI())*ATAN(-1*(BW158+BW161)/(BV158+BV161))</f>
        <v>77.834915876008452</v>
      </c>
      <c r="CC161" s="117">
        <f t="shared" ref="CC161" si="1302">20*LOG(((1-(10^(CA158/20)^2)*(1-((1-CC158)/(1+CC158))^2))^0.5))</f>
        <v>-15.552427163628828</v>
      </c>
      <c r="CD161" s="13"/>
      <c r="CE161" s="59">
        <f t="shared" ref="CE161:CE224" si="1303">INDEX(B:B,(ROW()-33)*7+25)</f>
        <v>2.64</v>
      </c>
      <c r="CF161" s="60">
        <f t="shared" si="688"/>
        <v>-51.939845448924054</v>
      </c>
      <c r="CG161" s="62">
        <f t="shared" si="689"/>
        <v>-56.233623098375205</v>
      </c>
      <c r="CH161" s="64"/>
      <c r="CI161" s="86"/>
      <c r="CJ161" s="86"/>
      <c r="CK161" s="17">
        <f t="shared" si="690"/>
        <v>-1.9851892954741145E-5</v>
      </c>
    </row>
    <row r="162" spans="2:89" ht="18.600000000000001" customHeight="1">
      <c r="CE162" s="59">
        <f t="shared" si="1303"/>
        <v>2.66</v>
      </c>
      <c r="CF162" s="60">
        <f t="shared" ref="CF162:CF225" si="1304">INDEX(CA:CA,(ROW()-33)*7+25)</f>
        <v>-51.764082460323692</v>
      </c>
      <c r="CG162" s="62">
        <f t="shared" ref="CG162:CG225" si="1305">INDEX(CA:CA,(ROW()-33)*7+28)</f>
        <v>-56.515678435289885</v>
      </c>
      <c r="CH162" s="86"/>
      <c r="CI162" s="86"/>
      <c r="CJ162" s="86"/>
      <c r="CK162" s="17">
        <f t="shared" ref="CK162:CK225" si="1306">INDEX(CC:CC,(ROW()-33)*7+28)</f>
        <v>-2.0573548850671577E-5</v>
      </c>
    </row>
    <row r="163" spans="2:89" ht="18.600000000000001" customHeight="1" thickBot="1">
      <c r="E163" s="6" t="s">
        <v>3</v>
      </c>
      <c r="J163" s="6" t="s">
        <v>5</v>
      </c>
      <c r="O163" s="6" t="s">
        <v>10</v>
      </c>
      <c r="T163" s="6" t="s">
        <v>6</v>
      </c>
      <c r="Y163" s="6" t="s">
        <v>11</v>
      </c>
      <c r="AD163" s="6" t="s">
        <v>12</v>
      </c>
      <c r="AI163" s="6" t="s">
        <v>13</v>
      </c>
      <c r="AN163" s="6" t="s">
        <v>14</v>
      </c>
      <c r="AS163" s="6" t="s">
        <v>15</v>
      </c>
      <c r="AX163" s="6" t="s">
        <v>19</v>
      </c>
      <c r="BC163" s="6" t="s">
        <v>17</v>
      </c>
      <c r="BH163" s="6" t="s">
        <v>20</v>
      </c>
      <c r="BM163" s="6" t="s">
        <v>18</v>
      </c>
      <c r="BQ163" s="26" t="s">
        <v>16</v>
      </c>
      <c r="BR163" s="26"/>
      <c r="BS163" s="21"/>
      <c r="BT163" s="21"/>
      <c r="BU163" s="21"/>
      <c r="BV163" s="21"/>
      <c r="BW163" s="26" t="s">
        <v>21</v>
      </c>
      <c r="BX163" s="21"/>
      <c r="BY163" s="21"/>
      <c r="CE163" s="59">
        <f t="shared" si="1303"/>
        <v>2.68</v>
      </c>
      <c r="CF163" s="60">
        <f t="shared" si="1304"/>
        <v>-51.59820930791107</v>
      </c>
      <c r="CG163" s="62">
        <f t="shared" si="1305"/>
        <v>-56.792817311906219</v>
      </c>
      <c r="CH163" s="86"/>
      <c r="CI163" s="86"/>
      <c r="CJ163" s="86"/>
      <c r="CK163" s="17">
        <f t="shared" si="1306"/>
        <v>-2.1273380591450819E-5</v>
      </c>
    </row>
    <row r="164" spans="2:89" ht="18.600000000000001" customHeight="1" thickBot="1">
      <c r="B164" s="11"/>
      <c r="D164" s="266" t="s">
        <v>113</v>
      </c>
      <c r="E164" s="267"/>
      <c r="F164" s="268" t="s">
        <v>114</v>
      </c>
      <c r="G164" s="269"/>
      <c r="H164" s="237"/>
      <c r="I164" s="262" t="s">
        <v>0</v>
      </c>
      <c r="J164" s="263"/>
      <c r="K164" s="264" t="s">
        <v>1</v>
      </c>
      <c r="L164" s="265"/>
      <c r="M164" s="21"/>
      <c r="N164" s="262" t="s">
        <v>115</v>
      </c>
      <c r="O164" s="263"/>
      <c r="P164" s="264" t="s">
        <v>116</v>
      </c>
      <c r="Q164" s="265"/>
      <c r="R164" s="21"/>
      <c r="S164" s="266" t="s">
        <v>117</v>
      </c>
      <c r="T164" s="267"/>
      <c r="U164" s="268" t="s">
        <v>118</v>
      </c>
      <c r="V164" s="269"/>
      <c r="W164" s="20"/>
      <c r="X164" s="262" t="s">
        <v>119</v>
      </c>
      <c r="Y164" s="263"/>
      <c r="Z164" s="264" t="s">
        <v>120</v>
      </c>
      <c r="AA164" s="265"/>
      <c r="AB164" s="20"/>
      <c r="AC164" s="262" t="s">
        <v>121</v>
      </c>
      <c r="AD164" s="263"/>
      <c r="AE164" s="264" t="s">
        <v>7</v>
      </c>
      <c r="AF164" s="265"/>
      <c r="AG164" s="20"/>
      <c r="AH164" s="262" t="s">
        <v>122</v>
      </c>
      <c r="AI164" s="263"/>
      <c r="AJ164" s="264" t="s">
        <v>123</v>
      </c>
      <c r="AK164" s="265"/>
      <c r="AL164" s="20"/>
      <c r="AM164" s="266" t="s">
        <v>124</v>
      </c>
      <c r="AN164" s="267"/>
      <c r="AO164" s="268" t="s">
        <v>125</v>
      </c>
      <c r="AP164" s="269"/>
      <c r="AQ164" s="21"/>
      <c r="AR164" s="262" t="s">
        <v>126</v>
      </c>
      <c r="AS164" s="263"/>
      <c r="AT164" s="264" t="s">
        <v>2</v>
      </c>
      <c r="AU164" s="265"/>
      <c r="AV164" s="41"/>
      <c r="AW164" s="262" t="s">
        <v>127</v>
      </c>
      <c r="AX164" s="263"/>
      <c r="AY164" s="264" t="s">
        <v>128</v>
      </c>
      <c r="AZ164" s="265"/>
      <c r="BA164" s="20"/>
      <c r="BB164" s="262" t="s">
        <v>129</v>
      </c>
      <c r="BC164" s="263"/>
      <c r="BD164" s="264" t="s">
        <v>130</v>
      </c>
      <c r="BE164" s="265"/>
      <c r="BF164" s="41"/>
      <c r="BG164" s="266" t="s">
        <v>131</v>
      </c>
      <c r="BH164" s="267"/>
      <c r="BI164" s="268" t="s">
        <v>132</v>
      </c>
      <c r="BJ164" s="269"/>
      <c r="BK164" s="41"/>
      <c r="BL164" s="262" t="s">
        <v>133</v>
      </c>
      <c r="BM164" s="263"/>
      <c r="BN164" s="264" t="s">
        <v>134</v>
      </c>
      <c r="BO164" s="265"/>
      <c r="BP164" s="41"/>
      <c r="BQ164" s="262" t="s">
        <v>135</v>
      </c>
      <c r="BR164" s="263"/>
      <c r="BS164" s="264" t="s">
        <v>136</v>
      </c>
      <c r="BT164" s="265"/>
      <c r="BU164" s="20"/>
      <c r="BV164" s="262" t="s">
        <v>137</v>
      </c>
      <c r="BW164" s="263"/>
      <c r="BX164" s="264" t="s">
        <v>138</v>
      </c>
      <c r="BY164" s="265"/>
      <c r="CA164" s="27" t="s">
        <v>8</v>
      </c>
      <c r="CC164" s="113" t="s">
        <v>74</v>
      </c>
      <c r="CD164" s="13"/>
      <c r="CE164" s="59">
        <f t="shared" si="1303"/>
        <v>2.7</v>
      </c>
      <c r="CF164" s="60">
        <f t="shared" si="1304"/>
        <v>-51.441537318205633</v>
      </c>
      <c r="CG164" s="62">
        <f t="shared" si="1305"/>
        <v>-57.065173106949572</v>
      </c>
      <c r="CH164" s="64"/>
      <c r="CI164" s="86"/>
      <c r="CJ164" s="86"/>
      <c r="CK164" s="17">
        <f t="shared" si="1306"/>
        <v>-2.1950915494893807E-5</v>
      </c>
    </row>
    <row r="165" spans="2:89" ht="18.600000000000001" customHeight="1" thickTop="1" thickBot="1">
      <c r="B165" s="37">
        <v>0.48</v>
      </c>
      <c r="D165" s="1">
        <v>1</v>
      </c>
      <c r="E165" s="7">
        <v>0</v>
      </c>
      <c r="F165" s="2">
        <v>0</v>
      </c>
      <c r="G165" s="8">
        <v>0</v>
      </c>
      <c r="I165" s="1">
        <v>1</v>
      </c>
      <c r="J165" s="9">
        <v>0</v>
      </c>
      <c r="K165" s="2">
        <v>0</v>
      </c>
      <c r="L165" s="8">
        <f t="shared" ref="L165:L228" si="1307">IF(0=(1-$J$9*$K$9*$B165^2),10^18,$B165*$K$9/(1-$J$9*$K$9*$B165^2))</f>
        <v>0.60578856967347328</v>
      </c>
      <c r="N165" s="1">
        <f t="shared" ref="N165" si="1308">D165*I165+F165*I168-E165*J165-G165*J168</f>
        <v>1</v>
      </c>
      <c r="O165" s="9">
        <f t="shared" ref="O165" si="1309">(D165*J165+E165*I165+F165*J168+G165*I168)</f>
        <v>0</v>
      </c>
      <c r="P165" s="2">
        <f t="shared" ref="P165" si="1310">D165*K165+F165*K168-E165*L165-G165*L168</f>
        <v>0</v>
      </c>
      <c r="Q165" s="8">
        <f t="shared" ref="Q165" si="1311">(D165*L165+E165*K165+F165*L168+G165*K168)</f>
        <v>0.60578856967347328</v>
      </c>
      <c r="S165" s="1">
        <v>1</v>
      </c>
      <c r="T165" s="7">
        <v>0</v>
      </c>
      <c r="U165" s="2">
        <v>0</v>
      </c>
      <c r="V165" s="8">
        <v>0</v>
      </c>
      <c r="X165" s="1">
        <f t="shared" ref="X165" si="1312">N165*S165+P165*S168-O165*T165-Q165*T168</f>
        <v>0.56054643263319026</v>
      </c>
      <c r="Y165" s="9">
        <f t="shared" ref="Y165" si="1313">(N165*T165+O165*S165+P165*T168+Q165*S168)</f>
        <v>0</v>
      </c>
      <c r="Z165" s="2">
        <f t="shared" ref="Z165" si="1314">N165*U165+P165*U168-O165*V165-Q165*V168</f>
        <v>0</v>
      </c>
      <c r="AA165" s="8">
        <f t="shared" ref="AA165" si="1315">(N165*V165+O165*U165+P165*V168+Q165*U168)</f>
        <v>0.60578856967347328</v>
      </c>
      <c r="AB165" s="20"/>
      <c r="AC165" s="1">
        <v>1</v>
      </c>
      <c r="AD165" s="9">
        <v>0</v>
      </c>
      <c r="AE165" s="2">
        <v>0</v>
      </c>
      <c r="AF165" s="8">
        <f t="shared" ref="AF165:AF228" si="1316">IF(0=(1-$AE$9*$AD$9*$B165^2),10^18,$B165*$AE$9/(1-$AE$9*$AD$9*$B165^2))</f>
        <v>0.41801612227367269</v>
      </c>
      <c r="AH165" s="1">
        <f t="shared" ref="AH165" si="1317">X165*AC165+Z165*AC168-Y165*AD165-AA165*AD168</f>
        <v>0.56054643263319026</v>
      </c>
      <c r="AI165" s="9">
        <f t="shared" ref="AI165" si="1318">(X165*AD165+Y165*AC165+Z165*AD168+AA165*AC168)</f>
        <v>0</v>
      </c>
      <c r="AJ165" s="2">
        <f t="shared" ref="AJ165" si="1319">X165*AE165+Z165*AE168-Y165*AF165-AA165*AF168</f>
        <v>0</v>
      </c>
      <c r="AK165" s="8">
        <f t="shared" ref="AK165" si="1320">(X165*AF165+Y165*AE165+Z165*AF168+AA165*AE168)</f>
        <v>0.84010601579713995</v>
      </c>
      <c r="AM165" s="1">
        <v>1</v>
      </c>
      <c r="AN165" s="7">
        <v>0</v>
      </c>
      <c r="AO165" s="2">
        <v>0</v>
      </c>
      <c r="AP165" s="8">
        <v>0</v>
      </c>
      <c r="AR165" s="1">
        <f t="shared" ref="AR165" si="1321">AH165*AM165+AJ165*AM168-AI165*AN165-AK165*AN168</f>
        <v>4.5272448480109251E-2</v>
      </c>
      <c r="AS165" s="9">
        <f t="shared" ref="AS165" si="1322">(AH165*AN165+AI165*AM165+AJ165*AN168+AK165*AM168)</f>
        <v>0</v>
      </c>
      <c r="AT165" s="2">
        <f t="shared" ref="AT165" si="1323">AH165*AO165+AJ165*AO168-AI165*AP165-AK165*AP168</f>
        <v>0</v>
      </c>
      <c r="AU165" s="8">
        <f t="shared" ref="AU165" si="1324">(AH165*AP165+AI165*AO165+AJ165*AP168+AK165*AO168)</f>
        <v>0.84010601579713995</v>
      </c>
      <c r="AV165" s="20"/>
      <c r="AW165" s="1">
        <v>1</v>
      </c>
      <c r="AX165" s="9">
        <v>0</v>
      </c>
      <c r="AY165" s="2">
        <v>0</v>
      </c>
      <c r="AZ165" s="8">
        <f t="shared" ref="AZ165:AZ228" si="1325">IF(0=(1-$AX$9*$AY$9*$B165^2),10^18,$B165*$AY$9/(1-$AX$9*$AY$9*$B165^2))</f>
        <v>0.4430981062086205</v>
      </c>
      <c r="BB165" s="1">
        <f t="shared" ref="BB165" si="1326">AR165*AW165+AT165*AW168-AS165*AX165-AU165*AX168</f>
        <v>4.5272448480109251E-2</v>
      </c>
      <c r="BC165" s="9">
        <f t="shared" ref="BC165" si="1327">(AR165*AX165+AS165*AW165+AT165*AX168+AU165*AW168)</f>
        <v>0</v>
      </c>
      <c r="BD165" s="2">
        <f t="shared" ref="BD165" si="1328">AR165*AY165+AT165*AY168-AS165*AZ165-AU165*AZ168</f>
        <v>0</v>
      </c>
      <c r="BE165" s="8">
        <f t="shared" ref="BE165" si="1329">(AR165*AZ165+AS165*AY165+AT165*AZ168+AU165*AY168)</f>
        <v>0.86016615198210367</v>
      </c>
      <c r="BG165" s="1">
        <v>1</v>
      </c>
      <c r="BH165" s="7">
        <v>0</v>
      </c>
      <c r="BI165" s="2">
        <v>0</v>
      </c>
      <c r="BJ165" s="8">
        <v>0</v>
      </c>
      <c r="BK165" s="20"/>
      <c r="BL165" s="1">
        <f t="shared" ref="BL165" si="1330">BB165*BG165+BD165*BG168-BC165*BH165-BE165*BH168</f>
        <v>-0.29989502498726928</v>
      </c>
      <c r="BM165" s="9">
        <f t="shared" ref="BM165" si="1331">(BB165*BH165+BC165*BG165+BD165*BH168+BE165*BG168)</f>
        <v>0</v>
      </c>
      <c r="BN165" s="2">
        <f t="shared" ref="BN165" si="1332">BB165*BI165+BD165*BI168-BC165*BJ165-BE165*BJ168</f>
        <v>0</v>
      </c>
      <c r="BO165" s="8">
        <f t="shared" ref="BO165" si="1333">(BB165*BJ165+BC165*BI165+BD165*BJ168+BE165*BI168)</f>
        <v>0.86016615198210367</v>
      </c>
      <c r="BP165" s="20"/>
      <c r="BQ165" s="16">
        <v>1</v>
      </c>
      <c r="BR165" s="23">
        <v>0</v>
      </c>
      <c r="BS165" s="14">
        <v>0</v>
      </c>
      <c r="BT165" s="22">
        <v>0</v>
      </c>
      <c r="BV165" s="1">
        <f t="shared" ref="BV165" si="1334">BL165*BQ165+BN165*BQ168-BM165*BR165-BO165*BR168</f>
        <v>-0.29989502498726928</v>
      </c>
      <c r="BW165" s="9">
        <f t="shared" ref="BW165" si="1335">(BL165*BR165+BM165*BQ165+BN165*BR168+BO165*BQ168)</f>
        <v>0.86016615198210367</v>
      </c>
      <c r="BX165" s="2">
        <f t="shared" ref="BX165" si="1336">BL165*BS165+BN165*BS168-BM165*BT165-BO165*BT168</f>
        <v>0</v>
      </c>
      <c r="BY165" s="8">
        <f t="shared" ref="BY165" si="1337">(BL165*BT165+BM165*BS165+BN165*BT168+BO165*BS168)</f>
        <v>0.86016615198210367</v>
      </c>
      <c r="CA165" s="28">
        <f t="shared" ref="CA165" si="1338">20*LOG(((1+$BR$9)/$BR$9)/((BV165+BV168)^2+(BW165+BW168)^2)^0.5)</f>
        <v>-4.2288631538110091E-2</v>
      </c>
      <c r="CC165" s="114">
        <f t="shared" ref="CC165" si="1339">((BV165^2+BW165^2)^0.5)/((BV168^2+BW168^2)^0.5)</f>
        <v>0.82836677020796201</v>
      </c>
      <c r="CD165" s="13"/>
      <c r="CE165" s="59">
        <f t="shared" si="1303"/>
        <v>2.72</v>
      </c>
      <c r="CF165" s="60">
        <f t="shared" si="1304"/>
        <v>-51.293443018326485</v>
      </c>
      <c r="CG165" s="62">
        <f t="shared" si="1305"/>
        <v>-57.33287422805175</v>
      </c>
      <c r="CH165" s="64"/>
      <c r="CI165" s="86"/>
      <c r="CJ165" s="86"/>
      <c r="CK165" s="17">
        <f t="shared" si="1306"/>
        <v>-2.26058006929795E-5</v>
      </c>
    </row>
    <row r="166" spans="2:89" ht="18.600000000000001" customHeight="1" thickBot="1">
      <c r="D166" s="3"/>
      <c r="G166" s="4"/>
      <c r="I166" s="3"/>
      <c r="L166" s="4"/>
      <c r="N166" s="3"/>
      <c r="Q166" s="4"/>
      <c r="S166" s="3"/>
      <c r="V166" s="4"/>
      <c r="X166" s="3"/>
      <c r="AA166" s="4"/>
      <c r="AC166" s="3"/>
      <c r="AF166" s="4"/>
      <c r="AH166" s="3"/>
      <c r="AK166" s="4"/>
      <c r="AM166" s="3"/>
      <c r="AP166" s="4"/>
      <c r="AR166" s="3"/>
      <c r="AU166" s="4"/>
      <c r="AW166" s="3"/>
      <c r="AZ166" s="4"/>
      <c r="BB166" s="3"/>
      <c r="BE166" s="4"/>
      <c r="BG166" s="3"/>
      <c r="BJ166" s="4"/>
      <c r="BL166" s="3"/>
      <c r="BO166" s="4"/>
      <c r="BQ166" s="16"/>
      <c r="BR166" s="14"/>
      <c r="BS166" s="14"/>
      <c r="BT166" s="17"/>
      <c r="BV166" s="3"/>
      <c r="BY166" s="4"/>
      <c r="CC166" s="115"/>
      <c r="CD166" s="13"/>
      <c r="CE166" s="59">
        <f t="shared" si="1303"/>
        <v>2.74</v>
      </c>
      <c r="CF166" s="60">
        <f t="shared" si="1304"/>
        <v>-51.15336021374786</v>
      </c>
      <c r="CG166" s="62">
        <f t="shared" si="1305"/>
        <v>-57.596044348683982</v>
      </c>
      <c r="CH166" s="64"/>
      <c r="CI166" s="86"/>
      <c r="CJ166" s="86"/>
      <c r="CK166" s="17">
        <f t="shared" si="1306"/>
        <v>-2.3237791393117127E-5</v>
      </c>
    </row>
    <row r="167" spans="2:89" ht="18.600000000000001" customHeight="1" thickBot="1">
      <c r="D167" s="271" t="s">
        <v>141</v>
      </c>
      <c r="E167" s="272"/>
      <c r="F167" s="273" t="s">
        <v>142</v>
      </c>
      <c r="G167" s="274"/>
      <c r="H167" s="237"/>
      <c r="I167" s="271" t="s">
        <v>143</v>
      </c>
      <c r="J167" s="272"/>
      <c r="K167" s="273" t="s">
        <v>144</v>
      </c>
      <c r="L167" s="274"/>
      <c r="N167" s="262" t="s">
        <v>145</v>
      </c>
      <c r="O167" s="263"/>
      <c r="P167" s="264" t="s">
        <v>146</v>
      </c>
      <c r="Q167" s="265"/>
      <c r="S167" s="271" t="s">
        <v>147</v>
      </c>
      <c r="T167" s="272"/>
      <c r="U167" s="273" t="s">
        <v>148</v>
      </c>
      <c r="V167" s="274"/>
      <c r="W167" s="20"/>
      <c r="X167" s="262" t="s">
        <v>149</v>
      </c>
      <c r="Y167" s="263"/>
      <c r="Z167" s="264" t="s">
        <v>150</v>
      </c>
      <c r="AA167" s="265"/>
      <c r="AB167" s="20"/>
      <c r="AC167" s="271" t="s">
        <v>151</v>
      </c>
      <c r="AD167" s="272"/>
      <c r="AE167" s="273" t="s">
        <v>152</v>
      </c>
      <c r="AF167" s="274"/>
      <c r="AG167" s="20"/>
      <c r="AH167" s="262" t="s">
        <v>153</v>
      </c>
      <c r="AI167" s="263"/>
      <c r="AJ167" s="264" t="s">
        <v>154</v>
      </c>
      <c r="AK167" s="265"/>
      <c r="AL167" s="20"/>
      <c r="AM167" s="271" t="s">
        <v>155</v>
      </c>
      <c r="AN167" s="272"/>
      <c r="AO167" s="273" t="s">
        <v>156</v>
      </c>
      <c r="AP167" s="274"/>
      <c r="AR167" s="262" t="s">
        <v>157</v>
      </c>
      <c r="AS167" s="263"/>
      <c r="AT167" s="264" t="s">
        <v>158</v>
      </c>
      <c r="AU167" s="265"/>
      <c r="AV167" s="41"/>
      <c r="AW167" s="271" t="s">
        <v>159</v>
      </c>
      <c r="AX167" s="272"/>
      <c r="AY167" s="273" t="s">
        <v>160</v>
      </c>
      <c r="AZ167" s="274"/>
      <c r="BA167" s="20"/>
      <c r="BB167" s="262" t="s">
        <v>161</v>
      </c>
      <c r="BC167" s="263"/>
      <c r="BD167" s="264" t="s">
        <v>162</v>
      </c>
      <c r="BE167" s="265"/>
      <c r="BF167" s="41"/>
      <c r="BG167" s="271" t="s">
        <v>163</v>
      </c>
      <c r="BH167" s="272"/>
      <c r="BI167" s="273" t="s">
        <v>164</v>
      </c>
      <c r="BJ167" s="274"/>
      <c r="BK167" s="41"/>
      <c r="BL167" s="262" t="s">
        <v>165</v>
      </c>
      <c r="BM167" s="263"/>
      <c r="BN167" s="264" t="s">
        <v>166</v>
      </c>
      <c r="BO167" s="265"/>
      <c r="BP167" s="41"/>
      <c r="BQ167" s="271" t="s">
        <v>167</v>
      </c>
      <c r="BR167" s="272"/>
      <c r="BS167" s="273" t="s">
        <v>168</v>
      </c>
      <c r="BT167" s="274"/>
      <c r="BU167" s="20"/>
      <c r="BV167" s="262" t="s">
        <v>169</v>
      </c>
      <c r="BW167" s="263"/>
      <c r="BX167" s="264" t="s">
        <v>170</v>
      </c>
      <c r="BY167" s="265"/>
      <c r="CA167" s="55" t="s">
        <v>35</v>
      </c>
      <c r="CC167" s="116" t="s">
        <v>75</v>
      </c>
      <c r="CD167" s="13"/>
      <c r="CE167" s="59">
        <f t="shared" si="1303"/>
        <v>2.76</v>
      </c>
      <c r="CF167" s="60">
        <f t="shared" si="1304"/>
        <v>-51.020773236816616</v>
      </c>
      <c r="CG167" s="62">
        <f t="shared" si="1305"/>
        <v>-57.854802631314833</v>
      </c>
      <c r="CH167" s="64"/>
      <c r="CI167" s="86"/>
      <c r="CJ167" s="86"/>
      <c r="CK167" s="17">
        <f t="shared" si="1306"/>
        <v>-2.3846740015978873E-5</v>
      </c>
    </row>
    <row r="168" spans="2:89" ht="18.600000000000001" customHeight="1" thickTop="1" thickBot="1">
      <c r="D168" s="1">
        <v>0</v>
      </c>
      <c r="E168" s="9">
        <f t="shared" ref="E168" si="1340">$E$9*$B165</f>
        <v>0.56486400000000003</v>
      </c>
      <c r="F168" s="2">
        <v>1</v>
      </c>
      <c r="G168" s="8">
        <v>0</v>
      </c>
      <c r="I168" s="1">
        <v>0</v>
      </c>
      <c r="J168" s="9">
        <v>0</v>
      </c>
      <c r="K168" s="2">
        <v>1</v>
      </c>
      <c r="L168" s="8">
        <v>0</v>
      </c>
      <c r="N168" s="1">
        <f t="shared" ref="N168" si="1341">D168*I165+F168*I168-E168*J165-G168*J168</f>
        <v>0</v>
      </c>
      <c r="O168" s="9">
        <f t="shared" ref="O168" si="1342">(D168*J165+E168*I165+F168*J168+G168*I168)</f>
        <v>0.56486400000000003</v>
      </c>
      <c r="P168" s="2">
        <f t="shared" ref="P168" si="1343">D168*K165+F168*K168-E168*L165-G168*L168</f>
        <v>0.65781184537996318</v>
      </c>
      <c r="Q168" s="8">
        <f t="shared" ref="Q168" si="1344">(D168*L165+E168*K165+F168*L168+G168*K168)</f>
        <v>0</v>
      </c>
      <c r="S168" s="1">
        <v>0</v>
      </c>
      <c r="T168" s="9">
        <f t="shared" ref="T168" si="1345">$T$9*$B165</f>
        <v>0.72542400000000007</v>
      </c>
      <c r="U168" s="2">
        <v>1</v>
      </c>
      <c r="V168" s="8">
        <v>0</v>
      </c>
      <c r="X168" s="1">
        <f t="shared" ref="X168" si="1346">N168*S165+P168*S168-O168*T165-Q168*T168</f>
        <v>0</v>
      </c>
      <c r="Y168" s="9">
        <f t="shared" ref="Y168" si="1347">(N168*T165+O168*S165+P168*T168+Q168*S168)</f>
        <v>1.0420565001229145</v>
      </c>
      <c r="Z168" s="2">
        <f t="shared" ref="Z168" si="1348">N168*U165+P168*U168-O168*V165-Q168*V168</f>
        <v>0.65781184537996318</v>
      </c>
      <c r="AA168" s="8">
        <f t="shared" ref="AA168" si="1349">(N168*V165+O168*U165+P168*V168+Q168*U168)</f>
        <v>0</v>
      </c>
      <c r="AB168" s="20"/>
      <c r="AC168" s="1">
        <v>0</v>
      </c>
      <c r="AD168" s="9">
        <v>0</v>
      </c>
      <c r="AE168" s="2">
        <v>1</v>
      </c>
      <c r="AF168" s="8">
        <v>0</v>
      </c>
      <c r="AH168" s="1">
        <f t="shared" ref="AH168" si="1350">X168*AC165+Z168*AC168-Y168*AD165-AA168*AD168</f>
        <v>0</v>
      </c>
      <c r="AI168" s="9">
        <f t="shared" ref="AI168" si="1351">(X168*AD165+Y168*AC165+Z168*AD168+AA168*AC168)</f>
        <v>1.0420565001229145</v>
      </c>
      <c r="AJ168" s="2">
        <f t="shared" ref="AJ168" si="1352">X168*AE165+Z168*AE168-Y168*AF165-AA168*AF168</f>
        <v>0.22221542800850752</v>
      </c>
      <c r="AK168" s="8">
        <f t="shared" ref="AK168" si="1353">(X168*AF165+Y168*AE165+Z168*AF168+AA168*AE168)</f>
        <v>0</v>
      </c>
      <c r="AM168" s="1">
        <v>0</v>
      </c>
      <c r="AN168" s="9">
        <f t="shared" ref="AN168" si="1354">$AN$9*$B165</f>
        <v>0.613344</v>
      </c>
      <c r="AO168" s="2">
        <v>1</v>
      </c>
      <c r="AP168" s="8">
        <v>0</v>
      </c>
      <c r="AR168" s="1">
        <f t="shared" ref="AR168" si="1355">AH168*AM165+AJ168*AM168-AI168*AN165-AK168*AN168</f>
        <v>0</v>
      </c>
      <c r="AS168" s="9">
        <f t="shared" ref="AS168" si="1356">(AH168*AN165+AI168*AM165+AJ168*AN168+AK168*AM168)</f>
        <v>1.1783509995993646</v>
      </c>
      <c r="AT168" s="2">
        <f t="shared" ref="AT168" si="1357">AH168*AO165+AJ168*AO168-AI168*AP165-AK168*AP168</f>
        <v>0.22221542800850752</v>
      </c>
      <c r="AU168" s="8">
        <f t="shared" ref="AU168" si="1358">(AH168*AP165+AI168*AO165+AJ168*AP168+AK168*AO168)</f>
        <v>0</v>
      </c>
      <c r="AV168" s="20"/>
      <c r="AW168" s="1">
        <v>0</v>
      </c>
      <c r="AX168" s="9">
        <v>0</v>
      </c>
      <c r="AY168" s="2">
        <v>1</v>
      </c>
      <c r="AZ168" s="8">
        <v>0</v>
      </c>
      <c r="BB168" s="1">
        <f t="shared" ref="BB168" si="1359">AR168*AW165+AT168*AW168-AS168*AX165-AU168*AX168</f>
        <v>0</v>
      </c>
      <c r="BC168" s="9">
        <f t="shared" ref="BC168" si="1360">(AR168*AX165+AS168*AW165+AT168*AX168+AU168*AW168)</f>
        <v>1.1783509995993646</v>
      </c>
      <c r="BD168" s="2">
        <f t="shared" ref="BD168" si="1361">AR168*AY165+AT168*AY168-AS168*AZ165-AU168*AZ168</f>
        <v>-0.29990966836300587</v>
      </c>
      <c r="BE168" s="8">
        <f t="shared" ref="BE168" si="1362">(AR168*AZ165+AS168*AY165+AT168*AZ168+AU168*AY168)</f>
        <v>0</v>
      </c>
      <c r="BG168" s="1">
        <v>0</v>
      </c>
      <c r="BH168" s="9">
        <f t="shared" ref="BH168" si="1363">$BH$9*$B165</f>
        <v>0.40127999999999997</v>
      </c>
      <c r="BI168" s="2">
        <v>1</v>
      </c>
      <c r="BJ168" s="8">
        <v>0</v>
      </c>
      <c r="BK168" s="20"/>
      <c r="BL168" s="1">
        <f t="shared" ref="BL168" si="1364">BB168*BG165+BD168*BG168-BC168*BH165-BE168*BH168</f>
        <v>0</v>
      </c>
      <c r="BM168" s="9">
        <f t="shared" ref="BM168" si="1365">(BB168*BH165+BC168*BG165+BD168*BH168+BE168*BG168)</f>
        <v>1.0580032478786576</v>
      </c>
      <c r="BN168" s="2">
        <f t="shared" ref="BN168" si="1366">BB168*BI165+BD168*BI168-BC168*BJ165-BE168*BJ168</f>
        <v>-0.29990966836300587</v>
      </c>
      <c r="BO168" s="8">
        <f t="shared" ref="BO168" si="1367">(BB168*BJ165+BC168*BI165+BD168*BJ168+BE168*BI168)</f>
        <v>0</v>
      </c>
      <c r="BP168" s="20"/>
      <c r="BQ168" s="18">
        <f t="shared" ref="BQ168:BQ231" si="1368">1/$BR$9</f>
        <v>1</v>
      </c>
      <c r="BR168" s="25">
        <v>0</v>
      </c>
      <c r="BS168" s="19">
        <v>1</v>
      </c>
      <c r="BT168" s="24">
        <v>0</v>
      </c>
      <c r="BV168" s="1">
        <f t="shared" ref="BV168" si="1369">BL168*BQ165+BN168*BQ168-BM168*BR165-BO168*BR168</f>
        <v>-0.29990966836300587</v>
      </c>
      <c r="BW168" s="9">
        <f t="shared" ref="BW168" si="1370">(BL168*BR165+BM168*BQ165+BN168*BR168+BO168*BQ168)</f>
        <v>1.0580032478786576</v>
      </c>
      <c r="BX168" s="2">
        <f t="shared" ref="BX168" si="1371">BL168*BS165+BN168*BS168-BM168*BT165-BO168*BT168</f>
        <v>-0.29990966836300587</v>
      </c>
      <c r="BY168" s="8">
        <f t="shared" ref="BY168" si="1372">(BL168*BT165+BM168*BS165+BN168*BT168+BO168*BS168)</f>
        <v>0</v>
      </c>
      <c r="CA168" s="56">
        <f t="shared" ref="CA168" si="1373">(180/PI())*ATAN(-1*(BW165+BW168)/(BV165+BV168))</f>
        <v>72.635723446652179</v>
      </c>
      <c r="CC168" s="117">
        <f t="shared" ref="CC168" si="1374">20*LOG(((1-(10^(CA165/20)^2)*(1-((1-CC165)/(1+CC165))^2))^0.5))</f>
        <v>-17.347880246921296</v>
      </c>
      <c r="CD168" s="13"/>
      <c r="CE168" s="59">
        <f t="shared" si="1303"/>
        <v>2.78</v>
      </c>
      <c r="CF168" s="60">
        <f t="shared" si="1304"/>
        <v>-50.89521116379715</v>
      </c>
      <c r="CG168" s="62">
        <f t="shared" si="1305"/>
        <v>-58.109263937737666</v>
      </c>
      <c r="CH168" s="64"/>
      <c r="CI168" s="86"/>
      <c r="CJ168" s="86"/>
      <c r="CK168" s="17">
        <f t="shared" si="1306"/>
        <v>-2.4432586186756246E-5</v>
      </c>
    </row>
    <row r="169" spans="2:89" ht="18.600000000000001" customHeight="1">
      <c r="CE169" s="59">
        <f t="shared" si="1303"/>
        <v>2.8</v>
      </c>
      <c r="CF169" s="60">
        <f t="shared" si="1304"/>
        <v>-50.776242837896902</v>
      </c>
      <c r="CG169" s="62">
        <f t="shared" si="1305"/>
        <v>-58.359539027437911</v>
      </c>
      <c r="CH169" s="86"/>
      <c r="CI169" s="86"/>
      <c r="CJ169" s="86"/>
      <c r="CK169" s="17">
        <f t="shared" si="1306"/>
        <v>-2.4995347521981099E-5</v>
      </c>
    </row>
    <row r="170" spans="2:89" ht="18.600000000000001" customHeight="1" thickBot="1">
      <c r="E170" s="6" t="s">
        <v>3</v>
      </c>
      <c r="J170" s="6" t="s">
        <v>5</v>
      </c>
      <c r="O170" s="6" t="s">
        <v>10</v>
      </c>
      <c r="T170" s="6" t="s">
        <v>6</v>
      </c>
      <c r="Y170" s="6" t="s">
        <v>11</v>
      </c>
      <c r="AD170" s="6" t="s">
        <v>12</v>
      </c>
      <c r="AI170" s="6" t="s">
        <v>13</v>
      </c>
      <c r="AN170" s="6" t="s">
        <v>14</v>
      </c>
      <c r="AS170" s="6" t="s">
        <v>15</v>
      </c>
      <c r="AX170" s="6" t="s">
        <v>19</v>
      </c>
      <c r="BC170" s="6" t="s">
        <v>17</v>
      </c>
      <c r="BH170" s="6" t="s">
        <v>20</v>
      </c>
      <c r="BM170" s="6" t="s">
        <v>18</v>
      </c>
      <c r="BQ170" s="26" t="s">
        <v>16</v>
      </c>
      <c r="BR170" s="26"/>
      <c r="BS170" s="21"/>
      <c r="BT170" s="21"/>
      <c r="BU170" s="21"/>
      <c r="BV170" s="21"/>
      <c r="BW170" s="26" t="s">
        <v>21</v>
      </c>
      <c r="BX170" s="21"/>
      <c r="BY170" s="21"/>
      <c r="CE170" s="59">
        <f t="shared" si="1303"/>
        <v>2.82</v>
      </c>
      <c r="CF170" s="60">
        <f t="shared" si="1304"/>
        <v>-50.663472566746144</v>
      </c>
      <c r="CG170" s="62">
        <f t="shared" si="1305"/>
        <v>-58.605734744802341</v>
      </c>
      <c r="CH170" s="86"/>
      <c r="CI170" s="86"/>
      <c r="CJ170" s="86"/>
      <c r="CK170" s="17">
        <f t="shared" si="1306"/>
        <v>-2.5535111148266476E-5</v>
      </c>
    </row>
    <row r="171" spans="2:89" ht="18.600000000000001" customHeight="1" thickBot="1">
      <c r="B171" s="11"/>
      <c r="D171" s="266" t="s">
        <v>113</v>
      </c>
      <c r="E171" s="267"/>
      <c r="F171" s="268" t="s">
        <v>114</v>
      </c>
      <c r="G171" s="269"/>
      <c r="H171" s="237"/>
      <c r="I171" s="262" t="s">
        <v>0</v>
      </c>
      <c r="J171" s="263"/>
      <c r="K171" s="264" t="s">
        <v>1</v>
      </c>
      <c r="L171" s="265"/>
      <c r="M171" s="21"/>
      <c r="N171" s="262" t="s">
        <v>115</v>
      </c>
      <c r="O171" s="263"/>
      <c r="P171" s="264" t="s">
        <v>116</v>
      </c>
      <c r="Q171" s="265"/>
      <c r="R171" s="21"/>
      <c r="S171" s="266" t="s">
        <v>117</v>
      </c>
      <c r="T171" s="267"/>
      <c r="U171" s="268" t="s">
        <v>118</v>
      </c>
      <c r="V171" s="269"/>
      <c r="W171" s="20"/>
      <c r="X171" s="262" t="s">
        <v>119</v>
      </c>
      <c r="Y171" s="263"/>
      <c r="Z171" s="264" t="s">
        <v>120</v>
      </c>
      <c r="AA171" s="265"/>
      <c r="AB171" s="20"/>
      <c r="AC171" s="262" t="s">
        <v>121</v>
      </c>
      <c r="AD171" s="263"/>
      <c r="AE171" s="264" t="s">
        <v>7</v>
      </c>
      <c r="AF171" s="265"/>
      <c r="AG171" s="20"/>
      <c r="AH171" s="262" t="s">
        <v>122</v>
      </c>
      <c r="AI171" s="263"/>
      <c r="AJ171" s="264" t="s">
        <v>123</v>
      </c>
      <c r="AK171" s="265"/>
      <c r="AL171" s="20"/>
      <c r="AM171" s="266" t="s">
        <v>124</v>
      </c>
      <c r="AN171" s="267"/>
      <c r="AO171" s="268" t="s">
        <v>125</v>
      </c>
      <c r="AP171" s="269"/>
      <c r="AQ171" s="21"/>
      <c r="AR171" s="262" t="s">
        <v>126</v>
      </c>
      <c r="AS171" s="263"/>
      <c r="AT171" s="264" t="s">
        <v>2</v>
      </c>
      <c r="AU171" s="265"/>
      <c r="AV171" s="41"/>
      <c r="AW171" s="262" t="s">
        <v>127</v>
      </c>
      <c r="AX171" s="263"/>
      <c r="AY171" s="264" t="s">
        <v>128</v>
      </c>
      <c r="AZ171" s="265"/>
      <c r="BA171" s="20"/>
      <c r="BB171" s="262" t="s">
        <v>129</v>
      </c>
      <c r="BC171" s="263"/>
      <c r="BD171" s="264" t="s">
        <v>130</v>
      </c>
      <c r="BE171" s="265"/>
      <c r="BF171" s="41"/>
      <c r="BG171" s="266" t="s">
        <v>131</v>
      </c>
      <c r="BH171" s="267"/>
      <c r="BI171" s="268" t="s">
        <v>132</v>
      </c>
      <c r="BJ171" s="269"/>
      <c r="BK171" s="41"/>
      <c r="BL171" s="262" t="s">
        <v>133</v>
      </c>
      <c r="BM171" s="263"/>
      <c r="BN171" s="264" t="s">
        <v>134</v>
      </c>
      <c r="BO171" s="265"/>
      <c r="BP171" s="41"/>
      <c r="BQ171" s="262" t="s">
        <v>135</v>
      </c>
      <c r="BR171" s="263"/>
      <c r="BS171" s="264" t="s">
        <v>136</v>
      </c>
      <c r="BT171" s="265"/>
      <c r="BU171" s="20"/>
      <c r="BV171" s="262" t="s">
        <v>137</v>
      </c>
      <c r="BW171" s="263"/>
      <c r="BX171" s="264" t="s">
        <v>138</v>
      </c>
      <c r="BY171" s="265"/>
      <c r="CA171" s="27" t="s">
        <v>8</v>
      </c>
      <c r="CC171" s="113" t="s">
        <v>74</v>
      </c>
      <c r="CD171" s="13"/>
      <c r="CE171" s="59">
        <f t="shared" si="1303"/>
        <v>2.84</v>
      </c>
      <c r="CF171" s="60">
        <f t="shared" si="1304"/>
        <v>-50.556536387232455</v>
      </c>
      <c r="CG171" s="62">
        <f t="shared" si="1305"/>
        <v>-58.84795419591098</v>
      </c>
      <c r="CH171" s="64"/>
      <c r="CI171" s="86"/>
      <c r="CJ171" s="86"/>
      <c r="CK171" s="17">
        <f t="shared" si="1306"/>
        <v>-2.6052025923073804E-5</v>
      </c>
    </row>
    <row r="172" spans="2:89" ht="18.600000000000001" customHeight="1" thickTop="1" thickBot="1">
      <c r="B172" s="37">
        <v>0.5</v>
      </c>
      <c r="D172" s="1">
        <v>1</v>
      </c>
      <c r="E172" s="7">
        <v>0</v>
      </c>
      <c r="F172" s="2">
        <v>0</v>
      </c>
      <c r="G172" s="8">
        <v>0</v>
      </c>
      <c r="I172" s="1">
        <v>1</v>
      </c>
      <c r="J172" s="9">
        <v>0</v>
      </c>
      <c r="K172" s="2">
        <v>0</v>
      </c>
      <c r="L172" s="8">
        <f t="shared" ref="L172:L235" si="1375">IF(0=(1-$J$9*$K$9*$B172^2),10^18,$B172*$K$9/(1-$J$9*$K$9*$B172^2))</f>
        <v>0.63407100651092529</v>
      </c>
      <c r="N172" s="1">
        <f t="shared" ref="N172" si="1376">D172*I172+F172*I175-E172*J172-G172*J175</f>
        <v>1</v>
      </c>
      <c r="O172" s="9">
        <f t="shared" ref="O172" si="1377">(D172*J172+E172*I172+F172*J175+G172*I175)</f>
        <v>0</v>
      </c>
      <c r="P172" s="2">
        <f t="shared" ref="P172" si="1378">D172*K172+F172*K175-E172*L172-G172*L175</f>
        <v>0</v>
      </c>
      <c r="Q172" s="8">
        <f t="shared" ref="Q172" si="1379">(D172*L172+E172*K172+F172*L175+G172*K175)</f>
        <v>0.63407100651092529</v>
      </c>
      <c r="S172" s="1">
        <v>1</v>
      </c>
      <c r="T172" s="7">
        <v>0</v>
      </c>
      <c r="U172" s="2">
        <v>0</v>
      </c>
      <c r="V172" s="8">
        <v>0</v>
      </c>
      <c r="X172" s="1">
        <f t="shared" ref="X172" si="1380">N172*S172+P172*S175-O172*T172-Q172*T175</f>
        <v>0.52086424393001929</v>
      </c>
      <c r="Y172" s="9">
        <f t="shared" ref="Y172" si="1381">(N172*T172+O172*S172+P172*T175+Q172*S175)</f>
        <v>0</v>
      </c>
      <c r="Z172" s="2">
        <f t="shared" ref="Z172" si="1382">N172*U172+P172*U175-O172*V172-Q172*V175</f>
        <v>0</v>
      </c>
      <c r="AA172" s="8">
        <f t="shared" ref="AA172" si="1383">(N172*V172+O172*U172+P172*V175+Q172*U175)</f>
        <v>0.63407100651092529</v>
      </c>
      <c r="AB172" s="20"/>
      <c r="AC172" s="1">
        <v>1</v>
      </c>
      <c r="AD172" s="9">
        <v>0</v>
      </c>
      <c r="AE172" s="2">
        <v>0</v>
      </c>
      <c r="AF172" s="8">
        <f t="shared" ref="AF172:AF235" si="1384">IF(0=(1-$AE$9*$AD$9*$B172^2),10^18,$B172*$AE$9/(1-$AE$9*$AD$9*$B172^2))</f>
        <v>0.44307957439881324</v>
      </c>
      <c r="AH172" s="1">
        <f t="shared" ref="AH172" si="1385">X172*AC172+Z172*AC175-Y172*AD172-AA172*AD175</f>
        <v>0.52086424393001929</v>
      </c>
      <c r="AI172" s="9">
        <f t="shared" ref="AI172" si="1386">(X172*AD172+Y172*AC172+Z172*AD175+AA172*AC175)</f>
        <v>0</v>
      </c>
      <c r="AJ172" s="2">
        <f t="shared" ref="AJ172" si="1387">X172*AE172+Z172*AE175-Y172*AF172-AA172*AF175</f>
        <v>0</v>
      </c>
      <c r="AK172" s="8">
        <f t="shared" ref="AK172" si="1388">(X172*AF172+Y172*AE172+Z172*AF175+AA172*AE175)</f>
        <v>0.86485531403099791</v>
      </c>
      <c r="AM172" s="1">
        <v>1</v>
      </c>
      <c r="AN172" s="7">
        <v>0</v>
      </c>
      <c r="AO172" s="2">
        <v>0</v>
      </c>
      <c r="AP172" s="8">
        <v>0</v>
      </c>
      <c r="AR172" s="1">
        <f t="shared" ref="AR172" si="1389">AH172*AM172+AJ172*AM175-AI172*AN172-AK172*AN175</f>
        <v>-3.1691816204385326E-2</v>
      </c>
      <c r="AS172" s="9">
        <f t="shared" ref="AS172" si="1390">(AH172*AN172+AI172*AM172+AJ172*AN175+AK172*AM175)</f>
        <v>0</v>
      </c>
      <c r="AT172" s="2">
        <f t="shared" ref="AT172" si="1391">AH172*AO172+AJ172*AO175-AI172*AP172-AK172*AP175</f>
        <v>0</v>
      </c>
      <c r="AU172" s="8">
        <f t="shared" ref="AU172" si="1392">(AH172*AP172+AI172*AO172+AJ172*AP175+AK172*AO175)</f>
        <v>0.86485531403099791</v>
      </c>
      <c r="AV172" s="20"/>
      <c r="AW172" s="1">
        <v>1</v>
      </c>
      <c r="AX172" s="9">
        <v>0</v>
      </c>
      <c r="AY172" s="2">
        <v>0</v>
      </c>
      <c r="AZ172" s="8">
        <f t="shared" ref="AZ172:AZ235" si="1393">IF(0=(1-$AX$9*$AY$9*$B172^2),10^18,$B172*$AY$9/(1-$AX$9*$AY$9*$B172^2))</f>
        <v>0.4675849612650011</v>
      </c>
      <c r="BB172" s="1">
        <f t="shared" ref="BB172" si="1394">AR172*AW172+AT172*AW175-AS172*AX172-AU172*AX175</f>
        <v>-3.1691816204385326E-2</v>
      </c>
      <c r="BC172" s="9">
        <f t="shared" ref="BC172" si="1395">(AR172*AX172+AS172*AW172+AT172*AX175+AU172*AW175)</f>
        <v>0</v>
      </c>
      <c r="BD172" s="2">
        <f t="shared" ref="BD172" si="1396">AR172*AY172+AT172*AY175-AS172*AZ172-AU172*AZ175</f>
        <v>0</v>
      </c>
      <c r="BE172" s="8">
        <f t="shared" ref="BE172" si="1397">(AR172*AZ172+AS172*AY172+AT172*AZ175+AU172*AY175)</f>
        <v>0.85003669737865284</v>
      </c>
      <c r="BG172" s="1">
        <v>1</v>
      </c>
      <c r="BH172" s="7">
        <v>0</v>
      </c>
      <c r="BI172" s="2">
        <v>0</v>
      </c>
      <c r="BJ172" s="8">
        <v>0</v>
      </c>
      <c r="BK172" s="20"/>
      <c r="BL172" s="1">
        <f t="shared" ref="BL172" si="1398">BB172*BG172+BD172*BG175-BC172*BH172-BE172*BH175</f>
        <v>-0.38700715570866218</v>
      </c>
      <c r="BM172" s="9">
        <f t="shared" ref="BM172" si="1399">(BB172*BH172+BC172*BG172+BD172*BH175+BE172*BG175)</f>
        <v>0</v>
      </c>
      <c r="BN172" s="2">
        <f t="shared" ref="BN172" si="1400">BB172*BI172+BD172*BI175-BC172*BJ172-BE172*BJ175</f>
        <v>0</v>
      </c>
      <c r="BO172" s="8">
        <f t="shared" ref="BO172" si="1401">(BB172*BJ172+BC172*BI172+BD172*BJ175+BE172*BI175)</f>
        <v>0.85003669737865284</v>
      </c>
      <c r="BP172" s="20"/>
      <c r="BQ172" s="16">
        <v>1</v>
      </c>
      <c r="BR172" s="23">
        <v>0</v>
      </c>
      <c r="BS172" s="14">
        <v>0</v>
      </c>
      <c r="BT172" s="22">
        <v>0</v>
      </c>
      <c r="BV172" s="1">
        <f t="shared" ref="BV172" si="1402">BL172*BQ172+BN172*BQ175-BM172*BR172-BO172*BR175</f>
        <v>-0.38700715570866218</v>
      </c>
      <c r="BW172" s="9">
        <f t="shared" ref="BW172" si="1403">(BL172*BR172+BM172*BQ172+BN172*BR175+BO172*BQ175)</f>
        <v>0.85003669737865284</v>
      </c>
      <c r="BX172" s="2">
        <f t="shared" ref="BX172" si="1404">BL172*BS172+BN172*BS175-BM172*BT172-BO172*BT175</f>
        <v>0</v>
      </c>
      <c r="BY172" s="8">
        <f t="shared" ref="BY172" si="1405">(BL172*BT172+BM172*BS172+BN172*BT175+BO172*BS175)</f>
        <v>0.85003669737865284</v>
      </c>
      <c r="CA172" s="28">
        <f t="shared" ref="CA172" si="1406">20*LOG(((1+$BR$9)/$BR$9)/((BV172+BV175)^2+(BW172+BW175)^2)^0.5)</f>
        <v>-2.441832163521887E-2</v>
      </c>
      <c r="CC172" s="114">
        <f t="shared" ref="CC172" si="1407">((BV172^2+BW172^2)^0.5)/((BV175^2+BW175^2)^0.5)</f>
        <v>0.87086798836880686</v>
      </c>
      <c r="CD172" s="13"/>
      <c r="CE172" s="59">
        <f t="shared" si="1303"/>
        <v>2.86</v>
      </c>
      <c r="CF172" s="60">
        <f t="shared" si="1304"/>
        <v>-50.455098809961108</v>
      </c>
      <c r="CG172" s="62">
        <f t="shared" si="1305"/>
        <v>-59.08629691559495</v>
      </c>
      <c r="CH172" s="64"/>
      <c r="CI172" s="86"/>
      <c r="CJ172" s="86"/>
      <c r="CK172" s="17">
        <f t="shared" si="1306"/>
        <v>-2.6546295300611763E-5</v>
      </c>
    </row>
    <row r="173" spans="2:89" ht="18.600000000000001" customHeight="1" thickBot="1">
      <c r="D173" s="3"/>
      <c r="G173" s="4"/>
      <c r="I173" s="3"/>
      <c r="L173" s="4"/>
      <c r="N173" s="3"/>
      <c r="Q173" s="4"/>
      <c r="S173" s="3"/>
      <c r="V173" s="4"/>
      <c r="X173" s="3"/>
      <c r="AA173" s="4"/>
      <c r="AC173" s="3"/>
      <c r="AF173" s="4"/>
      <c r="AH173" s="3"/>
      <c r="AK173" s="4"/>
      <c r="AM173" s="3"/>
      <c r="AP173" s="4"/>
      <c r="AR173" s="3"/>
      <c r="AU173" s="4"/>
      <c r="AW173" s="3"/>
      <c r="AZ173" s="4"/>
      <c r="BB173" s="3"/>
      <c r="BE173" s="4"/>
      <c r="BG173" s="3"/>
      <c r="BJ173" s="4"/>
      <c r="BL173" s="3"/>
      <c r="BO173" s="4"/>
      <c r="BQ173" s="16"/>
      <c r="BR173" s="14"/>
      <c r="BS173" s="14"/>
      <c r="BT173" s="17"/>
      <c r="BV173" s="3"/>
      <c r="BY173" s="4"/>
      <c r="CC173" s="115"/>
      <c r="CD173" s="13"/>
      <c r="CE173" s="59">
        <f t="shared" si="1303"/>
        <v>2.88</v>
      </c>
      <c r="CF173" s="60">
        <f t="shared" si="1304"/>
        <v>-50.35884997107442</v>
      </c>
      <c r="CG173" s="62">
        <f t="shared" si="1305"/>
        <v>-59.320859025393091</v>
      </c>
      <c r="CH173" s="64"/>
      <c r="CI173" s="86"/>
      <c r="CJ173" s="86"/>
      <c r="CK173" s="17">
        <f t="shared" si="1306"/>
        <v>-2.7018170799472613E-5</v>
      </c>
    </row>
    <row r="174" spans="2:89" ht="18.600000000000001" customHeight="1" thickBot="1">
      <c r="D174" s="271" t="s">
        <v>141</v>
      </c>
      <c r="E174" s="272"/>
      <c r="F174" s="273" t="s">
        <v>142</v>
      </c>
      <c r="G174" s="274"/>
      <c r="H174" s="237"/>
      <c r="I174" s="271" t="s">
        <v>143</v>
      </c>
      <c r="J174" s="272"/>
      <c r="K174" s="273" t="s">
        <v>144</v>
      </c>
      <c r="L174" s="274"/>
      <c r="N174" s="262" t="s">
        <v>145</v>
      </c>
      <c r="O174" s="263"/>
      <c r="P174" s="264" t="s">
        <v>146</v>
      </c>
      <c r="Q174" s="265"/>
      <c r="S174" s="271" t="s">
        <v>147</v>
      </c>
      <c r="T174" s="272"/>
      <c r="U174" s="273" t="s">
        <v>148</v>
      </c>
      <c r="V174" s="274"/>
      <c r="W174" s="20"/>
      <c r="X174" s="262" t="s">
        <v>149</v>
      </c>
      <c r="Y174" s="263"/>
      <c r="Z174" s="264" t="s">
        <v>150</v>
      </c>
      <c r="AA174" s="265"/>
      <c r="AB174" s="20"/>
      <c r="AC174" s="271" t="s">
        <v>151</v>
      </c>
      <c r="AD174" s="272"/>
      <c r="AE174" s="273" t="s">
        <v>152</v>
      </c>
      <c r="AF174" s="274"/>
      <c r="AG174" s="20"/>
      <c r="AH174" s="262" t="s">
        <v>153</v>
      </c>
      <c r="AI174" s="263"/>
      <c r="AJ174" s="264" t="s">
        <v>154</v>
      </c>
      <c r="AK174" s="265"/>
      <c r="AL174" s="20"/>
      <c r="AM174" s="271" t="s">
        <v>155</v>
      </c>
      <c r="AN174" s="272"/>
      <c r="AO174" s="273" t="s">
        <v>156</v>
      </c>
      <c r="AP174" s="274"/>
      <c r="AR174" s="262" t="s">
        <v>157</v>
      </c>
      <c r="AS174" s="263"/>
      <c r="AT174" s="264" t="s">
        <v>158</v>
      </c>
      <c r="AU174" s="265"/>
      <c r="AV174" s="41"/>
      <c r="AW174" s="271" t="s">
        <v>159</v>
      </c>
      <c r="AX174" s="272"/>
      <c r="AY174" s="273" t="s">
        <v>160</v>
      </c>
      <c r="AZ174" s="274"/>
      <c r="BA174" s="20"/>
      <c r="BB174" s="262" t="s">
        <v>161</v>
      </c>
      <c r="BC174" s="263"/>
      <c r="BD174" s="264" t="s">
        <v>162</v>
      </c>
      <c r="BE174" s="265"/>
      <c r="BF174" s="41"/>
      <c r="BG174" s="271" t="s">
        <v>163</v>
      </c>
      <c r="BH174" s="272"/>
      <c r="BI174" s="273" t="s">
        <v>164</v>
      </c>
      <c r="BJ174" s="274"/>
      <c r="BK174" s="41"/>
      <c r="BL174" s="262" t="s">
        <v>165</v>
      </c>
      <c r="BM174" s="263"/>
      <c r="BN174" s="264" t="s">
        <v>166</v>
      </c>
      <c r="BO174" s="265"/>
      <c r="BP174" s="41"/>
      <c r="BQ174" s="271" t="s">
        <v>167</v>
      </c>
      <c r="BR174" s="272"/>
      <c r="BS174" s="273" t="s">
        <v>168</v>
      </c>
      <c r="BT174" s="274"/>
      <c r="BU174" s="20"/>
      <c r="BV174" s="262" t="s">
        <v>169</v>
      </c>
      <c r="BW174" s="263"/>
      <c r="BX174" s="264" t="s">
        <v>170</v>
      </c>
      <c r="BY174" s="265"/>
      <c r="CA174" s="55" t="s">
        <v>35</v>
      </c>
      <c r="CC174" s="116" t="s">
        <v>75</v>
      </c>
      <c r="CD174" s="13"/>
      <c r="CE174" s="59">
        <f t="shared" si="1303"/>
        <v>2.9</v>
      </c>
      <c r="CF174" s="60">
        <f t="shared" si="1304"/>
        <v>-50.267503131584007</v>
      </c>
      <c r="CG174" s="62">
        <f t="shared" si="1305"/>
        <v>-59.551733382991486</v>
      </c>
      <c r="CH174" s="64"/>
      <c r="CI174" s="86"/>
      <c r="CJ174" s="86"/>
      <c r="CK174" s="17">
        <f t="shared" si="1306"/>
        <v>-2.7467946031504822E-5</v>
      </c>
    </row>
    <row r="175" spans="2:89" ht="18.600000000000001" customHeight="1" thickTop="1" thickBot="1">
      <c r="D175" s="1">
        <v>0</v>
      </c>
      <c r="E175" s="9">
        <f t="shared" ref="E175" si="1408">$E$9*$B172</f>
        <v>0.58840000000000003</v>
      </c>
      <c r="F175" s="2">
        <v>1</v>
      </c>
      <c r="G175" s="8">
        <v>0</v>
      </c>
      <c r="I175" s="1">
        <v>0</v>
      </c>
      <c r="J175" s="9">
        <v>0</v>
      </c>
      <c r="K175" s="2">
        <v>1</v>
      </c>
      <c r="L175" s="8">
        <v>0</v>
      </c>
      <c r="N175" s="1">
        <f t="shared" ref="N175" si="1409">D175*I172+F175*I175-E175*J172-G175*J175</f>
        <v>0</v>
      </c>
      <c r="O175" s="9">
        <f t="shared" ref="O175" si="1410">(D175*J172+E175*I172+F175*J175+G175*I175)</f>
        <v>0.58840000000000003</v>
      </c>
      <c r="P175" s="2">
        <f t="shared" ref="P175" si="1411">D175*K172+F175*K175-E175*L172-G175*L175</f>
        <v>0.62691261976897161</v>
      </c>
      <c r="Q175" s="8">
        <f t="shared" ref="Q175" si="1412">(D175*L172+E175*K172+F175*L175+G175*K175)</f>
        <v>0</v>
      </c>
      <c r="S175" s="1">
        <v>0</v>
      </c>
      <c r="T175" s="9">
        <f t="shared" ref="T175" si="1413">$T$9*$B172</f>
        <v>0.75565000000000004</v>
      </c>
      <c r="U175" s="2">
        <v>1</v>
      </c>
      <c r="V175" s="8">
        <v>0</v>
      </c>
      <c r="X175" s="1">
        <f t="shared" ref="X175" si="1414">N175*S172+P175*S175-O175*T172-Q175*T175</f>
        <v>0</v>
      </c>
      <c r="Y175" s="9">
        <f t="shared" ref="Y175" si="1415">(N175*T172+O175*S172+P175*T175+Q175*S175)</f>
        <v>1.0621265211284234</v>
      </c>
      <c r="Z175" s="2">
        <f t="shared" ref="Z175" si="1416">N175*U172+P175*U175-O175*V172-Q175*V175</f>
        <v>0.62691261976897161</v>
      </c>
      <c r="AA175" s="8">
        <f t="shared" ref="AA175" si="1417">(N175*V172+O175*U172+P175*V175+Q175*U175)</f>
        <v>0</v>
      </c>
      <c r="AB175" s="20"/>
      <c r="AC175" s="1">
        <v>0</v>
      </c>
      <c r="AD175" s="9">
        <v>0</v>
      </c>
      <c r="AE175" s="2">
        <v>1</v>
      </c>
      <c r="AF175" s="8">
        <v>0</v>
      </c>
      <c r="AH175" s="1">
        <f t="shared" ref="AH175" si="1418">X175*AC172+Z175*AC175-Y175*AD172-AA175*AD175</f>
        <v>0</v>
      </c>
      <c r="AI175" s="9">
        <f t="shared" ref="AI175" si="1419">(X175*AD172+Y175*AC172+Z175*AD175+AA175*AC175)</f>
        <v>1.0621265211284234</v>
      </c>
      <c r="AJ175" s="2">
        <f t="shared" ref="AJ175" si="1420">X175*AE172+Z175*AE175-Y175*AF172-AA175*AF175</f>
        <v>0.15630605282969767</v>
      </c>
      <c r="AK175" s="8">
        <f t="shared" ref="AK175" si="1421">(X175*AF172+Y175*AE172+Z175*AF175+AA175*AE175)</f>
        <v>0</v>
      </c>
      <c r="AM175" s="1">
        <v>0</v>
      </c>
      <c r="AN175" s="9">
        <f t="shared" ref="AN175" si="1422">$AN$9*$B172</f>
        <v>0.63890000000000002</v>
      </c>
      <c r="AO175" s="2">
        <v>1</v>
      </c>
      <c r="AP175" s="8">
        <v>0</v>
      </c>
      <c r="AR175" s="1">
        <f t="shared" ref="AR175" si="1423">AH175*AM172+AJ175*AM175-AI175*AN172-AK175*AN175</f>
        <v>0</v>
      </c>
      <c r="AS175" s="9">
        <f t="shared" ref="AS175" si="1424">(AH175*AN172+AI175*AM172+AJ175*AN175+AK175*AM175)</f>
        <v>1.1619904582813172</v>
      </c>
      <c r="AT175" s="2">
        <f t="shared" ref="AT175" si="1425">AH175*AO172+AJ175*AO175-AI175*AP172-AK175*AP175</f>
        <v>0.15630605282969767</v>
      </c>
      <c r="AU175" s="8">
        <f t="shared" ref="AU175" si="1426">(AH175*AP172+AI175*AO172+AJ175*AP175+AK175*AO175)</f>
        <v>0</v>
      </c>
      <c r="AV175" s="20"/>
      <c r="AW175" s="1">
        <v>0</v>
      </c>
      <c r="AX175" s="9">
        <v>0</v>
      </c>
      <c r="AY175" s="2">
        <v>1</v>
      </c>
      <c r="AZ175" s="8">
        <v>0</v>
      </c>
      <c r="BB175" s="1">
        <f t="shared" ref="BB175" si="1427">AR175*AW172+AT175*AW175-AS175*AX172-AU175*AX175</f>
        <v>0</v>
      </c>
      <c r="BC175" s="9">
        <f t="shared" ref="BC175" si="1428">(AR175*AX172+AS175*AW172+AT175*AX175+AU175*AW175)</f>
        <v>1.1619904582813172</v>
      </c>
      <c r="BD175" s="2">
        <f t="shared" ref="BD175" si="1429">AR175*AY172+AT175*AY175-AS175*AZ172-AU175*AZ175</f>
        <v>-0.38702321059607292</v>
      </c>
      <c r="BE175" s="8">
        <f t="shared" ref="BE175" si="1430">(AR175*AZ172+AS175*AY172+AT175*AZ175+AU175*AY175)</f>
        <v>0</v>
      </c>
      <c r="BG175" s="1">
        <v>0</v>
      </c>
      <c r="BH175" s="9">
        <f t="shared" ref="BH175" si="1431">$BH$9*$B172</f>
        <v>0.41799999999999998</v>
      </c>
      <c r="BI175" s="2">
        <v>1</v>
      </c>
      <c r="BJ175" s="8">
        <v>0</v>
      </c>
      <c r="BK175" s="20"/>
      <c r="BL175" s="1">
        <f t="shared" ref="BL175" si="1432">BB175*BG172+BD175*BG175-BC175*BH172-BE175*BH175</f>
        <v>0</v>
      </c>
      <c r="BM175" s="9">
        <f t="shared" ref="BM175" si="1433">(BB175*BH172+BC175*BG172+BD175*BH175+BE175*BG175)</f>
        <v>1.0002147562521588</v>
      </c>
      <c r="BN175" s="2">
        <f t="shared" ref="BN175" si="1434">BB175*BI172+BD175*BI175-BC175*BJ172-BE175*BJ175</f>
        <v>-0.38702321059607292</v>
      </c>
      <c r="BO175" s="8">
        <f t="shared" ref="BO175" si="1435">(BB175*BJ172+BC175*BI172+BD175*BJ175+BE175*BI175)</f>
        <v>0</v>
      </c>
      <c r="BP175" s="20"/>
      <c r="BQ175" s="18">
        <f t="shared" ref="BQ175:BQ238" si="1436">1/$BR$9</f>
        <v>1</v>
      </c>
      <c r="BR175" s="25">
        <v>0</v>
      </c>
      <c r="BS175" s="19">
        <v>1</v>
      </c>
      <c r="BT175" s="24">
        <v>0</v>
      </c>
      <c r="BV175" s="1">
        <f t="shared" ref="BV175" si="1437">BL175*BQ172+BN175*BQ175-BM175*BR172-BO175*BR175</f>
        <v>-0.38702321059607292</v>
      </c>
      <c r="BW175" s="9">
        <f t="shared" ref="BW175" si="1438">(BL175*BR172+BM175*BQ172+BN175*BR175+BO175*BQ175)</f>
        <v>1.0002147562521588</v>
      </c>
      <c r="BX175" s="2">
        <f t="shared" ref="BX175" si="1439">BL175*BS172+BN175*BS175-BM175*BT172-BO175*BT175</f>
        <v>-0.38702321059607292</v>
      </c>
      <c r="BY175" s="8">
        <f t="shared" ref="BY175" si="1440">(BL175*BT172+BM175*BS172+BN175*BT175+BO175*BS175)</f>
        <v>0</v>
      </c>
      <c r="CA175" s="56">
        <f t="shared" ref="CA175" si="1441">(180/PI())*ATAN(-1*(BW172+BW175)/(BV172+BV175))</f>
        <v>67.298592208514279</v>
      </c>
      <c r="CC175" s="117">
        <f t="shared" ref="CC175" si="1442">20*LOG(((1-(10^(CA172/20)^2)*(1-((1-CC172)/(1+CC172))^2))^0.5))</f>
        <v>-19.853053675275024</v>
      </c>
      <c r="CD175" s="13"/>
      <c r="CE175" s="59">
        <f t="shared" si="1303"/>
        <v>2.92</v>
      </c>
      <c r="CF175" s="60">
        <f t="shared" si="1304"/>
        <v>-50.180792474404981</v>
      </c>
      <c r="CG175" s="62">
        <f t="shared" si="1305"/>
        <v>-59.779009723688254</v>
      </c>
      <c r="CH175" s="64"/>
      <c r="CI175" s="86"/>
      <c r="CJ175" s="86"/>
      <c r="CK175" s="17">
        <f t="shared" si="1306"/>
        <v>-2.789595125142062E-5</v>
      </c>
    </row>
    <row r="176" spans="2:89" ht="18.600000000000001" customHeight="1">
      <c r="CE176" s="59">
        <f t="shared" si="1303"/>
        <v>2.94</v>
      </c>
      <c r="CF176" s="60">
        <f t="shared" si="1304"/>
        <v>-50.098471157436322</v>
      </c>
      <c r="CG176" s="62">
        <f t="shared" si="1305"/>
        <v>-60.002774794385132</v>
      </c>
      <c r="CH176" s="86"/>
      <c r="CI176" s="86"/>
      <c r="CJ176" s="86"/>
      <c r="CK176" s="17">
        <f t="shared" si="1306"/>
        <v>-2.8302548382779888E-5</v>
      </c>
    </row>
    <row r="177" spans="2:89" ht="18.600000000000001" customHeight="1" thickBot="1">
      <c r="E177" s="6" t="s">
        <v>3</v>
      </c>
      <c r="J177" s="6" t="s">
        <v>5</v>
      </c>
      <c r="O177" s="6" t="s">
        <v>10</v>
      </c>
      <c r="T177" s="6" t="s">
        <v>6</v>
      </c>
      <c r="Y177" s="6" t="s">
        <v>11</v>
      </c>
      <c r="AD177" s="6" t="s">
        <v>12</v>
      </c>
      <c r="AI177" s="6" t="s">
        <v>13</v>
      </c>
      <c r="AN177" s="6" t="s">
        <v>14</v>
      </c>
      <c r="AS177" s="6" t="s">
        <v>15</v>
      </c>
      <c r="AX177" s="6" t="s">
        <v>19</v>
      </c>
      <c r="BC177" s="6" t="s">
        <v>17</v>
      </c>
      <c r="BH177" s="6" t="s">
        <v>20</v>
      </c>
      <c r="BM177" s="6" t="s">
        <v>18</v>
      </c>
      <c r="BQ177" s="26" t="s">
        <v>16</v>
      </c>
      <c r="BR177" s="26"/>
      <c r="BS177" s="21"/>
      <c r="BT177" s="21"/>
      <c r="BU177" s="21"/>
      <c r="BV177" s="21"/>
      <c r="BW177" s="26" t="s">
        <v>21</v>
      </c>
      <c r="BX177" s="21"/>
      <c r="BY177" s="21"/>
      <c r="CE177" s="59">
        <f t="shared" si="1303"/>
        <v>2.96</v>
      </c>
      <c r="CF177" s="60">
        <f t="shared" si="1304"/>
        <v>-50.020309587692672</v>
      </c>
      <c r="CG177" s="62">
        <f t="shared" si="1305"/>
        <v>-60.223112480571558</v>
      </c>
      <c r="CH177" s="86"/>
      <c r="CI177" s="86"/>
      <c r="CJ177" s="86"/>
      <c r="CK177" s="17">
        <f t="shared" si="1306"/>
        <v>-2.8688126499135535E-5</v>
      </c>
    </row>
    <row r="178" spans="2:89" ht="18.600000000000001" customHeight="1" thickBot="1">
      <c r="B178" s="11"/>
      <c r="D178" s="266" t="s">
        <v>113</v>
      </c>
      <c r="E178" s="267"/>
      <c r="F178" s="268" t="s">
        <v>114</v>
      </c>
      <c r="G178" s="269"/>
      <c r="H178" s="237"/>
      <c r="I178" s="262" t="s">
        <v>0</v>
      </c>
      <c r="J178" s="263"/>
      <c r="K178" s="264" t="s">
        <v>1</v>
      </c>
      <c r="L178" s="265"/>
      <c r="M178" s="21"/>
      <c r="N178" s="262" t="s">
        <v>115</v>
      </c>
      <c r="O178" s="263"/>
      <c r="P178" s="264" t="s">
        <v>116</v>
      </c>
      <c r="Q178" s="265"/>
      <c r="R178" s="21"/>
      <c r="S178" s="266" t="s">
        <v>117</v>
      </c>
      <c r="T178" s="267"/>
      <c r="U178" s="268" t="s">
        <v>118</v>
      </c>
      <c r="V178" s="269"/>
      <c r="W178" s="20"/>
      <c r="X178" s="262" t="s">
        <v>119</v>
      </c>
      <c r="Y178" s="263"/>
      <c r="Z178" s="264" t="s">
        <v>120</v>
      </c>
      <c r="AA178" s="265"/>
      <c r="AB178" s="20"/>
      <c r="AC178" s="262" t="s">
        <v>121</v>
      </c>
      <c r="AD178" s="263"/>
      <c r="AE178" s="264" t="s">
        <v>7</v>
      </c>
      <c r="AF178" s="265"/>
      <c r="AG178" s="20"/>
      <c r="AH178" s="262" t="s">
        <v>122</v>
      </c>
      <c r="AI178" s="263"/>
      <c r="AJ178" s="264" t="s">
        <v>123</v>
      </c>
      <c r="AK178" s="265"/>
      <c r="AL178" s="20"/>
      <c r="AM178" s="266" t="s">
        <v>124</v>
      </c>
      <c r="AN178" s="267"/>
      <c r="AO178" s="268" t="s">
        <v>125</v>
      </c>
      <c r="AP178" s="269"/>
      <c r="AQ178" s="21"/>
      <c r="AR178" s="262" t="s">
        <v>126</v>
      </c>
      <c r="AS178" s="263"/>
      <c r="AT178" s="264" t="s">
        <v>2</v>
      </c>
      <c r="AU178" s="265"/>
      <c r="AV178" s="41"/>
      <c r="AW178" s="262" t="s">
        <v>127</v>
      </c>
      <c r="AX178" s="263"/>
      <c r="AY178" s="264" t="s">
        <v>128</v>
      </c>
      <c r="AZ178" s="265"/>
      <c r="BA178" s="20"/>
      <c r="BB178" s="262" t="s">
        <v>129</v>
      </c>
      <c r="BC178" s="263"/>
      <c r="BD178" s="264" t="s">
        <v>130</v>
      </c>
      <c r="BE178" s="265"/>
      <c r="BF178" s="41"/>
      <c r="BG178" s="266" t="s">
        <v>131</v>
      </c>
      <c r="BH178" s="267"/>
      <c r="BI178" s="268" t="s">
        <v>132</v>
      </c>
      <c r="BJ178" s="269"/>
      <c r="BK178" s="41"/>
      <c r="BL178" s="262" t="s">
        <v>133</v>
      </c>
      <c r="BM178" s="263"/>
      <c r="BN178" s="264" t="s">
        <v>134</v>
      </c>
      <c r="BO178" s="265"/>
      <c r="BP178" s="41"/>
      <c r="BQ178" s="262" t="s">
        <v>135</v>
      </c>
      <c r="BR178" s="263"/>
      <c r="BS178" s="264" t="s">
        <v>136</v>
      </c>
      <c r="BT178" s="265"/>
      <c r="BU178" s="20"/>
      <c r="BV178" s="262" t="s">
        <v>137</v>
      </c>
      <c r="BW178" s="263"/>
      <c r="BX178" s="264" t="s">
        <v>138</v>
      </c>
      <c r="BY178" s="265"/>
      <c r="CA178" s="27" t="s">
        <v>8</v>
      </c>
      <c r="CC178" s="113" t="s">
        <v>74</v>
      </c>
      <c r="CD178" s="13"/>
      <c r="CE178" s="59">
        <f t="shared" si="1303"/>
        <v>2.98</v>
      </c>
      <c r="CF178" s="60">
        <f t="shared" si="1304"/>
        <v>-49.946093886962387</v>
      </c>
      <c r="CG178" s="62">
        <f t="shared" si="1305"/>
        <v>-60.440103926733734</v>
      </c>
      <c r="CH178" s="64"/>
      <c r="CI178" s="86"/>
      <c r="CJ178" s="86"/>
      <c r="CK178" s="17">
        <f t="shared" si="1306"/>
        <v>-2.9053097711159938E-5</v>
      </c>
    </row>
    <row r="179" spans="2:89" ht="18.600000000000001" customHeight="1" thickTop="1" thickBot="1">
      <c r="B179" s="37">
        <v>0.52</v>
      </c>
      <c r="D179" s="1">
        <v>1</v>
      </c>
      <c r="E179" s="7">
        <v>0</v>
      </c>
      <c r="F179" s="2">
        <v>0</v>
      </c>
      <c r="G179" s="8">
        <v>0</v>
      </c>
      <c r="I179" s="1">
        <v>1</v>
      </c>
      <c r="J179" s="9">
        <v>0</v>
      </c>
      <c r="K179" s="2">
        <v>0</v>
      </c>
      <c r="L179" s="8">
        <f t="shared" ref="L179:L242" si="1443">IF(0=(1-$J$9*$K$9*$B179^2),10^18,$B179*$K$9/(1-$J$9*$K$9*$B179^2))</f>
        <v>0.66275838320769465</v>
      </c>
      <c r="N179" s="1">
        <f t="shared" ref="N179" si="1444">D179*I179+F179*I182-E179*J179-G179*J182</f>
        <v>1</v>
      </c>
      <c r="O179" s="9">
        <f t="shared" ref="O179" si="1445">(D179*J179+E179*I179+F179*J182+G179*I182)</f>
        <v>0</v>
      </c>
      <c r="P179" s="2">
        <f t="shared" ref="P179" si="1446">D179*K179+F179*K182-E179*L179-G179*L182</f>
        <v>0</v>
      </c>
      <c r="Q179" s="8">
        <f t="shared" ref="Q179" si="1447">(D179*L179+E179*K179+F179*L182+G179*K182)</f>
        <v>0.66275838320769465</v>
      </c>
      <c r="S179" s="1">
        <v>1</v>
      </c>
      <c r="T179" s="7">
        <v>0</v>
      </c>
      <c r="U179" s="2">
        <v>0</v>
      </c>
      <c r="V179" s="8">
        <v>0</v>
      </c>
      <c r="X179" s="1">
        <f t="shared" ref="X179" si="1448">N179*S179+P179*S182-O179*T179-Q179*T182</f>
        <v>0.47915409283826971</v>
      </c>
      <c r="Y179" s="9">
        <f t="shared" ref="Y179" si="1449">(N179*T179+O179*S179+P179*T182+Q179*S182)</f>
        <v>0</v>
      </c>
      <c r="Z179" s="2">
        <f t="shared" ref="Z179" si="1450">N179*U179+P179*U182-O179*V179-Q179*V182</f>
        <v>0</v>
      </c>
      <c r="AA179" s="8">
        <f t="shared" ref="AA179" si="1451">(N179*V179+O179*U179+P179*V182+Q179*U182)</f>
        <v>0.66275838320769465</v>
      </c>
      <c r="AB179" s="20"/>
      <c r="AC179" s="1">
        <v>1</v>
      </c>
      <c r="AD179" s="9">
        <v>0</v>
      </c>
      <c r="AE179" s="2">
        <v>0</v>
      </c>
      <c r="AF179" s="8">
        <f t="shared" ref="AF179:AF242" si="1452">IF(0=(1-$AE$9*$AD$9*$B179^2),10^18,$B179*$AE$9/(1-$AE$9*$AD$9*$B179^2))</f>
        <v>0.46938140701132219</v>
      </c>
      <c r="AH179" s="1">
        <f t="shared" ref="AH179" si="1453">X179*AC179+Z179*AC182-Y179*AD179-AA179*AD182</f>
        <v>0.47915409283826971</v>
      </c>
      <c r="AI179" s="9">
        <f t="shared" ref="AI179" si="1454">(X179*AD179+Y179*AC179+Z179*AD182+AA179*AC182)</f>
        <v>0</v>
      </c>
      <c r="AJ179" s="2">
        <f t="shared" ref="AJ179" si="1455">X179*AE179+Z179*AE182-Y179*AF179-AA179*AF182</f>
        <v>0</v>
      </c>
      <c r="AK179" s="8">
        <f t="shared" ref="AK179" si="1456">(X179*AF179+Y179*AE179+Z179*AF182+AA179*AE182)</f>
        <v>0.88766440547935543</v>
      </c>
      <c r="AM179" s="1">
        <v>1</v>
      </c>
      <c r="AN179" s="7">
        <v>0</v>
      </c>
      <c r="AO179" s="2">
        <v>0</v>
      </c>
      <c r="AP179" s="8">
        <v>0</v>
      </c>
      <c r="AR179" s="1">
        <f t="shared" ref="AR179" si="1457">AH179*AM179+AJ179*AM182-AI179*AN179-AK179*AN182</f>
        <v>-0.11065984736892098</v>
      </c>
      <c r="AS179" s="9">
        <f t="shared" ref="AS179" si="1458">(AH179*AN179+AI179*AM179+AJ179*AN182+AK179*AM182)</f>
        <v>0</v>
      </c>
      <c r="AT179" s="2">
        <f t="shared" ref="AT179" si="1459">AH179*AO179+AJ179*AO182-AI179*AP179-AK179*AP182</f>
        <v>0</v>
      </c>
      <c r="AU179" s="8">
        <f t="shared" ref="AU179" si="1460">(AH179*AP179+AI179*AO179+AJ179*AP182+AK179*AO182)</f>
        <v>0.88766440547935543</v>
      </c>
      <c r="AV179" s="20"/>
      <c r="AW179" s="1">
        <v>1</v>
      </c>
      <c r="AX179" s="9">
        <v>0</v>
      </c>
      <c r="AY179" s="2">
        <v>0</v>
      </c>
      <c r="AZ179" s="8">
        <f t="shared" ref="AZ179:AZ242" si="1461">IF(0=(1-$AX$9*$AY$9*$B179^2),10^18,$B179*$AY$9/(1-$AX$9*$AY$9*$B179^2))</f>
        <v>0.49298560057027008</v>
      </c>
      <c r="BB179" s="1">
        <f t="shared" ref="BB179" si="1462">AR179*AW179+AT179*AW182-AS179*AX179-AU179*AX182</f>
        <v>-0.11065984736892098</v>
      </c>
      <c r="BC179" s="9">
        <f t="shared" ref="BC179" si="1463">(AR179*AX179+AS179*AW179+AT179*AX182+AU179*AW182)</f>
        <v>0</v>
      </c>
      <c r="BD179" s="2">
        <f t="shared" ref="BD179" si="1464">AR179*AY179+AT179*AY182-AS179*AZ179-AU179*AZ182</f>
        <v>0</v>
      </c>
      <c r="BE179" s="8">
        <f t="shared" ref="BE179" si="1465">(AR179*AZ179+AS179*AY179+AT179*AZ182+AU179*AY182)</f>
        <v>0.83311069416517347</v>
      </c>
      <c r="BG179" s="1">
        <v>1</v>
      </c>
      <c r="BH179" s="7">
        <v>0</v>
      </c>
      <c r="BI179" s="2">
        <v>0</v>
      </c>
      <c r="BJ179" s="8">
        <v>0</v>
      </c>
      <c r="BK179" s="20"/>
      <c r="BL179" s="1">
        <f t="shared" ref="BL179" si="1466">BB179*BG179+BD179*BG182-BC179*BH179-BE179*BH182</f>
        <v>-0.47282972833640519</v>
      </c>
      <c r="BM179" s="9">
        <f t="shared" ref="BM179" si="1467">(BB179*BH179+BC179*BG179+BD179*BH182+BE179*BG182)</f>
        <v>0</v>
      </c>
      <c r="BN179" s="2">
        <f t="shared" ref="BN179" si="1468">BB179*BI179+BD179*BI182-BC179*BJ179-BE179*BJ182</f>
        <v>0</v>
      </c>
      <c r="BO179" s="8">
        <f t="shared" ref="BO179" si="1469">(BB179*BJ179+BC179*BI179+BD179*BJ182+BE179*BI182)</f>
        <v>0.83311069416517347</v>
      </c>
      <c r="BP179" s="20"/>
      <c r="BQ179" s="16">
        <v>1</v>
      </c>
      <c r="BR179" s="23">
        <v>0</v>
      </c>
      <c r="BS179" s="14">
        <v>0</v>
      </c>
      <c r="BT179" s="22">
        <v>0</v>
      </c>
      <c r="BV179" s="1">
        <f t="shared" ref="BV179" si="1470">BL179*BQ179+BN179*BQ182-BM179*BR179-BO179*BR182</f>
        <v>-0.47282972833640519</v>
      </c>
      <c r="BW179" s="9">
        <f t="shared" ref="BW179" si="1471">(BL179*BR179+BM179*BQ179+BN179*BR182+BO179*BQ182)</f>
        <v>0.83311069416517347</v>
      </c>
      <c r="BX179" s="2">
        <f t="shared" ref="BX179" si="1472">BL179*BS179+BN179*BS182-BM179*BT179-BO179*BT182</f>
        <v>0</v>
      </c>
      <c r="BY179" s="8">
        <f t="shared" ref="BY179" si="1473">(BL179*BT179+BM179*BS179+BN179*BT182+BO179*BS182)</f>
        <v>0.83311069416517347</v>
      </c>
      <c r="CA179" s="28">
        <f t="shared" ref="CA179" si="1474">20*LOG(((1+$BR$9)/$BR$9)/((BV179+BV182)^2+(BW179+BW182)^2)^0.5)</f>
        <v>-1.0595459610850066E-2</v>
      </c>
      <c r="CC179" s="114">
        <f t="shared" ref="CC179" si="1475">((BV179^2+BW179^2)^0.5)/((BV182^2+BW182^2)^0.5)</f>
        <v>0.91664138924080463</v>
      </c>
      <c r="CD179" s="13"/>
      <c r="CE179" s="59">
        <f t="shared" si="1303"/>
        <v>3</v>
      </c>
      <c r="CF179" s="60">
        <f t="shared" si="1304"/>
        <v>-49.875624523978288</v>
      </c>
      <c r="CG179" s="62">
        <f t="shared" si="1305"/>
        <v>-60.653827650589825</v>
      </c>
      <c r="CH179" s="64"/>
      <c r="CI179" s="86"/>
      <c r="CJ179" s="86"/>
      <c r="CK179" s="17">
        <f t="shared" si="1306"/>
        <v>-2.9397893431787306E-5</v>
      </c>
    </row>
    <row r="180" spans="2:89" ht="18.600000000000001" customHeight="1" thickBot="1">
      <c r="D180" s="3"/>
      <c r="G180" s="4"/>
      <c r="I180" s="3"/>
      <c r="L180" s="4"/>
      <c r="N180" s="3"/>
      <c r="Q180" s="4"/>
      <c r="S180" s="3"/>
      <c r="V180" s="4"/>
      <c r="X180" s="3"/>
      <c r="AA180" s="4"/>
      <c r="AC180" s="3"/>
      <c r="AF180" s="4"/>
      <c r="AH180" s="3"/>
      <c r="AK180" s="4"/>
      <c r="AM180" s="3"/>
      <c r="AP180" s="4"/>
      <c r="AR180" s="3"/>
      <c r="AU180" s="4"/>
      <c r="AW180" s="3"/>
      <c r="AZ180" s="4"/>
      <c r="BB180" s="3"/>
      <c r="BE180" s="4"/>
      <c r="BG180" s="3"/>
      <c r="BJ180" s="4"/>
      <c r="BL180" s="3"/>
      <c r="BO180" s="4"/>
      <c r="BQ180" s="16"/>
      <c r="BR180" s="14"/>
      <c r="BS180" s="14"/>
      <c r="BT180" s="17"/>
      <c r="BV180" s="3"/>
      <c r="BY180" s="4"/>
      <c r="CC180" s="115"/>
      <c r="CD180" s="13"/>
      <c r="CE180" s="59">
        <f t="shared" si="1303"/>
        <v>3.02</v>
      </c>
      <c r="CF180" s="60">
        <f t="shared" si="1304"/>
        <v>-49.808715091827636</v>
      </c>
      <c r="CG180" s="62">
        <f t="shared" si="1305"/>
        <v>-60.864359651524914</v>
      </c>
      <c r="CH180" s="64"/>
      <c r="CI180" s="86"/>
      <c r="CJ180" s="86"/>
      <c r="CK180" s="17">
        <f t="shared" si="1306"/>
        <v>-2.972296100201421E-5</v>
      </c>
    </row>
    <row r="181" spans="2:89" ht="18.600000000000001" customHeight="1" thickBot="1">
      <c r="D181" s="271" t="s">
        <v>141</v>
      </c>
      <c r="E181" s="272"/>
      <c r="F181" s="273" t="s">
        <v>142</v>
      </c>
      <c r="G181" s="274"/>
      <c r="H181" s="237"/>
      <c r="I181" s="271" t="s">
        <v>143</v>
      </c>
      <c r="J181" s="272"/>
      <c r="K181" s="273" t="s">
        <v>144</v>
      </c>
      <c r="L181" s="274"/>
      <c r="N181" s="262" t="s">
        <v>145</v>
      </c>
      <c r="O181" s="263"/>
      <c r="P181" s="264" t="s">
        <v>146</v>
      </c>
      <c r="Q181" s="265"/>
      <c r="S181" s="271" t="s">
        <v>147</v>
      </c>
      <c r="T181" s="272"/>
      <c r="U181" s="273" t="s">
        <v>148</v>
      </c>
      <c r="V181" s="274"/>
      <c r="W181" s="20"/>
      <c r="X181" s="262" t="s">
        <v>149</v>
      </c>
      <c r="Y181" s="263"/>
      <c r="Z181" s="264" t="s">
        <v>150</v>
      </c>
      <c r="AA181" s="265"/>
      <c r="AB181" s="20"/>
      <c r="AC181" s="271" t="s">
        <v>151</v>
      </c>
      <c r="AD181" s="272"/>
      <c r="AE181" s="273" t="s">
        <v>152</v>
      </c>
      <c r="AF181" s="274"/>
      <c r="AG181" s="20"/>
      <c r="AH181" s="262" t="s">
        <v>153</v>
      </c>
      <c r="AI181" s="263"/>
      <c r="AJ181" s="264" t="s">
        <v>154</v>
      </c>
      <c r="AK181" s="265"/>
      <c r="AL181" s="20"/>
      <c r="AM181" s="271" t="s">
        <v>155</v>
      </c>
      <c r="AN181" s="272"/>
      <c r="AO181" s="273" t="s">
        <v>156</v>
      </c>
      <c r="AP181" s="274"/>
      <c r="AR181" s="262" t="s">
        <v>157</v>
      </c>
      <c r="AS181" s="263"/>
      <c r="AT181" s="264" t="s">
        <v>158</v>
      </c>
      <c r="AU181" s="265"/>
      <c r="AV181" s="41"/>
      <c r="AW181" s="271" t="s">
        <v>159</v>
      </c>
      <c r="AX181" s="272"/>
      <c r="AY181" s="273" t="s">
        <v>160</v>
      </c>
      <c r="AZ181" s="274"/>
      <c r="BA181" s="20"/>
      <c r="BB181" s="262" t="s">
        <v>161</v>
      </c>
      <c r="BC181" s="263"/>
      <c r="BD181" s="264" t="s">
        <v>162</v>
      </c>
      <c r="BE181" s="265"/>
      <c r="BF181" s="41"/>
      <c r="BG181" s="271" t="s">
        <v>163</v>
      </c>
      <c r="BH181" s="272"/>
      <c r="BI181" s="273" t="s">
        <v>164</v>
      </c>
      <c r="BJ181" s="274"/>
      <c r="BK181" s="41"/>
      <c r="BL181" s="262" t="s">
        <v>165</v>
      </c>
      <c r="BM181" s="263"/>
      <c r="BN181" s="264" t="s">
        <v>166</v>
      </c>
      <c r="BO181" s="265"/>
      <c r="BP181" s="41"/>
      <c r="BQ181" s="271" t="s">
        <v>167</v>
      </c>
      <c r="BR181" s="272"/>
      <c r="BS181" s="273" t="s">
        <v>168</v>
      </c>
      <c r="BT181" s="274"/>
      <c r="BU181" s="20"/>
      <c r="BV181" s="262" t="s">
        <v>169</v>
      </c>
      <c r="BW181" s="263"/>
      <c r="BX181" s="264" t="s">
        <v>170</v>
      </c>
      <c r="BY181" s="265"/>
      <c r="CA181" s="55" t="s">
        <v>35</v>
      </c>
      <c r="CC181" s="116" t="s">
        <v>75</v>
      </c>
      <c r="CD181" s="13"/>
      <c r="CE181" s="59">
        <f t="shared" si="1303"/>
        <v>3.04</v>
      </c>
      <c r="CF181" s="60">
        <f t="shared" si="1304"/>
        <v>-49.745191212440147</v>
      </c>
      <c r="CG181" s="62">
        <f t="shared" si="1305"/>
        <v>-61.071773513572886</v>
      </c>
      <c r="CH181" s="64"/>
      <c r="CI181" s="86"/>
      <c r="CJ181" s="86"/>
      <c r="CK181" s="17">
        <f t="shared" si="1306"/>
        <v>-3.0028760628177892E-5</v>
      </c>
    </row>
    <row r="182" spans="2:89" ht="18.600000000000001" customHeight="1" thickTop="1" thickBot="1">
      <c r="D182" s="1">
        <v>0</v>
      </c>
      <c r="E182" s="9">
        <f t="shared" ref="E182" si="1476">$E$9*$B179</f>
        <v>0.61193600000000004</v>
      </c>
      <c r="F182" s="2">
        <v>1</v>
      </c>
      <c r="G182" s="8">
        <v>0</v>
      </c>
      <c r="I182" s="1">
        <v>0</v>
      </c>
      <c r="J182" s="9">
        <v>0</v>
      </c>
      <c r="K182" s="2">
        <v>1</v>
      </c>
      <c r="L182" s="8">
        <v>0</v>
      </c>
      <c r="N182" s="1">
        <f t="shared" ref="N182" si="1477">D182*I179+F182*I182-E182*J179-G182*J182</f>
        <v>0</v>
      </c>
      <c r="O182" s="9">
        <f t="shared" ref="O182" si="1478">(D182*J179+E182*I179+F182*J182+G182*I182)</f>
        <v>0.61193600000000004</v>
      </c>
      <c r="P182" s="2">
        <f t="shared" ref="P182" si="1479">D182*K179+F182*K182-E182*L179-G182*L182</f>
        <v>0.59443428601341619</v>
      </c>
      <c r="Q182" s="8">
        <f t="shared" ref="Q182" si="1480">(D182*L179+E182*K179+F182*L182+G182*K182)</f>
        <v>0</v>
      </c>
      <c r="S182" s="1">
        <v>0</v>
      </c>
      <c r="T182" s="9">
        <f t="shared" ref="T182" si="1481">$T$9*$B179</f>
        <v>0.78587600000000002</v>
      </c>
      <c r="U182" s="2">
        <v>1</v>
      </c>
      <c r="V182" s="8">
        <v>0</v>
      </c>
      <c r="X182" s="1">
        <f t="shared" ref="X182" si="1482">N182*S179+P182*S182-O182*T179-Q182*T182</f>
        <v>0</v>
      </c>
      <c r="Y182" s="9">
        <f t="shared" ref="Y182" si="1483">(N182*T179+O182*S179+P182*T182+Q182*S182)</f>
        <v>1.0790876389550794</v>
      </c>
      <c r="Z182" s="2">
        <f t="shared" ref="Z182" si="1484">N182*U179+P182*U182-O182*V179-Q182*V182</f>
        <v>0.59443428601341619</v>
      </c>
      <c r="AA182" s="8">
        <f t="shared" ref="AA182" si="1485">(N182*V179+O182*U179+P182*V182+Q182*U182)</f>
        <v>0</v>
      </c>
      <c r="AB182" s="20"/>
      <c r="AC182" s="1">
        <v>0</v>
      </c>
      <c r="AD182" s="9">
        <v>0</v>
      </c>
      <c r="AE182" s="2">
        <v>1</v>
      </c>
      <c r="AF182" s="8">
        <v>0</v>
      </c>
      <c r="AH182" s="1">
        <f t="shared" ref="AH182" si="1486">X182*AC179+Z182*AC182-Y182*AD179-AA182*AD182</f>
        <v>0</v>
      </c>
      <c r="AI182" s="9">
        <f t="shared" ref="AI182" si="1487">(X182*AD179+Y182*AC179+Z182*AD182+AA182*AC182)</f>
        <v>1.0790876389550794</v>
      </c>
      <c r="AJ182" s="2">
        <f t="shared" ref="AJ182" si="1488">X182*AE179+Z182*AE182-Y182*AF179-AA182*AF182</f>
        <v>8.793061175215533E-2</v>
      </c>
      <c r="AK182" s="8">
        <f t="shared" ref="AK182" si="1489">(X182*AF179+Y182*AE179+Z182*AF182+AA182*AE182)</f>
        <v>0</v>
      </c>
      <c r="AM182" s="1">
        <v>0</v>
      </c>
      <c r="AN182" s="9">
        <f t="shared" ref="AN182" si="1490">$AN$9*$B179</f>
        <v>0.66445600000000005</v>
      </c>
      <c r="AO182" s="2">
        <v>1</v>
      </c>
      <c r="AP182" s="8">
        <v>0</v>
      </c>
      <c r="AR182" s="1">
        <f t="shared" ref="AR182" si="1491">AH182*AM179+AJ182*AM182-AI182*AN179-AK182*AN182</f>
        <v>0</v>
      </c>
      <c r="AS182" s="9">
        <f t="shared" ref="AS182" si="1492">(AH182*AN179+AI182*AM179+AJ182*AN182+AK182*AM182)</f>
        <v>1.1375136615174695</v>
      </c>
      <c r="AT182" s="2">
        <f t="shared" ref="AT182" si="1493">AH182*AO179+AJ182*AO182-AI182*AP179-AK182*AP182</f>
        <v>8.793061175215533E-2</v>
      </c>
      <c r="AU182" s="8">
        <f t="shared" ref="AU182" si="1494">(AH182*AP179+AI182*AO179+AJ182*AP182+AK182*AO182)</f>
        <v>0</v>
      </c>
      <c r="AV182" s="20"/>
      <c r="AW182" s="1">
        <v>0</v>
      </c>
      <c r="AX182" s="9">
        <v>0</v>
      </c>
      <c r="AY182" s="2">
        <v>1</v>
      </c>
      <c r="AZ182" s="8">
        <v>0</v>
      </c>
      <c r="BB182" s="1">
        <f t="shared" ref="BB182" si="1495">AR182*AW179+AT182*AW182-AS182*AX179-AU182*AX182</f>
        <v>0</v>
      </c>
      <c r="BC182" s="9">
        <f t="shared" ref="BC182" si="1496">(AR182*AX179+AS182*AW179+AT182*AX182+AU182*AW182)</f>
        <v>1.1375136615174695</v>
      </c>
      <c r="BD182" s="2">
        <f t="shared" ref="BD182" si="1497">AR182*AY179+AT182*AY182-AS182*AZ179-AU182*AZ182</f>
        <v>-0.47284724382792132</v>
      </c>
      <c r="BE182" s="8">
        <f t="shared" ref="BE182" si="1498">(AR182*AZ179+AS182*AY179+AT182*AZ182+AU182*AY182)</f>
        <v>0</v>
      </c>
      <c r="BG182" s="1">
        <v>0</v>
      </c>
      <c r="BH182" s="9">
        <f t="shared" ref="BH182" si="1499">$BH$9*$B179</f>
        <v>0.43472</v>
      </c>
      <c r="BI182" s="2">
        <v>1</v>
      </c>
      <c r="BJ182" s="8">
        <v>0</v>
      </c>
      <c r="BK182" s="20"/>
      <c r="BL182" s="1">
        <f t="shared" ref="BL182" si="1500">BB182*BG179+BD182*BG182-BC182*BH179-BE182*BH182</f>
        <v>0</v>
      </c>
      <c r="BM182" s="9">
        <f t="shared" ref="BM182" si="1501">(BB182*BH179+BC182*BG179+BD182*BH182+BE182*BG182)</f>
        <v>0.93195750768059549</v>
      </c>
      <c r="BN182" s="2">
        <f t="shared" ref="BN182" si="1502">BB182*BI179+BD182*BI182-BC182*BJ179-BE182*BJ182</f>
        <v>-0.47284724382792132</v>
      </c>
      <c r="BO182" s="8">
        <f t="shared" ref="BO182" si="1503">(BB182*BJ179+BC182*BI179+BD182*BJ182+BE182*BI182)</f>
        <v>0</v>
      </c>
      <c r="BP182" s="20"/>
      <c r="BQ182" s="18">
        <f t="shared" ref="BQ182:BQ245" si="1504">1/$BR$9</f>
        <v>1</v>
      </c>
      <c r="BR182" s="25">
        <v>0</v>
      </c>
      <c r="BS182" s="19">
        <v>1</v>
      </c>
      <c r="BT182" s="24">
        <v>0</v>
      </c>
      <c r="BV182" s="1">
        <f t="shared" ref="BV182" si="1505">BL182*BQ179+BN182*BQ182-BM182*BR179-BO182*BR182</f>
        <v>-0.47284724382792132</v>
      </c>
      <c r="BW182" s="9">
        <f t="shared" ref="BW182" si="1506">(BL182*BR179+BM182*BQ179+BN182*BR182+BO182*BQ182)</f>
        <v>0.93195750768059549</v>
      </c>
      <c r="BX182" s="2">
        <f t="shared" ref="BX182" si="1507">BL182*BS179+BN182*BS182-BM182*BT179-BO182*BT182</f>
        <v>-0.47284724382792132</v>
      </c>
      <c r="BY182" s="8">
        <f t="shared" ref="BY182" si="1508">(BL182*BT179+BM182*BS179+BN182*BT182+BO182*BS182)</f>
        <v>0</v>
      </c>
      <c r="CA182" s="56">
        <f t="shared" ref="CA182" si="1509">(180/PI())*ATAN(-1*(BW179+BW182)/(BV179+BV182))</f>
        <v>61.818768638151134</v>
      </c>
      <c r="CC182" s="117">
        <f t="shared" ref="CC182" si="1510">20*LOG(((1-(10^(CA179/20)^2)*(1-((1-CC179)/(1+CC179))^2))^0.5))</f>
        <v>-23.641476674178499</v>
      </c>
      <c r="CD182" s="13"/>
      <c r="CE182" s="59">
        <f t="shared" si="1303"/>
        <v>3.06</v>
      </c>
      <c r="CF182" s="60">
        <f t="shared" si="1304"/>
        <v>-49.684889552594996</v>
      </c>
      <c r="CG182" s="62">
        <f t="shared" si="1305"/>
        <v>-61.276140503268721</v>
      </c>
      <c r="CH182" s="64"/>
      <c r="CI182" s="86"/>
      <c r="CJ182" s="86"/>
      <c r="CK182" s="17">
        <f t="shared" si="1306"/>
        <v>-3.031576262396215E-5</v>
      </c>
    </row>
    <row r="183" spans="2:89" ht="18.600000000000001" customHeight="1">
      <c r="CE183" s="59">
        <f t="shared" si="1303"/>
        <v>3.08</v>
      </c>
      <c r="CF183" s="60">
        <f t="shared" si="1304"/>
        <v>-49.627656938071631</v>
      </c>
      <c r="CG183" s="62">
        <f t="shared" si="1305"/>
        <v>-61.477529662672431</v>
      </c>
      <c r="CH183" s="86"/>
      <c r="CI183" s="86"/>
      <c r="CJ183" s="86"/>
      <c r="CK183" s="17">
        <f t="shared" si="1306"/>
        <v>-3.0584444926272498E-5</v>
      </c>
    </row>
    <row r="184" spans="2:89" ht="18.600000000000001" customHeight="1" thickBot="1">
      <c r="E184" s="6" t="s">
        <v>3</v>
      </c>
      <c r="J184" s="6" t="s">
        <v>5</v>
      </c>
      <c r="O184" s="6" t="s">
        <v>10</v>
      </c>
      <c r="T184" s="6" t="s">
        <v>6</v>
      </c>
      <c r="Y184" s="6" t="s">
        <v>11</v>
      </c>
      <c r="AD184" s="6" t="s">
        <v>12</v>
      </c>
      <c r="AI184" s="6" t="s">
        <v>13</v>
      </c>
      <c r="AN184" s="6" t="s">
        <v>14</v>
      </c>
      <c r="AS184" s="6" t="s">
        <v>15</v>
      </c>
      <c r="AX184" s="6" t="s">
        <v>19</v>
      </c>
      <c r="BC184" s="6" t="s">
        <v>17</v>
      </c>
      <c r="BH184" s="6" t="s">
        <v>20</v>
      </c>
      <c r="BM184" s="6" t="s">
        <v>18</v>
      </c>
      <c r="BQ184" s="26" t="s">
        <v>16</v>
      </c>
      <c r="BR184" s="26"/>
      <c r="BS184" s="21"/>
      <c r="BT184" s="21"/>
      <c r="BU184" s="21"/>
      <c r="BV184" s="21"/>
      <c r="BW184" s="26" t="s">
        <v>21</v>
      </c>
      <c r="BX184" s="21"/>
      <c r="BY184" s="21"/>
      <c r="CE184" s="59">
        <f t="shared" si="1303"/>
        <v>3.1</v>
      </c>
      <c r="CF184" s="60">
        <f t="shared" si="1304"/>
        <v>-49.573349554408424</v>
      </c>
      <c r="CG184" s="62">
        <f t="shared" si="1305"/>
        <v>-61.676007897845629</v>
      </c>
      <c r="CH184" s="86"/>
      <c r="CI184" s="86"/>
      <c r="CJ184" s="86"/>
      <c r="CK184" s="17">
        <f t="shared" si="1306"/>
        <v>-3.0835290853157929E-5</v>
      </c>
    </row>
    <row r="185" spans="2:89" ht="18.600000000000001" customHeight="1" thickBot="1">
      <c r="B185" s="11"/>
      <c r="D185" s="266" t="s">
        <v>113</v>
      </c>
      <c r="E185" s="267"/>
      <c r="F185" s="268" t="s">
        <v>114</v>
      </c>
      <c r="G185" s="269"/>
      <c r="H185" s="237"/>
      <c r="I185" s="262" t="s">
        <v>0</v>
      </c>
      <c r="J185" s="263"/>
      <c r="K185" s="264" t="s">
        <v>1</v>
      </c>
      <c r="L185" s="265"/>
      <c r="M185" s="21"/>
      <c r="N185" s="262" t="s">
        <v>115</v>
      </c>
      <c r="O185" s="263"/>
      <c r="P185" s="264" t="s">
        <v>116</v>
      </c>
      <c r="Q185" s="265"/>
      <c r="R185" s="21"/>
      <c r="S185" s="266" t="s">
        <v>117</v>
      </c>
      <c r="T185" s="267"/>
      <c r="U185" s="268" t="s">
        <v>118</v>
      </c>
      <c r="V185" s="269"/>
      <c r="W185" s="20"/>
      <c r="X185" s="262" t="s">
        <v>119</v>
      </c>
      <c r="Y185" s="263"/>
      <c r="Z185" s="264" t="s">
        <v>120</v>
      </c>
      <c r="AA185" s="265"/>
      <c r="AB185" s="20"/>
      <c r="AC185" s="262" t="s">
        <v>121</v>
      </c>
      <c r="AD185" s="263"/>
      <c r="AE185" s="264" t="s">
        <v>7</v>
      </c>
      <c r="AF185" s="265"/>
      <c r="AG185" s="20"/>
      <c r="AH185" s="262" t="s">
        <v>122</v>
      </c>
      <c r="AI185" s="263"/>
      <c r="AJ185" s="264" t="s">
        <v>123</v>
      </c>
      <c r="AK185" s="265"/>
      <c r="AL185" s="20"/>
      <c r="AM185" s="266" t="s">
        <v>124</v>
      </c>
      <c r="AN185" s="267"/>
      <c r="AO185" s="268" t="s">
        <v>125</v>
      </c>
      <c r="AP185" s="269"/>
      <c r="AQ185" s="21"/>
      <c r="AR185" s="262" t="s">
        <v>126</v>
      </c>
      <c r="AS185" s="263"/>
      <c r="AT185" s="264" t="s">
        <v>2</v>
      </c>
      <c r="AU185" s="265"/>
      <c r="AV185" s="41"/>
      <c r="AW185" s="262" t="s">
        <v>127</v>
      </c>
      <c r="AX185" s="263"/>
      <c r="AY185" s="264" t="s">
        <v>128</v>
      </c>
      <c r="AZ185" s="265"/>
      <c r="BA185" s="20"/>
      <c r="BB185" s="262" t="s">
        <v>129</v>
      </c>
      <c r="BC185" s="263"/>
      <c r="BD185" s="264" t="s">
        <v>130</v>
      </c>
      <c r="BE185" s="265"/>
      <c r="BF185" s="41"/>
      <c r="BG185" s="266" t="s">
        <v>131</v>
      </c>
      <c r="BH185" s="267"/>
      <c r="BI185" s="268" t="s">
        <v>132</v>
      </c>
      <c r="BJ185" s="269"/>
      <c r="BK185" s="41"/>
      <c r="BL185" s="262" t="s">
        <v>133</v>
      </c>
      <c r="BM185" s="263"/>
      <c r="BN185" s="264" t="s">
        <v>134</v>
      </c>
      <c r="BO185" s="265"/>
      <c r="BP185" s="41"/>
      <c r="BQ185" s="262" t="s">
        <v>135</v>
      </c>
      <c r="BR185" s="263"/>
      <c r="BS185" s="264" t="s">
        <v>136</v>
      </c>
      <c r="BT185" s="265"/>
      <c r="BU185" s="20"/>
      <c r="BV185" s="262" t="s">
        <v>137</v>
      </c>
      <c r="BW185" s="263"/>
      <c r="BX185" s="264" t="s">
        <v>138</v>
      </c>
      <c r="BY185" s="265"/>
      <c r="CA185" s="27" t="s">
        <v>8</v>
      </c>
      <c r="CC185" s="113" t="s">
        <v>74</v>
      </c>
      <c r="CD185" s="13"/>
      <c r="CE185" s="59">
        <f t="shared" si="1303"/>
        <v>3.12</v>
      </c>
      <c r="CF185" s="60">
        <f t="shared" si="1304"/>
        <v>-49.521832224288964</v>
      </c>
      <c r="CG185" s="62">
        <f t="shared" si="1305"/>
        <v>-61.871640063042804</v>
      </c>
      <c r="CH185" s="64"/>
      <c r="CI185" s="86"/>
      <c r="CJ185" s="86"/>
      <c r="CK185" s="17">
        <f t="shared" si="1306"/>
        <v>-3.1068787106672322E-5</v>
      </c>
    </row>
    <row r="186" spans="2:89" ht="18.600000000000001" customHeight="1" thickTop="1" thickBot="1">
      <c r="B186" s="37">
        <v>0.54</v>
      </c>
      <c r="D186" s="1">
        <v>1</v>
      </c>
      <c r="E186" s="7">
        <v>0</v>
      </c>
      <c r="F186" s="2">
        <v>0</v>
      </c>
      <c r="G186" s="8">
        <v>0</v>
      </c>
      <c r="I186" s="1">
        <v>1</v>
      </c>
      <c r="J186" s="9">
        <v>0</v>
      </c>
      <c r="K186" s="2">
        <v>0</v>
      </c>
      <c r="L186" s="8">
        <f t="shared" ref="L186:L249" si="1511">IF(0=(1-$J$9*$K$9*$B186^2),10^18,$B186*$K$9/(1-$J$9*$K$9*$B186^2))</f>
        <v>0.69187396114208288</v>
      </c>
      <c r="N186" s="1">
        <f t="shared" ref="N186" si="1512">D186*I186+F186*I189-E186*J186-G186*J189</f>
        <v>1</v>
      </c>
      <c r="O186" s="9">
        <f t="shared" ref="O186" si="1513">(D186*J186+E186*I186+F186*J189+G186*I189)</f>
        <v>0</v>
      </c>
      <c r="P186" s="2">
        <f t="shared" ref="P186" si="1514">D186*K186+F186*K189-E186*L186-G186*L189</f>
        <v>0</v>
      </c>
      <c r="Q186" s="8">
        <f t="shared" ref="Q186" si="1515">(D186*L186+E186*K186+F186*L189+G186*K189)</f>
        <v>0.69187396114208288</v>
      </c>
      <c r="S186" s="1">
        <v>1</v>
      </c>
      <c r="T186" s="7">
        <v>0</v>
      </c>
      <c r="U186" s="2">
        <v>0</v>
      </c>
      <c r="V186" s="8">
        <v>0</v>
      </c>
      <c r="X186" s="1">
        <f t="shared" ref="X186" si="1516">N186*S186+P186*S189-O186*T186-Q186*T189</f>
        <v>0.43536027656402376</v>
      </c>
      <c r="Y186" s="9">
        <f t="shared" ref="Y186" si="1517">(N186*T186+O186*S186+P186*T189+Q186*S189)</f>
        <v>0</v>
      </c>
      <c r="Z186" s="2">
        <f t="shared" ref="Z186" si="1518">N186*U186+P186*U189-O186*V186-Q186*V189</f>
        <v>0</v>
      </c>
      <c r="AA186" s="8">
        <f t="shared" ref="AA186" si="1519">(N186*V186+O186*U186+P186*V189+Q186*U189)</f>
        <v>0.69187396114208288</v>
      </c>
      <c r="AB186" s="20"/>
      <c r="AC186" s="1">
        <v>1</v>
      </c>
      <c r="AD186" s="9">
        <v>0</v>
      </c>
      <c r="AE186" s="2">
        <v>0</v>
      </c>
      <c r="AF186" s="8">
        <f t="shared" ref="AF186:AF249" si="1520">IF(0=(1-$AE$9*$AD$9*$B186^2),10^18,$B186*$AE$9/(1-$AE$9*$AD$9*$B186^2))</f>
        <v>0.49705089138596692</v>
      </c>
      <c r="AH186" s="1">
        <f t="shared" ref="AH186" si="1521">X186*AC186+Z186*AC189-Y186*AD186-AA186*AD189</f>
        <v>0.43536027656402376</v>
      </c>
      <c r="AI186" s="9">
        <f t="shared" ref="AI186" si="1522">(X186*AD186+Y186*AC186+Z186*AD189+AA186*AC189)</f>
        <v>0</v>
      </c>
      <c r="AJ186" s="2">
        <f t="shared" ref="AJ186" si="1523">X186*AE186+Z186*AE189-Y186*AF186-AA186*AF189</f>
        <v>0</v>
      </c>
      <c r="AK186" s="8">
        <f t="shared" ref="AK186" si="1524">(X186*AF186+Y186*AE186+Z186*AF189+AA186*AE189)</f>
        <v>0.908270174682272</v>
      </c>
      <c r="AM186" s="1">
        <v>1</v>
      </c>
      <c r="AN186" s="7">
        <v>0</v>
      </c>
      <c r="AO186" s="2">
        <v>0</v>
      </c>
      <c r="AP186" s="8">
        <v>0</v>
      </c>
      <c r="AR186" s="1">
        <f t="shared" ref="AR186" si="1525">AH186*AM186+AJ186*AM189-AI186*AN186-AK186*AN189</f>
        <v>-0.19135704320884017</v>
      </c>
      <c r="AS186" s="9">
        <f t="shared" ref="AS186" si="1526">(AH186*AN186+AI186*AM186+AJ186*AN189+AK186*AM189)</f>
        <v>0</v>
      </c>
      <c r="AT186" s="2">
        <f t="shared" ref="AT186" si="1527">AH186*AO186+AJ186*AO189-AI186*AP186-AK186*AP189</f>
        <v>0</v>
      </c>
      <c r="AU186" s="8">
        <f t="shared" ref="AU186" si="1528">(AH186*AP186+AI186*AO186+AJ186*AP189+AK186*AO189)</f>
        <v>0.908270174682272</v>
      </c>
      <c r="AV186" s="20"/>
      <c r="AW186" s="1">
        <v>1</v>
      </c>
      <c r="AX186" s="9">
        <v>0</v>
      </c>
      <c r="AY186" s="2">
        <v>0</v>
      </c>
      <c r="AZ186" s="8">
        <f t="shared" ref="AZ186:AZ249" si="1529">IF(0=(1-$AX$9*$AY$9*$B186^2),10^18,$B186*$AY$9/(1-$AX$9*$AY$9*$B186^2))</f>
        <v>0.51938007973611433</v>
      </c>
      <c r="BB186" s="1">
        <f t="shared" ref="BB186" si="1530">AR186*AW186+AT186*AW189-AS186*AX186-AU186*AX189</f>
        <v>-0.19135704320884017</v>
      </c>
      <c r="BC186" s="9">
        <f t="shared" ref="BC186" si="1531">(AR186*AX186+AS186*AW186+AT186*AX189+AU186*AW189)</f>
        <v>0</v>
      </c>
      <c r="BD186" s="2">
        <f t="shared" ref="BD186" si="1532">AR186*AY186+AT186*AY189-AS186*AZ186-AU186*AZ189</f>
        <v>0</v>
      </c>
      <c r="BE186" s="8">
        <f t="shared" ref="BE186" si="1533">(AR186*AZ186+AS186*AY186+AT186*AZ189+AU186*AY189)</f>
        <v>0.80888313832239755</v>
      </c>
      <c r="BG186" s="1">
        <v>1</v>
      </c>
      <c r="BH186" s="7">
        <v>0</v>
      </c>
      <c r="BI186" s="2">
        <v>0</v>
      </c>
      <c r="BJ186" s="8">
        <v>0</v>
      </c>
      <c r="BK186" s="20"/>
      <c r="BL186" s="1">
        <f t="shared" ref="BL186" si="1534">BB186*BG186+BD186*BG189-BC186*BH186-BE186*BH189</f>
        <v>-0.5565192471731033</v>
      </c>
      <c r="BM186" s="9">
        <f t="shared" ref="BM186" si="1535">(BB186*BH186+BC186*BG186+BD186*BH189+BE186*BG189)</f>
        <v>0</v>
      </c>
      <c r="BN186" s="2">
        <f t="shared" ref="BN186" si="1536">BB186*BI186+BD186*BI189-BC186*BJ186-BE186*BJ189</f>
        <v>0</v>
      </c>
      <c r="BO186" s="8">
        <f t="shared" ref="BO186" si="1537">(BB186*BJ186+BC186*BI186+BD186*BJ189+BE186*BI189)</f>
        <v>0.80888313832239755</v>
      </c>
      <c r="BP186" s="20"/>
      <c r="BQ186" s="16">
        <v>1</v>
      </c>
      <c r="BR186" s="23">
        <v>0</v>
      </c>
      <c r="BS186" s="14">
        <v>0</v>
      </c>
      <c r="BT186" s="22">
        <v>0</v>
      </c>
      <c r="BV186" s="1">
        <f t="shared" ref="BV186" si="1538">BL186*BQ186+BN186*BQ189-BM186*BR186-BO186*BR189</f>
        <v>-0.5565192471731033</v>
      </c>
      <c r="BW186" s="9">
        <f t="shared" ref="BW186" si="1539">(BL186*BR186+BM186*BQ186+BN186*BR189+BO186*BQ189)</f>
        <v>0.80888313832239755</v>
      </c>
      <c r="BX186" s="2">
        <f t="shared" ref="BX186" si="1540">BL186*BS186+BN186*BS189-BM186*BT186-BO186*BT189</f>
        <v>0</v>
      </c>
      <c r="BY186" s="8">
        <f t="shared" ref="BY186" si="1541">(BL186*BT186+BM186*BS186+BN186*BT189+BO186*BS189)</f>
        <v>0.80888313832239755</v>
      </c>
      <c r="CA186" s="28">
        <f t="shared" ref="CA186" si="1542">20*LOG(((1+$BR$9)/$BR$9)/((BV186+BV189)^2+(BW186+BW189)^2)^0.5)</f>
        <v>-2.1481265997631842E-3</v>
      </c>
      <c r="CC186" s="114">
        <f t="shared" ref="CC186" si="1543">((BV186^2+BW186^2)^0.5)/((BV189^2+BW189^2)^0.5)</f>
        <v>0.96371067741225824</v>
      </c>
      <c r="CD186" s="13"/>
      <c r="CE186" s="59">
        <f t="shared" si="1303"/>
        <v>3.14</v>
      </c>
      <c r="CF186" s="60">
        <f t="shared" si="1304"/>
        <v>-49.472977752895346</v>
      </c>
      <c r="CG186" s="62">
        <f t="shared" si="1305"/>
        <v>-62.064489040862149</v>
      </c>
      <c r="CH186" s="64"/>
      <c r="CI186" s="86"/>
      <c r="CJ186" s="86"/>
      <c r="CK186" s="17">
        <f t="shared" si="1306"/>
        <v>-3.1285421970530589E-5</v>
      </c>
    </row>
    <row r="187" spans="2:89" ht="18.600000000000001" customHeight="1" thickBot="1">
      <c r="D187" s="3"/>
      <c r="G187" s="4"/>
      <c r="I187" s="3"/>
      <c r="L187" s="4"/>
      <c r="N187" s="3"/>
      <c r="Q187" s="4"/>
      <c r="S187" s="3"/>
      <c r="V187" s="4"/>
      <c r="X187" s="3"/>
      <c r="AA187" s="4"/>
      <c r="AC187" s="3"/>
      <c r="AF187" s="4"/>
      <c r="AH187" s="3"/>
      <c r="AK187" s="4"/>
      <c r="AM187" s="3"/>
      <c r="AP187" s="4"/>
      <c r="AR187" s="3"/>
      <c r="AU187" s="4"/>
      <c r="AW187" s="3"/>
      <c r="AZ187" s="4"/>
      <c r="BB187" s="3"/>
      <c r="BE187" s="4"/>
      <c r="BG187" s="3"/>
      <c r="BJ187" s="4"/>
      <c r="BL187" s="3"/>
      <c r="BO187" s="4"/>
      <c r="BQ187" s="16"/>
      <c r="BR187" s="14"/>
      <c r="BS187" s="14"/>
      <c r="BT187" s="17"/>
      <c r="BV187" s="3"/>
      <c r="BY187" s="4"/>
      <c r="CC187" s="115"/>
      <c r="CD187" s="13"/>
      <c r="CE187" s="59">
        <f t="shared" si="1303"/>
        <v>3.16</v>
      </c>
      <c r="CF187" s="60">
        <f t="shared" si="1304"/>
        <v>-49.426666333691699</v>
      </c>
      <c r="CG187" s="62">
        <f t="shared" si="1305"/>
        <v>-62.254615818584348</v>
      </c>
      <c r="CH187" s="64"/>
      <c r="CI187" s="86"/>
      <c r="CJ187" s="86"/>
      <c r="CK187" s="17">
        <f t="shared" si="1306"/>
        <v>-3.1485683711238518E-5</v>
      </c>
    </row>
    <row r="188" spans="2:89" ht="18.600000000000001" customHeight="1" thickBot="1">
      <c r="D188" s="271" t="s">
        <v>141</v>
      </c>
      <c r="E188" s="272"/>
      <c r="F188" s="273" t="s">
        <v>142</v>
      </c>
      <c r="G188" s="274"/>
      <c r="H188" s="237"/>
      <c r="I188" s="271" t="s">
        <v>143</v>
      </c>
      <c r="J188" s="272"/>
      <c r="K188" s="273" t="s">
        <v>144</v>
      </c>
      <c r="L188" s="274"/>
      <c r="N188" s="262" t="s">
        <v>145</v>
      </c>
      <c r="O188" s="263"/>
      <c r="P188" s="264" t="s">
        <v>146</v>
      </c>
      <c r="Q188" s="265"/>
      <c r="S188" s="271" t="s">
        <v>147</v>
      </c>
      <c r="T188" s="272"/>
      <c r="U188" s="273" t="s">
        <v>148</v>
      </c>
      <c r="V188" s="274"/>
      <c r="W188" s="20"/>
      <c r="X188" s="262" t="s">
        <v>149</v>
      </c>
      <c r="Y188" s="263"/>
      <c r="Z188" s="264" t="s">
        <v>150</v>
      </c>
      <c r="AA188" s="265"/>
      <c r="AB188" s="20"/>
      <c r="AC188" s="271" t="s">
        <v>151</v>
      </c>
      <c r="AD188" s="272"/>
      <c r="AE188" s="273" t="s">
        <v>152</v>
      </c>
      <c r="AF188" s="274"/>
      <c r="AG188" s="20"/>
      <c r="AH188" s="262" t="s">
        <v>153</v>
      </c>
      <c r="AI188" s="263"/>
      <c r="AJ188" s="264" t="s">
        <v>154</v>
      </c>
      <c r="AK188" s="265"/>
      <c r="AL188" s="20"/>
      <c r="AM188" s="271" t="s">
        <v>155</v>
      </c>
      <c r="AN188" s="272"/>
      <c r="AO188" s="273" t="s">
        <v>156</v>
      </c>
      <c r="AP188" s="274"/>
      <c r="AR188" s="262" t="s">
        <v>157</v>
      </c>
      <c r="AS188" s="263"/>
      <c r="AT188" s="264" t="s">
        <v>158</v>
      </c>
      <c r="AU188" s="265"/>
      <c r="AV188" s="41"/>
      <c r="AW188" s="271" t="s">
        <v>159</v>
      </c>
      <c r="AX188" s="272"/>
      <c r="AY188" s="273" t="s">
        <v>160</v>
      </c>
      <c r="AZ188" s="274"/>
      <c r="BA188" s="20"/>
      <c r="BB188" s="262" t="s">
        <v>161</v>
      </c>
      <c r="BC188" s="263"/>
      <c r="BD188" s="264" t="s">
        <v>162</v>
      </c>
      <c r="BE188" s="265"/>
      <c r="BF188" s="41"/>
      <c r="BG188" s="271" t="s">
        <v>163</v>
      </c>
      <c r="BH188" s="272"/>
      <c r="BI188" s="273" t="s">
        <v>164</v>
      </c>
      <c r="BJ188" s="274"/>
      <c r="BK188" s="41"/>
      <c r="BL188" s="262" t="s">
        <v>165</v>
      </c>
      <c r="BM188" s="263"/>
      <c r="BN188" s="264" t="s">
        <v>166</v>
      </c>
      <c r="BO188" s="265"/>
      <c r="BP188" s="41"/>
      <c r="BQ188" s="271" t="s">
        <v>167</v>
      </c>
      <c r="BR188" s="272"/>
      <c r="BS188" s="273" t="s">
        <v>168</v>
      </c>
      <c r="BT188" s="274"/>
      <c r="BU188" s="20"/>
      <c r="BV188" s="262" t="s">
        <v>169</v>
      </c>
      <c r="BW188" s="263"/>
      <c r="BX188" s="264" t="s">
        <v>170</v>
      </c>
      <c r="BY188" s="265"/>
      <c r="CA188" s="55" t="s">
        <v>35</v>
      </c>
      <c r="CC188" s="116" t="s">
        <v>75</v>
      </c>
      <c r="CD188" s="13"/>
      <c r="CE188" s="59">
        <f t="shared" si="1303"/>
        <v>3.18</v>
      </c>
      <c r="CF188" s="60">
        <f t="shared" si="1304"/>
        <v>-49.382785008060573</v>
      </c>
      <c r="CG188" s="62">
        <f t="shared" si="1305"/>
        <v>-62.442079560913413</v>
      </c>
      <c r="CH188" s="64"/>
      <c r="CI188" s="86"/>
      <c r="CJ188" s="86"/>
      <c r="CK188" s="17">
        <f t="shared" si="1306"/>
        <v>-3.1670059156659545E-5</v>
      </c>
    </row>
    <row r="189" spans="2:89" ht="18.600000000000001" customHeight="1" thickTop="1" thickBot="1">
      <c r="D189" s="1">
        <v>0</v>
      </c>
      <c r="E189" s="9">
        <f t="shared" ref="E189" si="1544">$E$9*$B186</f>
        <v>0.63547200000000004</v>
      </c>
      <c r="F189" s="2">
        <v>1</v>
      </c>
      <c r="G189" s="8">
        <v>0</v>
      </c>
      <c r="I189" s="1">
        <v>0</v>
      </c>
      <c r="J189" s="9">
        <v>0</v>
      </c>
      <c r="K189" s="2">
        <v>1</v>
      </c>
      <c r="L189" s="8">
        <v>0</v>
      </c>
      <c r="N189" s="1">
        <f t="shared" ref="N189" si="1545">D189*I186+F189*I189-E189*J186-G189*J189</f>
        <v>0</v>
      </c>
      <c r="O189" s="9">
        <f t="shared" ref="O189" si="1546">(D189*J186+E189*I186+F189*J189+G189*I189)</f>
        <v>0.63547200000000004</v>
      </c>
      <c r="P189" s="2">
        <f t="shared" ref="P189" si="1547">D189*K186+F189*K189-E189*L186-G189*L189</f>
        <v>0.56033347016511836</v>
      </c>
      <c r="Q189" s="8">
        <f t="shared" ref="Q189" si="1548">(D189*L186+E189*K186+F189*L189+G189*K189)</f>
        <v>0</v>
      </c>
      <c r="S189" s="1">
        <v>0</v>
      </c>
      <c r="T189" s="9">
        <f t="shared" ref="T189" si="1549">$T$9*$B186</f>
        <v>0.81610200000000011</v>
      </c>
      <c r="U189" s="2">
        <v>1</v>
      </c>
      <c r="V189" s="8">
        <v>0</v>
      </c>
      <c r="X189" s="1">
        <f t="shared" ref="X189" si="1550">N189*S186+P189*S189-O189*T186-Q189*T189</f>
        <v>0</v>
      </c>
      <c r="Y189" s="9">
        <f t="shared" ref="Y189" si="1551">(N189*T186+O189*S186+P189*T189+Q189*S189)</f>
        <v>1.0927612656686936</v>
      </c>
      <c r="Z189" s="2">
        <f t="shared" ref="Z189" si="1552">N189*U186+P189*U189-O189*V186-Q189*V189</f>
        <v>0.56033347016511836</v>
      </c>
      <c r="AA189" s="8">
        <f t="shared" ref="AA189" si="1553">(N189*V186+O189*U186+P189*V189+Q189*U189)</f>
        <v>0</v>
      </c>
      <c r="AB189" s="20"/>
      <c r="AC189" s="1">
        <v>0</v>
      </c>
      <c r="AD189" s="9">
        <v>0</v>
      </c>
      <c r="AE189" s="2">
        <v>1</v>
      </c>
      <c r="AF189" s="8">
        <v>0</v>
      </c>
      <c r="AH189" s="1">
        <f t="shared" ref="AH189" si="1554">X189*AC186+Z189*AC189-Y189*AD186-AA189*AD189</f>
        <v>0</v>
      </c>
      <c r="AI189" s="9">
        <f t="shared" ref="AI189" si="1555">(X189*AD186+Y189*AC186+Z189*AD189+AA189*AC189)</f>
        <v>1.0927612656686936</v>
      </c>
      <c r="AJ189" s="2">
        <f t="shared" ref="AJ189" si="1556">X189*AE186+Z189*AE189-Y189*AF186-AA189*AF189</f>
        <v>1.7175508992436805E-2</v>
      </c>
      <c r="AK189" s="8">
        <f t="shared" ref="AK189" si="1557">(X189*AF186+Y189*AE186+Z189*AF189+AA189*AE189)</f>
        <v>0</v>
      </c>
      <c r="AM189" s="1">
        <v>0</v>
      </c>
      <c r="AN189" s="9">
        <f t="shared" ref="AN189" si="1558">$AN$9*$B186</f>
        <v>0.69001200000000007</v>
      </c>
      <c r="AO189" s="2">
        <v>1</v>
      </c>
      <c r="AP189" s="8">
        <v>0</v>
      </c>
      <c r="AR189" s="1">
        <f t="shared" ref="AR189" si="1559">AH189*AM186+AJ189*AM189-AI189*AN186-AK189*AN189</f>
        <v>0</v>
      </c>
      <c r="AS189" s="9">
        <f t="shared" ref="AS189" si="1560">(AH189*AN186+AI189*AM186+AJ189*AN189+AK189*AM189)</f>
        <v>1.1046125729795828</v>
      </c>
      <c r="AT189" s="2">
        <f t="shared" ref="AT189" si="1561">AH189*AO186+AJ189*AO189-AI189*AP186-AK189*AP189</f>
        <v>1.7175508992436805E-2</v>
      </c>
      <c r="AU189" s="8">
        <f t="shared" ref="AU189" si="1562">(AH189*AP186+AI189*AO186+AJ189*AP189+AK189*AO189)</f>
        <v>0</v>
      </c>
      <c r="AV189" s="20"/>
      <c r="AW189" s="1">
        <v>0</v>
      </c>
      <c r="AX189" s="9">
        <v>0</v>
      </c>
      <c r="AY189" s="2">
        <v>1</v>
      </c>
      <c r="AZ189" s="8">
        <v>0</v>
      </c>
      <c r="BB189" s="1">
        <f t="shared" ref="BB189" si="1563">AR189*AW186+AT189*AW189-AS189*AX186-AU189*AX189</f>
        <v>0</v>
      </c>
      <c r="BC189" s="9">
        <f t="shared" ref="BC189" si="1564">(AR189*AX186+AS189*AW186+AT189*AX189+AU189*AW189)</f>
        <v>1.1046125729795828</v>
      </c>
      <c r="BD189" s="2">
        <f t="shared" ref="BD189" si="1565">AR189*AY186+AT189*AY189-AS189*AZ186-AU189*AZ189</f>
        <v>-0.55653825723921335</v>
      </c>
      <c r="BE189" s="8">
        <f t="shared" ref="BE189" si="1566">(AR189*AZ186+AS189*AY186+AT189*AZ189+AU189*AY189)</f>
        <v>0</v>
      </c>
      <c r="BG189" s="1">
        <v>0</v>
      </c>
      <c r="BH189" s="9">
        <f t="shared" ref="BH189" si="1567">$BH$9*$B186</f>
        <v>0.45144000000000001</v>
      </c>
      <c r="BI189" s="2">
        <v>1</v>
      </c>
      <c r="BJ189" s="8">
        <v>0</v>
      </c>
      <c r="BK189" s="20"/>
      <c r="BL189" s="1">
        <f t="shared" ref="BL189" si="1568">BB189*BG186+BD189*BG189-BC189*BH186-BE189*BH189</f>
        <v>0</v>
      </c>
      <c r="BM189" s="9">
        <f t="shared" ref="BM189" si="1569">(BB189*BH186+BC189*BG186+BD189*BH189+BE189*BG189)</f>
        <v>0.85336894213151226</v>
      </c>
      <c r="BN189" s="2">
        <f t="shared" ref="BN189" si="1570">BB189*BI186+BD189*BI189-BC189*BJ186-BE189*BJ189</f>
        <v>-0.55653825723921335</v>
      </c>
      <c r="BO189" s="8">
        <f t="shared" ref="BO189" si="1571">(BB189*BJ186+BC189*BI186+BD189*BJ189+BE189*BI189)</f>
        <v>0</v>
      </c>
      <c r="BP189" s="20"/>
      <c r="BQ189" s="18">
        <f t="shared" ref="BQ189:BQ252" si="1572">1/$BR$9</f>
        <v>1</v>
      </c>
      <c r="BR189" s="25">
        <v>0</v>
      </c>
      <c r="BS189" s="19">
        <v>1</v>
      </c>
      <c r="BT189" s="24">
        <v>0</v>
      </c>
      <c r="BV189" s="1">
        <f t="shared" ref="BV189" si="1573">BL189*BQ186+BN189*BQ189-BM189*BR186-BO189*BR189</f>
        <v>-0.55653825723921335</v>
      </c>
      <c r="BW189" s="9">
        <f t="shared" ref="BW189" si="1574">(BL189*BR186+BM189*BQ186+BN189*BR189+BO189*BQ189)</f>
        <v>0.85336894213151226</v>
      </c>
      <c r="BX189" s="2">
        <f t="shared" ref="BX189" si="1575">BL189*BS186+BN189*BS189-BM189*BT186-BO189*BT189</f>
        <v>-0.55653825723921335</v>
      </c>
      <c r="BY189" s="8">
        <f t="shared" ref="BY189" si="1576">(BL189*BT186+BM189*BS186+BN189*BT189+BO189*BS189)</f>
        <v>0</v>
      </c>
      <c r="CA189" s="56">
        <f t="shared" ref="CA189" si="1577">(180/PI())*ATAN(-1*(BW186+BW189)/(BV186+BV189))</f>
        <v>56.193413893120379</v>
      </c>
      <c r="CC189" s="117">
        <f t="shared" ref="CC189" si="1578">20*LOG(((1-(10^(CA186/20)^2)*(1-((1-CC186)/(1+CC186))^2))^0.5))</f>
        <v>-30.778754512897194</v>
      </c>
      <c r="CD189" s="13"/>
      <c r="CE189" s="59">
        <f t="shared" si="1303"/>
        <v>3.2</v>
      </c>
      <c r="CF189" s="60">
        <f t="shared" si="1304"/>
        <v>-49.341227173037424</v>
      </c>
      <c r="CG189" s="62">
        <f t="shared" si="1305"/>
        <v>-62.626937679319141</v>
      </c>
      <c r="CH189" s="64"/>
      <c r="CI189" s="86"/>
      <c r="CJ189" s="86"/>
      <c r="CK189" s="17">
        <f t="shared" si="1306"/>
        <v>-3.183903242983897E-5</v>
      </c>
    </row>
    <row r="190" spans="2:89" ht="18.600000000000001" customHeight="1">
      <c r="CE190" s="59">
        <f t="shared" si="1303"/>
        <v>3.22</v>
      </c>
      <c r="CF190" s="60">
        <f t="shared" si="1304"/>
        <v>-49.301892132094395</v>
      </c>
      <c r="CG190" s="62">
        <f t="shared" si="1305"/>
        <v>-62.809245898168648</v>
      </c>
      <c r="CH190" s="86"/>
      <c r="CI190" s="86"/>
      <c r="CJ190" s="86"/>
      <c r="CK190" s="17">
        <f t="shared" si="1306"/>
        <v>-3.1993083829406622E-5</v>
      </c>
    </row>
    <row r="191" spans="2:89" ht="18.600000000000001" customHeight="1" thickBot="1">
      <c r="E191" s="6" t="s">
        <v>3</v>
      </c>
      <c r="J191" s="6" t="s">
        <v>5</v>
      </c>
      <c r="O191" s="6" t="s">
        <v>10</v>
      </c>
      <c r="T191" s="6" t="s">
        <v>6</v>
      </c>
      <c r="Y191" s="6" t="s">
        <v>11</v>
      </c>
      <c r="AD191" s="6" t="s">
        <v>12</v>
      </c>
      <c r="AI191" s="6" t="s">
        <v>13</v>
      </c>
      <c r="AN191" s="6" t="s">
        <v>14</v>
      </c>
      <c r="AS191" s="6" t="s">
        <v>15</v>
      </c>
      <c r="AX191" s="6" t="s">
        <v>19</v>
      </c>
      <c r="BC191" s="6" t="s">
        <v>17</v>
      </c>
      <c r="BH191" s="6" t="s">
        <v>20</v>
      </c>
      <c r="BM191" s="6" t="s">
        <v>18</v>
      </c>
      <c r="BQ191" s="26" t="s">
        <v>16</v>
      </c>
      <c r="BR191" s="26"/>
      <c r="BS191" s="21"/>
      <c r="BT191" s="21"/>
      <c r="BU191" s="21"/>
      <c r="BV191" s="21"/>
      <c r="BW191" s="26" t="s">
        <v>21</v>
      </c>
      <c r="BX191" s="21"/>
      <c r="BY191" s="21"/>
      <c r="CE191" s="59">
        <f t="shared" si="1303"/>
        <v>3.24</v>
      </c>
      <c r="CF191" s="60">
        <f t="shared" si="1304"/>
        <v>-49.264684684534494</v>
      </c>
      <c r="CG191" s="62">
        <f t="shared" si="1305"/>
        <v>-62.989058317822085</v>
      </c>
      <c r="CH191" s="86"/>
      <c r="CI191" s="86"/>
      <c r="CJ191" s="86"/>
      <c r="CK191" s="17">
        <f t="shared" si="1306"/>
        <v>-3.2132688855593752E-5</v>
      </c>
    </row>
    <row r="192" spans="2:89" ht="18.600000000000001" customHeight="1" thickBot="1">
      <c r="B192" s="11"/>
      <c r="D192" s="266" t="s">
        <v>113</v>
      </c>
      <c r="E192" s="267"/>
      <c r="F192" s="268" t="s">
        <v>114</v>
      </c>
      <c r="G192" s="269"/>
      <c r="H192" s="237"/>
      <c r="I192" s="262" t="s">
        <v>0</v>
      </c>
      <c r="J192" s="263"/>
      <c r="K192" s="264" t="s">
        <v>1</v>
      </c>
      <c r="L192" s="265"/>
      <c r="M192" s="21"/>
      <c r="N192" s="262" t="s">
        <v>115</v>
      </c>
      <c r="O192" s="263"/>
      <c r="P192" s="264" t="s">
        <v>116</v>
      </c>
      <c r="Q192" s="265"/>
      <c r="R192" s="21"/>
      <c r="S192" s="266" t="s">
        <v>117</v>
      </c>
      <c r="T192" s="267"/>
      <c r="U192" s="268" t="s">
        <v>118</v>
      </c>
      <c r="V192" s="269"/>
      <c r="W192" s="20"/>
      <c r="X192" s="262" t="s">
        <v>119</v>
      </c>
      <c r="Y192" s="263"/>
      <c r="Z192" s="264" t="s">
        <v>120</v>
      </c>
      <c r="AA192" s="265"/>
      <c r="AB192" s="20"/>
      <c r="AC192" s="262" t="s">
        <v>121</v>
      </c>
      <c r="AD192" s="263"/>
      <c r="AE192" s="264" t="s">
        <v>7</v>
      </c>
      <c r="AF192" s="265"/>
      <c r="AG192" s="20"/>
      <c r="AH192" s="262" t="s">
        <v>122</v>
      </c>
      <c r="AI192" s="263"/>
      <c r="AJ192" s="264" t="s">
        <v>123</v>
      </c>
      <c r="AK192" s="265"/>
      <c r="AL192" s="20"/>
      <c r="AM192" s="266" t="s">
        <v>124</v>
      </c>
      <c r="AN192" s="267"/>
      <c r="AO192" s="268" t="s">
        <v>125</v>
      </c>
      <c r="AP192" s="269"/>
      <c r="AQ192" s="21"/>
      <c r="AR192" s="262" t="s">
        <v>126</v>
      </c>
      <c r="AS192" s="263"/>
      <c r="AT192" s="264" t="s">
        <v>2</v>
      </c>
      <c r="AU192" s="265"/>
      <c r="AV192" s="41"/>
      <c r="AW192" s="262" t="s">
        <v>127</v>
      </c>
      <c r="AX192" s="263"/>
      <c r="AY192" s="264" t="s">
        <v>128</v>
      </c>
      <c r="AZ192" s="265"/>
      <c r="BA192" s="20"/>
      <c r="BB192" s="262" t="s">
        <v>129</v>
      </c>
      <c r="BC192" s="263"/>
      <c r="BD192" s="264" t="s">
        <v>130</v>
      </c>
      <c r="BE192" s="265"/>
      <c r="BF192" s="41"/>
      <c r="BG192" s="266" t="s">
        <v>131</v>
      </c>
      <c r="BH192" s="267"/>
      <c r="BI192" s="268" t="s">
        <v>132</v>
      </c>
      <c r="BJ192" s="269"/>
      <c r="BK192" s="41"/>
      <c r="BL192" s="262" t="s">
        <v>133</v>
      </c>
      <c r="BM192" s="263"/>
      <c r="BN192" s="264" t="s">
        <v>134</v>
      </c>
      <c r="BO192" s="265"/>
      <c r="BP192" s="41"/>
      <c r="BQ192" s="262" t="s">
        <v>135</v>
      </c>
      <c r="BR192" s="263"/>
      <c r="BS192" s="264" t="s">
        <v>136</v>
      </c>
      <c r="BT192" s="265"/>
      <c r="BU192" s="20"/>
      <c r="BV192" s="262" t="s">
        <v>137</v>
      </c>
      <c r="BW192" s="263"/>
      <c r="BX192" s="264" t="s">
        <v>138</v>
      </c>
      <c r="BY192" s="265"/>
      <c r="CA192" s="27" t="s">
        <v>8</v>
      </c>
      <c r="CC192" s="113" t="s">
        <v>74</v>
      </c>
      <c r="CD192" s="13"/>
      <c r="CE192" s="59">
        <f t="shared" si="1303"/>
        <v>3.26</v>
      </c>
      <c r="CF192" s="60">
        <f t="shared" si="1304"/>
        <v>-49.229514749582293</v>
      </c>
      <c r="CG192" s="62">
        <f t="shared" si="1305"/>
        <v>-63.166427474856988</v>
      </c>
      <c r="CH192" s="64"/>
      <c r="CI192" s="86"/>
      <c r="CJ192" s="86"/>
      <c r="CK192" s="17">
        <f t="shared" si="1306"/>
        <v>-3.2258317345219637E-5</v>
      </c>
    </row>
    <row r="193" spans="2:89" ht="18.600000000000001" customHeight="1" thickTop="1" thickBot="1">
      <c r="B193" s="37">
        <v>0.56000000000000005</v>
      </c>
      <c r="D193" s="1">
        <v>1</v>
      </c>
      <c r="E193" s="7">
        <v>0</v>
      </c>
      <c r="F193" s="2">
        <v>0</v>
      </c>
      <c r="G193" s="8">
        <v>0</v>
      </c>
      <c r="I193" s="1">
        <v>1</v>
      </c>
      <c r="J193" s="9">
        <v>0</v>
      </c>
      <c r="K193" s="2">
        <v>0</v>
      </c>
      <c r="L193" s="8">
        <f t="shared" ref="L193:L256" si="1579">IF(0=(1-$J$9*$K$9*$B193^2),10^18,$B193*$K$9/(1-$J$9*$K$9*$B193^2))</f>
        <v>0.72144199856957747</v>
      </c>
      <c r="N193" s="1">
        <f t="shared" ref="N193" si="1580">D193*I193+F193*I196-E193*J193-G193*J196</f>
        <v>1</v>
      </c>
      <c r="O193" s="9">
        <f t="shared" ref="O193" si="1581">(D193*J193+E193*I193+F193*J196+G193*I196)</f>
        <v>0</v>
      </c>
      <c r="P193" s="2">
        <f t="shared" ref="P193" si="1582">D193*K193+F193*K196-E193*L193-G193*L196</f>
        <v>0</v>
      </c>
      <c r="Q193" s="8">
        <f t="shared" ref="Q193" si="1583">(D193*L193+E193*K193+F193*L196+G193*K196)</f>
        <v>0.72144199856957747</v>
      </c>
      <c r="S193" s="1">
        <v>1</v>
      </c>
      <c r="T193" s="7">
        <v>0</v>
      </c>
      <c r="U193" s="2">
        <v>0</v>
      </c>
      <c r="V193" s="8">
        <v>0</v>
      </c>
      <c r="X193" s="1">
        <f t="shared" ref="X193" si="1584">N193*S193+P193*S196-O193*T193-Q193*T196</f>
        <v>0.38942343623460662</v>
      </c>
      <c r="Y193" s="9">
        <f t="shared" ref="Y193" si="1585">(N193*T193+O193*S193+P193*T196+Q193*S196)</f>
        <v>0</v>
      </c>
      <c r="Z193" s="2">
        <f t="shared" ref="Z193" si="1586">N193*U193+P193*U196-O193*V193-Q193*V196</f>
        <v>0</v>
      </c>
      <c r="AA193" s="8">
        <f t="shared" ref="AA193" si="1587">(N193*V193+O193*U193+P193*V196+Q193*U196)</f>
        <v>0.72144199856957747</v>
      </c>
      <c r="AB193" s="20"/>
      <c r="AC193" s="1">
        <v>1</v>
      </c>
      <c r="AD193" s="9">
        <v>0</v>
      </c>
      <c r="AE193" s="2">
        <v>0</v>
      </c>
      <c r="AF193" s="8">
        <f t="shared" ref="AF193:AF256" si="1588">IF(0=(1-$AE$9*$AD$9*$B193^2),10^18,$B193*$AE$9/(1-$AE$9*$AD$9*$B193^2))</f>
        <v>0.52623375358158764</v>
      </c>
      <c r="AH193" s="1">
        <f t="shared" ref="AH193" si="1589">X193*AC193+Z193*AC196-Y193*AD193-AA193*AD196</f>
        <v>0.38942343623460662</v>
      </c>
      <c r="AI193" s="9">
        <f t="shared" ref="AI193" si="1590">(X193*AD193+Y193*AC193+Z193*AD196+AA193*AC196)</f>
        <v>0</v>
      </c>
      <c r="AJ193" s="2">
        <f t="shared" ref="AJ193" si="1591">X193*AE193+Z193*AE196-Y193*AF193-AA193*AF196</f>
        <v>0</v>
      </c>
      <c r="AK193" s="8">
        <f t="shared" ref="AK193" si="1592">(X193*AF193+Y193*AE193+Z193*AF196+AA193*AE196)</f>
        <v>0.92636975515195452</v>
      </c>
      <c r="AM193" s="1">
        <v>1</v>
      </c>
      <c r="AN193" s="7">
        <v>0</v>
      </c>
      <c r="AO193" s="2">
        <v>0</v>
      </c>
      <c r="AP193" s="8">
        <v>0</v>
      </c>
      <c r="AR193" s="1">
        <f t="shared" ref="AR193" si="1593">AH193*AM193+AJ193*AM196-AI193*AN193-AK193*AN196</f>
        <v>-0.27345711671996731</v>
      </c>
      <c r="AS193" s="9">
        <f t="shared" ref="AS193" si="1594">(AH193*AN193+AI193*AM193+AJ193*AN196+AK193*AM196)</f>
        <v>0</v>
      </c>
      <c r="AT193" s="2">
        <f t="shared" ref="AT193" si="1595">AH193*AO193+AJ193*AO196-AI193*AP193-AK193*AP196</f>
        <v>0</v>
      </c>
      <c r="AU193" s="8">
        <f t="shared" ref="AU193" si="1596">(AH193*AP193+AI193*AO193+AJ193*AP196+AK193*AO196)</f>
        <v>0.92636975515195452</v>
      </c>
      <c r="AV193" s="20"/>
      <c r="AW193" s="1">
        <v>1</v>
      </c>
      <c r="AX193" s="9">
        <v>0</v>
      </c>
      <c r="AY193" s="2">
        <v>0</v>
      </c>
      <c r="AZ193" s="8">
        <f t="shared" ref="AZ193:AZ256" si="1597">IF(0=(1-$AX$9*$AY$9*$B193^2),10^18,$B193*$AY$9/(1-$AX$9*$AY$9*$B193^2))</f>
        <v>0.54685640337788854</v>
      </c>
      <c r="BB193" s="1">
        <f t="shared" ref="BB193" si="1598">AR193*AW193+AT193*AW196-AS193*AX193-AU193*AX196</f>
        <v>-0.27345711671996731</v>
      </c>
      <c r="BC193" s="9">
        <f t="shared" ref="BC193" si="1599">(AR193*AX193+AS193*AW193+AT193*AX196+AU193*AW196)</f>
        <v>0</v>
      </c>
      <c r="BD193" s="2">
        <f t="shared" ref="BD193" si="1600">AR193*AY193+AT193*AY196-AS193*AZ193-AU193*AZ196</f>
        <v>0</v>
      </c>
      <c r="BE193" s="8">
        <f t="shared" ref="BE193" si="1601">(AR193*AZ193+AS193*AY193+AT193*AZ196+AU193*AY196)</f>
        <v>0.77682797982438578</v>
      </c>
      <c r="BG193" s="1">
        <v>1</v>
      </c>
      <c r="BH193" s="7">
        <v>0</v>
      </c>
      <c r="BI193" s="2">
        <v>0</v>
      </c>
      <c r="BJ193" s="8">
        <v>0</v>
      </c>
      <c r="BK193" s="20"/>
      <c r="BL193" s="1">
        <f t="shared" ref="BL193" si="1602">BB193*BG193+BD193*BG196-BC193*BH193-BE193*BH196</f>
        <v>-0.63713690375455179</v>
      </c>
      <c r="BM193" s="9">
        <f t="shared" ref="BM193" si="1603">(BB193*BH193+BC193*BG193+BD193*BH196+BE193*BG196)</f>
        <v>0</v>
      </c>
      <c r="BN193" s="2">
        <f t="shared" ref="BN193" si="1604">BB193*BI193+BD193*BI196-BC193*BJ193-BE193*BJ196</f>
        <v>0</v>
      </c>
      <c r="BO193" s="8">
        <f t="shared" ref="BO193" si="1605">(BB193*BJ193+BC193*BI193+BD193*BJ196+BE193*BI196)</f>
        <v>0.77682797982438578</v>
      </c>
      <c r="BP193" s="20"/>
      <c r="BQ193" s="16">
        <v>1</v>
      </c>
      <c r="BR193" s="23">
        <v>0</v>
      </c>
      <c r="BS193" s="14">
        <v>0</v>
      </c>
      <c r="BT193" s="22">
        <v>0</v>
      </c>
      <c r="BV193" s="1">
        <f t="shared" ref="BV193" si="1606">BL193*BQ193+BN193*BQ196-BM193*BR193-BO193*BR196</f>
        <v>-0.63713690375455179</v>
      </c>
      <c r="BW193" s="9">
        <f t="shared" ref="BW193" si="1607">(BL193*BR193+BM193*BQ193+BN193*BR196+BO193*BQ196)</f>
        <v>0.77682797982438578</v>
      </c>
      <c r="BX193" s="2">
        <f t="shared" ref="BX193" si="1608">BL193*BS193+BN193*BS196-BM193*BT193-BO193*BT196</f>
        <v>0</v>
      </c>
      <c r="BY193" s="8">
        <f t="shared" ref="BY193" si="1609">(BL193*BT193+BM193*BS193+BN193*BT196+BO193*BS196)</f>
        <v>0.77682797982438578</v>
      </c>
      <c r="CA193" s="28">
        <f t="shared" ref="CA193" si="1610">20*LOG(((1+$BR$9)/$BR$9)/((BV193+BV196)^2+(BW193+BW196)^2)^0.5)</f>
        <v>-1.5958984280521371E-4</v>
      </c>
      <c r="CC193" s="114">
        <f t="shared" ref="CC193" si="1611">((BV193^2+BW193^2)^0.5)/((BV196^2+BW196^2)^0.5)</f>
        <v>1.0093749059114261</v>
      </c>
      <c r="CD193" s="13"/>
      <c r="CE193" s="59">
        <f t="shared" si="1303"/>
        <v>3.28</v>
      </c>
      <c r="CF193" s="60">
        <f t="shared" si="1304"/>
        <v>-49.196297021714315</v>
      </c>
      <c r="CG193" s="62">
        <f t="shared" si="1305"/>
        <v>-63.341404399575055</v>
      </c>
      <c r="CH193" s="64"/>
      <c r="CI193" s="86"/>
      <c r="CJ193" s="86"/>
      <c r="CK193" s="17">
        <f t="shared" si="1306"/>
        <v>-3.2370432725291184E-5</v>
      </c>
    </row>
    <row r="194" spans="2:89" ht="18.600000000000001" customHeight="1" thickBot="1">
      <c r="D194" s="3"/>
      <c r="G194" s="4"/>
      <c r="I194" s="3"/>
      <c r="L194" s="4"/>
      <c r="N194" s="3"/>
      <c r="Q194" s="4"/>
      <c r="S194" s="3"/>
      <c r="V194" s="4"/>
      <c r="X194" s="3"/>
      <c r="AA194" s="4"/>
      <c r="AC194" s="3"/>
      <c r="AF194" s="4"/>
      <c r="AH194" s="3"/>
      <c r="AK194" s="4"/>
      <c r="AM194" s="3"/>
      <c r="AP194" s="4"/>
      <c r="AR194" s="3"/>
      <c r="AU194" s="4"/>
      <c r="AW194" s="3"/>
      <c r="AZ194" s="4"/>
      <c r="BB194" s="3"/>
      <c r="BE194" s="4"/>
      <c r="BG194" s="3"/>
      <c r="BJ194" s="4"/>
      <c r="BL194" s="3"/>
      <c r="BO194" s="4"/>
      <c r="BQ194" s="16"/>
      <c r="BR194" s="14"/>
      <c r="BS194" s="14"/>
      <c r="BT194" s="17"/>
      <c r="BV194" s="3"/>
      <c r="BY194" s="4"/>
      <c r="CC194" s="115"/>
      <c r="CD194" s="13"/>
      <c r="CE194" s="59">
        <f t="shared" si="1303"/>
        <v>3.3</v>
      </c>
      <c r="CF194" s="60">
        <f t="shared" si="1304"/>
        <v>-49.16495065416769</v>
      </c>
      <c r="CG194" s="62">
        <f t="shared" si="1305"/>
        <v>-63.514038670936131</v>
      </c>
      <c r="CH194" s="64"/>
      <c r="CI194" s="86"/>
      <c r="CJ194" s="86"/>
      <c r="CK194" s="17">
        <f t="shared" si="1306"/>
        <v>-3.2469491367857641E-5</v>
      </c>
    </row>
    <row r="195" spans="2:89" ht="18.600000000000001" customHeight="1" thickBot="1">
      <c r="D195" s="271" t="s">
        <v>141</v>
      </c>
      <c r="E195" s="272"/>
      <c r="F195" s="273" t="s">
        <v>142</v>
      </c>
      <c r="G195" s="274"/>
      <c r="H195" s="237"/>
      <c r="I195" s="271" t="s">
        <v>143</v>
      </c>
      <c r="J195" s="272"/>
      <c r="K195" s="273" t="s">
        <v>144</v>
      </c>
      <c r="L195" s="274"/>
      <c r="N195" s="262" t="s">
        <v>145</v>
      </c>
      <c r="O195" s="263"/>
      <c r="P195" s="264" t="s">
        <v>146</v>
      </c>
      <c r="Q195" s="265"/>
      <c r="S195" s="271" t="s">
        <v>147</v>
      </c>
      <c r="T195" s="272"/>
      <c r="U195" s="273" t="s">
        <v>148</v>
      </c>
      <c r="V195" s="274"/>
      <c r="W195" s="20"/>
      <c r="X195" s="262" t="s">
        <v>149</v>
      </c>
      <c r="Y195" s="263"/>
      <c r="Z195" s="264" t="s">
        <v>150</v>
      </c>
      <c r="AA195" s="265"/>
      <c r="AB195" s="20"/>
      <c r="AC195" s="271" t="s">
        <v>151</v>
      </c>
      <c r="AD195" s="272"/>
      <c r="AE195" s="273" t="s">
        <v>152</v>
      </c>
      <c r="AF195" s="274"/>
      <c r="AG195" s="20"/>
      <c r="AH195" s="262" t="s">
        <v>153</v>
      </c>
      <c r="AI195" s="263"/>
      <c r="AJ195" s="264" t="s">
        <v>154</v>
      </c>
      <c r="AK195" s="265"/>
      <c r="AL195" s="20"/>
      <c r="AM195" s="271" t="s">
        <v>155</v>
      </c>
      <c r="AN195" s="272"/>
      <c r="AO195" s="273" t="s">
        <v>156</v>
      </c>
      <c r="AP195" s="274"/>
      <c r="AR195" s="262" t="s">
        <v>157</v>
      </c>
      <c r="AS195" s="263"/>
      <c r="AT195" s="264" t="s">
        <v>158</v>
      </c>
      <c r="AU195" s="265"/>
      <c r="AV195" s="41"/>
      <c r="AW195" s="271" t="s">
        <v>159</v>
      </c>
      <c r="AX195" s="272"/>
      <c r="AY195" s="273" t="s">
        <v>160</v>
      </c>
      <c r="AZ195" s="274"/>
      <c r="BA195" s="20"/>
      <c r="BB195" s="262" t="s">
        <v>161</v>
      </c>
      <c r="BC195" s="263"/>
      <c r="BD195" s="264" t="s">
        <v>162</v>
      </c>
      <c r="BE195" s="265"/>
      <c r="BF195" s="41"/>
      <c r="BG195" s="271" t="s">
        <v>163</v>
      </c>
      <c r="BH195" s="272"/>
      <c r="BI195" s="273" t="s">
        <v>164</v>
      </c>
      <c r="BJ195" s="274"/>
      <c r="BK195" s="41"/>
      <c r="BL195" s="262" t="s">
        <v>165</v>
      </c>
      <c r="BM195" s="263"/>
      <c r="BN195" s="264" t="s">
        <v>166</v>
      </c>
      <c r="BO195" s="265"/>
      <c r="BP195" s="41"/>
      <c r="BQ195" s="271" t="s">
        <v>167</v>
      </c>
      <c r="BR195" s="272"/>
      <c r="BS195" s="273" t="s">
        <v>168</v>
      </c>
      <c r="BT195" s="274"/>
      <c r="BU195" s="20"/>
      <c r="BV195" s="262" t="s">
        <v>169</v>
      </c>
      <c r="BW195" s="263"/>
      <c r="BX195" s="264" t="s">
        <v>170</v>
      </c>
      <c r="BY195" s="265"/>
      <c r="CA195" s="55" t="s">
        <v>35</v>
      </c>
      <c r="CC195" s="116" t="s">
        <v>75</v>
      </c>
      <c r="CD195" s="13"/>
      <c r="CE195" s="59">
        <f t="shared" si="1303"/>
        <v>3.32</v>
      </c>
      <c r="CF195" s="60">
        <f t="shared" si="1304"/>
        <v>-49.135398967910945</v>
      </c>
      <c r="CG195" s="62">
        <f t="shared" si="1305"/>
        <v>-63.684378469054963</v>
      </c>
      <c r="CH195" s="64"/>
      <c r="CI195" s="86"/>
      <c r="CJ195" s="86"/>
      <c r="CK195" s="17">
        <f t="shared" si="1306"/>
        <v>-3.2555942033584117E-5</v>
      </c>
    </row>
    <row r="196" spans="2:89" ht="18.600000000000001" customHeight="1" thickTop="1" thickBot="1">
      <c r="D196" s="1">
        <v>0</v>
      </c>
      <c r="E196" s="9">
        <f t="shared" ref="E196" si="1612">$E$9*$B193</f>
        <v>0.65900800000000015</v>
      </c>
      <c r="F196" s="2">
        <v>1</v>
      </c>
      <c r="G196" s="8">
        <v>0</v>
      </c>
      <c r="I196" s="1">
        <v>0</v>
      </c>
      <c r="J196" s="9">
        <v>0</v>
      </c>
      <c r="K196" s="2">
        <v>1</v>
      </c>
      <c r="L196" s="8">
        <v>0</v>
      </c>
      <c r="N196" s="1">
        <f t="shared" ref="N196" si="1613">D196*I193+F196*I196-E196*J193-G196*J196</f>
        <v>0</v>
      </c>
      <c r="O196" s="9">
        <f t="shared" ref="O196" si="1614">(D196*J193+E196*I193+F196*J196+G196*I196)</f>
        <v>0.65900800000000015</v>
      </c>
      <c r="P196" s="2">
        <f t="shared" ref="P196" si="1615">D196*K193+F196*K196-E196*L193-G196*L196</f>
        <v>0.52456395140665979</v>
      </c>
      <c r="Q196" s="8">
        <f t="shared" ref="Q196" si="1616">(D196*L193+E196*K193+F196*L196+G196*K196)</f>
        <v>0</v>
      </c>
      <c r="S196" s="1">
        <v>0</v>
      </c>
      <c r="T196" s="9">
        <f t="shared" ref="T196" si="1617">$T$9*$B193</f>
        <v>0.84632800000000008</v>
      </c>
      <c r="U196" s="2">
        <v>1</v>
      </c>
      <c r="V196" s="8">
        <v>0</v>
      </c>
      <c r="X196" s="1">
        <f t="shared" ref="X196" si="1618">N196*S193+P196*S196-O196*T193-Q196*T196</f>
        <v>0</v>
      </c>
      <c r="Y196" s="9">
        <f t="shared" ref="Y196" si="1619">(N196*T193+O196*S193+P196*T196+Q196*S196)</f>
        <v>1.1029611598660958</v>
      </c>
      <c r="Z196" s="2">
        <f t="shared" ref="Z196" si="1620">N196*U193+P196*U196-O196*V193-Q196*V196</f>
        <v>0.52456395140665979</v>
      </c>
      <c r="AA196" s="8">
        <f t="shared" ref="AA196" si="1621">(N196*V193+O196*U193+P196*V196+Q196*U196)</f>
        <v>0</v>
      </c>
      <c r="AB196" s="20"/>
      <c r="AC196" s="1">
        <v>0</v>
      </c>
      <c r="AD196" s="9">
        <v>0</v>
      </c>
      <c r="AE196" s="2">
        <v>1</v>
      </c>
      <c r="AF196" s="8">
        <v>0</v>
      </c>
      <c r="AH196" s="1">
        <f t="shared" ref="AH196" si="1622">X196*AC193+Z196*AC196-Y196*AD193-AA196*AD196</f>
        <v>0</v>
      </c>
      <c r="AI196" s="9">
        <f t="shared" ref="AI196" si="1623">(X196*AD193+Y196*AC193+Z196*AD196+AA196*AC196)</f>
        <v>1.1029611598660958</v>
      </c>
      <c r="AJ196" s="2">
        <f t="shared" ref="AJ196" si="1624">X196*AE193+Z196*AE196-Y196*AF193-AA196*AF196</f>
        <v>-5.5851439804377345E-2</v>
      </c>
      <c r="AK196" s="8">
        <f t="shared" ref="AK196" si="1625">(X196*AF193+Y196*AE193+Z196*AF196+AA196*AE196)</f>
        <v>0</v>
      </c>
      <c r="AM196" s="1">
        <v>0</v>
      </c>
      <c r="AN196" s="9">
        <f t="shared" ref="AN196" si="1626">$AN$9*$B193</f>
        <v>0.71556800000000009</v>
      </c>
      <c r="AO196" s="2">
        <v>1</v>
      </c>
      <c r="AP196" s="8">
        <v>0</v>
      </c>
      <c r="AR196" s="1">
        <f t="shared" ref="AR196" si="1627">AH196*AM193+AJ196*AM196-AI196*AN193-AK196*AN196</f>
        <v>0</v>
      </c>
      <c r="AS196" s="9">
        <f t="shared" ref="AS196" si="1628">(AH196*AN193+AI196*AM193+AJ196*AN196+AK196*AM196)</f>
        <v>1.0629956567881571</v>
      </c>
      <c r="AT196" s="2">
        <f t="shared" ref="AT196" si="1629">AH196*AO193+AJ196*AO196-AI196*AP193-AK196*AP196</f>
        <v>-5.5851439804377345E-2</v>
      </c>
      <c r="AU196" s="8">
        <f t="shared" ref="AU196" si="1630">(AH196*AP193+AI196*AO193+AJ196*AP196+AK196*AO196)</f>
        <v>0</v>
      </c>
      <c r="AV196" s="20"/>
      <c r="AW196" s="1">
        <v>0</v>
      </c>
      <c r="AX196" s="9">
        <v>0</v>
      </c>
      <c r="AY196" s="2">
        <v>1</v>
      </c>
      <c r="AZ196" s="8">
        <v>0</v>
      </c>
      <c r="BB196" s="1">
        <f t="shared" ref="BB196" si="1631">AR196*AW193+AT196*AW196-AS196*AX193-AU196*AX196</f>
        <v>0</v>
      </c>
      <c r="BC196" s="9">
        <f t="shared" ref="BC196" si="1632">(AR196*AX193+AS196*AW193+AT196*AX196+AU196*AW196)</f>
        <v>1.0629956567881571</v>
      </c>
      <c r="BD196" s="2">
        <f t="shared" ref="BD196" si="1633">AR196*AY193+AT196*AY196-AS196*AZ193-AU196*AZ196</f>
        <v>-0.63715742148186538</v>
      </c>
      <c r="BE196" s="8">
        <f t="shared" ref="BE196" si="1634">(AR196*AZ193+AS196*AY193+AT196*AZ196+AU196*AY196)</f>
        <v>0</v>
      </c>
      <c r="BG196" s="1">
        <v>0</v>
      </c>
      <c r="BH196" s="9">
        <f t="shared" ref="BH196" si="1635">$BH$9*$B193</f>
        <v>0.46816000000000002</v>
      </c>
      <c r="BI196" s="2">
        <v>1</v>
      </c>
      <c r="BJ196" s="8">
        <v>0</v>
      </c>
      <c r="BK196" s="20"/>
      <c r="BL196" s="1">
        <f t="shared" ref="BL196" si="1636">BB196*BG193+BD196*BG196-BC196*BH193-BE196*BH196</f>
        <v>0</v>
      </c>
      <c r="BM196" s="9">
        <f t="shared" ref="BM196" si="1637">(BB196*BH193+BC196*BG193+BD196*BH196+BE196*BG196)</f>
        <v>0.76470403834720702</v>
      </c>
      <c r="BN196" s="2">
        <f t="shared" ref="BN196" si="1638">BB196*BI193+BD196*BI196-BC196*BJ193-BE196*BJ196</f>
        <v>-0.63715742148186538</v>
      </c>
      <c r="BO196" s="8">
        <f t="shared" ref="BO196" si="1639">(BB196*BJ193+BC196*BI193+BD196*BJ196+BE196*BI196)</f>
        <v>0</v>
      </c>
      <c r="BP196" s="20"/>
      <c r="BQ196" s="18">
        <f t="shared" ref="BQ196:BQ259" si="1640">1/$BR$9</f>
        <v>1</v>
      </c>
      <c r="BR196" s="25">
        <v>0</v>
      </c>
      <c r="BS196" s="19">
        <v>1</v>
      </c>
      <c r="BT196" s="24">
        <v>0</v>
      </c>
      <c r="BV196" s="1">
        <f t="shared" ref="BV196" si="1641">BL196*BQ193+BN196*BQ196-BM196*BR193-BO196*BR196</f>
        <v>-0.63715742148186538</v>
      </c>
      <c r="BW196" s="9">
        <f t="shared" ref="BW196" si="1642">(BL196*BR193+BM196*BQ193+BN196*BR196+BO196*BQ196)</f>
        <v>0.76470403834720702</v>
      </c>
      <c r="BX196" s="2">
        <f t="shared" ref="BX196" si="1643">BL196*BS193+BN196*BS196-BM196*BT193-BO196*BT196</f>
        <v>-0.63715742148186538</v>
      </c>
      <c r="BY196" s="8">
        <f t="shared" ref="BY196" si="1644">(BL196*BT193+BM196*BS193+BN196*BT196+BO196*BS196)</f>
        <v>0</v>
      </c>
      <c r="CA196" s="56">
        <f t="shared" ref="CA196" si="1645">(180/PI())*ATAN(-1*(BW193+BW196)/(BV193+BV196))</f>
        <v>50.421452193551339</v>
      </c>
      <c r="CC196" s="117">
        <f t="shared" ref="CC196" si="1646">20*LOG(((1-(10^(CA193/20)^2)*(1-((1-CC193)/(1+CC193))^2))^0.5))</f>
        <v>-42.327468082135113</v>
      </c>
      <c r="CD196" s="13"/>
      <c r="CE196" s="59">
        <f t="shared" si="1303"/>
        <v>3.34</v>
      </c>
      <c r="CF196" s="60">
        <f t="shared" si="1304"/>
        <v>-49.107569183661923</v>
      </c>
      <c r="CG196" s="62">
        <f t="shared" si="1305"/>
        <v>-63.852470625388186</v>
      </c>
      <c r="CH196" s="64"/>
      <c r="CI196" s="86"/>
      <c r="CJ196" s="86"/>
      <c r="CK196" s="17">
        <f t="shared" si="1306"/>
        <v>-3.2630225402115319E-5</v>
      </c>
    </row>
    <row r="197" spans="2:89" ht="18.600000000000001" customHeight="1">
      <c r="CE197" s="59">
        <f t="shared" si="1303"/>
        <v>3.36</v>
      </c>
      <c r="CF197" s="60">
        <f t="shared" si="1304"/>
        <v>-49.081392174801081</v>
      </c>
      <c r="CG197" s="62">
        <f t="shared" si="1305"/>
        <v>-64.018360670731255</v>
      </c>
      <c r="CH197" s="86"/>
      <c r="CI197" s="86"/>
      <c r="CJ197" s="86"/>
      <c r="CK197" s="17">
        <f t="shared" si="1306"/>
        <v>-3.2692773672835735E-5</v>
      </c>
    </row>
    <row r="198" spans="2:89" ht="18.600000000000001" customHeight="1" thickBot="1">
      <c r="E198" s="6" t="s">
        <v>3</v>
      </c>
      <c r="J198" s="6" t="s">
        <v>5</v>
      </c>
      <c r="O198" s="6" t="s">
        <v>10</v>
      </c>
      <c r="T198" s="6" t="s">
        <v>6</v>
      </c>
      <c r="Y198" s="6" t="s">
        <v>11</v>
      </c>
      <c r="AD198" s="6" t="s">
        <v>12</v>
      </c>
      <c r="AI198" s="6" t="s">
        <v>13</v>
      </c>
      <c r="AN198" s="6" t="s">
        <v>14</v>
      </c>
      <c r="AS198" s="6" t="s">
        <v>15</v>
      </c>
      <c r="AX198" s="6" t="s">
        <v>19</v>
      </c>
      <c r="BC198" s="6" t="s">
        <v>17</v>
      </c>
      <c r="BH198" s="6" t="s">
        <v>20</v>
      </c>
      <c r="BM198" s="6" t="s">
        <v>18</v>
      </c>
      <c r="BQ198" s="26" t="s">
        <v>16</v>
      </c>
      <c r="BR198" s="26"/>
      <c r="BS198" s="21"/>
      <c r="BT198" s="21"/>
      <c r="BU198" s="21"/>
      <c r="BV198" s="21"/>
      <c r="BW198" s="26" t="s">
        <v>21</v>
      </c>
      <c r="BX198" s="21"/>
      <c r="BY198" s="21"/>
      <c r="CE198" s="59">
        <f t="shared" si="1303"/>
        <v>3.38</v>
      </c>
      <c r="CF198" s="60">
        <f t="shared" si="1304"/>
        <v>-49.056802239259952</v>
      </c>
      <c r="CG198" s="62">
        <f t="shared" si="1305"/>
        <v>-64.182092881138118</v>
      </c>
      <c r="CH198" s="86"/>
      <c r="CI198" s="86"/>
      <c r="CJ198" s="86"/>
      <c r="CK198" s="17">
        <f t="shared" si="1306"/>
        <v>-3.2744010240848097E-5</v>
      </c>
    </row>
    <row r="199" spans="2:89" ht="18.600000000000001" customHeight="1" thickBot="1">
      <c r="B199" s="11"/>
      <c r="D199" s="266" t="s">
        <v>113</v>
      </c>
      <c r="E199" s="267"/>
      <c r="F199" s="268" t="s">
        <v>114</v>
      </c>
      <c r="G199" s="269"/>
      <c r="H199" s="237"/>
      <c r="I199" s="262" t="s">
        <v>0</v>
      </c>
      <c r="J199" s="263"/>
      <c r="K199" s="264" t="s">
        <v>1</v>
      </c>
      <c r="L199" s="265"/>
      <c r="M199" s="21"/>
      <c r="N199" s="262" t="s">
        <v>115</v>
      </c>
      <c r="O199" s="263"/>
      <c r="P199" s="264" t="s">
        <v>116</v>
      </c>
      <c r="Q199" s="265"/>
      <c r="R199" s="21"/>
      <c r="S199" s="266" t="s">
        <v>117</v>
      </c>
      <c r="T199" s="267"/>
      <c r="U199" s="268" t="s">
        <v>118</v>
      </c>
      <c r="V199" s="269"/>
      <c r="W199" s="20"/>
      <c r="X199" s="262" t="s">
        <v>119</v>
      </c>
      <c r="Y199" s="263"/>
      <c r="Z199" s="264" t="s">
        <v>120</v>
      </c>
      <c r="AA199" s="265"/>
      <c r="AB199" s="20"/>
      <c r="AC199" s="262" t="s">
        <v>121</v>
      </c>
      <c r="AD199" s="263"/>
      <c r="AE199" s="264" t="s">
        <v>7</v>
      </c>
      <c r="AF199" s="265"/>
      <c r="AG199" s="20"/>
      <c r="AH199" s="262" t="s">
        <v>122</v>
      </c>
      <c r="AI199" s="263"/>
      <c r="AJ199" s="264" t="s">
        <v>123</v>
      </c>
      <c r="AK199" s="265"/>
      <c r="AL199" s="20"/>
      <c r="AM199" s="266" t="s">
        <v>124</v>
      </c>
      <c r="AN199" s="267"/>
      <c r="AO199" s="268" t="s">
        <v>125</v>
      </c>
      <c r="AP199" s="269"/>
      <c r="AQ199" s="21"/>
      <c r="AR199" s="262" t="s">
        <v>126</v>
      </c>
      <c r="AS199" s="263"/>
      <c r="AT199" s="264" t="s">
        <v>2</v>
      </c>
      <c r="AU199" s="265"/>
      <c r="AV199" s="41"/>
      <c r="AW199" s="262" t="s">
        <v>127</v>
      </c>
      <c r="AX199" s="263"/>
      <c r="AY199" s="264" t="s">
        <v>128</v>
      </c>
      <c r="AZ199" s="265"/>
      <c r="BA199" s="20"/>
      <c r="BB199" s="262" t="s">
        <v>129</v>
      </c>
      <c r="BC199" s="263"/>
      <c r="BD199" s="264" t="s">
        <v>130</v>
      </c>
      <c r="BE199" s="265"/>
      <c r="BF199" s="41"/>
      <c r="BG199" s="266" t="s">
        <v>131</v>
      </c>
      <c r="BH199" s="267"/>
      <c r="BI199" s="268" t="s">
        <v>132</v>
      </c>
      <c r="BJ199" s="269"/>
      <c r="BK199" s="41"/>
      <c r="BL199" s="262" t="s">
        <v>133</v>
      </c>
      <c r="BM199" s="263"/>
      <c r="BN199" s="264" t="s">
        <v>134</v>
      </c>
      <c r="BO199" s="265"/>
      <c r="BP199" s="41"/>
      <c r="BQ199" s="262" t="s">
        <v>135</v>
      </c>
      <c r="BR199" s="263"/>
      <c r="BS199" s="264" t="s">
        <v>136</v>
      </c>
      <c r="BT199" s="265"/>
      <c r="BU199" s="20"/>
      <c r="BV199" s="262" t="s">
        <v>137</v>
      </c>
      <c r="BW199" s="263"/>
      <c r="BX199" s="264" t="s">
        <v>138</v>
      </c>
      <c r="BY199" s="265"/>
      <c r="CA199" s="27" t="s">
        <v>8</v>
      </c>
      <c r="CC199" s="113" t="s">
        <v>74</v>
      </c>
      <c r="CD199" s="13"/>
      <c r="CE199" s="59">
        <f t="shared" si="1303"/>
        <v>3.4</v>
      </c>
      <c r="CF199" s="60">
        <f t="shared" si="1304"/>
        <v>-49.033736888667235</v>
      </c>
      <c r="CG199" s="62">
        <f t="shared" si="1305"/>
        <v>-64.343710321869338</v>
      </c>
      <c r="CH199" s="64"/>
      <c r="CI199" s="86"/>
      <c r="CJ199" s="86"/>
      <c r="CK199" s="17">
        <f t="shared" si="1306"/>
        <v>-3.2784349432740728E-5</v>
      </c>
    </row>
    <row r="200" spans="2:89" ht="18.600000000000001" customHeight="1" thickTop="1" thickBot="1">
      <c r="B200" s="37">
        <v>0.57999999999999996</v>
      </c>
      <c r="D200" s="1">
        <v>1</v>
      </c>
      <c r="E200" s="7">
        <v>0</v>
      </c>
      <c r="F200" s="2">
        <v>0</v>
      </c>
      <c r="G200" s="8">
        <v>0</v>
      </c>
      <c r="I200" s="1">
        <v>1</v>
      </c>
      <c r="J200" s="9">
        <v>0</v>
      </c>
      <c r="K200" s="2">
        <v>0</v>
      </c>
      <c r="L200" s="8">
        <f t="shared" ref="L200:L263" si="1647">IF(0=(1-$J$9*$K$9*$B200^2),10^18,$B200*$K$9/(1-$J$9*$K$9*$B200^2))</f>
        <v>0.75148782592532848</v>
      </c>
      <c r="N200" s="1">
        <f t="shared" ref="N200" si="1648">D200*I200+F200*I203-E200*J200-G200*J203</f>
        <v>1</v>
      </c>
      <c r="O200" s="9">
        <f t="shared" ref="O200" si="1649">(D200*J200+E200*I200+F200*J203+G200*I203)</f>
        <v>0</v>
      </c>
      <c r="P200" s="2">
        <f t="shared" ref="P200" si="1650">D200*K200+F200*K203-E200*L200-G200*L203</f>
        <v>0</v>
      </c>
      <c r="Q200" s="8">
        <f t="shared" ref="Q200" si="1651">(D200*L200+E200*K200+F200*L203+G200*K203)</f>
        <v>0.75148782592532848</v>
      </c>
      <c r="S200" s="1">
        <v>1</v>
      </c>
      <c r="T200" s="7">
        <v>0</v>
      </c>
      <c r="U200" s="2">
        <v>0</v>
      </c>
      <c r="V200" s="8">
        <v>0</v>
      </c>
      <c r="X200" s="1">
        <f t="shared" ref="X200" si="1652">N200*S200+P200*S203-O200*T200-Q200*T203</f>
        <v>0.34128034023384968</v>
      </c>
      <c r="Y200" s="9">
        <f t="shared" ref="Y200" si="1653">(N200*T200+O200*S200+P200*T203+Q200*S203)</f>
        <v>0</v>
      </c>
      <c r="Z200" s="2">
        <f t="shared" ref="Z200" si="1654">N200*U200+P200*U203-O200*V200-Q200*V203</f>
        <v>0</v>
      </c>
      <c r="AA200" s="8">
        <f t="shared" ref="AA200" si="1655">(N200*V200+O200*U200+P200*V203+Q200*U203)</f>
        <v>0.75148782592532848</v>
      </c>
      <c r="AB200" s="20"/>
      <c r="AC200" s="1">
        <v>1</v>
      </c>
      <c r="AD200" s="9">
        <v>0</v>
      </c>
      <c r="AE200" s="2">
        <v>0</v>
      </c>
      <c r="AF200" s="8">
        <f t="shared" ref="AF200:AF263" si="1656">IF(0=(1-$AE$9*$AD$9*$B200^2),10^18,$B200*$AE$9/(1-$AE$9*$AD$9*$B200^2))</f>
        <v>0.55709500028219849</v>
      </c>
      <c r="AH200" s="1">
        <f t="shared" ref="AH200" si="1657">X200*AC200+Z200*AC203-Y200*AD200-AA200*AD203</f>
        <v>0.34128034023384968</v>
      </c>
      <c r="AI200" s="9">
        <f t="shared" ref="AI200" si="1658">(X200*AD200+Y200*AC200+Z200*AD203+AA200*AC203)</f>
        <v>0</v>
      </c>
      <c r="AJ200" s="2">
        <f t="shared" ref="AJ200" si="1659">X200*AE200+Z200*AE203-Y200*AF200-AA200*AF203</f>
        <v>0</v>
      </c>
      <c r="AK200" s="8">
        <f t="shared" ref="AK200" si="1660">(X200*AF200+Y200*AE200+Z200*AF203+AA200*AE203)</f>
        <v>0.94161339716421377</v>
      </c>
      <c r="AM200" s="1">
        <v>1</v>
      </c>
      <c r="AN200" s="7">
        <v>0</v>
      </c>
      <c r="AO200" s="2">
        <v>0</v>
      </c>
      <c r="AP200" s="8">
        <v>0</v>
      </c>
      <c r="AR200" s="1">
        <f t="shared" ref="AR200" si="1661">AH200*AM200+AJ200*AM203-AI200*AN200-AK200*AN203</f>
        <v>-0.35657194712608109</v>
      </c>
      <c r="AS200" s="9">
        <f t="shared" ref="AS200" si="1662">(AH200*AN200+AI200*AM200+AJ200*AN203+AK200*AM203)</f>
        <v>0</v>
      </c>
      <c r="AT200" s="2">
        <f t="shared" ref="AT200" si="1663">AH200*AO200+AJ200*AO203-AI200*AP200-AK200*AP203</f>
        <v>0</v>
      </c>
      <c r="AU200" s="8">
        <f t="shared" ref="AU200" si="1664">(AH200*AP200+AI200*AO200+AJ200*AP203+AK200*AO203)</f>
        <v>0.94161339716421377</v>
      </c>
      <c r="AV200" s="20"/>
      <c r="AW200" s="1">
        <v>1</v>
      </c>
      <c r="AX200" s="9">
        <v>0</v>
      </c>
      <c r="AY200" s="2">
        <v>0</v>
      </c>
      <c r="AZ200" s="8">
        <f t="shared" ref="AZ200:AZ263" si="1665">IF(0=(1-$AX$9*$AY$9*$B200^2),10^18,$B200*$AY$9/(1-$AX$9*$AY$9*$B200^2))</f>
        <v>0.57551161794782912</v>
      </c>
      <c r="BB200" s="1">
        <f t="shared" ref="BB200" si="1666">AR200*AW200+AT200*AW203-AS200*AX200-AU200*AX203</f>
        <v>-0.35657194712608109</v>
      </c>
      <c r="BC200" s="9">
        <f t="shared" ref="BC200" si="1667">(AR200*AX200+AS200*AW200+AT200*AX203+AU200*AW203)</f>
        <v>0</v>
      </c>
      <c r="BD200" s="2">
        <f t="shared" ref="BD200" si="1668">AR200*AY200+AT200*AY203-AS200*AZ200-AU200*AZ203</f>
        <v>0</v>
      </c>
      <c r="BE200" s="8">
        <f t="shared" ref="BE200" si="1669">(AR200*AZ200+AS200*AY200+AT200*AZ203+AU200*AY203)</f>
        <v>0.7364020989588751</v>
      </c>
      <c r="BG200" s="1">
        <v>1</v>
      </c>
      <c r="BH200" s="7">
        <v>0</v>
      </c>
      <c r="BI200" s="2">
        <v>0</v>
      </c>
      <c r="BJ200" s="8">
        <v>0</v>
      </c>
      <c r="BK200" s="20"/>
      <c r="BL200" s="1">
        <f t="shared" ref="BL200" si="1670">BB200*BG200+BD200*BG203-BC200*BH200-BE200*BH203</f>
        <v>-0.71363859686926046</v>
      </c>
      <c r="BM200" s="9">
        <f t="shared" ref="BM200" si="1671">(BB200*BH200+BC200*BG200+BD200*BH203+BE200*BG203)</f>
        <v>0</v>
      </c>
      <c r="BN200" s="2">
        <f t="shared" ref="BN200" si="1672">BB200*BI200+BD200*BI203-BC200*BJ200-BE200*BJ203</f>
        <v>0</v>
      </c>
      <c r="BO200" s="8">
        <f t="shared" ref="BO200" si="1673">(BB200*BJ200+BC200*BI200+BD200*BJ203+BE200*BI203)</f>
        <v>0.7364020989588751</v>
      </c>
      <c r="BP200" s="20"/>
      <c r="BQ200" s="16">
        <v>1</v>
      </c>
      <c r="BR200" s="23">
        <v>0</v>
      </c>
      <c r="BS200" s="14">
        <v>0</v>
      </c>
      <c r="BT200" s="22">
        <v>0</v>
      </c>
      <c r="BV200" s="1">
        <f t="shared" ref="BV200" si="1674">BL200*BQ200+BN200*BQ203-BM200*BR200-BO200*BR203</f>
        <v>-0.71363859686926046</v>
      </c>
      <c r="BW200" s="9">
        <f t="shared" ref="BW200" si="1675">(BL200*BR200+BM200*BQ200+BN200*BR203+BO200*BQ203)</f>
        <v>0.7364020989588751</v>
      </c>
      <c r="BX200" s="2">
        <f t="shared" ref="BX200" si="1676">BL200*BS200+BN200*BS203-BM200*BT200-BO200*BT203</f>
        <v>0</v>
      </c>
      <c r="BY200" s="8">
        <f t="shared" ref="BY200" si="1677">(BL200*BT200+BM200*BS200+BN200*BT203+BO200*BS203)</f>
        <v>0.7364020989588751</v>
      </c>
      <c r="CA200" s="28">
        <f t="shared" ref="CA200" si="1678">20*LOG(((1+$BR$9)/$BR$9)/((BV200+BV203)^2+(BW200+BW203)^2)^0.5)</f>
        <v>-5.3242059737131598E-3</v>
      </c>
      <c r="CC200" s="114">
        <f t="shared" ref="CC200" si="1679">((BV200^2+BW200^2)^0.5)/((BV203^2+BW203^2)^0.5)</f>
        <v>1.0502558112959415</v>
      </c>
      <c r="CD200" s="13"/>
      <c r="CE200" s="59">
        <f t="shared" si="1303"/>
        <v>3.42</v>
      </c>
      <c r="CF200" s="60">
        <f t="shared" si="1304"/>
        <v>-49.012136653213901</v>
      </c>
      <c r="CG200" s="62">
        <f t="shared" si="1305"/>
        <v>-64.503254889468707</v>
      </c>
      <c r="CH200" s="64"/>
      <c r="CI200" s="86"/>
      <c r="CJ200" s="86"/>
      <c r="CK200" s="17">
        <f t="shared" si="1306"/>
        <v>-3.2814196288643137E-5</v>
      </c>
    </row>
    <row r="201" spans="2:89" ht="18.600000000000001" customHeight="1" thickBot="1">
      <c r="D201" s="3"/>
      <c r="G201" s="4"/>
      <c r="I201" s="3"/>
      <c r="L201" s="4"/>
      <c r="N201" s="3"/>
      <c r="Q201" s="4"/>
      <c r="S201" s="3"/>
      <c r="V201" s="4"/>
      <c r="X201" s="3"/>
      <c r="AA201" s="4"/>
      <c r="AC201" s="3"/>
      <c r="AF201" s="4"/>
      <c r="AH201" s="3"/>
      <c r="AK201" s="4"/>
      <c r="AM201" s="3"/>
      <c r="AP201" s="4"/>
      <c r="AR201" s="3"/>
      <c r="AU201" s="4"/>
      <c r="AW201" s="3"/>
      <c r="AZ201" s="4"/>
      <c r="BB201" s="3"/>
      <c r="BE201" s="4"/>
      <c r="BG201" s="3"/>
      <c r="BJ201" s="4"/>
      <c r="BL201" s="3"/>
      <c r="BO201" s="4"/>
      <c r="BQ201" s="16"/>
      <c r="BR201" s="14"/>
      <c r="BS201" s="14"/>
      <c r="BT201" s="17"/>
      <c r="BV201" s="3"/>
      <c r="BY201" s="4"/>
      <c r="CC201" s="115"/>
      <c r="CD201" s="13"/>
      <c r="CE201" s="59">
        <f t="shared" si="1303"/>
        <v>3.44</v>
      </c>
      <c r="CF201" s="60">
        <f t="shared" si="1304"/>
        <v>-48.991944900856758</v>
      </c>
      <c r="CG201" s="62">
        <f t="shared" si="1305"/>
        <v>-64.66076735206191</v>
      </c>
      <c r="CH201" s="64"/>
      <c r="CI201" s="86"/>
      <c r="CJ201" s="86"/>
      <c r="CK201" s="17">
        <f t="shared" si="1306"/>
        <v>-3.2833946409856492E-5</v>
      </c>
    </row>
    <row r="202" spans="2:89" ht="18.600000000000001" customHeight="1" thickBot="1">
      <c r="D202" s="271" t="s">
        <v>141</v>
      </c>
      <c r="E202" s="272"/>
      <c r="F202" s="273" t="s">
        <v>142</v>
      </c>
      <c r="G202" s="274"/>
      <c r="H202" s="237"/>
      <c r="I202" s="271" t="s">
        <v>143</v>
      </c>
      <c r="J202" s="272"/>
      <c r="K202" s="273" t="s">
        <v>144</v>
      </c>
      <c r="L202" s="274"/>
      <c r="N202" s="262" t="s">
        <v>145</v>
      </c>
      <c r="O202" s="263"/>
      <c r="P202" s="264" t="s">
        <v>146</v>
      </c>
      <c r="Q202" s="265"/>
      <c r="S202" s="271" t="s">
        <v>147</v>
      </c>
      <c r="T202" s="272"/>
      <c r="U202" s="273" t="s">
        <v>148</v>
      </c>
      <c r="V202" s="274"/>
      <c r="W202" s="20"/>
      <c r="X202" s="262" t="s">
        <v>149</v>
      </c>
      <c r="Y202" s="263"/>
      <c r="Z202" s="264" t="s">
        <v>150</v>
      </c>
      <c r="AA202" s="265"/>
      <c r="AB202" s="20"/>
      <c r="AC202" s="271" t="s">
        <v>151</v>
      </c>
      <c r="AD202" s="272"/>
      <c r="AE202" s="273" t="s">
        <v>152</v>
      </c>
      <c r="AF202" s="274"/>
      <c r="AG202" s="20"/>
      <c r="AH202" s="262" t="s">
        <v>153</v>
      </c>
      <c r="AI202" s="263"/>
      <c r="AJ202" s="264" t="s">
        <v>154</v>
      </c>
      <c r="AK202" s="265"/>
      <c r="AL202" s="20"/>
      <c r="AM202" s="271" t="s">
        <v>155</v>
      </c>
      <c r="AN202" s="272"/>
      <c r="AO202" s="273" t="s">
        <v>156</v>
      </c>
      <c r="AP202" s="274"/>
      <c r="AR202" s="262" t="s">
        <v>157</v>
      </c>
      <c r="AS202" s="263"/>
      <c r="AT202" s="264" t="s">
        <v>158</v>
      </c>
      <c r="AU202" s="265"/>
      <c r="AV202" s="41"/>
      <c r="AW202" s="271" t="s">
        <v>159</v>
      </c>
      <c r="AX202" s="272"/>
      <c r="AY202" s="273" t="s">
        <v>160</v>
      </c>
      <c r="AZ202" s="274"/>
      <c r="BA202" s="20"/>
      <c r="BB202" s="262" t="s">
        <v>161</v>
      </c>
      <c r="BC202" s="263"/>
      <c r="BD202" s="264" t="s">
        <v>162</v>
      </c>
      <c r="BE202" s="265"/>
      <c r="BF202" s="41"/>
      <c r="BG202" s="271" t="s">
        <v>163</v>
      </c>
      <c r="BH202" s="272"/>
      <c r="BI202" s="273" t="s">
        <v>164</v>
      </c>
      <c r="BJ202" s="274"/>
      <c r="BK202" s="41"/>
      <c r="BL202" s="262" t="s">
        <v>165</v>
      </c>
      <c r="BM202" s="263"/>
      <c r="BN202" s="264" t="s">
        <v>166</v>
      </c>
      <c r="BO202" s="265"/>
      <c r="BP202" s="41"/>
      <c r="BQ202" s="271" t="s">
        <v>167</v>
      </c>
      <c r="BR202" s="272"/>
      <c r="BS202" s="273" t="s">
        <v>168</v>
      </c>
      <c r="BT202" s="274"/>
      <c r="BU202" s="20"/>
      <c r="BV202" s="262" t="s">
        <v>169</v>
      </c>
      <c r="BW202" s="263"/>
      <c r="BX202" s="264" t="s">
        <v>170</v>
      </c>
      <c r="BY202" s="265"/>
      <c r="CA202" s="55" t="s">
        <v>35</v>
      </c>
      <c r="CC202" s="116" t="s">
        <v>75</v>
      </c>
      <c r="CD202" s="13"/>
      <c r="CE202" s="59">
        <f t="shared" si="1303"/>
        <v>3.46</v>
      </c>
      <c r="CF202" s="60">
        <f t="shared" si="1304"/>
        <v>-48.973107669619353</v>
      </c>
      <c r="CG202" s="62">
        <f t="shared" si="1305"/>
        <v>-64.816287387966128</v>
      </c>
      <c r="CH202" s="64"/>
      <c r="CI202" s="86"/>
      <c r="CJ202" s="86"/>
      <c r="CK202" s="17">
        <f t="shared" si="1306"/>
        <v>-3.2843985836378728E-5</v>
      </c>
    </row>
    <row r="203" spans="2:89" ht="18.600000000000001" customHeight="1" thickTop="1" thickBot="1">
      <c r="D203" s="1">
        <v>0</v>
      </c>
      <c r="E203" s="9">
        <f t="shared" ref="E203" si="1680">$E$9*$B200</f>
        <v>0.68254400000000004</v>
      </c>
      <c r="F203" s="2">
        <v>1</v>
      </c>
      <c r="G203" s="8">
        <v>0</v>
      </c>
      <c r="I203" s="1">
        <v>0</v>
      </c>
      <c r="J203" s="9">
        <v>0</v>
      </c>
      <c r="K203" s="2">
        <v>1</v>
      </c>
      <c r="L203" s="8">
        <v>0</v>
      </c>
      <c r="N203" s="1">
        <f t="shared" ref="N203" si="1681">D203*I200+F203*I203-E203*J200-G203*J203</f>
        <v>0</v>
      </c>
      <c r="O203" s="9">
        <f t="shared" ref="O203" si="1682">(D203*J200+E203*I200+F203*J203+G203*I203)</f>
        <v>0.68254400000000004</v>
      </c>
      <c r="P203" s="2">
        <f t="shared" ref="P203" si="1683">D203*K200+F203*K203-E203*L200-G203*L203</f>
        <v>0.48707649334162262</v>
      </c>
      <c r="Q203" s="8">
        <f t="shared" ref="Q203" si="1684">(D203*L200+E203*K200+F203*L203+G203*K203)</f>
        <v>0</v>
      </c>
      <c r="S203" s="1">
        <v>0</v>
      </c>
      <c r="T203" s="9">
        <f t="shared" ref="T203" si="1685">$T$9*$B200</f>
        <v>0.87655399999999994</v>
      </c>
      <c r="U203" s="2">
        <v>1</v>
      </c>
      <c r="V203" s="8">
        <v>0</v>
      </c>
      <c r="X203" s="1">
        <f t="shared" ref="X203" si="1686">N203*S200+P203*S203-O203*T200-Q203*T203</f>
        <v>0</v>
      </c>
      <c r="Y203" s="9">
        <f t="shared" ref="Y203" si="1687">(N203*T200+O203*S200+P203*T203+Q203*S203)</f>
        <v>1.1094928485445728</v>
      </c>
      <c r="Z203" s="2">
        <f t="shared" ref="Z203" si="1688">N203*U200+P203*U203-O203*V200-Q203*V203</f>
        <v>0.48707649334162262</v>
      </c>
      <c r="AA203" s="8">
        <f t="shared" ref="AA203" si="1689">(N203*V200+O203*U200+P203*V203+Q203*U203)</f>
        <v>0</v>
      </c>
      <c r="AB203" s="20"/>
      <c r="AC203" s="1">
        <v>0</v>
      </c>
      <c r="AD203" s="9">
        <v>0</v>
      </c>
      <c r="AE203" s="2">
        <v>1</v>
      </c>
      <c r="AF203" s="8">
        <v>0</v>
      </c>
      <c r="AH203" s="1">
        <f t="shared" ref="AH203" si="1690">X203*AC200+Z203*AC203-Y203*AD200-AA203*AD203</f>
        <v>0</v>
      </c>
      <c r="AI203" s="9">
        <f t="shared" ref="AI203" si="1691">(X203*AD200+Y203*AC200+Z203*AD203+AA203*AC203)</f>
        <v>1.1094928485445728</v>
      </c>
      <c r="AJ203" s="2">
        <f t="shared" ref="AJ203" si="1692">X203*AE200+Z203*AE203-Y203*AF200-AA203*AF203</f>
        <v>-0.13101642543141334</v>
      </c>
      <c r="AK203" s="8">
        <f t="shared" ref="AK203" si="1693">(X203*AF200+Y203*AE200+Z203*AF203+AA203*AE203)</f>
        <v>0</v>
      </c>
      <c r="AM203" s="1">
        <v>0</v>
      </c>
      <c r="AN203" s="9">
        <f t="shared" ref="AN203" si="1694">$AN$9*$B200</f>
        <v>0.741124</v>
      </c>
      <c r="AO203" s="2">
        <v>1</v>
      </c>
      <c r="AP203" s="8">
        <v>0</v>
      </c>
      <c r="AR203" s="1">
        <f t="shared" ref="AR203" si="1695">AH203*AM200+AJ203*AM203-AI203*AN200-AK203*AN203</f>
        <v>0</v>
      </c>
      <c r="AS203" s="9">
        <f t="shared" ref="AS203" si="1696">(AH203*AN200+AI203*AM200+AJ203*AN203+AK203*AM203)</f>
        <v>1.012393431263142</v>
      </c>
      <c r="AT203" s="2">
        <f t="shared" ref="AT203" si="1697">AH203*AO200+AJ203*AO203-AI203*AP200-AK203*AP203</f>
        <v>-0.13101642543141334</v>
      </c>
      <c r="AU203" s="8">
        <f t="shared" ref="AU203" si="1698">(AH203*AP200+AI203*AO200+AJ203*AP203+AK203*AO203)</f>
        <v>0</v>
      </c>
      <c r="AV203" s="20"/>
      <c r="AW203" s="1">
        <v>0</v>
      </c>
      <c r="AX203" s="9">
        <v>0</v>
      </c>
      <c r="AY203" s="2">
        <v>1</v>
      </c>
      <c r="AZ203" s="8">
        <v>0</v>
      </c>
      <c r="BB203" s="1">
        <f t="shared" ref="BB203" si="1699">AR203*AW200+AT203*AW203-AS203*AX200-AU203*AX203</f>
        <v>0</v>
      </c>
      <c r="BC203" s="9">
        <f t="shared" ref="BC203" si="1700">(AR203*AX200+AS203*AW200+AT203*AX203+AU203*AW203)</f>
        <v>1.012393431263142</v>
      </c>
      <c r="BD203" s="2">
        <f t="shared" ref="BD203" si="1701">AR203*AY200+AT203*AY203-AS203*AZ200-AU203*AZ203</f>
        <v>-0.71366060705741852</v>
      </c>
      <c r="BE203" s="8">
        <f t="shared" ref="BE203" si="1702">(AR203*AZ200+AS203*AY200+AT203*AZ203+AU203*AY203)</f>
        <v>0</v>
      </c>
      <c r="BG203" s="1">
        <v>0</v>
      </c>
      <c r="BH203" s="9">
        <f t="shared" ref="BH203" si="1703">$BH$9*$B200</f>
        <v>0.48487999999999992</v>
      </c>
      <c r="BI203" s="2">
        <v>1</v>
      </c>
      <c r="BJ203" s="8">
        <v>0</v>
      </c>
      <c r="BK203" s="20"/>
      <c r="BL203" s="1">
        <f t="shared" ref="BL203" si="1704">BB203*BG200+BD203*BG203-BC203*BH200-BE203*BH203</f>
        <v>0</v>
      </c>
      <c r="BM203" s="9">
        <f t="shared" ref="BM203" si="1705">(BB203*BH200+BC203*BG200+BD203*BH203+BE203*BG203)</f>
        <v>0.666353676113141</v>
      </c>
      <c r="BN203" s="2">
        <f t="shared" ref="BN203" si="1706">BB203*BI200+BD203*BI203-BC203*BJ200-BE203*BJ203</f>
        <v>-0.71366060705741852</v>
      </c>
      <c r="BO203" s="8">
        <f t="shared" ref="BO203" si="1707">(BB203*BJ200+BC203*BI200+BD203*BJ203+BE203*BI203)</f>
        <v>0</v>
      </c>
      <c r="BP203" s="20"/>
      <c r="BQ203" s="18">
        <f t="shared" ref="BQ203:BQ266" si="1708">1/$BR$9</f>
        <v>1</v>
      </c>
      <c r="BR203" s="25">
        <v>0</v>
      </c>
      <c r="BS203" s="19">
        <v>1</v>
      </c>
      <c r="BT203" s="24">
        <v>0</v>
      </c>
      <c r="BV203" s="1">
        <f t="shared" ref="BV203" si="1709">BL203*BQ200+BN203*BQ203-BM203*BR200-BO203*BR203</f>
        <v>-0.71366060705741852</v>
      </c>
      <c r="BW203" s="9">
        <f t="shared" ref="BW203" si="1710">(BL203*BR200+BM203*BQ200+BN203*BR203+BO203*BQ203)</f>
        <v>0.666353676113141</v>
      </c>
      <c r="BX203" s="2">
        <f t="shared" ref="BX203" si="1711">BL203*BS200+BN203*BS203-BM203*BT200-BO203*BT203</f>
        <v>-0.71366060705741852</v>
      </c>
      <c r="BY203" s="8">
        <f t="shared" ref="BY203" si="1712">(BL203*BT200+BM203*BS200+BN203*BT203+BO203*BS203)</f>
        <v>0</v>
      </c>
      <c r="CA203" s="56">
        <f t="shared" ref="CA203" si="1713">(180/PI())*ATAN(-1*(BW200+BW203)/(BV200+BV203))</f>
        <v>44.503119322609628</v>
      </c>
      <c r="CC203" s="117">
        <f t="shared" ref="CC203" si="1714">20*LOG(((1-(10^(CA200/20)^2)*(1-((1-CC200)/(1+CC200))^2))^0.5))</f>
        <v>-27.386673742114397</v>
      </c>
      <c r="CD203" s="13"/>
      <c r="CE203" s="59">
        <f t="shared" si="1303"/>
        <v>3.48</v>
      </c>
      <c r="CF203" s="60">
        <f t="shared" si="1304"/>
        <v>-48.955573511872565</v>
      </c>
      <c r="CG203" s="62">
        <f t="shared" si="1305"/>
        <v>-64.969853622693662</v>
      </c>
      <c r="CH203" s="64"/>
      <c r="CI203" s="86"/>
      <c r="CJ203" s="86"/>
      <c r="CK203" s="17">
        <f t="shared" si="1306"/>
        <v>-3.2844690977468174E-5</v>
      </c>
    </row>
    <row r="204" spans="2:89" ht="18.600000000000001" customHeight="1">
      <c r="CE204" s="59">
        <f t="shared" si="1303"/>
        <v>3.5</v>
      </c>
      <c r="CF204" s="60">
        <f t="shared" si="1304"/>
        <v>-48.939293349587267</v>
      </c>
      <c r="CG204" s="62">
        <f t="shared" si="1305"/>
        <v>-65.121503664428616</v>
      </c>
      <c r="CH204" s="86"/>
      <c r="CI204" s="86"/>
      <c r="CJ204" s="86"/>
      <c r="CK204" s="17">
        <f t="shared" si="1306"/>
        <v>-3.2836428570173174E-5</v>
      </c>
    </row>
    <row r="205" spans="2:89" ht="18.600000000000001" customHeight="1" thickBot="1">
      <c r="E205" s="6" t="s">
        <v>3</v>
      </c>
      <c r="J205" s="6" t="s">
        <v>5</v>
      </c>
      <c r="O205" s="6" t="s">
        <v>10</v>
      </c>
      <c r="T205" s="6" t="s">
        <v>6</v>
      </c>
      <c r="Y205" s="6" t="s">
        <v>11</v>
      </c>
      <c r="AD205" s="6" t="s">
        <v>12</v>
      </c>
      <c r="AI205" s="6" t="s">
        <v>13</v>
      </c>
      <c r="AN205" s="6" t="s">
        <v>14</v>
      </c>
      <c r="AS205" s="6" t="s">
        <v>15</v>
      </c>
      <c r="AX205" s="6" t="s">
        <v>19</v>
      </c>
      <c r="BC205" s="6" t="s">
        <v>17</v>
      </c>
      <c r="BH205" s="6" t="s">
        <v>20</v>
      </c>
      <c r="BM205" s="6" t="s">
        <v>18</v>
      </c>
      <c r="BQ205" s="26" t="s">
        <v>16</v>
      </c>
      <c r="BR205" s="26"/>
      <c r="BS205" s="21"/>
      <c r="BT205" s="21"/>
      <c r="BU205" s="21"/>
      <c r="BV205" s="21"/>
      <c r="BW205" s="26" t="s">
        <v>21</v>
      </c>
      <c r="BX205" s="21"/>
      <c r="BY205" s="21"/>
      <c r="CE205" s="59">
        <f t="shared" si="1303"/>
        <v>3.52</v>
      </c>
      <c r="CF205" s="60">
        <f t="shared" si="1304"/>
        <v>-48.924220339648798</v>
      </c>
      <c r="CG205" s="62">
        <f t="shared" si="1305"/>
        <v>-65.271274138050515</v>
      </c>
      <c r="CH205" s="86"/>
      <c r="CI205" s="86"/>
      <c r="CJ205" s="86"/>
      <c r="CK205" s="17">
        <f t="shared" si="1306"/>
        <v>-3.2819555669684852E-5</v>
      </c>
    </row>
    <row r="206" spans="2:89" ht="18.600000000000001" customHeight="1" thickBot="1">
      <c r="B206" s="11"/>
      <c r="D206" s="266" t="s">
        <v>113</v>
      </c>
      <c r="E206" s="267"/>
      <c r="F206" s="268" t="s">
        <v>114</v>
      </c>
      <c r="G206" s="269"/>
      <c r="H206" s="237"/>
      <c r="I206" s="262" t="s">
        <v>0</v>
      </c>
      <c r="J206" s="263"/>
      <c r="K206" s="264" t="s">
        <v>1</v>
      </c>
      <c r="L206" s="265"/>
      <c r="M206" s="21"/>
      <c r="N206" s="262" t="s">
        <v>115</v>
      </c>
      <c r="O206" s="263"/>
      <c r="P206" s="264" t="s">
        <v>116</v>
      </c>
      <c r="Q206" s="265"/>
      <c r="R206" s="21"/>
      <c r="S206" s="266" t="s">
        <v>117</v>
      </c>
      <c r="T206" s="267"/>
      <c r="U206" s="268" t="s">
        <v>118</v>
      </c>
      <c r="V206" s="269"/>
      <c r="W206" s="20"/>
      <c r="X206" s="262" t="s">
        <v>119</v>
      </c>
      <c r="Y206" s="263"/>
      <c r="Z206" s="264" t="s">
        <v>120</v>
      </c>
      <c r="AA206" s="265"/>
      <c r="AB206" s="20"/>
      <c r="AC206" s="262" t="s">
        <v>121</v>
      </c>
      <c r="AD206" s="263"/>
      <c r="AE206" s="264" t="s">
        <v>7</v>
      </c>
      <c r="AF206" s="265"/>
      <c r="AG206" s="20"/>
      <c r="AH206" s="262" t="s">
        <v>122</v>
      </c>
      <c r="AI206" s="263"/>
      <c r="AJ206" s="264" t="s">
        <v>123</v>
      </c>
      <c r="AK206" s="265"/>
      <c r="AL206" s="20"/>
      <c r="AM206" s="266" t="s">
        <v>124</v>
      </c>
      <c r="AN206" s="267"/>
      <c r="AO206" s="268" t="s">
        <v>125</v>
      </c>
      <c r="AP206" s="269"/>
      <c r="AQ206" s="21"/>
      <c r="AR206" s="262" t="s">
        <v>126</v>
      </c>
      <c r="AS206" s="263"/>
      <c r="AT206" s="264" t="s">
        <v>2</v>
      </c>
      <c r="AU206" s="265"/>
      <c r="AV206" s="41"/>
      <c r="AW206" s="262" t="s">
        <v>127</v>
      </c>
      <c r="AX206" s="263"/>
      <c r="AY206" s="264" t="s">
        <v>128</v>
      </c>
      <c r="AZ206" s="265"/>
      <c r="BA206" s="20"/>
      <c r="BB206" s="262" t="s">
        <v>129</v>
      </c>
      <c r="BC206" s="263"/>
      <c r="BD206" s="264" t="s">
        <v>130</v>
      </c>
      <c r="BE206" s="265"/>
      <c r="BF206" s="41"/>
      <c r="BG206" s="266" t="s">
        <v>131</v>
      </c>
      <c r="BH206" s="267"/>
      <c r="BI206" s="268" t="s">
        <v>132</v>
      </c>
      <c r="BJ206" s="269"/>
      <c r="BK206" s="41"/>
      <c r="BL206" s="262" t="s">
        <v>133</v>
      </c>
      <c r="BM206" s="263"/>
      <c r="BN206" s="264" t="s">
        <v>134</v>
      </c>
      <c r="BO206" s="265"/>
      <c r="BP206" s="41"/>
      <c r="BQ206" s="262" t="s">
        <v>135</v>
      </c>
      <c r="BR206" s="263"/>
      <c r="BS206" s="264" t="s">
        <v>136</v>
      </c>
      <c r="BT206" s="265"/>
      <c r="BU206" s="20"/>
      <c r="BV206" s="262" t="s">
        <v>137</v>
      </c>
      <c r="BW206" s="263"/>
      <c r="BX206" s="264" t="s">
        <v>138</v>
      </c>
      <c r="BY206" s="265"/>
      <c r="CA206" s="27" t="s">
        <v>8</v>
      </c>
      <c r="CC206" s="113" t="s">
        <v>74</v>
      </c>
      <c r="CD206" s="13"/>
      <c r="CE206" s="59">
        <f t="shared" si="1303"/>
        <v>3.54</v>
      </c>
      <c r="CF206" s="60">
        <f t="shared" si="1304"/>
        <v>-48.910309748409958</v>
      </c>
      <c r="CG206" s="62">
        <f t="shared" si="1305"/>
        <v>-65.419200717775212</v>
      </c>
      <c r="CH206" s="64"/>
      <c r="CI206" s="86"/>
      <c r="CJ206" s="86"/>
      <c r="CK206" s="17">
        <f t="shared" si="1306"/>
        <v>-3.2794419671513183E-5</v>
      </c>
    </row>
    <row r="207" spans="2:89" ht="18.600000000000001" customHeight="1" thickTop="1" thickBot="1">
      <c r="B207" s="37">
        <v>0.6</v>
      </c>
      <c r="D207" s="1">
        <v>1</v>
      </c>
      <c r="E207" s="7">
        <v>0</v>
      </c>
      <c r="F207" s="2">
        <v>0</v>
      </c>
      <c r="G207" s="8">
        <v>0</v>
      </c>
      <c r="I207" s="1">
        <v>1</v>
      </c>
      <c r="J207" s="9">
        <v>0</v>
      </c>
      <c r="K207" s="2">
        <v>0</v>
      </c>
      <c r="L207" s="8">
        <f t="shared" ref="L207:L270" si="1715">IF(0=(1-$J$9*$K$9*$B207^2),10^18,$B207*$K$9/(1-$J$9*$K$9*$B207^2))</f>
        <v>0.78203792684469997</v>
      </c>
      <c r="N207" s="1">
        <f t="shared" ref="N207" si="1716">D207*I207+F207*I210-E207*J207-G207*J210</f>
        <v>1</v>
      </c>
      <c r="O207" s="9">
        <f t="shared" ref="O207" si="1717">(D207*J207+E207*I207+F207*J210+G207*I210)</f>
        <v>0</v>
      </c>
      <c r="P207" s="2">
        <f t="shared" ref="P207" si="1718">D207*K207+F207*K210-E207*L207-G207*L210</f>
        <v>0</v>
      </c>
      <c r="Q207" s="8">
        <f t="shared" ref="Q207" si="1719">(D207*L207+E207*K207+F207*L210+G207*K210)</f>
        <v>0.78203792684469997</v>
      </c>
      <c r="S207" s="1">
        <v>1</v>
      </c>
      <c r="T207" s="7">
        <v>0</v>
      </c>
      <c r="U207" s="2">
        <v>0</v>
      </c>
      <c r="V207" s="8">
        <v>0</v>
      </c>
      <c r="X207" s="1">
        <f t="shared" ref="X207" si="1720">N207*S207+P207*S210-O207*T207-Q207*T210</f>
        <v>0.29086364869576298</v>
      </c>
      <c r="Y207" s="9">
        <f t="shared" ref="Y207" si="1721">(N207*T207+O207*S207+P207*T210+Q207*S210)</f>
        <v>0</v>
      </c>
      <c r="Z207" s="2">
        <f t="shared" ref="Z207" si="1722">N207*U207+P207*U210-O207*V207-Q207*V210</f>
        <v>0</v>
      </c>
      <c r="AA207" s="8">
        <f t="shared" ref="AA207" si="1723">(N207*V207+O207*U207+P207*V210+Q207*U210)</f>
        <v>0.78203792684469997</v>
      </c>
      <c r="AB207" s="20"/>
      <c r="AC207" s="1">
        <v>1</v>
      </c>
      <c r="AD207" s="9">
        <v>0</v>
      </c>
      <c r="AE207" s="2">
        <v>0</v>
      </c>
      <c r="AF207" s="8">
        <f t="shared" ref="AF207:AF270" si="1724">IF(0=(1-$AE$9*$AD$9*$B207^2),10^18,$B207*$AE$9/(1-$AE$9*$AD$9*$B207^2))</f>
        <v>0.58982233855976018</v>
      </c>
      <c r="AH207" s="1">
        <f t="shared" ref="AH207" si="1725">X207*AC207+Z207*AC210-Y207*AD207-AA207*AD210</f>
        <v>0.29086364869576298</v>
      </c>
      <c r="AI207" s="9">
        <f t="shared" ref="AI207" si="1726">(X207*AD207+Y207*AC207+Z207*AD210+AA207*AC210)</f>
        <v>0</v>
      </c>
      <c r="AJ207" s="2">
        <f t="shared" ref="AJ207" si="1727">X207*AE207+Z207*AE210-Y207*AF207-AA207*AF210</f>
        <v>0</v>
      </c>
      <c r="AK207" s="8">
        <f t="shared" ref="AK207" si="1728">(X207*AF207+Y207*AE207+Z207*AF210+AA207*AE210)</f>
        <v>0.95359580432045943</v>
      </c>
      <c r="AM207" s="1">
        <v>1</v>
      </c>
      <c r="AN207" s="7">
        <v>0</v>
      </c>
      <c r="AO207" s="2">
        <v>0</v>
      </c>
      <c r="AP207" s="8">
        <v>0</v>
      </c>
      <c r="AR207" s="1">
        <f t="shared" ref="AR207" si="1729">AH207*AM207+AJ207*AM210-AI207*AN207-AK207*AN210</f>
        <v>-0.44023918256064687</v>
      </c>
      <c r="AS207" s="9">
        <f t="shared" ref="AS207" si="1730">(AH207*AN207+AI207*AM207+AJ207*AN210+AK207*AM210)</f>
        <v>0</v>
      </c>
      <c r="AT207" s="2">
        <f t="shared" ref="AT207" si="1731">AH207*AO207+AJ207*AO210-AI207*AP207-AK207*AP210</f>
        <v>0</v>
      </c>
      <c r="AU207" s="8">
        <f t="shared" ref="AU207" si="1732">(AH207*AP207+AI207*AO207+AJ207*AP210+AK207*AO210)</f>
        <v>0.95359580432045943</v>
      </c>
      <c r="AV207" s="20"/>
      <c r="AW207" s="1">
        <v>1</v>
      </c>
      <c r="AX207" s="9">
        <v>0</v>
      </c>
      <c r="AY207" s="2">
        <v>0</v>
      </c>
      <c r="AZ207" s="8">
        <f t="shared" ref="AZ207:AZ270" si="1733">IF(0=(1-$AX$9*$AY$9*$B207^2),10^18,$B207*$AY$9/(1-$AX$9*$AY$9*$B207^2))</f>
        <v>0.60545308430697642</v>
      </c>
      <c r="BB207" s="1">
        <f t="shared" ref="BB207" si="1734">AR207*AW207+AT207*AW210-AS207*AX207-AU207*AX210</f>
        <v>-0.44023918256064687</v>
      </c>
      <c r="BC207" s="9">
        <f t="shared" ref="BC207" si="1735">(AR207*AX207+AS207*AW207+AT207*AX210+AU207*AW210)</f>
        <v>0</v>
      </c>
      <c r="BD207" s="2">
        <f t="shared" ref="BD207" si="1736">AR207*AY207+AT207*AY210-AS207*AZ207-AU207*AZ210</f>
        <v>0</v>
      </c>
      <c r="BE207" s="8">
        <f t="shared" ref="BE207" si="1737">(AR207*AZ207+AS207*AY207+AT207*AZ210+AU207*AY210)</f>
        <v>0.68705163340633368</v>
      </c>
      <c r="BG207" s="1">
        <v>1</v>
      </c>
      <c r="BH207" s="7">
        <v>0</v>
      </c>
      <c r="BI207" s="2">
        <v>0</v>
      </c>
      <c r="BJ207" s="8">
        <v>0</v>
      </c>
      <c r="BK207" s="20"/>
      <c r="BL207" s="1">
        <f t="shared" ref="BL207" si="1738">BB207*BG207+BD207*BG210-BC207*BH207-BE207*BH210</f>
        <v>-0.78486428187726376</v>
      </c>
      <c r="BM207" s="9">
        <f t="shared" ref="BM207" si="1739">(BB207*BH207+BC207*BG207+BD207*BH210+BE207*BG210)</f>
        <v>0</v>
      </c>
      <c r="BN207" s="2">
        <f t="shared" ref="BN207" si="1740">BB207*BI207+BD207*BI210-BC207*BJ207-BE207*BJ210</f>
        <v>0</v>
      </c>
      <c r="BO207" s="8">
        <f t="shared" ref="BO207" si="1741">(BB207*BJ207+BC207*BI207+BD207*BJ210+BE207*BI210)</f>
        <v>0.68705163340633368</v>
      </c>
      <c r="BP207" s="20"/>
      <c r="BQ207" s="16">
        <v>1</v>
      </c>
      <c r="BR207" s="23">
        <v>0</v>
      </c>
      <c r="BS207" s="14">
        <v>0</v>
      </c>
      <c r="BT207" s="22">
        <v>0</v>
      </c>
      <c r="BV207" s="1">
        <f t="shared" ref="BV207" si="1742">BL207*BQ207+BN207*BQ210-BM207*BR207-BO207*BR210</f>
        <v>-0.78486428187726376</v>
      </c>
      <c r="BW207" s="9">
        <f t="shared" ref="BW207" si="1743">(BL207*BR207+BM207*BQ207+BN207*BR210+BO207*BQ210)</f>
        <v>0.68705163340633368</v>
      </c>
      <c r="BX207" s="2">
        <f t="shared" ref="BX207" si="1744">BL207*BS207+BN207*BS210-BM207*BT207-BO207*BT210</f>
        <v>0</v>
      </c>
      <c r="BY207" s="8">
        <f t="shared" ref="BY207" si="1745">(BL207*BT207+BM207*BS207+BN207*BT210+BO207*BS210)</f>
        <v>0.68705163340633368</v>
      </c>
      <c r="CA207" s="28">
        <f t="shared" ref="CA207" si="1746">20*LOG(((1+$BR$9)/$BR$9)/((BV207+BV210)^2+(BW207+BW210)^2)^0.5)</f>
        <v>-1.7803851556360599E-2</v>
      </c>
      <c r="CC207" s="114">
        <f t="shared" ref="CC207" si="1747">((BV207^2+BW207^2)^0.5)/((BV210^2+BW210^2)^0.5)</f>
        <v>1.0825849375377108</v>
      </c>
      <c r="CD207" s="13"/>
      <c r="CE207" s="59">
        <f t="shared" si="1303"/>
        <v>3.56</v>
      </c>
      <c r="CF207" s="60">
        <f t="shared" si="1304"/>
        <v>-48.89751883473685</v>
      </c>
      <c r="CG207" s="62">
        <f t="shared" si="1305"/>
        <v>-65.565318158479286</v>
      </c>
      <c r="CH207" s="64"/>
      <c r="CI207" s="86"/>
      <c r="CJ207" s="86"/>
      <c r="CK207" s="17">
        <f t="shared" si="1306"/>
        <v>-3.2761358361628946E-5</v>
      </c>
    </row>
    <row r="208" spans="2:89" ht="18.600000000000001" customHeight="1" thickBot="1">
      <c r="D208" s="3"/>
      <c r="G208" s="4"/>
      <c r="I208" s="3"/>
      <c r="L208" s="4"/>
      <c r="N208" s="3"/>
      <c r="Q208" s="4"/>
      <c r="S208" s="3"/>
      <c r="V208" s="4"/>
      <c r="X208" s="3"/>
      <c r="AA208" s="4"/>
      <c r="AC208" s="3"/>
      <c r="AF208" s="4"/>
      <c r="AH208" s="3"/>
      <c r="AK208" s="4"/>
      <c r="AM208" s="3"/>
      <c r="AP208" s="4"/>
      <c r="AR208" s="3"/>
      <c r="AU208" s="4"/>
      <c r="AW208" s="3"/>
      <c r="AZ208" s="4"/>
      <c r="BB208" s="3"/>
      <c r="BE208" s="4"/>
      <c r="BG208" s="3"/>
      <c r="BJ208" s="4"/>
      <c r="BL208" s="3"/>
      <c r="BO208" s="4"/>
      <c r="BQ208" s="16"/>
      <c r="BR208" s="14"/>
      <c r="BS208" s="14"/>
      <c r="BT208" s="17"/>
      <c r="BV208" s="3"/>
      <c r="BY208" s="4"/>
      <c r="CC208" s="115"/>
      <c r="CD208" s="13"/>
      <c r="CE208" s="59">
        <f t="shared" si="1303"/>
        <v>3.58</v>
      </c>
      <c r="CF208" s="60">
        <f t="shared" si="1304"/>
        <v>-48.885806740870869</v>
      </c>
      <c r="CG208" s="62">
        <f t="shared" si="1305"/>
        <v>-65.709660325770287</v>
      </c>
      <c r="CH208" s="64"/>
      <c r="CI208" s="86"/>
      <c r="CJ208" s="86"/>
      <c r="CK208" s="17">
        <f t="shared" si="1306"/>
        <v>-3.2720699980106544E-5</v>
      </c>
    </row>
    <row r="209" spans="2:89" ht="18.600000000000001" customHeight="1" thickBot="1">
      <c r="D209" s="271" t="s">
        <v>141</v>
      </c>
      <c r="E209" s="272"/>
      <c r="F209" s="273" t="s">
        <v>142</v>
      </c>
      <c r="G209" s="274"/>
      <c r="H209" s="237"/>
      <c r="I209" s="271" t="s">
        <v>143</v>
      </c>
      <c r="J209" s="272"/>
      <c r="K209" s="273" t="s">
        <v>144</v>
      </c>
      <c r="L209" s="274"/>
      <c r="N209" s="262" t="s">
        <v>145</v>
      </c>
      <c r="O209" s="263"/>
      <c r="P209" s="264" t="s">
        <v>146</v>
      </c>
      <c r="Q209" s="265"/>
      <c r="S209" s="271" t="s">
        <v>147</v>
      </c>
      <c r="T209" s="272"/>
      <c r="U209" s="273" t="s">
        <v>148</v>
      </c>
      <c r="V209" s="274"/>
      <c r="W209" s="20"/>
      <c r="X209" s="262" t="s">
        <v>149</v>
      </c>
      <c r="Y209" s="263"/>
      <c r="Z209" s="264" t="s">
        <v>150</v>
      </c>
      <c r="AA209" s="265"/>
      <c r="AB209" s="20"/>
      <c r="AC209" s="271" t="s">
        <v>151</v>
      </c>
      <c r="AD209" s="272"/>
      <c r="AE209" s="273" t="s">
        <v>152</v>
      </c>
      <c r="AF209" s="274"/>
      <c r="AG209" s="20"/>
      <c r="AH209" s="262" t="s">
        <v>153</v>
      </c>
      <c r="AI209" s="263"/>
      <c r="AJ209" s="264" t="s">
        <v>154</v>
      </c>
      <c r="AK209" s="265"/>
      <c r="AL209" s="20"/>
      <c r="AM209" s="271" t="s">
        <v>155</v>
      </c>
      <c r="AN209" s="272"/>
      <c r="AO209" s="273" t="s">
        <v>156</v>
      </c>
      <c r="AP209" s="274"/>
      <c r="AR209" s="262" t="s">
        <v>157</v>
      </c>
      <c r="AS209" s="263"/>
      <c r="AT209" s="264" t="s">
        <v>158</v>
      </c>
      <c r="AU209" s="265"/>
      <c r="AV209" s="41"/>
      <c r="AW209" s="271" t="s">
        <v>159</v>
      </c>
      <c r="AX209" s="272"/>
      <c r="AY209" s="273" t="s">
        <v>160</v>
      </c>
      <c r="AZ209" s="274"/>
      <c r="BA209" s="20"/>
      <c r="BB209" s="262" t="s">
        <v>161</v>
      </c>
      <c r="BC209" s="263"/>
      <c r="BD209" s="264" t="s">
        <v>162</v>
      </c>
      <c r="BE209" s="265"/>
      <c r="BF209" s="41"/>
      <c r="BG209" s="271" t="s">
        <v>163</v>
      </c>
      <c r="BH209" s="272"/>
      <c r="BI209" s="273" t="s">
        <v>164</v>
      </c>
      <c r="BJ209" s="274"/>
      <c r="BK209" s="41"/>
      <c r="BL209" s="262" t="s">
        <v>165</v>
      </c>
      <c r="BM209" s="263"/>
      <c r="BN209" s="264" t="s">
        <v>166</v>
      </c>
      <c r="BO209" s="265"/>
      <c r="BP209" s="41"/>
      <c r="BQ209" s="271" t="s">
        <v>167</v>
      </c>
      <c r="BR209" s="272"/>
      <c r="BS209" s="273" t="s">
        <v>168</v>
      </c>
      <c r="BT209" s="274"/>
      <c r="BU209" s="20"/>
      <c r="BV209" s="262" t="s">
        <v>169</v>
      </c>
      <c r="BW209" s="263"/>
      <c r="BX209" s="264" t="s">
        <v>170</v>
      </c>
      <c r="BY209" s="265"/>
      <c r="CA209" s="55" t="s">
        <v>35</v>
      </c>
      <c r="CC209" s="116" t="s">
        <v>75</v>
      </c>
      <c r="CD209" s="13"/>
      <c r="CE209" s="59">
        <f t="shared" si="1303"/>
        <v>3.6</v>
      </c>
      <c r="CF209" s="60">
        <f t="shared" si="1304"/>
        <v>-48.875134390492661</v>
      </c>
      <c r="CG209" s="62">
        <f t="shared" si="1305"/>
        <v>-65.852260224862206</v>
      </c>
      <c r="CH209" s="64"/>
      <c r="CI209" s="86"/>
      <c r="CJ209" s="86"/>
      <c r="CK209" s="17">
        <f t="shared" si="1306"/>
        <v>-3.2672763312732705E-5</v>
      </c>
    </row>
    <row r="210" spans="2:89" ht="18.600000000000001" customHeight="1" thickTop="1" thickBot="1">
      <c r="D210" s="1">
        <v>0</v>
      </c>
      <c r="E210" s="9">
        <f t="shared" ref="E210" si="1748">$E$9*$B207</f>
        <v>0.70608000000000004</v>
      </c>
      <c r="F210" s="2">
        <v>1</v>
      </c>
      <c r="G210" s="8">
        <v>0</v>
      </c>
      <c r="I210" s="1">
        <v>0</v>
      </c>
      <c r="J210" s="9">
        <v>0</v>
      </c>
      <c r="K210" s="2">
        <v>1</v>
      </c>
      <c r="L210" s="8">
        <v>0</v>
      </c>
      <c r="N210" s="1">
        <f t="shared" ref="N210" si="1749">D210*I207+F210*I210-E210*J207-G210*J210</f>
        <v>0</v>
      </c>
      <c r="O210" s="9">
        <f t="shared" ref="O210" si="1750">(D210*J207+E210*I207+F210*J210+G210*I210)</f>
        <v>0.70608000000000004</v>
      </c>
      <c r="P210" s="2">
        <f t="shared" ref="P210" si="1751">D210*K207+F210*K210-E210*L207-G210*L210</f>
        <v>0.44781866061349418</v>
      </c>
      <c r="Q210" s="8">
        <f t="shared" ref="Q210" si="1752">(D210*L207+E210*K207+F210*L210+G210*K210)</f>
        <v>0</v>
      </c>
      <c r="S210" s="1">
        <v>0</v>
      </c>
      <c r="T210" s="9">
        <f t="shared" ref="T210" si="1753">$T$9*$B207</f>
        <v>0.90678000000000003</v>
      </c>
      <c r="U210" s="2">
        <v>1</v>
      </c>
      <c r="V210" s="8">
        <v>0</v>
      </c>
      <c r="X210" s="1">
        <f t="shared" ref="X210" si="1754">N210*S207+P210*S210-O210*T207-Q210*T210</f>
        <v>0</v>
      </c>
      <c r="Y210" s="9">
        <f t="shared" ref="Y210" si="1755">(N210*T207+O210*S207+P210*T210+Q210*S210)</f>
        <v>1.1121530050711044</v>
      </c>
      <c r="Z210" s="2">
        <f t="shared" ref="Z210" si="1756">N210*U207+P210*U210-O210*V207-Q210*V210</f>
        <v>0.44781866061349418</v>
      </c>
      <c r="AA210" s="8">
        <f t="shared" ref="AA210" si="1757">(N210*V207+O210*U207+P210*V210+Q210*U210)</f>
        <v>0</v>
      </c>
      <c r="AB210" s="20"/>
      <c r="AC210" s="1">
        <v>0</v>
      </c>
      <c r="AD210" s="9">
        <v>0</v>
      </c>
      <c r="AE210" s="2">
        <v>1</v>
      </c>
      <c r="AF210" s="8">
        <v>0</v>
      </c>
      <c r="AH210" s="1">
        <f t="shared" ref="AH210" si="1758">X210*AC207+Z210*AC210-Y210*AD207-AA210*AD210</f>
        <v>0</v>
      </c>
      <c r="AI210" s="9">
        <f t="shared" ref="AI210" si="1759">(X210*AD207+Y210*AC207+Z210*AD210+AA210*AC210)</f>
        <v>1.1121530050711044</v>
      </c>
      <c r="AJ210" s="2">
        <f t="shared" ref="AJ210" si="1760">X210*AE207+Z210*AE210-Y210*AF207-AA210*AF210</f>
        <v>-0.20815402567380947</v>
      </c>
      <c r="AK210" s="8">
        <f t="shared" ref="AK210" si="1761">(X210*AF207+Y210*AE207+Z210*AF210+AA210*AE210)</f>
        <v>0</v>
      </c>
      <c r="AM210" s="1">
        <v>0</v>
      </c>
      <c r="AN210" s="9">
        <f t="shared" ref="AN210" si="1762">$AN$9*$B207</f>
        <v>0.76668000000000003</v>
      </c>
      <c r="AO210" s="2">
        <v>1</v>
      </c>
      <c r="AP210" s="8">
        <v>0</v>
      </c>
      <c r="AR210" s="1">
        <f t="shared" ref="AR210" si="1763">AH210*AM207+AJ210*AM210-AI210*AN207-AK210*AN210</f>
        <v>0</v>
      </c>
      <c r="AS210" s="9">
        <f t="shared" ref="AS210" si="1764">(AH210*AN207+AI210*AM207+AJ210*AN210+AK210*AM210)</f>
        <v>0.95256547666750813</v>
      </c>
      <c r="AT210" s="2">
        <f t="shared" ref="AT210" si="1765">AH210*AO207+AJ210*AO210-AI210*AP207-AK210*AP210</f>
        <v>-0.20815402567380947</v>
      </c>
      <c r="AU210" s="8">
        <f t="shared" ref="AU210" si="1766">(AH210*AP207+AI210*AO207+AJ210*AP210+AK210*AO210)</f>
        <v>0</v>
      </c>
      <c r="AV210" s="20"/>
      <c r="AW210" s="1">
        <v>0</v>
      </c>
      <c r="AX210" s="9">
        <v>0</v>
      </c>
      <c r="AY210" s="2">
        <v>1</v>
      </c>
      <c r="AZ210" s="8">
        <v>0</v>
      </c>
      <c r="BB210" s="1">
        <f t="shared" ref="BB210" si="1767">AR210*AW207+AT210*AW210-AS210*AX207-AU210*AX210</f>
        <v>0</v>
      </c>
      <c r="BC210" s="9">
        <f t="shared" ref="BC210" si="1768">(AR210*AX207+AS210*AW207+AT210*AX210+AU210*AW210)</f>
        <v>0.95256547666750813</v>
      </c>
      <c r="BD210" s="2">
        <f t="shared" ref="BD210" si="1769">AR210*AY207+AT210*AY210-AS210*AZ207-AU210*AZ210</f>
        <v>-0.78488773152649749</v>
      </c>
      <c r="BE210" s="8">
        <f t="shared" ref="BE210" si="1770">(AR210*AZ207+AS210*AY207+AT210*AZ210+AU210*AY210)</f>
        <v>0</v>
      </c>
      <c r="BG210" s="1">
        <v>0</v>
      </c>
      <c r="BH210" s="9">
        <f t="shared" ref="BH210" si="1771">$BH$9*$B207</f>
        <v>0.50159999999999993</v>
      </c>
      <c r="BI210" s="2">
        <v>1</v>
      </c>
      <c r="BJ210" s="8">
        <v>0</v>
      </c>
      <c r="BK210" s="20"/>
      <c r="BL210" s="1">
        <f t="shared" ref="BL210" si="1772">BB210*BG207+BD210*BG210-BC210*BH207-BE210*BH210</f>
        <v>0</v>
      </c>
      <c r="BM210" s="9">
        <f t="shared" ref="BM210" si="1773">(BB210*BH207+BC210*BG207+BD210*BH210+BE210*BG210)</f>
        <v>0.55886579053381702</v>
      </c>
      <c r="BN210" s="2">
        <f t="shared" ref="BN210" si="1774">BB210*BI207+BD210*BI210-BC210*BJ207-BE210*BJ210</f>
        <v>-0.78488773152649749</v>
      </c>
      <c r="BO210" s="8">
        <f t="shared" ref="BO210" si="1775">(BB210*BJ207+BC210*BI207+BD210*BJ210+BE210*BI210)</f>
        <v>0</v>
      </c>
      <c r="BP210" s="20"/>
      <c r="BQ210" s="18">
        <f t="shared" ref="BQ210:BQ273" si="1776">1/$BR$9</f>
        <v>1</v>
      </c>
      <c r="BR210" s="25">
        <v>0</v>
      </c>
      <c r="BS210" s="19">
        <v>1</v>
      </c>
      <c r="BT210" s="24">
        <v>0</v>
      </c>
      <c r="BV210" s="1">
        <f t="shared" ref="BV210" si="1777">BL210*BQ207+BN210*BQ210-BM210*BR207-BO210*BR210</f>
        <v>-0.78488773152649749</v>
      </c>
      <c r="BW210" s="9">
        <f t="shared" ref="BW210" si="1778">(BL210*BR207+BM210*BQ207+BN210*BR210+BO210*BQ210)</f>
        <v>0.55886579053381702</v>
      </c>
      <c r="BX210" s="2">
        <f t="shared" ref="BX210" si="1779">BL210*BS207+BN210*BS210-BM210*BT207-BO210*BT210</f>
        <v>-0.78488773152649749</v>
      </c>
      <c r="BY210" s="8">
        <f t="shared" ref="BY210" si="1780">(BL210*BT207+BM210*BS207+BN210*BT210+BO210*BS210)</f>
        <v>0</v>
      </c>
      <c r="CA210" s="56">
        <f t="shared" ref="CA210" si="1781">(180/PI())*ATAN(-1*(BW207+BW210)/(BV207+BV210))</f>
        <v>38.439148800991376</v>
      </c>
      <c r="CC210" s="117">
        <f t="shared" ref="CC210" si="1782">20*LOG(((1-(10^(CA207/20)^2)*(1-((1-CC207)/(1+CC207))^2))^0.5))</f>
        <v>-22.473997115187025</v>
      </c>
      <c r="CD210" s="13"/>
      <c r="CE210" s="59">
        <f t="shared" si="1303"/>
        <v>3.62</v>
      </c>
      <c r="CF210" s="60">
        <f t="shared" si="1304"/>
        <v>-48.865464393429001</v>
      </c>
      <c r="CG210" s="62">
        <f t="shared" si="1305"/>
        <v>-65.99315002831186</v>
      </c>
      <c r="CH210" s="64"/>
      <c r="CI210" s="86"/>
      <c r="CJ210" s="86"/>
      <c r="CK210" s="17">
        <f t="shared" si="1306"/>
        <v>-3.2617857795151726E-5</v>
      </c>
    </row>
    <row r="211" spans="2:89" ht="18.600000000000001" customHeight="1">
      <c r="CE211" s="59">
        <f t="shared" si="1303"/>
        <v>3.64</v>
      </c>
      <c r="CF211" s="60">
        <f t="shared" si="1304"/>
        <v>-48.856760956493517</v>
      </c>
      <c r="CG211" s="62">
        <f t="shared" si="1305"/>
        <v>-66.132361102669336</v>
      </c>
      <c r="CH211" s="86"/>
      <c r="CI211" s="86"/>
      <c r="CJ211" s="86"/>
      <c r="CK211" s="17">
        <f t="shared" si="1306"/>
        <v>-3.2556283634368933E-5</v>
      </c>
    </row>
    <row r="212" spans="2:89" ht="18.600000000000001" customHeight="1" thickBot="1">
      <c r="E212" s="6" t="s">
        <v>3</v>
      </c>
      <c r="J212" s="6" t="s">
        <v>5</v>
      </c>
      <c r="O212" s="6" t="s">
        <v>10</v>
      </c>
      <c r="T212" s="6" t="s">
        <v>6</v>
      </c>
      <c r="Y212" s="6" t="s">
        <v>11</v>
      </c>
      <c r="AD212" s="6" t="s">
        <v>12</v>
      </c>
      <c r="AI212" s="6" t="s">
        <v>13</v>
      </c>
      <c r="AN212" s="6" t="s">
        <v>14</v>
      </c>
      <c r="AS212" s="6" t="s">
        <v>15</v>
      </c>
      <c r="AX212" s="6" t="s">
        <v>19</v>
      </c>
      <c r="BC212" s="6" t="s">
        <v>17</v>
      </c>
      <c r="BH212" s="6" t="s">
        <v>20</v>
      </c>
      <c r="BM212" s="6" t="s">
        <v>18</v>
      </c>
      <c r="BQ212" s="26" t="s">
        <v>16</v>
      </c>
      <c r="BR212" s="26"/>
      <c r="BS212" s="21"/>
      <c r="BT212" s="21"/>
      <c r="BU212" s="21"/>
      <c r="BV212" s="21"/>
      <c r="BW212" s="26" t="s">
        <v>21</v>
      </c>
      <c r="BX212" s="21"/>
      <c r="BY212" s="21"/>
      <c r="CE212" s="59">
        <f t="shared" si="1303"/>
        <v>3.66</v>
      </c>
      <c r="CF212" s="60">
        <f t="shared" si="1304"/>
        <v>-48.848989799997511</v>
      </c>
      <c r="CG212" s="62">
        <f t="shared" si="1305"/>
        <v>-66.269924034092355</v>
      </c>
      <c r="CH212" s="86"/>
      <c r="CI212" s="86"/>
      <c r="CJ212" s="86"/>
      <c r="CK212" s="17">
        <f t="shared" si="1306"/>
        <v>-3.2488331942790608E-5</v>
      </c>
    </row>
    <row r="213" spans="2:89" ht="18.600000000000001" customHeight="1" thickBot="1">
      <c r="B213" s="11"/>
      <c r="D213" s="266" t="s">
        <v>113</v>
      </c>
      <c r="E213" s="267"/>
      <c r="F213" s="268" t="s">
        <v>114</v>
      </c>
      <c r="G213" s="269"/>
      <c r="H213" s="237"/>
      <c r="I213" s="262" t="s">
        <v>0</v>
      </c>
      <c r="J213" s="263"/>
      <c r="K213" s="264" t="s">
        <v>1</v>
      </c>
      <c r="L213" s="265"/>
      <c r="M213" s="21"/>
      <c r="N213" s="262" t="s">
        <v>115</v>
      </c>
      <c r="O213" s="263"/>
      <c r="P213" s="264" t="s">
        <v>116</v>
      </c>
      <c r="Q213" s="265"/>
      <c r="R213" s="21"/>
      <c r="S213" s="266" t="s">
        <v>117</v>
      </c>
      <c r="T213" s="267"/>
      <c r="U213" s="268" t="s">
        <v>118</v>
      </c>
      <c r="V213" s="269"/>
      <c r="W213" s="20"/>
      <c r="X213" s="262" t="s">
        <v>119</v>
      </c>
      <c r="Y213" s="263"/>
      <c r="Z213" s="264" t="s">
        <v>120</v>
      </c>
      <c r="AA213" s="265"/>
      <c r="AB213" s="20"/>
      <c r="AC213" s="262" t="s">
        <v>121</v>
      </c>
      <c r="AD213" s="263"/>
      <c r="AE213" s="264" t="s">
        <v>7</v>
      </c>
      <c r="AF213" s="265"/>
      <c r="AG213" s="20"/>
      <c r="AH213" s="262" t="s">
        <v>122</v>
      </c>
      <c r="AI213" s="263"/>
      <c r="AJ213" s="264" t="s">
        <v>123</v>
      </c>
      <c r="AK213" s="265"/>
      <c r="AL213" s="20"/>
      <c r="AM213" s="266" t="s">
        <v>124</v>
      </c>
      <c r="AN213" s="267"/>
      <c r="AO213" s="268" t="s">
        <v>125</v>
      </c>
      <c r="AP213" s="269"/>
      <c r="AQ213" s="21"/>
      <c r="AR213" s="262" t="s">
        <v>126</v>
      </c>
      <c r="AS213" s="263"/>
      <c r="AT213" s="264" t="s">
        <v>2</v>
      </c>
      <c r="AU213" s="265"/>
      <c r="AV213" s="41"/>
      <c r="AW213" s="262" t="s">
        <v>127</v>
      </c>
      <c r="AX213" s="263"/>
      <c r="AY213" s="264" t="s">
        <v>128</v>
      </c>
      <c r="AZ213" s="265"/>
      <c r="BA213" s="20"/>
      <c r="BB213" s="262" t="s">
        <v>129</v>
      </c>
      <c r="BC213" s="263"/>
      <c r="BD213" s="264" t="s">
        <v>130</v>
      </c>
      <c r="BE213" s="265"/>
      <c r="BF213" s="41"/>
      <c r="BG213" s="266" t="s">
        <v>131</v>
      </c>
      <c r="BH213" s="267"/>
      <c r="BI213" s="268" t="s">
        <v>132</v>
      </c>
      <c r="BJ213" s="269"/>
      <c r="BK213" s="41"/>
      <c r="BL213" s="262" t="s">
        <v>133</v>
      </c>
      <c r="BM213" s="263"/>
      <c r="BN213" s="264" t="s">
        <v>134</v>
      </c>
      <c r="BO213" s="265"/>
      <c r="BP213" s="41"/>
      <c r="BQ213" s="262" t="s">
        <v>135</v>
      </c>
      <c r="BR213" s="263"/>
      <c r="BS213" s="264" t="s">
        <v>136</v>
      </c>
      <c r="BT213" s="265"/>
      <c r="BU213" s="20"/>
      <c r="BV213" s="262" t="s">
        <v>137</v>
      </c>
      <c r="BW213" s="263"/>
      <c r="BX213" s="264" t="s">
        <v>138</v>
      </c>
      <c r="BY213" s="265"/>
      <c r="CA213" s="27" t="s">
        <v>8</v>
      </c>
      <c r="CC213" s="113" t="s">
        <v>74</v>
      </c>
      <c r="CD213" s="13"/>
      <c r="CE213" s="59">
        <f t="shared" si="1303"/>
        <v>3.68</v>
      </c>
      <c r="CF213" s="60">
        <f t="shared" si="1304"/>
        <v>-48.842118079506811</v>
      </c>
      <c r="CG213" s="62">
        <f t="shared" si="1305"/>
        <v>-66.405868652972174</v>
      </c>
      <c r="CH213" s="64"/>
      <c r="CI213" s="86"/>
      <c r="CJ213" s="86"/>
      <c r="CK213" s="17">
        <f t="shared" si="1306"/>
        <v>-3.241428488094312E-5</v>
      </c>
    </row>
    <row r="214" spans="2:89" ht="18.600000000000001" customHeight="1" thickTop="1" thickBot="1">
      <c r="B214" s="37">
        <v>0.62</v>
      </c>
      <c r="D214" s="1">
        <v>1</v>
      </c>
      <c r="E214" s="7">
        <v>0</v>
      </c>
      <c r="F214" s="2">
        <v>0</v>
      </c>
      <c r="G214" s="8">
        <v>0</v>
      </c>
      <c r="I214" s="1">
        <v>1</v>
      </c>
      <c r="J214" s="9">
        <v>0</v>
      </c>
      <c r="K214" s="2">
        <v>0</v>
      </c>
      <c r="L214" s="8">
        <f t="shared" ref="L214:L277" si="1783">IF(0=(1-$J$9*$K$9*$B214^2),10^18,$B214*$K$9/(1-$J$9*$K$9*$B214^2))</f>
        <v>0.81312002547195994</v>
      </c>
      <c r="N214" s="1">
        <f t="shared" ref="N214" si="1784">D214*I214+F214*I217-E214*J214-G214*J217</f>
        <v>1</v>
      </c>
      <c r="O214" s="9">
        <f t="shared" ref="O214" si="1785">(D214*J214+E214*I214+F214*J217+G214*I217)</f>
        <v>0</v>
      </c>
      <c r="P214" s="2">
        <f t="shared" ref="P214" si="1786">D214*K214+F214*K217-E214*L214-G214*L217</f>
        <v>0</v>
      </c>
      <c r="Q214" s="8">
        <f t="shared" ref="Q214" si="1787">(D214*L214+E214*K214+F214*L217+G214*K217)</f>
        <v>0.81312002547195994</v>
      </c>
      <c r="S214" s="1">
        <v>1</v>
      </c>
      <c r="T214" s="7">
        <v>0</v>
      </c>
      <c r="U214" s="2">
        <v>0</v>
      </c>
      <c r="V214" s="8">
        <v>0</v>
      </c>
      <c r="X214" s="1">
        <f t="shared" ref="X214" si="1788">N214*S214+P214*S217-O214*T214-Q214*T217</f>
        <v>0.23810165741262068</v>
      </c>
      <c r="Y214" s="9">
        <f t="shared" ref="Y214" si="1789">(N214*T214+O214*S214+P214*T217+Q214*S217)</f>
        <v>0</v>
      </c>
      <c r="Z214" s="2">
        <f t="shared" ref="Z214" si="1790">N214*U214+P214*U217-O214*V214-Q214*V217</f>
        <v>0</v>
      </c>
      <c r="AA214" s="8">
        <f t="shared" ref="AA214" si="1791">(N214*V214+O214*U214+P214*V217+Q214*U217)</f>
        <v>0.81312002547195994</v>
      </c>
      <c r="AB214" s="20"/>
      <c r="AC214" s="1">
        <v>1</v>
      </c>
      <c r="AD214" s="9">
        <v>0</v>
      </c>
      <c r="AE214" s="2">
        <v>0</v>
      </c>
      <c r="AF214" s="8">
        <f t="shared" ref="AF214:AF277" si="1792">IF(0=(1-$AE$9*$AD$9*$B214^2),10^18,$B214*$AE$9/(1-$AE$9*$AD$9*$B214^2))</f>
        <v>0.62463034123703609</v>
      </c>
      <c r="AH214" s="1">
        <f t="shared" ref="AH214" si="1793">X214*AC214+Z214*AC217-Y214*AD214-AA214*AD217</f>
        <v>0.23810165741262068</v>
      </c>
      <c r="AI214" s="9">
        <f t="shared" ref="AI214" si="1794">(X214*AD214+Y214*AC214+Z214*AD217+AA214*AC217)</f>
        <v>0</v>
      </c>
      <c r="AJ214" s="2">
        <f t="shared" ref="AJ214" si="1795">X214*AE214+Z214*AE217-Y214*AF214-AA214*AF217</f>
        <v>0</v>
      </c>
      <c r="AK214" s="8">
        <f t="shared" ref="AK214" si="1796">(X214*AF214+Y214*AE214+Z214*AF217+AA214*AE217)</f>
        <v>0.96184554499070907</v>
      </c>
      <c r="AM214" s="1">
        <v>1</v>
      </c>
      <c r="AN214" s="7">
        <v>0</v>
      </c>
      <c r="AO214" s="2">
        <v>0</v>
      </c>
      <c r="AP214" s="8">
        <v>0</v>
      </c>
      <c r="AR214" s="1">
        <f t="shared" ref="AR214" si="1797">AH214*AM214+AJ214*AM217-AI214*AN214-AK214*AN217</f>
        <v>-0.5239070097686388</v>
      </c>
      <c r="AS214" s="9">
        <f t="shared" ref="AS214" si="1798">(AH214*AN214+AI214*AM214+AJ214*AN217+AK214*AM217)</f>
        <v>0</v>
      </c>
      <c r="AT214" s="2">
        <f t="shared" ref="AT214" si="1799">AH214*AO214+AJ214*AO217-AI214*AP214-AK214*AP217</f>
        <v>0</v>
      </c>
      <c r="AU214" s="8">
        <f t="shared" ref="AU214" si="1800">(AH214*AP214+AI214*AO214+AJ214*AP217+AK214*AO217)</f>
        <v>0.96184554499070907</v>
      </c>
      <c r="AV214" s="20"/>
      <c r="AW214" s="1">
        <v>1</v>
      </c>
      <c r="AX214" s="9">
        <v>0</v>
      </c>
      <c r="AY214" s="2">
        <v>0</v>
      </c>
      <c r="AZ214" s="8">
        <f t="shared" ref="AZ214:AZ277" si="1801">IF(0=(1-$AX$9*$AY$9*$B214^2),10^18,$B214*$AY$9/(1-$AX$9*$AY$9*$B214^2))</f>
        <v>0.63679996591731847</v>
      </c>
      <c r="BB214" s="1">
        <f t="shared" ref="BB214" si="1802">AR214*AW214+AT214*AW217-AS214*AX214-AU214*AX217</f>
        <v>-0.5239070097686388</v>
      </c>
      <c r="BC214" s="9">
        <f t="shared" ref="BC214" si="1803">(AR214*AX214+AS214*AW214+AT214*AX217+AU214*AW217)</f>
        <v>0</v>
      </c>
      <c r="BD214" s="2">
        <f t="shared" ref="BD214" si="1804">AR214*AY214+AT214*AY217-AS214*AZ214-AU214*AZ217</f>
        <v>0</v>
      </c>
      <c r="BE214" s="8">
        <f t="shared" ref="BE214" si="1805">(AR214*AZ214+AS214*AY214+AT214*AZ217+AU214*AY217)</f>
        <v>0.62822157902619558</v>
      </c>
      <c r="BG214" s="1">
        <v>1</v>
      </c>
      <c r="BH214" s="7">
        <v>0</v>
      </c>
      <c r="BI214" s="2">
        <v>0</v>
      </c>
      <c r="BJ214" s="8">
        <v>0</v>
      </c>
      <c r="BK214" s="20"/>
      <c r="BL214" s="1">
        <f t="shared" ref="BL214" si="1806">BB214*BG214+BD214*BG217-BC214*BH214-BE214*BH217</f>
        <v>-0.84952681860949641</v>
      </c>
      <c r="BM214" s="9">
        <f t="shared" ref="BM214" si="1807">(BB214*BH214+BC214*BG214+BD214*BH217+BE214*BG217)</f>
        <v>0</v>
      </c>
      <c r="BN214" s="2">
        <f t="shared" ref="BN214" si="1808">BB214*BI214+BD214*BI217-BC214*BJ214-BE214*BJ217</f>
        <v>0</v>
      </c>
      <c r="BO214" s="8">
        <f t="shared" ref="BO214" si="1809">(BB214*BJ214+BC214*BI214+BD214*BJ217+BE214*BI217)</f>
        <v>0.62822157902619558</v>
      </c>
      <c r="BP214" s="20"/>
      <c r="BQ214" s="16">
        <v>1</v>
      </c>
      <c r="BR214" s="23">
        <v>0</v>
      </c>
      <c r="BS214" s="14">
        <v>0</v>
      </c>
      <c r="BT214" s="22">
        <v>0</v>
      </c>
      <c r="BV214" s="1">
        <f t="shared" ref="BV214" si="1810">BL214*BQ214+BN214*BQ217-BM214*BR214-BO214*BR217</f>
        <v>-0.84952681860949641</v>
      </c>
      <c r="BW214" s="9">
        <f t="shared" ref="BW214" si="1811">(BL214*BR214+BM214*BQ214+BN214*BR217+BO214*BQ217)</f>
        <v>0.62822157902619558</v>
      </c>
      <c r="BX214" s="2">
        <f t="shared" ref="BX214" si="1812">BL214*BS214+BN214*BS217-BM214*BT214-BO214*BT217</f>
        <v>0</v>
      </c>
      <c r="BY214" s="8">
        <f t="shared" ref="BY214" si="1813">(BL214*BT214+BM214*BS214+BN214*BT217+BO214*BS217)</f>
        <v>0.62822157902619558</v>
      </c>
      <c r="CA214" s="28">
        <f t="shared" ref="CA214" si="1814">20*LOG(((1+$BR$9)/$BR$9)/((BV214+BV217)^2+(BW214+BW217)^2)^0.5)</f>
        <v>-3.7101642924957566E-2</v>
      </c>
      <c r="CC214" s="114">
        <f t="shared" ref="CC214" si="1815">((BV214^2+BW214^2)^0.5)/((BV217^2+BW217^2)^0.5)</f>
        <v>1.1027825296684244</v>
      </c>
      <c r="CD214" s="13"/>
      <c r="CE214" s="59">
        <f t="shared" si="1303"/>
        <v>3.7</v>
      </c>
      <c r="CF214" s="60">
        <f t="shared" si="1304"/>
        <v>-48.836114312457603</v>
      </c>
      <c r="CG214" s="62">
        <f t="shared" si="1305"/>
        <v>-66.540224057615802</v>
      </c>
      <c r="CH214" s="64"/>
      <c r="CI214" s="86"/>
      <c r="CJ214" s="86"/>
      <c r="CK214" s="17">
        <f t="shared" si="1306"/>
        <v>-3.2334415814657242E-5</v>
      </c>
    </row>
    <row r="215" spans="2:89" ht="18.600000000000001" customHeight="1" thickBot="1">
      <c r="D215" s="3"/>
      <c r="G215" s="4"/>
      <c r="I215" s="3"/>
      <c r="L215" s="4"/>
      <c r="N215" s="3"/>
      <c r="Q215" s="4"/>
      <c r="S215" s="3"/>
      <c r="V215" s="4"/>
      <c r="X215" s="3"/>
      <c r="AA215" s="4"/>
      <c r="AC215" s="3"/>
      <c r="AF215" s="4"/>
      <c r="AH215" s="3"/>
      <c r="AK215" s="4"/>
      <c r="AM215" s="3"/>
      <c r="AP215" s="4"/>
      <c r="AR215" s="3"/>
      <c r="AU215" s="4"/>
      <c r="AW215" s="3"/>
      <c r="AZ215" s="4"/>
      <c r="BB215" s="3"/>
      <c r="BE215" s="4"/>
      <c r="BG215" s="3"/>
      <c r="BJ215" s="4"/>
      <c r="BL215" s="3"/>
      <c r="BO215" s="4"/>
      <c r="BQ215" s="16"/>
      <c r="BR215" s="14"/>
      <c r="BS215" s="14"/>
      <c r="BT215" s="17"/>
      <c r="BV215" s="3"/>
      <c r="BY215" s="4"/>
      <c r="CC215" s="115"/>
      <c r="CD215" s="13"/>
      <c r="CE215" s="59">
        <f t="shared" si="1303"/>
        <v>3.72</v>
      </c>
      <c r="CF215" s="60">
        <f t="shared" si="1304"/>
        <v>-48.830948309276806</v>
      </c>
      <c r="CG215" s="62">
        <f t="shared" si="1305"/>
        <v>-66.673018637027198</v>
      </c>
      <c r="CH215" s="64"/>
      <c r="CI215" s="86"/>
      <c r="CJ215" s="86"/>
      <c r="CK215" s="17">
        <f t="shared" si="1306"/>
        <v>-3.2248989474181227E-5</v>
      </c>
    </row>
    <row r="216" spans="2:89" ht="18.600000000000001" customHeight="1" thickBot="1">
      <c r="D216" s="271" t="s">
        <v>141</v>
      </c>
      <c r="E216" s="272"/>
      <c r="F216" s="273" t="s">
        <v>142</v>
      </c>
      <c r="G216" s="274"/>
      <c r="H216" s="237"/>
      <c r="I216" s="271" t="s">
        <v>143</v>
      </c>
      <c r="J216" s="272"/>
      <c r="K216" s="273" t="s">
        <v>144</v>
      </c>
      <c r="L216" s="274"/>
      <c r="N216" s="262" t="s">
        <v>145</v>
      </c>
      <c r="O216" s="263"/>
      <c r="P216" s="264" t="s">
        <v>146</v>
      </c>
      <c r="Q216" s="265"/>
      <c r="S216" s="271" t="s">
        <v>147</v>
      </c>
      <c r="T216" s="272"/>
      <c r="U216" s="273" t="s">
        <v>148</v>
      </c>
      <c r="V216" s="274"/>
      <c r="W216" s="20"/>
      <c r="X216" s="262" t="s">
        <v>149</v>
      </c>
      <c r="Y216" s="263"/>
      <c r="Z216" s="264" t="s">
        <v>150</v>
      </c>
      <c r="AA216" s="265"/>
      <c r="AB216" s="20"/>
      <c r="AC216" s="271" t="s">
        <v>151</v>
      </c>
      <c r="AD216" s="272"/>
      <c r="AE216" s="273" t="s">
        <v>152</v>
      </c>
      <c r="AF216" s="274"/>
      <c r="AG216" s="20"/>
      <c r="AH216" s="262" t="s">
        <v>153</v>
      </c>
      <c r="AI216" s="263"/>
      <c r="AJ216" s="264" t="s">
        <v>154</v>
      </c>
      <c r="AK216" s="265"/>
      <c r="AL216" s="20"/>
      <c r="AM216" s="271" t="s">
        <v>155</v>
      </c>
      <c r="AN216" s="272"/>
      <c r="AO216" s="273" t="s">
        <v>156</v>
      </c>
      <c r="AP216" s="274"/>
      <c r="AR216" s="262" t="s">
        <v>157</v>
      </c>
      <c r="AS216" s="263"/>
      <c r="AT216" s="264" t="s">
        <v>158</v>
      </c>
      <c r="AU216" s="265"/>
      <c r="AV216" s="41"/>
      <c r="AW216" s="271" t="s">
        <v>159</v>
      </c>
      <c r="AX216" s="272"/>
      <c r="AY216" s="273" t="s">
        <v>160</v>
      </c>
      <c r="AZ216" s="274"/>
      <c r="BA216" s="20"/>
      <c r="BB216" s="262" t="s">
        <v>161</v>
      </c>
      <c r="BC216" s="263"/>
      <c r="BD216" s="264" t="s">
        <v>162</v>
      </c>
      <c r="BE216" s="265"/>
      <c r="BF216" s="41"/>
      <c r="BG216" s="271" t="s">
        <v>163</v>
      </c>
      <c r="BH216" s="272"/>
      <c r="BI216" s="273" t="s">
        <v>164</v>
      </c>
      <c r="BJ216" s="274"/>
      <c r="BK216" s="41"/>
      <c r="BL216" s="262" t="s">
        <v>165</v>
      </c>
      <c r="BM216" s="263"/>
      <c r="BN216" s="264" t="s">
        <v>166</v>
      </c>
      <c r="BO216" s="265"/>
      <c r="BP216" s="41"/>
      <c r="BQ216" s="271" t="s">
        <v>167</v>
      </c>
      <c r="BR216" s="272"/>
      <c r="BS216" s="273" t="s">
        <v>168</v>
      </c>
      <c r="BT216" s="274"/>
      <c r="BU216" s="20"/>
      <c r="BV216" s="262" t="s">
        <v>169</v>
      </c>
      <c r="BW216" s="263"/>
      <c r="BX216" s="264" t="s">
        <v>170</v>
      </c>
      <c r="BY216" s="265"/>
      <c r="CA216" s="55" t="s">
        <v>35</v>
      </c>
      <c r="CC216" s="116" t="s">
        <v>75</v>
      </c>
      <c r="CD216" s="13"/>
      <c r="CE216" s="59">
        <f t="shared" si="1303"/>
        <v>3.74</v>
      </c>
      <c r="CF216" s="60">
        <f t="shared" si="1304"/>
        <v>-48.826591108682386</v>
      </c>
      <c r="CG216" s="62">
        <f t="shared" si="1305"/>
        <v>-66.80428009282781</v>
      </c>
      <c r="CH216" s="64"/>
      <c r="CI216" s="86"/>
      <c r="CJ216" s="86"/>
      <c r="CK216" s="17">
        <f t="shared" si="1306"/>
        <v>-3.2158262126794757E-5</v>
      </c>
    </row>
    <row r="217" spans="2:89" ht="18.600000000000001" customHeight="1" thickTop="1" thickBot="1">
      <c r="D217" s="1">
        <v>0</v>
      </c>
      <c r="E217" s="9">
        <f t="shared" ref="E217" si="1816">$E$9*$B214</f>
        <v>0.72961600000000004</v>
      </c>
      <c r="F217" s="2">
        <v>1</v>
      </c>
      <c r="G217" s="8">
        <v>0</v>
      </c>
      <c r="I217" s="1">
        <v>0</v>
      </c>
      <c r="J217" s="9">
        <v>0</v>
      </c>
      <c r="K217" s="2">
        <v>1</v>
      </c>
      <c r="L217" s="8">
        <v>0</v>
      </c>
      <c r="N217" s="1">
        <f t="shared" ref="N217" si="1817">D217*I214+F217*I217-E217*J214-G217*J217</f>
        <v>0</v>
      </c>
      <c r="O217" s="9">
        <f t="shared" ref="O217" si="1818">(D217*J214+E217*I214+F217*J217+G217*I217)</f>
        <v>0.72961600000000004</v>
      </c>
      <c r="P217" s="2">
        <f t="shared" ref="P217" si="1819">D217*K214+F217*K217-E217*L214-G217*L217</f>
        <v>0.40673461949525047</v>
      </c>
      <c r="Q217" s="8">
        <f t="shared" ref="Q217" si="1820">(D217*L214+E217*K214+F217*L217+G217*K217)</f>
        <v>0</v>
      </c>
      <c r="S217" s="1">
        <v>0</v>
      </c>
      <c r="T217" s="9">
        <f t="shared" ref="T217" si="1821">$T$9*$B214</f>
        <v>0.93700600000000001</v>
      </c>
      <c r="U217" s="2">
        <v>1</v>
      </c>
      <c r="V217" s="8">
        <v>0</v>
      </c>
      <c r="X217" s="1">
        <f t="shared" ref="X217" si="1822">N217*S214+P217*S217-O217*T214-Q217*T217</f>
        <v>0</v>
      </c>
      <c r="Y217" s="9">
        <f t="shared" ref="Y217" si="1823">(N217*T214+O217*S214+P217*T217+Q217*S217)</f>
        <v>1.1107287788747668</v>
      </c>
      <c r="Z217" s="2">
        <f t="shared" ref="Z217" si="1824">N217*U214+P217*U217-O217*V214-Q217*V217</f>
        <v>0.40673461949525047</v>
      </c>
      <c r="AA217" s="8">
        <f t="shared" ref="AA217" si="1825">(N217*V214+O217*U214+P217*V217+Q217*U217)</f>
        <v>0</v>
      </c>
      <c r="AB217" s="20"/>
      <c r="AC217" s="1">
        <v>0</v>
      </c>
      <c r="AD217" s="9">
        <v>0</v>
      </c>
      <c r="AE217" s="2">
        <v>1</v>
      </c>
      <c r="AF217" s="8">
        <v>0</v>
      </c>
      <c r="AH217" s="1">
        <f t="shared" ref="AH217" si="1826">X217*AC214+Z217*AC217-Y217*AD214-AA217*AD217</f>
        <v>0</v>
      </c>
      <c r="AI217" s="9">
        <f t="shared" ref="AI217" si="1827">(X217*AD214+Y217*AC214+Z217*AD217+AA217*AC217)</f>
        <v>1.1107287788747668</v>
      </c>
      <c r="AJ217" s="2">
        <f t="shared" ref="AJ217" si="1828">X217*AE214+Z217*AE217-Y217*AF214-AA217*AF217</f>
        <v>-0.2870602766750916</v>
      </c>
      <c r="AK217" s="8">
        <f t="shared" ref="AK217" si="1829">(X217*AF214+Y217*AE214+Z217*AF217+AA217*AE217)</f>
        <v>0</v>
      </c>
      <c r="AM217" s="1">
        <v>0</v>
      </c>
      <c r="AN217" s="9">
        <f t="shared" ref="AN217" si="1830">$AN$9*$B214</f>
        <v>0.79223600000000005</v>
      </c>
      <c r="AO217" s="2">
        <v>1</v>
      </c>
      <c r="AP217" s="8">
        <v>0</v>
      </c>
      <c r="AR217" s="1">
        <f t="shared" ref="AR217" si="1831">AH217*AM214+AJ217*AM217-AI217*AN214-AK217*AN217</f>
        <v>0</v>
      </c>
      <c r="AS217" s="9">
        <f t="shared" ref="AS217" si="1832">(AH217*AN214+AI217*AM214+AJ217*AN217+AK217*AM217)</f>
        <v>0.88330929352279897</v>
      </c>
      <c r="AT217" s="2">
        <f t="shared" ref="AT217" si="1833">AH217*AO214+AJ217*AO217-AI217*AP214-AK217*AP217</f>
        <v>-0.2870602766750916</v>
      </c>
      <c r="AU217" s="8">
        <f t="shared" ref="AU217" si="1834">(AH217*AP214+AI217*AO214+AJ217*AP217+AK217*AO217)</f>
        <v>0</v>
      </c>
      <c r="AV217" s="20"/>
      <c r="AW217" s="1">
        <v>0</v>
      </c>
      <c r="AX217" s="9">
        <v>0</v>
      </c>
      <c r="AY217" s="2">
        <v>1</v>
      </c>
      <c r="AZ217" s="8">
        <v>0</v>
      </c>
      <c r="BB217" s="1">
        <f t="shared" ref="BB217" si="1835">AR217*AW214+AT217*AW217-AS217*AX214-AU217*AX217</f>
        <v>0</v>
      </c>
      <c r="BC217" s="9">
        <f t="shared" ref="BC217" si="1836">(AR217*AX214+AS217*AW214+AT217*AX217+AU217*AW217)</f>
        <v>0.88330929352279897</v>
      </c>
      <c r="BD217" s="2">
        <f t="shared" ref="BD217" si="1837">AR217*AY214+AT217*AY217-AS217*AZ214-AU217*AZ217</f>
        <v>-0.84955160468486068</v>
      </c>
      <c r="BE217" s="8">
        <f t="shared" ref="BE217" si="1838">(AR217*AZ214+AS217*AY214+AT217*AZ217+AU217*AY217)</f>
        <v>0</v>
      </c>
      <c r="BG217" s="1">
        <v>0</v>
      </c>
      <c r="BH217" s="9">
        <f t="shared" ref="BH217" si="1839">$BH$9*$B214</f>
        <v>0.51832</v>
      </c>
      <c r="BI217" s="2">
        <v>1</v>
      </c>
      <c r="BJ217" s="8">
        <v>0</v>
      </c>
      <c r="BK217" s="20"/>
      <c r="BL217" s="1">
        <f t="shared" ref="BL217" si="1840">BB217*BG214+BD217*BG217-BC217*BH214-BE217*BH217</f>
        <v>0</v>
      </c>
      <c r="BM217" s="9">
        <f t="shared" ref="BM217" si="1841">(BB217*BH214+BC217*BG214+BD217*BH217+BE217*BG217)</f>
        <v>0.44296970578254197</v>
      </c>
      <c r="BN217" s="2">
        <f t="shared" ref="BN217" si="1842">BB217*BI214+BD217*BI217-BC217*BJ214-BE217*BJ217</f>
        <v>-0.84955160468486068</v>
      </c>
      <c r="BO217" s="8">
        <f t="shared" ref="BO217" si="1843">(BB217*BJ214+BC217*BI214+BD217*BJ217+BE217*BI217)</f>
        <v>0</v>
      </c>
      <c r="BP217" s="20"/>
      <c r="BQ217" s="18">
        <f t="shared" ref="BQ217:BQ280" si="1844">1/$BR$9</f>
        <v>1</v>
      </c>
      <c r="BR217" s="25">
        <v>0</v>
      </c>
      <c r="BS217" s="19">
        <v>1</v>
      </c>
      <c r="BT217" s="24">
        <v>0</v>
      </c>
      <c r="BV217" s="1">
        <f t="shared" ref="BV217" si="1845">BL217*BQ214+BN217*BQ217-BM217*BR214-BO217*BR217</f>
        <v>-0.84955160468486068</v>
      </c>
      <c r="BW217" s="9">
        <f t="shared" ref="BW217" si="1846">(BL217*BR214+BM217*BQ214+BN217*BR217+BO217*BQ217)</f>
        <v>0.44296970578254197</v>
      </c>
      <c r="BX217" s="2">
        <f t="shared" ref="BX217" si="1847">BL217*BS214+BN217*BS217-BM217*BT214-BO217*BT217</f>
        <v>-0.84955160468486068</v>
      </c>
      <c r="BY217" s="8">
        <f t="shared" ref="BY217" si="1848">(BL217*BT214+BM217*BS214+BN217*BT217+BO217*BS217)</f>
        <v>0</v>
      </c>
      <c r="CA217" s="56">
        <f t="shared" ref="CA217" si="1849">(180/PI())*ATAN(-1*(BW214+BW217)/(BV214+BV217))</f>
        <v>32.229557328447491</v>
      </c>
      <c r="CC217" s="117">
        <f t="shared" ref="CC217" si="1850">20*LOG(((1-(10^(CA214/20)^2)*(1-((1-CC214)/(1+CC214))^2))^0.5))</f>
        <v>-19.635530314897323</v>
      </c>
      <c r="CD217" s="13"/>
      <c r="CE217" s="59">
        <f t="shared" si="1303"/>
        <v>3.76</v>
      </c>
      <c r="CF217" s="60">
        <f t="shared" si="1304"/>
        <v>-48.823014916865759</v>
      </c>
      <c r="CG217" s="62">
        <f t="shared" si="1305"/>
        <v>-66.934035460354707</v>
      </c>
      <c r="CH217" s="64"/>
      <c r="CI217" s="86"/>
      <c r="CJ217" s="86"/>
      <c r="CK217" s="17">
        <f t="shared" si="1306"/>
        <v>-3.2062481746530009E-5</v>
      </c>
    </row>
    <row r="218" spans="2:89" ht="18.600000000000001" customHeight="1">
      <c r="CE218" s="59">
        <f t="shared" si="1303"/>
        <v>3.78</v>
      </c>
      <c r="CF218" s="60">
        <f t="shared" si="1304"/>
        <v>-48.820193050283095</v>
      </c>
      <c r="CG218" s="62">
        <f t="shared" si="1305"/>
        <v>-67.062311128972553</v>
      </c>
      <c r="CH218" s="86"/>
      <c r="CI218" s="86"/>
      <c r="CJ218" s="86"/>
      <c r="CK218" s="17">
        <f t="shared" si="1306"/>
        <v>-3.1961888195464843E-5</v>
      </c>
    </row>
    <row r="219" spans="2:89" ht="18.600000000000001" customHeight="1" thickBot="1">
      <c r="E219" s="6" t="s">
        <v>3</v>
      </c>
      <c r="J219" s="6" t="s">
        <v>5</v>
      </c>
      <c r="O219" s="6" t="s">
        <v>10</v>
      </c>
      <c r="T219" s="6" t="s">
        <v>6</v>
      </c>
      <c r="Y219" s="6" t="s">
        <v>11</v>
      </c>
      <c r="AD219" s="6" t="s">
        <v>12</v>
      </c>
      <c r="AI219" s="6" t="s">
        <v>13</v>
      </c>
      <c r="AN219" s="6" t="s">
        <v>14</v>
      </c>
      <c r="AS219" s="6" t="s">
        <v>15</v>
      </c>
      <c r="AX219" s="6" t="s">
        <v>19</v>
      </c>
      <c r="BC219" s="6" t="s">
        <v>17</v>
      </c>
      <c r="BH219" s="6" t="s">
        <v>20</v>
      </c>
      <c r="BM219" s="6" t="s">
        <v>18</v>
      </c>
      <c r="BQ219" s="26" t="s">
        <v>16</v>
      </c>
      <c r="BR219" s="26"/>
      <c r="BS219" s="21"/>
      <c r="BT219" s="21"/>
      <c r="BU219" s="21"/>
      <c r="BV219" s="21"/>
      <c r="BW219" s="26" t="s">
        <v>21</v>
      </c>
      <c r="BX219" s="21"/>
      <c r="BY219" s="21"/>
      <c r="CE219" s="59">
        <f t="shared" si="1303"/>
        <v>3.8</v>
      </c>
      <c r="CF219" s="60">
        <f t="shared" si="1304"/>
        <v>-48.81809988180423</v>
      </c>
      <c r="CG219" s="62">
        <f t="shared" si="1305"/>
        <v>-67.189132861634164</v>
      </c>
      <c r="CH219" s="86"/>
      <c r="CI219" s="86"/>
      <c r="CJ219" s="86"/>
      <c r="CK219" s="17">
        <f t="shared" si="1306"/>
        <v>-3.185671340887342E-5</v>
      </c>
    </row>
    <row r="220" spans="2:89" ht="18.600000000000001" customHeight="1" thickBot="1">
      <c r="B220" s="11"/>
      <c r="D220" s="266" t="s">
        <v>113</v>
      </c>
      <c r="E220" s="267"/>
      <c r="F220" s="268" t="s">
        <v>114</v>
      </c>
      <c r="G220" s="269"/>
      <c r="H220" s="237"/>
      <c r="I220" s="262" t="s">
        <v>0</v>
      </c>
      <c r="J220" s="263"/>
      <c r="K220" s="264" t="s">
        <v>1</v>
      </c>
      <c r="L220" s="265"/>
      <c r="M220" s="21"/>
      <c r="N220" s="262" t="s">
        <v>115</v>
      </c>
      <c r="O220" s="263"/>
      <c r="P220" s="264" t="s">
        <v>116</v>
      </c>
      <c r="Q220" s="265"/>
      <c r="R220" s="21"/>
      <c r="S220" s="266" t="s">
        <v>117</v>
      </c>
      <c r="T220" s="267"/>
      <c r="U220" s="268" t="s">
        <v>118</v>
      </c>
      <c r="V220" s="269"/>
      <c r="W220" s="20"/>
      <c r="X220" s="262" t="s">
        <v>119</v>
      </c>
      <c r="Y220" s="263"/>
      <c r="Z220" s="264" t="s">
        <v>120</v>
      </c>
      <c r="AA220" s="265"/>
      <c r="AB220" s="20"/>
      <c r="AC220" s="262" t="s">
        <v>121</v>
      </c>
      <c r="AD220" s="263"/>
      <c r="AE220" s="264" t="s">
        <v>7</v>
      </c>
      <c r="AF220" s="265"/>
      <c r="AG220" s="20"/>
      <c r="AH220" s="262" t="s">
        <v>122</v>
      </c>
      <c r="AI220" s="263"/>
      <c r="AJ220" s="264" t="s">
        <v>123</v>
      </c>
      <c r="AK220" s="265"/>
      <c r="AL220" s="20"/>
      <c r="AM220" s="266" t="s">
        <v>124</v>
      </c>
      <c r="AN220" s="267"/>
      <c r="AO220" s="268" t="s">
        <v>125</v>
      </c>
      <c r="AP220" s="269"/>
      <c r="AQ220" s="21"/>
      <c r="AR220" s="262" t="s">
        <v>126</v>
      </c>
      <c r="AS220" s="263"/>
      <c r="AT220" s="264" t="s">
        <v>2</v>
      </c>
      <c r="AU220" s="265"/>
      <c r="AV220" s="41"/>
      <c r="AW220" s="262" t="s">
        <v>127</v>
      </c>
      <c r="AX220" s="263"/>
      <c r="AY220" s="264" t="s">
        <v>128</v>
      </c>
      <c r="AZ220" s="265"/>
      <c r="BA220" s="20"/>
      <c r="BB220" s="262" t="s">
        <v>129</v>
      </c>
      <c r="BC220" s="263"/>
      <c r="BD220" s="264" t="s">
        <v>130</v>
      </c>
      <c r="BE220" s="265"/>
      <c r="BF220" s="41"/>
      <c r="BG220" s="266" t="s">
        <v>131</v>
      </c>
      <c r="BH220" s="267"/>
      <c r="BI220" s="268" t="s">
        <v>132</v>
      </c>
      <c r="BJ220" s="269"/>
      <c r="BK220" s="41"/>
      <c r="BL220" s="262" t="s">
        <v>133</v>
      </c>
      <c r="BM220" s="263"/>
      <c r="BN220" s="264" t="s">
        <v>134</v>
      </c>
      <c r="BO220" s="265"/>
      <c r="BP220" s="41"/>
      <c r="BQ220" s="262" t="s">
        <v>135</v>
      </c>
      <c r="BR220" s="263"/>
      <c r="BS220" s="264" t="s">
        <v>136</v>
      </c>
      <c r="BT220" s="265"/>
      <c r="BU220" s="20"/>
      <c r="BV220" s="262" t="s">
        <v>137</v>
      </c>
      <c r="BW220" s="263"/>
      <c r="BX220" s="264" t="s">
        <v>138</v>
      </c>
      <c r="BY220" s="265"/>
      <c r="CA220" s="27" t="s">
        <v>8</v>
      </c>
      <c r="CC220" s="113" t="s">
        <v>74</v>
      </c>
      <c r="CD220" s="13"/>
      <c r="CE220" s="59">
        <f t="shared" si="1303"/>
        <v>3.82</v>
      </c>
      <c r="CF220" s="60">
        <f t="shared" si="1304"/>
        <v>-48.816710789988051</v>
      </c>
      <c r="CG220" s="62">
        <f t="shared" si="1305"/>
        <v>-67.314525813722113</v>
      </c>
      <c r="CH220" s="64"/>
      <c r="CI220" s="86"/>
      <c r="CJ220" s="86"/>
      <c r="CK220" s="17">
        <f t="shared" si="1306"/>
        <v>-3.1747181571697998E-5</v>
      </c>
    </row>
    <row r="221" spans="2:89" ht="18.600000000000001" customHeight="1" thickTop="1" thickBot="1">
      <c r="B221" s="37">
        <v>0.64</v>
      </c>
      <c r="D221" s="1">
        <v>1</v>
      </c>
      <c r="E221" s="7">
        <v>0</v>
      </c>
      <c r="F221" s="2">
        <v>0</v>
      </c>
      <c r="G221" s="8">
        <v>0</v>
      </c>
      <c r="I221" s="1">
        <v>1</v>
      </c>
      <c r="J221" s="9">
        <v>0</v>
      </c>
      <c r="K221" s="2">
        <v>0</v>
      </c>
      <c r="L221" s="8">
        <f t="shared" ref="L221:L284" si="1851">IF(0=(1-$J$9*$K$9*$B221^2),10^18,$B221*$K$9/(1-$J$9*$K$9*$B221^2))</f>
        <v>0.8447631806893684</v>
      </c>
      <c r="N221" s="1">
        <f t="shared" ref="N221" si="1852">D221*I221+F221*I224-E221*J221-G221*J224</f>
        <v>1</v>
      </c>
      <c r="O221" s="9">
        <f t="shared" ref="O221" si="1853">(D221*J221+E221*I221+F221*J224+G221*I224)</f>
        <v>0</v>
      </c>
      <c r="P221" s="2">
        <f t="shared" ref="P221" si="1854">D221*K221+F221*K224-E221*L221-G221*L224</f>
        <v>0</v>
      </c>
      <c r="Q221" s="8">
        <f t="shared" ref="Q221" si="1855">(D221*L221+E221*K221+F221*L224+G221*K224)</f>
        <v>0.8447631806893684</v>
      </c>
      <c r="S221" s="1">
        <v>1</v>
      </c>
      <c r="T221" s="7">
        <v>0</v>
      </c>
      <c r="U221" s="2">
        <v>0</v>
      </c>
      <c r="V221" s="8">
        <v>0</v>
      </c>
      <c r="X221" s="1">
        <f t="shared" ref="X221" si="1856">N221*S221+P221*S224-O221*T221-Q221*T224</f>
        <v>0.1829180192154608</v>
      </c>
      <c r="Y221" s="9">
        <f t="shared" ref="Y221" si="1857">(N221*T221+O221*S221+P221*T224+Q221*S224)</f>
        <v>0</v>
      </c>
      <c r="Z221" s="2">
        <f t="shared" ref="Z221" si="1858">N221*U221+P221*U224-O221*V221-Q221*V224</f>
        <v>0</v>
      </c>
      <c r="AA221" s="8">
        <f t="shared" ref="AA221" si="1859">(N221*V221+O221*U221+P221*V224+Q221*U224)</f>
        <v>0.8447631806893684</v>
      </c>
      <c r="AB221" s="20"/>
      <c r="AC221" s="1">
        <v>1</v>
      </c>
      <c r="AD221" s="9">
        <v>0</v>
      </c>
      <c r="AE221" s="2">
        <v>0</v>
      </c>
      <c r="AF221" s="8">
        <f t="shared" ref="AF221:AF284" si="1860">IF(0=(1-$AE$9*$AD$9*$B221^2),10^18,$B221*$AE$9/(1-$AE$9*$AD$9*$B221^2))</f>
        <v>0.6617655554026467</v>
      </c>
      <c r="AH221" s="1">
        <f t="shared" ref="AH221" si="1861">X221*AC221+Z221*AC224-Y221*AD221-AA221*AD224</f>
        <v>0.1829180192154608</v>
      </c>
      <c r="AI221" s="9">
        <f t="shared" ref="AI221" si="1862">(X221*AD221+Y221*AC221+Z221*AD224+AA221*AC224)</f>
        <v>0</v>
      </c>
      <c r="AJ221" s="2">
        <f t="shared" ref="AJ221" si="1863">X221*AE221+Z221*AE224-Y221*AF221-AA221*AF224</f>
        <v>0</v>
      </c>
      <c r="AK221" s="8">
        <f t="shared" ref="AK221" si="1864">(X221*AF221+Y221*AE221+Z221*AF224+AA221*AE224)</f>
        <v>0.96581202526863985</v>
      </c>
      <c r="AM221" s="1">
        <v>1</v>
      </c>
      <c r="AN221" s="7">
        <v>0</v>
      </c>
      <c r="AO221" s="2">
        <v>0</v>
      </c>
      <c r="AP221" s="8">
        <v>0</v>
      </c>
      <c r="AR221" s="1">
        <f t="shared" ref="AR221" si="1865">AH221*AM221+AJ221*AM224-AI221*AN221-AK221*AN224</f>
        <v>-0.60691532855303076</v>
      </c>
      <c r="AS221" s="9">
        <f t="shared" ref="AS221" si="1866">(AH221*AN221+AI221*AM221+AJ221*AN224+AK221*AM224)</f>
        <v>0</v>
      </c>
      <c r="AT221" s="2">
        <f t="shared" ref="AT221" si="1867">AH221*AO221+AJ221*AO224-AI221*AP221-AK221*AP224</f>
        <v>0</v>
      </c>
      <c r="AU221" s="8">
        <f t="shared" ref="AU221" si="1868">(AH221*AP221+AI221*AO221+AJ221*AP224+AK221*AO224)</f>
        <v>0.96581202526863985</v>
      </c>
      <c r="AV221" s="20"/>
      <c r="AW221" s="1">
        <v>1</v>
      </c>
      <c r="AX221" s="9">
        <v>0</v>
      </c>
      <c r="AY221" s="2">
        <v>0</v>
      </c>
      <c r="AZ221" s="8">
        <f t="shared" ref="AZ221:AZ284" si="1869">IF(0=(1-$AX$9*$AY$9*$B221^2),10^18,$B221*$AY$9/(1-$AX$9*$AY$9*$B221^2))</f>
        <v>0.66968497692572138</v>
      </c>
      <c r="BB221" s="1">
        <f t="shared" ref="BB221" si="1870">AR221*AW221+AT221*AW224-AS221*AX221-AU221*AX224</f>
        <v>-0.60691532855303076</v>
      </c>
      <c r="BC221" s="9">
        <f t="shared" ref="BC221" si="1871">(AR221*AX221+AS221*AW221+AT221*AX224+AU221*AW224)</f>
        <v>0</v>
      </c>
      <c r="BD221" s="2">
        <f t="shared" ref="BD221" si="1872">AR221*AY221+AT221*AY224-AS221*AZ221-AU221*AZ224</f>
        <v>0</v>
      </c>
      <c r="BE221" s="8">
        <f t="shared" ref="BE221" si="1873">(AR221*AZ221+AS221*AY221+AT221*AZ224+AU221*AY224)</f>
        <v>0.55936994747073676</v>
      </c>
      <c r="BG221" s="1">
        <v>1</v>
      </c>
      <c r="BH221" s="7">
        <v>0</v>
      </c>
      <c r="BI221" s="2">
        <v>0</v>
      </c>
      <c r="BJ221" s="8">
        <v>0</v>
      </c>
      <c r="BK221" s="20"/>
      <c r="BL221" s="1">
        <f t="shared" ref="BL221" si="1874">BB221*BG221+BD221*BG224-BC221*BH221-BE221*BH224</f>
        <v>-0.90620062524777367</v>
      </c>
      <c r="BM221" s="9">
        <f t="shared" ref="BM221" si="1875">(BB221*BH221+BC221*BG221+BD221*BH224+BE221*BG224)</f>
        <v>0</v>
      </c>
      <c r="BN221" s="2">
        <f t="shared" ref="BN221" si="1876">BB221*BI221+BD221*BI224-BC221*BJ221-BE221*BJ224</f>
        <v>0</v>
      </c>
      <c r="BO221" s="8">
        <f t="shared" ref="BO221" si="1877">(BB221*BJ221+BC221*BI221+BD221*BJ224+BE221*BI224)</f>
        <v>0.55936994747073676</v>
      </c>
      <c r="BP221" s="20"/>
      <c r="BQ221" s="16">
        <v>1</v>
      </c>
      <c r="BR221" s="23">
        <v>0</v>
      </c>
      <c r="BS221" s="14">
        <v>0</v>
      </c>
      <c r="BT221" s="22">
        <v>0</v>
      </c>
      <c r="BV221" s="1">
        <f t="shared" ref="BV221" si="1878">BL221*BQ221+BN221*BQ224-BM221*BR221-BO221*BR224</f>
        <v>-0.90620062524777367</v>
      </c>
      <c r="BW221" s="9">
        <f t="shared" ref="BW221" si="1879">(BL221*BR221+BM221*BQ221+BN221*BR224+BO221*BQ224)</f>
        <v>0.55936994747073676</v>
      </c>
      <c r="BX221" s="2">
        <f t="shared" ref="BX221" si="1880">BL221*BS221+BN221*BS224-BM221*BT221-BO221*BT224</f>
        <v>0</v>
      </c>
      <c r="BY221" s="8">
        <f t="shared" ref="BY221" si="1881">(BL221*BT221+BM221*BS221+BN221*BT224+BO221*BS224)</f>
        <v>0.55936994747073676</v>
      </c>
      <c r="CA221" s="28">
        <f t="shared" ref="CA221" si="1882">20*LOG(((1+$BR$9)/$BR$9)/((BV221+BV224)^2+(BW221+BW224)^2)^0.5)</f>
        <v>-6.19721853302167E-2</v>
      </c>
      <c r="CC221" s="114">
        <f t="shared" ref="CC221" si="1883">((BV221^2+BW221^2)^0.5)/((BV224^2+BW224^2)^0.5)</f>
        <v>1.1082333373230568</v>
      </c>
      <c r="CD221" s="13"/>
      <c r="CE221" s="59">
        <f t="shared" si="1303"/>
        <v>3.84</v>
      </c>
      <c r="CF221" s="60">
        <f t="shared" si="1304"/>
        <v>-48.816002111271601</v>
      </c>
      <c r="CG221" s="62">
        <f t="shared" si="1305"/>
        <v>-67.438514551202502</v>
      </c>
      <c r="CH221" s="64"/>
      <c r="CI221" s="86"/>
      <c r="CJ221" s="86"/>
      <c r="CK221" s="17">
        <f t="shared" si="1306"/>
        <v>-3.1633509311414441E-5</v>
      </c>
    </row>
    <row r="222" spans="2:89" ht="18.600000000000001" customHeight="1" thickBot="1">
      <c r="D222" s="3"/>
      <c r="G222" s="4"/>
      <c r="I222" s="3"/>
      <c r="L222" s="4"/>
      <c r="N222" s="3"/>
      <c r="Q222" s="4"/>
      <c r="S222" s="3"/>
      <c r="V222" s="4"/>
      <c r="X222" s="3"/>
      <c r="AA222" s="4"/>
      <c r="AC222" s="3"/>
      <c r="AF222" s="4"/>
      <c r="AH222" s="3"/>
      <c r="AK222" s="4"/>
      <c r="AM222" s="3"/>
      <c r="AP222" s="4"/>
      <c r="AR222" s="3"/>
      <c r="AU222" s="4"/>
      <c r="AW222" s="3"/>
      <c r="AZ222" s="4"/>
      <c r="BB222" s="3"/>
      <c r="BE222" s="4"/>
      <c r="BG222" s="3"/>
      <c r="BJ222" s="4"/>
      <c r="BL222" s="3"/>
      <c r="BO222" s="4"/>
      <c r="BQ222" s="16"/>
      <c r="BR222" s="14"/>
      <c r="BS222" s="14"/>
      <c r="BT222" s="17"/>
      <c r="BV222" s="3"/>
      <c r="BY222" s="4"/>
      <c r="CC222" s="115"/>
      <c r="CD222" s="13"/>
      <c r="CE222" s="59">
        <f t="shared" si="1303"/>
        <v>3.86</v>
      </c>
      <c r="CF222" s="60">
        <f t="shared" si="1304"/>
        <v>-48.815951094876809</v>
      </c>
      <c r="CG222" s="62">
        <f t="shared" si="1305"/>
        <v>-67.561123068120693</v>
      </c>
      <c r="CH222" s="64"/>
      <c r="CI222" s="86"/>
      <c r="CJ222" s="86"/>
      <c r="CK222" s="17">
        <f t="shared" si="1306"/>
        <v>-3.1515905882218833E-5</v>
      </c>
    </row>
    <row r="223" spans="2:89" ht="18.600000000000001" customHeight="1" thickBot="1">
      <c r="D223" s="271" t="s">
        <v>141</v>
      </c>
      <c r="E223" s="272"/>
      <c r="F223" s="273" t="s">
        <v>142</v>
      </c>
      <c r="G223" s="274"/>
      <c r="H223" s="237"/>
      <c r="I223" s="271" t="s">
        <v>143</v>
      </c>
      <c r="J223" s="272"/>
      <c r="K223" s="273" t="s">
        <v>144</v>
      </c>
      <c r="L223" s="274"/>
      <c r="N223" s="262" t="s">
        <v>145</v>
      </c>
      <c r="O223" s="263"/>
      <c r="P223" s="264" t="s">
        <v>146</v>
      </c>
      <c r="Q223" s="265"/>
      <c r="S223" s="271" t="s">
        <v>147</v>
      </c>
      <c r="T223" s="272"/>
      <c r="U223" s="273" t="s">
        <v>148</v>
      </c>
      <c r="V223" s="274"/>
      <c r="W223" s="20"/>
      <c r="X223" s="262" t="s">
        <v>149</v>
      </c>
      <c r="Y223" s="263"/>
      <c r="Z223" s="264" t="s">
        <v>150</v>
      </c>
      <c r="AA223" s="265"/>
      <c r="AB223" s="20"/>
      <c r="AC223" s="271" t="s">
        <v>151</v>
      </c>
      <c r="AD223" s="272"/>
      <c r="AE223" s="273" t="s">
        <v>152</v>
      </c>
      <c r="AF223" s="274"/>
      <c r="AG223" s="20"/>
      <c r="AH223" s="262" t="s">
        <v>153</v>
      </c>
      <c r="AI223" s="263"/>
      <c r="AJ223" s="264" t="s">
        <v>154</v>
      </c>
      <c r="AK223" s="265"/>
      <c r="AL223" s="20"/>
      <c r="AM223" s="271" t="s">
        <v>155</v>
      </c>
      <c r="AN223" s="272"/>
      <c r="AO223" s="273" t="s">
        <v>156</v>
      </c>
      <c r="AP223" s="274"/>
      <c r="AR223" s="262" t="s">
        <v>157</v>
      </c>
      <c r="AS223" s="263"/>
      <c r="AT223" s="264" t="s">
        <v>158</v>
      </c>
      <c r="AU223" s="265"/>
      <c r="AV223" s="41"/>
      <c r="AW223" s="271" t="s">
        <v>159</v>
      </c>
      <c r="AX223" s="272"/>
      <c r="AY223" s="273" t="s">
        <v>160</v>
      </c>
      <c r="AZ223" s="274"/>
      <c r="BA223" s="20"/>
      <c r="BB223" s="262" t="s">
        <v>161</v>
      </c>
      <c r="BC223" s="263"/>
      <c r="BD223" s="264" t="s">
        <v>162</v>
      </c>
      <c r="BE223" s="265"/>
      <c r="BF223" s="41"/>
      <c r="BG223" s="271" t="s">
        <v>163</v>
      </c>
      <c r="BH223" s="272"/>
      <c r="BI223" s="273" t="s">
        <v>164</v>
      </c>
      <c r="BJ223" s="274"/>
      <c r="BK223" s="41"/>
      <c r="BL223" s="262" t="s">
        <v>165</v>
      </c>
      <c r="BM223" s="263"/>
      <c r="BN223" s="264" t="s">
        <v>166</v>
      </c>
      <c r="BO223" s="265"/>
      <c r="BP223" s="41"/>
      <c r="BQ223" s="271" t="s">
        <v>167</v>
      </c>
      <c r="BR223" s="272"/>
      <c r="BS223" s="273" t="s">
        <v>168</v>
      </c>
      <c r="BT223" s="274"/>
      <c r="BU223" s="20"/>
      <c r="BV223" s="262" t="s">
        <v>169</v>
      </c>
      <c r="BW223" s="263"/>
      <c r="BX223" s="264" t="s">
        <v>170</v>
      </c>
      <c r="BY223" s="265"/>
      <c r="CA223" s="55" t="s">
        <v>35</v>
      </c>
      <c r="CC223" s="116" t="s">
        <v>75</v>
      </c>
      <c r="CD223" s="13"/>
      <c r="CE223" s="59">
        <f t="shared" si="1303"/>
        <v>3.88</v>
      </c>
      <c r="CF223" s="60">
        <f t="shared" si="1304"/>
        <v>-48.816535860253687</v>
      </c>
      <c r="CG223" s="62">
        <f t="shared" si="1305"/>
        <v>-67.682374803466857</v>
      </c>
      <c r="CH223" s="64"/>
      <c r="CI223" s="86"/>
      <c r="CJ223" s="86"/>
      <c r="CK223" s="17">
        <f t="shared" si="1306"/>
        <v>-3.1394573352107197E-5</v>
      </c>
    </row>
    <row r="224" spans="2:89" ht="18.600000000000001" customHeight="1" thickTop="1" thickBot="1">
      <c r="D224" s="1">
        <v>0</v>
      </c>
      <c r="E224" s="9">
        <f t="shared" ref="E224" si="1884">$E$9*$B221</f>
        <v>0.75315200000000004</v>
      </c>
      <c r="F224" s="2">
        <v>1</v>
      </c>
      <c r="G224" s="8">
        <v>0</v>
      </c>
      <c r="I224" s="1">
        <v>0</v>
      </c>
      <c r="J224" s="9">
        <v>0</v>
      </c>
      <c r="K224" s="2">
        <v>1</v>
      </c>
      <c r="L224" s="8">
        <v>0</v>
      </c>
      <c r="N224" s="1">
        <f t="shared" ref="N224" si="1885">D224*I221+F224*I224-E224*J221-G224*J224</f>
        <v>0</v>
      </c>
      <c r="O224" s="9">
        <f t="shared" ref="O224" si="1886">(D224*J221+E224*I221+F224*J224+G224*I224)</f>
        <v>0.75315200000000004</v>
      </c>
      <c r="P224" s="2">
        <f t="shared" ref="P224" si="1887">D224*K221+F224*K224-E224*L221-G224*L224</f>
        <v>0.36376492093744073</v>
      </c>
      <c r="Q224" s="8">
        <f t="shared" ref="Q224" si="1888">(D224*L221+E224*K221+F224*L224+G224*K224)</f>
        <v>0</v>
      </c>
      <c r="S224" s="1">
        <v>0</v>
      </c>
      <c r="T224" s="9">
        <f t="shared" ref="T224" si="1889">$T$9*$B221</f>
        <v>0.96723200000000009</v>
      </c>
      <c r="U224" s="2">
        <v>1</v>
      </c>
      <c r="V224" s="8">
        <v>0</v>
      </c>
      <c r="X224" s="1">
        <f t="shared" ref="X224" si="1890">N224*S221+P224*S224-O224*T221-Q224*T224</f>
        <v>0</v>
      </c>
      <c r="Y224" s="9">
        <f t="shared" ref="Y224" si="1891">(N224*T221+O224*S221+P224*T224+Q224*S224)</f>
        <v>1.1049970720081628</v>
      </c>
      <c r="Z224" s="2">
        <f t="shared" ref="Z224" si="1892">N224*U221+P224*U224-O224*V221-Q224*V224</f>
        <v>0.36376492093744073</v>
      </c>
      <c r="AA224" s="8">
        <f t="shared" ref="AA224" si="1893">(N224*V221+O224*U221+P224*V224+Q224*U224)</f>
        <v>0</v>
      </c>
      <c r="AB224" s="20"/>
      <c r="AC224" s="1">
        <v>0</v>
      </c>
      <c r="AD224" s="9">
        <v>0</v>
      </c>
      <c r="AE224" s="2">
        <v>1</v>
      </c>
      <c r="AF224" s="8">
        <v>0</v>
      </c>
      <c r="AH224" s="1">
        <f t="shared" ref="AH224" si="1894">X224*AC221+Z224*AC224-Y224*AD221-AA224*AD224</f>
        <v>0</v>
      </c>
      <c r="AI224" s="9">
        <f t="shared" ref="AI224" si="1895">(X224*AD221+Y224*AC221+Z224*AD224+AA224*AC224)</f>
        <v>1.1049970720081628</v>
      </c>
      <c r="AJ224" s="2">
        <f t="shared" ref="AJ224" si="1896">X224*AE221+Z224*AE224-Y224*AF221-AA224*AF224</f>
        <v>-0.36748408013833955</v>
      </c>
      <c r="AK224" s="8">
        <f t="shared" ref="AK224" si="1897">(X224*AF221+Y224*AE221+Z224*AF224+AA224*AE224)</f>
        <v>0</v>
      </c>
      <c r="AM224" s="1">
        <v>0</v>
      </c>
      <c r="AN224" s="9">
        <f t="shared" ref="AN224" si="1898">$AN$9*$B221</f>
        <v>0.81779200000000007</v>
      </c>
      <c r="AO224" s="2">
        <v>1</v>
      </c>
      <c r="AP224" s="8">
        <v>0</v>
      </c>
      <c r="AR224" s="1">
        <f t="shared" ref="AR224" si="1899">AH224*AM221+AJ224*AM224-AI224*AN221-AK224*AN224</f>
        <v>0</v>
      </c>
      <c r="AS224" s="9">
        <f t="shared" ref="AS224" si="1900">(AH224*AN221+AI224*AM221+AJ224*AN224+AK224*AM224)</f>
        <v>0.80447153114366976</v>
      </c>
      <c r="AT224" s="2">
        <f t="shared" ref="AT224" si="1901">AH224*AO221+AJ224*AO224-AI224*AP221-AK224*AP224</f>
        <v>-0.36748408013833955</v>
      </c>
      <c r="AU224" s="8">
        <f t="shared" ref="AU224" si="1902">(AH224*AP221+AI224*AO221+AJ224*AP224+AK224*AO224)</f>
        <v>0</v>
      </c>
      <c r="AV224" s="20"/>
      <c r="AW224" s="1">
        <v>0</v>
      </c>
      <c r="AX224" s="9">
        <v>0</v>
      </c>
      <c r="AY224" s="2">
        <v>1</v>
      </c>
      <c r="AZ224" s="8">
        <v>0</v>
      </c>
      <c r="BB224" s="1">
        <f t="shared" ref="BB224" si="1903">AR224*AW221+AT224*AW224-AS224*AX221-AU224*AX224</f>
        <v>0</v>
      </c>
      <c r="BC224" s="9">
        <f t="shared" ref="BC224" si="1904">(AR224*AX221+AS224*AW221+AT224*AX224+AU224*AW224)</f>
        <v>0.80447153114366976</v>
      </c>
      <c r="BD224" s="2">
        <f t="shared" ref="BD224" si="1905">AR224*AY221+AT224*AY224-AS224*AZ221-AU224*AZ224</f>
        <v>-0.90622657890968783</v>
      </c>
      <c r="BE224" s="8">
        <f t="shared" ref="BE224" si="1906">(AR224*AZ221+AS224*AY221+AT224*AZ224+AU224*AY224)</f>
        <v>0</v>
      </c>
      <c r="BG224" s="1">
        <v>0</v>
      </c>
      <c r="BH224" s="9">
        <f t="shared" ref="BH224" si="1907">$BH$9*$B221</f>
        <v>0.53503999999999996</v>
      </c>
      <c r="BI224" s="2">
        <v>1</v>
      </c>
      <c r="BJ224" s="8">
        <v>0</v>
      </c>
      <c r="BK224" s="20"/>
      <c r="BL224" s="1">
        <f t="shared" ref="BL224" si="1908">BB224*BG221+BD224*BG224-BC224*BH221-BE224*BH224</f>
        <v>0</v>
      </c>
      <c r="BM224" s="9">
        <f t="shared" ref="BM224" si="1909">(BB224*BH221+BC224*BG221+BD224*BH224+BE224*BG224)</f>
        <v>0.31960406236383043</v>
      </c>
      <c r="BN224" s="2">
        <f t="shared" ref="BN224" si="1910">BB224*BI221+BD224*BI224-BC224*BJ221-BE224*BJ224</f>
        <v>-0.90622657890968783</v>
      </c>
      <c r="BO224" s="8">
        <f t="shared" ref="BO224" si="1911">(BB224*BJ221+BC224*BI221+BD224*BJ224+BE224*BI224)</f>
        <v>0</v>
      </c>
      <c r="BP224" s="20"/>
      <c r="BQ224" s="18">
        <f t="shared" ref="BQ224:BQ287" si="1912">1/$BR$9</f>
        <v>1</v>
      </c>
      <c r="BR224" s="25">
        <v>0</v>
      </c>
      <c r="BS224" s="19">
        <v>1</v>
      </c>
      <c r="BT224" s="24">
        <v>0</v>
      </c>
      <c r="BV224" s="1">
        <f t="shared" ref="BV224" si="1913">BL224*BQ221+BN224*BQ224-BM224*BR221-BO224*BR224</f>
        <v>-0.90622657890968783</v>
      </c>
      <c r="BW224" s="9">
        <f t="shared" ref="BW224" si="1914">(BL224*BR221+BM224*BQ221+BN224*BR224+BO224*BQ224)</f>
        <v>0.31960406236383043</v>
      </c>
      <c r="BX224" s="2">
        <f t="shared" ref="BX224" si="1915">BL224*BS221+BN224*BS224-BM224*BT221-BO224*BT224</f>
        <v>-0.90622657890968783</v>
      </c>
      <c r="BY224" s="8">
        <f t="shared" ref="BY224" si="1916">(BL224*BT221+BM224*BS221+BN224*BT224+BO224*BS224)</f>
        <v>0</v>
      </c>
      <c r="CA224" s="56">
        <f t="shared" ref="CA224" si="1917">(180/PI())*ATAN(-1*(BW221+BW224)/(BV221+BV224))</f>
        <v>25.872024084165584</v>
      </c>
      <c r="CC224" s="117">
        <f t="shared" ref="CC224" si="1918">20*LOG(((1-(10^(CA221/20)^2)*(1-((1-CC221)/(1+CC221))^2))^0.5))</f>
        <v>-17.755554127963077</v>
      </c>
      <c r="CD224" s="13"/>
      <c r="CE224" s="59">
        <f t="shared" si="1303"/>
        <v>3.9</v>
      </c>
      <c r="CF224" s="60">
        <f t="shared" si="1304"/>
        <v>-48.817735356892989</v>
      </c>
      <c r="CG224" s="62">
        <f t="shared" si="1305"/>
        <v>-67.802292657438045</v>
      </c>
      <c r="CH224" s="64"/>
      <c r="CI224" s="86"/>
      <c r="CJ224" s="86"/>
      <c r="CK224" s="17">
        <f t="shared" si="1306"/>
        <v>-3.1269706792848324E-5</v>
      </c>
    </row>
    <row r="225" spans="2:89" ht="18.600000000000001" customHeight="1">
      <c r="CE225" s="59">
        <f t="shared" ref="CE225:CE288" si="1919">INDEX(B:B,(ROW()-33)*7+25)</f>
        <v>3.92</v>
      </c>
      <c r="CF225" s="60">
        <f t="shared" si="1304"/>
        <v>-48.819529326353887</v>
      </c>
      <c r="CG225" s="62">
        <f t="shared" si="1305"/>
        <v>-67.920899007122429</v>
      </c>
      <c r="CH225" s="86"/>
      <c r="CI225" s="86"/>
      <c r="CJ225" s="86"/>
      <c r="CK225" s="17">
        <f t="shared" si="1306"/>
        <v>-3.1141494460313249E-5</v>
      </c>
    </row>
    <row r="226" spans="2:89" ht="18.600000000000001" customHeight="1" thickBot="1">
      <c r="E226" s="6" t="s">
        <v>3</v>
      </c>
      <c r="J226" s="6" t="s">
        <v>5</v>
      </c>
      <c r="O226" s="6" t="s">
        <v>10</v>
      </c>
      <c r="T226" s="6" t="s">
        <v>6</v>
      </c>
      <c r="Y226" s="6" t="s">
        <v>11</v>
      </c>
      <c r="AD226" s="6" t="s">
        <v>12</v>
      </c>
      <c r="AI226" s="6" t="s">
        <v>13</v>
      </c>
      <c r="AN226" s="6" t="s">
        <v>14</v>
      </c>
      <c r="AS226" s="6" t="s">
        <v>15</v>
      </c>
      <c r="AX226" s="6" t="s">
        <v>19</v>
      </c>
      <c r="BC226" s="6" t="s">
        <v>17</v>
      </c>
      <c r="BH226" s="6" t="s">
        <v>20</v>
      </c>
      <c r="BM226" s="6" t="s">
        <v>18</v>
      </c>
      <c r="BQ226" s="26" t="s">
        <v>16</v>
      </c>
      <c r="BR226" s="26"/>
      <c r="BS226" s="21"/>
      <c r="BT226" s="21"/>
      <c r="BU226" s="21"/>
      <c r="BV226" s="21"/>
      <c r="BW226" s="26" t="s">
        <v>21</v>
      </c>
      <c r="BX226" s="21"/>
      <c r="BY226" s="21"/>
      <c r="CE226" s="59">
        <f t="shared" si="1919"/>
        <v>3.94</v>
      </c>
      <c r="CF226" s="60">
        <f t="shared" ref="CF226:CF289" si="1920">INDEX(CA:CA,(ROW()-33)*7+25)</f>
        <v>-48.821898266363618</v>
      </c>
      <c r="CG226" s="62">
        <f t="shared" ref="CG226:CG289" si="1921">INDEX(CA:CA,(ROW()-33)*7+28)</f>
        <v>-68.038215721629527</v>
      </c>
      <c r="CH226" s="86"/>
      <c r="CI226" s="86"/>
      <c r="CJ226" s="86"/>
      <c r="CK226" s="17">
        <f t="shared" ref="CK226:CK289" si="1922">INDEX(CC:CC,(ROW()-33)*7+28)</f>
        <v>-3.1010117986376917E-5</v>
      </c>
    </row>
    <row r="227" spans="2:89" ht="18.600000000000001" customHeight="1" thickBot="1">
      <c r="B227" s="11"/>
      <c r="D227" s="266" t="s">
        <v>113</v>
      </c>
      <c r="E227" s="267"/>
      <c r="F227" s="268" t="s">
        <v>114</v>
      </c>
      <c r="G227" s="269"/>
      <c r="H227" s="237"/>
      <c r="I227" s="262" t="s">
        <v>0</v>
      </c>
      <c r="J227" s="263"/>
      <c r="K227" s="264" t="s">
        <v>1</v>
      </c>
      <c r="L227" s="265"/>
      <c r="M227" s="21"/>
      <c r="N227" s="262" t="s">
        <v>115</v>
      </c>
      <c r="O227" s="263"/>
      <c r="P227" s="264" t="s">
        <v>116</v>
      </c>
      <c r="Q227" s="265"/>
      <c r="R227" s="21"/>
      <c r="S227" s="266" t="s">
        <v>117</v>
      </c>
      <c r="T227" s="267"/>
      <c r="U227" s="268" t="s">
        <v>118</v>
      </c>
      <c r="V227" s="269"/>
      <c r="W227" s="20"/>
      <c r="X227" s="262" t="s">
        <v>119</v>
      </c>
      <c r="Y227" s="263"/>
      <c r="Z227" s="264" t="s">
        <v>120</v>
      </c>
      <c r="AA227" s="265"/>
      <c r="AB227" s="20"/>
      <c r="AC227" s="262" t="s">
        <v>121</v>
      </c>
      <c r="AD227" s="263"/>
      <c r="AE227" s="264" t="s">
        <v>7</v>
      </c>
      <c r="AF227" s="265"/>
      <c r="AG227" s="20"/>
      <c r="AH227" s="262" t="s">
        <v>122</v>
      </c>
      <c r="AI227" s="263"/>
      <c r="AJ227" s="264" t="s">
        <v>123</v>
      </c>
      <c r="AK227" s="265"/>
      <c r="AL227" s="20"/>
      <c r="AM227" s="266" t="s">
        <v>124</v>
      </c>
      <c r="AN227" s="267"/>
      <c r="AO227" s="268" t="s">
        <v>125</v>
      </c>
      <c r="AP227" s="269"/>
      <c r="AQ227" s="21"/>
      <c r="AR227" s="262" t="s">
        <v>126</v>
      </c>
      <c r="AS227" s="263"/>
      <c r="AT227" s="264" t="s">
        <v>2</v>
      </c>
      <c r="AU227" s="265"/>
      <c r="AV227" s="41"/>
      <c r="AW227" s="262" t="s">
        <v>127</v>
      </c>
      <c r="AX227" s="263"/>
      <c r="AY227" s="264" t="s">
        <v>128</v>
      </c>
      <c r="AZ227" s="265"/>
      <c r="BA227" s="20"/>
      <c r="BB227" s="262" t="s">
        <v>129</v>
      </c>
      <c r="BC227" s="263"/>
      <c r="BD227" s="264" t="s">
        <v>130</v>
      </c>
      <c r="BE227" s="265"/>
      <c r="BF227" s="41"/>
      <c r="BG227" s="266" t="s">
        <v>131</v>
      </c>
      <c r="BH227" s="267"/>
      <c r="BI227" s="268" t="s">
        <v>132</v>
      </c>
      <c r="BJ227" s="269"/>
      <c r="BK227" s="41"/>
      <c r="BL227" s="262" t="s">
        <v>133</v>
      </c>
      <c r="BM227" s="263"/>
      <c r="BN227" s="264" t="s">
        <v>134</v>
      </c>
      <c r="BO227" s="265"/>
      <c r="BP227" s="41"/>
      <c r="BQ227" s="262" t="s">
        <v>135</v>
      </c>
      <c r="BR227" s="263"/>
      <c r="BS227" s="264" t="s">
        <v>136</v>
      </c>
      <c r="BT227" s="265"/>
      <c r="BU227" s="20"/>
      <c r="BV227" s="262" t="s">
        <v>137</v>
      </c>
      <c r="BW227" s="263"/>
      <c r="BX227" s="264" t="s">
        <v>138</v>
      </c>
      <c r="BY227" s="265"/>
      <c r="CA227" s="27" t="s">
        <v>8</v>
      </c>
      <c r="CC227" s="113" t="s">
        <v>74</v>
      </c>
      <c r="CD227" s="13"/>
      <c r="CE227" s="59">
        <f t="shared" si="1919"/>
        <v>3.96</v>
      </c>
      <c r="CF227" s="60">
        <f t="shared" si="1920"/>
        <v>-48.824823396856971</v>
      </c>
      <c r="CG227" s="62">
        <f t="shared" si="1921"/>
        <v>-68.154264176689765</v>
      </c>
      <c r="CH227" s="64"/>
      <c r="CI227" s="86"/>
      <c r="CJ227" s="86"/>
      <c r="CK227" s="17">
        <f t="shared" si="1922"/>
        <v>-3.0875752556354844E-5</v>
      </c>
    </row>
    <row r="228" spans="2:89" ht="18.600000000000001" customHeight="1" thickTop="1" thickBot="1">
      <c r="B228" s="37">
        <v>0.66</v>
      </c>
      <c r="D228" s="1">
        <v>1</v>
      </c>
      <c r="E228" s="7">
        <v>0</v>
      </c>
      <c r="F228" s="2">
        <v>0</v>
      </c>
      <c r="G228" s="8">
        <v>0</v>
      </c>
      <c r="I228" s="1">
        <v>1</v>
      </c>
      <c r="J228" s="9">
        <v>0</v>
      </c>
      <c r="K228" s="2">
        <v>0</v>
      </c>
      <c r="L228" s="8">
        <f t="shared" ref="L228:L291" si="1923">IF(0=(1-$J$9*$K$9*$B228^2),10^18,$B228*$K$9/(1-$J$9*$K$9*$B228^2))</f>
        <v>0.87699788796909961</v>
      </c>
      <c r="N228" s="1">
        <f t="shared" ref="N228" si="1924">D228*I228+F228*I231-E228*J228-G228*J231</f>
        <v>1</v>
      </c>
      <c r="O228" s="9">
        <f t="shared" ref="O228" si="1925">(D228*J228+E228*I228+F228*J231+G228*I231)</f>
        <v>0</v>
      </c>
      <c r="P228" s="2">
        <f t="shared" ref="P228" si="1926">D228*K228+F228*K231-E228*L228-G228*L231</f>
        <v>0</v>
      </c>
      <c r="Q228" s="8">
        <f t="shared" ref="Q228" si="1927">(D228*L228+E228*K228+F228*L231+G228*K231)</f>
        <v>0.87699788796909961</v>
      </c>
      <c r="S228" s="1">
        <v>1</v>
      </c>
      <c r="T228" s="7">
        <v>0</v>
      </c>
      <c r="U228" s="2">
        <v>0</v>
      </c>
      <c r="V228" s="8">
        <v>0</v>
      </c>
      <c r="X228" s="1">
        <f t="shared" ref="X228" si="1928">N228*S228+P228*S231-O228*T228-Q228*T231</f>
        <v>0.12523144066211778</v>
      </c>
      <c r="Y228" s="9">
        <f t="shared" ref="Y228" si="1929">(N228*T228+O228*S228+P228*T231+Q228*S231)</f>
        <v>0</v>
      </c>
      <c r="Z228" s="2">
        <f t="shared" ref="Z228" si="1930">N228*U228+P228*U231-O228*V228-Q228*V231</f>
        <v>0</v>
      </c>
      <c r="AA228" s="8">
        <f t="shared" ref="AA228" si="1931">(N228*V228+O228*U228+P228*V231+Q228*U231)</f>
        <v>0.87699788796909961</v>
      </c>
      <c r="AB228" s="20"/>
      <c r="AC228" s="1">
        <v>1</v>
      </c>
      <c r="AD228" s="9">
        <v>0</v>
      </c>
      <c r="AE228" s="2">
        <v>0</v>
      </c>
      <c r="AF228" s="8">
        <f t="shared" ref="AF228:AF291" si="1932">IF(0=(1-$AE$9*$AD$9*$B228^2),10^18,$B228*$AE$9/(1-$AE$9*$AD$9*$B228^2))</f>
        <v>0.70151281373346031</v>
      </c>
      <c r="AH228" s="1">
        <f t="shared" ref="AH228" si="1933">X228*AC228+Z228*AC231-Y228*AD228-AA228*AD231</f>
        <v>0.12523144066211778</v>
      </c>
      <c r="AI228" s="9">
        <f t="shared" ref="AI228" si="1934">(X228*AD228+Y228*AC228+Z228*AD231+AA228*AC231)</f>
        <v>0</v>
      </c>
      <c r="AJ228" s="2">
        <f t="shared" ref="AJ228" si="1935">X228*AE228+Z228*AE231-Y228*AF228-AA228*AF231</f>
        <v>0</v>
      </c>
      <c r="AK228" s="8">
        <f t="shared" ref="AK228" si="1936">(X228*AF228+Y228*AE228+Z228*AF231+AA228*AE231)</f>
        <v>0.96484934827587676</v>
      </c>
      <c r="AM228" s="1">
        <v>1</v>
      </c>
      <c r="AN228" s="7">
        <v>0</v>
      </c>
      <c r="AO228" s="2">
        <v>0</v>
      </c>
      <c r="AP228" s="8">
        <v>0</v>
      </c>
      <c r="AR228" s="1">
        <f t="shared" ref="AR228" si="1937">AH228*AM228+AJ228*AM231-AI228*AN228-AK228*AN231</f>
        <v>-0.68847232750764642</v>
      </c>
      <c r="AS228" s="9">
        <f t="shared" ref="AS228" si="1938">(AH228*AN228+AI228*AM228+AJ228*AN231+AK228*AM231)</f>
        <v>0</v>
      </c>
      <c r="AT228" s="2">
        <f t="shared" ref="AT228" si="1939">AH228*AO228+AJ228*AO231-AI228*AP228-AK228*AP231</f>
        <v>0</v>
      </c>
      <c r="AU228" s="8">
        <f t="shared" ref="AU228" si="1940">(AH228*AP228+AI228*AO228+AJ228*AP231+AK228*AO231)</f>
        <v>0.96484934827587676</v>
      </c>
      <c r="AV228" s="20"/>
      <c r="AW228" s="1">
        <v>1</v>
      </c>
      <c r="AX228" s="9">
        <v>0</v>
      </c>
      <c r="AY228" s="2">
        <v>0</v>
      </c>
      <c r="AZ228" s="8">
        <f t="shared" ref="AZ228:AZ291" si="1941">IF(0=(1-$AX$9*$AY$9*$B228^2),10^18,$B228*$AY$9/(1-$AX$9*$AY$9*$B228^2))</f>
        <v>0.70425644507826846</v>
      </c>
      <c r="BB228" s="1">
        <f t="shared" ref="BB228" si="1942">AR228*AW228+AT228*AW231-AS228*AX228-AU228*AX231</f>
        <v>-0.68847232750764642</v>
      </c>
      <c r="BC228" s="9">
        <f t="shared" ref="BC228" si="1943">(AR228*AX228+AS228*AW228+AT228*AX231+AU228*AW231)</f>
        <v>0</v>
      </c>
      <c r="BD228" s="2">
        <f t="shared" ref="BD228" si="1944">AR228*AY228+AT228*AY231-AS228*AZ228-AU228*AZ231</f>
        <v>0</v>
      </c>
      <c r="BE228" s="8">
        <f t="shared" ref="BE228" si="1945">(AR228*AZ228+AS228*AY228+AT228*AZ231+AU228*AY231)</f>
        <v>0.47998827437058034</v>
      </c>
      <c r="BG228" s="1">
        <v>1</v>
      </c>
      <c r="BH228" s="7">
        <v>0</v>
      </c>
      <c r="BI228" s="2">
        <v>0</v>
      </c>
      <c r="BJ228" s="8">
        <v>0</v>
      </c>
      <c r="BK228" s="20"/>
      <c r="BL228" s="1">
        <f t="shared" ref="BL228" si="1946">BB228*BG228+BD228*BG231-BC228*BH228-BE228*BH231</f>
        <v>-0.95331065777435786</v>
      </c>
      <c r="BM228" s="9">
        <f t="shared" ref="BM228" si="1947">(BB228*BH228+BC228*BG228+BD228*BH231+BE228*BG231)</f>
        <v>0</v>
      </c>
      <c r="BN228" s="2">
        <f t="shared" ref="BN228" si="1948">BB228*BI228+BD228*BI231-BC228*BJ228-BE228*BJ231</f>
        <v>0</v>
      </c>
      <c r="BO228" s="8">
        <f t="shared" ref="BO228" si="1949">(BB228*BJ228+BC228*BI228+BD228*BJ231+BE228*BI231)</f>
        <v>0.47998827437058034</v>
      </c>
      <c r="BP228" s="20"/>
      <c r="BQ228" s="16">
        <v>1</v>
      </c>
      <c r="BR228" s="23">
        <v>0</v>
      </c>
      <c r="BS228" s="14">
        <v>0</v>
      </c>
      <c r="BT228" s="22">
        <v>0</v>
      </c>
      <c r="BV228" s="1">
        <f t="shared" ref="BV228" si="1950">BL228*BQ228+BN228*BQ231-BM228*BR228-BO228*BR231</f>
        <v>-0.95331065777435786</v>
      </c>
      <c r="BW228" s="9">
        <f t="shared" ref="BW228" si="1951">(BL228*BR228+BM228*BQ228+BN228*BR231+BO228*BQ231)</f>
        <v>0.47998827437058034</v>
      </c>
      <c r="BX228" s="2">
        <f t="shared" ref="BX228" si="1952">BL228*BS228+BN228*BS231-BM228*BT228-BO228*BT231</f>
        <v>0</v>
      </c>
      <c r="BY228" s="8">
        <f t="shared" ref="BY228" si="1953">(BL228*BT228+BM228*BS228+BN228*BT231+BO228*BS231)</f>
        <v>0.47998827437058034</v>
      </c>
      <c r="CA228" s="28">
        <f t="shared" ref="CA228" si="1954">20*LOG(((1+$BR$9)/$BR$9)/((BV228+BV231)^2+(BW228+BW231)^2)^0.5)</f>
        <v>-9.0388132771047819E-2</v>
      </c>
      <c r="CC228" s="114">
        <f t="shared" ref="CC228" si="1955">((BV228^2+BW228^2)^0.5)/((BV231^2+BW231^2)^0.5)</f>
        <v>1.0979879472210725</v>
      </c>
      <c r="CD228" s="13"/>
      <c r="CE228" s="59">
        <f t="shared" si="1919"/>
        <v>3.98</v>
      </c>
      <c r="CF228" s="60">
        <f t="shared" si="1920"/>
        <v>-48.828286627832867</v>
      </c>
      <c r="CG228" s="62">
        <f t="shared" si="1921"/>
        <v>-68.269065268745067</v>
      </c>
      <c r="CH228" s="64"/>
      <c r="CI228" s="86"/>
      <c r="CJ228" s="86"/>
      <c r="CK228" s="17">
        <f t="shared" si="1922"/>
        <v>-3.0738567094154523E-5</v>
      </c>
    </row>
    <row r="229" spans="2:89" ht="18.600000000000001" customHeight="1" thickBot="1">
      <c r="D229" s="3"/>
      <c r="G229" s="4"/>
      <c r="I229" s="3"/>
      <c r="L229" s="4"/>
      <c r="N229" s="3"/>
      <c r="Q229" s="4"/>
      <c r="S229" s="3"/>
      <c r="V229" s="4"/>
      <c r="X229" s="3"/>
      <c r="AA229" s="4"/>
      <c r="AC229" s="3"/>
      <c r="AF229" s="4"/>
      <c r="AH229" s="3"/>
      <c r="AK229" s="4"/>
      <c r="AM229" s="3"/>
      <c r="AP229" s="4"/>
      <c r="AR229" s="3"/>
      <c r="AU229" s="4"/>
      <c r="AW229" s="3"/>
      <c r="AZ229" s="4"/>
      <c r="BB229" s="3"/>
      <c r="BE229" s="4"/>
      <c r="BG229" s="3"/>
      <c r="BJ229" s="4"/>
      <c r="BL229" s="3"/>
      <c r="BO229" s="4"/>
      <c r="BQ229" s="16"/>
      <c r="BR229" s="14"/>
      <c r="BS229" s="14"/>
      <c r="BT229" s="17"/>
      <c r="BV229" s="3"/>
      <c r="BY229" s="4"/>
      <c r="CC229" s="115"/>
      <c r="CD229" s="13"/>
      <c r="CE229" s="59">
        <f t="shared" si="1919"/>
        <v>4</v>
      </c>
      <c r="CF229" s="60">
        <f t="shared" si="1920"/>
        <v>-48.832270528914407</v>
      </c>
      <c r="CG229" s="62">
        <f t="shared" si="1921"/>
        <v>-68.382639428551499</v>
      </c>
      <c r="CH229" s="64"/>
      <c r="CI229" s="86"/>
      <c r="CJ229" s="86"/>
      <c r="CK229" s="17">
        <f t="shared" si="1922"/>
        <v>-3.0598724440676529E-5</v>
      </c>
    </row>
    <row r="230" spans="2:89" ht="18.600000000000001" customHeight="1" thickBot="1">
      <c r="D230" s="271" t="s">
        <v>141</v>
      </c>
      <c r="E230" s="272"/>
      <c r="F230" s="273" t="s">
        <v>142</v>
      </c>
      <c r="G230" s="274"/>
      <c r="H230" s="237"/>
      <c r="I230" s="271" t="s">
        <v>143</v>
      </c>
      <c r="J230" s="272"/>
      <c r="K230" s="273" t="s">
        <v>144</v>
      </c>
      <c r="L230" s="274"/>
      <c r="N230" s="262" t="s">
        <v>145</v>
      </c>
      <c r="O230" s="263"/>
      <c r="P230" s="264" t="s">
        <v>146</v>
      </c>
      <c r="Q230" s="265"/>
      <c r="S230" s="271" t="s">
        <v>147</v>
      </c>
      <c r="T230" s="272"/>
      <c r="U230" s="273" t="s">
        <v>148</v>
      </c>
      <c r="V230" s="274"/>
      <c r="W230" s="20"/>
      <c r="X230" s="262" t="s">
        <v>149</v>
      </c>
      <c r="Y230" s="263"/>
      <c r="Z230" s="264" t="s">
        <v>150</v>
      </c>
      <c r="AA230" s="265"/>
      <c r="AB230" s="20"/>
      <c r="AC230" s="271" t="s">
        <v>151</v>
      </c>
      <c r="AD230" s="272"/>
      <c r="AE230" s="273" t="s">
        <v>152</v>
      </c>
      <c r="AF230" s="274"/>
      <c r="AG230" s="20"/>
      <c r="AH230" s="262" t="s">
        <v>153</v>
      </c>
      <c r="AI230" s="263"/>
      <c r="AJ230" s="264" t="s">
        <v>154</v>
      </c>
      <c r="AK230" s="265"/>
      <c r="AL230" s="20"/>
      <c r="AM230" s="271" t="s">
        <v>155</v>
      </c>
      <c r="AN230" s="272"/>
      <c r="AO230" s="273" t="s">
        <v>156</v>
      </c>
      <c r="AP230" s="274"/>
      <c r="AR230" s="262" t="s">
        <v>157</v>
      </c>
      <c r="AS230" s="263"/>
      <c r="AT230" s="264" t="s">
        <v>158</v>
      </c>
      <c r="AU230" s="265"/>
      <c r="AV230" s="41"/>
      <c r="AW230" s="271" t="s">
        <v>159</v>
      </c>
      <c r="AX230" s="272"/>
      <c r="AY230" s="273" t="s">
        <v>160</v>
      </c>
      <c r="AZ230" s="274"/>
      <c r="BA230" s="20"/>
      <c r="BB230" s="262" t="s">
        <v>161</v>
      </c>
      <c r="BC230" s="263"/>
      <c r="BD230" s="264" t="s">
        <v>162</v>
      </c>
      <c r="BE230" s="265"/>
      <c r="BF230" s="41"/>
      <c r="BG230" s="271" t="s">
        <v>163</v>
      </c>
      <c r="BH230" s="272"/>
      <c r="BI230" s="273" t="s">
        <v>164</v>
      </c>
      <c r="BJ230" s="274"/>
      <c r="BK230" s="41"/>
      <c r="BL230" s="262" t="s">
        <v>165</v>
      </c>
      <c r="BM230" s="263"/>
      <c r="BN230" s="264" t="s">
        <v>166</v>
      </c>
      <c r="BO230" s="265"/>
      <c r="BP230" s="41"/>
      <c r="BQ230" s="271" t="s">
        <v>167</v>
      </c>
      <c r="BR230" s="272"/>
      <c r="BS230" s="273" t="s">
        <v>168</v>
      </c>
      <c r="BT230" s="274"/>
      <c r="BU230" s="20"/>
      <c r="BV230" s="262" t="s">
        <v>169</v>
      </c>
      <c r="BW230" s="263"/>
      <c r="BX230" s="264" t="s">
        <v>170</v>
      </c>
      <c r="BY230" s="265"/>
      <c r="CA230" s="55" t="s">
        <v>35</v>
      </c>
      <c r="CC230" s="116" t="s">
        <v>75</v>
      </c>
      <c r="CD230" s="13"/>
      <c r="CE230" s="59">
        <f t="shared" si="1919"/>
        <v>4.0199999999999996</v>
      </c>
      <c r="CF230" s="60">
        <f t="shared" si="1920"/>
        <v>-48.836758300506744</v>
      </c>
      <c r="CG230" s="62">
        <f t="shared" si="1921"/>
        <v>-68.495006634313668</v>
      </c>
      <c r="CH230" s="64"/>
      <c r="CI230" s="86"/>
      <c r="CJ230" s="86"/>
      <c r="CK230" s="17">
        <f t="shared" si="1922"/>
        <v>-3.0456381530287064E-5</v>
      </c>
    </row>
    <row r="231" spans="2:89" ht="18.600000000000001" customHeight="1" thickTop="1" thickBot="1">
      <c r="D231" s="1">
        <v>0</v>
      </c>
      <c r="E231" s="9">
        <f t="shared" ref="E231" si="1956">$E$9*$B228</f>
        <v>0.77668800000000005</v>
      </c>
      <c r="F231" s="2">
        <v>1</v>
      </c>
      <c r="G231" s="8">
        <v>0</v>
      </c>
      <c r="I231" s="1">
        <v>0</v>
      </c>
      <c r="J231" s="9">
        <v>0</v>
      </c>
      <c r="K231" s="2">
        <v>1</v>
      </c>
      <c r="L231" s="8">
        <v>0</v>
      </c>
      <c r="N231" s="1">
        <f t="shared" ref="N231" si="1957">D231*I228+F231*I231-E231*J228-G231*J231</f>
        <v>0</v>
      </c>
      <c r="O231" s="9">
        <f t="shared" ref="O231" si="1958">(D231*J228+E231*I228+F231*J231+G231*I231)</f>
        <v>0.77668800000000005</v>
      </c>
      <c r="P231" s="2">
        <f t="shared" ref="P231" si="1959">D231*K228+F231*K231-E231*L228-G231*L231</f>
        <v>0.31884626438905594</v>
      </c>
      <c r="Q231" s="8">
        <f t="shared" ref="Q231" si="1960">(D231*L228+E231*K228+F231*L231+G231*K231)</f>
        <v>0</v>
      </c>
      <c r="S231" s="1">
        <v>0</v>
      </c>
      <c r="T231" s="9">
        <f t="shared" ref="T231" si="1961">$T$9*$B228</f>
        <v>0.99745800000000007</v>
      </c>
      <c r="U231" s="2">
        <v>1</v>
      </c>
      <c r="V231" s="8">
        <v>0</v>
      </c>
      <c r="X231" s="1">
        <f t="shared" ref="X231" si="1962">N231*S228+P231*S231-O231*T228-Q231*T231</f>
        <v>0</v>
      </c>
      <c r="Y231" s="9">
        <f t="shared" ref="Y231" si="1963">(N231*T228+O231*S228+P231*T231+Q231*S231)</f>
        <v>1.0947237571849791</v>
      </c>
      <c r="Z231" s="2">
        <f t="shared" ref="Z231" si="1964">N231*U228+P231*U231-O231*V228-Q231*V231</f>
        <v>0.31884626438905594</v>
      </c>
      <c r="AA231" s="8">
        <f t="shared" ref="AA231" si="1965">(N231*V228+O231*U228+P231*V231+Q231*U231)</f>
        <v>0</v>
      </c>
      <c r="AB231" s="20"/>
      <c r="AC231" s="1">
        <v>0</v>
      </c>
      <c r="AD231" s="9">
        <v>0</v>
      </c>
      <c r="AE231" s="2">
        <v>1</v>
      </c>
      <c r="AF231" s="8">
        <v>0</v>
      </c>
      <c r="AH231" s="1">
        <f t="shared" ref="AH231" si="1966">X231*AC228+Z231*AC231-Y231*AD228-AA231*AD231</f>
        <v>0</v>
      </c>
      <c r="AI231" s="9">
        <f t="shared" ref="AI231" si="1967">(X231*AD228+Y231*AC228+Z231*AD231+AA231*AC231)</f>
        <v>1.0947237571849791</v>
      </c>
      <c r="AJ231" s="2">
        <f t="shared" ref="AJ231" si="1968">X231*AE228+Z231*AE231-Y231*AF228-AA231*AF231</f>
        <v>-0.44911647877464411</v>
      </c>
      <c r="AK231" s="8">
        <f t="shared" ref="AK231" si="1969">(X231*AF228+Y231*AE228+Z231*AF231+AA231*AE231)</f>
        <v>0</v>
      </c>
      <c r="AM231" s="1">
        <v>0</v>
      </c>
      <c r="AN231" s="9">
        <f t="shared" ref="AN231" si="1970">$AN$9*$B228</f>
        <v>0.8433480000000001</v>
      </c>
      <c r="AO231" s="2">
        <v>1</v>
      </c>
      <c r="AP231" s="8">
        <v>0</v>
      </c>
      <c r="AR231" s="1">
        <f t="shared" ref="AR231" si="1971">AH231*AM228+AJ231*AM231-AI231*AN228-AK231*AN231</f>
        <v>0</v>
      </c>
      <c r="AS231" s="9">
        <f t="shared" ref="AS231" si="1972">(AH231*AN228+AI231*AM228+AJ231*AN231+AK231*AM231)</f>
        <v>0.71596227304334037</v>
      </c>
      <c r="AT231" s="2">
        <f t="shared" ref="AT231" si="1973">AH231*AO228+AJ231*AO231-AI231*AP228-AK231*AP231</f>
        <v>-0.44911647877464411</v>
      </c>
      <c r="AU231" s="8">
        <f t="shared" ref="AU231" si="1974">(AH231*AP228+AI231*AO228+AJ231*AP231+AK231*AO231)</f>
        <v>0</v>
      </c>
      <c r="AV231" s="20"/>
      <c r="AW231" s="1">
        <v>0</v>
      </c>
      <c r="AX231" s="9">
        <v>0</v>
      </c>
      <c r="AY231" s="2">
        <v>1</v>
      </c>
      <c r="AZ231" s="8">
        <v>0</v>
      </c>
      <c r="BB231" s="1">
        <f t="shared" ref="BB231" si="1975">AR231*AW228+AT231*AW231-AS231*AX228-AU231*AX231</f>
        <v>0</v>
      </c>
      <c r="BC231" s="9">
        <f t="shared" ref="BC231" si="1976">(AR231*AX228+AS231*AW228+AT231*AX231+AU231*AW231)</f>
        <v>0.71596227304334037</v>
      </c>
      <c r="BD231" s="2">
        <f t="shared" ref="BD231" si="1977">AR231*AY228+AT231*AY231-AS231*AZ228-AU231*AZ231</f>
        <v>-0.95333752399830363</v>
      </c>
      <c r="BE231" s="8">
        <f t="shared" ref="BE231" si="1978">(AR231*AZ228+AS231*AY228+AT231*AZ231+AU231*AY231)</f>
        <v>0</v>
      </c>
      <c r="BG231" s="1">
        <v>0</v>
      </c>
      <c r="BH231" s="9">
        <f t="shared" ref="BH231" si="1979">$BH$9*$B228</f>
        <v>0.55176000000000003</v>
      </c>
      <c r="BI231" s="2">
        <v>1</v>
      </c>
      <c r="BJ231" s="8">
        <v>0</v>
      </c>
      <c r="BK231" s="20"/>
      <c r="BL231" s="1">
        <f t="shared" ref="BL231" si="1980">BB231*BG228+BD231*BG231-BC231*BH228-BE231*BH231</f>
        <v>0</v>
      </c>
      <c r="BM231" s="9">
        <f t="shared" ref="BM231" si="1981">(BB231*BH228+BC231*BG228+BD231*BH231+BE231*BG231)</f>
        <v>0.18994876080203638</v>
      </c>
      <c r="BN231" s="2">
        <f t="shared" ref="BN231" si="1982">BB231*BI228+BD231*BI231-BC231*BJ228-BE231*BJ231</f>
        <v>-0.95333752399830363</v>
      </c>
      <c r="BO231" s="8">
        <f t="shared" ref="BO231" si="1983">(BB231*BJ228+BC231*BI228+BD231*BJ231+BE231*BI231)</f>
        <v>0</v>
      </c>
      <c r="BP231" s="20"/>
      <c r="BQ231" s="18">
        <f t="shared" ref="BQ231:BQ294" si="1984">1/$BR$9</f>
        <v>1</v>
      </c>
      <c r="BR231" s="25">
        <v>0</v>
      </c>
      <c r="BS231" s="19">
        <v>1</v>
      </c>
      <c r="BT231" s="24">
        <v>0</v>
      </c>
      <c r="BV231" s="1">
        <f t="shared" ref="BV231" si="1985">BL231*BQ228+BN231*BQ231-BM231*BR228-BO231*BR231</f>
        <v>-0.95333752399830363</v>
      </c>
      <c r="BW231" s="9">
        <f t="shared" ref="BW231" si="1986">(BL231*BR228+BM231*BQ228+BN231*BR231+BO231*BQ231)</f>
        <v>0.18994876080203638</v>
      </c>
      <c r="BX231" s="2">
        <f t="shared" ref="BX231" si="1987">BL231*BS228+BN231*BS231-BM231*BT228-BO231*BT231</f>
        <v>-0.95333752399830363</v>
      </c>
      <c r="BY231" s="8">
        <f t="shared" ref="BY231" si="1988">(BL231*BT228+BM231*BS228+BN231*BT231+BO231*BS231)</f>
        <v>0</v>
      </c>
      <c r="CA231" s="56">
        <f t="shared" ref="CA231" si="1989">(180/PI())*ATAN(-1*(BW228+BW231)/(BV228+BV231))</f>
        <v>19.359893453586736</v>
      </c>
      <c r="CC231" s="117">
        <f t="shared" ref="CC231" si="1990">20*LOG(((1-(10^(CA228/20)^2)*(1-((1-CC228)/(1+CC228))^2))^0.5))</f>
        <v>-16.433234394116042</v>
      </c>
      <c r="CD231" s="13"/>
      <c r="CE231" s="59">
        <f t="shared" si="1919"/>
        <v>4.04</v>
      </c>
      <c r="CF231" s="60">
        <f t="shared" si="1920"/>
        <v>-48.841733746454992</v>
      </c>
      <c r="CG231" s="62">
        <f t="shared" si="1921"/>
        <v>-68.60618642437008</v>
      </c>
      <c r="CH231" s="64"/>
      <c r="CI231" s="86"/>
      <c r="CJ231" s="86"/>
      <c r="CK231" s="17">
        <f t="shared" si="1922"/>
        <v>-3.031168956343316E-5</v>
      </c>
    </row>
    <row r="232" spans="2:89" ht="18.600000000000001" customHeight="1">
      <c r="CE232" s="59">
        <f t="shared" si="1919"/>
        <v>4.0599999999999996</v>
      </c>
      <c r="CF232" s="60">
        <f t="shared" si="1920"/>
        <v>-48.847181248110672</v>
      </c>
      <c r="CG232" s="62">
        <f t="shared" si="1921"/>
        <v>-68.716197909447203</v>
      </c>
      <c r="CH232" s="86"/>
      <c r="CI232" s="86"/>
      <c r="CJ232" s="86"/>
      <c r="CK232" s="17">
        <f t="shared" si="1922"/>
        <v>-3.0164794181186619E-5</v>
      </c>
    </row>
    <row r="233" spans="2:89" ht="18.600000000000001" customHeight="1" thickBot="1">
      <c r="E233" s="6" t="s">
        <v>3</v>
      </c>
      <c r="J233" s="6" t="s">
        <v>5</v>
      </c>
      <c r="O233" s="6" t="s">
        <v>10</v>
      </c>
      <c r="T233" s="6" t="s">
        <v>6</v>
      </c>
      <c r="Y233" s="6" t="s">
        <v>11</v>
      </c>
      <c r="AD233" s="6" t="s">
        <v>12</v>
      </c>
      <c r="AI233" s="6" t="s">
        <v>13</v>
      </c>
      <c r="AN233" s="6" t="s">
        <v>14</v>
      </c>
      <c r="AS233" s="6" t="s">
        <v>15</v>
      </c>
      <c r="AX233" s="6" t="s">
        <v>19</v>
      </c>
      <c r="BC233" s="6" t="s">
        <v>17</v>
      </c>
      <c r="BH233" s="6" t="s">
        <v>20</v>
      </c>
      <c r="BM233" s="6" t="s">
        <v>18</v>
      </c>
      <c r="BQ233" s="26" t="s">
        <v>16</v>
      </c>
      <c r="BR233" s="26"/>
      <c r="BS233" s="21"/>
      <c r="BT233" s="21"/>
      <c r="BU233" s="21"/>
      <c r="BV233" s="21"/>
      <c r="BW233" s="26" t="s">
        <v>21</v>
      </c>
      <c r="BX233" s="21"/>
      <c r="BY233" s="21"/>
      <c r="CE233" s="59">
        <f t="shared" si="1919"/>
        <v>4.08</v>
      </c>
      <c r="CF233" s="60">
        <f t="shared" si="1920"/>
        <v>-48.85308573972236</v>
      </c>
      <c r="CG233" s="62">
        <f t="shared" si="1921"/>
        <v>-68.825059784499913</v>
      </c>
      <c r="CH233" s="86"/>
      <c r="CI233" s="86"/>
      <c r="CJ233" s="86"/>
      <c r="CK233" s="17">
        <f t="shared" si="1922"/>
        <v>-3.0015835629180326E-5</v>
      </c>
    </row>
    <row r="234" spans="2:89" ht="18.600000000000001" customHeight="1" thickBot="1">
      <c r="B234" s="11"/>
      <c r="D234" s="266" t="s">
        <v>113</v>
      </c>
      <c r="E234" s="267"/>
      <c r="F234" s="268" t="s">
        <v>114</v>
      </c>
      <c r="G234" s="269"/>
      <c r="H234" s="237"/>
      <c r="I234" s="262" t="s">
        <v>0</v>
      </c>
      <c r="J234" s="263"/>
      <c r="K234" s="264" t="s">
        <v>1</v>
      </c>
      <c r="L234" s="265"/>
      <c r="M234" s="21"/>
      <c r="N234" s="262" t="s">
        <v>115</v>
      </c>
      <c r="O234" s="263"/>
      <c r="P234" s="264" t="s">
        <v>116</v>
      </c>
      <c r="Q234" s="265"/>
      <c r="R234" s="21"/>
      <c r="S234" s="266" t="s">
        <v>117</v>
      </c>
      <c r="T234" s="267"/>
      <c r="U234" s="268" t="s">
        <v>118</v>
      </c>
      <c r="V234" s="269"/>
      <c r="W234" s="20"/>
      <c r="X234" s="262" t="s">
        <v>119</v>
      </c>
      <c r="Y234" s="263"/>
      <c r="Z234" s="264" t="s">
        <v>120</v>
      </c>
      <c r="AA234" s="265"/>
      <c r="AB234" s="20"/>
      <c r="AC234" s="262" t="s">
        <v>121</v>
      </c>
      <c r="AD234" s="263"/>
      <c r="AE234" s="264" t="s">
        <v>7</v>
      </c>
      <c r="AF234" s="265"/>
      <c r="AG234" s="20"/>
      <c r="AH234" s="262" t="s">
        <v>122</v>
      </c>
      <c r="AI234" s="263"/>
      <c r="AJ234" s="264" t="s">
        <v>123</v>
      </c>
      <c r="AK234" s="265"/>
      <c r="AL234" s="20"/>
      <c r="AM234" s="266" t="s">
        <v>124</v>
      </c>
      <c r="AN234" s="267"/>
      <c r="AO234" s="268" t="s">
        <v>125</v>
      </c>
      <c r="AP234" s="269"/>
      <c r="AQ234" s="21"/>
      <c r="AR234" s="262" t="s">
        <v>126</v>
      </c>
      <c r="AS234" s="263"/>
      <c r="AT234" s="264" t="s">
        <v>2</v>
      </c>
      <c r="AU234" s="265"/>
      <c r="AV234" s="41"/>
      <c r="AW234" s="262" t="s">
        <v>127</v>
      </c>
      <c r="AX234" s="263"/>
      <c r="AY234" s="264" t="s">
        <v>128</v>
      </c>
      <c r="AZ234" s="265"/>
      <c r="BA234" s="20"/>
      <c r="BB234" s="262" t="s">
        <v>129</v>
      </c>
      <c r="BC234" s="263"/>
      <c r="BD234" s="264" t="s">
        <v>130</v>
      </c>
      <c r="BE234" s="265"/>
      <c r="BF234" s="41"/>
      <c r="BG234" s="266" t="s">
        <v>131</v>
      </c>
      <c r="BH234" s="267"/>
      <c r="BI234" s="268" t="s">
        <v>132</v>
      </c>
      <c r="BJ234" s="269"/>
      <c r="BK234" s="41"/>
      <c r="BL234" s="262" t="s">
        <v>133</v>
      </c>
      <c r="BM234" s="263"/>
      <c r="BN234" s="264" t="s">
        <v>134</v>
      </c>
      <c r="BO234" s="265"/>
      <c r="BP234" s="41"/>
      <c r="BQ234" s="262" t="s">
        <v>135</v>
      </c>
      <c r="BR234" s="263"/>
      <c r="BS234" s="264" t="s">
        <v>136</v>
      </c>
      <c r="BT234" s="265"/>
      <c r="BU234" s="20"/>
      <c r="BV234" s="262" t="s">
        <v>137</v>
      </c>
      <c r="BW234" s="263"/>
      <c r="BX234" s="264" t="s">
        <v>138</v>
      </c>
      <c r="BY234" s="265"/>
      <c r="CA234" s="27" t="s">
        <v>8</v>
      </c>
      <c r="CC234" s="113" t="s">
        <v>74</v>
      </c>
      <c r="CD234" s="13"/>
      <c r="CE234" s="59">
        <f t="shared" si="1919"/>
        <v>4.0999999999999996</v>
      </c>
      <c r="CF234" s="60">
        <f t="shared" si="1920"/>
        <v>-48.859432685071141</v>
      </c>
      <c r="CG234" s="62">
        <f t="shared" si="1921"/>
        <v>-68.932790340154227</v>
      </c>
      <c r="CH234" s="64"/>
      <c r="CI234" s="86"/>
      <c r="CJ234" s="86"/>
      <c r="CK234" s="17">
        <f t="shared" si="1922"/>
        <v>-2.9864948926366233E-5</v>
      </c>
    </row>
    <row r="235" spans="2:89" ht="18.600000000000001" customHeight="1" thickTop="1" thickBot="1">
      <c r="B235" s="37">
        <v>0.68</v>
      </c>
      <c r="D235" s="1">
        <v>1</v>
      </c>
      <c r="E235" s="7">
        <v>0</v>
      </c>
      <c r="F235" s="2">
        <v>0</v>
      </c>
      <c r="G235" s="8">
        <v>0</v>
      </c>
      <c r="I235" s="1">
        <v>1</v>
      </c>
      <c r="J235" s="9">
        <v>0</v>
      </c>
      <c r="K235" s="2">
        <v>0</v>
      </c>
      <c r="L235" s="8">
        <f t="shared" ref="L235:L298" si="1991">IF(0=(1-$J$9*$K$9*$B235^2),10^18,$B235*$K$9/(1-$J$9*$K$9*$B235^2))</f>
        <v>0.90985618962971992</v>
      </c>
      <c r="N235" s="1">
        <f t="shared" ref="N235" si="1992">D235*I235+F235*I238-E235*J235-G235*J238</f>
        <v>1</v>
      </c>
      <c r="O235" s="9">
        <f t="shared" ref="O235" si="1993">(D235*J235+E235*I235+F235*J238+G235*I238)</f>
        <v>0</v>
      </c>
      <c r="P235" s="2">
        <f t="shared" ref="P235" si="1994">D235*K235+F235*K238-E235*L235-G235*L238</f>
        <v>0</v>
      </c>
      <c r="Q235" s="8">
        <f t="shared" ref="Q235" si="1995">(D235*L235+E235*K235+F235*L238+G235*K238)</f>
        <v>0.90985618962971992</v>
      </c>
      <c r="S235" s="1">
        <v>1</v>
      </c>
      <c r="T235" s="7">
        <v>0</v>
      </c>
      <c r="U235" s="2">
        <v>0</v>
      </c>
      <c r="V235" s="8">
        <v>0</v>
      </c>
      <c r="X235" s="1">
        <f t="shared" ref="X235" si="1996">N235*S235+P235*S238-O235*T235-Q235*T238</f>
        <v>6.4955351616570844E-2</v>
      </c>
      <c r="Y235" s="9">
        <f t="shared" ref="Y235" si="1997">(N235*T235+O235*S235+P235*T238+Q235*S238)</f>
        <v>0</v>
      </c>
      <c r="Z235" s="2">
        <f t="shared" ref="Z235" si="1998">N235*U235+P235*U238-O235*V235-Q235*V238</f>
        <v>0</v>
      </c>
      <c r="AA235" s="8">
        <f t="shared" ref="AA235" si="1999">(N235*V235+O235*U235+P235*V238+Q235*U238)</f>
        <v>0.90985618962971992</v>
      </c>
      <c r="AB235" s="20"/>
      <c r="AC235" s="1">
        <v>1</v>
      </c>
      <c r="AD235" s="9">
        <v>0</v>
      </c>
      <c r="AE235" s="2">
        <v>0</v>
      </c>
      <c r="AF235" s="8">
        <f t="shared" ref="AF235:AF298" si="2000">IF(0=(1-$AE$9*$AD$9*$B235^2),10^18,$B235*$AE$9/(1-$AE$9*$AD$9*$B235^2))</f>
        <v>0.74420309325149681</v>
      </c>
      <c r="AH235" s="1">
        <f t="shared" ref="AH235" si="2001">X235*AC235+Z235*AC238-Y235*AD235-AA235*AD238</f>
        <v>6.4955351616570844E-2</v>
      </c>
      <c r="AI235" s="9">
        <f t="shared" ref="AI235" si="2002">(X235*AD235+Y235*AC235+Z235*AD238+AA235*AC238)</f>
        <v>0</v>
      </c>
      <c r="AJ235" s="2">
        <f t="shared" ref="AJ235" si="2003">X235*AE235+Z235*AE238-Y235*AF235-AA235*AF238</f>
        <v>0</v>
      </c>
      <c r="AK235" s="8">
        <f t="shared" ref="AK235" si="2004">(X235*AF235+Y235*AE235+Z235*AF238+AA235*AE238)</f>
        <v>0.95819616322601053</v>
      </c>
      <c r="AM235" s="1">
        <v>1</v>
      </c>
      <c r="AN235" s="7">
        <v>0</v>
      </c>
      <c r="AO235" s="2">
        <v>0</v>
      </c>
      <c r="AP235" s="8">
        <v>0</v>
      </c>
      <c r="AR235" s="1">
        <f t="shared" ref="AR235" si="2005">AH235*AM235+AJ235*AM238-AI235*AN235-AK235*AN238</f>
        <v>-0.76762512739516275</v>
      </c>
      <c r="AS235" s="9">
        <f t="shared" ref="AS235" si="2006">(AH235*AN235+AI235*AM235+AJ235*AN238+AK235*AM238)</f>
        <v>0</v>
      </c>
      <c r="AT235" s="2">
        <f t="shared" ref="AT235" si="2007">AH235*AO235+AJ235*AO238-AI235*AP235-AK235*AP238</f>
        <v>0</v>
      </c>
      <c r="AU235" s="8">
        <f t="shared" ref="AU235" si="2008">(AH235*AP235+AI235*AO235+AJ235*AP238+AK235*AO238)</f>
        <v>0.95819616322601053</v>
      </c>
      <c r="AV235" s="20"/>
      <c r="AW235" s="1">
        <v>1</v>
      </c>
      <c r="AX235" s="9">
        <v>0</v>
      </c>
      <c r="AY235" s="2">
        <v>0</v>
      </c>
      <c r="AZ235" s="8">
        <f t="shared" ref="AZ235:AZ298" si="2009">IF(0=(1-$AX$9*$AY$9*$B235^2),10^18,$B235*$AY$9/(1-$AX$9*$AY$9*$B235^2))</f>
        <v>0.74068075805531675</v>
      </c>
      <c r="BB235" s="1">
        <f t="shared" ref="BB235" si="2010">AR235*AW235+AT235*AW238-AS235*AX235-AU235*AX238</f>
        <v>-0.76762512739516275</v>
      </c>
      <c r="BC235" s="9">
        <f t="shared" ref="BC235" si="2011">(AR235*AX235+AS235*AW235+AT235*AX238+AU235*AW238)</f>
        <v>0</v>
      </c>
      <c r="BD235" s="2">
        <f t="shared" ref="BD235" si="2012">AR235*AY235+AT235*AY238-AS235*AZ235-AU235*AZ238</f>
        <v>0</v>
      </c>
      <c r="BE235" s="8">
        <f t="shared" ref="BE235" si="2013">(AR235*AZ235+AS235*AY235+AT235*AZ238+AU235*AY238)</f>
        <v>0.38963100196465228</v>
      </c>
      <c r="BG235" s="1">
        <v>1</v>
      </c>
      <c r="BH235" s="7">
        <v>0</v>
      </c>
      <c r="BI235" s="2">
        <v>0</v>
      </c>
      <c r="BJ235" s="8">
        <v>0</v>
      </c>
      <c r="BK235" s="20"/>
      <c r="BL235" s="1">
        <f t="shared" ref="BL235" si="2014">BB235*BG235+BD235*BG238-BC235*BH235-BE235*BH238</f>
        <v>-0.98912255939202831</v>
      </c>
      <c r="BM235" s="9">
        <f t="shared" ref="BM235" si="2015">(BB235*BH235+BC235*BG235+BD235*BH238+BE235*BG238)</f>
        <v>0</v>
      </c>
      <c r="BN235" s="2">
        <f t="shared" ref="BN235" si="2016">BB235*BI235+BD235*BI238-BC235*BJ235-BE235*BJ238</f>
        <v>0</v>
      </c>
      <c r="BO235" s="8">
        <f t="shared" ref="BO235" si="2017">(BB235*BJ235+BC235*BI235+BD235*BJ238+BE235*BI238)</f>
        <v>0.38963100196465228</v>
      </c>
      <c r="BP235" s="20"/>
      <c r="BQ235" s="16">
        <v>1</v>
      </c>
      <c r="BR235" s="23">
        <v>0</v>
      </c>
      <c r="BS235" s="14">
        <v>0</v>
      </c>
      <c r="BT235" s="22">
        <v>0</v>
      </c>
      <c r="BV235" s="1">
        <f t="shared" ref="BV235" si="2018">BL235*BQ235+BN235*BQ238-BM235*BR235-BO235*BR238</f>
        <v>-0.98912255939202831</v>
      </c>
      <c r="BW235" s="9">
        <f t="shared" ref="BW235" si="2019">(BL235*BR235+BM235*BQ235+BN235*BR238+BO235*BQ238)</f>
        <v>0.38963100196465228</v>
      </c>
      <c r="BX235" s="2">
        <f t="shared" ref="BX235" si="2020">BL235*BS235+BN235*BS238-BM235*BT235-BO235*BT238</f>
        <v>0</v>
      </c>
      <c r="BY235" s="8">
        <f t="shared" ref="BY235" si="2021">(BL235*BT235+BM235*BS235+BN235*BT238+BO235*BS238)</f>
        <v>0.38963100196465228</v>
      </c>
      <c r="CA235" s="28">
        <f t="shared" ref="CA235" si="2022">20*LOG(((1+$BR$9)/$BR$9)/((BV235+BV238)^2+(BW235+BW238)^2)^0.5)</f>
        <v>-0.11958194095831377</v>
      </c>
      <c r="CC235" s="114">
        <f t="shared" ref="CC235" si="2023">((BV235^2+BW235^2)^0.5)/((BV238^2+BW238^2)^0.5)</f>
        <v>1.0730729623067095</v>
      </c>
      <c r="CD235" s="13"/>
      <c r="CE235" s="59">
        <f t="shared" si="1919"/>
        <v>4.12</v>
      </c>
      <c r="CF235" s="60">
        <f t="shared" si="1920"/>
        <v>-48.866208055277895</v>
      </c>
      <c r="CG235" s="62">
        <f t="shared" si="1921"/>
        <v>-69.039407473768506</v>
      </c>
      <c r="CH235" s="64"/>
      <c r="CI235" s="86"/>
      <c r="CJ235" s="86"/>
      <c r="CK235" s="17">
        <f t="shared" si="1922"/>
        <v>-2.9712264022201433E-5</v>
      </c>
    </row>
    <row r="236" spans="2:89" ht="18.600000000000001" customHeight="1" thickBot="1">
      <c r="D236" s="3"/>
      <c r="G236" s="4"/>
      <c r="I236" s="3"/>
      <c r="L236" s="4"/>
      <c r="N236" s="3"/>
      <c r="Q236" s="4"/>
      <c r="S236" s="3"/>
      <c r="V236" s="4"/>
      <c r="X236" s="3"/>
      <c r="AA236" s="4"/>
      <c r="AC236" s="3"/>
      <c r="AF236" s="4"/>
      <c r="AH236" s="3"/>
      <c r="AK236" s="4"/>
      <c r="AM236" s="3"/>
      <c r="AP236" s="4"/>
      <c r="AR236" s="3"/>
      <c r="AU236" s="4"/>
      <c r="AW236" s="3"/>
      <c r="AZ236" s="4"/>
      <c r="BB236" s="3"/>
      <c r="BE236" s="4"/>
      <c r="BG236" s="3"/>
      <c r="BJ236" s="4"/>
      <c r="BL236" s="3"/>
      <c r="BO236" s="4"/>
      <c r="BQ236" s="16"/>
      <c r="BR236" s="14"/>
      <c r="BS236" s="14"/>
      <c r="BT236" s="17"/>
      <c r="BV236" s="3"/>
      <c r="BY236" s="4"/>
      <c r="CC236" s="115"/>
      <c r="CD236" s="13"/>
      <c r="CE236" s="59">
        <f t="shared" si="1919"/>
        <v>4.1399999999999997</v>
      </c>
      <c r="CF236" s="60">
        <f t="shared" si="1920"/>
        <v>-48.873398307713252</v>
      </c>
      <c r="CG236" s="62">
        <f t="shared" si="1921"/>
        <v>-69.144928700127849</v>
      </c>
      <c r="CH236" s="64"/>
      <c r="CI236" s="86"/>
      <c r="CJ236" s="86"/>
      <c r="CK236" s="17">
        <f t="shared" si="1922"/>
        <v>-2.9557905958655871E-5</v>
      </c>
    </row>
    <row r="237" spans="2:89" ht="18.600000000000001" customHeight="1" thickBot="1">
      <c r="D237" s="271" t="s">
        <v>141</v>
      </c>
      <c r="E237" s="272"/>
      <c r="F237" s="273" t="s">
        <v>142</v>
      </c>
      <c r="G237" s="274"/>
      <c r="H237" s="237"/>
      <c r="I237" s="271" t="s">
        <v>143</v>
      </c>
      <c r="J237" s="272"/>
      <c r="K237" s="273" t="s">
        <v>144</v>
      </c>
      <c r="L237" s="274"/>
      <c r="N237" s="262" t="s">
        <v>145</v>
      </c>
      <c r="O237" s="263"/>
      <c r="P237" s="264" t="s">
        <v>146</v>
      </c>
      <c r="Q237" s="265"/>
      <c r="S237" s="271" t="s">
        <v>147</v>
      </c>
      <c r="T237" s="272"/>
      <c r="U237" s="273" t="s">
        <v>148</v>
      </c>
      <c r="V237" s="274"/>
      <c r="W237" s="20"/>
      <c r="X237" s="262" t="s">
        <v>149</v>
      </c>
      <c r="Y237" s="263"/>
      <c r="Z237" s="264" t="s">
        <v>150</v>
      </c>
      <c r="AA237" s="265"/>
      <c r="AB237" s="20"/>
      <c r="AC237" s="271" t="s">
        <v>151</v>
      </c>
      <c r="AD237" s="272"/>
      <c r="AE237" s="273" t="s">
        <v>152</v>
      </c>
      <c r="AF237" s="274"/>
      <c r="AG237" s="20"/>
      <c r="AH237" s="262" t="s">
        <v>153</v>
      </c>
      <c r="AI237" s="263"/>
      <c r="AJ237" s="264" t="s">
        <v>154</v>
      </c>
      <c r="AK237" s="265"/>
      <c r="AL237" s="20"/>
      <c r="AM237" s="271" t="s">
        <v>155</v>
      </c>
      <c r="AN237" s="272"/>
      <c r="AO237" s="273" t="s">
        <v>156</v>
      </c>
      <c r="AP237" s="274"/>
      <c r="AR237" s="262" t="s">
        <v>157</v>
      </c>
      <c r="AS237" s="263"/>
      <c r="AT237" s="264" t="s">
        <v>158</v>
      </c>
      <c r="AU237" s="265"/>
      <c r="AV237" s="41"/>
      <c r="AW237" s="271" t="s">
        <v>159</v>
      </c>
      <c r="AX237" s="272"/>
      <c r="AY237" s="273" t="s">
        <v>160</v>
      </c>
      <c r="AZ237" s="274"/>
      <c r="BA237" s="20"/>
      <c r="BB237" s="262" t="s">
        <v>161</v>
      </c>
      <c r="BC237" s="263"/>
      <c r="BD237" s="264" t="s">
        <v>162</v>
      </c>
      <c r="BE237" s="265"/>
      <c r="BF237" s="41"/>
      <c r="BG237" s="271" t="s">
        <v>163</v>
      </c>
      <c r="BH237" s="272"/>
      <c r="BI237" s="273" t="s">
        <v>164</v>
      </c>
      <c r="BJ237" s="274"/>
      <c r="BK237" s="41"/>
      <c r="BL237" s="262" t="s">
        <v>165</v>
      </c>
      <c r="BM237" s="263"/>
      <c r="BN237" s="264" t="s">
        <v>166</v>
      </c>
      <c r="BO237" s="265"/>
      <c r="BP237" s="41"/>
      <c r="BQ237" s="271" t="s">
        <v>167</v>
      </c>
      <c r="BR237" s="272"/>
      <c r="BS237" s="273" t="s">
        <v>168</v>
      </c>
      <c r="BT237" s="274"/>
      <c r="BU237" s="20"/>
      <c r="BV237" s="262" t="s">
        <v>169</v>
      </c>
      <c r="BW237" s="263"/>
      <c r="BX237" s="264" t="s">
        <v>170</v>
      </c>
      <c r="BY237" s="265"/>
      <c r="CA237" s="55" t="s">
        <v>35</v>
      </c>
      <c r="CC237" s="116" t="s">
        <v>75</v>
      </c>
      <c r="CD237" s="13"/>
      <c r="CE237" s="59">
        <f t="shared" si="1919"/>
        <v>4.16</v>
      </c>
      <c r="CF237" s="60">
        <f t="shared" si="1920"/>
        <v>-48.880990365946943</v>
      </c>
      <c r="CG237" s="62">
        <f t="shared" si="1921"/>
        <v>-69.249371161785987</v>
      </c>
      <c r="CH237" s="64"/>
      <c r="CI237" s="86"/>
      <c r="CJ237" s="86"/>
      <c r="CK237" s="17">
        <f t="shared" si="1922"/>
        <v>-2.9401995022576793E-5</v>
      </c>
    </row>
    <row r="238" spans="2:89" ht="18.600000000000001" customHeight="1" thickTop="1" thickBot="1">
      <c r="D238" s="1">
        <v>0</v>
      </c>
      <c r="E238" s="9">
        <f t="shared" ref="E238" si="2024">$E$9*$B235</f>
        <v>0.80022400000000016</v>
      </c>
      <c r="F238" s="2">
        <v>1</v>
      </c>
      <c r="G238" s="8">
        <v>0</v>
      </c>
      <c r="I238" s="1">
        <v>0</v>
      </c>
      <c r="J238" s="9">
        <v>0</v>
      </c>
      <c r="K238" s="2">
        <v>1</v>
      </c>
      <c r="L238" s="8">
        <v>0</v>
      </c>
      <c r="N238" s="1">
        <f t="shared" ref="N238" si="2025">D238*I235+F238*I238-E238*J235-G238*J238</f>
        <v>0</v>
      </c>
      <c r="O238" s="9">
        <f t="shared" ref="O238" si="2026">(D238*J235+E238*I235+F238*J238+G238*I238)</f>
        <v>0.80022400000000016</v>
      </c>
      <c r="P238" s="2">
        <f t="shared" ref="P238" si="2027">D238*K235+F238*K238-E238*L235-G238*L238</f>
        <v>0.27191124050974691</v>
      </c>
      <c r="Q238" s="8">
        <f t="shared" ref="Q238" si="2028">(D238*L235+E238*K235+F238*L238+G238*K238)</f>
        <v>0</v>
      </c>
      <c r="S238" s="1">
        <v>0</v>
      </c>
      <c r="T238" s="9">
        <f t="shared" ref="T238" si="2029">$T$9*$B235</f>
        <v>1.027684</v>
      </c>
      <c r="U238" s="2">
        <v>1</v>
      </c>
      <c r="V238" s="8">
        <v>0</v>
      </c>
      <c r="X238" s="1">
        <f t="shared" ref="X238" si="2030">N238*S235+P238*S238-O238*T235-Q238*T238</f>
        <v>0</v>
      </c>
      <c r="Y238" s="9">
        <f t="shared" ref="Y238" si="2031">(N238*T235+O238*S235+P238*T238+Q238*S238)</f>
        <v>1.0796628312920189</v>
      </c>
      <c r="Z238" s="2">
        <f t="shared" ref="Z238" si="2032">N238*U235+P238*U238-O238*V235-Q238*V238</f>
        <v>0.27191124050974691</v>
      </c>
      <c r="AA238" s="8">
        <f t="shared" ref="AA238" si="2033">(N238*V235+O238*U235+P238*V238+Q238*U238)</f>
        <v>0</v>
      </c>
      <c r="AB238" s="20"/>
      <c r="AC238" s="1">
        <v>0</v>
      </c>
      <c r="AD238" s="9">
        <v>0</v>
      </c>
      <c r="AE238" s="2">
        <v>1</v>
      </c>
      <c r="AF238" s="8">
        <v>0</v>
      </c>
      <c r="AH238" s="1">
        <f t="shared" ref="AH238" si="2034">X238*AC235+Z238*AC238-Y238*AD235-AA238*AD238</f>
        <v>0</v>
      </c>
      <c r="AI238" s="9">
        <f t="shared" ref="AI238" si="2035">(X238*AD235+Y238*AC235+Z238*AD238+AA238*AC238)</f>
        <v>1.0796628312920189</v>
      </c>
      <c r="AJ238" s="2">
        <f t="shared" ref="AJ238" si="2036">X238*AE235+Z238*AE238-Y238*AF235-AA238*AF238</f>
        <v>-0.53157717820644246</v>
      </c>
      <c r="AK238" s="8">
        <f t="shared" ref="AK238" si="2037">(X238*AF235+Y238*AE235+Z238*AF238+AA238*AE238)</f>
        <v>0</v>
      </c>
      <c r="AM238" s="1">
        <v>0</v>
      </c>
      <c r="AN238" s="9">
        <f t="shared" ref="AN238" si="2038">$AN$9*$B235</f>
        <v>0.86890400000000012</v>
      </c>
      <c r="AO238" s="2">
        <v>1</v>
      </c>
      <c r="AP238" s="8">
        <v>0</v>
      </c>
      <c r="AR238" s="1">
        <f t="shared" ref="AR238" si="2039">AH238*AM235+AJ238*AM238-AI238*AN235-AK238*AN238</f>
        <v>0</v>
      </c>
      <c r="AS238" s="9">
        <f t="shared" ref="AS238" si="2040">(AH238*AN235+AI238*AM235+AJ238*AN238+AK238*AM238)</f>
        <v>0.61777329483972809</v>
      </c>
      <c r="AT238" s="2">
        <f t="shared" ref="AT238" si="2041">AH238*AO235+AJ238*AO238-AI238*AP235-AK238*AP238</f>
        <v>-0.53157717820644246</v>
      </c>
      <c r="AU238" s="8">
        <f t="shared" ref="AU238" si="2042">(AH238*AP235+AI238*AO235+AJ238*AP238+AK238*AO238)</f>
        <v>0</v>
      </c>
      <c r="AV238" s="20"/>
      <c r="AW238" s="1">
        <v>0</v>
      </c>
      <c r="AX238" s="9">
        <v>0</v>
      </c>
      <c r="AY238" s="2">
        <v>1</v>
      </c>
      <c r="AZ238" s="8">
        <v>0</v>
      </c>
      <c r="BB238" s="1">
        <f t="shared" ref="BB238" si="2043">AR238*AW235+AT238*AW238-AS238*AX235-AU238*AX238</f>
        <v>0</v>
      </c>
      <c r="BC238" s="9">
        <f t="shared" ref="BC238" si="2044">(AR238*AX235+AS238*AW235+AT238*AX238+AU238*AW238)</f>
        <v>0.61777329483972809</v>
      </c>
      <c r="BD238" s="2">
        <f t="shared" ref="BD238" si="2045">AR238*AY235+AT238*AY238-AS238*AZ235-AU238*AZ238</f>
        <v>-0.98914997053466291</v>
      </c>
      <c r="BE238" s="8">
        <f t="shared" ref="BE238" si="2046">(AR238*AZ235+AS238*AY235+AT238*AZ238+AU238*AY238)</f>
        <v>0</v>
      </c>
      <c r="BG238" s="1">
        <v>0</v>
      </c>
      <c r="BH238" s="9">
        <f t="shared" ref="BH238" si="2047">$BH$9*$B235</f>
        <v>0.56847999999999999</v>
      </c>
      <c r="BI238" s="2">
        <v>1</v>
      </c>
      <c r="BJ238" s="8">
        <v>0</v>
      </c>
      <c r="BK238" s="20"/>
      <c r="BL238" s="1">
        <f t="shared" ref="BL238" si="2048">BB238*BG235+BD238*BG238-BC238*BH235-BE238*BH238</f>
        <v>0</v>
      </c>
      <c r="BM238" s="9">
        <f t="shared" ref="BM238" si="2049">(BB238*BH235+BC238*BG235+BD238*BH238+BE238*BG238)</f>
        <v>5.5461319590182967E-2</v>
      </c>
      <c r="BN238" s="2">
        <f t="shared" ref="BN238" si="2050">BB238*BI235+BD238*BI238-BC238*BJ235-BE238*BJ238</f>
        <v>-0.98914997053466291</v>
      </c>
      <c r="BO238" s="8">
        <f t="shared" ref="BO238" si="2051">(BB238*BJ235+BC238*BI235+BD238*BJ238+BE238*BI238)</f>
        <v>0</v>
      </c>
      <c r="BP238" s="20"/>
      <c r="BQ238" s="18">
        <f t="shared" ref="BQ238:BQ301" si="2052">1/$BR$9</f>
        <v>1</v>
      </c>
      <c r="BR238" s="25">
        <v>0</v>
      </c>
      <c r="BS238" s="19">
        <v>1</v>
      </c>
      <c r="BT238" s="24">
        <v>0</v>
      </c>
      <c r="BV238" s="1">
        <f t="shared" ref="BV238" si="2053">BL238*BQ235+BN238*BQ238-BM238*BR235-BO238*BR238</f>
        <v>-0.98914997053466291</v>
      </c>
      <c r="BW238" s="9">
        <f t="shared" ref="BW238" si="2054">(BL238*BR235+BM238*BQ235+BN238*BR238+BO238*BQ238)</f>
        <v>5.5461319590182967E-2</v>
      </c>
      <c r="BX238" s="2">
        <f t="shared" ref="BX238" si="2055">BL238*BS235+BN238*BS238-BM238*BT235-BO238*BT238</f>
        <v>-0.98914997053466291</v>
      </c>
      <c r="BY238" s="8">
        <f t="shared" ref="BY238" si="2056">(BL238*BT235+BM238*BS235+BN238*BT238+BO238*BS238)</f>
        <v>0</v>
      </c>
      <c r="CA238" s="56">
        <f t="shared" ref="CA238" si="2057">(180/PI())*ATAN(-1*(BW235+BW238)/(BV235+BV238))</f>
        <v>12.679859782609247</v>
      </c>
      <c r="CC238" s="117">
        <f t="shared" ref="CC238" si="2058">20*LOG(((1-(10^(CA235/20)^2)*(1-((1-CC235)/(1+CC235))^2))^0.5))</f>
        <v>-15.471735102411932</v>
      </c>
      <c r="CD238" s="13"/>
      <c r="CE238" s="59">
        <f t="shared" si="1919"/>
        <v>4.18</v>
      </c>
      <c r="CF238" s="60">
        <f t="shared" si="1920"/>
        <v>-48.88897160067625</v>
      </c>
      <c r="CG238" s="62">
        <f t="shared" si="1921"/>
        <v>-69.352751639068387</v>
      </c>
      <c r="CH238" s="64"/>
      <c r="CI238" s="86"/>
      <c r="CJ238" s="86"/>
      <c r="CK238" s="17">
        <f t="shared" si="1922"/>
        <v>-2.9244646899017521E-5</v>
      </c>
    </row>
    <row r="239" spans="2:89" ht="18.600000000000001" customHeight="1">
      <c r="CE239" s="59">
        <f t="shared" si="1919"/>
        <v>4.2</v>
      </c>
      <c r="CF239" s="60">
        <f t="shared" si="1920"/>
        <v>-48.897329811578174</v>
      </c>
      <c r="CG239" s="62">
        <f t="shared" si="1921"/>
        <v>-69.455086559749745</v>
      </c>
      <c r="CH239" s="86"/>
      <c r="CI239" s="86"/>
      <c r="CJ239" s="86"/>
      <c r="CK239" s="17">
        <f t="shared" si="1922"/>
        <v>-2.9085972813958597E-5</v>
      </c>
    </row>
    <row r="240" spans="2:89" ht="18.600000000000001" customHeight="1" thickBot="1">
      <c r="E240" s="6" t="s">
        <v>3</v>
      </c>
      <c r="J240" s="6" t="s">
        <v>5</v>
      </c>
      <c r="O240" s="6" t="s">
        <v>10</v>
      </c>
      <c r="T240" s="6" t="s">
        <v>6</v>
      </c>
      <c r="Y240" s="6" t="s">
        <v>11</v>
      </c>
      <c r="AD240" s="6" t="s">
        <v>12</v>
      </c>
      <c r="AI240" s="6" t="s">
        <v>13</v>
      </c>
      <c r="AN240" s="6" t="s">
        <v>14</v>
      </c>
      <c r="AS240" s="6" t="s">
        <v>15</v>
      </c>
      <c r="AX240" s="6" t="s">
        <v>19</v>
      </c>
      <c r="BC240" s="6" t="s">
        <v>17</v>
      </c>
      <c r="BH240" s="6" t="s">
        <v>20</v>
      </c>
      <c r="BM240" s="6" t="s">
        <v>18</v>
      </c>
      <c r="BQ240" s="26" t="s">
        <v>16</v>
      </c>
      <c r="BR240" s="26"/>
      <c r="BS240" s="21"/>
      <c r="BT240" s="21"/>
      <c r="BU240" s="21"/>
      <c r="BV240" s="21"/>
      <c r="BW240" s="26" t="s">
        <v>21</v>
      </c>
      <c r="BX240" s="21"/>
      <c r="BY240" s="21"/>
      <c r="CE240" s="59">
        <f t="shared" si="1919"/>
        <v>4.22</v>
      </c>
      <c r="CF240" s="60">
        <f t="shared" si="1920"/>
        <v>-48.906053210033129</v>
      </c>
      <c r="CG240" s="62">
        <f t="shared" si="1921"/>
        <v>-69.556392008417944</v>
      </c>
      <c r="CH240" s="86"/>
      <c r="CI240" s="86"/>
      <c r="CJ240" s="86"/>
      <c r="CK240" s="17">
        <f t="shared" si="1922"/>
        <v>-2.8926079683779297E-5</v>
      </c>
    </row>
    <row r="241" spans="2:89" ht="18.600000000000001" customHeight="1" thickBot="1">
      <c r="B241" s="11"/>
      <c r="D241" s="266" t="s">
        <v>113</v>
      </c>
      <c r="E241" s="267"/>
      <c r="F241" s="268" t="s">
        <v>114</v>
      </c>
      <c r="G241" s="269"/>
      <c r="H241" s="237"/>
      <c r="I241" s="262" t="s">
        <v>0</v>
      </c>
      <c r="J241" s="263"/>
      <c r="K241" s="264" t="s">
        <v>1</v>
      </c>
      <c r="L241" s="265"/>
      <c r="M241" s="21"/>
      <c r="N241" s="262" t="s">
        <v>115</v>
      </c>
      <c r="O241" s="263"/>
      <c r="P241" s="264" t="s">
        <v>116</v>
      </c>
      <c r="Q241" s="265"/>
      <c r="R241" s="21"/>
      <c r="S241" s="266" t="s">
        <v>117</v>
      </c>
      <c r="T241" s="267"/>
      <c r="U241" s="268" t="s">
        <v>118</v>
      </c>
      <c r="V241" s="269"/>
      <c r="W241" s="20"/>
      <c r="X241" s="262" t="s">
        <v>119</v>
      </c>
      <c r="Y241" s="263"/>
      <c r="Z241" s="264" t="s">
        <v>120</v>
      </c>
      <c r="AA241" s="265"/>
      <c r="AB241" s="20"/>
      <c r="AC241" s="262" t="s">
        <v>121</v>
      </c>
      <c r="AD241" s="263"/>
      <c r="AE241" s="264" t="s">
        <v>7</v>
      </c>
      <c r="AF241" s="265"/>
      <c r="AG241" s="20"/>
      <c r="AH241" s="262" t="s">
        <v>122</v>
      </c>
      <c r="AI241" s="263"/>
      <c r="AJ241" s="264" t="s">
        <v>123</v>
      </c>
      <c r="AK241" s="265"/>
      <c r="AL241" s="20"/>
      <c r="AM241" s="266" t="s">
        <v>124</v>
      </c>
      <c r="AN241" s="267"/>
      <c r="AO241" s="268" t="s">
        <v>125</v>
      </c>
      <c r="AP241" s="269"/>
      <c r="AQ241" s="21"/>
      <c r="AR241" s="262" t="s">
        <v>126</v>
      </c>
      <c r="AS241" s="263"/>
      <c r="AT241" s="264" t="s">
        <v>2</v>
      </c>
      <c r="AU241" s="265"/>
      <c r="AV241" s="41"/>
      <c r="AW241" s="262" t="s">
        <v>127</v>
      </c>
      <c r="AX241" s="263"/>
      <c r="AY241" s="264" t="s">
        <v>128</v>
      </c>
      <c r="AZ241" s="265"/>
      <c r="BA241" s="20"/>
      <c r="BB241" s="262" t="s">
        <v>129</v>
      </c>
      <c r="BC241" s="263"/>
      <c r="BD241" s="264" t="s">
        <v>130</v>
      </c>
      <c r="BE241" s="265"/>
      <c r="BF241" s="41"/>
      <c r="BG241" s="266" t="s">
        <v>131</v>
      </c>
      <c r="BH241" s="267"/>
      <c r="BI241" s="268" t="s">
        <v>132</v>
      </c>
      <c r="BJ241" s="269"/>
      <c r="BK241" s="41"/>
      <c r="BL241" s="262" t="s">
        <v>133</v>
      </c>
      <c r="BM241" s="263"/>
      <c r="BN241" s="264" t="s">
        <v>134</v>
      </c>
      <c r="BO241" s="265"/>
      <c r="BP241" s="41"/>
      <c r="BQ241" s="262" t="s">
        <v>135</v>
      </c>
      <c r="BR241" s="263"/>
      <c r="BS241" s="264" t="s">
        <v>136</v>
      </c>
      <c r="BT241" s="265"/>
      <c r="BU241" s="20"/>
      <c r="BV241" s="262" t="s">
        <v>137</v>
      </c>
      <c r="BW241" s="263"/>
      <c r="BX241" s="264" t="s">
        <v>138</v>
      </c>
      <c r="BY241" s="265"/>
      <c r="CA241" s="27" t="s">
        <v>8</v>
      </c>
      <c r="CC241" s="113" t="s">
        <v>74</v>
      </c>
      <c r="CD241" s="13"/>
      <c r="CE241" s="59">
        <f t="shared" si="1919"/>
        <v>4.24</v>
      </c>
      <c r="CF241" s="60">
        <f t="shared" si="1920"/>
        <v>-48.915130402671267</v>
      </c>
      <c r="CG241" s="62">
        <f t="shared" si="1921"/>
        <v>-69.656683735537001</v>
      </c>
      <c r="CH241" s="64"/>
      <c r="CI241" s="86"/>
      <c r="CJ241" s="86"/>
      <c r="CK241" s="17">
        <f t="shared" si="1922"/>
        <v>-2.8765070254121456E-5</v>
      </c>
    </row>
    <row r="242" spans="2:89" ht="18.600000000000001" customHeight="1" thickTop="1" thickBot="1">
      <c r="B242" s="37">
        <v>0.7</v>
      </c>
      <c r="D242" s="1">
        <v>1</v>
      </c>
      <c r="E242" s="7">
        <v>0</v>
      </c>
      <c r="F242" s="2">
        <v>0</v>
      </c>
      <c r="G242" s="8">
        <v>0</v>
      </c>
      <c r="I242" s="1">
        <v>1</v>
      </c>
      <c r="J242" s="9">
        <v>0</v>
      </c>
      <c r="K242" s="2">
        <v>0</v>
      </c>
      <c r="L242" s="8">
        <f t="shared" ref="L242:L305" si="2059">IF(0=(1-$J$9*$K$9*$B242^2),10^18,$B242*$K$9/(1-$J$9*$K$9*$B242^2))</f>
        <v>0.94337179436867424</v>
      </c>
      <c r="N242" s="1">
        <f t="shared" ref="N242" si="2060">D242*I242+F242*I245-E242*J242-G242*J245</f>
        <v>1</v>
      </c>
      <c r="O242" s="9">
        <f t="shared" ref="O242" si="2061">(D242*J242+E242*I242+F242*J245+G242*I245)</f>
        <v>0</v>
      </c>
      <c r="P242" s="2">
        <f t="shared" ref="P242" si="2062">D242*K242+F242*K245-E242*L242-G242*L245</f>
        <v>0</v>
      </c>
      <c r="Q242" s="8">
        <f t="shared" ref="Q242" si="2063">(D242*L242+E242*K242+F242*L245+G242*K245)</f>
        <v>0.94337179436867424</v>
      </c>
      <c r="S242" s="1">
        <v>1</v>
      </c>
      <c r="T242" s="7">
        <v>0</v>
      </c>
      <c r="U242" s="2">
        <v>0</v>
      </c>
      <c r="V242" s="8">
        <v>0</v>
      </c>
      <c r="X242" s="1">
        <f t="shared" ref="X242" si="2064">N242*S242+P242*S245-O242*T242-Q242*T245</f>
        <v>1.9975450194359423E-3</v>
      </c>
      <c r="Y242" s="9">
        <f t="shared" ref="Y242" si="2065">(N242*T242+O242*S242+P242*T245+Q242*S245)</f>
        <v>0</v>
      </c>
      <c r="Z242" s="2">
        <f t="shared" ref="Z242" si="2066">N242*U242+P242*U245-O242*V242-Q242*V245</f>
        <v>0</v>
      </c>
      <c r="AA242" s="8">
        <f t="shared" ref="AA242" si="2067">(N242*V242+O242*U242+P242*V245+Q242*U245)</f>
        <v>0.94337179436867424</v>
      </c>
      <c r="AB242" s="20"/>
      <c r="AC242" s="1">
        <v>1</v>
      </c>
      <c r="AD242" s="9">
        <v>0</v>
      </c>
      <c r="AE242" s="2">
        <v>0</v>
      </c>
      <c r="AF242" s="8">
        <f t="shared" ref="AF242:AF305" si="2068">IF(0=(1-$AE$9*$AD$9*$B242^2),10^18,$B242*$AE$9/(1-$AE$9*$AD$9*$B242^2))</f>
        <v>0.79022338373902368</v>
      </c>
      <c r="AH242" s="1">
        <f t="shared" ref="AH242" si="2069">X242*AC242+Z242*AC245-Y242*AD242-AA242*AD245</f>
        <v>1.9975450194359423E-3</v>
      </c>
      <c r="AI242" s="9">
        <f t="shared" ref="AI242" si="2070">(X242*AD242+Y242*AC242+Z242*AD245+AA242*AC245)</f>
        <v>0</v>
      </c>
      <c r="AJ242" s="2">
        <f t="shared" ref="AJ242" si="2071">X242*AE242+Z242*AE245-Y242*AF242-AA242*AF245</f>
        <v>0</v>
      </c>
      <c r="AK242" s="8">
        <f t="shared" ref="AK242" si="2072">(X242*AF242+Y242*AE242+Z242*AF245+AA242*AE245)</f>
        <v>0.94495030115310397</v>
      </c>
      <c r="AM242" s="1">
        <v>1</v>
      </c>
      <c r="AN242" s="7">
        <v>0</v>
      </c>
      <c r="AO242" s="2">
        <v>0</v>
      </c>
      <c r="AP242" s="8">
        <v>0</v>
      </c>
      <c r="AR242" s="1">
        <f t="shared" ref="AR242" si="2073">AH242*AM242+AJ242*AM245-AI242*AN242-AK242*AN245</f>
        <v>-0.84322270134996935</v>
      </c>
      <c r="AS242" s="9">
        <f t="shared" ref="AS242" si="2074">(AH242*AN242+AI242*AM242+AJ242*AN245+AK242*AM245)</f>
        <v>0</v>
      </c>
      <c r="AT242" s="2">
        <f t="shared" ref="AT242" si="2075">AH242*AO242+AJ242*AO245-AI242*AP242-AK242*AP245</f>
        <v>0</v>
      </c>
      <c r="AU242" s="8">
        <f t="shared" ref="AU242" si="2076">(AH242*AP242+AI242*AO242+AJ242*AP245+AK242*AO245)</f>
        <v>0.94495030115310397</v>
      </c>
      <c r="AV242" s="20"/>
      <c r="AW242" s="1">
        <v>1</v>
      </c>
      <c r="AX242" s="9">
        <v>0</v>
      </c>
      <c r="AY242" s="2">
        <v>0</v>
      </c>
      <c r="AZ242" s="8">
        <f t="shared" ref="AZ242:AZ305" si="2077">IF(0=(1-$AX$9*$AY$9*$B242^2),10^18,$B242*$AY$9/(1-$AX$9*$AY$9*$B242^2))</f>
        <v>0.77914527941116651</v>
      </c>
      <c r="BB242" s="1">
        <f t="shared" ref="BB242" si="2078">AR242*AW242+AT242*AW245-AS242*AX242-AU242*AX245</f>
        <v>-0.84322270134996935</v>
      </c>
      <c r="BC242" s="9">
        <f t="shared" ref="BC242" si="2079">(AR242*AX242+AS242*AW242+AT242*AX245+AU242*AW245)</f>
        <v>0</v>
      </c>
      <c r="BD242" s="2">
        <f t="shared" ref="BD242" si="2080">AR242*AY242+AT242*AY245-AS242*AZ242-AU242*AZ245</f>
        <v>0</v>
      </c>
      <c r="BE242" s="8">
        <f t="shared" ref="BE242" si="2081">(AR242*AZ242+AS242*AY242+AT242*AZ245+AU242*AY245)</f>
        <v>0.28795731390394352</v>
      </c>
      <c r="BG242" s="1">
        <v>1</v>
      </c>
      <c r="BH242" s="7">
        <v>0</v>
      </c>
      <c r="BI242" s="2">
        <v>0</v>
      </c>
      <c r="BJ242" s="8">
        <v>0</v>
      </c>
      <c r="BK242" s="20"/>
      <c r="BL242" s="1">
        <f t="shared" ref="BL242" si="2082">BB242*BG242+BD242*BG245-BC242*BH242-BE242*BH245</f>
        <v>-1.0117353214465572</v>
      </c>
      <c r="BM242" s="9">
        <f t="shared" ref="BM242" si="2083">(BB242*BH242+BC242*BG242+BD242*BH245+BE242*BG245)</f>
        <v>0</v>
      </c>
      <c r="BN242" s="2">
        <f t="shared" ref="BN242" si="2084">BB242*BI242+BD242*BI245-BC242*BJ242-BE242*BJ245</f>
        <v>0</v>
      </c>
      <c r="BO242" s="8">
        <f t="shared" ref="BO242" si="2085">(BB242*BJ242+BC242*BI242+BD242*BJ245+BE242*BI245)</f>
        <v>0.28795731390394352</v>
      </c>
      <c r="BP242" s="20"/>
      <c r="BQ242" s="16">
        <v>1</v>
      </c>
      <c r="BR242" s="23">
        <v>0</v>
      </c>
      <c r="BS242" s="14">
        <v>0</v>
      </c>
      <c r="BT242" s="22">
        <v>0</v>
      </c>
      <c r="BV242" s="1">
        <f t="shared" ref="BV242" si="2086">BL242*BQ242+BN242*BQ245-BM242*BR242-BO242*BR245</f>
        <v>-1.0117353214465572</v>
      </c>
      <c r="BW242" s="9">
        <f t="shared" ref="BW242" si="2087">(BL242*BR242+BM242*BQ242+BN242*BR245+BO242*BQ245)</f>
        <v>0.28795731390394352</v>
      </c>
      <c r="BX242" s="2">
        <f t="shared" ref="BX242" si="2088">BL242*BS242+BN242*BS245-BM242*BT242-BO242*BT245</f>
        <v>0</v>
      </c>
      <c r="BY242" s="8">
        <f t="shared" ref="BY242" si="2089">(BL242*BT242+BM242*BS242+BN242*BT245+BO242*BS245)</f>
        <v>0.28795731390394352</v>
      </c>
      <c r="CA242" s="28">
        <f t="shared" ref="CA242" si="2090">20*LOG(((1+$BR$9)/$BR$9)/((BV242+BV245)^2+(BW242+BW245)^2)^0.5)</f>
        <v>-0.14618089175739446</v>
      </c>
      <c r="CC242" s="114">
        <f t="shared" ref="CC242" si="2091">((BV242^2+BW242^2)^0.5)/((BV245^2+BW245^2)^0.5)</f>
        <v>1.0362819900382183</v>
      </c>
      <c r="CD242" s="13"/>
      <c r="CE242" s="59">
        <f t="shared" si="1919"/>
        <v>4.26</v>
      </c>
      <c r="CF242" s="60">
        <f t="shared" si="1920"/>
        <v>-48.924550375696015</v>
      </c>
      <c r="CG242" s="62">
        <f t="shared" si="1921"/>
        <v>-69.755977166219807</v>
      </c>
      <c r="CH242" s="64"/>
      <c r="CI242" s="86"/>
      <c r="CJ242" s="86"/>
      <c r="CK242" s="17">
        <f t="shared" si="1922"/>
        <v>-2.8603043232967354E-5</v>
      </c>
    </row>
    <row r="243" spans="2:89" ht="18.600000000000001" customHeight="1" thickBot="1">
      <c r="D243" s="3"/>
      <c r="G243" s="4"/>
      <c r="I243" s="3"/>
      <c r="L243" s="4"/>
      <c r="N243" s="3"/>
      <c r="Q243" s="4"/>
      <c r="S243" s="3"/>
      <c r="V243" s="4"/>
      <c r="X243" s="3"/>
      <c r="AA243" s="4"/>
      <c r="AC243" s="3"/>
      <c r="AF243" s="4"/>
      <c r="AH243" s="3"/>
      <c r="AK243" s="4"/>
      <c r="AM243" s="3"/>
      <c r="AP243" s="4"/>
      <c r="AR243" s="3"/>
      <c r="AU243" s="4"/>
      <c r="AW243" s="3"/>
      <c r="AZ243" s="4"/>
      <c r="BB243" s="3"/>
      <c r="BE243" s="4"/>
      <c r="BG243" s="3"/>
      <c r="BJ243" s="4"/>
      <c r="BL243" s="3"/>
      <c r="BO243" s="4"/>
      <c r="BQ243" s="16"/>
      <c r="BR243" s="14"/>
      <c r="BS243" s="14"/>
      <c r="BT243" s="17"/>
      <c r="BV243" s="3"/>
      <c r="BY243" s="4"/>
      <c r="CC243" s="115"/>
      <c r="CD243" s="13"/>
      <c r="CE243" s="59">
        <f t="shared" si="1919"/>
        <v>4.28</v>
      </c>
      <c r="CF243" s="60">
        <f t="shared" si="1920"/>
        <v>-48.934302479941969</v>
      </c>
      <c r="CG243" s="62">
        <f t="shared" si="1921"/>
        <v>-69.854287408721959</v>
      </c>
      <c r="CH243" s="64"/>
      <c r="CI243" s="86"/>
      <c r="CJ243" s="86"/>
      <c r="CK243" s="17">
        <f t="shared" si="1922"/>
        <v>-2.8440093429503556E-5</v>
      </c>
    </row>
    <row r="244" spans="2:89" ht="18.600000000000001" customHeight="1" thickBot="1">
      <c r="D244" s="271" t="s">
        <v>141</v>
      </c>
      <c r="E244" s="272"/>
      <c r="F244" s="273" t="s">
        <v>142</v>
      </c>
      <c r="G244" s="274"/>
      <c r="H244" s="237"/>
      <c r="I244" s="271" t="s">
        <v>143</v>
      </c>
      <c r="J244" s="272"/>
      <c r="K244" s="273" t="s">
        <v>144</v>
      </c>
      <c r="L244" s="274"/>
      <c r="N244" s="262" t="s">
        <v>145</v>
      </c>
      <c r="O244" s="263"/>
      <c r="P244" s="264" t="s">
        <v>146</v>
      </c>
      <c r="Q244" s="265"/>
      <c r="S244" s="271" t="s">
        <v>147</v>
      </c>
      <c r="T244" s="272"/>
      <c r="U244" s="273" t="s">
        <v>148</v>
      </c>
      <c r="V244" s="274"/>
      <c r="W244" s="20"/>
      <c r="X244" s="262" t="s">
        <v>149</v>
      </c>
      <c r="Y244" s="263"/>
      <c r="Z244" s="264" t="s">
        <v>150</v>
      </c>
      <c r="AA244" s="265"/>
      <c r="AB244" s="20"/>
      <c r="AC244" s="271" t="s">
        <v>151</v>
      </c>
      <c r="AD244" s="272"/>
      <c r="AE244" s="273" t="s">
        <v>152</v>
      </c>
      <c r="AF244" s="274"/>
      <c r="AG244" s="20"/>
      <c r="AH244" s="262" t="s">
        <v>153</v>
      </c>
      <c r="AI244" s="263"/>
      <c r="AJ244" s="264" t="s">
        <v>154</v>
      </c>
      <c r="AK244" s="265"/>
      <c r="AL244" s="20"/>
      <c r="AM244" s="271" t="s">
        <v>155</v>
      </c>
      <c r="AN244" s="272"/>
      <c r="AO244" s="273" t="s">
        <v>156</v>
      </c>
      <c r="AP244" s="274"/>
      <c r="AR244" s="262" t="s">
        <v>157</v>
      </c>
      <c r="AS244" s="263"/>
      <c r="AT244" s="264" t="s">
        <v>158</v>
      </c>
      <c r="AU244" s="265"/>
      <c r="AV244" s="41"/>
      <c r="AW244" s="271" t="s">
        <v>159</v>
      </c>
      <c r="AX244" s="272"/>
      <c r="AY244" s="273" t="s">
        <v>160</v>
      </c>
      <c r="AZ244" s="274"/>
      <c r="BA244" s="20"/>
      <c r="BB244" s="262" t="s">
        <v>161</v>
      </c>
      <c r="BC244" s="263"/>
      <c r="BD244" s="264" t="s">
        <v>162</v>
      </c>
      <c r="BE244" s="265"/>
      <c r="BF244" s="41"/>
      <c r="BG244" s="271" t="s">
        <v>163</v>
      </c>
      <c r="BH244" s="272"/>
      <c r="BI244" s="273" t="s">
        <v>164</v>
      </c>
      <c r="BJ244" s="274"/>
      <c r="BK244" s="41"/>
      <c r="BL244" s="262" t="s">
        <v>165</v>
      </c>
      <c r="BM244" s="263"/>
      <c r="BN244" s="264" t="s">
        <v>166</v>
      </c>
      <c r="BO244" s="265"/>
      <c r="BP244" s="41"/>
      <c r="BQ244" s="271" t="s">
        <v>167</v>
      </c>
      <c r="BR244" s="272"/>
      <c r="BS244" s="273" t="s">
        <v>168</v>
      </c>
      <c r="BT244" s="274"/>
      <c r="BU244" s="20"/>
      <c r="BV244" s="262" t="s">
        <v>169</v>
      </c>
      <c r="BW244" s="263"/>
      <c r="BX244" s="264" t="s">
        <v>170</v>
      </c>
      <c r="BY244" s="265"/>
      <c r="CA244" s="55" t="s">
        <v>35</v>
      </c>
      <c r="CC244" s="116" t="s">
        <v>75</v>
      </c>
      <c r="CD244" s="13"/>
      <c r="CE244" s="59">
        <f t="shared" si="1919"/>
        <v>4.3</v>
      </c>
      <c r="CF244" s="60">
        <f t="shared" si="1920"/>
        <v>-48.944376416627065</v>
      </c>
      <c r="CG244" s="62">
        <f t="shared" si="1921"/>
        <v>-69.951629262666984</v>
      </c>
      <c r="CH244" s="64"/>
      <c r="CI244" s="86"/>
      <c r="CJ244" s="86"/>
      <c r="CK244" s="17">
        <f t="shared" si="1922"/>
        <v>-2.8276311878519865E-5</v>
      </c>
    </row>
    <row r="245" spans="2:89" ht="18.600000000000001" customHeight="1" thickTop="1" thickBot="1">
      <c r="D245" s="1">
        <v>0</v>
      </c>
      <c r="E245" s="9">
        <f t="shared" ref="E245" si="2092">$E$9*$B242</f>
        <v>0.82376000000000005</v>
      </c>
      <c r="F245" s="2">
        <v>1</v>
      </c>
      <c r="G245" s="8">
        <v>0</v>
      </c>
      <c r="I245" s="1">
        <v>0</v>
      </c>
      <c r="J245" s="9">
        <v>0</v>
      </c>
      <c r="K245" s="2">
        <v>1</v>
      </c>
      <c r="L245" s="8">
        <v>0</v>
      </c>
      <c r="N245" s="1">
        <f t="shared" ref="N245" si="2093">D245*I242+F245*I245-E245*J242-G245*J245</f>
        <v>0</v>
      </c>
      <c r="O245" s="9">
        <f t="shared" ref="O245" si="2094">(D245*J242+E245*I242+F245*J245+G245*I245)</f>
        <v>0.82376000000000005</v>
      </c>
      <c r="P245" s="2">
        <f t="shared" ref="P245" si="2095">D245*K242+F245*K245-E245*L242-G245*L245</f>
        <v>0.22288805067086082</v>
      </c>
      <c r="Q245" s="8">
        <f t="shared" ref="Q245" si="2096">(D245*L242+E245*K242+F245*L245+G245*K245)</f>
        <v>0</v>
      </c>
      <c r="S245" s="1">
        <v>0</v>
      </c>
      <c r="T245" s="9">
        <f t="shared" ref="T245" si="2097">$T$9*$B242</f>
        <v>1.0579099999999999</v>
      </c>
      <c r="U245" s="2">
        <v>1</v>
      </c>
      <c r="V245" s="8">
        <v>0</v>
      </c>
      <c r="X245" s="1">
        <f t="shared" ref="X245" si="2098">N245*S242+P245*S245-O245*T242-Q245*T245</f>
        <v>0</v>
      </c>
      <c r="Y245" s="9">
        <f t="shared" ref="Y245" si="2099">(N245*T242+O245*S242+P245*T245+Q245*S245)</f>
        <v>1.0595554976852104</v>
      </c>
      <c r="Z245" s="2">
        <f t="shared" ref="Z245" si="2100">N245*U242+P245*U245-O245*V242-Q245*V245</f>
        <v>0.22288805067086082</v>
      </c>
      <c r="AA245" s="8">
        <f t="shared" ref="AA245" si="2101">(N245*V242+O245*U242+P245*V245+Q245*U245)</f>
        <v>0</v>
      </c>
      <c r="AB245" s="20"/>
      <c r="AC245" s="1">
        <v>0</v>
      </c>
      <c r="AD245" s="9">
        <v>0</v>
      </c>
      <c r="AE245" s="2">
        <v>1</v>
      </c>
      <c r="AF245" s="8">
        <v>0</v>
      </c>
      <c r="AH245" s="1">
        <f t="shared" ref="AH245" si="2102">X245*AC242+Z245*AC245-Y245*AD242-AA245*AD245</f>
        <v>0</v>
      </c>
      <c r="AI245" s="9">
        <f t="shared" ref="AI245" si="2103">(X245*AD242+Y245*AC242+Z245*AD245+AA245*AC245)</f>
        <v>1.0595554976852104</v>
      </c>
      <c r="AJ245" s="2">
        <f t="shared" ref="AJ245" si="2104">X245*AE242+Z245*AE245-Y245*AF242-AA245*AF245</f>
        <v>-0.61439747996923144</v>
      </c>
      <c r="AK245" s="8">
        <f t="shared" ref="AK245" si="2105">(X245*AF242+Y245*AE242+Z245*AF245+AA245*AE245)</f>
        <v>0</v>
      </c>
      <c r="AM245" s="1">
        <v>0</v>
      </c>
      <c r="AN245" s="9">
        <f t="shared" ref="AN245" si="2106">$AN$9*$B242</f>
        <v>0.89445999999999992</v>
      </c>
      <c r="AO245" s="2">
        <v>1</v>
      </c>
      <c r="AP245" s="8">
        <v>0</v>
      </c>
      <c r="AR245" s="1">
        <f t="shared" ref="AR245" si="2107">AH245*AM242+AJ245*AM245-AI245*AN242-AK245*AN245</f>
        <v>0</v>
      </c>
      <c r="AS245" s="9">
        <f t="shared" ref="AS245" si="2108">(AH245*AN242+AI245*AM242+AJ245*AN245+AK245*AM245)</f>
        <v>0.51000152775193175</v>
      </c>
      <c r="AT245" s="2">
        <f t="shared" ref="AT245" si="2109">AH245*AO242+AJ245*AO245-AI245*AP242-AK245*AP245</f>
        <v>-0.61439747996923144</v>
      </c>
      <c r="AU245" s="8">
        <f t="shared" ref="AU245" si="2110">(AH245*AP242+AI245*AO242+AJ245*AP245+AK245*AO245)</f>
        <v>0</v>
      </c>
      <c r="AV245" s="20"/>
      <c r="AW245" s="1">
        <v>0</v>
      </c>
      <c r="AX245" s="9">
        <v>0</v>
      </c>
      <c r="AY245" s="2">
        <v>1</v>
      </c>
      <c r="AZ245" s="8">
        <v>0</v>
      </c>
      <c r="BB245" s="1">
        <f t="shared" ref="BB245" si="2111">AR245*AW242+AT245*AW245-AS245*AX242-AU245*AX245</f>
        <v>0</v>
      </c>
      <c r="BC245" s="9">
        <f t="shared" ref="BC245" si="2112">(AR245*AX242+AS245*AW242+AT245*AX245+AU245*AW245)</f>
        <v>0.51000152775193175</v>
      </c>
      <c r="BD245" s="2">
        <f t="shared" ref="BD245" si="2113">AR245*AY242+AT245*AY245-AS245*AZ242-AU245*AZ245</f>
        <v>-1.0117627628096322</v>
      </c>
      <c r="BE245" s="8">
        <f t="shared" ref="BE245" si="2114">(AR245*AZ242+AS245*AY242+AT245*AZ245+AU245*AY245)</f>
        <v>0</v>
      </c>
      <c r="BG245" s="1">
        <v>0</v>
      </c>
      <c r="BH245" s="9">
        <f t="shared" ref="BH245" si="2115">$BH$9*$B242</f>
        <v>0.58519999999999994</v>
      </c>
      <c r="BI245" s="2">
        <v>1</v>
      </c>
      <c r="BJ245" s="8">
        <v>0</v>
      </c>
      <c r="BK245" s="20"/>
      <c r="BL245" s="1">
        <f t="shared" ref="BL245" si="2116">BB245*BG242+BD245*BG245-BC245*BH242-BE245*BH245</f>
        <v>0</v>
      </c>
      <c r="BM245" s="9">
        <f t="shared" ref="BM245" si="2117">(BB245*BH242+BC245*BG242+BD245*BH245+BE245*BG245)</f>
        <v>-8.2082041044264975E-2</v>
      </c>
      <c r="BN245" s="2">
        <f t="shared" ref="BN245" si="2118">BB245*BI242+BD245*BI245-BC245*BJ242-BE245*BJ245</f>
        <v>-1.0117627628096322</v>
      </c>
      <c r="BO245" s="8">
        <f t="shared" ref="BO245" si="2119">(BB245*BJ242+BC245*BI242+BD245*BJ245+BE245*BI245)</f>
        <v>0</v>
      </c>
      <c r="BP245" s="20"/>
      <c r="BQ245" s="18">
        <f t="shared" ref="BQ245:BQ308" si="2120">1/$BR$9</f>
        <v>1</v>
      </c>
      <c r="BR245" s="25">
        <v>0</v>
      </c>
      <c r="BS245" s="19">
        <v>1</v>
      </c>
      <c r="BT245" s="24">
        <v>0</v>
      </c>
      <c r="BV245" s="1">
        <f t="shared" ref="BV245" si="2121">BL245*BQ242+BN245*BQ245-BM245*BR242-BO245*BR245</f>
        <v>-1.0117627628096322</v>
      </c>
      <c r="BW245" s="9">
        <f t="shared" ref="BW245" si="2122">(BL245*BR242+BM245*BQ242+BN245*BR245+BO245*BQ245)</f>
        <v>-8.2082041044264975E-2</v>
      </c>
      <c r="BX245" s="2">
        <f t="shared" ref="BX245" si="2123">BL245*BS242+BN245*BS245-BM245*BT242-BO245*BT245</f>
        <v>-1.0117627628096322</v>
      </c>
      <c r="BY245" s="8">
        <f t="shared" ref="BY245" si="2124">(BL245*BT242+BM245*BS242+BN245*BT245+BO245*BS245)</f>
        <v>0</v>
      </c>
      <c r="CA245" s="56">
        <f t="shared" ref="CA245" si="2125">(180/PI())*ATAN(-1*(BW242+BW245)/(BV242+BV245))</f>
        <v>5.8094119107780777</v>
      </c>
      <c r="CC245" s="117">
        <f t="shared" ref="CC245" si="2126">20*LOG(((1-(10^(CA242/20)^2)*(1-((1-CC242)/(1+CC242))^2))^0.5))</f>
        <v>-14.761731306886702</v>
      </c>
      <c r="CD245" s="13"/>
      <c r="CE245" s="59">
        <f t="shared" si="1919"/>
        <v>4.32</v>
      </c>
      <c r="CF245" s="60">
        <f t="shared" si="1920"/>
        <v>-48.954762223761733</v>
      </c>
      <c r="CG245" s="62">
        <f t="shared" si="1921"/>
        <v>-70.048017227012963</v>
      </c>
      <c r="CH245" s="64"/>
      <c r="CI245" s="86"/>
      <c r="CJ245" s="86"/>
      <c r="CK245" s="17">
        <f t="shared" si="1922"/>
        <v>-2.8111785970594166E-5</v>
      </c>
    </row>
    <row r="246" spans="2:89" ht="18.600000000000001" customHeight="1">
      <c r="CE246" s="59">
        <f t="shared" si="1919"/>
        <v>4.34</v>
      </c>
      <c r="CF246" s="60">
        <f t="shared" si="1920"/>
        <v>-48.965450263179463</v>
      </c>
      <c r="CG246" s="62">
        <f t="shared" si="1921"/>
        <v>-70.143465507769989</v>
      </c>
      <c r="CH246" s="86"/>
      <c r="CI246" s="86"/>
      <c r="CJ246" s="86"/>
      <c r="CK246" s="17">
        <f t="shared" si="1922"/>
        <v>-2.7946599574562691E-5</v>
      </c>
    </row>
    <row r="247" spans="2:89" ht="18.600000000000001" customHeight="1" thickBot="1">
      <c r="E247" s="6" t="s">
        <v>3</v>
      </c>
      <c r="J247" s="6" t="s">
        <v>5</v>
      </c>
      <c r="O247" s="6" t="s">
        <v>10</v>
      </c>
      <c r="T247" s="6" t="s">
        <v>6</v>
      </c>
      <c r="Y247" s="6" t="s">
        <v>11</v>
      </c>
      <c r="AD247" s="6" t="s">
        <v>12</v>
      </c>
      <c r="AI247" s="6" t="s">
        <v>13</v>
      </c>
      <c r="AN247" s="6" t="s">
        <v>14</v>
      </c>
      <c r="AS247" s="6" t="s">
        <v>15</v>
      </c>
      <c r="AX247" s="6" t="s">
        <v>19</v>
      </c>
      <c r="BC247" s="6" t="s">
        <v>17</v>
      </c>
      <c r="BH247" s="6" t="s">
        <v>20</v>
      </c>
      <c r="BM247" s="6" t="s">
        <v>18</v>
      </c>
      <c r="BQ247" s="26" t="s">
        <v>16</v>
      </c>
      <c r="BR247" s="26"/>
      <c r="BS247" s="21"/>
      <c r="BT247" s="21"/>
      <c r="BU247" s="21"/>
      <c r="BV247" s="21"/>
      <c r="BW247" s="26" t="s">
        <v>21</v>
      </c>
      <c r="BX247" s="21"/>
      <c r="BY247" s="21"/>
      <c r="CE247" s="59">
        <f t="shared" si="1919"/>
        <v>4.3600000000000003</v>
      </c>
      <c r="CF247" s="60">
        <f t="shared" si="1920"/>
        <v>-48.9764312081561</v>
      </c>
      <c r="CG247" s="62">
        <f t="shared" si="1921"/>
        <v>-70.237988025477932</v>
      </c>
      <c r="CH247" s="86"/>
      <c r="CI247" s="86"/>
      <c r="CJ247" s="86"/>
      <c r="CK247" s="17">
        <f t="shared" si="1922"/>
        <v>-2.77808331513113E-5</v>
      </c>
    </row>
    <row r="248" spans="2:89" ht="18.600000000000001" customHeight="1" thickBot="1">
      <c r="B248" s="11"/>
      <c r="D248" s="266" t="s">
        <v>113</v>
      </c>
      <c r="E248" s="267"/>
      <c r="F248" s="268" t="s">
        <v>114</v>
      </c>
      <c r="G248" s="269"/>
      <c r="H248" s="237"/>
      <c r="I248" s="262" t="s">
        <v>0</v>
      </c>
      <c r="J248" s="263"/>
      <c r="K248" s="264" t="s">
        <v>1</v>
      </c>
      <c r="L248" s="265"/>
      <c r="M248" s="21"/>
      <c r="N248" s="262" t="s">
        <v>115</v>
      </c>
      <c r="O248" s="263"/>
      <c r="P248" s="264" t="s">
        <v>116</v>
      </c>
      <c r="Q248" s="265"/>
      <c r="R248" s="21"/>
      <c r="S248" s="266" t="s">
        <v>117</v>
      </c>
      <c r="T248" s="267"/>
      <c r="U248" s="268" t="s">
        <v>118</v>
      </c>
      <c r="V248" s="269"/>
      <c r="W248" s="20"/>
      <c r="X248" s="262" t="s">
        <v>119</v>
      </c>
      <c r="Y248" s="263"/>
      <c r="Z248" s="264" t="s">
        <v>120</v>
      </c>
      <c r="AA248" s="265"/>
      <c r="AB248" s="20"/>
      <c r="AC248" s="262" t="s">
        <v>121</v>
      </c>
      <c r="AD248" s="263"/>
      <c r="AE248" s="264" t="s">
        <v>7</v>
      </c>
      <c r="AF248" s="265"/>
      <c r="AG248" s="20"/>
      <c r="AH248" s="262" t="s">
        <v>122</v>
      </c>
      <c r="AI248" s="263"/>
      <c r="AJ248" s="264" t="s">
        <v>123</v>
      </c>
      <c r="AK248" s="265"/>
      <c r="AL248" s="20"/>
      <c r="AM248" s="266" t="s">
        <v>124</v>
      </c>
      <c r="AN248" s="267"/>
      <c r="AO248" s="268" t="s">
        <v>125</v>
      </c>
      <c r="AP248" s="269"/>
      <c r="AQ248" s="21"/>
      <c r="AR248" s="262" t="s">
        <v>126</v>
      </c>
      <c r="AS248" s="263"/>
      <c r="AT248" s="264" t="s">
        <v>2</v>
      </c>
      <c r="AU248" s="265"/>
      <c r="AV248" s="41"/>
      <c r="AW248" s="262" t="s">
        <v>127</v>
      </c>
      <c r="AX248" s="263"/>
      <c r="AY248" s="264" t="s">
        <v>128</v>
      </c>
      <c r="AZ248" s="265"/>
      <c r="BA248" s="20"/>
      <c r="BB248" s="262" t="s">
        <v>129</v>
      </c>
      <c r="BC248" s="263"/>
      <c r="BD248" s="264" t="s">
        <v>130</v>
      </c>
      <c r="BE248" s="265"/>
      <c r="BF248" s="41"/>
      <c r="BG248" s="266" t="s">
        <v>131</v>
      </c>
      <c r="BH248" s="267"/>
      <c r="BI248" s="268" t="s">
        <v>132</v>
      </c>
      <c r="BJ248" s="269"/>
      <c r="BK248" s="41"/>
      <c r="BL248" s="262" t="s">
        <v>133</v>
      </c>
      <c r="BM248" s="263"/>
      <c r="BN248" s="264" t="s">
        <v>134</v>
      </c>
      <c r="BO248" s="265"/>
      <c r="BP248" s="41"/>
      <c r="BQ248" s="262" t="s">
        <v>135</v>
      </c>
      <c r="BR248" s="263"/>
      <c r="BS248" s="264" t="s">
        <v>136</v>
      </c>
      <c r="BT248" s="265"/>
      <c r="BU248" s="20"/>
      <c r="BV248" s="262" t="s">
        <v>137</v>
      </c>
      <c r="BW248" s="263"/>
      <c r="BX248" s="264" t="s">
        <v>138</v>
      </c>
      <c r="BY248" s="265"/>
      <c r="CA248" s="27" t="s">
        <v>8</v>
      </c>
      <c r="CC248" s="113" t="s">
        <v>74</v>
      </c>
      <c r="CD248" s="13"/>
      <c r="CE248" s="59">
        <f t="shared" si="1919"/>
        <v>4.38</v>
      </c>
      <c r="CF248" s="60">
        <f t="shared" si="1920"/>
        <v>-48.987696031586516</v>
      </c>
      <c r="CG248" s="62">
        <f t="shared" si="1921"/>
        <v>-70.331598422452856</v>
      </c>
      <c r="CH248" s="64"/>
      <c r="CI248" s="86"/>
      <c r="CJ248" s="86"/>
      <c r="CK248" s="17">
        <f t="shared" si="1922"/>
        <v>-2.7614563877210038E-5</v>
      </c>
    </row>
    <row r="249" spans="2:89" ht="18.600000000000001" customHeight="1" thickTop="1" thickBot="1">
      <c r="B249" s="37">
        <v>0.72</v>
      </c>
      <c r="D249" s="1">
        <v>1</v>
      </c>
      <c r="E249" s="7">
        <v>0</v>
      </c>
      <c r="F249" s="2">
        <v>0</v>
      </c>
      <c r="G249" s="8">
        <v>0</v>
      </c>
      <c r="I249" s="1">
        <v>1</v>
      </c>
      <c r="J249" s="9">
        <v>0</v>
      </c>
      <c r="K249" s="2">
        <v>0</v>
      </c>
      <c r="L249" s="8">
        <f t="shared" ref="L249:L312" si="2127">IF(0=(1-$J$9*$K$9*$B249^2),10^18,$B249*$K$9/(1-$J$9*$K$9*$B249^2))</f>
        <v>0.97758020704391746</v>
      </c>
      <c r="N249" s="1">
        <f t="shared" ref="N249" si="2128">D249*I249+F249*I252-E249*J249-G249*J252</f>
        <v>1</v>
      </c>
      <c r="O249" s="9">
        <f t="shared" ref="O249" si="2129">(D249*J249+E249*I249+F249*J252+G249*I252)</f>
        <v>0</v>
      </c>
      <c r="P249" s="2">
        <f t="shared" ref="P249" si="2130">D249*K249+F249*K252-E249*L249-G249*L252</f>
        <v>0</v>
      </c>
      <c r="Q249" s="8">
        <f t="shared" ref="Q249" si="2131">(D249*L249+E249*K249+F249*L252+G249*K252)</f>
        <v>0.97758020704391746</v>
      </c>
      <c r="S249" s="1">
        <v>1</v>
      </c>
      <c r="T249" s="7">
        <v>0</v>
      </c>
      <c r="U249" s="2">
        <v>0</v>
      </c>
      <c r="V249" s="8">
        <v>0</v>
      </c>
      <c r="X249" s="1">
        <f t="shared" ref="X249" si="2132">N249*S249+P249*S252-O249*T249-Q249*T252</f>
        <v>-6.3740216171940256E-2</v>
      </c>
      <c r="Y249" s="9">
        <f t="shared" ref="Y249" si="2133">(N249*T249+O249*S249+P249*T252+Q249*S252)</f>
        <v>0</v>
      </c>
      <c r="Z249" s="2">
        <f t="shared" ref="Z249" si="2134">N249*U249+P249*U252-O249*V249-Q249*V252</f>
        <v>0</v>
      </c>
      <c r="AA249" s="8">
        <f t="shared" ref="AA249" si="2135">(N249*V249+O249*U249+P249*V252+Q249*U252)</f>
        <v>0.97758020704391746</v>
      </c>
      <c r="AB249" s="20"/>
      <c r="AC249" s="1">
        <v>1</v>
      </c>
      <c r="AD249" s="9">
        <v>0</v>
      </c>
      <c r="AE249" s="2">
        <v>0</v>
      </c>
      <c r="AF249" s="8">
        <f t="shared" ref="AF249:AF312" si="2136">IF(0=(1-$AE$9*$AD$9*$B249^2),10^18,$B249*$AE$9/(1-$AE$9*$AD$9*$B249^2))</f>
        <v>0.84002919279351673</v>
      </c>
      <c r="AH249" s="1">
        <f t="shared" ref="AH249" si="2137">X249*AC249+Z249*AC252-Y249*AD249-AA249*AD252</f>
        <v>-6.3740216171940256E-2</v>
      </c>
      <c r="AI249" s="9">
        <f t="shared" ref="AI249" si="2138">(X249*AD249+Y249*AC249+Z249*AD252+AA249*AC252)</f>
        <v>0</v>
      </c>
      <c r="AJ249" s="2">
        <f t="shared" ref="AJ249" si="2139">X249*AE249+Z249*AE252-Y249*AF249-AA249*AF252</f>
        <v>0</v>
      </c>
      <c r="AK249" s="8">
        <f t="shared" ref="AK249" si="2140">(X249*AF249+Y249*AE249+Z249*AF252+AA249*AE252)</f>
        <v>0.92403656470451823</v>
      </c>
      <c r="AM249" s="1">
        <v>1</v>
      </c>
      <c r="AN249" s="7">
        <v>0</v>
      </c>
      <c r="AO249" s="2">
        <v>0</v>
      </c>
      <c r="AP249" s="8">
        <v>0</v>
      </c>
      <c r="AR249" s="1">
        <f t="shared" ref="AR249" si="2141">AH249*AM249+AJ249*AM252-AI249*AN249-AK249*AN252</f>
        <v>-0.91386864028513226</v>
      </c>
      <c r="AS249" s="9">
        <f t="shared" ref="AS249" si="2142">(AH249*AN249+AI249*AM249+AJ249*AN252+AK249*AM252)</f>
        <v>0</v>
      </c>
      <c r="AT249" s="2">
        <f t="shared" ref="AT249" si="2143">AH249*AO249+AJ249*AO252-AI249*AP249-AK249*AP252</f>
        <v>0</v>
      </c>
      <c r="AU249" s="8">
        <f t="shared" ref="AU249" si="2144">(AH249*AP249+AI249*AO249+AJ249*AP252+AK249*AO252)</f>
        <v>0.92403656470451823</v>
      </c>
      <c r="AV249" s="20"/>
      <c r="AW249" s="1">
        <v>1</v>
      </c>
      <c r="AX249" s="9">
        <v>0</v>
      </c>
      <c r="AY249" s="2">
        <v>0</v>
      </c>
      <c r="AZ249" s="8">
        <f t="shared" ref="AZ249:AZ312" si="2145">IF(0=(1-$AX$9*$AY$9*$B249^2),10^18,$B249*$AY$9/(1-$AX$9*$AY$9*$B249^2))</f>
        <v>0.81986184314401833</v>
      </c>
      <c r="BB249" s="1">
        <f t="shared" ref="BB249" si="2146">AR249*AW249+AT249*AW252-AS249*AX249-AU249*AX252</f>
        <v>-0.91386864028513226</v>
      </c>
      <c r="BC249" s="9">
        <f t="shared" ref="BC249" si="2147">(AR249*AX249+AS249*AW249+AT249*AX252+AU249*AW252)</f>
        <v>0</v>
      </c>
      <c r="BD249" s="2">
        <f t="shared" ref="BD249" si="2148">AR249*AY249+AT249*AY252-AS249*AZ249-AU249*AZ252</f>
        <v>0</v>
      </c>
      <c r="BE249" s="8">
        <f t="shared" ref="BE249" si="2149">(AR249*AZ249+AS249*AY249+AT249*AZ252+AU249*AY252)</f>
        <v>0.17479053688883184</v>
      </c>
      <c r="BG249" s="1">
        <v>1</v>
      </c>
      <c r="BH249" s="7">
        <v>0</v>
      </c>
      <c r="BI249" s="2">
        <v>0</v>
      </c>
      <c r="BJ249" s="8">
        <v>0</v>
      </c>
      <c r="BK249" s="20"/>
      <c r="BL249" s="1">
        <f t="shared" ref="BL249" si="2150">BB249*BG249+BD249*BG252-BC249*BH249-BE249*BH252</f>
        <v>-1.0190785602492578</v>
      </c>
      <c r="BM249" s="9">
        <f t="shared" ref="BM249" si="2151">(BB249*BH249+BC249*BG249+BD249*BH252+BE249*BG252)</f>
        <v>0</v>
      </c>
      <c r="BN249" s="2">
        <f t="shared" ref="BN249" si="2152">BB249*BI249+BD249*BI252-BC249*BJ249-BE249*BJ252</f>
        <v>0</v>
      </c>
      <c r="BO249" s="8">
        <f t="shared" ref="BO249" si="2153">(BB249*BJ249+BC249*BI249+BD249*BJ252+BE249*BI252)</f>
        <v>0.17479053688883184</v>
      </c>
      <c r="BP249" s="20"/>
      <c r="BQ249" s="16">
        <v>1</v>
      </c>
      <c r="BR249" s="23">
        <v>0</v>
      </c>
      <c r="BS249" s="14">
        <v>0</v>
      </c>
      <c r="BT249" s="22">
        <v>0</v>
      </c>
      <c r="BV249" s="1">
        <f t="shared" ref="BV249" si="2154">BL249*BQ249+BN249*BQ252-BM249*BR249-BO249*BR252</f>
        <v>-1.0190785602492578</v>
      </c>
      <c r="BW249" s="9">
        <f t="shared" ref="BW249" si="2155">(BL249*BR249+BM249*BQ249+BN249*BR252+BO249*BQ252)</f>
        <v>0.17479053688883184</v>
      </c>
      <c r="BX249" s="2">
        <f t="shared" ref="BX249" si="2156">BL249*BS249+BN249*BS252-BM249*BT249-BO249*BT252</f>
        <v>0</v>
      </c>
      <c r="BY249" s="8">
        <f t="shared" ref="BY249" si="2157">(BL249*BT249+BM249*BS249+BN249*BT252+BO249*BS252)</f>
        <v>0.17479053688883184</v>
      </c>
      <c r="CA249" s="28">
        <f t="shared" ref="CA249" si="2158">20*LOG(((1+$BR$9)/$BR$9)/((BV249+BV252)^2+(BW249+BW252)^2)^0.5)</f>
        <v>-0.16645496385330014</v>
      </c>
      <c r="CC249" s="114">
        <f t="shared" ref="CC249" si="2159">((BV249^2+BW249^2)^0.5)/((BV252^2+BW252^2)^0.5)</f>
        <v>0.99162205672200987</v>
      </c>
      <c r="CD249" s="13"/>
      <c r="CE249" s="59">
        <f t="shared" si="1919"/>
        <v>4.4000000000000004</v>
      </c>
      <c r="CF249" s="60">
        <f t="shared" si="1920"/>
        <v>-48.999235994689705</v>
      </c>
      <c r="CG249" s="62">
        <f t="shared" si="1921"/>
        <v>-70.424310069810915</v>
      </c>
      <c r="CH249" s="64"/>
      <c r="CI249" s="86"/>
      <c r="CJ249" s="86"/>
      <c r="CK249" s="17">
        <f t="shared" si="1922"/>
        <v>-2.7447865751154092E-5</v>
      </c>
    </row>
    <row r="250" spans="2:89" ht="18.600000000000001" customHeight="1" thickBot="1">
      <c r="D250" s="3"/>
      <c r="G250" s="4"/>
      <c r="I250" s="3"/>
      <c r="L250" s="4"/>
      <c r="N250" s="3"/>
      <c r="Q250" s="4"/>
      <c r="S250" s="3"/>
      <c r="V250" s="4"/>
      <c r="X250" s="3"/>
      <c r="AA250" s="4"/>
      <c r="AC250" s="3"/>
      <c r="AF250" s="4"/>
      <c r="AH250" s="3"/>
      <c r="AK250" s="4"/>
      <c r="AM250" s="3"/>
      <c r="AP250" s="4"/>
      <c r="AR250" s="3"/>
      <c r="AU250" s="4"/>
      <c r="AW250" s="3"/>
      <c r="AZ250" s="4"/>
      <c r="BB250" s="3"/>
      <c r="BE250" s="4"/>
      <c r="BG250" s="3"/>
      <c r="BJ250" s="4"/>
      <c r="BL250" s="3"/>
      <c r="BO250" s="4"/>
      <c r="BQ250" s="16"/>
      <c r="BR250" s="14"/>
      <c r="BS250" s="14"/>
      <c r="BT250" s="17"/>
      <c r="BV250" s="3"/>
      <c r="BY250" s="4"/>
      <c r="CC250" s="115"/>
      <c r="CD250" s="13"/>
      <c r="CE250" s="59">
        <f t="shared" si="1919"/>
        <v>4.42</v>
      </c>
      <c r="CF250" s="60">
        <f t="shared" si="1920"/>
        <v>-49.011042636214803</v>
      </c>
      <c r="CG250" s="62">
        <f t="shared" si="1921"/>
        <v>-70.516136074277284</v>
      </c>
      <c r="CH250" s="64"/>
      <c r="CI250" s="86"/>
      <c r="CJ250" s="86"/>
      <c r="CK250" s="17">
        <f t="shared" si="1922"/>
        <v>-2.7280809705462076E-5</v>
      </c>
    </row>
    <row r="251" spans="2:89" ht="18.600000000000001" customHeight="1" thickBot="1">
      <c r="D251" s="271" t="s">
        <v>141</v>
      </c>
      <c r="E251" s="272"/>
      <c r="F251" s="273" t="s">
        <v>142</v>
      </c>
      <c r="G251" s="274"/>
      <c r="H251" s="237"/>
      <c r="I251" s="271" t="s">
        <v>143</v>
      </c>
      <c r="J251" s="272"/>
      <c r="K251" s="273" t="s">
        <v>144</v>
      </c>
      <c r="L251" s="274"/>
      <c r="N251" s="262" t="s">
        <v>145</v>
      </c>
      <c r="O251" s="263"/>
      <c r="P251" s="264" t="s">
        <v>146</v>
      </c>
      <c r="Q251" s="265"/>
      <c r="S251" s="271" t="s">
        <v>147</v>
      </c>
      <c r="T251" s="272"/>
      <c r="U251" s="273" t="s">
        <v>148</v>
      </c>
      <c r="V251" s="274"/>
      <c r="W251" s="20"/>
      <c r="X251" s="262" t="s">
        <v>149</v>
      </c>
      <c r="Y251" s="263"/>
      <c r="Z251" s="264" t="s">
        <v>150</v>
      </c>
      <c r="AA251" s="265"/>
      <c r="AB251" s="20"/>
      <c r="AC251" s="271" t="s">
        <v>151</v>
      </c>
      <c r="AD251" s="272"/>
      <c r="AE251" s="273" t="s">
        <v>152</v>
      </c>
      <c r="AF251" s="274"/>
      <c r="AG251" s="20"/>
      <c r="AH251" s="262" t="s">
        <v>153</v>
      </c>
      <c r="AI251" s="263"/>
      <c r="AJ251" s="264" t="s">
        <v>154</v>
      </c>
      <c r="AK251" s="265"/>
      <c r="AL251" s="20"/>
      <c r="AM251" s="271" t="s">
        <v>155</v>
      </c>
      <c r="AN251" s="272"/>
      <c r="AO251" s="273" t="s">
        <v>156</v>
      </c>
      <c r="AP251" s="274"/>
      <c r="AR251" s="262" t="s">
        <v>157</v>
      </c>
      <c r="AS251" s="263"/>
      <c r="AT251" s="264" t="s">
        <v>158</v>
      </c>
      <c r="AU251" s="265"/>
      <c r="AV251" s="41"/>
      <c r="AW251" s="271" t="s">
        <v>159</v>
      </c>
      <c r="AX251" s="272"/>
      <c r="AY251" s="273" t="s">
        <v>160</v>
      </c>
      <c r="AZ251" s="274"/>
      <c r="BA251" s="20"/>
      <c r="BB251" s="262" t="s">
        <v>161</v>
      </c>
      <c r="BC251" s="263"/>
      <c r="BD251" s="264" t="s">
        <v>162</v>
      </c>
      <c r="BE251" s="265"/>
      <c r="BF251" s="41"/>
      <c r="BG251" s="271" t="s">
        <v>163</v>
      </c>
      <c r="BH251" s="272"/>
      <c r="BI251" s="273" t="s">
        <v>164</v>
      </c>
      <c r="BJ251" s="274"/>
      <c r="BK251" s="41"/>
      <c r="BL251" s="262" t="s">
        <v>165</v>
      </c>
      <c r="BM251" s="263"/>
      <c r="BN251" s="264" t="s">
        <v>166</v>
      </c>
      <c r="BO251" s="265"/>
      <c r="BP251" s="41"/>
      <c r="BQ251" s="271" t="s">
        <v>167</v>
      </c>
      <c r="BR251" s="272"/>
      <c r="BS251" s="273" t="s">
        <v>168</v>
      </c>
      <c r="BT251" s="274"/>
      <c r="BU251" s="20"/>
      <c r="BV251" s="262" t="s">
        <v>169</v>
      </c>
      <c r="BW251" s="263"/>
      <c r="BX251" s="264" t="s">
        <v>170</v>
      </c>
      <c r="BY251" s="265"/>
      <c r="CA251" s="55" t="s">
        <v>35</v>
      </c>
      <c r="CC251" s="116" t="s">
        <v>75</v>
      </c>
      <c r="CD251" s="13"/>
      <c r="CE251" s="59">
        <f t="shared" si="1919"/>
        <v>4.4400000000000004</v>
      </c>
      <c r="CF251" s="60">
        <f t="shared" si="1920"/>
        <v>-49.023107762122208</v>
      </c>
      <c r="CG251" s="62">
        <f t="shared" si="1921"/>
        <v>-70.607089284788415</v>
      </c>
      <c r="CH251" s="64"/>
      <c r="CI251" s="86"/>
      <c r="CJ251" s="86"/>
      <c r="CK251" s="17">
        <f t="shared" si="1922"/>
        <v>-2.7113463712916948E-5</v>
      </c>
    </row>
    <row r="252" spans="2:89" ht="18.600000000000001" customHeight="1" thickTop="1" thickBot="1">
      <c r="D252" s="1">
        <v>0</v>
      </c>
      <c r="E252" s="9">
        <f t="shared" ref="E252" si="2160">$E$9*$B249</f>
        <v>0.84729600000000005</v>
      </c>
      <c r="F252" s="2">
        <v>1</v>
      </c>
      <c r="G252" s="8">
        <v>0</v>
      </c>
      <c r="I252" s="1">
        <v>0</v>
      </c>
      <c r="J252" s="9">
        <v>0</v>
      </c>
      <c r="K252" s="2">
        <v>1</v>
      </c>
      <c r="L252" s="8">
        <v>0</v>
      </c>
      <c r="N252" s="1">
        <f t="shared" ref="N252" si="2161">D252*I249+F252*I252-E252*J249-G252*J252</f>
        <v>0</v>
      </c>
      <c r="O252" s="9">
        <f t="shared" ref="O252" si="2162">(D252*J249+E252*I249+F252*J252+G252*I252)</f>
        <v>0.84729600000000005</v>
      </c>
      <c r="P252" s="2">
        <f t="shared" ref="P252" si="2163">D252*K249+F252*K252-E252*L249-G252*L252</f>
        <v>0.17170020089251692</v>
      </c>
      <c r="Q252" s="8">
        <f t="shared" ref="Q252" si="2164">(D252*L249+E252*K249+F252*L252+G252*K252)</f>
        <v>0</v>
      </c>
      <c r="S252" s="1">
        <v>0</v>
      </c>
      <c r="T252" s="9">
        <f t="shared" ref="T252" si="2165">$T$9*$B249</f>
        <v>1.088136</v>
      </c>
      <c r="U252" s="2">
        <v>1</v>
      </c>
      <c r="V252" s="8">
        <v>0</v>
      </c>
      <c r="X252" s="1">
        <f t="shared" ref="X252" si="2166">N252*S249+P252*S252-O252*T249-Q252*T252</f>
        <v>0</v>
      </c>
      <c r="Y252" s="9">
        <f t="shared" ref="Y252" si="2167">(N252*T249+O252*S249+P252*T252+Q252*S252)</f>
        <v>1.0341291697983799</v>
      </c>
      <c r="Z252" s="2">
        <f t="shared" ref="Z252" si="2168">N252*U249+P252*U252-O252*V249-Q252*V252</f>
        <v>0.17170020089251692</v>
      </c>
      <c r="AA252" s="8">
        <f t="shared" ref="AA252" si="2169">(N252*V249+O252*U249+P252*V252+Q252*U252)</f>
        <v>0</v>
      </c>
      <c r="AB252" s="20"/>
      <c r="AC252" s="1">
        <v>0</v>
      </c>
      <c r="AD252" s="9">
        <v>0</v>
      </c>
      <c r="AE252" s="2">
        <v>1</v>
      </c>
      <c r="AF252" s="8">
        <v>0</v>
      </c>
      <c r="AH252" s="1">
        <f t="shared" ref="AH252" si="2170">X252*AC249+Z252*AC252-Y252*AD249-AA252*AD252</f>
        <v>0</v>
      </c>
      <c r="AI252" s="9">
        <f t="shared" ref="AI252" si="2171">(X252*AD249+Y252*AC249+Z252*AD252+AA252*AC252)</f>
        <v>1.0341291697983799</v>
      </c>
      <c r="AJ252" s="2">
        <f t="shared" ref="AJ252" si="2172">X252*AE249+Z252*AE252-Y252*AF249-AA252*AF252</f>
        <v>-0.6969984908574457</v>
      </c>
      <c r="AK252" s="8">
        <f t="shared" ref="AK252" si="2173">(X252*AF249+Y252*AE249+Z252*AF252+AA252*AE252)</f>
        <v>0</v>
      </c>
      <c r="AM252" s="1">
        <v>0</v>
      </c>
      <c r="AN252" s="9">
        <f t="shared" ref="AN252" si="2174">$AN$9*$B249</f>
        <v>0.92001599999999994</v>
      </c>
      <c r="AO252" s="2">
        <v>1</v>
      </c>
      <c r="AP252" s="8">
        <v>0</v>
      </c>
      <c r="AR252" s="1">
        <f t="shared" ref="AR252" si="2175">AH252*AM249+AJ252*AM252-AI252*AN249-AK252*AN252</f>
        <v>0</v>
      </c>
      <c r="AS252" s="9">
        <f t="shared" ref="AS252" si="2176">(AH252*AN249+AI252*AM249+AJ252*AN252+AK252*AM252)</f>
        <v>0.39287940623367612</v>
      </c>
      <c r="AT252" s="2">
        <f t="shared" ref="AT252" si="2177">AH252*AO249+AJ252*AO252-AI252*AP249-AK252*AP252</f>
        <v>-0.6969984908574457</v>
      </c>
      <c r="AU252" s="8">
        <f t="shared" ref="AU252" si="2178">(AH252*AP249+AI252*AO249+AJ252*AP252+AK252*AO252)</f>
        <v>0</v>
      </c>
      <c r="AV252" s="20"/>
      <c r="AW252" s="1">
        <v>0</v>
      </c>
      <c r="AX252" s="9">
        <v>0</v>
      </c>
      <c r="AY252" s="2">
        <v>1</v>
      </c>
      <c r="AZ252" s="8">
        <v>0</v>
      </c>
      <c r="BB252" s="1">
        <f t="shared" ref="BB252" si="2179">AR252*AW249+AT252*AW252-AS252*AX249-AU252*AX252</f>
        <v>0</v>
      </c>
      <c r="BC252" s="9">
        <f t="shared" ref="BC252" si="2180">(AR252*AX249+AS252*AW249+AT252*AX252+AU252*AW252)</f>
        <v>0.39287940623367612</v>
      </c>
      <c r="BD252" s="2">
        <f t="shared" ref="BD252" si="2181">AR252*AY249+AT252*AY252-AS252*AZ249-AU252*AZ252</f>
        <v>-1.0191053249855149</v>
      </c>
      <c r="BE252" s="8">
        <f t="shared" ref="BE252" si="2182">(AR252*AZ249+AS252*AY249+AT252*AZ252+AU252*AY252)</f>
        <v>0</v>
      </c>
      <c r="BG252" s="1">
        <v>0</v>
      </c>
      <c r="BH252" s="9">
        <f t="shared" ref="BH252" si="2183">$BH$9*$B249</f>
        <v>0.6019199999999999</v>
      </c>
      <c r="BI252" s="2">
        <v>1</v>
      </c>
      <c r="BJ252" s="8">
        <v>0</v>
      </c>
      <c r="BK252" s="20"/>
      <c r="BL252" s="1">
        <f t="shared" ref="BL252" si="2184">BB252*BG249+BD252*BG252-BC252*BH249-BE252*BH252</f>
        <v>0</v>
      </c>
      <c r="BM252" s="9">
        <f t="shared" ref="BM252" si="2185">(BB252*BH249+BC252*BG249+BD252*BH252+BE252*BG252)</f>
        <v>-0.2205404709816049</v>
      </c>
      <c r="BN252" s="2">
        <f t="shared" ref="BN252" si="2186">BB252*BI249+BD252*BI252-BC252*BJ249-BE252*BJ252</f>
        <v>-1.0191053249855149</v>
      </c>
      <c r="BO252" s="8">
        <f t="shared" ref="BO252" si="2187">(BB252*BJ249+BC252*BI249+BD252*BJ252+BE252*BI252)</f>
        <v>0</v>
      </c>
      <c r="BP252" s="20"/>
      <c r="BQ252" s="18">
        <f t="shared" ref="BQ252:BQ315" si="2188">1/$BR$9</f>
        <v>1</v>
      </c>
      <c r="BR252" s="25">
        <v>0</v>
      </c>
      <c r="BS252" s="19">
        <v>1</v>
      </c>
      <c r="BT252" s="24">
        <v>0</v>
      </c>
      <c r="BV252" s="1">
        <f t="shared" ref="BV252" si="2189">BL252*BQ249+BN252*BQ252-BM252*BR249-BO252*BR252</f>
        <v>-1.0191053249855149</v>
      </c>
      <c r="BW252" s="9">
        <f t="shared" ref="BW252" si="2190">(BL252*BR249+BM252*BQ249+BN252*BR252+BO252*BQ252)</f>
        <v>-0.2205404709816049</v>
      </c>
      <c r="BX252" s="2">
        <f t="shared" ref="BX252" si="2191">BL252*BS249+BN252*BS252-BM252*BT249-BO252*BT252</f>
        <v>-1.0191053249855149</v>
      </c>
      <c r="BY252" s="8">
        <f t="shared" ref="BY252" si="2192">(BL252*BT249+BM252*BS249+BN252*BT252+BO252*BS252)</f>
        <v>0</v>
      </c>
      <c r="CA252" s="56">
        <f t="shared" ref="CA252" si="2193">(180/PI())*ATAN(-1*(BW249+BW252)/(BV249+BV252))</f>
        <v>-1.2858692741216715</v>
      </c>
      <c r="CC252" s="117">
        <f t="shared" ref="CC252" si="2194">20*LOG(((1-(10^(CA249/20)^2)*(1-((1-CC249)/(1+CC249))^2))^0.5))</f>
        <v>-14.245870803736667</v>
      </c>
      <c r="CD252" s="13"/>
      <c r="CE252" s="59">
        <f t="shared" si="1919"/>
        <v>4.46</v>
      </c>
      <c r="CF252" s="60">
        <f t="shared" si="1920"/>
        <v>-49.035423435715572</v>
      </c>
      <c r="CG252" s="62">
        <f t="shared" si="1921"/>
        <v>-70.69718229889456</v>
      </c>
      <c r="CH252" s="64"/>
      <c r="CI252" s="86"/>
      <c r="CJ252" s="86"/>
      <c r="CK252" s="17">
        <f t="shared" si="1922"/>
        <v>-2.6945892887056667E-5</v>
      </c>
    </row>
    <row r="253" spans="2:89" ht="18.600000000000001" customHeight="1">
      <c r="CE253" s="59">
        <f t="shared" si="1919"/>
        <v>4.4800000000000004</v>
      </c>
      <c r="CF253" s="60">
        <f t="shared" si="1920"/>
        <v>-49.047981968201839</v>
      </c>
      <c r="CG253" s="62">
        <f t="shared" si="1921"/>
        <v>-70.786427468969677</v>
      </c>
      <c r="CH253" s="86"/>
      <c r="CI253" s="86"/>
      <c r="CJ253" s="86"/>
      <c r="CK253" s="17">
        <f t="shared" si="1922"/>
        <v>-2.677815958439345E-5</v>
      </c>
    </row>
    <row r="254" spans="2:89" ht="18.600000000000001" customHeight="1" thickBot="1">
      <c r="E254" s="6" t="s">
        <v>3</v>
      </c>
      <c r="J254" s="6" t="s">
        <v>5</v>
      </c>
      <c r="O254" s="6" t="s">
        <v>10</v>
      </c>
      <c r="T254" s="6" t="s">
        <v>6</v>
      </c>
      <c r="Y254" s="6" t="s">
        <v>11</v>
      </c>
      <c r="AD254" s="6" t="s">
        <v>12</v>
      </c>
      <c r="AI254" s="6" t="s">
        <v>13</v>
      </c>
      <c r="AN254" s="6" t="s">
        <v>14</v>
      </c>
      <c r="AS254" s="6" t="s">
        <v>15</v>
      </c>
      <c r="AX254" s="6" t="s">
        <v>19</v>
      </c>
      <c r="BC254" s="6" t="s">
        <v>17</v>
      </c>
      <c r="BH254" s="6" t="s">
        <v>20</v>
      </c>
      <c r="BM254" s="6" t="s">
        <v>18</v>
      </c>
      <c r="BQ254" s="26" t="s">
        <v>16</v>
      </c>
      <c r="BR254" s="26"/>
      <c r="BS254" s="21"/>
      <c r="BT254" s="21"/>
      <c r="BU254" s="21"/>
      <c r="BV254" s="21"/>
      <c r="BW254" s="26" t="s">
        <v>21</v>
      </c>
      <c r="BX254" s="21"/>
      <c r="BY254" s="21"/>
      <c r="CE254" s="59">
        <f t="shared" si="1919"/>
        <v>4.5</v>
      </c>
      <c r="CF254" s="60">
        <f t="shared" si="1920"/>
        <v>-49.060775909657693</v>
      </c>
      <c r="CG254" s="62">
        <f t="shared" si="1921"/>
        <v>-70.874836908235977</v>
      </c>
      <c r="CH254" s="86"/>
      <c r="CI254" s="86"/>
      <c r="CJ254" s="86"/>
      <c r="CK254" s="17">
        <f t="shared" si="1922"/>
        <v>-2.6610323497954103E-5</v>
      </c>
    </row>
    <row r="255" spans="2:89" ht="18.600000000000001" customHeight="1" thickBot="1">
      <c r="B255" s="11"/>
      <c r="D255" s="266" t="s">
        <v>113</v>
      </c>
      <c r="E255" s="267"/>
      <c r="F255" s="268" t="s">
        <v>114</v>
      </c>
      <c r="G255" s="269"/>
      <c r="H255" s="237"/>
      <c r="I255" s="262" t="s">
        <v>0</v>
      </c>
      <c r="J255" s="263"/>
      <c r="K255" s="264" t="s">
        <v>1</v>
      </c>
      <c r="L255" s="265"/>
      <c r="M255" s="21"/>
      <c r="N255" s="262" t="s">
        <v>115</v>
      </c>
      <c r="O255" s="263"/>
      <c r="P255" s="264" t="s">
        <v>116</v>
      </c>
      <c r="Q255" s="265"/>
      <c r="R255" s="21"/>
      <c r="S255" s="266" t="s">
        <v>117</v>
      </c>
      <c r="T255" s="267"/>
      <c r="U255" s="268" t="s">
        <v>118</v>
      </c>
      <c r="V255" s="269"/>
      <c r="W255" s="20"/>
      <c r="X255" s="262" t="s">
        <v>119</v>
      </c>
      <c r="Y255" s="263"/>
      <c r="Z255" s="264" t="s">
        <v>120</v>
      </c>
      <c r="AA255" s="265"/>
      <c r="AB255" s="20"/>
      <c r="AC255" s="262" t="s">
        <v>121</v>
      </c>
      <c r="AD255" s="263"/>
      <c r="AE255" s="264" t="s">
        <v>7</v>
      </c>
      <c r="AF255" s="265"/>
      <c r="AG255" s="20"/>
      <c r="AH255" s="262" t="s">
        <v>122</v>
      </c>
      <c r="AI255" s="263"/>
      <c r="AJ255" s="264" t="s">
        <v>123</v>
      </c>
      <c r="AK255" s="265"/>
      <c r="AL255" s="20"/>
      <c r="AM255" s="266" t="s">
        <v>124</v>
      </c>
      <c r="AN255" s="267"/>
      <c r="AO255" s="268" t="s">
        <v>125</v>
      </c>
      <c r="AP255" s="269"/>
      <c r="AQ255" s="21"/>
      <c r="AR255" s="262" t="s">
        <v>126</v>
      </c>
      <c r="AS255" s="263"/>
      <c r="AT255" s="264" t="s">
        <v>2</v>
      </c>
      <c r="AU255" s="265"/>
      <c r="AV255" s="41"/>
      <c r="AW255" s="262" t="s">
        <v>127</v>
      </c>
      <c r="AX255" s="263"/>
      <c r="AY255" s="264" t="s">
        <v>128</v>
      </c>
      <c r="AZ255" s="265"/>
      <c r="BA255" s="20"/>
      <c r="BB255" s="262" t="s">
        <v>129</v>
      </c>
      <c r="BC255" s="263"/>
      <c r="BD255" s="264" t="s">
        <v>130</v>
      </c>
      <c r="BE255" s="265"/>
      <c r="BF255" s="41"/>
      <c r="BG255" s="266" t="s">
        <v>131</v>
      </c>
      <c r="BH255" s="267"/>
      <c r="BI255" s="268" t="s">
        <v>132</v>
      </c>
      <c r="BJ255" s="269"/>
      <c r="BK255" s="41"/>
      <c r="BL255" s="262" t="s">
        <v>133</v>
      </c>
      <c r="BM255" s="263"/>
      <c r="BN255" s="264" t="s">
        <v>134</v>
      </c>
      <c r="BO255" s="265"/>
      <c r="BP255" s="41"/>
      <c r="BQ255" s="262" t="s">
        <v>135</v>
      </c>
      <c r="BR255" s="263"/>
      <c r="BS255" s="264" t="s">
        <v>136</v>
      </c>
      <c r="BT255" s="265"/>
      <c r="BU255" s="20"/>
      <c r="BV255" s="262" t="s">
        <v>137</v>
      </c>
      <c r="BW255" s="263"/>
      <c r="BX255" s="264" t="s">
        <v>138</v>
      </c>
      <c r="BY255" s="265"/>
      <c r="CA255" s="27" t="s">
        <v>8</v>
      </c>
      <c r="CC255" s="113" t="s">
        <v>74</v>
      </c>
      <c r="CD255" s="13"/>
      <c r="CE255" s="59">
        <f t="shared" si="1919"/>
        <v>4.5199999999999996</v>
      </c>
      <c r="CF255" s="60">
        <f t="shared" si="1920"/>
        <v>-49.073798040382215</v>
      </c>
      <c r="CG255" s="62">
        <f t="shared" si="1921"/>
        <v>-70.962422496609008</v>
      </c>
      <c r="CH255" s="64"/>
      <c r="CI255" s="86"/>
      <c r="CJ255" s="86"/>
      <c r="CK255" s="17">
        <f t="shared" si="1922"/>
        <v>-2.6442441754677613E-5</v>
      </c>
    </row>
    <row r="256" spans="2:89" ht="18.600000000000001" customHeight="1" thickTop="1" thickBot="1">
      <c r="B256" s="37">
        <v>0.74</v>
      </c>
      <c r="D256" s="1">
        <v>1</v>
      </c>
      <c r="E256" s="7">
        <v>0</v>
      </c>
      <c r="F256" s="2">
        <v>0</v>
      </c>
      <c r="G256" s="8">
        <v>0</v>
      </c>
      <c r="I256" s="1">
        <v>1</v>
      </c>
      <c r="J256" s="9">
        <v>0</v>
      </c>
      <c r="K256" s="2">
        <v>0</v>
      </c>
      <c r="L256" s="8">
        <f t="shared" ref="L256:L319" si="2195">IF(0=(1-$J$9*$K$9*$B256^2),10^18,$B256*$K$9/(1-$J$9*$K$9*$B256^2))</f>
        <v>1.0125188697932608</v>
      </c>
      <c r="N256" s="1">
        <f t="shared" ref="N256" si="2196">D256*I256+F256*I259-E256*J256-G256*J259</f>
        <v>1</v>
      </c>
      <c r="O256" s="9">
        <f t="shared" ref="O256" si="2197">(D256*J256+E256*I256+F256*J259+G256*I259)</f>
        <v>0</v>
      </c>
      <c r="P256" s="2">
        <f t="shared" ref="P256" si="2198">D256*K256+F256*K259-E256*L256-G256*L259</f>
        <v>0</v>
      </c>
      <c r="Q256" s="8">
        <f t="shared" ref="Q256" si="2199">(D256*L256+E256*K256+F256*L259+G256*K259)</f>
        <v>1.0125188697932608</v>
      </c>
      <c r="S256" s="1">
        <v>1</v>
      </c>
      <c r="T256" s="7">
        <v>0</v>
      </c>
      <c r="U256" s="2">
        <v>0</v>
      </c>
      <c r="V256" s="8">
        <v>0</v>
      </c>
      <c r="X256" s="1">
        <f t="shared" ref="X256" si="2200">N256*S256+P256*S259-O256*T256-Q256*T259</f>
        <v>-0.13236262825973077</v>
      </c>
      <c r="Y256" s="9">
        <f t="shared" ref="Y256" si="2201">(N256*T256+O256*S256+P256*T259+Q256*S259)</f>
        <v>0</v>
      </c>
      <c r="Z256" s="2">
        <f t="shared" ref="Z256" si="2202">N256*U256+P256*U259-O256*V256-Q256*V259</f>
        <v>0</v>
      </c>
      <c r="AA256" s="8">
        <f t="shared" ref="AA256" si="2203">(N256*V256+O256*U256+P256*V259+Q256*U259)</f>
        <v>1.0125188697932608</v>
      </c>
      <c r="AB256" s="20"/>
      <c r="AC256" s="1">
        <v>1</v>
      </c>
      <c r="AD256" s="9">
        <v>0</v>
      </c>
      <c r="AE256" s="2">
        <v>0</v>
      </c>
      <c r="AF256" s="8">
        <f t="shared" ref="AF256:AF319" si="2204">IF(0=(1-$AE$9*$AD$9*$B256^2),10^18,$B256*$AE$9/(1-$AE$9*$AD$9*$B256^2))</f>
        <v>0.89416054841839854</v>
      </c>
      <c r="AH256" s="1">
        <f t="shared" ref="AH256" si="2205">X256*AC256+Z256*AC259-Y256*AD256-AA256*AD259</f>
        <v>-0.13236262825973077</v>
      </c>
      <c r="AI256" s="9">
        <f t="shared" ref="AI256" si="2206">(X256*AD256+Y256*AC256+Z256*AD259+AA256*AC259)</f>
        <v>0</v>
      </c>
      <c r="AJ256" s="2">
        <f t="shared" ref="AJ256" si="2207">X256*AE256+Z256*AE259-Y256*AF256-AA256*AF259</f>
        <v>0</v>
      </c>
      <c r="AK256" s="8">
        <f t="shared" ref="AK256" si="2208">(X256*AF256+Y256*AE256+Z256*AF259+AA256*AE259)</f>
        <v>0.89416542951843925</v>
      </c>
      <c r="AM256" s="1">
        <v>1</v>
      </c>
      <c r="AN256" s="7">
        <v>0</v>
      </c>
      <c r="AO256" s="2">
        <v>0</v>
      </c>
      <c r="AP256" s="8">
        <v>0</v>
      </c>
      <c r="AR256" s="1">
        <f t="shared" ref="AR256" si="2209">AH256*AM256+AJ256*AM259-AI256*AN256-AK256*AN259</f>
        <v>-0.97786042178034038</v>
      </c>
      <c r="AS256" s="9">
        <f t="shared" ref="AS256" si="2210">(AH256*AN256+AI256*AM256+AJ256*AN259+AK256*AM259)</f>
        <v>0</v>
      </c>
      <c r="AT256" s="2">
        <f t="shared" ref="AT256" si="2211">AH256*AO256+AJ256*AO259-AI256*AP256-AK256*AP259</f>
        <v>0</v>
      </c>
      <c r="AU256" s="8">
        <f t="shared" ref="AU256" si="2212">(AH256*AP256+AI256*AO256+AJ256*AP259+AK256*AO259)</f>
        <v>0.89416542951843925</v>
      </c>
      <c r="AV256" s="20"/>
      <c r="AW256" s="1">
        <v>1</v>
      </c>
      <c r="AX256" s="9">
        <v>0</v>
      </c>
      <c r="AY256" s="2">
        <v>0</v>
      </c>
      <c r="AZ256" s="8">
        <f t="shared" ref="AZ256:AZ319" si="2213">IF(0=(1-$AX$9*$AY$9*$B256^2),10^18,$B256*$AY$9/(1-$AX$9*$AY$9*$B256^2))</f>
        <v>0.86307096581066123</v>
      </c>
      <c r="BB256" s="1">
        <f t="shared" ref="BB256" si="2214">AR256*AW256+AT256*AW259-AS256*AX256-AU256*AX259</f>
        <v>-0.97786042178034038</v>
      </c>
      <c r="BC256" s="9">
        <f t="shared" ref="BC256" si="2215">(AR256*AX256+AS256*AW256+AT256*AX259+AU256*AW259)</f>
        <v>0</v>
      </c>
      <c r="BD256" s="2">
        <f t="shared" ref="BD256" si="2216">AR256*AY256+AT256*AY259-AS256*AZ256-AU256*AZ259</f>
        <v>0</v>
      </c>
      <c r="BE256" s="8">
        <f t="shared" ref="BE256" si="2217">(AR256*AZ256+AS256*AY256+AT256*AZ259+AU256*AY259)</f>
        <v>5.020249086446027E-2</v>
      </c>
      <c r="BG256" s="1">
        <v>1</v>
      </c>
      <c r="BH256" s="7">
        <v>0</v>
      </c>
      <c r="BI256" s="2">
        <v>0</v>
      </c>
      <c r="BJ256" s="8">
        <v>0</v>
      </c>
      <c r="BK256" s="20"/>
      <c r="BL256" s="1">
        <f t="shared" ref="BL256" si="2218">BB256*BG256+BD256*BG259-BC256*BH256-BE256*BH259</f>
        <v>-1.0089176907287301</v>
      </c>
      <c r="BM256" s="9">
        <f t="shared" ref="BM256" si="2219">(BB256*BH256+BC256*BG256+BD256*BH259+BE256*BG259)</f>
        <v>0</v>
      </c>
      <c r="BN256" s="2">
        <f t="shared" ref="BN256" si="2220">BB256*BI256+BD256*BI259-BC256*BJ256-BE256*BJ259</f>
        <v>0</v>
      </c>
      <c r="BO256" s="8">
        <f t="shared" ref="BO256" si="2221">(BB256*BJ256+BC256*BI256+BD256*BJ259+BE256*BI259)</f>
        <v>5.020249086446027E-2</v>
      </c>
      <c r="BP256" s="20"/>
      <c r="BQ256" s="16">
        <v>1</v>
      </c>
      <c r="BR256" s="23">
        <v>0</v>
      </c>
      <c r="BS256" s="14">
        <v>0</v>
      </c>
      <c r="BT256" s="22">
        <v>0</v>
      </c>
      <c r="BV256" s="1">
        <f t="shared" ref="BV256" si="2222">BL256*BQ256+BN256*BQ259-BM256*BR256-BO256*BR259</f>
        <v>-1.0089176907287301</v>
      </c>
      <c r="BW256" s="9">
        <f t="shared" ref="BW256" si="2223">(BL256*BR256+BM256*BQ256+BN256*BR259+BO256*BQ259)</f>
        <v>5.020249086446027E-2</v>
      </c>
      <c r="BX256" s="2">
        <f t="shared" ref="BX256" si="2224">BL256*BS256+BN256*BS259-BM256*BT256-BO256*BT259</f>
        <v>0</v>
      </c>
      <c r="BY256" s="8">
        <f t="shared" ref="BY256" si="2225">(BL256*BT256+BM256*BS256+BN256*BT259+BO256*BS259)</f>
        <v>5.020249086446027E-2</v>
      </c>
      <c r="CA256" s="28">
        <f t="shared" ref="CA256" si="2226">20*LOG(((1+$BR$9)/$BR$9)/((BV256+BV259)^2+(BW256+BW259)^2)^0.5)</f>
        <v>-0.1767027577179586</v>
      </c>
      <c r="CC256" s="114">
        <f t="shared" ref="CC256" si="2227">((BV256^2+BW256^2)^0.5)/((BV259^2+BW259^2)^0.5)</f>
        <v>0.94376285568858853</v>
      </c>
      <c r="CD256" s="13"/>
      <c r="CE256" s="59">
        <f t="shared" si="1919"/>
        <v>4.54</v>
      </c>
      <c r="CF256" s="60">
        <f t="shared" si="1920"/>
        <v>-49.087041362616631</v>
      </c>
      <c r="CG256" s="62">
        <f t="shared" si="1921"/>
        <v>-71.04919588636993</v>
      </c>
      <c r="CH256" s="64"/>
      <c r="CI256" s="86"/>
      <c r="CJ256" s="86"/>
      <c r="CK256" s="17">
        <f t="shared" si="1922"/>
        <v>-2.6274569003169458E-5</v>
      </c>
    </row>
    <row r="257" spans="2:89" ht="18.600000000000001" customHeight="1" thickBot="1">
      <c r="D257" s="3"/>
      <c r="G257" s="4"/>
      <c r="I257" s="3"/>
      <c r="L257" s="4"/>
      <c r="N257" s="3"/>
      <c r="Q257" s="4"/>
      <c r="S257" s="3"/>
      <c r="V257" s="4"/>
      <c r="X257" s="3"/>
      <c r="AA257" s="4"/>
      <c r="AC257" s="3"/>
      <c r="AF257" s="4"/>
      <c r="AH257" s="3"/>
      <c r="AK257" s="4"/>
      <c r="AM257" s="3"/>
      <c r="AP257" s="4"/>
      <c r="AR257" s="3"/>
      <c r="AU257" s="4"/>
      <c r="AW257" s="3"/>
      <c r="AZ257" s="4"/>
      <c r="BB257" s="3"/>
      <c r="BE257" s="4"/>
      <c r="BG257" s="3"/>
      <c r="BJ257" s="4"/>
      <c r="BL257" s="3"/>
      <c r="BO257" s="4"/>
      <c r="BQ257" s="16"/>
      <c r="BR257" s="14"/>
      <c r="BS257" s="14"/>
      <c r="BT257" s="17"/>
      <c r="BV257" s="3"/>
      <c r="BY257" s="4"/>
      <c r="CC257" s="115"/>
      <c r="CD257" s="13"/>
      <c r="CE257" s="59">
        <f t="shared" si="1919"/>
        <v>4.5599999999999996</v>
      </c>
      <c r="CF257" s="60">
        <f t="shared" si="1920"/>
        <v>-49.100499092612949</v>
      </c>
      <c r="CG257" s="62">
        <f t="shared" si="1921"/>
        <v>-71.135168507670926</v>
      </c>
      <c r="CH257" s="64"/>
      <c r="CI257" s="86"/>
      <c r="CJ257" s="86"/>
      <c r="CK257" s="17">
        <f t="shared" si="1922"/>
        <v>-2.6106757502420264E-5</v>
      </c>
    </row>
    <row r="258" spans="2:89" ht="18.600000000000001" customHeight="1" thickBot="1">
      <c r="D258" s="271" t="s">
        <v>141</v>
      </c>
      <c r="E258" s="272"/>
      <c r="F258" s="273" t="s">
        <v>142</v>
      </c>
      <c r="G258" s="274"/>
      <c r="H258" s="237"/>
      <c r="I258" s="271" t="s">
        <v>143</v>
      </c>
      <c r="J258" s="272"/>
      <c r="K258" s="273" t="s">
        <v>144</v>
      </c>
      <c r="L258" s="274"/>
      <c r="N258" s="262" t="s">
        <v>145</v>
      </c>
      <c r="O258" s="263"/>
      <c r="P258" s="264" t="s">
        <v>146</v>
      </c>
      <c r="Q258" s="265"/>
      <c r="S258" s="271" t="s">
        <v>147</v>
      </c>
      <c r="T258" s="272"/>
      <c r="U258" s="273" t="s">
        <v>148</v>
      </c>
      <c r="V258" s="274"/>
      <c r="W258" s="20"/>
      <c r="X258" s="262" t="s">
        <v>149</v>
      </c>
      <c r="Y258" s="263"/>
      <c r="Z258" s="264" t="s">
        <v>150</v>
      </c>
      <c r="AA258" s="265"/>
      <c r="AB258" s="20"/>
      <c r="AC258" s="271" t="s">
        <v>151</v>
      </c>
      <c r="AD258" s="272"/>
      <c r="AE258" s="273" t="s">
        <v>152</v>
      </c>
      <c r="AF258" s="274"/>
      <c r="AG258" s="20"/>
      <c r="AH258" s="262" t="s">
        <v>153</v>
      </c>
      <c r="AI258" s="263"/>
      <c r="AJ258" s="264" t="s">
        <v>154</v>
      </c>
      <c r="AK258" s="265"/>
      <c r="AL258" s="20"/>
      <c r="AM258" s="271" t="s">
        <v>155</v>
      </c>
      <c r="AN258" s="272"/>
      <c r="AO258" s="273" t="s">
        <v>156</v>
      </c>
      <c r="AP258" s="274"/>
      <c r="AR258" s="262" t="s">
        <v>157</v>
      </c>
      <c r="AS258" s="263"/>
      <c r="AT258" s="264" t="s">
        <v>158</v>
      </c>
      <c r="AU258" s="265"/>
      <c r="AV258" s="41"/>
      <c r="AW258" s="271" t="s">
        <v>159</v>
      </c>
      <c r="AX258" s="272"/>
      <c r="AY258" s="273" t="s">
        <v>160</v>
      </c>
      <c r="AZ258" s="274"/>
      <c r="BA258" s="20"/>
      <c r="BB258" s="262" t="s">
        <v>161</v>
      </c>
      <c r="BC258" s="263"/>
      <c r="BD258" s="264" t="s">
        <v>162</v>
      </c>
      <c r="BE258" s="265"/>
      <c r="BF258" s="41"/>
      <c r="BG258" s="271" t="s">
        <v>163</v>
      </c>
      <c r="BH258" s="272"/>
      <c r="BI258" s="273" t="s">
        <v>164</v>
      </c>
      <c r="BJ258" s="274"/>
      <c r="BK258" s="41"/>
      <c r="BL258" s="262" t="s">
        <v>165</v>
      </c>
      <c r="BM258" s="263"/>
      <c r="BN258" s="264" t="s">
        <v>166</v>
      </c>
      <c r="BO258" s="265"/>
      <c r="BP258" s="41"/>
      <c r="BQ258" s="271" t="s">
        <v>167</v>
      </c>
      <c r="BR258" s="272"/>
      <c r="BS258" s="273" t="s">
        <v>168</v>
      </c>
      <c r="BT258" s="274"/>
      <c r="BU258" s="20"/>
      <c r="BV258" s="262" t="s">
        <v>169</v>
      </c>
      <c r="BW258" s="263"/>
      <c r="BX258" s="264" t="s">
        <v>170</v>
      </c>
      <c r="BY258" s="265"/>
      <c r="CA258" s="55" t="s">
        <v>35</v>
      </c>
      <c r="CC258" s="116" t="s">
        <v>75</v>
      </c>
      <c r="CD258" s="13"/>
      <c r="CE258" s="59">
        <f t="shared" si="1919"/>
        <v>4.58</v>
      </c>
      <c r="CF258" s="60">
        <f t="shared" si="1920"/>
        <v>-49.114164653034614</v>
      </c>
      <c r="CG258" s="62">
        <f t="shared" si="1921"/>
        <v>-71.220351573879526</v>
      </c>
      <c r="CH258" s="64"/>
      <c r="CI258" s="86"/>
      <c r="CJ258" s="86"/>
      <c r="CK258" s="17">
        <f t="shared" si="1922"/>
        <v>-2.5939057206667084E-5</v>
      </c>
    </row>
    <row r="259" spans="2:89" ht="18.600000000000001" customHeight="1" thickTop="1" thickBot="1">
      <c r="D259" s="1">
        <v>0</v>
      </c>
      <c r="E259" s="9">
        <f t="shared" ref="E259" si="2228">$E$9*$B256</f>
        <v>0.87083200000000005</v>
      </c>
      <c r="F259" s="2">
        <v>1</v>
      </c>
      <c r="G259" s="8">
        <v>0</v>
      </c>
      <c r="I259" s="1">
        <v>0</v>
      </c>
      <c r="J259" s="9">
        <v>0</v>
      </c>
      <c r="K259" s="2">
        <v>1</v>
      </c>
      <c r="L259" s="8">
        <v>0</v>
      </c>
      <c r="N259" s="1">
        <f t="shared" ref="N259" si="2229">D259*I256+F259*I259-E259*J256-G259*J259</f>
        <v>0</v>
      </c>
      <c r="O259" s="9">
        <f t="shared" ref="O259" si="2230">(D259*J256+E259*I256+F259*J259+G259*I259)</f>
        <v>0.87083200000000005</v>
      </c>
      <c r="P259" s="2">
        <f t="shared" ref="P259" si="2231">D259*K256+F259*K259-E259*L256-G259*L259</f>
        <v>0.11826616758019504</v>
      </c>
      <c r="Q259" s="8">
        <f t="shared" ref="Q259" si="2232">(D259*L256+E259*K256+F259*L259+G259*K259)</f>
        <v>0</v>
      </c>
      <c r="S259" s="1">
        <v>0</v>
      </c>
      <c r="T259" s="9">
        <f t="shared" ref="T259" si="2233">$T$9*$B256</f>
        <v>1.1183620000000001</v>
      </c>
      <c r="U259" s="2">
        <v>1</v>
      </c>
      <c r="V259" s="8">
        <v>0</v>
      </c>
      <c r="X259" s="1">
        <f t="shared" ref="X259" si="2234">N259*S256+P259*S259-O259*T256-Q259*T259</f>
        <v>0</v>
      </c>
      <c r="Y259" s="9">
        <f t="shared" ref="Y259" si="2235">(N259*T256+O259*S256+P259*T259+Q259*S259)</f>
        <v>1.0030963877073222</v>
      </c>
      <c r="Z259" s="2">
        <f t="shared" ref="Z259" si="2236">N259*U256+P259*U259-O259*V256-Q259*V259</f>
        <v>0.11826616758019504</v>
      </c>
      <c r="AA259" s="8">
        <f t="shared" ref="AA259" si="2237">(N259*V256+O259*U256+P259*V259+Q259*U259)</f>
        <v>0</v>
      </c>
      <c r="AB259" s="20"/>
      <c r="AC259" s="1">
        <v>0</v>
      </c>
      <c r="AD259" s="9">
        <v>0</v>
      </c>
      <c r="AE259" s="2">
        <v>1</v>
      </c>
      <c r="AF259" s="8">
        <v>0</v>
      </c>
      <c r="AH259" s="1">
        <f t="shared" ref="AH259" si="2238">X259*AC256+Z259*AC259-Y259*AD256-AA259*AD259</f>
        <v>0</v>
      </c>
      <c r="AI259" s="9">
        <f t="shared" ref="AI259" si="2239">(X259*AD256+Y259*AC256+Z259*AD259+AA259*AC259)</f>
        <v>1.0030963877073222</v>
      </c>
      <c r="AJ259" s="2">
        <f t="shared" ref="AJ259" si="2240">X259*AE256+Z259*AE259-Y259*AF256-AA259*AF259</f>
        <v>-0.77866304856869872</v>
      </c>
      <c r="AK259" s="8">
        <f t="shared" ref="AK259" si="2241">(X259*AF256+Y259*AE256+Z259*AF259+AA259*AE259)</f>
        <v>0</v>
      </c>
      <c r="AM259" s="1">
        <v>0</v>
      </c>
      <c r="AN259" s="9">
        <f t="shared" ref="AN259" si="2242">$AN$9*$B256</f>
        <v>0.94557199999999997</v>
      </c>
      <c r="AO259" s="2">
        <v>1</v>
      </c>
      <c r="AP259" s="8">
        <v>0</v>
      </c>
      <c r="AR259" s="1">
        <f t="shared" ref="AR259" si="2243">AH259*AM256+AJ259*AM259-AI259*AN256-AK259*AN259</f>
        <v>0</v>
      </c>
      <c r="AS259" s="9">
        <f t="shared" ref="AS259" si="2244">(AH259*AN256+AI259*AM256+AJ259*AN259+AK259*AM259)</f>
        <v>0.26681441154612062</v>
      </c>
      <c r="AT259" s="2">
        <f t="shared" ref="AT259" si="2245">AH259*AO256+AJ259*AO259-AI259*AP256-AK259*AP259</f>
        <v>-0.77866304856869872</v>
      </c>
      <c r="AU259" s="8">
        <f t="shared" ref="AU259" si="2246">(AH259*AP256+AI259*AO256+AJ259*AP259+AK259*AO259)</f>
        <v>0</v>
      </c>
      <c r="AV259" s="20"/>
      <c r="AW259" s="1">
        <v>0</v>
      </c>
      <c r="AX259" s="9">
        <v>0</v>
      </c>
      <c r="AY259" s="2">
        <v>1</v>
      </c>
      <c r="AZ259" s="8">
        <v>0</v>
      </c>
      <c r="BB259" s="1">
        <f t="shared" ref="BB259" si="2247">AR259*AW256+AT259*AW259-AS259*AX256-AU259*AX259</f>
        <v>0</v>
      </c>
      <c r="BC259" s="9">
        <f t="shared" ref="BC259" si="2248">(AR259*AX256+AS259*AW256+AT259*AX259+AU259*AW259)</f>
        <v>0.26681441154612062</v>
      </c>
      <c r="BD259" s="2">
        <f t="shared" ref="BD259" si="2249">AR259*AY256+AT259*AY259-AS259*AZ256-AU259*AZ259</f>
        <v>-1.0089428204340123</v>
      </c>
      <c r="BE259" s="8">
        <f t="shared" ref="BE259" si="2250">(AR259*AZ256+AS259*AY256+AT259*AZ259+AU259*AY259)</f>
        <v>0</v>
      </c>
      <c r="BG259" s="1">
        <v>0</v>
      </c>
      <c r="BH259" s="9">
        <f t="shared" ref="BH259" si="2251">$BH$9*$B256</f>
        <v>0.61863999999999997</v>
      </c>
      <c r="BI259" s="2">
        <v>1</v>
      </c>
      <c r="BJ259" s="8">
        <v>0</v>
      </c>
      <c r="BK259" s="20"/>
      <c r="BL259" s="1">
        <f t="shared" ref="BL259" si="2252">BB259*BG256+BD259*BG259-BC259*BH256-BE259*BH259</f>
        <v>0</v>
      </c>
      <c r="BM259" s="9">
        <f t="shared" ref="BM259" si="2253">(BB259*BH256+BC259*BG256+BD259*BH259+BE259*BG259)</f>
        <v>-0.35735797488717669</v>
      </c>
      <c r="BN259" s="2">
        <f t="shared" ref="BN259" si="2254">BB259*BI256+BD259*BI259-BC259*BJ256-BE259*BJ259</f>
        <v>-1.0089428204340123</v>
      </c>
      <c r="BO259" s="8">
        <f t="shared" ref="BO259" si="2255">(BB259*BJ256+BC259*BI256+BD259*BJ259+BE259*BI259)</f>
        <v>0</v>
      </c>
      <c r="BP259" s="20"/>
      <c r="BQ259" s="18">
        <f t="shared" ref="BQ259:BQ322" si="2256">1/$BR$9</f>
        <v>1</v>
      </c>
      <c r="BR259" s="25">
        <v>0</v>
      </c>
      <c r="BS259" s="19">
        <v>1</v>
      </c>
      <c r="BT259" s="24">
        <v>0</v>
      </c>
      <c r="BV259" s="1">
        <f t="shared" ref="BV259" si="2257">BL259*BQ256+BN259*BQ259-BM259*BR256-BO259*BR259</f>
        <v>-1.0089428204340123</v>
      </c>
      <c r="BW259" s="9">
        <f t="shared" ref="BW259" si="2258">(BL259*BR256+BM259*BQ256+BN259*BR259+BO259*BQ259)</f>
        <v>-0.35735797488717669</v>
      </c>
      <c r="BX259" s="2">
        <f t="shared" ref="BX259" si="2259">BL259*BS256+BN259*BS259-BM259*BT256-BO259*BT259</f>
        <v>-1.0089428204340123</v>
      </c>
      <c r="BY259" s="8">
        <f t="shared" ref="BY259" si="2260">(BL259*BT256+BM259*BS256+BN259*BT259+BO259*BS259)</f>
        <v>0</v>
      </c>
      <c r="CA259" s="56">
        <f t="shared" ref="CA259" si="2261">(180/PI())*ATAN(-1*(BW256+BW259)/(BV256+BV259))</f>
        <v>-8.6550326005292106</v>
      </c>
      <c r="CC259" s="117">
        <f t="shared" ref="CC259" si="2262">20*LOG(((1-(10^(CA256/20)^2)*(1-((1-CC256)/(1+CC256))^2))^0.5))</f>
        <v>-13.906789550916493</v>
      </c>
      <c r="CD259" s="13"/>
      <c r="CE259" s="59">
        <f t="shared" si="1919"/>
        <v>4.5999999999999996</v>
      </c>
      <c r="CF259" s="60">
        <f t="shared" si="1920"/>
        <v>-49.128031665673092</v>
      </c>
      <c r="CG259" s="62">
        <f t="shared" si="1921"/>
        <v>-71.304756086767199</v>
      </c>
      <c r="CH259" s="64"/>
      <c r="CI259" s="86"/>
      <c r="CJ259" s="86"/>
      <c r="CK259" s="17">
        <f t="shared" si="1922"/>
        <v>-2.5771515847361704E-5</v>
      </c>
    </row>
    <row r="260" spans="2:89" ht="18.600000000000001" customHeight="1">
      <c r="CE260" s="59">
        <f t="shared" si="1919"/>
        <v>4.62</v>
      </c>
      <c r="CF260" s="60">
        <f t="shared" si="1920"/>
        <v>-49.142093944464975</v>
      </c>
      <c r="CG260" s="62">
        <f t="shared" si="1921"/>
        <v>-71.388392841547812</v>
      </c>
      <c r="CH260" s="86"/>
      <c r="CI260" s="86"/>
      <c r="CJ260" s="86"/>
      <c r="CK260" s="17">
        <f t="shared" si="1922"/>
        <v>-2.5604179016103289E-5</v>
      </c>
    </row>
    <row r="261" spans="2:89" ht="18.600000000000001" customHeight="1" thickBot="1">
      <c r="E261" s="6" t="s">
        <v>3</v>
      </c>
      <c r="J261" s="6" t="s">
        <v>5</v>
      </c>
      <c r="O261" s="6" t="s">
        <v>10</v>
      </c>
      <c r="T261" s="6" t="s">
        <v>6</v>
      </c>
      <c r="Y261" s="6" t="s">
        <v>11</v>
      </c>
      <c r="AD261" s="6" t="s">
        <v>12</v>
      </c>
      <c r="AI261" s="6" t="s">
        <v>13</v>
      </c>
      <c r="AN261" s="6" t="s">
        <v>14</v>
      </c>
      <c r="AS261" s="6" t="s">
        <v>15</v>
      </c>
      <c r="AX261" s="6" t="s">
        <v>19</v>
      </c>
      <c r="BC261" s="6" t="s">
        <v>17</v>
      </c>
      <c r="BH261" s="6" t="s">
        <v>20</v>
      </c>
      <c r="BM261" s="6" t="s">
        <v>18</v>
      </c>
      <c r="BQ261" s="26" t="s">
        <v>16</v>
      </c>
      <c r="BR261" s="26"/>
      <c r="BS261" s="21"/>
      <c r="BT261" s="21"/>
      <c r="BU261" s="21"/>
      <c r="BV261" s="21"/>
      <c r="BW261" s="26" t="s">
        <v>21</v>
      </c>
      <c r="BX261" s="21"/>
      <c r="BY261" s="21"/>
      <c r="CE261" s="59">
        <f t="shared" si="1919"/>
        <v>4.6399999999999997</v>
      </c>
      <c r="CF261" s="60">
        <f t="shared" si="1920"/>
        <v>-49.156345488795523</v>
      </c>
      <c r="CG261" s="62">
        <f t="shared" si="1921"/>
        <v>-71.471272431770927</v>
      </c>
      <c r="CH261" s="86"/>
      <c r="CI261" s="86"/>
      <c r="CJ261" s="86"/>
      <c r="CK261" s="17">
        <f t="shared" si="1922"/>
        <v>-2.5437090235999026E-5</v>
      </c>
    </row>
    <row r="262" spans="2:89" ht="18.600000000000001" customHeight="1" thickBot="1">
      <c r="B262" s="11"/>
      <c r="D262" s="266" t="s">
        <v>113</v>
      </c>
      <c r="E262" s="267"/>
      <c r="F262" s="268" t="s">
        <v>114</v>
      </c>
      <c r="G262" s="269"/>
      <c r="H262" s="237"/>
      <c r="I262" s="262" t="s">
        <v>0</v>
      </c>
      <c r="J262" s="263"/>
      <c r="K262" s="264" t="s">
        <v>1</v>
      </c>
      <c r="L262" s="265"/>
      <c r="M262" s="21"/>
      <c r="N262" s="262" t="s">
        <v>115</v>
      </c>
      <c r="O262" s="263"/>
      <c r="P262" s="264" t="s">
        <v>116</v>
      </c>
      <c r="Q262" s="265"/>
      <c r="R262" s="21"/>
      <c r="S262" s="266" t="s">
        <v>117</v>
      </c>
      <c r="T262" s="267"/>
      <c r="U262" s="268" t="s">
        <v>118</v>
      </c>
      <c r="V262" s="269"/>
      <c r="W262" s="20"/>
      <c r="X262" s="262" t="s">
        <v>119</v>
      </c>
      <c r="Y262" s="263"/>
      <c r="Z262" s="264" t="s">
        <v>120</v>
      </c>
      <c r="AA262" s="265"/>
      <c r="AB262" s="20"/>
      <c r="AC262" s="262" t="s">
        <v>121</v>
      </c>
      <c r="AD262" s="263"/>
      <c r="AE262" s="264" t="s">
        <v>7</v>
      </c>
      <c r="AF262" s="265"/>
      <c r="AG262" s="20"/>
      <c r="AH262" s="262" t="s">
        <v>122</v>
      </c>
      <c r="AI262" s="263"/>
      <c r="AJ262" s="264" t="s">
        <v>123</v>
      </c>
      <c r="AK262" s="265"/>
      <c r="AL262" s="20"/>
      <c r="AM262" s="266" t="s">
        <v>124</v>
      </c>
      <c r="AN262" s="267"/>
      <c r="AO262" s="268" t="s">
        <v>125</v>
      </c>
      <c r="AP262" s="269"/>
      <c r="AQ262" s="21"/>
      <c r="AR262" s="262" t="s">
        <v>126</v>
      </c>
      <c r="AS262" s="263"/>
      <c r="AT262" s="264" t="s">
        <v>2</v>
      </c>
      <c r="AU262" s="265"/>
      <c r="AV262" s="41"/>
      <c r="AW262" s="262" t="s">
        <v>127</v>
      </c>
      <c r="AX262" s="263"/>
      <c r="AY262" s="264" t="s">
        <v>128</v>
      </c>
      <c r="AZ262" s="265"/>
      <c r="BA262" s="20"/>
      <c r="BB262" s="262" t="s">
        <v>129</v>
      </c>
      <c r="BC262" s="263"/>
      <c r="BD262" s="264" t="s">
        <v>130</v>
      </c>
      <c r="BE262" s="265"/>
      <c r="BF262" s="41"/>
      <c r="BG262" s="266" t="s">
        <v>131</v>
      </c>
      <c r="BH262" s="267"/>
      <c r="BI262" s="268" t="s">
        <v>132</v>
      </c>
      <c r="BJ262" s="269"/>
      <c r="BK262" s="41"/>
      <c r="BL262" s="262" t="s">
        <v>133</v>
      </c>
      <c r="BM262" s="263"/>
      <c r="BN262" s="264" t="s">
        <v>134</v>
      </c>
      <c r="BO262" s="265"/>
      <c r="BP262" s="41"/>
      <c r="BQ262" s="262" t="s">
        <v>135</v>
      </c>
      <c r="BR262" s="263"/>
      <c r="BS262" s="264" t="s">
        <v>136</v>
      </c>
      <c r="BT262" s="265"/>
      <c r="BU262" s="20"/>
      <c r="BV262" s="262" t="s">
        <v>137</v>
      </c>
      <c r="BW262" s="263"/>
      <c r="BX262" s="264" t="s">
        <v>138</v>
      </c>
      <c r="BY262" s="265"/>
      <c r="CA262" s="27" t="s">
        <v>8</v>
      </c>
      <c r="CC262" s="113" t="s">
        <v>74</v>
      </c>
      <c r="CD262" s="13"/>
      <c r="CE262" s="59">
        <f t="shared" si="1919"/>
        <v>4.66</v>
      </c>
      <c r="CF262" s="60">
        <f t="shared" si="1920"/>
        <v>-49.170780477074878</v>
      </c>
      <c r="CG262" s="62">
        <f t="shared" si="1921"/>
        <v>-71.553405254074804</v>
      </c>
      <c r="CH262" s="64"/>
      <c r="CI262" s="86"/>
      <c r="CJ262" s="86"/>
      <c r="CK262" s="17">
        <f t="shared" si="1922"/>
        <v>-2.5270291040739421E-5</v>
      </c>
    </row>
    <row r="263" spans="2:89" ht="18.600000000000001" customHeight="1" thickTop="1" thickBot="1">
      <c r="B263" s="37">
        <v>0.76</v>
      </c>
      <c r="D263" s="1">
        <v>1</v>
      </c>
      <c r="E263" s="7">
        <v>0</v>
      </c>
      <c r="F263" s="2">
        <v>0</v>
      </c>
      <c r="G263" s="8">
        <v>0</v>
      </c>
      <c r="I263" s="1">
        <v>1</v>
      </c>
      <c r="J263" s="9">
        <v>0</v>
      </c>
      <c r="K263" s="2">
        <v>0</v>
      </c>
      <c r="L263" s="8">
        <f t="shared" ref="L263:L326" si="2263">IF(0=(1-$J$9*$K$9*$B263^2),10^18,$B263*$K$9/(1-$J$9*$K$9*$B263^2))</f>
        <v>1.0482273157112858</v>
      </c>
      <c r="N263" s="1">
        <f t="shared" ref="N263" si="2264">D263*I263+F263*I266-E263*J263-G263*J266</f>
        <v>1</v>
      </c>
      <c r="O263" s="9">
        <f t="shared" ref="O263" si="2265">(D263*J263+E263*I263+F263*J266+G263*I266)</f>
        <v>0</v>
      </c>
      <c r="P263" s="2">
        <f t="shared" ref="P263" si="2266">D263*K263+F263*K266-E263*L263-G263*L266</f>
        <v>0</v>
      </c>
      <c r="Q263" s="8">
        <f t="shared" ref="Q263" si="2267">(D263*L263+E263*K263+F263*L266+G263*K266)</f>
        <v>1.0482273157112858</v>
      </c>
      <c r="S263" s="1">
        <v>1</v>
      </c>
      <c r="T263" s="7">
        <v>0</v>
      </c>
      <c r="U263" s="2">
        <v>0</v>
      </c>
      <c r="V263" s="8">
        <v>0</v>
      </c>
      <c r="X263" s="1">
        <f t="shared" ref="X263" si="2268">N263*S263+P263*S266-O263*T263-Q263*T266</f>
        <v>-0.20398131609819448</v>
      </c>
      <c r="Y263" s="9">
        <f t="shared" ref="Y263" si="2269">(N263*T263+O263*S263+P263*T266+Q263*S266)</f>
        <v>0</v>
      </c>
      <c r="Z263" s="2">
        <f t="shared" ref="Z263" si="2270">N263*U263+P263*U266-O263*V263-Q263*V266</f>
        <v>0</v>
      </c>
      <c r="AA263" s="8">
        <f t="shared" ref="AA263" si="2271">(N263*V263+O263*U263+P263*V266+Q263*U266)</f>
        <v>1.0482273157112858</v>
      </c>
      <c r="AB263" s="20"/>
      <c r="AC263" s="1">
        <v>1</v>
      </c>
      <c r="AD263" s="9">
        <v>0</v>
      </c>
      <c r="AE263" s="2">
        <v>0</v>
      </c>
      <c r="AF263" s="8">
        <f t="shared" ref="AF263:AF326" si="2272">IF(0=(1-$AE$9*$AD$9*$B263^2),10^18,$B263*$AE$9/(1-$AE$9*$AD$9*$B263^2))</f>
        <v>0.95326269694631827</v>
      </c>
      <c r="AH263" s="1">
        <f t="shared" ref="AH263" si="2273">X263*AC263+Z263*AC266-Y263*AD263-AA263*AD266</f>
        <v>-0.20398131609819448</v>
      </c>
      <c r="AI263" s="9">
        <f t="shared" ref="AI263" si="2274">(X263*AD263+Y263*AC263+Z263*AD266+AA263*AC266)</f>
        <v>0</v>
      </c>
      <c r="AJ263" s="2">
        <f t="shared" ref="AJ263" si="2275">X263*AE263+Z263*AE266-Y263*AF263-AA263*AF266</f>
        <v>0</v>
      </c>
      <c r="AK263" s="8">
        <f t="shared" ref="AK263" si="2276">(X263*AF263+Y263*AE263+Z263*AF266+AA263*AE266)</f>
        <v>0.85377953620086156</v>
      </c>
      <c r="AM263" s="1">
        <v>1</v>
      </c>
      <c r="AN263" s="7">
        <v>0</v>
      </c>
      <c r="AO263" s="2">
        <v>0</v>
      </c>
      <c r="AP263" s="8">
        <v>0</v>
      </c>
      <c r="AR263" s="1">
        <f t="shared" ref="AR263" si="2277">AH263*AM263+AJ263*AM266-AI263*AN263-AK263*AN266</f>
        <v>-1.0331105295298648</v>
      </c>
      <c r="AS263" s="9">
        <f t="shared" ref="AS263" si="2278">(AH263*AN263+AI263*AM263+AJ263*AN266+AK263*AM266)</f>
        <v>0</v>
      </c>
      <c r="AT263" s="2">
        <f t="shared" ref="AT263" si="2279">AH263*AO263+AJ263*AO266-AI263*AP263-AK263*AP266</f>
        <v>0</v>
      </c>
      <c r="AU263" s="8">
        <f t="shared" ref="AU263" si="2280">(AH263*AP263+AI263*AO263+AJ263*AP266+AK263*AO266)</f>
        <v>0.85377953620086156</v>
      </c>
      <c r="AV263" s="20"/>
      <c r="AW263" s="1">
        <v>1</v>
      </c>
      <c r="AX263" s="9">
        <v>0</v>
      </c>
      <c r="AY263" s="2">
        <v>0</v>
      </c>
      <c r="AZ263" s="8">
        <f t="shared" ref="AZ263:AZ326" si="2281">IF(0=(1-$AX$9*$AY$9*$B263^2),10^18,$B263*$AY$9/(1-$AX$9*$AY$9*$B263^2))</f>
        <v>0.90904695453716344</v>
      </c>
      <c r="BB263" s="1">
        <f t="shared" ref="BB263" si="2282">AR263*AW263+AT263*AW266-AS263*AX263-AU263*AX266</f>
        <v>-1.0331105295298648</v>
      </c>
      <c r="BC263" s="9">
        <f t="shared" ref="BC263" si="2283">(AR263*AX263+AS263*AW263+AT263*AX266+AU263*AW266)</f>
        <v>0</v>
      </c>
      <c r="BD263" s="2">
        <f t="shared" ref="BD263" si="2284">AR263*AY263+AT263*AY266-AS263*AZ263-AU263*AZ266</f>
        <v>0</v>
      </c>
      <c r="BE263" s="8">
        <f t="shared" ref="BE263" si="2285">(AR263*AZ263+AS263*AY263+AT263*AZ266+AU263*AY266)</f>
        <v>-8.5366444368538352E-2</v>
      </c>
      <c r="BG263" s="1">
        <v>1</v>
      </c>
      <c r="BH263" s="7">
        <v>0</v>
      </c>
      <c r="BI263" s="2">
        <v>0</v>
      </c>
      <c r="BJ263" s="8">
        <v>0</v>
      </c>
      <c r="BK263" s="20"/>
      <c r="BL263" s="1">
        <f t="shared" ref="BL263" si="2286">BB263*BG263+BD263*BG266-BC263*BH263-BE263*BH266</f>
        <v>-0.97887210543587033</v>
      </c>
      <c r="BM263" s="9">
        <f t="shared" ref="BM263" si="2287">(BB263*BH263+BC263*BG263+BD263*BH266+BE263*BG266)</f>
        <v>0</v>
      </c>
      <c r="BN263" s="2">
        <f t="shared" ref="BN263" si="2288">BB263*BI263+BD263*BI266-BC263*BJ263-BE263*BJ266</f>
        <v>0</v>
      </c>
      <c r="BO263" s="8">
        <f t="shared" ref="BO263" si="2289">(BB263*BJ263+BC263*BI263+BD263*BJ266+BE263*BI266)</f>
        <v>-8.5366444368538352E-2</v>
      </c>
      <c r="BP263" s="20"/>
      <c r="BQ263" s="16">
        <v>1</v>
      </c>
      <c r="BR263" s="23">
        <v>0</v>
      </c>
      <c r="BS263" s="14">
        <v>0</v>
      </c>
      <c r="BT263" s="22">
        <v>0</v>
      </c>
      <c r="BV263" s="1">
        <f t="shared" ref="BV263" si="2290">BL263*BQ263+BN263*BQ266-BM263*BR263-BO263*BR266</f>
        <v>-0.97887210543587033</v>
      </c>
      <c r="BW263" s="9">
        <f t="shared" ref="BW263" si="2291">(BL263*BR263+BM263*BQ263+BN263*BR266+BO263*BQ266)</f>
        <v>-8.5366444368538352E-2</v>
      </c>
      <c r="BX263" s="2">
        <f t="shared" ref="BX263" si="2292">BL263*BS263+BN263*BS266-BM263*BT263-BO263*BT266</f>
        <v>0</v>
      </c>
      <c r="BY263" s="8">
        <f t="shared" ref="BY263" si="2293">(BL263*BT263+BM263*BS263+BN263*BT266+BO263*BS266)</f>
        <v>-8.5366444368538352E-2</v>
      </c>
      <c r="CA263" s="28">
        <f t="shared" ref="CA263" si="2294">20*LOG(((1+$BR$9)/$BR$9)/((BV263+BV266)^2+(BW263+BW266)^2)^0.5)</f>
        <v>-0.17380991767256351</v>
      </c>
      <c r="CC263" s="114">
        <f t="shared" ref="CC263" si="2295">((BV263^2+BW263^2)^0.5)/((BV266^2+BW266^2)^0.5)</f>
        <v>0.89777884126241669</v>
      </c>
      <c r="CD263" s="13"/>
      <c r="CE263" s="59">
        <f t="shared" si="1919"/>
        <v>4.68</v>
      </c>
      <c r="CF263" s="60">
        <f t="shared" si="1920"/>
        <v>-49.185393260574131</v>
      </c>
      <c r="CG263" s="62">
        <f t="shared" si="1921"/>
        <v>-71.63480151280389</v>
      </c>
      <c r="CH263" s="64"/>
      <c r="CI263" s="86"/>
      <c r="CJ263" s="86"/>
      <c r="CK263" s="17">
        <f t="shared" si="1922"/>
        <v>-2.5103821045958936E-5</v>
      </c>
    </row>
    <row r="264" spans="2:89" ht="18.600000000000001" customHeight="1" thickBot="1">
      <c r="D264" s="3"/>
      <c r="G264" s="4"/>
      <c r="I264" s="3"/>
      <c r="L264" s="4"/>
      <c r="N264" s="3"/>
      <c r="Q264" s="4"/>
      <c r="S264" s="3"/>
      <c r="V264" s="4"/>
      <c r="X264" s="3"/>
      <c r="AA264" s="4"/>
      <c r="AC264" s="3"/>
      <c r="AF264" s="4"/>
      <c r="AH264" s="3"/>
      <c r="AK264" s="4"/>
      <c r="AM264" s="3"/>
      <c r="AP264" s="4"/>
      <c r="AR264" s="3"/>
      <c r="AU264" s="4"/>
      <c r="AW264" s="3"/>
      <c r="AZ264" s="4"/>
      <c r="BB264" s="3"/>
      <c r="BE264" s="4"/>
      <c r="BG264" s="3"/>
      <c r="BJ264" s="4"/>
      <c r="BL264" s="3"/>
      <c r="BO264" s="4"/>
      <c r="BQ264" s="16"/>
      <c r="BR264" s="14"/>
      <c r="BS264" s="14"/>
      <c r="BT264" s="17"/>
      <c r="BV264" s="3"/>
      <c r="BY264" s="4"/>
      <c r="CC264" s="115"/>
      <c r="CD264" s="13"/>
      <c r="CE264" s="59">
        <f t="shared" si="1919"/>
        <v>4.7</v>
      </c>
      <c r="CF264" s="60">
        <f t="shared" si="1920"/>
        <v>-49.200178357509188</v>
      </c>
      <c r="CG264" s="62">
        <f t="shared" si="1921"/>
        <v>-71.715471224495374</v>
      </c>
      <c r="CH264" s="64"/>
      <c r="CI264" s="86"/>
      <c r="CJ264" s="86"/>
      <c r="CK264" s="17">
        <f t="shared" si="1922"/>
        <v>-2.4937718018667982E-5</v>
      </c>
    </row>
    <row r="265" spans="2:89" ht="18.600000000000001" customHeight="1" thickBot="1">
      <c r="D265" s="271" t="s">
        <v>141</v>
      </c>
      <c r="E265" s="272"/>
      <c r="F265" s="273" t="s">
        <v>142</v>
      </c>
      <c r="G265" s="274"/>
      <c r="H265" s="237"/>
      <c r="I265" s="271" t="s">
        <v>143</v>
      </c>
      <c r="J265" s="272"/>
      <c r="K265" s="273" t="s">
        <v>144</v>
      </c>
      <c r="L265" s="274"/>
      <c r="N265" s="262" t="s">
        <v>145</v>
      </c>
      <c r="O265" s="263"/>
      <c r="P265" s="264" t="s">
        <v>146</v>
      </c>
      <c r="Q265" s="265"/>
      <c r="S265" s="271" t="s">
        <v>147</v>
      </c>
      <c r="T265" s="272"/>
      <c r="U265" s="273" t="s">
        <v>148</v>
      </c>
      <c r="V265" s="274"/>
      <c r="W265" s="20"/>
      <c r="X265" s="262" t="s">
        <v>149</v>
      </c>
      <c r="Y265" s="263"/>
      <c r="Z265" s="264" t="s">
        <v>150</v>
      </c>
      <c r="AA265" s="265"/>
      <c r="AB265" s="20"/>
      <c r="AC265" s="271" t="s">
        <v>151</v>
      </c>
      <c r="AD265" s="272"/>
      <c r="AE265" s="273" t="s">
        <v>152</v>
      </c>
      <c r="AF265" s="274"/>
      <c r="AG265" s="20"/>
      <c r="AH265" s="262" t="s">
        <v>153</v>
      </c>
      <c r="AI265" s="263"/>
      <c r="AJ265" s="264" t="s">
        <v>154</v>
      </c>
      <c r="AK265" s="265"/>
      <c r="AL265" s="20"/>
      <c r="AM265" s="271" t="s">
        <v>155</v>
      </c>
      <c r="AN265" s="272"/>
      <c r="AO265" s="273" t="s">
        <v>156</v>
      </c>
      <c r="AP265" s="274"/>
      <c r="AR265" s="262" t="s">
        <v>157</v>
      </c>
      <c r="AS265" s="263"/>
      <c r="AT265" s="264" t="s">
        <v>158</v>
      </c>
      <c r="AU265" s="265"/>
      <c r="AV265" s="41"/>
      <c r="AW265" s="271" t="s">
        <v>159</v>
      </c>
      <c r="AX265" s="272"/>
      <c r="AY265" s="273" t="s">
        <v>160</v>
      </c>
      <c r="AZ265" s="274"/>
      <c r="BA265" s="20"/>
      <c r="BB265" s="262" t="s">
        <v>161</v>
      </c>
      <c r="BC265" s="263"/>
      <c r="BD265" s="264" t="s">
        <v>162</v>
      </c>
      <c r="BE265" s="265"/>
      <c r="BF265" s="41"/>
      <c r="BG265" s="271" t="s">
        <v>163</v>
      </c>
      <c r="BH265" s="272"/>
      <c r="BI265" s="273" t="s">
        <v>164</v>
      </c>
      <c r="BJ265" s="274"/>
      <c r="BK265" s="41"/>
      <c r="BL265" s="262" t="s">
        <v>165</v>
      </c>
      <c r="BM265" s="263"/>
      <c r="BN265" s="264" t="s">
        <v>166</v>
      </c>
      <c r="BO265" s="265"/>
      <c r="BP265" s="41"/>
      <c r="BQ265" s="271" t="s">
        <v>167</v>
      </c>
      <c r="BR265" s="272"/>
      <c r="BS265" s="273" t="s">
        <v>168</v>
      </c>
      <c r="BT265" s="274"/>
      <c r="BU265" s="20"/>
      <c r="BV265" s="262" t="s">
        <v>169</v>
      </c>
      <c r="BW265" s="263"/>
      <c r="BX265" s="264" t="s">
        <v>170</v>
      </c>
      <c r="BY265" s="265"/>
      <c r="CA265" s="55" t="s">
        <v>35</v>
      </c>
      <c r="CC265" s="116" t="s">
        <v>75</v>
      </c>
      <c r="CD265" s="13"/>
      <c r="CE265" s="59">
        <f t="shared" si="1919"/>
        <v>4.72</v>
      </c>
      <c r="CF265" s="60">
        <f t="shared" si="1920"/>
        <v>-49.215130447360814</v>
      </c>
      <c r="CG265" s="62">
        <f t="shared" si="1921"/>
        <v>-71.795424222239149</v>
      </c>
      <c r="CH265" s="64"/>
      <c r="CI265" s="86"/>
      <c r="CJ265" s="86"/>
      <c r="CK265" s="17">
        <f t="shared" si="1922"/>
        <v>-2.4772017942827538E-5</v>
      </c>
    </row>
    <row r="266" spans="2:89" ht="18.600000000000001" customHeight="1" thickTop="1" thickBot="1">
      <c r="D266" s="1">
        <v>0</v>
      </c>
      <c r="E266" s="9">
        <f t="shared" ref="E266" si="2296">$E$9*$B263</f>
        <v>0.89436800000000005</v>
      </c>
      <c r="F266" s="2">
        <v>1</v>
      </c>
      <c r="G266" s="8">
        <v>0</v>
      </c>
      <c r="I266" s="1">
        <v>0</v>
      </c>
      <c r="J266" s="9">
        <v>0</v>
      </c>
      <c r="K266" s="2">
        <v>1</v>
      </c>
      <c r="L266" s="8">
        <v>0</v>
      </c>
      <c r="N266" s="1">
        <f t="shared" ref="N266" si="2297">D266*I263+F266*I266-E266*J263-G266*J266</f>
        <v>0</v>
      </c>
      <c r="O266" s="9">
        <f t="shared" ref="O266" si="2298">(D266*J263+E266*I263+F266*J266+G266*I266)</f>
        <v>0.89436800000000005</v>
      </c>
      <c r="P266" s="2">
        <f t="shared" ref="P266" si="2299">D266*K263+F266*K266-E266*L263-G266*L266</f>
        <v>6.2499032101928642E-2</v>
      </c>
      <c r="Q266" s="8">
        <f t="shared" ref="Q266" si="2300">(D266*L263+E266*K263+F266*L266+G266*K266)</f>
        <v>0</v>
      </c>
      <c r="S266" s="1">
        <v>0</v>
      </c>
      <c r="T266" s="9">
        <f t="shared" ref="T266" si="2301">$T$9*$B263</f>
        <v>1.1485880000000002</v>
      </c>
      <c r="U266" s="2">
        <v>1</v>
      </c>
      <c r="V266" s="8">
        <v>0</v>
      </c>
      <c r="X266" s="1">
        <f t="shared" ref="X266" si="2302">N266*S263+P266*S266-O266*T263-Q266*T266</f>
        <v>0</v>
      </c>
      <c r="Y266" s="9">
        <f t="shared" ref="Y266" si="2303">(N266*T263+O266*S263+P266*T266+Q266*S266)</f>
        <v>0.96615363828389011</v>
      </c>
      <c r="Z266" s="2">
        <f t="shared" ref="Z266" si="2304">N266*U263+P266*U266-O266*V263-Q266*V266</f>
        <v>6.2499032101928642E-2</v>
      </c>
      <c r="AA266" s="8">
        <f t="shared" ref="AA266" si="2305">(N266*V263+O266*U263+P266*V266+Q266*U266)</f>
        <v>0</v>
      </c>
      <c r="AB266" s="20"/>
      <c r="AC266" s="1">
        <v>0</v>
      </c>
      <c r="AD266" s="9">
        <v>0</v>
      </c>
      <c r="AE266" s="2">
        <v>1</v>
      </c>
      <c r="AF266" s="8">
        <v>0</v>
      </c>
      <c r="AH266" s="1">
        <f t="shared" ref="AH266" si="2306">X266*AC263+Z266*AC266-Y266*AD263-AA266*AD266</f>
        <v>0</v>
      </c>
      <c r="AI266" s="9">
        <f t="shared" ref="AI266" si="2307">(X266*AD263+Y266*AC263+Z266*AD266+AA266*AC266)</f>
        <v>0.96615363828389011</v>
      </c>
      <c r="AJ266" s="2">
        <f t="shared" ref="AJ266" si="2308">X266*AE263+Z266*AE266-Y266*AF263-AA266*AF266</f>
        <v>-0.85849919079307013</v>
      </c>
      <c r="AK266" s="8">
        <f t="shared" ref="AK266" si="2309">(X266*AF263+Y266*AE263+Z266*AF266+AA266*AE266)</f>
        <v>0</v>
      </c>
      <c r="AM266" s="1">
        <v>0</v>
      </c>
      <c r="AN266" s="9">
        <f t="shared" ref="AN266" si="2310">$AN$9*$B263</f>
        <v>0.9711280000000001</v>
      </c>
      <c r="AO266" s="2">
        <v>1</v>
      </c>
      <c r="AP266" s="8">
        <v>0</v>
      </c>
      <c r="AR266" s="1">
        <f t="shared" ref="AR266" si="2311">AH266*AM263+AJ266*AM266-AI266*AN263-AK266*AN266</f>
        <v>0</v>
      </c>
      <c r="AS266" s="9">
        <f t="shared" ref="AS266" si="2312">(AH266*AN263+AI266*AM263+AJ266*AN266+AK266*AM266)</f>
        <v>0.13244103612739744</v>
      </c>
      <c r="AT266" s="2">
        <f t="shared" ref="AT266" si="2313">AH266*AO263+AJ266*AO266-AI266*AP263-AK266*AP266</f>
        <v>-0.85849919079307013</v>
      </c>
      <c r="AU266" s="8">
        <f t="shared" ref="AU266" si="2314">(AH266*AP263+AI266*AO263+AJ266*AP266+AK266*AO266)</f>
        <v>0</v>
      </c>
      <c r="AV266" s="20"/>
      <c r="AW266" s="1">
        <v>0</v>
      </c>
      <c r="AX266" s="9">
        <v>0</v>
      </c>
      <c r="AY266" s="2">
        <v>1</v>
      </c>
      <c r="AZ266" s="8">
        <v>0</v>
      </c>
      <c r="BB266" s="1">
        <f t="shared" ref="BB266" si="2315">AR266*AW263+AT266*AW266-AS266*AX263-AU266*AX266</f>
        <v>0</v>
      </c>
      <c r="BC266" s="9">
        <f t="shared" ref="BC266" si="2316">(AR266*AX263+AS266*AW263+AT266*AX266+AU266*AW266)</f>
        <v>0.13244103612739744</v>
      </c>
      <c r="BD266" s="2">
        <f t="shared" ref="BD266" si="2317">AR266*AY263+AT266*AY266-AS266*AZ263-AU266*AZ266</f>
        <v>-0.97889431134042726</v>
      </c>
      <c r="BE266" s="8">
        <f t="shared" ref="BE266" si="2318">(AR266*AZ263+AS266*AY263+AT266*AZ266+AU266*AY266)</f>
        <v>0</v>
      </c>
      <c r="BG266" s="1">
        <v>0</v>
      </c>
      <c r="BH266" s="9">
        <f t="shared" ref="BH266" si="2319">$BH$9*$B263</f>
        <v>0.63536000000000004</v>
      </c>
      <c r="BI266" s="2">
        <v>1</v>
      </c>
      <c r="BJ266" s="8">
        <v>0</v>
      </c>
      <c r="BK266" s="20"/>
      <c r="BL266" s="1">
        <f t="shared" ref="BL266" si="2320">BB266*BG263+BD266*BG266-BC266*BH263-BE266*BH266</f>
        <v>0</v>
      </c>
      <c r="BM266" s="9">
        <f t="shared" ref="BM266" si="2321">(BB266*BH263+BC266*BG263+BD266*BH266+BE266*BG266)</f>
        <v>-0.4895092535258565</v>
      </c>
      <c r="BN266" s="2">
        <f t="shared" ref="BN266" si="2322">BB266*BI263+BD266*BI266-BC266*BJ263-BE266*BJ266</f>
        <v>-0.97889431134042726</v>
      </c>
      <c r="BO266" s="8">
        <f t="shared" ref="BO266" si="2323">(BB266*BJ263+BC266*BI263+BD266*BJ266+BE266*BI266)</f>
        <v>0</v>
      </c>
      <c r="BP266" s="20"/>
      <c r="BQ266" s="18">
        <f t="shared" ref="BQ266:BQ329" si="2324">1/$BR$9</f>
        <v>1</v>
      </c>
      <c r="BR266" s="25">
        <v>0</v>
      </c>
      <c r="BS266" s="19">
        <v>1</v>
      </c>
      <c r="BT266" s="24">
        <v>0</v>
      </c>
      <c r="BV266" s="1">
        <f t="shared" ref="BV266" si="2325">BL266*BQ263+BN266*BQ266-BM266*BR263-BO266*BR266</f>
        <v>-0.97889431134042726</v>
      </c>
      <c r="BW266" s="9">
        <f t="shared" ref="BW266" si="2326">(BL266*BR263+BM266*BQ263+BN266*BR266+BO266*BQ266)</f>
        <v>-0.4895092535258565</v>
      </c>
      <c r="BX266" s="2">
        <f t="shared" ref="BX266" si="2327">BL266*BS263+BN266*BS266-BM266*BT263-BO266*BT266</f>
        <v>-0.97889431134042726</v>
      </c>
      <c r="BY266" s="8">
        <f t="shared" ref="BY266" si="2328">(BL266*BT263+BM266*BS263+BN266*BT266+BO266*BS266)</f>
        <v>0</v>
      </c>
      <c r="CA266" s="56">
        <f t="shared" ref="CA266" si="2329">(180/PI())*ATAN(-1*(BW263+BW266)/(BV263+BV266))</f>
        <v>-16.364272510350307</v>
      </c>
      <c r="CC266" s="117">
        <f t="shared" ref="CC266" si="2330">20*LOG(((1-(10^(CA263/20)^2)*(1-((1-CC263)/(1+CC263))^2))^0.5))</f>
        <v>-13.76560423627132</v>
      </c>
      <c r="CD266" s="13"/>
      <c r="CE266" s="59">
        <f t="shared" si="1919"/>
        <v>4.74</v>
      </c>
      <c r="CF266" s="60">
        <f t="shared" si="1920"/>
        <v>-49.230244365419971</v>
      </c>
      <c r="CG266" s="62">
        <f t="shared" si="1921"/>
        <v>-71.87467015991524</v>
      </c>
      <c r="CH266" s="64"/>
      <c r="CI266" s="86"/>
      <c r="CJ266" s="86"/>
      <c r="CK266" s="17">
        <f t="shared" si="1922"/>
        <v>-2.4606755089745472E-5</v>
      </c>
    </row>
    <row r="267" spans="2:89" ht="18.600000000000001" customHeight="1">
      <c r="CE267" s="59">
        <f t="shared" si="1919"/>
        <v>4.76</v>
      </c>
      <c r="CF267" s="60">
        <f t="shared" si="1920"/>
        <v>-49.245515097548221</v>
      </c>
      <c r="CG267" s="62">
        <f t="shared" si="1921"/>
        <v>-71.953218516312987</v>
      </c>
      <c r="CH267" s="86"/>
      <c r="CI267" s="86"/>
      <c r="CJ267" s="86"/>
      <c r="CK267" s="17">
        <f t="shared" si="1922"/>
        <v>-2.4441962074007844E-5</v>
      </c>
    </row>
    <row r="268" spans="2:89" ht="18.600000000000001" customHeight="1" thickBot="1">
      <c r="E268" s="6" t="s">
        <v>3</v>
      </c>
      <c r="J268" s="6" t="s">
        <v>5</v>
      </c>
      <c r="O268" s="6" t="s">
        <v>10</v>
      </c>
      <c r="T268" s="6" t="s">
        <v>6</v>
      </c>
      <c r="Y268" s="6" t="s">
        <v>11</v>
      </c>
      <c r="AD268" s="6" t="s">
        <v>12</v>
      </c>
      <c r="AI268" s="6" t="s">
        <v>13</v>
      </c>
      <c r="AN268" s="6" t="s">
        <v>14</v>
      </c>
      <c r="AS268" s="6" t="s">
        <v>15</v>
      </c>
      <c r="AX268" s="6" t="s">
        <v>19</v>
      </c>
      <c r="BC268" s="6" t="s">
        <v>17</v>
      </c>
      <c r="BH268" s="6" t="s">
        <v>20</v>
      </c>
      <c r="BM268" s="6" t="s">
        <v>18</v>
      </c>
      <c r="BQ268" s="26" t="s">
        <v>16</v>
      </c>
      <c r="BR268" s="26"/>
      <c r="BS268" s="21"/>
      <c r="BT268" s="21"/>
      <c r="BU268" s="21"/>
      <c r="BV268" s="21"/>
      <c r="BW268" s="26" t="s">
        <v>21</v>
      </c>
      <c r="BX268" s="21"/>
      <c r="BY268" s="21"/>
      <c r="CE268" s="59">
        <f t="shared" si="1919"/>
        <v>4.78</v>
      </c>
      <c r="CF268" s="60">
        <f t="shared" si="1920"/>
        <v>-49.260937775143354</v>
      </c>
      <c r="CG268" s="62">
        <f t="shared" si="1921"/>
        <v>-72.031078599135597</v>
      </c>
      <c r="CH268" s="86"/>
      <c r="CI268" s="86"/>
      <c r="CJ268" s="86"/>
      <c r="CK268" s="17">
        <f t="shared" si="1922"/>
        <v>-2.4277669920982218E-5</v>
      </c>
    </row>
    <row r="269" spans="2:89" ht="18.600000000000001" customHeight="1" thickBot="1">
      <c r="B269" s="11"/>
      <c r="D269" s="266" t="s">
        <v>113</v>
      </c>
      <c r="E269" s="267"/>
      <c r="F269" s="268" t="s">
        <v>114</v>
      </c>
      <c r="G269" s="269"/>
      <c r="H269" s="237"/>
      <c r="I269" s="262" t="s">
        <v>0</v>
      </c>
      <c r="J269" s="263"/>
      <c r="K269" s="264" t="s">
        <v>1</v>
      </c>
      <c r="L269" s="265"/>
      <c r="M269" s="21"/>
      <c r="N269" s="262" t="s">
        <v>115</v>
      </c>
      <c r="O269" s="263"/>
      <c r="P269" s="264" t="s">
        <v>116</v>
      </c>
      <c r="Q269" s="265"/>
      <c r="R269" s="21"/>
      <c r="S269" s="266" t="s">
        <v>117</v>
      </c>
      <c r="T269" s="267"/>
      <c r="U269" s="268" t="s">
        <v>118</v>
      </c>
      <c r="V269" s="269"/>
      <c r="W269" s="20"/>
      <c r="X269" s="262" t="s">
        <v>119</v>
      </c>
      <c r="Y269" s="263"/>
      <c r="Z269" s="264" t="s">
        <v>120</v>
      </c>
      <c r="AA269" s="265"/>
      <c r="AB269" s="20"/>
      <c r="AC269" s="262" t="s">
        <v>121</v>
      </c>
      <c r="AD269" s="263"/>
      <c r="AE269" s="264" t="s">
        <v>7</v>
      </c>
      <c r="AF269" s="265"/>
      <c r="AG269" s="20"/>
      <c r="AH269" s="262" t="s">
        <v>122</v>
      </c>
      <c r="AI269" s="263"/>
      <c r="AJ269" s="264" t="s">
        <v>123</v>
      </c>
      <c r="AK269" s="265"/>
      <c r="AL269" s="20"/>
      <c r="AM269" s="266" t="s">
        <v>124</v>
      </c>
      <c r="AN269" s="267"/>
      <c r="AO269" s="268" t="s">
        <v>125</v>
      </c>
      <c r="AP269" s="269"/>
      <c r="AQ269" s="21"/>
      <c r="AR269" s="262" t="s">
        <v>126</v>
      </c>
      <c r="AS269" s="263"/>
      <c r="AT269" s="264" t="s">
        <v>2</v>
      </c>
      <c r="AU269" s="265"/>
      <c r="AV269" s="41"/>
      <c r="AW269" s="262" t="s">
        <v>127</v>
      </c>
      <c r="AX269" s="263"/>
      <c r="AY269" s="264" t="s">
        <v>128</v>
      </c>
      <c r="AZ269" s="265"/>
      <c r="BA269" s="20"/>
      <c r="BB269" s="262" t="s">
        <v>129</v>
      </c>
      <c r="BC269" s="263"/>
      <c r="BD269" s="264" t="s">
        <v>130</v>
      </c>
      <c r="BE269" s="265"/>
      <c r="BF269" s="41"/>
      <c r="BG269" s="266" t="s">
        <v>131</v>
      </c>
      <c r="BH269" s="267"/>
      <c r="BI269" s="268" t="s">
        <v>132</v>
      </c>
      <c r="BJ269" s="269"/>
      <c r="BK269" s="41"/>
      <c r="BL269" s="262" t="s">
        <v>133</v>
      </c>
      <c r="BM269" s="263"/>
      <c r="BN269" s="264" t="s">
        <v>134</v>
      </c>
      <c r="BO269" s="265"/>
      <c r="BP269" s="41"/>
      <c r="BQ269" s="262" t="s">
        <v>135</v>
      </c>
      <c r="BR269" s="263"/>
      <c r="BS269" s="264" t="s">
        <v>136</v>
      </c>
      <c r="BT269" s="265"/>
      <c r="BU269" s="20"/>
      <c r="BV269" s="262" t="s">
        <v>137</v>
      </c>
      <c r="BW269" s="263"/>
      <c r="BX269" s="264" t="s">
        <v>138</v>
      </c>
      <c r="BY269" s="265"/>
      <c r="CA269" s="27" t="s">
        <v>8</v>
      </c>
      <c r="CC269" s="113" t="s">
        <v>74</v>
      </c>
      <c r="CD269" s="13"/>
      <c r="CE269" s="59">
        <f t="shared" si="1919"/>
        <v>4.8</v>
      </c>
      <c r="CF269" s="60">
        <f t="shared" si="1920"/>
        <v>-49.276507670300809</v>
      </c>
      <c r="CG269" s="62">
        <f t="shared" si="1921"/>
        <v>-72.108259548894111</v>
      </c>
      <c r="CH269" s="64"/>
      <c r="CI269" s="86"/>
      <c r="CJ269" s="86"/>
      <c r="CK269" s="17">
        <f t="shared" si="1922"/>
        <v>-2.4113908122748957E-5</v>
      </c>
    </row>
    <row r="270" spans="2:89" ht="18.600000000000001" customHeight="1" thickTop="1" thickBot="1">
      <c r="B270" s="37">
        <v>0.78</v>
      </c>
      <c r="D270" s="1">
        <v>1</v>
      </c>
      <c r="E270" s="7">
        <v>0</v>
      </c>
      <c r="F270" s="2">
        <v>0</v>
      </c>
      <c r="G270" s="8">
        <v>0</v>
      </c>
      <c r="I270" s="1">
        <v>1</v>
      </c>
      <c r="J270" s="9">
        <v>0</v>
      </c>
      <c r="K270" s="2">
        <v>0</v>
      </c>
      <c r="L270" s="8">
        <f t="shared" ref="L270:L333" si="2331">IF(0=(1-$J$9*$K$9*$B270^2),10^18,$B270*$K$9/(1-$J$9*$K$9*$B270^2))</f>
        <v>1.0847473364531912</v>
      </c>
      <c r="N270" s="1">
        <f t="shared" ref="N270" si="2332">D270*I270+F270*I273-E270*J270-G270*J273</f>
        <v>1</v>
      </c>
      <c r="O270" s="9">
        <f t="shared" ref="O270" si="2333">(D270*J270+E270*I270+F270*J273+G270*I273)</f>
        <v>0</v>
      </c>
      <c r="P270" s="2">
        <f t="shared" ref="P270" si="2334">D270*K270+F270*K273-E270*L270-G270*L273</f>
        <v>0</v>
      </c>
      <c r="Q270" s="8">
        <f t="shared" ref="Q270" si="2335">(D270*L270+E270*K270+F270*L273+G270*K273)</f>
        <v>1.0847473364531912</v>
      </c>
      <c r="S270" s="1">
        <v>1</v>
      </c>
      <c r="T270" s="7">
        <v>0</v>
      </c>
      <c r="U270" s="2">
        <v>0</v>
      </c>
      <c r="V270" s="8">
        <v>0</v>
      </c>
      <c r="X270" s="1">
        <f t="shared" ref="X270" si="2336">N270*S270+P270*S273-O270*T270-Q270*T273</f>
        <v>-0.27871534667373221</v>
      </c>
      <c r="Y270" s="9">
        <f t="shared" ref="Y270" si="2337">(N270*T270+O270*S270+P270*T273+Q270*S273)</f>
        <v>0</v>
      </c>
      <c r="Z270" s="2">
        <f t="shared" ref="Z270" si="2338">N270*U270+P270*U273-O270*V270-Q270*V273</f>
        <v>0</v>
      </c>
      <c r="AA270" s="8">
        <f t="shared" ref="AA270" si="2339">(N270*V270+O270*U270+P270*V273+Q270*U273)</f>
        <v>1.0847473364531912</v>
      </c>
      <c r="AB270" s="20"/>
      <c r="AC270" s="1">
        <v>1</v>
      </c>
      <c r="AD270" s="9">
        <v>0</v>
      </c>
      <c r="AE270" s="2">
        <v>0</v>
      </c>
      <c r="AF270" s="8">
        <f t="shared" ref="AF270:AF333" si="2340">IF(0=(1-$AE$9*$AD$9*$B270^2),10^18,$B270*$AE$9/(1-$AE$9*$AD$9*$B270^2))</f>
        <v>1.0181131869501665</v>
      </c>
      <c r="AH270" s="1">
        <f t="shared" ref="AH270" si="2341">X270*AC270+Z270*AC273-Y270*AD270-AA270*AD273</f>
        <v>-0.27871534667373221</v>
      </c>
      <c r="AI270" s="9">
        <f t="shared" ref="AI270" si="2342">(X270*AD270+Y270*AC270+Z270*AD273+AA270*AC273)</f>
        <v>0</v>
      </c>
      <c r="AJ270" s="2">
        <f t="shared" ref="AJ270" si="2343">X270*AE270+Z270*AE273-Y270*AF270-AA270*AF273</f>
        <v>0</v>
      </c>
      <c r="AK270" s="8">
        <f t="shared" ref="AK270" si="2344">(X270*AF270+Y270*AE270+Z270*AF273+AA270*AE273)</f>
        <v>0.80098356659927727</v>
      </c>
      <c r="AM270" s="1">
        <v>1</v>
      </c>
      <c r="AN270" s="7">
        <v>0</v>
      </c>
      <c r="AO270" s="2">
        <v>0</v>
      </c>
      <c r="AP270" s="8">
        <v>0</v>
      </c>
      <c r="AR270" s="1">
        <f t="shared" ref="AR270" si="2345">AH270*AM270+AJ270*AM273-AI270*AN270-AK270*AN273</f>
        <v>-1.0770428517661665</v>
      </c>
      <c r="AS270" s="9">
        <f t="shared" ref="AS270" si="2346">(AH270*AN270+AI270*AM270+AJ270*AN273+AK270*AM273)</f>
        <v>0</v>
      </c>
      <c r="AT270" s="2">
        <f t="shared" ref="AT270" si="2347">AH270*AO270+AJ270*AO273-AI270*AP270-AK270*AP273</f>
        <v>0</v>
      </c>
      <c r="AU270" s="8">
        <f t="shared" ref="AU270" si="2348">(AH270*AP270+AI270*AO270+AJ270*AP273+AK270*AO273)</f>
        <v>0.80098356659927727</v>
      </c>
      <c r="AV270" s="20"/>
      <c r="AW270" s="1">
        <v>1</v>
      </c>
      <c r="AX270" s="9">
        <v>0</v>
      </c>
      <c r="AY270" s="2">
        <v>0</v>
      </c>
      <c r="AZ270" s="8">
        <f t="shared" ref="AZ270:AZ333" si="2349">IF(0=(1-$AX$9*$AY$9*$B270^2),10^18,$B270*$AY$9/(1-$AX$9*$AY$9*$B270^2))</f>
        <v>0.9581041417752445</v>
      </c>
      <c r="BB270" s="1">
        <f t="shared" ref="BB270" si="2350">AR270*AW270+AT270*AW273-AS270*AX270-AU270*AX273</f>
        <v>-1.0770428517661665</v>
      </c>
      <c r="BC270" s="9">
        <f t="shared" ref="BC270" si="2351">(AR270*AX270+AS270*AW270+AT270*AX273+AU270*AW273)</f>
        <v>0</v>
      </c>
      <c r="BD270" s="2">
        <f t="shared" ref="BD270" si="2352">AR270*AY270+AT270*AY273-AS270*AZ270-AU270*AZ273</f>
        <v>0</v>
      </c>
      <c r="BE270" s="8">
        <f t="shared" ref="BE270" si="2353">(AR270*AZ270+AS270*AY270+AT270*AZ273+AU270*AY273)</f>
        <v>-0.23093565054730769</v>
      </c>
      <c r="BG270" s="1">
        <v>1</v>
      </c>
      <c r="BH270" s="7">
        <v>0</v>
      </c>
      <c r="BI270" s="2">
        <v>0</v>
      </c>
      <c r="BJ270" s="8">
        <v>0</v>
      </c>
      <c r="BK270" s="20"/>
      <c r="BL270" s="1">
        <f t="shared" ref="BL270" si="2354">BB270*BG270+BD270*BG273-BC270*BH270-BE270*BH273</f>
        <v>-0.92645433275727818</v>
      </c>
      <c r="BM270" s="9">
        <f t="shared" ref="BM270" si="2355">(BB270*BH270+BC270*BG270+BD270*BH273+BE270*BG273)</f>
        <v>0</v>
      </c>
      <c r="BN270" s="2">
        <f t="shared" ref="BN270" si="2356">BB270*BI270+BD270*BI273-BC270*BJ270-BE270*BJ273</f>
        <v>0</v>
      </c>
      <c r="BO270" s="8">
        <f t="shared" ref="BO270" si="2357">(BB270*BJ270+BC270*BI270+BD270*BJ273+BE270*BI273)</f>
        <v>-0.23093565054730769</v>
      </c>
      <c r="BP270" s="20"/>
      <c r="BQ270" s="16">
        <v>1</v>
      </c>
      <c r="BR270" s="23">
        <v>0</v>
      </c>
      <c r="BS270" s="14">
        <v>0</v>
      </c>
      <c r="BT270" s="22">
        <v>0</v>
      </c>
      <c r="BV270" s="1">
        <f t="shared" ref="BV270" si="2358">BL270*BQ270+BN270*BQ273-BM270*BR270-BO270*BR273</f>
        <v>-0.92645433275727818</v>
      </c>
      <c r="BW270" s="9">
        <f t="shared" ref="BW270" si="2359">(BL270*BR270+BM270*BQ270+BN270*BR273+BO270*BQ273)</f>
        <v>-0.23093565054730769</v>
      </c>
      <c r="BX270" s="2">
        <f t="shared" ref="BX270" si="2360">BL270*BS270+BN270*BS273-BM270*BT270-BO270*BT273</f>
        <v>0</v>
      </c>
      <c r="BY270" s="8">
        <f t="shared" ref="BY270" si="2361">(BL270*BT270+BM270*BS270+BN270*BT273+BO270*BS273)</f>
        <v>-0.23093565054730769</v>
      </c>
      <c r="CA270" s="28">
        <f t="shared" ref="CA270" si="2362">20*LOG(((1+$BR$9)/$BR$9)/((BV270+BV273)^2+(BW270+BW273)^2)^0.5)</f>
        <v>-0.15602058854195999</v>
      </c>
      <c r="CC270" s="114">
        <f t="shared" ref="CC270" si="2363">((BV270^2+BW270^2)^0.5)/((BV273^2+BW273^2)^0.5)</f>
        <v>0.85928939872375065</v>
      </c>
      <c r="CD270" s="13"/>
      <c r="CE270" s="59">
        <f t="shared" si="1919"/>
        <v>4.82</v>
      </c>
      <c r="CF270" s="60">
        <f t="shared" si="1920"/>
        <v>-49.292220191162443</v>
      </c>
      <c r="CG270" s="62">
        <f t="shared" si="1921"/>
        <v>-72.18477034269398</v>
      </c>
      <c r="CH270" s="64"/>
      <c r="CI270" s="86"/>
      <c r="CJ270" s="86"/>
      <c r="CK270" s="17">
        <f t="shared" si="1922"/>
        <v>-2.3950704694996868E-5</v>
      </c>
    </row>
    <row r="271" spans="2:89" ht="18.600000000000001" customHeight="1" thickBot="1">
      <c r="D271" s="3"/>
      <c r="G271" s="4"/>
      <c r="I271" s="3"/>
      <c r="L271" s="4"/>
      <c r="N271" s="3"/>
      <c r="Q271" s="4"/>
      <c r="S271" s="3"/>
      <c r="V271" s="4"/>
      <c r="X271" s="3"/>
      <c r="AA271" s="4"/>
      <c r="AC271" s="3"/>
      <c r="AF271" s="4"/>
      <c r="AH271" s="3"/>
      <c r="AK271" s="4"/>
      <c r="AM271" s="3"/>
      <c r="AP271" s="4"/>
      <c r="AR271" s="3"/>
      <c r="AU271" s="4"/>
      <c r="AW271" s="3"/>
      <c r="AZ271" s="4"/>
      <c r="BB271" s="3"/>
      <c r="BE271" s="4"/>
      <c r="BG271" s="3"/>
      <c r="BJ271" s="4"/>
      <c r="BL271" s="3"/>
      <c r="BO271" s="4"/>
      <c r="BQ271" s="16"/>
      <c r="BR271" s="14"/>
      <c r="BS271" s="14"/>
      <c r="BT271" s="17"/>
      <c r="BV271" s="3"/>
      <c r="BY271" s="4"/>
      <c r="CC271" s="115"/>
      <c r="CD271" s="13"/>
      <c r="CE271" s="59">
        <f t="shared" si="1919"/>
        <v>4.84</v>
      </c>
      <c r="CF271" s="60">
        <f t="shared" si="1920"/>
        <v>-49.308070877443953</v>
      </c>
      <c r="CG271" s="62">
        <f t="shared" si="1921"/>
        <v>-72.260619797918153</v>
      </c>
      <c r="CH271" s="64"/>
      <c r="CI271" s="86"/>
      <c r="CJ271" s="86"/>
      <c r="CK271" s="17">
        <f t="shared" si="1922"/>
        <v>-2.3788086232954523E-5</v>
      </c>
    </row>
    <row r="272" spans="2:89" ht="18.600000000000001" customHeight="1" thickBot="1">
      <c r="D272" s="271" t="s">
        <v>141</v>
      </c>
      <c r="E272" s="272"/>
      <c r="F272" s="273" t="s">
        <v>142</v>
      </c>
      <c r="G272" s="274"/>
      <c r="H272" s="237"/>
      <c r="I272" s="271" t="s">
        <v>143</v>
      </c>
      <c r="J272" s="272"/>
      <c r="K272" s="273" t="s">
        <v>144</v>
      </c>
      <c r="L272" s="274"/>
      <c r="N272" s="262" t="s">
        <v>145</v>
      </c>
      <c r="O272" s="263"/>
      <c r="P272" s="264" t="s">
        <v>146</v>
      </c>
      <c r="Q272" s="265"/>
      <c r="S272" s="271" t="s">
        <v>147</v>
      </c>
      <c r="T272" s="272"/>
      <c r="U272" s="273" t="s">
        <v>148</v>
      </c>
      <c r="V272" s="274"/>
      <c r="W272" s="20"/>
      <c r="X272" s="262" t="s">
        <v>149</v>
      </c>
      <c r="Y272" s="263"/>
      <c r="Z272" s="264" t="s">
        <v>150</v>
      </c>
      <c r="AA272" s="265"/>
      <c r="AB272" s="20"/>
      <c r="AC272" s="271" t="s">
        <v>151</v>
      </c>
      <c r="AD272" s="272"/>
      <c r="AE272" s="273" t="s">
        <v>152</v>
      </c>
      <c r="AF272" s="274"/>
      <c r="AG272" s="20"/>
      <c r="AH272" s="262" t="s">
        <v>153</v>
      </c>
      <c r="AI272" s="263"/>
      <c r="AJ272" s="264" t="s">
        <v>154</v>
      </c>
      <c r="AK272" s="265"/>
      <c r="AL272" s="20"/>
      <c r="AM272" s="271" t="s">
        <v>155</v>
      </c>
      <c r="AN272" s="272"/>
      <c r="AO272" s="273" t="s">
        <v>156</v>
      </c>
      <c r="AP272" s="274"/>
      <c r="AR272" s="262" t="s">
        <v>157</v>
      </c>
      <c r="AS272" s="263"/>
      <c r="AT272" s="264" t="s">
        <v>158</v>
      </c>
      <c r="AU272" s="265"/>
      <c r="AV272" s="41"/>
      <c r="AW272" s="271" t="s">
        <v>159</v>
      </c>
      <c r="AX272" s="272"/>
      <c r="AY272" s="273" t="s">
        <v>160</v>
      </c>
      <c r="AZ272" s="274"/>
      <c r="BA272" s="20"/>
      <c r="BB272" s="262" t="s">
        <v>161</v>
      </c>
      <c r="BC272" s="263"/>
      <c r="BD272" s="264" t="s">
        <v>162</v>
      </c>
      <c r="BE272" s="265"/>
      <c r="BF272" s="41"/>
      <c r="BG272" s="271" t="s">
        <v>163</v>
      </c>
      <c r="BH272" s="272"/>
      <c r="BI272" s="273" t="s">
        <v>164</v>
      </c>
      <c r="BJ272" s="274"/>
      <c r="BK272" s="41"/>
      <c r="BL272" s="262" t="s">
        <v>165</v>
      </c>
      <c r="BM272" s="263"/>
      <c r="BN272" s="264" t="s">
        <v>166</v>
      </c>
      <c r="BO272" s="265"/>
      <c r="BP272" s="41"/>
      <c r="BQ272" s="271" t="s">
        <v>167</v>
      </c>
      <c r="BR272" s="272"/>
      <c r="BS272" s="273" t="s">
        <v>168</v>
      </c>
      <c r="BT272" s="274"/>
      <c r="BU272" s="20"/>
      <c r="BV272" s="262" t="s">
        <v>169</v>
      </c>
      <c r="BW272" s="263"/>
      <c r="BX272" s="264" t="s">
        <v>170</v>
      </c>
      <c r="BY272" s="265"/>
      <c r="CA272" s="55" t="s">
        <v>35</v>
      </c>
      <c r="CC272" s="116" t="s">
        <v>75</v>
      </c>
      <c r="CD272" s="13"/>
      <c r="CE272" s="59">
        <f t="shared" si="1919"/>
        <v>4.8600000000000003</v>
      </c>
      <c r="CF272" s="60">
        <f t="shared" si="1920"/>
        <v>-49.324055396133204</v>
      </c>
      <c r="CG272" s="62">
        <f t="shared" si="1921"/>
        <v>-72.335816575809716</v>
      </c>
      <c r="CH272" s="64"/>
      <c r="CI272" s="86"/>
      <c r="CJ272" s="86"/>
      <c r="CK272" s="17">
        <f t="shared" si="1922"/>
        <v>-2.36260779634642E-5</v>
      </c>
    </row>
    <row r="273" spans="2:89" ht="18.600000000000001" customHeight="1" thickTop="1" thickBot="1">
      <c r="D273" s="1">
        <v>0</v>
      </c>
      <c r="E273" s="9">
        <f t="shared" ref="E273" si="2364">$E$9*$B270</f>
        <v>0.91790400000000005</v>
      </c>
      <c r="F273" s="2">
        <v>1</v>
      </c>
      <c r="G273" s="8">
        <v>0</v>
      </c>
      <c r="I273" s="1">
        <v>0</v>
      </c>
      <c r="J273" s="9">
        <v>0</v>
      </c>
      <c r="K273" s="2">
        <v>1</v>
      </c>
      <c r="L273" s="8">
        <v>0</v>
      </c>
      <c r="N273" s="1">
        <f t="shared" ref="N273" si="2365">D273*I270+F273*I273-E273*J270-G273*J273</f>
        <v>0</v>
      </c>
      <c r="O273" s="9">
        <f t="shared" ref="O273" si="2366">(D273*J270+E273*I270+F273*J273+G273*I273)</f>
        <v>0.91790400000000005</v>
      </c>
      <c r="P273" s="2">
        <f t="shared" ref="P273" si="2367">D273*K270+F273*K273-E273*L270-G273*L273</f>
        <v>4.3060808802699579E-3</v>
      </c>
      <c r="Q273" s="8">
        <f t="shared" ref="Q273" si="2368">(D273*L270+E273*K270+F273*L273+G273*K273)</f>
        <v>0</v>
      </c>
      <c r="S273" s="1">
        <v>0</v>
      </c>
      <c r="T273" s="9">
        <f t="shared" ref="T273" si="2369">$T$9*$B270</f>
        <v>1.178814</v>
      </c>
      <c r="U273" s="2">
        <v>1</v>
      </c>
      <c r="V273" s="8">
        <v>0</v>
      </c>
      <c r="X273" s="1">
        <f t="shared" ref="X273" si="2370">N273*S270+P273*S273-O273*T270-Q273*T273</f>
        <v>0</v>
      </c>
      <c r="Y273" s="9">
        <f t="shared" ref="Y273" si="2371">(N273*T270+O273*S270+P273*T273+Q273*S273)</f>
        <v>0.92298006842679459</v>
      </c>
      <c r="Z273" s="2">
        <f t="shared" ref="Z273" si="2372">N273*U270+P273*U273-O273*V270-Q273*V273</f>
        <v>4.3060808802699579E-3</v>
      </c>
      <c r="AA273" s="8">
        <f t="shared" ref="AA273" si="2373">(N273*V270+O273*U270+P273*V273+Q273*U273)</f>
        <v>0</v>
      </c>
      <c r="AB273" s="20"/>
      <c r="AC273" s="1">
        <v>0</v>
      </c>
      <c r="AD273" s="9">
        <v>0</v>
      </c>
      <c r="AE273" s="2">
        <v>1</v>
      </c>
      <c r="AF273" s="8">
        <v>0</v>
      </c>
      <c r="AH273" s="1">
        <f t="shared" ref="AH273" si="2374">X273*AC270+Z273*AC273-Y273*AD270-AA273*AD273</f>
        <v>0</v>
      </c>
      <c r="AI273" s="9">
        <f t="shared" ref="AI273" si="2375">(X273*AD270+Y273*AC270+Z273*AD273+AA273*AC273)</f>
        <v>0.92298006842679459</v>
      </c>
      <c r="AJ273" s="2">
        <f t="shared" ref="AJ273" si="2376">X273*AE270+Z273*AE273-Y273*AF270-AA273*AF273</f>
        <v>-0.93539209807721668</v>
      </c>
      <c r="AK273" s="8">
        <f t="shared" ref="AK273" si="2377">(X273*AF270+Y273*AE270+Z273*AF273+AA273*AE273)</f>
        <v>0</v>
      </c>
      <c r="AM273" s="1">
        <v>0</v>
      </c>
      <c r="AN273" s="9">
        <f t="shared" ref="AN273" si="2378">$AN$9*$B270</f>
        <v>0.99668400000000013</v>
      </c>
      <c r="AO273" s="2">
        <v>1</v>
      </c>
      <c r="AP273" s="8">
        <v>0</v>
      </c>
      <c r="AR273" s="1">
        <f t="shared" ref="AR273" si="2379">AH273*AM270+AJ273*AM273-AI273*AN270-AK273*AN273</f>
        <v>0</v>
      </c>
      <c r="AS273" s="9">
        <f t="shared" ref="AS273" si="2380">(AH273*AN270+AI273*AM270+AJ273*AN273+AK273*AM273)</f>
        <v>-9.3102694531981278E-3</v>
      </c>
      <c r="AT273" s="2">
        <f t="shared" ref="AT273" si="2381">AH273*AO270+AJ273*AO273-AI273*AP270-AK273*AP273</f>
        <v>-0.93539209807721668</v>
      </c>
      <c r="AU273" s="8">
        <f t="shared" ref="AU273" si="2382">(AH273*AP270+AI273*AO270+AJ273*AP273+AK273*AO273)</f>
        <v>0</v>
      </c>
      <c r="AV273" s="20"/>
      <c r="AW273" s="1">
        <v>0</v>
      </c>
      <c r="AX273" s="9">
        <v>0</v>
      </c>
      <c r="AY273" s="2">
        <v>1</v>
      </c>
      <c r="AZ273" s="8">
        <v>0</v>
      </c>
      <c r="BB273" s="1">
        <f t="shared" ref="BB273" si="2383">AR273*AW270+AT273*AW273-AS273*AX270-AU273*AX273</f>
        <v>0</v>
      </c>
      <c r="BC273" s="9">
        <f t="shared" ref="BC273" si="2384">(AR273*AX270+AS273*AW270+AT273*AX273+AU273*AW273)</f>
        <v>-9.3102694531981278E-3</v>
      </c>
      <c r="BD273" s="2">
        <f t="shared" ref="BD273" si="2385">AR273*AY270+AT273*AY273-AS273*AZ270-AU273*AZ273</f>
        <v>-0.92647189035306399</v>
      </c>
      <c r="BE273" s="8">
        <f t="shared" ref="BE273" si="2386">(AR273*AZ270+AS273*AY270+AT273*AZ273+AU273*AY273)</f>
        <v>0</v>
      </c>
      <c r="BG273" s="1">
        <v>0</v>
      </c>
      <c r="BH273" s="9">
        <f t="shared" ref="BH273" si="2387">$BH$9*$B270</f>
        <v>0.65207999999999999</v>
      </c>
      <c r="BI273" s="2">
        <v>1</v>
      </c>
      <c r="BJ273" s="8">
        <v>0</v>
      </c>
      <c r="BK273" s="20"/>
      <c r="BL273" s="1">
        <f t="shared" ref="BL273" si="2388">BB273*BG270+BD273*BG273-BC273*BH270-BE273*BH273</f>
        <v>0</v>
      </c>
      <c r="BM273" s="9">
        <f t="shared" ref="BM273" si="2389">(BB273*BH270+BC273*BG270+BD273*BH273+BE273*BG273)</f>
        <v>-0.61344405971462412</v>
      </c>
      <c r="BN273" s="2">
        <f t="shared" ref="BN273" si="2390">BB273*BI270+BD273*BI273-BC273*BJ270-BE273*BJ273</f>
        <v>-0.92647189035306399</v>
      </c>
      <c r="BO273" s="8">
        <f t="shared" ref="BO273" si="2391">(BB273*BJ270+BC273*BI270+BD273*BJ273+BE273*BI273)</f>
        <v>0</v>
      </c>
      <c r="BP273" s="20"/>
      <c r="BQ273" s="18">
        <f t="shared" ref="BQ273:BQ336" si="2392">1/$BR$9</f>
        <v>1</v>
      </c>
      <c r="BR273" s="25">
        <v>0</v>
      </c>
      <c r="BS273" s="19">
        <v>1</v>
      </c>
      <c r="BT273" s="24">
        <v>0</v>
      </c>
      <c r="BV273" s="1">
        <f t="shared" ref="BV273" si="2393">BL273*BQ270+BN273*BQ273-BM273*BR270-BO273*BR273</f>
        <v>-0.92647189035306399</v>
      </c>
      <c r="BW273" s="9">
        <f t="shared" ref="BW273" si="2394">(BL273*BR270+BM273*BQ270+BN273*BR273+BO273*BQ273)</f>
        <v>-0.61344405971462412</v>
      </c>
      <c r="BX273" s="2">
        <f t="shared" ref="BX273" si="2395">BL273*BS270+BN273*BS273-BM273*BT270-BO273*BT273</f>
        <v>-0.92647189035306399</v>
      </c>
      <c r="BY273" s="8">
        <f t="shared" ref="BY273" si="2396">(BL273*BT270+BM273*BS270+BN273*BT273+BO273*BS273)</f>
        <v>0</v>
      </c>
      <c r="CA273" s="56">
        <f t="shared" ref="CA273" si="2397">(180/PI())*ATAN(-1*(BW270+BW273)/(BV270+BV273))</f>
        <v>-24.498785860738234</v>
      </c>
      <c r="CC273" s="117">
        <f t="shared" ref="CC273" si="2398">20*LOG(((1-(10^(CA270/20)^2)*(1-((1-CC270)/(1+CC270))^2))^0.5))</f>
        <v>-13.892042100657187</v>
      </c>
      <c r="CD273" s="13"/>
      <c r="CE273" s="59">
        <f t="shared" si="1919"/>
        <v>4.88</v>
      </c>
      <c r="CF273" s="60">
        <f t="shared" si="1920"/>
        <v>-49.340169537351898</v>
      </c>
      <c r="CG273" s="62">
        <f t="shared" si="1921"/>
        <v>-72.410369184957318</v>
      </c>
      <c r="CH273" s="64"/>
      <c r="CI273" s="86"/>
      <c r="CJ273" s="86"/>
      <c r="CK273" s="17">
        <f t="shared" si="1922"/>
        <v>-2.3464703797055886E-5</v>
      </c>
    </row>
    <row r="274" spans="2:89" ht="18.600000000000001" customHeight="1">
      <c r="CE274" s="59">
        <f t="shared" si="1919"/>
        <v>4.9000000000000004</v>
      </c>
      <c r="CF274" s="60">
        <f t="shared" si="1920"/>
        <v>-49.356409210373471</v>
      </c>
      <c r="CG274" s="62">
        <f t="shared" si="1921"/>
        <v>-72.484285984686636</v>
      </c>
      <c r="CH274" s="86"/>
      <c r="CI274" s="86"/>
      <c r="CJ274" s="86"/>
      <c r="CK274" s="17">
        <f t="shared" si="1922"/>
        <v>-2.3303986377128234E-5</v>
      </c>
    </row>
    <row r="275" spans="2:89" ht="18.600000000000001" customHeight="1" thickBot="1">
      <c r="E275" s="6" t="s">
        <v>3</v>
      </c>
      <c r="J275" s="6" t="s">
        <v>5</v>
      </c>
      <c r="O275" s="6" t="s">
        <v>10</v>
      </c>
      <c r="T275" s="6" t="s">
        <v>6</v>
      </c>
      <c r="Y275" s="6" t="s">
        <v>11</v>
      </c>
      <c r="AD275" s="6" t="s">
        <v>12</v>
      </c>
      <c r="AI275" s="6" t="s">
        <v>13</v>
      </c>
      <c r="AN275" s="6" t="s">
        <v>14</v>
      </c>
      <c r="AS275" s="6" t="s">
        <v>15</v>
      </c>
      <c r="AX275" s="6" t="s">
        <v>19</v>
      </c>
      <c r="BC275" s="6" t="s">
        <v>17</v>
      </c>
      <c r="BH275" s="6" t="s">
        <v>20</v>
      </c>
      <c r="BM275" s="6" t="s">
        <v>18</v>
      </c>
      <c r="BQ275" s="26" t="s">
        <v>16</v>
      </c>
      <c r="BR275" s="26"/>
      <c r="BS275" s="21"/>
      <c r="BT275" s="21"/>
      <c r="BU275" s="21"/>
      <c r="BV275" s="21"/>
      <c r="BW275" s="26" t="s">
        <v>21</v>
      </c>
      <c r="BX275" s="21"/>
      <c r="BY275" s="21"/>
      <c r="CE275" s="59">
        <f t="shared" si="1919"/>
        <v>4.92</v>
      </c>
      <c r="CF275" s="60">
        <f t="shared" si="1920"/>
        <v>-49.372770439790315</v>
      </c>
      <c r="CG275" s="62">
        <f t="shared" si="1921"/>
        <v>-72.557575188360673</v>
      </c>
      <c r="CH275" s="86"/>
      <c r="CI275" s="86"/>
      <c r="CJ275" s="86"/>
      <c r="CK275" s="17">
        <f t="shared" si="1922"/>
        <v>-2.3143947131058192E-5</v>
      </c>
    </row>
    <row r="276" spans="2:89" ht="18.600000000000001" customHeight="1" thickBot="1">
      <c r="B276" s="11"/>
      <c r="D276" s="266" t="s">
        <v>113</v>
      </c>
      <c r="E276" s="267"/>
      <c r="F276" s="268" t="s">
        <v>114</v>
      </c>
      <c r="G276" s="269"/>
      <c r="H276" s="237"/>
      <c r="I276" s="262" t="s">
        <v>0</v>
      </c>
      <c r="J276" s="263"/>
      <c r="K276" s="264" t="s">
        <v>1</v>
      </c>
      <c r="L276" s="265"/>
      <c r="M276" s="21"/>
      <c r="N276" s="262" t="s">
        <v>115</v>
      </c>
      <c r="O276" s="263"/>
      <c r="P276" s="264" t="s">
        <v>116</v>
      </c>
      <c r="Q276" s="265"/>
      <c r="R276" s="21"/>
      <c r="S276" s="266" t="s">
        <v>117</v>
      </c>
      <c r="T276" s="267"/>
      <c r="U276" s="268" t="s">
        <v>118</v>
      </c>
      <c r="V276" s="269"/>
      <c r="W276" s="20"/>
      <c r="X276" s="262" t="s">
        <v>119</v>
      </c>
      <c r="Y276" s="263"/>
      <c r="Z276" s="264" t="s">
        <v>120</v>
      </c>
      <c r="AA276" s="265"/>
      <c r="AB276" s="20"/>
      <c r="AC276" s="262" t="s">
        <v>121</v>
      </c>
      <c r="AD276" s="263"/>
      <c r="AE276" s="264" t="s">
        <v>7</v>
      </c>
      <c r="AF276" s="265"/>
      <c r="AG276" s="20"/>
      <c r="AH276" s="262" t="s">
        <v>122</v>
      </c>
      <c r="AI276" s="263"/>
      <c r="AJ276" s="264" t="s">
        <v>123</v>
      </c>
      <c r="AK276" s="265"/>
      <c r="AL276" s="20"/>
      <c r="AM276" s="266" t="s">
        <v>124</v>
      </c>
      <c r="AN276" s="267"/>
      <c r="AO276" s="268" t="s">
        <v>125</v>
      </c>
      <c r="AP276" s="269"/>
      <c r="AQ276" s="21"/>
      <c r="AR276" s="262" t="s">
        <v>126</v>
      </c>
      <c r="AS276" s="263"/>
      <c r="AT276" s="264" t="s">
        <v>2</v>
      </c>
      <c r="AU276" s="265"/>
      <c r="AV276" s="41"/>
      <c r="AW276" s="262" t="s">
        <v>127</v>
      </c>
      <c r="AX276" s="263"/>
      <c r="AY276" s="264" t="s">
        <v>128</v>
      </c>
      <c r="AZ276" s="265"/>
      <c r="BA276" s="20"/>
      <c r="BB276" s="262" t="s">
        <v>129</v>
      </c>
      <c r="BC276" s="263"/>
      <c r="BD276" s="264" t="s">
        <v>130</v>
      </c>
      <c r="BE276" s="265"/>
      <c r="BF276" s="41"/>
      <c r="BG276" s="266" t="s">
        <v>131</v>
      </c>
      <c r="BH276" s="267"/>
      <c r="BI276" s="268" t="s">
        <v>132</v>
      </c>
      <c r="BJ276" s="269"/>
      <c r="BK276" s="41"/>
      <c r="BL276" s="262" t="s">
        <v>133</v>
      </c>
      <c r="BM276" s="263"/>
      <c r="BN276" s="264" t="s">
        <v>134</v>
      </c>
      <c r="BO276" s="265"/>
      <c r="BP276" s="41"/>
      <c r="BQ276" s="262" t="s">
        <v>135</v>
      </c>
      <c r="BR276" s="263"/>
      <c r="BS276" s="264" t="s">
        <v>136</v>
      </c>
      <c r="BT276" s="265"/>
      <c r="BU276" s="20"/>
      <c r="BV276" s="262" t="s">
        <v>137</v>
      </c>
      <c r="BW276" s="263"/>
      <c r="BX276" s="264" t="s">
        <v>138</v>
      </c>
      <c r="BY276" s="265"/>
      <c r="CA276" s="27" t="s">
        <v>8</v>
      </c>
      <c r="CC276" s="113" t="s">
        <v>74</v>
      </c>
      <c r="CD276" s="13"/>
      <c r="CE276" s="59">
        <f t="shared" si="1919"/>
        <v>4.9400000000000004</v>
      </c>
      <c r="CF276" s="60">
        <f t="shared" si="1920"/>
        <v>-49.389249361824035</v>
      </c>
      <c r="CG276" s="62">
        <f t="shared" si="1921"/>
        <v>-72.630244866592022</v>
      </c>
      <c r="CH276" s="64"/>
      <c r="CI276" s="86"/>
      <c r="CJ276" s="86"/>
      <c r="CK276" s="17">
        <f t="shared" si="1922"/>
        <v>-2.2984606307809984E-5</v>
      </c>
    </row>
    <row r="277" spans="2:89" ht="18.600000000000001" customHeight="1" thickTop="1" thickBot="1">
      <c r="B277" s="37">
        <v>0.8</v>
      </c>
      <c r="D277" s="1">
        <v>1</v>
      </c>
      <c r="E277" s="7">
        <v>0</v>
      </c>
      <c r="F277" s="2">
        <v>0</v>
      </c>
      <c r="G277" s="8">
        <v>0</v>
      </c>
      <c r="I277" s="1">
        <v>1</v>
      </c>
      <c r="J277" s="9">
        <v>0</v>
      </c>
      <c r="K277" s="2">
        <v>0</v>
      </c>
      <c r="L277" s="8">
        <f t="shared" ref="L277:L340" si="2399">IF(0=(1-$J$9*$K$9*$B277^2),10^18,$B277*$K$9/(1-$J$9*$K$9*$B277^2))</f>
        <v>1.1221231653056134</v>
      </c>
      <c r="N277" s="1">
        <f t="shared" ref="N277" si="2400">D277*I277+F277*I280-E277*J277-G277*J280</f>
        <v>1</v>
      </c>
      <c r="O277" s="9">
        <f t="shared" ref="O277" si="2401">(D277*J277+E277*I277+F277*J280+G277*I280)</f>
        <v>0</v>
      </c>
      <c r="P277" s="2">
        <f t="shared" ref="P277" si="2402">D277*K277+F277*K280-E277*L277-G277*L280</f>
        <v>0</v>
      </c>
      <c r="Q277" s="8">
        <f t="shared" ref="Q277" si="2403">(D277*L277+E277*K277+F277*L280+G277*K280)</f>
        <v>1.1221231653056134</v>
      </c>
      <c r="S277" s="1">
        <v>1</v>
      </c>
      <c r="T277" s="7">
        <v>0</v>
      </c>
      <c r="U277" s="2">
        <v>0</v>
      </c>
      <c r="V277" s="8">
        <v>0</v>
      </c>
      <c r="X277" s="1">
        <f t="shared" ref="X277" si="2404">N277*S277+P277*S280-O277*T277-Q277*T280</f>
        <v>-0.356691791781099</v>
      </c>
      <c r="Y277" s="9">
        <f t="shared" ref="Y277" si="2405">(N277*T277+O277*S277+P277*T280+Q277*S280)</f>
        <v>0</v>
      </c>
      <c r="Z277" s="2">
        <f t="shared" ref="Z277" si="2406">N277*U277+P277*U280-O277*V277-Q277*V280</f>
        <v>0</v>
      </c>
      <c r="AA277" s="8">
        <f t="shared" ref="AA277" si="2407">(N277*V277+O277*U277+P277*V280+Q277*U280)</f>
        <v>1.1221231653056134</v>
      </c>
      <c r="AB277" s="20"/>
      <c r="AC277" s="1">
        <v>1</v>
      </c>
      <c r="AD277" s="9">
        <v>0</v>
      </c>
      <c r="AE277" s="2">
        <v>0</v>
      </c>
      <c r="AF277" s="8">
        <f t="shared" ref="AF277:AF340" si="2408">IF(0=(1-$AE$9*$AD$9*$B277^2),10^18,$B277*$AE$9/(1-$AE$9*$AD$9*$B277^2))</f>
        <v>1.0896577631794409</v>
      </c>
      <c r="AH277" s="1">
        <f t="shared" ref="AH277" si="2409">X277*AC277+Z277*AC280-Y277*AD277-AA277*AD280</f>
        <v>-0.356691791781099</v>
      </c>
      <c r="AI277" s="9">
        <f t="shared" ref="AI277" si="2410">(X277*AD277+Y277*AC277+Z277*AD280+AA277*AC280)</f>
        <v>0</v>
      </c>
      <c r="AJ277" s="2">
        <f t="shared" ref="AJ277" si="2411">X277*AE277+Z277*AE280-Y277*AF277-AA277*AF280</f>
        <v>0</v>
      </c>
      <c r="AK277" s="8">
        <f t="shared" ref="AK277" si="2412">(X277*AF277+Y277*AE277+Z277*AF280+AA277*AE280)</f>
        <v>0.73345118532895426</v>
      </c>
      <c r="AM277" s="1">
        <v>1</v>
      </c>
      <c r="AN277" s="7">
        <v>0</v>
      </c>
      <c r="AO277" s="2">
        <v>0</v>
      </c>
      <c r="AP277" s="8">
        <v>0</v>
      </c>
      <c r="AR277" s="1">
        <f t="shared" ref="AR277" si="2413">AH277*AM277+AJ277*AM280-AI277*AN277-AK277*AN280</f>
        <v>-1.1064549314717693</v>
      </c>
      <c r="AS277" s="9">
        <f t="shared" ref="AS277" si="2414">(AH277*AN277+AI277*AM277+AJ277*AN280+AK277*AM280)</f>
        <v>0</v>
      </c>
      <c r="AT277" s="2">
        <f t="shared" ref="AT277" si="2415">AH277*AO277+AJ277*AO280-AI277*AP277-AK277*AP280</f>
        <v>0</v>
      </c>
      <c r="AU277" s="8">
        <f t="shared" ref="AU277" si="2416">(AH277*AP277+AI277*AO277+AJ277*AP280+AK277*AO280)</f>
        <v>0.73345118532895426</v>
      </c>
      <c r="AV277" s="20"/>
      <c r="AW277" s="1">
        <v>1</v>
      </c>
      <c r="AX277" s="9">
        <v>0</v>
      </c>
      <c r="AY277" s="2">
        <v>0</v>
      </c>
      <c r="AZ277" s="8">
        <f t="shared" ref="AZ277:AZ340" si="2417">IF(0=(1-$AX$9*$AY$9*$B277^2),10^18,$B277*$AY$9/(1-$AX$9*$AY$9*$B277^2))</f>
        <v>1.0106045482040245</v>
      </c>
      <c r="BB277" s="1">
        <f t="shared" ref="BB277" si="2418">AR277*AW277+AT277*AW280-AS277*AX277-AU277*AX280</f>
        <v>-1.1064549314717693</v>
      </c>
      <c r="BC277" s="9">
        <f t="shared" ref="BC277" si="2419">(AR277*AX277+AS277*AW277+AT277*AX280+AU277*AW280)</f>
        <v>0</v>
      </c>
      <c r="BD277" s="2">
        <f t="shared" ref="BD277" si="2420">AR277*AY277+AT277*AY280-AS277*AZ277-AU277*AZ280</f>
        <v>0</v>
      </c>
      <c r="BE277" s="8">
        <f t="shared" ref="BE277" si="2421">(AR277*AZ277+AS277*AY277+AT277*AZ280+AU277*AY280)</f>
        <v>-0.38473720079918805</v>
      </c>
      <c r="BG277" s="1">
        <v>1</v>
      </c>
      <c r="BH277" s="7">
        <v>0</v>
      </c>
      <c r="BI277" s="2">
        <v>0</v>
      </c>
      <c r="BJ277" s="8">
        <v>0</v>
      </c>
      <c r="BK277" s="20"/>
      <c r="BL277" s="1">
        <f t="shared" ref="BL277" si="2422">BB277*BG277+BD277*BG280-BC277*BH277-BE277*BH280</f>
        <v>-0.8491426915772724</v>
      </c>
      <c r="BM277" s="9">
        <f t="shared" ref="BM277" si="2423">(BB277*BH277+BC277*BG277+BD277*BH280+BE277*BG280)</f>
        <v>0</v>
      </c>
      <c r="BN277" s="2">
        <f t="shared" ref="BN277" si="2424">BB277*BI277+BD277*BI280-BC277*BJ277-BE277*BJ280</f>
        <v>0</v>
      </c>
      <c r="BO277" s="8">
        <f t="shared" ref="BO277" si="2425">(BB277*BJ277+BC277*BI277+BD277*BJ280+BE277*BI280)</f>
        <v>-0.38473720079918805</v>
      </c>
      <c r="BP277" s="20"/>
      <c r="BQ277" s="16">
        <v>1</v>
      </c>
      <c r="BR277" s="23">
        <v>0</v>
      </c>
      <c r="BS277" s="14">
        <v>0</v>
      </c>
      <c r="BT277" s="22">
        <v>0</v>
      </c>
      <c r="BV277" s="1">
        <f t="shared" ref="BV277" si="2426">BL277*BQ277+BN277*BQ280-BM277*BR277-BO277*BR280</f>
        <v>-0.8491426915772724</v>
      </c>
      <c r="BW277" s="9">
        <f t="shared" ref="BW277" si="2427">(BL277*BR277+BM277*BQ277+BN277*BR280+BO277*BQ280)</f>
        <v>-0.38473720079918805</v>
      </c>
      <c r="BX277" s="2">
        <f t="shared" ref="BX277" si="2428">BL277*BS277+BN277*BS280-BM277*BT277-BO277*BT280</f>
        <v>0</v>
      </c>
      <c r="BY277" s="8">
        <f t="shared" ref="BY277" si="2429">(BL277*BT277+BM277*BS277+BN277*BT280+BO277*BS280)</f>
        <v>-0.38473720079918805</v>
      </c>
      <c r="CA277" s="28">
        <f t="shared" ref="CA277" si="2430">20*LOG(((1+$BR$9)/$BR$9)/((BV277+BV280)^2+(BW277+BW280)^2)^0.5)</f>
        <v>-0.12394497662275122</v>
      </c>
      <c r="CC277" s="114">
        <f t="shared" ref="CC277" si="2431">((BV277^2+BW277^2)^0.5)/((BV280^2+BW280^2)^0.5)</f>
        <v>0.83490894714618336</v>
      </c>
      <c r="CD277" s="13"/>
      <c r="CE277" s="59">
        <f t="shared" si="1919"/>
        <v>4.96</v>
      </c>
      <c r="CF277" s="60">
        <f t="shared" si="1920"/>
        <v>-49.40584222077247</v>
      </c>
      <c r="CG277" s="62">
        <f t="shared" si="1921"/>
        <v>-72.702302950369344</v>
      </c>
      <c r="CH277" s="64"/>
      <c r="CI277" s="86"/>
      <c r="CJ277" s="86"/>
      <c r="CK277" s="17">
        <f t="shared" si="1922"/>
        <v>-2.2825983032902095E-5</v>
      </c>
    </row>
    <row r="278" spans="2:89" ht="18.600000000000001" customHeight="1" thickBot="1">
      <c r="D278" s="3"/>
      <c r="G278" s="4"/>
      <c r="I278" s="3"/>
      <c r="L278" s="4"/>
      <c r="N278" s="3"/>
      <c r="Q278" s="4"/>
      <c r="S278" s="3"/>
      <c r="V278" s="4"/>
      <c r="X278" s="3"/>
      <c r="AA278" s="4"/>
      <c r="AC278" s="3"/>
      <c r="AF278" s="4"/>
      <c r="AH278" s="3"/>
      <c r="AK278" s="4"/>
      <c r="AM278" s="3"/>
      <c r="AP278" s="4"/>
      <c r="AR278" s="3"/>
      <c r="AU278" s="4"/>
      <c r="AW278" s="3"/>
      <c r="AZ278" s="4"/>
      <c r="BB278" s="3"/>
      <c r="BE278" s="4"/>
      <c r="BG278" s="3"/>
      <c r="BJ278" s="4"/>
      <c r="BL278" s="3"/>
      <c r="BO278" s="4"/>
      <c r="BQ278" s="16"/>
      <c r="BR278" s="14"/>
      <c r="BS278" s="14"/>
      <c r="BT278" s="17"/>
      <c r="BV278" s="3"/>
      <c r="BY278" s="4"/>
      <c r="CC278" s="115"/>
      <c r="CD278" s="13"/>
      <c r="CE278" s="59">
        <f t="shared" si="1919"/>
        <v>4.9800000000000004</v>
      </c>
      <c r="CF278" s="60">
        <f t="shared" si="1920"/>
        <v>-49.422545365587666</v>
      </c>
      <c r="CG278" s="62">
        <f t="shared" si="1921"/>
        <v>-72.773757234101495</v>
      </c>
      <c r="CH278" s="64"/>
      <c r="CI278" s="86"/>
      <c r="CJ278" s="86"/>
      <c r="CK278" s="17">
        <f t="shared" si="1922"/>
        <v>-2.2668095345051872E-5</v>
      </c>
    </row>
    <row r="279" spans="2:89" ht="18.600000000000001" customHeight="1" thickBot="1">
      <c r="D279" s="271" t="s">
        <v>141</v>
      </c>
      <c r="E279" s="272"/>
      <c r="F279" s="273" t="s">
        <v>142</v>
      </c>
      <c r="G279" s="274"/>
      <c r="H279" s="237"/>
      <c r="I279" s="271" t="s">
        <v>143</v>
      </c>
      <c r="J279" s="272"/>
      <c r="K279" s="273" t="s">
        <v>144</v>
      </c>
      <c r="L279" s="274"/>
      <c r="N279" s="262" t="s">
        <v>145</v>
      </c>
      <c r="O279" s="263"/>
      <c r="P279" s="264" t="s">
        <v>146</v>
      </c>
      <c r="Q279" s="265"/>
      <c r="S279" s="271" t="s">
        <v>147</v>
      </c>
      <c r="T279" s="272"/>
      <c r="U279" s="273" t="s">
        <v>148</v>
      </c>
      <c r="V279" s="274"/>
      <c r="W279" s="20"/>
      <c r="X279" s="262" t="s">
        <v>149</v>
      </c>
      <c r="Y279" s="263"/>
      <c r="Z279" s="264" t="s">
        <v>150</v>
      </c>
      <c r="AA279" s="265"/>
      <c r="AB279" s="20"/>
      <c r="AC279" s="271" t="s">
        <v>151</v>
      </c>
      <c r="AD279" s="272"/>
      <c r="AE279" s="273" t="s">
        <v>152</v>
      </c>
      <c r="AF279" s="274"/>
      <c r="AG279" s="20"/>
      <c r="AH279" s="262" t="s">
        <v>153</v>
      </c>
      <c r="AI279" s="263"/>
      <c r="AJ279" s="264" t="s">
        <v>154</v>
      </c>
      <c r="AK279" s="265"/>
      <c r="AL279" s="20"/>
      <c r="AM279" s="271" t="s">
        <v>155</v>
      </c>
      <c r="AN279" s="272"/>
      <c r="AO279" s="273" t="s">
        <v>156</v>
      </c>
      <c r="AP279" s="274"/>
      <c r="AR279" s="262" t="s">
        <v>157</v>
      </c>
      <c r="AS279" s="263"/>
      <c r="AT279" s="264" t="s">
        <v>158</v>
      </c>
      <c r="AU279" s="265"/>
      <c r="AV279" s="41"/>
      <c r="AW279" s="271" t="s">
        <v>159</v>
      </c>
      <c r="AX279" s="272"/>
      <c r="AY279" s="273" t="s">
        <v>160</v>
      </c>
      <c r="AZ279" s="274"/>
      <c r="BA279" s="20"/>
      <c r="BB279" s="262" t="s">
        <v>161</v>
      </c>
      <c r="BC279" s="263"/>
      <c r="BD279" s="264" t="s">
        <v>162</v>
      </c>
      <c r="BE279" s="265"/>
      <c r="BF279" s="41"/>
      <c r="BG279" s="271" t="s">
        <v>163</v>
      </c>
      <c r="BH279" s="272"/>
      <c r="BI279" s="273" t="s">
        <v>164</v>
      </c>
      <c r="BJ279" s="274"/>
      <c r="BK279" s="41"/>
      <c r="BL279" s="262" t="s">
        <v>165</v>
      </c>
      <c r="BM279" s="263"/>
      <c r="BN279" s="264" t="s">
        <v>166</v>
      </c>
      <c r="BO279" s="265"/>
      <c r="BP279" s="41"/>
      <c r="BQ279" s="271" t="s">
        <v>167</v>
      </c>
      <c r="BR279" s="272"/>
      <c r="BS279" s="273" t="s">
        <v>168</v>
      </c>
      <c r="BT279" s="274"/>
      <c r="BU279" s="20"/>
      <c r="BV279" s="262" t="s">
        <v>169</v>
      </c>
      <c r="BW279" s="263"/>
      <c r="BX279" s="264" t="s">
        <v>170</v>
      </c>
      <c r="BY279" s="265"/>
      <c r="CA279" s="55" t="s">
        <v>35</v>
      </c>
      <c r="CC279" s="116" t="s">
        <v>75</v>
      </c>
      <c r="CD279" s="13"/>
      <c r="CE279" s="59">
        <f t="shared" si="1919"/>
        <v>5</v>
      </c>
      <c r="CF279" s="60">
        <f t="shared" si="1920"/>
        <v>-49.439355246579368</v>
      </c>
      <c r="CG279" s="62">
        <f t="shared" si="1921"/>
        <v>-72.844615378581139</v>
      </c>
      <c r="CH279" s="64"/>
      <c r="CI279" s="86"/>
      <c r="CJ279" s="86"/>
      <c r="CK279" s="17">
        <f t="shared" si="1922"/>
        <v>-2.2510960239570519E-5</v>
      </c>
    </row>
    <row r="280" spans="2:89" ht="18.600000000000001" customHeight="1" thickTop="1" thickBot="1">
      <c r="D280" s="1">
        <v>0</v>
      </c>
      <c r="E280" s="9">
        <f t="shared" ref="E280" si="2432">$E$9*$B277</f>
        <v>0.94144000000000005</v>
      </c>
      <c r="F280" s="2">
        <v>1</v>
      </c>
      <c r="G280" s="8">
        <v>0</v>
      </c>
      <c r="I280" s="1">
        <v>0</v>
      </c>
      <c r="J280" s="9">
        <v>0</v>
      </c>
      <c r="K280" s="2">
        <v>1</v>
      </c>
      <c r="L280" s="8">
        <v>0</v>
      </c>
      <c r="N280" s="1">
        <f t="shared" ref="N280" si="2433">D280*I277+F280*I280-E280*J277-G280*J280</f>
        <v>0</v>
      </c>
      <c r="O280" s="9">
        <f t="shared" ref="O280" si="2434">(D280*J277+E280*I277+F280*J280+G280*I280)</f>
        <v>0.94144000000000005</v>
      </c>
      <c r="P280" s="2">
        <f t="shared" ref="P280" si="2435">D280*K277+F280*K280-E280*L277-G280*L280</f>
        <v>-5.6411632745316798E-2</v>
      </c>
      <c r="Q280" s="8">
        <f t="shared" ref="Q280" si="2436">(D280*L277+E280*K277+F280*L280+G280*K280)</f>
        <v>0</v>
      </c>
      <c r="S280" s="1">
        <v>0</v>
      </c>
      <c r="T280" s="9">
        <f t="shared" ref="T280" si="2437">$T$9*$B277</f>
        <v>1.2090400000000001</v>
      </c>
      <c r="U280" s="2">
        <v>1</v>
      </c>
      <c r="V280" s="8">
        <v>0</v>
      </c>
      <c r="X280" s="1">
        <f t="shared" ref="X280" si="2438">N280*S277+P280*S280-O280*T277-Q280*T280</f>
        <v>0</v>
      </c>
      <c r="Y280" s="9">
        <f t="shared" ref="Y280" si="2439">(N280*T277+O280*S277+P280*T280+Q280*S280)</f>
        <v>0.87323607954560223</v>
      </c>
      <c r="Z280" s="2">
        <f t="shared" ref="Z280" si="2440">N280*U277+P280*U280-O280*V277-Q280*V280</f>
        <v>-5.6411632745316798E-2</v>
      </c>
      <c r="AA280" s="8">
        <f t="shared" ref="AA280" si="2441">(N280*V277+O280*U277+P280*V280+Q280*U280)</f>
        <v>0</v>
      </c>
      <c r="AB280" s="20"/>
      <c r="AC280" s="1">
        <v>0</v>
      </c>
      <c r="AD280" s="9">
        <v>0</v>
      </c>
      <c r="AE280" s="2">
        <v>1</v>
      </c>
      <c r="AF280" s="8">
        <v>0</v>
      </c>
      <c r="AH280" s="1">
        <f t="shared" ref="AH280" si="2442">X280*AC277+Z280*AC280-Y280*AD277-AA280*AD280</f>
        <v>0</v>
      </c>
      <c r="AI280" s="9">
        <f t="shared" ref="AI280" si="2443">(X280*AD277+Y280*AC277+Z280*AD280+AA280*AC280)</f>
        <v>0.87323607954560223</v>
      </c>
      <c r="AJ280" s="2">
        <f t="shared" ref="AJ280" si="2444">X280*AE277+Z280*AE280-Y280*AF277-AA280*AF280</f>
        <v>-1.0079401059105622</v>
      </c>
      <c r="AK280" s="8">
        <f t="shared" ref="AK280" si="2445">(X280*AF277+Y280*AE277+Z280*AF280+AA280*AE280)</f>
        <v>0</v>
      </c>
      <c r="AM280" s="1">
        <v>0</v>
      </c>
      <c r="AN280" s="9">
        <f t="shared" ref="AN280" si="2446">$AN$9*$B277</f>
        <v>1.02224</v>
      </c>
      <c r="AO280" s="2">
        <v>1</v>
      </c>
      <c r="AP280" s="8">
        <v>0</v>
      </c>
      <c r="AR280" s="1">
        <f t="shared" ref="AR280" si="2447">AH280*AM277+AJ280*AM280-AI280*AN277-AK280*AN280</f>
        <v>0</v>
      </c>
      <c r="AS280" s="9">
        <f t="shared" ref="AS280" si="2448">(AH280*AN277+AI280*AM277+AJ280*AN280+AK280*AM280)</f>
        <v>-0.15712061432041091</v>
      </c>
      <c r="AT280" s="2">
        <f t="shared" ref="AT280" si="2449">AH280*AO277+AJ280*AO280-AI280*AP277-AK280*AP280</f>
        <v>-1.0079401059105622</v>
      </c>
      <c r="AU280" s="8">
        <f t="shared" ref="AU280" si="2450">(AH280*AP277+AI280*AO277+AJ280*AP280+AK280*AO280)</f>
        <v>0</v>
      </c>
      <c r="AV280" s="20"/>
      <c r="AW280" s="1">
        <v>0</v>
      </c>
      <c r="AX280" s="9">
        <v>0</v>
      </c>
      <c r="AY280" s="2">
        <v>1</v>
      </c>
      <c r="AZ280" s="8">
        <v>0</v>
      </c>
      <c r="BB280" s="1">
        <f t="shared" ref="BB280" si="2451">AR280*AW277+AT280*AW280-AS280*AX277-AU280*AX280</f>
        <v>0</v>
      </c>
      <c r="BC280" s="9">
        <f t="shared" ref="BC280" si="2452">(AR280*AX277+AS280*AW277+AT280*AX280+AU280*AW280)</f>
        <v>-0.15712061432041091</v>
      </c>
      <c r="BD280" s="2">
        <f t="shared" ref="BD280" si="2453">AR280*AY277+AT280*AY280-AS280*AZ277-AU280*AZ280</f>
        <v>-0.84915329846174448</v>
      </c>
      <c r="BE280" s="8">
        <f t="shared" ref="BE280" si="2454">(AR280*AZ277+AS280*AY277+AT280*AZ280+AU280*AY280)</f>
        <v>0</v>
      </c>
      <c r="BG280" s="1">
        <v>0</v>
      </c>
      <c r="BH280" s="9">
        <f t="shared" ref="BH280" si="2455">$BH$9*$B277</f>
        <v>0.66880000000000006</v>
      </c>
      <c r="BI280" s="2">
        <v>1</v>
      </c>
      <c r="BJ280" s="8">
        <v>0</v>
      </c>
      <c r="BK280" s="20"/>
      <c r="BL280" s="1">
        <f t="shared" ref="BL280" si="2456">BB280*BG277+BD280*BG280-BC280*BH277-BE280*BH280</f>
        <v>0</v>
      </c>
      <c r="BM280" s="9">
        <f t="shared" ref="BM280" si="2457">(BB280*BH277+BC280*BG277+BD280*BH280+BE280*BG280)</f>
        <v>-0.72503434033162562</v>
      </c>
      <c r="BN280" s="2">
        <f t="shared" ref="BN280" si="2458">BB280*BI277+BD280*BI280-BC280*BJ277-BE280*BJ280</f>
        <v>-0.84915329846174448</v>
      </c>
      <c r="BO280" s="8">
        <f t="shared" ref="BO280" si="2459">(BB280*BJ277+BC280*BI277+BD280*BJ280+BE280*BI280)</f>
        <v>0</v>
      </c>
      <c r="BP280" s="20"/>
      <c r="BQ280" s="18">
        <f t="shared" ref="BQ280:BQ343" si="2460">1/$BR$9</f>
        <v>1</v>
      </c>
      <c r="BR280" s="25">
        <v>0</v>
      </c>
      <c r="BS280" s="19">
        <v>1</v>
      </c>
      <c r="BT280" s="24">
        <v>0</v>
      </c>
      <c r="BV280" s="1">
        <f t="shared" ref="BV280" si="2461">BL280*BQ277+BN280*BQ280-BM280*BR277-BO280*BR280</f>
        <v>-0.84915329846174448</v>
      </c>
      <c r="BW280" s="9">
        <f t="shared" ref="BW280" si="2462">(BL280*BR277+BM280*BQ277+BN280*BR280+BO280*BQ280)</f>
        <v>-0.72503434033162562</v>
      </c>
      <c r="BX280" s="2">
        <f t="shared" ref="BX280" si="2463">BL280*BS277+BN280*BS280-BM280*BT277-BO280*BT280</f>
        <v>-0.84915329846174448</v>
      </c>
      <c r="BY280" s="8">
        <f t="shared" ref="BY280" si="2464">(BL280*BT277+BM280*BS277+BN280*BT280+BO280*BS280)</f>
        <v>0</v>
      </c>
      <c r="CA280" s="56">
        <f t="shared" ref="CA280" si="2465">(180/PI())*ATAN(-1*(BW277+BW280)/(BV277+BV280))</f>
        <v>-33.163081917882955</v>
      </c>
      <c r="CC280" s="117">
        <f t="shared" ref="CC280" si="2466">20*LOG(((1-(10^(CA277/20)^2)*(1-((1-CC277)/(1+CC277))^2))^0.5))</f>
        <v>-14.436583580490103</v>
      </c>
      <c r="CD280" s="13"/>
      <c r="CE280" s="59">
        <f t="shared" si="1919"/>
        <v>5.0199999999999996</v>
      </c>
      <c r="CF280" s="60">
        <f t="shared" si="1920"/>
        <v>-49.456268412238487</v>
      </c>
      <c r="CG280" s="62">
        <f t="shared" si="1921"/>
        <v>-72.914884913870736</v>
      </c>
      <c r="CH280" s="64"/>
      <c r="CI280" s="86"/>
      <c r="CJ280" s="86"/>
      <c r="CK280" s="17">
        <f t="shared" si="1922"/>
        <v>-2.2354593708865053E-5</v>
      </c>
    </row>
    <row r="281" spans="2:89" ht="18.600000000000001" customHeight="1">
      <c r="CE281" s="59">
        <f t="shared" si="1919"/>
        <v>5.04</v>
      </c>
      <c r="CF281" s="60">
        <f t="shared" si="1920"/>
        <v>-49.473281506175837</v>
      </c>
      <c r="CG281" s="62">
        <f t="shared" si="1921"/>
        <v>-72.984573242113299</v>
      </c>
      <c r="CH281" s="86"/>
      <c r="CI281" s="86"/>
      <c r="CJ281" s="86"/>
      <c r="CK281" s="17">
        <f t="shared" si="1922"/>
        <v>-2.2199010781011621E-5</v>
      </c>
    </row>
    <row r="282" spans="2:89" ht="18.600000000000001" customHeight="1" thickBot="1">
      <c r="E282" s="6" t="s">
        <v>3</v>
      </c>
      <c r="J282" s="6" t="s">
        <v>5</v>
      </c>
      <c r="O282" s="6" t="s">
        <v>10</v>
      </c>
      <c r="T282" s="6" t="s">
        <v>6</v>
      </c>
      <c r="Y282" s="6" t="s">
        <v>11</v>
      </c>
      <c r="AD282" s="6" t="s">
        <v>12</v>
      </c>
      <c r="AI282" s="6" t="s">
        <v>13</v>
      </c>
      <c r="AN282" s="6" t="s">
        <v>14</v>
      </c>
      <c r="AS282" s="6" t="s">
        <v>15</v>
      </c>
      <c r="AX282" s="6" t="s">
        <v>19</v>
      </c>
      <c r="BC282" s="6" t="s">
        <v>17</v>
      </c>
      <c r="BH282" s="6" t="s">
        <v>20</v>
      </c>
      <c r="BM282" s="6" t="s">
        <v>18</v>
      </c>
      <c r="BQ282" s="26" t="s">
        <v>16</v>
      </c>
      <c r="BR282" s="26"/>
      <c r="BS282" s="21"/>
      <c r="BT282" s="21"/>
      <c r="BU282" s="21"/>
      <c r="BV282" s="21"/>
      <c r="BW282" s="26" t="s">
        <v>21</v>
      </c>
      <c r="BX282" s="21"/>
      <c r="BY282" s="21"/>
      <c r="CE282" s="59">
        <f t="shared" si="1919"/>
        <v>5.0599999999999996</v>
      </c>
      <c r="CF282" s="60">
        <f t="shared" si="1920"/>
        <v>-49.490391264171052</v>
      </c>
      <c r="CG282" s="62">
        <f t="shared" si="1921"/>
        <v>-73.053687640269985</v>
      </c>
      <c r="CH282" s="86"/>
      <c r="CI282" s="86"/>
      <c r="CJ282" s="86"/>
      <c r="CK282" s="17">
        <f t="shared" si="1922"/>
        <v>-2.2044225555435777E-5</v>
      </c>
    </row>
    <row r="283" spans="2:89" ht="18.600000000000001" customHeight="1" thickBot="1">
      <c r="B283" s="11"/>
      <c r="D283" s="266" t="s">
        <v>113</v>
      </c>
      <c r="E283" s="267"/>
      <c r="F283" s="268" t="s">
        <v>114</v>
      </c>
      <c r="G283" s="269"/>
      <c r="H283" s="237"/>
      <c r="I283" s="262" t="s">
        <v>0</v>
      </c>
      <c r="J283" s="263"/>
      <c r="K283" s="264" t="s">
        <v>1</v>
      </c>
      <c r="L283" s="265"/>
      <c r="M283" s="21"/>
      <c r="N283" s="262" t="s">
        <v>115</v>
      </c>
      <c r="O283" s="263"/>
      <c r="P283" s="264" t="s">
        <v>116</v>
      </c>
      <c r="Q283" s="265"/>
      <c r="R283" s="21"/>
      <c r="S283" s="266" t="s">
        <v>117</v>
      </c>
      <c r="T283" s="267"/>
      <c r="U283" s="268" t="s">
        <v>118</v>
      </c>
      <c r="V283" s="269"/>
      <c r="W283" s="20"/>
      <c r="X283" s="262" t="s">
        <v>119</v>
      </c>
      <c r="Y283" s="263"/>
      <c r="Z283" s="264" t="s">
        <v>120</v>
      </c>
      <c r="AA283" s="265"/>
      <c r="AB283" s="20"/>
      <c r="AC283" s="262" t="s">
        <v>121</v>
      </c>
      <c r="AD283" s="263"/>
      <c r="AE283" s="264" t="s">
        <v>7</v>
      </c>
      <c r="AF283" s="265"/>
      <c r="AG283" s="20"/>
      <c r="AH283" s="262" t="s">
        <v>122</v>
      </c>
      <c r="AI283" s="263"/>
      <c r="AJ283" s="264" t="s">
        <v>123</v>
      </c>
      <c r="AK283" s="265"/>
      <c r="AL283" s="20"/>
      <c r="AM283" s="266" t="s">
        <v>124</v>
      </c>
      <c r="AN283" s="267"/>
      <c r="AO283" s="268" t="s">
        <v>125</v>
      </c>
      <c r="AP283" s="269"/>
      <c r="AQ283" s="21"/>
      <c r="AR283" s="262" t="s">
        <v>126</v>
      </c>
      <c r="AS283" s="263"/>
      <c r="AT283" s="264" t="s">
        <v>2</v>
      </c>
      <c r="AU283" s="265"/>
      <c r="AV283" s="41"/>
      <c r="AW283" s="262" t="s">
        <v>127</v>
      </c>
      <c r="AX283" s="263"/>
      <c r="AY283" s="264" t="s">
        <v>128</v>
      </c>
      <c r="AZ283" s="265"/>
      <c r="BA283" s="20"/>
      <c r="BB283" s="262" t="s">
        <v>129</v>
      </c>
      <c r="BC283" s="263"/>
      <c r="BD283" s="264" t="s">
        <v>130</v>
      </c>
      <c r="BE283" s="265"/>
      <c r="BF283" s="41"/>
      <c r="BG283" s="266" t="s">
        <v>131</v>
      </c>
      <c r="BH283" s="267"/>
      <c r="BI283" s="268" t="s">
        <v>132</v>
      </c>
      <c r="BJ283" s="269"/>
      <c r="BK283" s="41"/>
      <c r="BL283" s="262" t="s">
        <v>133</v>
      </c>
      <c r="BM283" s="263"/>
      <c r="BN283" s="264" t="s">
        <v>134</v>
      </c>
      <c r="BO283" s="265"/>
      <c r="BP283" s="41"/>
      <c r="BQ283" s="262" t="s">
        <v>135</v>
      </c>
      <c r="BR283" s="263"/>
      <c r="BS283" s="264" t="s">
        <v>136</v>
      </c>
      <c r="BT283" s="265"/>
      <c r="BU283" s="20"/>
      <c r="BV283" s="262" t="s">
        <v>137</v>
      </c>
      <c r="BW283" s="263"/>
      <c r="BX283" s="264" t="s">
        <v>138</v>
      </c>
      <c r="BY283" s="265"/>
      <c r="CA283" s="27" t="s">
        <v>8</v>
      </c>
      <c r="CC283" s="113" t="s">
        <v>74</v>
      </c>
      <c r="CD283" s="13"/>
      <c r="CE283" s="59">
        <f t="shared" si="1919"/>
        <v>5.08</v>
      </c>
      <c r="CF283" s="60">
        <f t="shared" si="1920"/>
        <v>-49.507594511327241</v>
      </c>
      <c r="CG283" s="62">
        <f t="shared" si="1921"/>
        <v>-73.122235262786916</v>
      </c>
      <c r="CH283" s="64"/>
      <c r="CI283" s="86"/>
      <c r="CJ283" s="86"/>
      <c r="CK283" s="17">
        <f t="shared" si="1922"/>
        <v>-2.1890251241485809E-5</v>
      </c>
    </row>
    <row r="284" spans="2:89" ht="18.600000000000001" customHeight="1" thickTop="1" thickBot="1">
      <c r="B284" s="37">
        <v>0.82</v>
      </c>
      <c r="D284" s="1">
        <v>1</v>
      </c>
      <c r="E284" s="7">
        <v>0</v>
      </c>
      <c r="F284" s="2">
        <v>0</v>
      </c>
      <c r="G284" s="8">
        <v>0</v>
      </c>
      <c r="I284" s="1">
        <v>1</v>
      </c>
      <c r="J284" s="9">
        <v>0</v>
      </c>
      <c r="K284" s="2">
        <v>0</v>
      </c>
      <c r="L284" s="8">
        <f t="shared" ref="L284:L347" si="2467">IF(0=(1-$J$9*$K$9*$B284^2),10^18,$B284*$K$9/(1-$J$9*$K$9*$B284^2))</f>
        <v>1.1604016774595778</v>
      </c>
      <c r="N284" s="1">
        <f t="shared" ref="N284" si="2468">D284*I284+F284*I287-E284*J284-G284*J287</f>
        <v>1</v>
      </c>
      <c r="O284" s="9">
        <f t="shared" ref="O284" si="2469">(D284*J284+E284*I284+F284*J287+G284*I287)</f>
        <v>0</v>
      </c>
      <c r="P284" s="2">
        <f t="shared" ref="P284" si="2470">D284*K284+F284*K287-E284*L284-G284*L287</f>
        <v>0</v>
      </c>
      <c r="Q284" s="8">
        <f t="shared" ref="Q284" si="2471">(D284*L284+E284*K284+F284*L287+G284*K287)</f>
        <v>1.1604016774595778</v>
      </c>
      <c r="S284" s="1">
        <v>1</v>
      </c>
      <c r="T284" s="7">
        <v>0</v>
      </c>
      <c r="U284" s="2">
        <v>0</v>
      </c>
      <c r="V284" s="8">
        <v>0</v>
      </c>
      <c r="X284" s="1">
        <f t="shared" ref="X284" si="2472">N284*S284+P284*S287-O284*T284-Q284*T287</f>
        <v>-0.43804634521862118</v>
      </c>
      <c r="Y284" s="9">
        <f t="shared" ref="Y284" si="2473">(N284*T284+O284*S284+P284*T287+Q284*S287)</f>
        <v>0</v>
      </c>
      <c r="Z284" s="2">
        <f t="shared" ref="Z284" si="2474">N284*U284+P284*U287-O284*V284-Q284*V287</f>
        <v>0</v>
      </c>
      <c r="AA284" s="8">
        <f t="shared" ref="AA284" si="2475">(N284*V284+O284*U284+P284*V287+Q284*U287)</f>
        <v>1.1604016774595778</v>
      </c>
      <c r="AB284" s="20"/>
      <c r="AC284" s="1">
        <v>1</v>
      </c>
      <c r="AD284" s="9">
        <v>0</v>
      </c>
      <c r="AE284" s="2">
        <v>0</v>
      </c>
      <c r="AF284" s="8">
        <f t="shared" ref="AF284:AF347" si="2476">IF(0=(1-$AE$9*$AD$9*$B284^2),10^18,$B284*$AE$9/(1-$AE$9*$AD$9*$B284^2))</f>
        <v>1.1690586063651247</v>
      </c>
      <c r="AH284" s="1">
        <f t="shared" ref="AH284" si="2477">X284*AC284+Z284*AC287-Y284*AD284-AA284*AD287</f>
        <v>-0.43804634521862118</v>
      </c>
      <c r="AI284" s="9">
        <f t="shared" ref="AI284" si="2478">(X284*AD284+Y284*AC284+Z284*AD287+AA284*AC287)</f>
        <v>0</v>
      </c>
      <c r="AJ284" s="2">
        <f t="shared" ref="AJ284" si="2479">X284*AE284+Z284*AE287-Y284*AF284-AA284*AF287</f>
        <v>0</v>
      </c>
      <c r="AK284" s="8">
        <f t="shared" ref="AK284" si="2480">(X284*AF284+Y284*AE284+Z284*AF287+AA284*AE287)</f>
        <v>0.64829982759496019</v>
      </c>
      <c r="AM284" s="1">
        <v>1</v>
      </c>
      <c r="AN284" s="7">
        <v>0</v>
      </c>
      <c r="AO284" s="2">
        <v>0</v>
      </c>
      <c r="AP284" s="8">
        <v>0</v>
      </c>
      <c r="AR284" s="1">
        <f t="shared" ref="AR284" si="2481">AH284*AM284+AJ284*AM287-AI284*AN284-AK284*AN287</f>
        <v>-1.11733231137331</v>
      </c>
      <c r="AS284" s="9">
        <f t="shared" ref="AS284" si="2482">(AH284*AN284+AI284*AM284+AJ284*AN287+AK284*AM287)</f>
        <v>0</v>
      </c>
      <c r="AT284" s="2">
        <f t="shared" ref="AT284" si="2483">AH284*AO284+AJ284*AO287-AI284*AP284-AK284*AP287</f>
        <v>0</v>
      </c>
      <c r="AU284" s="8">
        <f t="shared" ref="AU284" si="2484">(AH284*AP284+AI284*AO284+AJ284*AP287+AK284*AO287)</f>
        <v>0.64829982759496019</v>
      </c>
      <c r="AV284" s="20"/>
      <c r="AW284" s="1">
        <v>1</v>
      </c>
      <c r="AX284" s="9">
        <v>0</v>
      </c>
      <c r="AY284" s="2">
        <v>0</v>
      </c>
      <c r="AZ284" s="8">
        <f t="shared" ref="AZ284:AZ347" si="2485">IF(0=(1-$AX$9*$AY$9*$B284^2),10^18,$B284*$AY$9/(1-$AX$9*$AY$9*$B284^2))</f>
        <v>1.0669673709488909</v>
      </c>
      <c r="BB284" s="1">
        <f t="shared" ref="BB284" si="2486">AR284*AW284+AT284*AW287-AS284*AX284-AU284*AX287</f>
        <v>-1.11733231137331</v>
      </c>
      <c r="BC284" s="9">
        <f t="shared" ref="BC284" si="2487">(AR284*AX284+AS284*AW284+AT284*AX287+AU284*AW287)</f>
        <v>0</v>
      </c>
      <c r="BD284" s="2">
        <f t="shared" ref="BD284" si="2488">AR284*AY284+AT284*AY287-AS284*AZ284-AU284*AZ287</f>
        <v>0</v>
      </c>
      <c r="BE284" s="8">
        <f t="shared" ref="BE284" si="2489">(AR284*AZ284+AS284*AY284+AT284*AZ287+AU284*AY287)</f>
        <v>-0.543857291147268</v>
      </c>
      <c r="BG284" s="1">
        <v>1</v>
      </c>
      <c r="BH284" s="7">
        <v>0</v>
      </c>
      <c r="BI284" s="2">
        <v>0</v>
      </c>
      <c r="BJ284" s="8">
        <v>0</v>
      </c>
      <c r="BK284" s="20"/>
      <c r="BL284" s="1">
        <f t="shared" ref="BL284" si="2490">BB284*BG284+BD284*BG287-BC284*BH284-BE284*BH287</f>
        <v>-0.74450726114603494</v>
      </c>
      <c r="BM284" s="9">
        <f t="shared" ref="BM284" si="2491">(BB284*BH284+BC284*BG284+BD284*BH287+BE284*BG287)</f>
        <v>0</v>
      </c>
      <c r="BN284" s="2">
        <f t="shared" ref="BN284" si="2492">BB284*BI284+BD284*BI287-BC284*BJ284-BE284*BJ287</f>
        <v>0</v>
      </c>
      <c r="BO284" s="8">
        <f t="shared" ref="BO284" si="2493">(BB284*BJ284+BC284*BI284+BD284*BJ287+BE284*BI287)</f>
        <v>-0.543857291147268</v>
      </c>
      <c r="BP284" s="20"/>
      <c r="BQ284" s="16">
        <v>1</v>
      </c>
      <c r="BR284" s="23">
        <v>0</v>
      </c>
      <c r="BS284" s="14">
        <v>0</v>
      </c>
      <c r="BT284" s="22">
        <v>0</v>
      </c>
      <c r="BV284" s="1">
        <f t="shared" ref="BV284" si="2494">BL284*BQ284+BN284*BQ287-BM284*BR284-BO284*BR287</f>
        <v>-0.74450726114603494</v>
      </c>
      <c r="BW284" s="9">
        <f t="shared" ref="BW284" si="2495">(BL284*BR284+BM284*BQ284+BN284*BR287+BO284*BQ287)</f>
        <v>-0.543857291147268</v>
      </c>
      <c r="BX284" s="2">
        <f t="shared" ref="BX284" si="2496">BL284*BS284+BN284*BS287-BM284*BT284-BO284*BT287</f>
        <v>0</v>
      </c>
      <c r="BY284" s="8">
        <f t="shared" ref="BY284" si="2497">(BL284*BT284+BM284*BS284+BN284*BT287+BO284*BS287)</f>
        <v>-0.543857291147268</v>
      </c>
      <c r="CA284" s="28">
        <f t="shared" ref="CA284" si="2498">20*LOG(((1+$BR$9)/$BR$9)/((BV284+BV287)^2+(BW284+BW287)^2)^0.5)</f>
        <v>-8.1738214159350731E-2</v>
      </c>
      <c r="CC284" s="114">
        <f t="shared" ref="CC284" si="2499">((BV284^2+BW284^2)^0.5)/((BV287^2+BW287^2)^0.5)</f>
        <v>0.83271405754168271</v>
      </c>
      <c r="CD284" s="13"/>
      <c r="CE284" s="59">
        <f t="shared" si="1919"/>
        <v>5.0999999999999996</v>
      </c>
      <c r="CF284" s="60">
        <f t="shared" si="1920"/>
        <v>-49.524888159327148</v>
      </c>
      <c r="CG284" s="62">
        <f t="shared" si="1921"/>
        <v>-73.190223144193496</v>
      </c>
      <c r="CH284" s="64"/>
      <c r="CI284" s="86"/>
      <c r="CJ284" s="86"/>
      <c r="CK284" s="17">
        <f t="shared" si="1922"/>
        <v>-2.1737100192184348E-5</v>
      </c>
    </row>
    <row r="285" spans="2:89" ht="18.600000000000001" customHeight="1" thickBot="1">
      <c r="D285" s="3"/>
      <c r="G285" s="4"/>
      <c r="I285" s="3"/>
      <c r="L285" s="4"/>
      <c r="N285" s="3"/>
      <c r="Q285" s="4"/>
      <c r="S285" s="3"/>
      <c r="V285" s="4"/>
      <c r="X285" s="3"/>
      <c r="AA285" s="4"/>
      <c r="AC285" s="3"/>
      <c r="AF285" s="4"/>
      <c r="AH285" s="3"/>
      <c r="AK285" s="4"/>
      <c r="AM285" s="3"/>
      <c r="AP285" s="4"/>
      <c r="AR285" s="3"/>
      <c r="AU285" s="4"/>
      <c r="AW285" s="3"/>
      <c r="AZ285" s="4"/>
      <c r="BB285" s="3"/>
      <c r="BE285" s="4"/>
      <c r="BG285" s="3"/>
      <c r="BJ285" s="4"/>
      <c r="BL285" s="3"/>
      <c r="BO285" s="4"/>
      <c r="BQ285" s="16"/>
      <c r="BR285" s="14"/>
      <c r="BS285" s="14"/>
      <c r="BT285" s="17"/>
      <c r="BV285" s="3"/>
      <c r="BY285" s="4"/>
      <c r="CC285" s="115"/>
      <c r="CD285" s="13"/>
      <c r="CE285" s="59">
        <f t="shared" si="1919"/>
        <v>5.12</v>
      </c>
      <c r="CF285" s="60">
        <f t="shared" si="1920"/>
        <v>-49.542269203786418</v>
      </c>
      <c r="CG285" s="62">
        <f t="shared" si="1921"/>
        <v>-73.257658201633959</v>
      </c>
      <c r="CH285" s="64"/>
      <c r="CI285" s="86"/>
      <c r="CJ285" s="86"/>
      <c r="CK285" s="17">
        <f t="shared" si="1922"/>
        <v>-2.1584783938944351E-5</v>
      </c>
    </row>
    <row r="286" spans="2:89" ht="18.600000000000001" customHeight="1" thickBot="1">
      <c r="D286" s="271" t="s">
        <v>141</v>
      </c>
      <c r="E286" s="272"/>
      <c r="F286" s="273" t="s">
        <v>142</v>
      </c>
      <c r="G286" s="274"/>
      <c r="H286" s="237"/>
      <c r="I286" s="271" t="s">
        <v>143</v>
      </c>
      <c r="J286" s="272"/>
      <c r="K286" s="273" t="s">
        <v>144</v>
      </c>
      <c r="L286" s="274"/>
      <c r="N286" s="262" t="s">
        <v>145</v>
      </c>
      <c r="O286" s="263"/>
      <c r="P286" s="264" t="s">
        <v>146</v>
      </c>
      <c r="Q286" s="265"/>
      <c r="S286" s="271" t="s">
        <v>147</v>
      </c>
      <c r="T286" s="272"/>
      <c r="U286" s="273" t="s">
        <v>148</v>
      </c>
      <c r="V286" s="274"/>
      <c r="W286" s="20"/>
      <c r="X286" s="262" t="s">
        <v>149</v>
      </c>
      <c r="Y286" s="263"/>
      <c r="Z286" s="264" t="s">
        <v>150</v>
      </c>
      <c r="AA286" s="265"/>
      <c r="AB286" s="20"/>
      <c r="AC286" s="271" t="s">
        <v>151</v>
      </c>
      <c r="AD286" s="272"/>
      <c r="AE286" s="273" t="s">
        <v>152</v>
      </c>
      <c r="AF286" s="274"/>
      <c r="AG286" s="20"/>
      <c r="AH286" s="262" t="s">
        <v>153</v>
      </c>
      <c r="AI286" s="263"/>
      <c r="AJ286" s="264" t="s">
        <v>154</v>
      </c>
      <c r="AK286" s="265"/>
      <c r="AL286" s="20"/>
      <c r="AM286" s="271" t="s">
        <v>155</v>
      </c>
      <c r="AN286" s="272"/>
      <c r="AO286" s="273" t="s">
        <v>156</v>
      </c>
      <c r="AP286" s="274"/>
      <c r="AR286" s="262" t="s">
        <v>157</v>
      </c>
      <c r="AS286" s="263"/>
      <c r="AT286" s="264" t="s">
        <v>158</v>
      </c>
      <c r="AU286" s="265"/>
      <c r="AV286" s="41"/>
      <c r="AW286" s="271" t="s">
        <v>159</v>
      </c>
      <c r="AX286" s="272"/>
      <c r="AY286" s="273" t="s">
        <v>160</v>
      </c>
      <c r="AZ286" s="274"/>
      <c r="BA286" s="20"/>
      <c r="BB286" s="262" t="s">
        <v>161</v>
      </c>
      <c r="BC286" s="263"/>
      <c r="BD286" s="264" t="s">
        <v>162</v>
      </c>
      <c r="BE286" s="265"/>
      <c r="BF286" s="41"/>
      <c r="BG286" s="271" t="s">
        <v>163</v>
      </c>
      <c r="BH286" s="272"/>
      <c r="BI286" s="273" t="s">
        <v>164</v>
      </c>
      <c r="BJ286" s="274"/>
      <c r="BK286" s="41"/>
      <c r="BL286" s="262" t="s">
        <v>165</v>
      </c>
      <c r="BM286" s="263"/>
      <c r="BN286" s="264" t="s">
        <v>166</v>
      </c>
      <c r="BO286" s="265"/>
      <c r="BP286" s="41"/>
      <c r="BQ286" s="271" t="s">
        <v>167</v>
      </c>
      <c r="BR286" s="272"/>
      <c r="BS286" s="273" t="s">
        <v>168</v>
      </c>
      <c r="BT286" s="274"/>
      <c r="BU286" s="20"/>
      <c r="BV286" s="262" t="s">
        <v>169</v>
      </c>
      <c r="BW286" s="263"/>
      <c r="BX286" s="264" t="s">
        <v>170</v>
      </c>
      <c r="BY286" s="265"/>
      <c r="CA286" s="55" t="s">
        <v>35</v>
      </c>
      <c r="CC286" s="116" t="s">
        <v>75</v>
      </c>
      <c r="CD286" s="13"/>
      <c r="CE286" s="59">
        <f t="shared" si="1919"/>
        <v>5.14</v>
      </c>
      <c r="CF286" s="60">
        <f t="shared" si="1920"/>
        <v>-49.559734721700231</v>
      </c>
      <c r="CG286" s="62">
        <f t="shared" si="1921"/>
        <v>-73.324547237334471</v>
      </c>
      <c r="CH286" s="64"/>
      <c r="CI286" s="86"/>
      <c r="CJ286" s="86"/>
      <c r="CK286" s="17">
        <f t="shared" si="1922"/>
        <v>-2.1433313219534737E-5</v>
      </c>
    </row>
    <row r="287" spans="2:89" ht="18.600000000000001" customHeight="1" thickTop="1" thickBot="1">
      <c r="D287" s="1">
        <v>0</v>
      </c>
      <c r="E287" s="9">
        <f t="shared" ref="E287" si="2500">$E$9*$B284</f>
        <v>0.96497599999999994</v>
      </c>
      <c r="F287" s="2">
        <v>1</v>
      </c>
      <c r="G287" s="8">
        <v>0</v>
      </c>
      <c r="I287" s="1">
        <v>0</v>
      </c>
      <c r="J287" s="9">
        <v>0</v>
      </c>
      <c r="K287" s="2">
        <v>1</v>
      </c>
      <c r="L287" s="8">
        <v>0</v>
      </c>
      <c r="N287" s="1">
        <f t="shared" ref="N287" si="2501">D287*I284+F287*I287-E287*J284-G287*J287</f>
        <v>0</v>
      </c>
      <c r="O287" s="9">
        <f t="shared" ref="O287" si="2502">(D287*J284+E287*I284+F287*J287+G287*I287)</f>
        <v>0.96497599999999994</v>
      </c>
      <c r="P287" s="2">
        <f t="shared" ref="P287" si="2503">D287*K284+F287*K287-E287*L284-G287*L287</f>
        <v>-0.11975976910823349</v>
      </c>
      <c r="Q287" s="8">
        <f t="shared" ref="Q287" si="2504">(D287*L284+E287*K284+F287*L287+G287*K287)</f>
        <v>0</v>
      </c>
      <c r="S287" s="1">
        <v>0</v>
      </c>
      <c r="T287" s="9">
        <f t="shared" ref="T287" si="2505">$T$9*$B284</f>
        <v>1.239266</v>
      </c>
      <c r="U287" s="2">
        <v>1</v>
      </c>
      <c r="V287" s="8">
        <v>0</v>
      </c>
      <c r="X287" s="1">
        <f t="shared" ref="X287" si="2506">N287*S284+P287*S287-O287*T284-Q287*T287</f>
        <v>0</v>
      </c>
      <c r="Y287" s="9">
        <f t="shared" ref="Y287" si="2507">(N287*T284+O287*S284+P287*T287+Q287*S287)</f>
        <v>0.8165617899763159</v>
      </c>
      <c r="Z287" s="2">
        <f t="shared" ref="Z287" si="2508">N287*U284+P287*U287-O287*V284-Q287*V287</f>
        <v>-0.11975976910823349</v>
      </c>
      <c r="AA287" s="8">
        <f t="shared" ref="AA287" si="2509">(N287*V284+O287*U284+P287*V287+Q287*U287)</f>
        <v>0</v>
      </c>
      <c r="AB287" s="20"/>
      <c r="AC287" s="1">
        <v>0</v>
      </c>
      <c r="AD287" s="9">
        <v>0</v>
      </c>
      <c r="AE287" s="2">
        <v>1</v>
      </c>
      <c r="AF287" s="8">
        <v>0</v>
      </c>
      <c r="AH287" s="1">
        <f t="shared" ref="AH287" si="2510">X287*AC284+Z287*AC287-Y287*AD284-AA287*AD287</f>
        <v>0</v>
      </c>
      <c r="AI287" s="9">
        <f t="shared" ref="AI287" si="2511">(X287*AD284+Y287*AC284+Z287*AD287+AA287*AC287)</f>
        <v>0.8165617899763159</v>
      </c>
      <c r="AJ287" s="2">
        <f t="shared" ref="AJ287" si="2512">X287*AE284+Z287*AE287-Y287*AF284-AA287*AF287</f>
        <v>-1.0743683573089569</v>
      </c>
      <c r="AK287" s="8">
        <f t="shared" ref="AK287" si="2513">(X287*AF284+Y287*AE284+Z287*AF287+AA287*AE287)</f>
        <v>0</v>
      </c>
      <c r="AM287" s="1">
        <v>0</v>
      </c>
      <c r="AN287" s="9">
        <f t="shared" ref="AN287" si="2514">$AN$9*$B284</f>
        <v>1.0477959999999999</v>
      </c>
      <c r="AO287" s="2">
        <v>1</v>
      </c>
      <c r="AP287" s="8">
        <v>0</v>
      </c>
      <c r="AR287" s="1">
        <f t="shared" ref="AR287" si="2515">AH287*AM284+AJ287*AM287-AI287*AN284-AK287*AN287</f>
        <v>0</v>
      </c>
      <c r="AS287" s="9">
        <f t="shared" ref="AS287" si="2516">(AH287*AN284+AI287*AM284+AJ287*AN287+AK287*AM287)</f>
        <v>-0.30915707733857978</v>
      </c>
      <c r="AT287" s="2">
        <f t="shared" ref="AT287" si="2517">AH287*AO284+AJ287*AO287-AI287*AP284-AK287*AP287</f>
        <v>-1.0743683573089569</v>
      </c>
      <c r="AU287" s="8">
        <f t="shared" ref="AU287" si="2518">(AH287*AP284+AI287*AO284+AJ287*AP287+AK287*AO287)</f>
        <v>0</v>
      </c>
      <c r="AV287" s="20"/>
      <c r="AW287" s="1">
        <v>0</v>
      </c>
      <c r="AX287" s="9">
        <v>0</v>
      </c>
      <c r="AY287" s="2">
        <v>1</v>
      </c>
      <c r="AZ287" s="8">
        <v>0</v>
      </c>
      <c r="BB287" s="1">
        <f t="shared" ref="BB287" si="2519">AR287*AW284+AT287*AW287-AS287*AX284-AU287*AX287</f>
        <v>0</v>
      </c>
      <c r="BC287" s="9">
        <f t="shared" ref="BC287" si="2520">(AR287*AX284+AS287*AW284+AT287*AX287+AU287*AW287)</f>
        <v>-0.30915707733857978</v>
      </c>
      <c r="BD287" s="2">
        <f t="shared" ref="BD287" si="2521">AR287*AY284+AT287*AY287-AS287*AZ284-AU287*AZ287</f>
        <v>-0.74450784329076947</v>
      </c>
      <c r="BE287" s="8">
        <f t="shared" ref="BE287" si="2522">(AR287*AZ284+AS287*AY284+AT287*AZ287+AU287*AY287)</f>
        <v>0</v>
      </c>
      <c r="BG287" s="1">
        <v>0</v>
      </c>
      <c r="BH287" s="9">
        <f t="shared" ref="BH287" si="2523">$BH$9*$B284</f>
        <v>0.68551999999999991</v>
      </c>
      <c r="BI287" s="2">
        <v>1</v>
      </c>
      <c r="BJ287" s="8">
        <v>0</v>
      </c>
      <c r="BK287" s="20"/>
      <c r="BL287" s="1">
        <f t="shared" ref="BL287" si="2524">BB287*BG284+BD287*BG287-BC287*BH284-BE287*BH287</f>
        <v>0</v>
      </c>
      <c r="BM287" s="9">
        <f t="shared" ref="BM287" si="2525">(BB287*BH284+BC287*BG284+BD287*BH287+BE287*BG287)</f>
        <v>-0.81953209407126804</v>
      </c>
      <c r="BN287" s="2">
        <f t="shared" ref="BN287" si="2526">BB287*BI284+BD287*BI287-BC287*BJ284-BE287*BJ287</f>
        <v>-0.74450784329076947</v>
      </c>
      <c r="BO287" s="8">
        <f t="shared" ref="BO287" si="2527">(BB287*BJ284+BC287*BI284+BD287*BJ287+BE287*BI287)</f>
        <v>0</v>
      </c>
      <c r="BP287" s="20"/>
      <c r="BQ287" s="18">
        <f t="shared" ref="BQ287:BQ350" si="2528">1/$BR$9</f>
        <v>1</v>
      </c>
      <c r="BR287" s="25">
        <v>0</v>
      </c>
      <c r="BS287" s="19">
        <v>1</v>
      </c>
      <c r="BT287" s="24">
        <v>0</v>
      </c>
      <c r="BV287" s="1">
        <f t="shared" ref="BV287" si="2529">BL287*BQ284+BN287*BQ287-BM287*BR284-BO287*BR287</f>
        <v>-0.74450784329076947</v>
      </c>
      <c r="BW287" s="9">
        <f t="shared" ref="BW287" si="2530">(BL287*BR284+BM287*BQ284+BN287*BR287+BO287*BQ287)</f>
        <v>-0.81953209407126804</v>
      </c>
      <c r="BX287" s="2">
        <f t="shared" ref="BX287" si="2531">BL287*BS284+BN287*BS287-BM287*BT284-BO287*BT287</f>
        <v>-0.74450784329076947</v>
      </c>
      <c r="BY287" s="8">
        <f t="shared" ref="BY287" si="2532">(BL287*BT284+BM287*BS284+BN287*BT287+BO287*BS287)</f>
        <v>0</v>
      </c>
      <c r="CA287" s="56">
        <f t="shared" ref="CA287" si="2533">(180/PI())*ATAN(-1*(BW284+BW287)/(BV284+BV287))</f>
        <v>-42.47820652083383</v>
      </c>
      <c r="CC287" s="117">
        <f t="shared" ref="CC287" si="2534">20*LOG(((1-(10^(CA284/20)^2)*(1-((1-CC284)/(1+CC284))^2))^0.5))</f>
        <v>-15.715219602906568</v>
      </c>
      <c r="CD287" s="13"/>
      <c r="CE287" s="59">
        <f t="shared" si="1919"/>
        <v>5.16</v>
      </c>
      <c r="CF287" s="60">
        <f t="shared" si="1920"/>
        <v>-49.57728186897937</v>
      </c>
      <c r="CG287" s="62">
        <f t="shared" si="1921"/>
        <v>-73.390896941007611</v>
      </c>
      <c r="CH287" s="64"/>
      <c r="CI287" s="86"/>
      <c r="CJ287" s="86"/>
      <c r="CK287" s="17">
        <f t="shared" si="1922"/>
        <v>-2.1282698015689334E-5</v>
      </c>
    </row>
    <row r="288" spans="2:89" ht="18.600000000000001" customHeight="1">
      <c r="CE288" s="59">
        <f t="shared" si="1919"/>
        <v>5.18</v>
      </c>
      <c r="CF288" s="60">
        <f t="shared" si="1920"/>
        <v>-49.59490787807227</v>
      </c>
      <c r="CG288" s="62">
        <f t="shared" si="1921"/>
        <v>-73.456713892195893</v>
      </c>
      <c r="CH288" s="86"/>
      <c r="CI288" s="86"/>
      <c r="CJ288" s="86"/>
      <c r="CK288" s="17">
        <f t="shared" si="1922"/>
        <v>-2.1132947579143861E-5</v>
      </c>
    </row>
    <row r="289" spans="2:89" ht="18.600000000000001" customHeight="1" thickBot="1">
      <c r="E289" s="6" t="s">
        <v>3</v>
      </c>
      <c r="J289" s="6" t="s">
        <v>5</v>
      </c>
      <c r="O289" s="6" t="s">
        <v>10</v>
      </c>
      <c r="T289" s="6" t="s">
        <v>6</v>
      </c>
      <c r="Y289" s="6" t="s">
        <v>11</v>
      </c>
      <c r="AD289" s="6" t="s">
        <v>12</v>
      </c>
      <c r="AI289" s="6" t="s">
        <v>13</v>
      </c>
      <c r="AN289" s="6" t="s">
        <v>14</v>
      </c>
      <c r="AS289" s="6" t="s">
        <v>15</v>
      </c>
      <c r="AX289" s="6" t="s">
        <v>19</v>
      </c>
      <c r="BC289" s="6" t="s">
        <v>17</v>
      </c>
      <c r="BH289" s="6" t="s">
        <v>20</v>
      </c>
      <c r="BM289" s="6" t="s">
        <v>18</v>
      </c>
      <c r="BQ289" s="26" t="s">
        <v>16</v>
      </c>
      <c r="BR289" s="26"/>
      <c r="BS289" s="21"/>
      <c r="BT289" s="21"/>
      <c r="BU289" s="21"/>
      <c r="BV289" s="21"/>
      <c r="BW289" s="26" t="s">
        <v>21</v>
      </c>
      <c r="BX289" s="21"/>
      <c r="BY289" s="21"/>
      <c r="CE289" s="59">
        <f t="shared" ref="CE289:CE352" si="2535">INDEX(B:B,(ROW()-33)*7+25)</f>
        <v>5.2</v>
      </c>
      <c r="CF289" s="60">
        <f t="shared" si="1920"/>
        <v>-49.612610055669528</v>
      </c>
      <c r="CG289" s="62">
        <f t="shared" si="1921"/>
        <v>-73.52200456255666</v>
      </c>
      <c r="CH289" s="86"/>
      <c r="CI289" s="86"/>
      <c r="CJ289" s="86"/>
      <c r="CK289" s="17">
        <f t="shared" si="1922"/>
        <v>-2.0984070461530227E-5</v>
      </c>
    </row>
    <row r="290" spans="2:89" ht="18.600000000000001" customHeight="1" thickBot="1">
      <c r="B290" s="11"/>
      <c r="D290" s="266" t="s">
        <v>113</v>
      </c>
      <c r="E290" s="267"/>
      <c r="F290" s="268" t="s">
        <v>114</v>
      </c>
      <c r="G290" s="269"/>
      <c r="H290" s="237"/>
      <c r="I290" s="262" t="s">
        <v>0</v>
      </c>
      <c r="J290" s="263"/>
      <c r="K290" s="264" t="s">
        <v>1</v>
      </c>
      <c r="L290" s="265"/>
      <c r="M290" s="21"/>
      <c r="N290" s="262" t="s">
        <v>115</v>
      </c>
      <c r="O290" s="263"/>
      <c r="P290" s="264" t="s">
        <v>116</v>
      </c>
      <c r="Q290" s="265"/>
      <c r="R290" s="21"/>
      <c r="S290" s="266" t="s">
        <v>117</v>
      </c>
      <c r="T290" s="267"/>
      <c r="U290" s="268" t="s">
        <v>118</v>
      </c>
      <c r="V290" s="269"/>
      <c r="W290" s="20"/>
      <c r="X290" s="262" t="s">
        <v>119</v>
      </c>
      <c r="Y290" s="263"/>
      <c r="Z290" s="264" t="s">
        <v>120</v>
      </c>
      <c r="AA290" s="265"/>
      <c r="AB290" s="20"/>
      <c r="AC290" s="262" t="s">
        <v>121</v>
      </c>
      <c r="AD290" s="263"/>
      <c r="AE290" s="264" t="s">
        <v>7</v>
      </c>
      <c r="AF290" s="265"/>
      <c r="AG290" s="20"/>
      <c r="AH290" s="262" t="s">
        <v>122</v>
      </c>
      <c r="AI290" s="263"/>
      <c r="AJ290" s="264" t="s">
        <v>123</v>
      </c>
      <c r="AK290" s="265"/>
      <c r="AL290" s="20"/>
      <c r="AM290" s="266" t="s">
        <v>124</v>
      </c>
      <c r="AN290" s="267"/>
      <c r="AO290" s="268" t="s">
        <v>125</v>
      </c>
      <c r="AP290" s="269"/>
      <c r="AQ290" s="21"/>
      <c r="AR290" s="262" t="s">
        <v>126</v>
      </c>
      <c r="AS290" s="263"/>
      <c r="AT290" s="264" t="s">
        <v>2</v>
      </c>
      <c r="AU290" s="265"/>
      <c r="AV290" s="41"/>
      <c r="AW290" s="262" t="s">
        <v>127</v>
      </c>
      <c r="AX290" s="263"/>
      <c r="AY290" s="264" t="s">
        <v>128</v>
      </c>
      <c r="AZ290" s="265"/>
      <c r="BA290" s="20"/>
      <c r="BB290" s="262" t="s">
        <v>129</v>
      </c>
      <c r="BC290" s="263"/>
      <c r="BD290" s="264" t="s">
        <v>130</v>
      </c>
      <c r="BE290" s="265"/>
      <c r="BF290" s="41"/>
      <c r="BG290" s="266" t="s">
        <v>131</v>
      </c>
      <c r="BH290" s="267"/>
      <c r="BI290" s="268" t="s">
        <v>132</v>
      </c>
      <c r="BJ290" s="269"/>
      <c r="BK290" s="41"/>
      <c r="BL290" s="262" t="s">
        <v>133</v>
      </c>
      <c r="BM290" s="263"/>
      <c r="BN290" s="264" t="s">
        <v>134</v>
      </c>
      <c r="BO290" s="265"/>
      <c r="BP290" s="41"/>
      <c r="BQ290" s="262" t="s">
        <v>135</v>
      </c>
      <c r="BR290" s="263"/>
      <c r="BS290" s="264" t="s">
        <v>136</v>
      </c>
      <c r="BT290" s="265"/>
      <c r="BU290" s="20"/>
      <c r="BV290" s="262" t="s">
        <v>137</v>
      </c>
      <c r="BW290" s="263"/>
      <c r="BX290" s="264" t="s">
        <v>138</v>
      </c>
      <c r="BY290" s="265"/>
      <c r="CA290" s="27" t="s">
        <v>8</v>
      </c>
      <c r="CC290" s="113" t="s">
        <v>74</v>
      </c>
      <c r="CD290" s="13"/>
      <c r="CE290" s="59">
        <f t="shared" si="2535"/>
        <v>5.22</v>
      </c>
      <c r="CF290" s="60">
        <f t="shared" ref="CF290:CF353" si="2536">INDEX(CA:CA,(ROW()-33)*7+25)</f>
        <v>-49.630385780487558</v>
      </c>
      <c r="CG290" s="62">
        <f t="shared" ref="CG290:CG353" si="2537">INDEX(CA:CA,(ROW()-33)*7+28)</f>
        <v>-73.586775318089366</v>
      </c>
      <c r="CH290" s="64"/>
      <c r="CI290" s="86"/>
      <c r="CJ290" s="86"/>
      <c r="CK290" s="17">
        <f t="shared" ref="CK290:CK353" si="2538">INDEX(CC:CC,(ROW()-33)*7+28)</f>
        <v>-2.0836074542342156E-5</v>
      </c>
    </row>
    <row r="291" spans="2:89" ht="18.600000000000001" customHeight="1" thickTop="1" thickBot="1">
      <c r="B291" s="37">
        <v>0.84</v>
      </c>
      <c r="D291" s="1">
        <v>1</v>
      </c>
      <c r="E291" s="7">
        <v>0</v>
      </c>
      <c r="F291" s="2">
        <v>0</v>
      </c>
      <c r="G291" s="8">
        <v>0</v>
      </c>
      <c r="I291" s="1">
        <v>1</v>
      </c>
      <c r="J291" s="9">
        <v>0</v>
      </c>
      <c r="K291" s="2">
        <v>0</v>
      </c>
      <c r="L291" s="8">
        <f t="shared" ref="L291:L354" si="2539">IF(0=(1-$J$9*$K$9*$B291^2),10^18,$B291*$K$9/(1-$J$9*$K$9*$B291^2))</f>
        <v>1.1996326094443099</v>
      </c>
      <c r="N291" s="1">
        <f t="shared" ref="N291" si="2540">D291*I291+F291*I294-E291*J291-G291*J294</f>
        <v>1</v>
      </c>
      <c r="O291" s="9">
        <f t="shared" ref="O291" si="2541">(D291*J291+E291*I291+F291*J294+G291*I294)</f>
        <v>0</v>
      </c>
      <c r="P291" s="2">
        <f t="shared" ref="P291" si="2542">D291*K291+F291*K294-E291*L291-G291*L294</f>
        <v>0</v>
      </c>
      <c r="Q291" s="8">
        <f t="shared" ref="Q291" si="2543">(D291*L291+E291*K291+F291*L294+G291*K294)</f>
        <v>1.1996326094443099</v>
      </c>
      <c r="S291" s="1">
        <v>1</v>
      </c>
      <c r="T291" s="7">
        <v>0</v>
      </c>
      <c r="U291" s="2">
        <v>0</v>
      </c>
      <c r="V291" s="8">
        <v>0</v>
      </c>
      <c r="X291" s="1">
        <f t="shared" ref="X291" si="2544">N291*S291+P291*S294-O291*T291-Q291*T294</f>
        <v>-0.52292400062867594</v>
      </c>
      <c r="Y291" s="9">
        <f t="shared" ref="Y291" si="2545">(N291*T291+O291*S291+P291*T294+Q291*S294)</f>
        <v>0</v>
      </c>
      <c r="Z291" s="2">
        <f t="shared" ref="Z291" si="2546">N291*U291+P291*U294-O291*V291-Q291*V294</f>
        <v>0</v>
      </c>
      <c r="AA291" s="8">
        <f t="shared" ref="AA291" si="2547">(N291*V291+O291*U291+P291*V294+Q291*U294)</f>
        <v>1.1996326094443099</v>
      </c>
      <c r="AB291" s="20"/>
      <c r="AC291" s="1">
        <v>1</v>
      </c>
      <c r="AD291" s="9">
        <v>0</v>
      </c>
      <c r="AE291" s="2">
        <v>0</v>
      </c>
      <c r="AF291" s="8">
        <f t="shared" ref="AF291:AF354" si="2548">IF(0=(1-$AE$9*$AD$9*$B291^2),10^18,$B291*$AE$9/(1-$AE$9*$AD$9*$B291^2))</f>
        <v>1.257760175120983</v>
      </c>
      <c r="AH291" s="1">
        <f t="shared" ref="AH291" si="2549">X291*AC291+Z291*AC294-Y291*AD291-AA291*AD294</f>
        <v>-0.52292400062867594</v>
      </c>
      <c r="AI291" s="9">
        <f t="shared" ref="AI291" si="2550">(X291*AD291+Y291*AC291+Z291*AD294+AA291*AC294)</f>
        <v>0</v>
      </c>
      <c r="AJ291" s="2">
        <f t="shared" ref="AJ291" si="2551">X291*AE291+Z291*AE294-Y291*AF291-AA291*AF294</f>
        <v>0</v>
      </c>
      <c r="AK291" s="8">
        <f t="shared" ref="AK291" si="2552">(X291*AF291+Y291*AE291+Z291*AF294+AA291*AE294)</f>
        <v>0.54191962683862149</v>
      </c>
      <c r="AM291" s="1">
        <v>1</v>
      </c>
      <c r="AN291" s="7">
        <v>0</v>
      </c>
      <c r="AO291" s="2">
        <v>0</v>
      </c>
      <c r="AP291" s="8">
        <v>0</v>
      </c>
      <c r="AR291" s="1">
        <f t="shared" ref="AR291" si="2553">AH291*AM291+AJ291*AM294-AI291*AN291-AK291*AN294</f>
        <v>-1.104594515935164</v>
      </c>
      <c r="AS291" s="9">
        <f t="shared" ref="AS291" si="2554">(AH291*AN291+AI291*AM291+AJ291*AN294+AK291*AM294)</f>
        <v>0</v>
      </c>
      <c r="AT291" s="2">
        <f t="shared" ref="AT291" si="2555">AH291*AO291+AJ291*AO294-AI291*AP291-AK291*AP294</f>
        <v>0</v>
      </c>
      <c r="AU291" s="8">
        <f t="shared" ref="AU291" si="2556">(AH291*AP291+AI291*AO291+AJ291*AP294+AK291*AO294)</f>
        <v>0.54191962683862149</v>
      </c>
      <c r="AV291" s="20"/>
      <c r="AW291" s="1">
        <v>1</v>
      </c>
      <c r="AX291" s="9">
        <v>0</v>
      </c>
      <c r="AY291" s="2">
        <v>0</v>
      </c>
      <c r="AZ291" s="8">
        <f t="shared" ref="AZ291:AZ354" si="2557">IF(0=(1-$AX$9*$AY$9*$B291^2),10^18,$B291*$AY$9/(1-$AX$9*$AY$9*$B291^2))</f>
        <v>1.1276808257163891</v>
      </c>
      <c r="BB291" s="1">
        <f t="shared" ref="BB291" si="2558">AR291*AW291+AT291*AW294-AS291*AX291-AU291*AX294</f>
        <v>-1.104594515935164</v>
      </c>
      <c r="BC291" s="9">
        <f t="shared" ref="BC291" si="2559">(AR291*AX291+AS291*AW291+AT291*AX294+AU291*AW294)</f>
        <v>0</v>
      </c>
      <c r="BD291" s="2">
        <f t="shared" ref="BD291" si="2560">AR291*AY291+AT291*AY294-AS291*AZ291-AU291*AZ294</f>
        <v>0</v>
      </c>
      <c r="BE291" s="8">
        <f t="shared" ref="BE291" si="2561">(AR291*AZ291+AS291*AY291+AT291*AZ294+AU291*AY294)</f>
        <v>-0.70371042897293923</v>
      </c>
      <c r="BG291" s="1">
        <v>1</v>
      </c>
      <c r="BH291" s="7">
        <v>0</v>
      </c>
      <c r="BI291" s="2">
        <v>0</v>
      </c>
      <c r="BJ291" s="8">
        <v>0</v>
      </c>
      <c r="BK291" s="20"/>
      <c r="BL291" s="1">
        <f t="shared" ref="BL291" si="2562">BB291*BG291+BD291*BG294-BC291*BH291-BE291*BH294</f>
        <v>-0.61042090429320717</v>
      </c>
      <c r="BM291" s="9">
        <f t="shared" ref="BM291" si="2563">(BB291*BH291+BC291*BG291+BD291*BH294+BE291*BG294)</f>
        <v>0</v>
      </c>
      <c r="BN291" s="2">
        <f t="shared" ref="BN291" si="2564">BB291*BI291+BD291*BI294-BC291*BJ291-BE291*BJ294</f>
        <v>0</v>
      </c>
      <c r="BO291" s="8">
        <f t="shared" ref="BO291" si="2565">(BB291*BJ291+BC291*BI291+BD291*BJ294+BE291*BI294)</f>
        <v>-0.70371042897293923</v>
      </c>
      <c r="BP291" s="20"/>
      <c r="BQ291" s="16">
        <v>1</v>
      </c>
      <c r="BR291" s="23">
        <v>0</v>
      </c>
      <c r="BS291" s="14">
        <v>0</v>
      </c>
      <c r="BT291" s="22">
        <v>0</v>
      </c>
      <c r="BV291" s="1">
        <f t="shared" ref="BV291" si="2566">BL291*BQ291+BN291*BQ294-BM291*BR291-BO291*BR294</f>
        <v>-0.61042090429320717</v>
      </c>
      <c r="BW291" s="9">
        <f t="shared" ref="BW291" si="2567">(BL291*BR291+BM291*BQ291+BN291*BR294+BO291*BQ294)</f>
        <v>-0.70371042897293923</v>
      </c>
      <c r="BX291" s="2">
        <f t="shared" ref="BX291" si="2568">BL291*BS291+BN291*BS294-BM291*BT291-BO291*BT294</f>
        <v>0</v>
      </c>
      <c r="BY291" s="8">
        <f t="shared" ref="BY291" si="2569">(BL291*BT291+BM291*BS291+BN291*BT294+BO291*BS294)</f>
        <v>-0.70371042897293923</v>
      </c>
      <c r="CA291" s="28">
        <f t="shared" ref="CA291" si="2570">20*LOG(((1+$BR$9)/$BR$9)/((BV291+BV294)^2+(BW291+BW294)^2)^0.5)</f>
        <v>-3.8141720027011952E-2</v>
      </c>
      <c r="CC291" s="114">
        <f t="shared" ref="CC291" si="2571">((BV291^2+BW291^2)^0.5)/((BV294^2+BW294^2)^0.5)</f>
        <v>0.86217191561622664</v>
      </c>
      <c r="CD291" s="13"/>
      <c r="CE291" s="59">
        <f t="shared" si="2535"/>
        <v>5.24</v>
      </c>
      <c r="CF291" s="60">
        <f t="shared" si="2536"/>
        <v>-49.648232501128348</v>
      </c>
      <c r="CG291" s="62">
        <f t="shared" si="2537"/>
        <v>-73.651032421307562</v>
      </c>
      <c r="CH291" s="64"/>
      <c r="CI291" s="86"/>
      <c r="CJ291" s="86"/>
      <c r="CK291" s="17">
        <f t="shared" si="2538"/>
        <v>-2.0688967056900822E-5</v>
      </c>
    </row>
    <row r="292" spans="2:89" ht="18.600000000000001" customHeight="1" thickBot="1">
      <c r="D292" s="3"/>
      <c r="G292" s="4"/>
      <c r="I292" s="3"/>
      <c r="L292" s="4"/>
      <c r="N292" s="3"/>
      <c r="Q292" s="4"/>
      <c r="S292" s="3"/>
      <c r="V292" s="4"/>
      <c r="X292" s="3"/>
      <c r="AA292" s="4"/>
      <c r="AC292" s="3"/>
      <c r="AF292" s="4"/>
      <c r="AH292" s="3"/>
      <c r="AK292" s="4"/>
      <c r="AM292" s="3"/>
      <c r="AP292" s="4"/>
      <c r="AR292" s="3"/>
      <c r="AU292" s="4"/>
      <c r="AW292" s="3"/>
      <c r="AZ292" s="4"/>
      <c r="BB292" s="3"/>
      <c r="BE292" s="4"/>
      <c r="BG292" s="3"/>
      <c r="BJ292" s="4"/>
      <c r="BL292" s="3"/>
      <c r="BO292" s="4"/>
      <c r="BQ292" s="16"/>
      <c r="BR292" s="14"/>
      <c r="BS292" s="14"/>
      <c r="BT292" s="17"/>
      <c r="BV292" s="3"/>
      <c r="BY292" s="4"/>
      <c r="CC292" s="115"/>
      <c r="CD292" s="13"/>
      <c r="CE292" s="59">
        <f t="shared" si="2535"/>
        <v>5.26</v>
      </c>
      <c r="CF292" s="60">
        <f t="shared" si="2536"/>
        <v>-49.666147734012291</v>
      </c>
      <c r="CG292" s="62">
        <f t="shared" si="2537"/>
        <v>-73.714782033356968</v>
      </c>
      <c r="CH292" s="64"/>
      <c r="CI292" s="86"/>
      <c r="CJ292" s="86"/>
      <c r="CK292" s="17">
        <f t="shared" si="2538"/>
        <v>-2.0542754621427473E-5</v>
      </c>
    </row>
    <row r="293" spans="2:89" ht="18.600000000000001" customHeight="1" thickBot="1">
      <c r="D293" s="271" t="s">
        <v>141</v>
      </c>
      <c r="E293" s="272"/>
      <c r="F293" s="273" t="s">
        <v>142</v>
      </c>
      <c r="G293" s="274"/>
      <c r="H293" s="237"/>
      <c r="I293" s="271" t="s">
        <v>143</v>
      </c>
      <c r="J293" s="272"/>
      <c r="K293" s="273" t="s">
        <v>144</v>
      </c>
      <c r="L293" s="274"/>
      <c r="N293" s="262" t="s">
        <v>145</v>
      </c>
      <c r="O293" s="263"/>
      <c r="P293" s="264" t="s">
        <v>146</v>
      </c>
      <c r="Q293" s="265"/>
      <c r="S293" s="271" t="s">
        <v>147</v>
      </c>
      <c r="T293" s="272"/>
      <c r="U293" s="273" t="s">
        <v>148</v>
      </c>
      <c r="V293" s="274"/>
      <c r="W293" s="20"/>
      <c r="X293" s="262" t="s">
        <v>149</v>
      </c>
      <c r="Y293" s="263"/>
      <c r="Z293" s="264" t="s">
        <v>150</v>
      </c>
      <c r="AA293" s="265"/>
      <c r="AB293" s="20"/>
      <c r="AC293" s="271" t="s">
        <v>151</v>
      </c>
      <c r="AD293" s="272"/>
      <c r="AE293" s="273" t="s">
        <v>152</v>
      </c>
      <c r="AF293" s="274"/>
      <c r="AG293" s="20"/>
      <c r="AH293" s="262" t="s">
        <v>153</v>
      </c>
      <c r="AI293" s="263"/>
      <c r="AJ293" s="264" t="s">
        <v>154</v>
      </c>
      <c r="AK293" s="265"/>
      <c r="AL293" s="20"/>
      <c r="AM293" s="271" t="s">
        <v>155</v>
      </c>
      <c r="AN293" s="272"/>
      <c r="AO293" s="273" t="s">
        <v>156</v>
      </c>
      <c r="AP293" s="274"/>
      <c r="AR293" s="262" t="s">
        <v>157</v>
      </c>
      <c r="AS293" s="263"/>
      <c r="AT293" s="264" t="s">
        <v>158</v>
      </c>
      <c r="AU293" s="265"/>
      <c r="AV293" s="41"/>
      <c r="AW293" s="271" t="s">
        <v>159</v>
      </c>
      <c r="AX293" s="272"/>
      <c r="AY293" s="273" t="s">
        <v>160</v>
      </c>
      <c r="AZ293" s="274"/>
      <c r="BA293" s="20"/>
      <c r="BB293" s="262" t="s">
        <v>161</v>
      </c>
      <c r="BC293" s="263"/>
      <c r="BD293" s="264" t="s">
        <v>162</v>
      </c>
      <c r="BE293" s="265"/>
      <c r="BF293" s="41"/>
      <c r="BG293" s="271" t="s">
        <v>163</v>
      </c>
      <c r="BH293" s="272"/>
      <c r="BI293" s="273" t="s">
        <v>164</v>
      </c>
      <c r="BJ293" s="274"/>
      <c r="BK293" s="41"/>
      <c r="BL293" s="262" t="s">
        <v>165</v>
      </c>
      <c r="BM293" s="263"/>
      <c r="BN293" s="264" t="s">
        <v>166</v>
      </c>
      <c r="BO293" s="265"/>
      <c r="BP293" s="41"/>
      <c r="BQ293" s="271" t="s">
        <v>167</v>
      </c>
      <c r="BR293" s="272"/>
      <c r="BS293" s="273" t="s">
        <v>168</v>
      </c>
      <c r="BT293" s="274"/>
      <c r="BU293" s="20"/>
      <c r="BV293" s="262" t="s">
        <v>169</v>
      </c>
      <c r="BW293" s="263"/>
      <c r="BX293" s="264" t="s">
        <v>170</v>
      </c>
      <c r="BY293" s="265"/>
      <c r="CA293" s="55" t="s">
        <v>35</v>
      </c>
      <c r="CC293" s="116" t="s">
        <v>75</v>
      </c>
      <c r="CD293" s="13"/>
      <c r="CE293" s="59">
        <f t="shared" si="2535"/>
        <v>5.28</v>
      </c>
      <c r="CF293" s="60">
        <f t="shared" si="2536"/>
        <v>-49.684129061381263</v>
      </c>
      <c r="CG293" s="62">
        <f t="shared" si="2537"/>
        <v>-73.778030216080964</v>
      </c>
      <c r="CH293" s="64"/>
      <c r="CI293" s="86"/>
      <c r="CJ293" s="86"/>
      <c r="CK293" s="17">
        <f t="shared" si="2538"/>
        <v>-2.0397443258116082E-5</v>
      </c>
    </row>
    <row r="294" spans="2:89" ht="18.600000000000001" customHeight="1" thickTop="1" thickBot="1">
      <c r="D294" s="1">
        <v>0</v>
      </c>
      <c r="E294" s="9">
        <f t="shared" ref="E294" si="2572">$E$9*$B291</f>
        <v>0.98851200000000006</v>
      </c>
      <c r="F294" s="2">
        <v>1</v>
      </c>
      <c r="G294" s="8">
        <v>0</v>
      </c>
      <c r="I294" s="1">
        <v>0</v>
      </c>
      <c r="J294" s="9">
        <v>0</v>
      </c>
      <c r="K294" s="2">
        <v>1</v>
      </c>
      <c r="L294" s="8">
        <v>0</v>
      </c>
      <c r="N294" s="1">
        <f t="shared" ref="N294" si="2573">D294*I291+F294*I294-E294*J291-G294*J294</f>
        <v>0</v>
      </c>
      <c r="O294" s="9">
        <f t="shared" ref="O294" si="2574">(D294*J291+E294*I291+F294*J294+G294*I294)</f>
        <v>0.98851200000000006</v>
      </c>
      <c r="P294" s="2">
        <f t="shared" ref="P294" si="2575">D294*K291+F294*K294-E294*L291-G294*L294</f>
        <v>-0.18585123002701387</v>
      </c>
      <c r="Q294" s="8">
        <f t="shared" ref="Q294" si="2576">(D294*L291+E294*K291+F294*L294+G294*K294)</f>
        <v>0</v>
      </c>
      <c r="S294" s="1">
        <v>0</v>
      </c>
      <c r="T294" s="9">
        <f t="shared" ref="T294" si="2577">$T$9*$B291</f>
        <v>1.2694920000000001</v>
      </c>
      <c r="U294" s="2">
        <v>1</v>
      </c>
      <c r="V294" s="8">
        <v>0</v>
      </c>
      <c r="X294" s="1">
        <f t="shared" ref="X294" si="2578">N294*S291+P294*S294-O294*T291-Q294*T294</f>
        <v>0</v>
      </c>
      <c r="Y294" s="9">
        <f t="shared" ref="Y294" si="2579">(N294*T291+O294*S291+P294*T294+Q294*S294)</f>
        <v>0.75257535029054612</v>
      </c>
      <c r="Z294" s="2">
        <f t="shared" ref="Z294" si="2580">N294*U291+P294*U294-O294*V291-Q294*V294</f>
        <v>-0.18585123002701387</v>
      </c>
      <c r="AA294" s="8">
        <f t="shared" ref="AA294" si="2581">(N294*V291+O294*U291+P294*V294+Q294*U294)</f>
        <v>0</v>
      </c>
      <c r="AB294" s="20"/>
      <c r="AC294" s="1">
        <v>0</v>
      </c>
      <c r="AD294" s="9">
        <v>0</v>
      </c>
      <c r="AE294" s="2">
        <v>1</v>
      </c>
      <c r="AF294" s="8">
        <v>0</v>
      </c>
      <c r="AH294" s="1">
        <f t="shared" ref="AH294" si="2582">X294*AC291+Z294*AC294-Y294*AD291-AA294*AD294</f>
        <v>0</v>
      </c>
      <c r="AI294" s="9">
        <f t="shared" ref="AI294" si="2583">(X294*AD291+Y294*AC291+Z294*AD294+AA294*AC294)</f>
        <v>0.75257535029054612</v>
      </c>
      <c r="AJ294" s="2">
        <f t="shared" ref="AJ294" si="2584">X294*AE291+Z294*AE294-Y294*AF291-AA294*AF294</f>
        <v>-1.1324105344001865</v>
      </c>
      <c r="AK294" s="8">
        <f t="shared" ref="AK294" si="2585">(X294*AF291+Y294*AE291+Z294*AF294+AA294*AE294)</f>
        <v>0</v>
      </c>
      <c r="AM294" s="1">
        <v>0</v>
      </c>
      <c r="AN294" s="9">
        <f t="shared" ref="AN294" si="2586">$AN$9*$B291</f>
        <v>1.0733520000000001</v>
      </c>
      <c r="AO294" s="2">
        <v>1</v>
      </c>
      <c r="AP294" s="8">
        <v>0</v>
      </c>
      <c r="AR294" s="1">
        <f t="shared" ref="AR294" si="2587">AH294*AM291+AJ294*AM294-AI294*AN291-AK294*AN294</f>
        <v>0</v>
      </c>
      <c r="AS294" s="9">
        <f t="shared" ref="AS294" si="2588">(AH294*AN291+AI294*AM291+AJ294*AN294+AK294*AM294)</f>
        <v>-0.46289976162896296</v>
      </c>
      <c r="AT294" s="2">
        <f t="shared" ref="AT294" si="2589">AH294*AO291+AJ294*AO294-AI294*AP291-AK294*AP294</f>
        <v>-1.1324105344001865</v>
      </c>
      <c r="AU294" s="8">
        <f t="shared" ref="AU294" si="2590">(AH294*AP291+AI294*AO291+AJ294*AP294+AK294*AO294)</f>
        <v>0</v>
      </c>
      <c r="AV294" s="20"/>
      <c r="AW294" s="1">
        <v>0</v>
      </c>
      <c r="AX294" s="9">
        <v>0</v>
      </c>
      <c r="AY294" s="2">
        <v>1</v>
      </c>
      <c r="AZ294" s="8">
        <v>0</v>
      </c>
      <c r="BB294" s="1">
        <f t="shared" ref="BB294" si="2591">AR294*AW291+AT294*AW294-AS294*AX291-AU294*AX294</f>
        <v>0</v>
      </c>
      <c r="BC294" s="9">
        <f t="shared" ref="BC294" si="2592">(AR294*AX291+AS294*AW291+AT294*AX294+AU294*AW294)</f>
        <v>-0.46289976162896296</v>
      </c>
      <c r="BD294" s="2">
        <f t="shared" ref="BD294" si="2593">AR294*AY291+AT294*AY294-AS294*AZ291-AU294*AZ294</f>
        <v>-0.61040734898251781</v>
      </c>
      <c r="BE294" s="8">
        <f t="shared" ref="BE294" si="2594">(AR294*AZ291+AS294*AY291+AT294*AZ294+AU294*AY294)</f>
        <v>0</v>
      </c>
      <c r="BG294" s="1">
        <v>0</v>
      </c>
      <c r="BH294" s="9">
        <f t="shared" ref="BH294" si="2595">$BH$9*$B291</f>
        <v>0.70223999999999998</v>
      </c>
      <c r="BI294" s="2">
        <v>1</v>
      </c>
      <c r="BJ294" s="8">
        <v>0</v>
      </c>
      <c r="BK294" s="20"/>
      <c r="BL294" s="1">
        <f t="shared" ref="BL294" si="2596">BB294*BG291+BD294*BG294-BC294*BH291-BE294*BH294</f>
        <v>0</v>
      </c>
      <c r="BM294" s="9">
        <f t="shared" ref="BM294" si="2597">(BB294*BH291+BC294*BG291+BD294*BH294+BE294*BG294)</f>
        <v>-0.89155221837844623</v>
      </c>
      <c r="BN294" s="2">
        <f t="shared" ref="BN294" si="2598">BB294*BI291+BD294*BI294-BC294*BJ291-BE294*BJ294</f>
        <v>-0.61040734898251781</v>
      </c>
      <c r="BO294" s="8">
        <f t="shared" ref="BO294" si="2599">(BB294*BJ291+BC294*BI291+BD294*BJ294+BE294*BI294)</f>
        <v>0</v>
      </c>
      <c r="BP294" s="20"/>
      <c r="BQ294" s="18">
        <f t="shared" ref="BQ294:BQ357" si="2600">1/$BR$9</f>
        <v>1</v>
      </c>
      <c r="BR294" s="25">
        <v>0</v>
      </c>
      <c r="BS294" s="19">
        <v>1</v>
      </c>
      <c r="BT294" s="24">
        <v>0</v>
      </c>
      <c r="BV294" s="1">
        <f t="shared" ref="BV294" si="2601">BL294*BQ291+BN294*BQ294-BM294*BR291-BO294*BR294</f>
        <v>-0.61040734898251781</v>
      </c>
      <c r="BW294" s="9">
        <f t="shared" ref="BW294" si="2602">(BL294*BR291+BM294*BQ291+BN294*BR294+BO294*BQ294)</f>
        <v>-0.89155221837844623</v>
      </c>
      <c r="BX294" s="2">
        <f t="shared" ref="BX294" si="2603">BL294*BS291+BN294*BS294-BM294*BT291-BO294*BT294</f>
        <v>-0.61040734898251781</v>
      </c>
      <c r="BY294" s="8">
        <f t="shared" ref="BY294" si="2604">(BL294*BT291+BM294*BS291+BN294*BT294+BO294*BS294)</f>
        <v>0</v>
      </c>
      <c r="CA294" s="56">
        <f t="shared" ref="CA294" si="2605">(180/PI())*ATAN(-1*(BW291+BW294)/(BV291+BV294))</f>
        <v>-52.573764454976633</v>
      </c>
      <c r="CC294" s="117">
        <f t="shared" ref="CC294" si="2606">20*LOG(((1-(10^(CA291/20)^2)*(1-((1-CC291)/(1+CC291))^2))^0.5))</f>
        <v>-18.484991079566516</v>
      </c>
      <c r="CD294" s="13"/>
      <c r="CE294" s="59">
        <f t="shared" si="2535"/>
        <v>5.3</v>
      </c>
      <c r="CF294" s="60">
        <f t="shared" si="2536"/>
        <v>-49.70217412936907</v>
      </c>
      <c r="CG294" s="62">
        <f t="shared" si="2537"/>
        <v>-73.840782934035559</v>
      </c>
      <c r="CH294" s="64"/>
      <c r="CI294" s="86"/>
      <c r="CJ294" s="86"/>
      <c r="CK294" s="17">
        <f t="shared" si="2538"/>
        <v>-2.0253038420205969E-5</v>
      </c>
    </row>
    <row r="295" spans="2:89" ht="18.600000000000001" customHeight="1">
      <c r="CE295" s="59">
        <f t="shared" si="2535"/>
        <v>5.32</v>
      </c>
      <c r="CF295" s="60">
        <f t="shared" si="2536"/>
        <v>-49.720280646136899</v>
      </c>
      <c r="CG295" s="62">
        <f t="shared" si="2537"/>
        <v>-73.90304605645467</v>
      </c>
      <c r="CH295" s="86"/>
      <c r="CI295" s="86"/>
      <c r="CJ295" s="86"/>
      <c r="CK295" s="17">
        <f t="shared" si="2538"/>
        <v>-2.010954501512576E-5</v>
      </c>
    </row>
    <row r="296" spans="2:89" ht="18.600000000000001" customHeight="1" thickBot="1">
      <c r="E296" s="6" t="s">
        <v>3</v>
      </c>
      <c r="J296" s="6" t="s">
        <v>5</v>
      </c>
      <c r="O296" s="6" t="s">
        <v>10</v>
      </c>
      <c r="T296" s="6" t="s">
        <v>6</v>
      </c>
      <c r="Y296" s="6" t="s">
        <v>11</v>
      </c>
      <c r="AD296" s="6" t="s">
        <v>12</v>
      </c>
      <c r="AI296" s="6" t="s">
        <v>13</v>
      </c>
      <c r="AN296" s="6" t="s">
        <v>14</v>
      </c>
      <c r="AS296" s="6" t="s">
        <v>15</v>
      </c>
      <c r="AX296" s="6" t="s">
        <v>19</v>
      </c>
      <c r="BC296" s="6" t="s">
        <v>17</v>
      </c>
      <c r="BH296" s="6" t="s">
        <v>20</v>
      </c>
      <c r="BM296" s="6" t="s">
        <v>18</v>
      </c>
      <c r="BQ296" s="26" t="s">
        <v>16</v>
      </c>
      <c r="BR296" s="26"/>
      <c r="BS296" s="21"/>
      <c r="BT296" s="21"/>
      <c r="BU296" s="21"/>
      <c r="BV296" s="21"/>
      <c r="BW296" s="26" t="s">
        <v>21</v>
      </c>
      <c r="BX296" s="21"/>
      <c r="BY296" s="21"/>
      <c r="CE296" s="59">
        <f t="shared" si="2535"/>
        <v>5.34</v>
      </c>
      <c r="CF296" s="60">
        <f t="shared" si="2536"/>
        <v>-49.738446380071082</v>
      </c>
      <c r="CG296" s="62">
        <f t="shared" si="2537"/>
        <v>-73.964825359167818</v>
      </c>
      <c r="CH296" s="86"/>
      <c r="CI296" s="86"/>
      <c r="CJ296" s="86"/>
      <c r="CK296" s="17">
        <f t="shared" si="2538"/>
        <v>-1.9966967424744356E-5</v>
      </c>
    </row>
    <row r="297" spans="2:89" ht="18.600000000000001" customHeight="1" thickBot="1">
      <c r="B297" s="11"/>
      <c r="D297" s="266" t="s">
        <v>113</v>
      </c>
      <c r="E297" s="267"/>
      <c r="F297" s="268" t="s">
        <v>114</v>
      </c>
      <c r="G297" s="269"/>
      <c r="H297" s="237"/>
      <c r="I297" s="262" t="s">
        <v>0</v>
      </c>
      <c r="J297" s="263"/>
      <c r="K297" s="264" t="s">
        <v>1</v>
      </c>
      <c r="L297" s="265"/>
      <c r="M297" s="21"/>
      <c r="N297" s="262" t="s">
        <v>115</v>
      </c>
      <c r="O297" s="263"/>
      <c r="P297" s="264" t="s">
        <v>116</v>
      </c>
      <c r="Q297" s="265"/>
      <c r="R297" s="21"/>
      <c r="S297" s="266" t="s">
        <v>117</v>
      </c>
      <c r="T297" s="267"/>
      <c r="U297" s="268" t="s">
        <v>118</v>
      </c>
      <c r="V297" s="269"/>
      <c r="W297" s="20"/>
      <c r="X297" s="262" t="s">
        <v>119</v>
      </c>
      <c r="Y297" s="263"/>
      <c r="Z297" s="264" t="s">
        <v>120</v>
      </c>
      <c r="AA297" s="265"/>
      <c r="AB297" s="20"/>
      <c r="AC297" s="262" t="s">
        <v>121</v>
      </c>
      <c r="AD297" s="263"/>
      <c r="AE297" s="264" t="s">
        <v>7</v>
      </c>
      <c r="AF297" s="265"/>
      <c r="AG297" s="20"/>
      <c r="AH297" s="262" t="s">
        <v>122</v>
      </c>
      <c r="AI297" s="263"/>
      <c r="AJ297" s="264" t="s">
        <v>123</v>
      </c>
      <c r="AK297" s="265"/>
      <c r="AL297" s="20"/>
      <c r="AM297" s="266" t="s">
        <v>124</v>
      </c>
      <c r="AN297" s="267"/>
      <c r="AO297" s="268" t="s">
        <v>125</v>
      </c>
      <c r="AP297" s="269"/>
      <c r="AQ297" s="21"/>
      <c r="AR297" s="262" t="s">
        <v>126</v>
      </c>
      <c r="AS297" s="263"/>
      <c r="AT297" s="264" t="s">
        <v>2</v>
      </c>
      <c r="AU297" s="265"/>
      <c r="AV297" s="41"/>
      <c r="AW297" s="262" t="s">
        <v>127</v>
      </c>
      <c r="AX297" s="263"/>
      <c r="AY297" s="264" t="s">
        <v>128</v>
      </c>
      <c r="AZ297" s="265"/>
      <c r="BA297" s="20"/>
      <c r="BB297" s="262" t="s">
        <v>129</v>
      </c>
      <c r="BC297" s="263"/>
      <c r="BD297" s="264" t="s">
        <v>130</v>
      </c>
      <c r="BE297" s="265"/>
      <c r="BF297" s="41"/>
      <c r="BG297" s="266" t="s">
        <v>131</v>
      </c>
      <c r="BH297" s="267"/>
      <c r="BI297" s="268" t="s">
        <v>132</v>
      </c>
      <c r="BJ297" s="269"/>
      <c r="BK297" s="41"/>
      <c r="BL297" s="262" t="s">
        <v>133</v>
      </c>
      <c r="BM297" s="263"/>
      <c r="BN297" s="264" t="s">
        <v>134</v>
      </c>
      <c r="BO297" s="265"/>
      <c r="BP297" s="41"/>
      <c r="BQ297" s="262" t="s">
        <v>135</v>
      </c>
      <c r="BR297" s="263"/>
      <c r="BS297" s="264" t="s">
        <v>136</v>
      </c>
      <c r="BT297" s="265"/>
      <c r="BU297" s="20"/>
      <c r="BV297" s="262" t="s">
        <v>137</v>
      </c>
      <c r="BW297" s="263"/>
      <c r="BX297" s="264" t="s">
        <v>138</v>
      </c>
      <c r="BY297" s="265"/>
      <c r="CA297" s="27" t="s">
        <v>8</v>
      </c>
      <c r="CC297" s="113" t="s">
        <v>74</v>
      </c>
      <c r="CD297" s="13"/>
      <c r="CE297" s="59">
        <f t="shared" si="2535"/>
        <v>5.36</v>
      </c>
      <c r="CF297" s="60">
        <f t="shared" si="2536"/>
        <v>-49.75666915804085</v>
      </c>
      <c r="CG297" s="62">
        <f t="shared" si="2537"/>
        <v>-74.026126526470875</v>
      </c>
      <c r="CH297" s="64"/>
      <c r="CI297" s="86"/>
      <c r="CJ297" s="86"/>
      <c r="CK297" s="17">
        <f t="shared" si="2538"/>
        <v>-1.9825309531407908E-5</v>
      </c>
    </row>
    <row r="298" spans="2:89" ht="18.600000000000001" customHeight="1" thickTop="1" thickBot="1">
      <c r="B298" s="37">
        <v>0.86</v>
      </c>
      <c r="D298" s="1">
        <v>1</v>
      </c>
      <c r="E298" s="7">
        <v>0</v>
      </c>
      <c r="F298" s="2">
        <v>0</v>
      </c>
      <c r="G298" s="8">
        <v>0</v>
      </c>
      <c r="I298" s="1">
        <v>1</v>
      </c>
      <c r="J298" s="9">
        <v>0</v>
      </c>
      <c r="K298" s="2">
        <v>0</v>
      </c>
      <c r="L298" s="8">
        <f t="shared" ref="L298:L361" si="2607">IF(0=(1-$J$9*$K$9*$B298^2),10^18,$B298*$K$9/(1-$J$9*$K$9*$B298^2))</f>
        <v>1.2398687999372719</v>
      </c>
      <c r="N298" s="1">
        <f t="shared" ref="N298" si="2608">D298*I298+F298*I301-E298*J298-G298*J301</f>
        <v>1</v>
      </c>
      <c r="O298" s="9">
        <f t="shared" ref="O298" si="2609">(D298*J298+E298*I298+F298*J301+G298*I301)</f>
        <v>0</v>
      </c>
      <c r="P298" s="2">
        <f t="shared" ref="P298" si="2610">D298*K298+F298*K301-E298*L298-G298*L301</f>
        <v>0</v>
      </c>
      <c r="Q298" s="8">
        <f t="shared" ref="Q298" si="2611">(D298*L298+E298*K298+F298*L301+G298*K301)</f>
        <v>1.2398687999372719</v>
      </c>
      <c r="S298" s="1">
        <v>1</v>
      </c>
      <c r="T298" s="7">
        <v>0</v>
      </c>
      <c r="U298" s="2">
        <v>0</v>
      </c>
      <c r="V298" s="8">
        <v>0</v>
      </c>
      <c r="X298" s="1">
        <f t="shared" ref="X298" si="2612">N298*S298+P298*S301-O298*T298-Q298*T301</f>
        <v>-0.61147979691687149</v>
      </c>
      <c r="Y298" s="9">
        <f t="shared" ref="Y298" si="2613">(N298*T298+O298*S298+P298*T301+Q298*S301)</f>
        <v>0</v>
      </c>
      <c r="Z298" s="2">
        <f t="shared" ref="Z298" si="2614">N298*U298+P298*U301-O298*V298-Q298*V301</f>
        <v>0</v>
      </c>
      <c r="AA298" s="8">
        <f t="shared" ref="AA298" si="2615">(N298*V298+O298*U298+P298*V301+Q298*U301)</f>
        <v>1.2398687999372719</v>
      </c>
      <c r="AB298" s="20"/>
      <c r="AC298" s="1">
        <v>1</v>
      </c>
      <c r="AD298" s="9">
        <v>0</v>
      </c>
      <c r="AE298" s="2">
        <v>0</v>
      </c>
      <c r="AF298" s="8">
        <f t="shared" ref="AF298:AF361" si="2616">IF(0=(1-$AE$9*$AD$9*$B298^2),10^18,$B298*$AE$9/(1-$AE$9*$AD$9*$B298^2))</f>
        <v>1.3575806292393018</v>
      </c>
      <c r="AH298" s="1">
        <f t="shared" ref="AH298" si="2617">X298*AC298+Z298*AC301-Y298*AD298-AA298*AD301</f>
        <v>-0.61147979691687149</v>
      </c>
      <c r="AI298" s="9">
        <f t="shared" ref="AI298" si="2618">(X298*AD298+Y298*AC298+Z298*AD301+AA298*AC301)</f>
        <v>0</v>
      </c>
      <c r="AJ298" s="2">
        <f t="shared" ref="AJ298" si="2619">X298*AE298+Z298*AE301-Y298*AF298-AA298*AF301</f>
        <v>0</v>
      </c>
      <c r="AK298" s="8">
        <f t="shared" ref="AK298" si="2620">(X298*AF298+Y298*AE298+Z298*AF301+AA298*AE301)</f>
        <v>0.40973567247174514</v>
      </c>
      <c r="AM298" s="1">
        <v>1</v>
      </c>
      <c r="AN298" s="7">
        <v>0</v>
      </c>
      <c r="AO298" s="2">
        <v>0</v>
      </c>
      <c r="AP298" s="8">
        <v>0</v>
      </c>
      <c r="AR298" s="1">
        <f t="shared" ref="AR298" si="2621">AH298*AM298+AJ298*AM301-AI298*AN298-AK298*AN301</f>
        <v>-1.0617416052814521</v>
      </c>
      <c r="AS298" s="9">
        <f t="shared" ref="AS298" si="2622">(AH298*AN298+AI298*AM298+AJ298*AN301+AK298*AM301)</f>
        <v>0</v>
      </c>
      <c r="AT298" s="2">
        <f t="shared" ref="AT298" si="2623">AH298*AO298+AJ298*AO301-AI298*AP298-AK298*AP301</f>
        <v>0</v>
      </c>
      <c r="AU298" s="8">
        <f t="shared" ref="AU298" si="2624">(AH298*AP298+AI298*AO298+AJ298*AP301+AK298*AO301)</f>
        <v>0.40973567247174514</v>
      </c>
      <c r="AV298" s="20"/>
      <c r="AW298" s="1">
        <v>1</v>
      </c>
      <c r="AX298" s="9">
        <v>0</v>
      </c>
      <c r="AY298" s="2">
        <v>0</v>
      </c>
      <c r="AZ298" s="8">
        <f t="shared" ref="AZ298:AZ361" si="2625">IF(0=(1-$AX$9*$AY$9*$B298^2),10^18,$B298*$AY$9/(1-$AX$9*$AY$9*$B298^2))</f>
        <v>1.1933170539114493</v>
      </c>
      <c r="BB298" s="1">
        <f t="shared" ref="BB298" si="2626">AR298*AW298+AT298*AW301-AS298*AX298-AU298*AX301</f>
        <v>-1.0617416052814521</v>
      </c>
      <c r="BC298" s="9">
        <f t="shared" ref="BC298" si="2627">(AR298*AX298+AS298*AW298+AT298*AX301+AU298*AW301)</f>
        <v>0</v>
      </c>
      <c r="BD298" s="2">
        <f t="shared" ref="BD298" si="2628">AR298*AY298+AT298*AY301-AS298*AZ298-AU298*AZ301</f>
        <v>0</v>
      </c>
      <c r="BE298" s="8">
        <f t="shared" ref="BE298" si="2629">(AR298*AZ298+AS298*AY298+AT298*AZ301+AU298*AY301)</f>
        <v>-0.85725869195793014</v>
      </c>
      <c r="BG298" s="1">
        <v>1</v>
      </c>
      <c r="BH298" s="7">
        <v>0</v>
      </c>
      <c r="BI298" s="2">
        <v>0</v>
      </c>
      <c r="BJ298" s="8">
        <v>0</v>
      </c>
      <c r="BK298" s="20"/>
      <c r="BL298" s="1">
        <f t="shared" ref="BL298" si="2630">BB298*BG298+BD298*BG301-BC298*BH298-BE298*BH301</f>
        <v>-0.44540689611137874</v>
      </c>
      <c r="BM298" s="9">
        <f t="shared" ref="BM298" si="2631">(BB298*BH298+BC298*BG298+BD298*BH301+BE298*BG301)</f>
        <v>0</v>
      </c>
      <c r="BN298" s="2">
        <f t="shared" ref="BN298" si="2632">BB298*BI298+BD298*BI301-BC298*BJ298-BE298*BJ301</f>
        <v>0</v>
      </c>
      <c r="BO298" s="8">
        <f t="shared" ref="BO298" si="2633">(BB298*BJ298+BC298*BI298+BD298*BJ301+BE298*BI301)</f>
        <v>-0.85725869195793014</v>
      </c>
      <c r="BP298" s="20"/>
      <c r="BQ298" s="16">
        <v>1</v>
      </c>
      <c r="BR298" s="23">
        <v>0</v>
      </c>
      <c r="BS298" s="14">
        <v>0</v>
      </c>
      <c r="BT298" s="22">
        <v>0</v>
      </c>
      <c r="BV298" s="1">
        <f t="shared" ref="BV298" si="2634">BL298*BQ298+BN298*BQ301-BM298*BR298-BO298*BR301</f>
        <v>-0.44540689611137874</v>
      </c>
      <c r="BW298" s="9">
        <f t="shared" ref="BW298" si="2635">(BL298*BR298+BM298*BQ298+BN298*BR301+BO298*BQ301)</f>
        <v>-0.85725869195793014</v>
      </c>
      <c r="BX298" s="2">
        <f t="shared" ref="BX298" si="2636">BL298*BS298+BN298*BS301-BM298*BT298-BO298*BT301</f>
        <v>0</v>
      </c>
      <c r="BY298" s="8">
        <f t="shared" ref="BY298" si="2637">(BL298*BT298+BM298*BS298+BN298*BT301+BO298*BS301)</f>
        <v>-0.85725869195793014</v>
      </c>
      <c r="CA298" s="28">
        <f t="shared" ref="CA298" si="2638">20*LOG(((1+$BR$9)/$BR$9)/((BV298+BV301)^2+(BW298+BW301)^2)^0.5)</f>
        <v>-6.5747539962783437E-3</v>
      </c>
      <c r="CC298" s="114">
        <f t="shared" ref="CC298" si="2639">((BV298^2+BW298^2)^0.5)/((BV301^2+BW301^2)^0.5)</f>
        <v>0.93271833156518213</v>
      </c>
      <c r="CD298" s="13"/>
      <c r="CE298" s="59">
        <f t="shared" si="2535"/>
        <v>5.38</v>
      </c>
      <c r="CF298" s="60">
        <f t="shared" si="2536"/>
        <v>-49.774946863713822</v>
      </c>
      <c r="CG298" s="62">
        <f t="shared" si="2537"/>
        <v>-74.086955152951873</v>
      </c>
      <c r="CH298" s="64"/>
      <c r="CI298" s="86"/>
      <c r="CJ298" s="86"/>
      <c r="CK298" s="17">
        <f t="shared" si="2538"/>
        <v>-1.9684574736262102E-5</v>
      </c>
    </row>
    <row r="299" spans="2:89" ht="18.600000000000001" customHeight="1" thickBot="1">
      <c r="D299" s="3"/>
      <c r="G299" s="4"/>
      <c r="I299" s="3"/>
      <c r="L299" s="4"/>
      <c r="N299" s="3"/>
      <c r="Q299" s="4"/>
      <c r="S299" s="3"/>
      <c r="V299" s="4"/>
      <c r="X299" s="3"/>
      <c r="AA299" s="4"/>
      <c r="AC299" s="3"/>
      <c r="AF299" s="4"/>
      <c r="AH299" s="3"/>
      <c r="AK299" s="4"/>
      <c r="AM299" s="3"/>
      <c r="AP299" s="4"/>
      <c r="AR299" s="3"/>
      <c r="AU299" s="4"/>
      <c r="AW299" s="3"/>
      <c r="AZ299" s="4"/>
      <c r="BB299" s="3"/>
      <c r="BE299" s="4"/>
      <c r="BG299" s="3"/>
      <c r="BJ299" s="4"/>
      <c r="BL299" s="3"/>
      <c r="BO299" s="4"/>
      <c r="BQ299" s="16"/>
      <c r="BR299" s="14"/>
      <c r="BS299" s="14"/>
      <c r="BT299" s="17"/>
      <c r="BV299" s="3"/>
      <c r="BY299" s="4"/>
      <c r="CC299" s="115"/>
      <c r="CD299" s="13"/>
      <c r="CE299" s="59">
        <f t="shared" si="2535"/>
        <v>5.4</v>
      </c>
      <c r="CF299" s="60">
        <f t="shared" si="2536"/>
        <v>-49.793277435926974</v>
      </c>
      <c r="CG299" s="62">
        <f t="shared" si="2537"/>
        <v>-74.147316745272647</v>
      </c>
      <c r="CH299" s="64"/>
      <c r="CI299" s="86"/>
      <c r="CJ299" s="86"/>
      <c r="CK299" s="17">
        <f t="shared" si="2538"/>
        <v>-1.9544765977574464E-5</v>
      </c>
    </row>
    <row r="300" spans="2:89" ht="18.600000000000001" customHeight="1" thickBot="1">
      <c r="D300" s="271" t="s">
        <v>141</v>
      </c>
      <c r="E300" s="272"/>
      <c r="F300" s="273" t="s">
        <v>142</v>
      </c>
      <c r="G300" s="274"/>
      <c r="H300" s="237"/>
      <c r="I300" s="271" t="s">
        <v>143</v>
      </c>
      <c r="J300" s="272"/>
      <c r="K300" s="273" t="s">
        <v>144</v>
      </c>
      <c r="L300" s="274"/>
      <c r="N300" s="262" t="s">
        <v>145</v>
      </c>
      <c r="O300" s="263"/>
      <c r="P300" s="264" t="s">
        <v>146</v>
      </c>
      <c r="Q300" s="265"/>
      <c r="S300" s="271" t="s">
        <v>147</v>
      </c>
      <c r="T300" s="272"/>
      <c r="U300" s="273" t="s">
        <v>148</v>
      </c>
      <c r="V300" s="274"/>
      <c r="W300" s="20"/>
      <c r="X300" s="262" t="s">
        <v>149</v>
      </c>
      <c r="Y300" s="263"/>
      <c r="Z300" s="264" t="s">
        <v>150</v>
      </c>
      <c r="AA300" s="265"/>
      <c r="AB300" s="20"/>
      <c r="AC300" s="271" t="s">
        <v>151</v>
      </c>
      <c r="AD300" s="272"/>
      <c r="AE300" s="273" t="s">
        <v>152</v>
      </c>
      <c r="AF300" s="274"/>
      <c r="AG300" s="20"/>
      <c r="AH300" s="262" t="s">
        <v>153</v>
      </c>
      <c r="AI300" s="263"/>
      <c r="AJ300" s="264" t="s">
        <v>154</v>
      </c>
      <c r="AK300" s="265"/>
      <c r="AL300" s="20"/>
      <c r="AM300" s="271" t="s">
        <v>155</v>
      </c>
      <c r="AN300" s="272"/>
      <c r="AO300" s="273" t="s">
        <v>156</v>
      </c>
      <c r="AP300" s="274"/>
      <c r="AR300" s="262" t="s">
        <v>157</v>
      </c>
      <c r="AS300" s="263"/>
      <c r="AT300" s="264" t="s">
        <v>158</v>
      </c>
      <c r="AU300" s="265"/>
      <c r="AV300" s="41"/>
      <c r="AW300" s="271" t="s">
        <v>159</v>
      </c>
      <c r="AX300" s="272"/>
      <c r="AY300" s="273" t="s">
        <v>160</v>
      </c>
      <c r="AZ300" s="274"/>
      <c r="BA300" s="20"/>
      <c r="BB300" s="262" t="s">
        <v>161</v>
      </c>
      <c r="BC300" s="263"/>
      <c r="BD300" s="264" t="s">
        <v>162</v>
      </c>
      <c r="BE300" s="265"/>
      <c r="BF300" s="41"/>
      <c r="BG300" s="271" t="s">
        <v>163</v>
      </c>
      <c r="BH300" s="272"/>
      <c r="BI300" s="273" t="s">
        <v>164</v>
      </c>
      <c r="BJ300" s="274"/>
      <c r="BK300" s="41"/>
      <c r="BL300" s="262" t="s">
        <v>165</v>
      </c>
      <c r="BM300" s="263"/>
      <c r="BN300" s="264" t="s">
        <v>166</v>
      </c>
      <c r="BO300" s="265"/>
      <c r="BP300" s="41"/>
      <c r="BQ300" s="271" t="s">
        <v>167</v>
      </c>
      <c r="BR300" s="272"/>
      <c r="BS300" s="273" t="s">
        <v>168</v>
      </c>
      <c r="BT300" s="274"/>
      <c r="BU300" s="20"/>
      <c r="BV300" s="262" t="s">
        <v>169</v>
      </c>
      <c r="BW300" s="263"/>
      <c r="BX300" s="264" t="s">
        <v>170</v>
      </c>
      <c r="BY300" s="265"/>
      <c r="CA300" s="55" t="s">
        <v>35</v>
      </c>
      <c r="CC300" s="116" t="s">
        <v>75</v>
      </c>
      <c r="CD300" s="13"/>
      <c r="CE300" s="59">
        <f t="shared" si="2535"/>
        <v>5.42</v>
      </c>
      <c r="CF300" s="60">
        <f t="shared" si="2536"/>
        <v>-49.811658867111092</v>
      </c>
      <c r="CG300" s="62">
        <f t="shared" si="2537"/>
        <v>-74.207216723907848</v>
      </c>
      <c r="CH300" s="64"/>
      <c r="CI300" s="86"/>
      <c r="CJ300" s="86"/>
      <c r="CK300" s="17">
        <f t="shared" si="2538"/>
        <v>-1.9405885754842656E-5</v>
      </c>
    </row>
    <row r="301" spans="2:89" ht="18.600000000000001" customHeight="1" thickTop="1" thickBot="1">
      <c r="D301" s="1">
        <v>0</v>
      </c>
      <c r="E301" s="9">
        <f t="shared" ref="E301" si="2640">$E$9*$B298</f>
        <v>1.0120480000000001</v>
      </c>
      <c r="F301" s="2">
        <v>1</v>
      </c>
      <c r="G301" s="8">
        <v>0</v>
      </c>
      <c r="I301" s="1">
        <v>0</v>
      </c>
      <c r="J301" s="9">
        <v>0</v>
      </c>
      <c r="K301" s="2">
        <v>1</v>
      </c>
      <c r="L301" s="8">
        <v>0</v>
      </c>
      <c r="N301" s="1">
        <f t="shared" ref="N301" si="2641">D301*I298+F301*I301-E301*J298-G301*J301</f>
        <v>0</v>
      </c>
      <c r="O301" s="9">
        <f t="shared" ref="O301" si="2642">(D301*J298+E301*I298+F301*J301+G301*I301)</f>
        <v>1.0120480000000001</v>
      </c>
      <c r="P301" s="2">
        <f t="shared" ref="P301" si="2643">D301*K298+F301*K301-E301*L298-G301*L301</f>
        <v>-0.25480673923891617</v>
      </c>
      <c r="Q301" s="8">
        <f t="shared" ref="Q301" si="2644">(D301*L298+E301*K298+F301*L301+G301*K301)</f>
        <v>0</v>
      </c>
      <c r="S301" s="1">
        <v>0</v>
      </c>
      <c r="T301" s="9">
        <f t="shared" ref="T301" si="2645">$T$9*$B298</f>
        <v>1.2997180000000002</v>
      </c>
      <c r="U301" s="2">
        <v>1</v>
      </c>
      <c r="V301" s="8">
        <v>0</v>
      </c>
      <c r="X301" s="1">
        <f t="shared" ref="X301" si="2646">N301*S298+P301*S301-O301*T298-Q301*T301</f>
        <v>0</v>
      </c>
      <c r="Y301" s="9">
        <f t="shared" ref="Y301" si="2647">(N301*T298+O301*S298+P301*T301+Q301*S301)</f>
        <v>0.68087109448987437</v>
      </c>
      <c r="Z301" s="2">
        <f t="shared" ref="Z301" si="2648">N301*U298+P301*U301-O301*V298-Q301*V301</f>
        <v>-0.25480673923891617</v>
      </c>
      <c r="AA301" s="8">
        <f t="shared" ref="AA301" si="2649">(N301*V298+O301*U298+P301*V301+Q301*U301)</f>
        <v>0</v>
      </c>
      <c r="AB301" s="20"/>
      <c r="AC301" s="1">
        <v>0</v>
      </c>
      <c r="AD301" s="9">
        <v>0</v>
      </c>
      <c r="AE301" s="2">
        <v>1</v>
      </c>
      <c r="AF301" s="8">
        <v>0</v>
      </c>
      <c r="AH301" s="1">
        <f t="shared" ref="AH301" si="2650">X301*AC298+Z301*AC301-Y301*AD298-AA301*AD301</f>
        <v>0</v>
      </c>
      <c r="AI301" s="9">
        <f t="shared" ref="AI301" si="2651">(X301*AD298+Y301*AC298+Z301*AD301+AA301*AC301)</f>
        <v>0.68087109448987437</v>
      </c>
      <c r="AJ301" s="2">
        <f t="shared" ref="AJ301" si="2652">X301*AE298+Z301*AE301-Y301*AF298-AA301*AF301</f>
        <v>-1.1791441481273319</v>
      </c>
      <c r="AK301" s="8">
        <f t="shared" ref="AK301" si="2653">(X301*AF298+Y301*AE298+Z301*AF301+AA301*AE301)</f>
        <v>0</v>
      </c>
      <c r="AM301" s="1">
        <v>0</v>
      </c>
      <c r="AN301" s="9">
        <f t="shared" ref="AN301" si="2654">$AN$9*$B298</f>
        <v>1.098908</v>
      </c>
      <c r="AO301" s="2">
        <v>1</v>
      </c>
      <c r="AP301" s="8">
        <v>0</v>
      </c>
      <c r="AR301" s="1">
        <f t="shared" ref="AR301" si="2655">AH301*AM298+AJ301*AM301-AI301*AN298-AK301*AN301</f>
        <v>0</v>
      </c>
      <c r="AS301" s="9">
        <f t="shared" ref="AS301" si="2656">(AH301*AN298+AI301*AM298+AJ301*AN301+AK301*AM301)</f>
        <v>-0.61489984304043577</v>
      </c>
      <c r="AT301" s="2">
        <f t="shared" ref="AT301" si="2657">AH301*AO298+AJ301*AO301-AI301*AP298-AK301*AP301</f>
        <v>-1.1791441481273319</v>
      </c>
      <c r="AU301" s="8">
        <f t="shared" ref="AU301" si="2658">(AH301*AP298+AI301*AO298+AJ301*AP301+AK301*AO301)</f>
        <v>0</v>
      </c>
      <c r="AV301" s="20"/>
      <c r="AW301" s="1">
        <v>0</v>
      </c>
      <c r="AX301" s="9">
        <v>0</v>
      </c>
      <c r="AY301" s="2">
        <v>1</v>
      </c>
      <c r="AZ301" s="8">
        <v>0</v>
      </c>
      <c r="BB301" s="1">
        <f t="shared" ref="BB301" si="2659">AR301*AW298+AT301*AW301-AS301*AX298-AU301*AX301</f>
        <v>0</v>
      </c>
      <c r="BC301" s="9">
        <f t="shared" ref="BC301" si="2660">(AR301*AX298+AS301*AW298+AT301*AX301+AU301*AW301)</f>
        <v>-0.61489984304043577</v>
      </c>
      <c r="BD301" s="2">
        <f t="shared" ref="BD301" si="2661">AR301*AY298+AT301*AY301-AS301*AZ298-AU301*AZ301</f>
        <v>-0.44537367897970659</v>
      </c>
      <c r="BE301" s="8">
        <f t="shared" ref="BE301" si="2662">(AR301*AZ298+AS301*AY298+AT301*AZ301+AU301*AY301)</f>
        <v>0</v>
      </c>
      <c r="BG301" s="1">
        <v>0</v>
      </c>
      <c r="BH301" s="9">
        <f t="shared" ref="BH301" si="2663">$BH$9*$B298</f>
        <v>0.71895999999999993</v>
      </c>
      <c r="BI301" s="2">
        <v>1</v>
      </c>
      <c r="BJ301" s="8">
        <v>0</v>
      </c>
      <c r="BK301" s="20"/>
      <c r="BL301" s="1">
        <f t="shared" ref="BL301" si="2664">BB301*BG298+BD301*BG301-BC301*BH298-BE301*BH301</f>
        <v>0</v>
      </c>
      <c r="BM301" s="9">
        <f t="shared" ref="BM301" si="2665">(BB301*BH298+BC301*BG298+BD301*BH301+BE301*BG301)</f>
        <v>-0.93510570327968556</v>
      </c>
      <c r="BN301" s="2">
        <f t="shared" ref="BN301" si="2666">BB301*BI298+BD301*BI301-BC301*BJ298-BE301*BJ301</f>
        <v>-0.44537367897970659</v>
      </c>
      <c r="BO301" s="8">
        <f t="shared" ref="BO301" si="2667">(BB301*BJ298+BC301*BI298+BD301*BJ301+BE301*BI301)</f>
        <v>0</v>
      </c>
      <c r="BP301" s="20"/>
      <c r="BQ301" s="18">
        <f t="shared" ref="BQ301:BQ364" si="2668">1/$BR$9</f>
        <v>1</v>
      </c>
      <c r="BR301" s="25">
        <v>0</v>
      </c>
      <c r="BS301" s="19">
        <v>1</v>
      </c>
      <c r="BT301" s="24">
        <v>0</v>
      </c>
      <c r="BV301" s="1">
        <f t="shared" ref="BV301" si="2669">BL301*BQ298+BN301*BQ301-BM301*BR298-BO301*BR301</f>
        <v>-0.44537367897970659</v>
      </c>
      <c r="BW301" s="9">
        <f t="shared" ref="BW301" si="2670">(BL301*BR298+BM301*BQ298+BN301*BR301+BO301*BQ301)</f>
        <v>-0.93510570327968556</v>
      </c>
      <c r="BX301" s="2">
        <f t="shared" ref="BX301" si="2671">BL301*BS298+BN301*BS301-BM301*BT298-BO301*BT301</f>
        <v>-0.44537367897970659</v>
      </c>
      <c r="BY301" s="8">
        <f t="shared" ref="BY301" si="2672">(BL301*BT298+BM301*BS298+BN301*BT301+BO301*BS301)</f>
        <v>0</v>
      </c>
      <c r="CA301" s="56">
        <f t="shared" ref="CA301" si="2673">(180/PI())*ATAN(-1*(BW298+BW301)/(BV298+BV301))</f>
        <v>-63.573252442456912</v>
      </c>
      <c r="CC301" s="117">
        <f t="shared" ref="CC301" si="2674">20*LOG(((1-(10^(CA298/20)^2)*(1-((1-CC298)/(1+CC298))^2))^0.5))</f>
        <v>-25.649865890780209</v>
      </c>
      <c r="CD301" s="13"/>
      <c r="CE301" s="59">
        <f t="shared" si="2535"/>
        <v>5.44</v>
      </c>
      <c r="CF301" s="60">
        <f t="shared" si="2536"/>
        <v>-49.83008920176659</v>
      </c>
      <c r="CG301" s="62">
        <f t="shared" si="2537"/>
        <v>-74.266660424842385</v>
      </c>
      <c r="CH301" s="64"/>
      <c r="CI301" s="86"/>
      <c r="CJ301" s="86"/>
      <c r="CK301" s="17">
        <f t="shared" si="2538"/>
        <v>-1.9267936143259452E-5</v>
      </c>
    </row>
    <row r="302" spans="2:89" ht="18.600000000000001" customHeight="1">
      <c r="CE302" s="59">
        <f t="shared" si="2535"/>
        <v>5.46</v>
      </c>
      <c r="CF302" s="60">
        <f t="shared" si="2536"/>
        <v>-49.848566534988919</v>
      </c>
      <c r="CG302" s="62">
        <f t="shared" si="2537"/>
        <v>-74.32565310122861</v>
      </c>
      <c r="CH302" s="86"/>
      <c r="CI302" s="86"/>
      <c r="CJ302" s="86"/>
      <c r="CK302" s="17">
        <f t="shared" si="2538"/>
        <v>-1.9130918812999366E-5</v>
      </c>
    </row>
    <row r="303" spans="2:89" ht="18.600000000000001" customHeight="1" thickBot="1">
      <c r="E303" s="6" t="s">
        <v>3</v>
      </c>
      <c r="J303" s="6" t="s">
        <v>5</v>
      </c>
      <c r="O303" s="6" t="s">
        <v>10</v>
      </c>
      <c r="T303" s="6" t="s">
        <v>6</v>
      </c>
      <c r="Y303" s="6" t="s">
        <v>11</v>
      </c>
      <c r="AD303" s="6" t="s">
        <v>12</v>
      </c>
      <c r="AI303" s="6" t="s">
        <v>13</v>
      </c>
      <c r="AN303" s="6" t="s">
        <v>14</v>
      </c>
      <c r="AS303" s="6" t="s">
        <v>15</v>
      </c>
      <c r="AX303" s="6" t="s">
        <v>19</v>
      </c>
      <c r="BC303" s="6" t="s">
        <v>17</v>
      </c>
      <c r="BH303" s="6" t="s">
        <v>20</v>
      </c>
      <c r="BM303" s="6" t="s">
        <v>18</v>
      </c>
      <c r="BQ303" s="26" t="s">
        <v>16</v>
      </c>
      <c r="BR303" s="26"/>
      <c r="BS303" s="21"/>
      <c r="BT303" s="21"/>
      <c r="BU303" s="21"/>
      <c r="BV303" s="21"/>
      <c r="BW303" s="26" t="s">
        <v>21</v>
      </c>
      <c r="BX303" s="21"/>
      <c r="BY303" s="21"/>
      <c r="CE303" s="59">
        <f t="shared" si="2535"/>
        <v>5.48</v>
      </c>
      <c r="CF303" s="60">
        <f t="shared" si="2536"/>
        <v>-49.867089011041543</v>
      </c>
      <c r="CG303" s="62">
        <f t="shared" si="2537"/>
        <v>-74.38419992500414</v>
      </c>
      <c r="CH303" s="86"/>
      <c r="CI303" s="86"/>
      <c r="CJ303" s="86"/>
      <c r="CK303" s="17">
        <f t="shared" si="2538"/>
        <v>-1.8994835048505269E-5</v>
      </c>
    </row>
    <row r="304" spans="2:89" ht="18.600000000000001" customHeight="1" thickBot="1">
      <c r="B304" s="11"/>
      <c r="D304" s="266" t="s">
        <v>113</v>
      </c>
      <c r="E304" s="267"/>
      <c r="F304" s="268" t="s">
        <v>114</v>
      </c>
      <c r="G304" s="269"/>
      <c r="H304" s="237"/>
      <c r="I304" s="262" t="s">
        <v>0</v>
      </c>
      <c r="J304" s="263"/>
      <c r="K304" s="264" t="s">
        <v>1</v>
      </c>
      <c r="L304" s="265"/>
      <c r="M304" s="21"/>
      <c r="N304" s="262" t="s">
        <v>115</v>
      </c>
      <c r="O304" s="263"/>
      <c r="P304" s="264" t="s">
        <v>116</v>
      </c>
      <c r="Q304" s="265"/>
      <c r="R304" s="21"/>
      <c r="S304" s="266" t="s">
        <v>117</v>
      </c>
      <c r="T304" s="267"/>
      <c r="U304" s="268" t="s">
        <v>118</v>
      </c>
      <c r="V304" s="269"/>
      <c r="W304" s="20"/>
      <c r="X304" s="262" t="s">
        <v>119</v>
      </c>
      <c r="Y304" s="263"/>
      <c r="Z304" s="264" t="s">
        <v>120</v>
      </c>
      <c r="AA304" s="265"/>
      <c r="AB304" s="20"/>
      <c r="AC304" s="262" t="s">
        <v>121</v>
      </c>
      <c r="AD304" s="263"/>
      <c r="AE304" s="264" t="s">
        <v>7</v>
      </c>
      <c r="AF304" s="265"/>
      <c r="AG304" s="20"/>
      <c r="AH304" s="262" t="s">
        <v>122</v>
      </c>
      <c r="AI304" s="263"/>
      <c r="AJ304" s="264" t="s">
        <v>123</v>
      </c>
      <c r="AK304" s="265"/>
      <c r="AL304" s="20"/>
      <c r="AM304" s="266" t="s">
        <v>124</v>
      </c>
      <c r="AN304" s="267"/>
      <c r="AO304" s="268" t="s">
        <v>125</v>
      </c>
      <c r="AP304" s="269"/>
      <c r="AQ304" s="21"/>
      <c r="AR304" s="262" t="s">
        <v>126</v>
      </c>
      <c r="AS304" s="263"/>
      <c r="AT304" s="264" t="s">
        <v>2</v>
      </c>
      <c r="AU304" s="265"/>
      <c r="AV304" s="41"/>
      <c r="AW304" s="262" t="s">
        <v>127</v>
      </c>
      <c r="AX304" s="263"/>
      <c r="AY304" s="264" t="s">
        <v>128</v>
      </c>
      <c r="AZ304" s="265"/>
      <c r="BA304" s="20"/>
      <c r="BB304" s="262" t="s">
        <v>129</v>
      </c>
      <c r="BC304" s="263"/>
      <c r="BD304" s="264" t="s">
        <v>130</v>
      </c>
      <c r="BE304" s="265"/>
      <c r="BF304" s="41"/>
      <c r="BG304" s="266" t="s">
        <v>131</v>
      </c>
      <c r="BH304" s="267"/>
      <c r="BI304" s="268" t="s">
        <v>132</v>
      </c>
      <c r="BJ304" s="269"/>
      <c r="BK304" s="41"/>
      <c r="BL304" s="262" t="s">
        <v>133</v>
      </c>
      <c r="BM304" s="263"/>
      <c r="BN304" s="264" t="s">
        <v>134</v>
      </c>
      <c r="BO304" s="265"/>
      <c r="BP304" s="41"/>
      <c r="BQ304" s="262" t="s">
        <v>135</v>
      </c>
      <c r="BR304" s="263"/>
      <c r="BS304" s="264" t="s">
        <v>136</v>
      </c>
      <c r="BT304" s="265"/>
      <c r="BU304" s="20"/>
      <c r="BV304" s="262" t="s">
        <v>137</v>
      </c>
      <c r="BW304" s="263"/>
      <c r="BX304" s="264" t="s">
        <v>138</v>
      </c>
      <c r="BY304" s="265"/>
      <c r="CA304" s="27" t="s">
        <v>8</v>
      </c>
      <c r="CC304" s="113" t="s">
        <v>74</v>
      </c>
      <c r="CD304" s="13"/>
      <c r="CE304" s="59">
        <f t="shared" si="2535"/>
        <v>5.5</v>
      </c>
      <c r="CF304" s="60">
        <f t="shared" si="2536"/>
        <v>-49.885654821974946</v>
      </c>
      <c r="CG304" s="62">
        <f t="shared" si="2537"/>
        <v>-74.442305988471603</v>
      </c>
      <c r="CH304" s="64"/>
      <c r="CI304" s="86"/>
      <c r="CJ304" s="86"/>
      <c r="CK304" s="17">
        <f t="shared" si="2538"/>
        <v>-1.8859685762953374E-5</v>
      </c>
    </row>
    <row r="305" spans="2:89" ht="18.600000000000001" customHeight="1" thickTop="1" thickBot="1">
      <c r="B305" s="37">
        <v>0.88</v>
      </c>
      <c r="D305" s="1">
        <v>1</v>
      </c>
      <c r="E305" s="7">
        <v>0</v>
      </c>
      <c r="F305" s="2">
        <v>0</v>
      </c>
      <c r="G305" s="8">
        <v>0</v>
      </c>
      <c r="I305" s="1">
        <v>1</v>
      </c>
      <c r="J305" s="9">
        <v>0</v>
      </c>
      <c r="K305" s="2">
        <v>0</v>
      </c>
      <c r="L305" s="8">
        <f t="shared" ref="L305:L368" si="2675">IF(0=(1-$J$9*$K$9*$B305^2),10^18,$B305*$K$9/(1-$J$9*$K$9*$B305^2))</f>
        <v>1.2811664544610781</v>
      </c>
      <c r="N305" s="1">
        <f t="shared" ref="N305" si="2676">D305*I305+F305*I308-E305*J305-G305*J308</f>
        <v>1</v>
      </c>
      <c r="O305" s="9">
        <f t="shared" ref="O305" si="2677">(D305*J305+E305*I305+F305*J308+G305*I308)</f>
        <v>0</v>
      </c>
      <c r="P305" s="2">
        <f t="shared" ref="P305" si="2678">D305*K305+F305*K308-E305*L305-G305*L308</f>
        <v>0</v>
      </c>
      <c r="Q305" s="8">
        <f t="shared" ref="Q305" si="2679">(D305*L305+E305*K305+F305*L308+G305*K308)</f>
        <v>1.2811664544610781</v>
      </c>
      <c r="S305" s="1">
        <v>1</v>
      </c>
      <c r="T305" s="7">
        <v>0</v>
      </c>
      <c r="U305" s="2">
        <v>0</v>
      </c>
      <c r="V305" s="8">
        <v>0</v>
      </c>
      <c r="X305" s="1">
        <f t="shared" ref="X305" si="2680">N305*S305+P305*S308-O305*T305-Q305*T308</f>
        <v>-0.70387963911178408</v>
      </c>
      <c r="Y305" s="9">
        <f t="shared" ref="Y305" si="2681">(N305*T305+O305*S305+P305*T308+Q305*S308)</f>
        <v>0</v>
      </c>
      <c r="Z305" s="2">
        <f t="shared" ref="Z305" si="2682">N305*U305+P305*U308-O305*V305-Q305*V308</f>
        <v>0</v>
      </c>
      <c r="AA305" s="8">
        <f t="shared" ref="AA305" si="2683">(N305*V305+O305*U305+P305*V308+Q305*U308)</f>
        <v>1.2811664544610781</v>
      </c>
      <c r="AB305" s="20"/>
      <c r="AC305" s="1">
        <v>1</v>
      </c>
      <c r="AD305" s="9">
        <v>0</v>
      </c>
      <c r="AE305" s="2">
        <v>0</v>
      </c>
      <c r="AF305" s="8">
        <f t="shared" ref="AF305:AF368" si="2684">IF(0=(1-$AE$9*$AD$9*$B305^2),10^18,$B305*$AE$9/(1-$AE$9*$AD$9*$B305^2))</f>
        <v>1.4708412337182826</v>
      </c>
      <c r="AH305" s="1">
        <f t="shared" ref="AH305" si="2685">X305*AC305+Z305*AC308-Y305*AD305-AA305*AD308</f>
        <v>-0.70387963911178408</v>
      </c>
      <c r="AI305" s="9">
        <f t="shared" ref="AI305" si="2686">(X305*AD305+Y305*AC305+Z305*AD308+AA305*AC308)</f>
        <v>0</v>
      </c>
      <c r="AJ305" s="2">
        <f t="shared" ref="AJ305" si="2687">X305*AE305+Z305*AE308-Y305*AF305-AA305*AF308</f>
        <v>0</v>
      </c>
      <c r="AK305" s="8">
        <f t="shared" ref="AK305" si="2688">(X305*AF305+Y305*AE305+Z305*AF308+AA305*AE308)</f>
        <v>0.24587125768072204</v>
      </c>
      <c r="AM305" s="1">
        <v>1</v>
      </c>
      <c r="AN305" s="7">
        <v>0</v>
      </c>
      <c r="AO305" s="2">
        <v>0</v>
      </c>
      <c r="AP305" s="8">
        <v>0</v>
      </c>
      <c r="AR305" s="1">
        <f t="shared" ref="AR305" si="2689">AH305*AM305+AJ305*AM308-AI305*AN305-AK305*AN308</f>
        <v>-0.98035301700847954</v>
      </c>
      <c r="AS305" s="9">
        <f t="shared" ref="AS305" si="2690">(AH305*AN305+AI305*AM305+AJ305*AN308+AK305*AM308)</f>
        <v>0</v>
      </c>
      <c r="AT305" s="2">
        <f t="shared" ref="AT305" si="2691">AH305*AO305+AJ305*AO308-AI305*AP305-AK305*AP308</f>
        <v>0</v>
      </c>
      <c r="AU305" s="8">
        <f t="shared" ref="AU305" si="2692">(AH305*AP305+AI305*AO305+AJ305*AP308+AK305*AO308)</f>
        <v>0.24587125768072204</v>
      </c>
      <c r="AV305" s="20"/>
      <c r="AW305" s="1">
        <v>1</v>
      </c>
      <c r="AX305" s="9">
        <v>0</v>
      </c>
      <c r="AY305" s="2">
        <v>0</v>
      </c>
      <c r="AZ305" s="8">
        <f t="shared" ref="AZ305:AZ368" si="2693">IF(0=(1-$AX$9*$AY$9*$B305^2),10^18,$B305*$AY$9/(1-$AX$9*$AY$9*$B305^2))</f>
        <v>1.2645510623280118</v>
      </c>
      <c r="BB305" s="1">
        <f t="shared" ref="BB305" si="2694">AR305*AW305+AT305*AW308-AS305*AX305-AU305*AX308</f>
        <v>-0.98035301700847954</v>
      </c>
      <c r="BC305" s="9">
        <f t="shared" ref="BC305" si="2695">(AR305*AX305+AS305*AW305+AT305*AX308+AU305*AW308)</f>
        <v>0</v>
      </c>
      <c r="BD305" s="2">
        <f t="shared" ref="BD305" si="2696">AR305*AY305+AT305*AY308-AS305*AZ305-AU305*AZ308</f>
        <v>0</v>
      </c>
      <c r="BE305" s="8">
        <f t="shared" ref="BE305" si="2697">(AR305*AZ305+AS305*AY305+AT305*AZ308+AU305*AY308)</f>
        <v>-0.99383519143382215</v>
      </c>
      <c r="BG305" s="1">
        <v>1</v>
      </c>
      <c r="BH305" s="7">
        <v>0</v>
      </c>
      <c r="BI305" s="2">
        <v>0</v>
      </c>
      <c r="BJ305" s="8">
        <v>0</v>
      </c>
      <c r="BK305" s="20"/>
      <c r="BL305" s="1">
        <f t="shared" ref="BL305" si="2698">BB305*BG305+BD305*BG308-BC305*BH305-BE305*BH308</f>
        <v>-0.24920834337444531</v>
      </c>
      <c r="BM305" s="9">
        <f t="shared" ref="BM305" si="2699">(BB305*BH305+BC305*BG305+BD305*BH308+BE305*BG308)</f>
        <v>0</v>
      </c>
      <c r="BN305" s="2">
        <f t="shared" ref="BN305" si="2700">BB305*BI305+BD305*BI308-BC305*BJ305-BE305*BJ308</f>
        <v>0</v>
      </c>
      <c r="BO305" s="8">
        <f t="shared" ref="BO305" si="2701">(BB305*BJ305+BC305*BI305+BD305*BJ308+BE305*BI308)</f>
        <v>-0.99383519143382215</v>
      </c>
      <c r="BP305" s="20"/>
      <c r="BQ305" s="16">
        <v>1</v>
      </c>
      <c r="BR305" s="23">
        <v>0</v>
      </c>
      <c r="BS305" s="14">
        <v>0</v>
      </c>
      <c r="BT305" s="22">
        <v>0</v>
      </c>
      <c r="BV305" s="1">
        <f t="shared" ref="BV305" si="2702">BL305*BQ305+BN305*BQ308-BM305*BR305-BO305*BR308</f>
        <v>-0.24920834337444531</v>
      </c>
      <c r="BW305" s="9">
        <f t="shared" ref="BW305" si="2703">(BL305*BR305+BM305*BQ305+BN305*BR308+BO305*BQ308)</f>
        <v>-0.99383519143382215</v>
      </c>
      <c r="BX305" s="2">
        <f t="shared" ref="BX305" si="2704">BL305*BS305+BN305*BS308-BM305*BT305-BO305*BT308</f>
        <v>0</v>
      </c>
      <c r="BY305" s="8">
        <f t="shared" ref="BY305" si="2705">(BL305*BT305+BM305*BS305+BN305*BT308+BO305*BS308)</f>
        <v>-0.99383519143382215</v>
      </c>
      <c r="CA305" s="28">
        <f t="shared" ref="CA305" si="2706">20*LOG(((1+$BR$9)/$BR$9)/((BV305+BV308)^2+(BW305+BW308)^2)^0.5)</f>
        <v>-2.7251243735496589E-3</v>
      </c>
      <c r="CC305" s="114">
        <f t="shared" ref="CC305" si="2707">((BV305^2+BW305^2)^0.5)/((BV308^2+BW308^2)^0.5)</f>
        <v>1.049732132425881</v>
      </c>
      <c r="CD305" s="13"/>
      <c r="CE305" s="59">
        <f t="shared" si="2535"/>
        <v>5.52</v>
      </c>
      <c r="CF305" s="60">
        <f t="shared" si="2536"/>
        <v>-49.904262206289786</v>
      </c>
      <c r="CG305" s="62">
        <f t="shared" si="2537"/>
        <v>-74.499976305841273</v>
      </c>
      <c r="CH305" s="64"/>
      <c r="CI305" s="86"/>
      <c r="CJ305" s="86"/>
      <c r="CK305" s="17">
        <f t="shared" si="2538"/>
        <v>-1.8725471515611201E-5</v>
      </c>
    </row>
    <row r="306" spans="2:89" ht="18.600000000000001" customHeight="1" thickBot="1">
      <c r="D306" s="3"/>
      <c r="G306" s="4"/>
      <c r="I306" s="3"/>
      <c r="L306" s="4"/>
      <c r="N306" s="3"/>
      <c r="Q306" s="4"/>
      <c r="S306" s="3"/>
      <c r="V306" s="4"/>
      <c r="X306" s="3"/>
      <c r="AA306" s="4"/>
      <c r="AC306" s="3"/>
      <c r="AF306" s="4"/>
      <c r="AH306" s="3"/>
      <c r="AK306" s="4"/>
      <c r="AM306" s="3"/>
      <c r="AP306" s="4"/>
      <c r="AR306" s="3"/>
      <c r="AU306" s="4"/>
      <c r="AW306" s="3"/>
      <c r="AZ306" s="4"/>
      <c r="BB306" s="3"/>
      <c r="BE306" s="4"/>
      <c r="BG306" s="3"/>
      <c r="BJ306" s="4"/>
      <c r="BL306" s="3"/>
      <c r="BO306" s="4"/>
      <c r="BQ306" s="16"/>
      <c r="BR306" s="14"/>
      <c r="BS306" s="14"/>
      <c r="BT306" s="17"/>
      <c r="BV306" s="3"/>
      <c r="BY306" s="4"/>
      <c r="CC306" s="115"/>
      <c r="CD306" s="13"/>
      <c r="CE306" s="59">
        <f t="shared" si="2535"/>
        <v>5.54</v>
      </c>
      <c r="CF306" s="60">
        <f t="shared" si="2536"/>
        <v>-49.922909447642695</v>
      </c>
      <c r="CG306" s="62">
        <f t="shared" si="2537"/>
        <v>-74.557215814737717</v>
      </c>
      <c r="CH306" s="64"/>
      <c r="CI306" s="86"/>
      <c r="CJ306" s="86"/>
      <c r="CK306" s="17">
        <f t="shared" si="2538"/>
        <v>-1.8592192526302535E-5</v>
      </c>
    </row>
    <row r="307" spans="2:89" ht="18.600000000000001" customHeight="1" thickBot="1">
      <c r="D307" s="271" t="s">
        <v>141</v>
      </c>
      <c r="E307" s="272"/>
      <c r="F307" s="273" t="s">
        <v>142</v>
      </c>
      <c r="G307" s="274"/>
      <c r="H307" s="237"/>
      <c r="I307" s="271" t="s">
        <v>143</v>
      </c>
      <c r="J307" s="272"/>
      <c r="K307" s="273" t="s">
        <v>144</v>
      </c>
      <c r="L307" s="274"/>
      <c r="N307" s="262" t="s">
        <v>145</v>
      </c>
      <c r="O307" s="263"/>
      <c r="P307" s="264" t="s">
        <v>146</v>
      </c>
      <c r="Q307" s="265"/>
      <c r="S307" s="271" t="s">
        <v>147</v>
      </c>
      <c r="T307" s="272"/>
      <c r="U307" s="273" t="s">
        <v>148</v>
      </c>
      <c r="V307" s="274"/>
      <c r="W307" s="20"/>
      <c r="X307" s="262" t="s">
        <v>149</v>
      </c>
      <c r="Y307" s="263"/>
      <c r="Z307" s="264" t="s">
        <v>150</v>
      </c>
      <c r="AA307" s="265"/>
      <c r="AB307" s="20"/>
      <c r="AC307" s="271" t="s">
        <v>151</v>
      </c>
      <c r="AD307" s="272"/>
      <c r="AE307" s="273" t="s">
        <v>152</v>
      </c>
      <c r="AF307" s="274"/>
      <c r="AG307" s="20"/>
      <c r="AH307" s="262" t="s">
        <v>153</v>
      </c>
      <c r="AI307" s="263"/>
      <c r="AJ307" s="264" t="s">
        <v>154</v>
      </c>
      <c r="AK307" s="265"/>
      <c r="AL307" s="20"/>
      <c r="AM307" s="271" t="s">
        <v>155</v>
      </c>
      <c r="AN307" s="272"/>
      <c r="AO307" s="273" t="s">
        <v>156</v>
      </c>
      <c r="AP307" s="274"/>
      <c r="AR307" s="262" t="s">
        <v>157</v>
      </c>
      <c r="AS307" s="263"/>
      <c r="AT307" s="264" t="s">
        <v>158</v>
      </c>
      <c r="AU307" s="265"/>
      <c r="AV307" s="41"/>
      <c r="AW307" s="271" t="s">
        <v>159</v>
      </c>
      <c r="AX307" s="272"/>
      <c r="AY307" s="273" t="s">
        <v>160</v>
      </c>
      <c r="AZ307" s="274"/>
      <c r="BA307" s="20"/>
      <c r="BB307" s="262" t="s">
        <v>161</v>
      </c>
      <c r="BC307" s="263"/>
      <c r="BD307" s="264" t="s">
        <v>162</v>
      </c>
      <c r="BE307" s="265"/>
      <c r="BF307" s="41"/>
      <c r="BG307" s="271" t="s">
        <v>163</v>
      </c>
      <c r="BH307" s="272"/>
      <c r="BI307" s="273" t="s">
        <v>164</v>
      </c>
      <c r="BJ307" s="274"/>
      <c r="BK307" s="41"/>
      <c r="BL307" s="262" t="s">
        <v>165</v>
      </c>
      <c r="BM307" s="263"/>
      <c r="BN307" s="264" t="s">
        <v>166</v>
      </c>
      <c r="BO307" s="265"/>
      <c r="BP307" s="41"/>
      <c r="BQ307" s="271" t="s">
        <v>167</v>
      </c>
      <c r="BR307" s="272"/>
      <c r="BS307" s="273" t="s">
        <v>168</v>
      </c>
      <c r="BT307" s="274"/>
      <c r="BU307" s="20"/>
      <c r="BV307" s="262" t="s">
        <v>169</v>
      </c>
      <c r="BW307" s="263"/>
      <c r="BX307" s="264" t="s">
        <v>170</v>
      </c>
      <c r="BY307" s="265"/>
      <c r="CA307" s="55" t="s">
        <v>35</v>
      </c>
      <c r="CC307" s="116" t="s">
        <v>75</v>
      </c>
      <c r="CD307" s="13"/>
      <c r="CE307" s="59">
        <f t="shared" si="2535"/>
        <v>5.56</v>
      </c>
      <c r="CF307" s="60">
        <f t="shared" si="2536"/>
        <v>-49.941594873593125</v>
      </c>
      <c r="CG307" s="62">
        <f t="shared" si="2537"/>
        <v>-74.614029377671201</v>
      </c>
      <c r="CH307" s="64"/>
      <c r="CI307" s="86"/>
      <c r="CJ307" s="86"/>
      <c r="CK307" s="17">
        <f t="shared" si="2538"/>
        <v>-1.8459848690836738E-5</v>
      </c>
    </row>
    <row r="308" spans="2:89" ht="18.600000000000001" customHeight="1" thickTop="1" thickBot="1">
      <c r="D308" s="1">
        <v>0</v>
      </c>
      <c r="E308" s="9">
        <f t="shared" ref="E308" si="2708">$E$9*$B305</f>
        <v>1.0355840000000001</v>
      </c>
      <c r="F308" s="2">
        <v>1</v>
      </c>
      <c r="G308" s="8">
        <v>0</v>
      </c>
      <c r="I308" s="1">
        <v>0</v>
      </c>
      <c r="J308" s="9">
        <v>0</v>
      </c>
      <c r="K308" s="2">
        <v>1</v>
      </c>
      <c r="L308" s="8">
        <v>0</v>
      </c>
      <c r="N308" s="1">
        <f t="shared" ref="N308" si="2709">D308*I305+F308*I308-E308*J305-G308*J308</f>
        <v>0</v>
      </c>
      <c r="O308" s="9">
        <f t="shared" ref="O308" si="2710">(D308*J305+E308*I305+F308*J308+G308*I308)</f>
        <v>1.0355840000000001</v>
      </c>
      <c r="P308" s="2">
        <f t="shared" ref="P308" si="2711">D308*K305+F308*K308-E308*L305-G308*L308</f>
        <v>-0.32675548157662115</v>
      </c>
      <c r="Q308" s="8">
        <f t="shared" ref="Q308" si="2712">(D308*L305+E308*K305+F308*L308+G308*K308)</f>
        <v>0</v>
      </c>
      <c r="S308" s="1">
        <v>0</v>
      </c>
      <c r="T308" s="9">
        <f t="shared" ref="T308" si="2713">$T$9*$B305</f>
        <v>1.329944</v>
      </c>
      <c r="U308" s="2">
        <v>1</v>
      </c>
      <c r="V308" s="8">
        <v>0</v>
      </c>
      <c r="X308" s="1">
        <f t="shared" ref="X308" si="2714">N308*S305+P308*S308-O308*T305-Q308*T308</f>
        <v>0</v>
      </c>
      <c r="Y308" s="9">
        <f t="shared" ref="Y308" si="2715">(N308*T305+O308*S305+P308*T308+Q308*S308)</f>
        <v>0.60101750781006213</v>
      </c>
      <c r="Z308" s="2">
        <f t="shared" ref="Z308" si="2716">N308*U305+P308*U308-O308*V305-Q308*V308</f>
        <v>-0.32675548157662115</v>
      </c>
      <c r="AA308" s="8">
        <f t="shared" ref="AA308" si="2717">(N308*V305+O308*U305+P308*V308+Q308*U308)</f>
        <v>0</v>
      </c>
      <c r="AB308" s="20"/>
      <c r="AC308" s="1">
        <v>0</v>
      </c>
      <c r="AD308" s="9">
        <v>0</v>
      </c>
      <c r="AE308" s="2">
        <v>1</v>
      </c>
      <c r="AF308" s="8">
        <v>0</v>
      </c>
      <c r="AH308" s="1">
        <f t="shared" ref="AH308" si="2718">X308*AC305+Z308*AC308-Y308*AD305-AA308*AD308</f>
        <v>0</v>
      </c>
      <c r="AI308" s="9">
        <f t="shared" ref="AI308" si="2719">(X308*AD305+Y308*AC305+Z308*AD308+AA308*AC308)</f>
        <v>0.60101750781006213</v>
      </c>
      <c r="AJ308" s="2">
        <f t="shared" ref="AJ308" si="2720">X308*AE305+Z308*AE308-Y308*AF305-AA308*AF308</f>
        <v>-1.2107568142502605</v>
      </c>
      <c r="AK308" s="8">
        <f t="shared" ref="AK308" si="2721">(X308*AF305+Y308*AE305+Z308*AF308+AA308*AE308)</f>
        <v>0</v>
      </c>
      <c r="AM308" s="1">
        <v>0</v>
      </c>
      <c r="AN308" s="9">
        <f t="shared" ref="AN308" si="2722">$AN$9*$B305</f>
        <v>1.1244640000000001</v>
      </c>
      <c r="AO308" s="2">
        <v>1</v>
      </c>
      <c r="AP308" s="8">
        <v>0</v>
      </c>
      <c r="AR308" s="1">
        <f t="shared" ref="AR308" si="2723">AH308*AM305+AJ308*AM308-AI308*AN305-AK308*AN308</f>
        <v>0</v>
      </c>
      <c r="AS308" s="9">
        <f t="shared" ref="AS308" si="2724">(AH308*AN305+AI308*AM305+AJ308*AN308+AK308*AM308)</f>
        <v>-0.76043494256904287</v>
      </c>
      <c r="AT308" s="2">
        <f t="shared" ref="AT308" si="2725">AH308*AO305+AJ308*AO308-AI308*AP305-AK308*AP308</f>
        <v>-1.2107568142502605</v>
      </c>
      <c r="AU308" s="8">
        <f t="shared" ref="AU308" si="2726">(AH308*AP305+AI308*AO305+AJ308*AP308+AK308*AO308)</f>
        <v>0</v>
      </c>
      <c r="AV308" s="20"/>
      <c r="AW308" s="1">
        <v>0</v>
      </c>
      <c r="AX308" s="9">
        <v>0</v>
      </c>
      <c r="AY308" s="2">
        <v>1</v>
      </c>
      <c r="AZ308" s="8">
        <v>0</v>
      </c>
      <c r="BB308" s="1">
        <f t="shared" ref="BB308" si="2727">AR308*AW305+AT308*AW308-AS308*AX305-AU308*AX308</f>
        <v>0</v>
      </c>
      <c r="BC308" s="9">
        <f t="shared" ref="BC308" si="2728">(AR308*AX305+AS308*AW305+AT308*AX308+AU308*AW308)</f>
        <v>-0.76043494256904287</v>
      </c>
      <c r="BD308" s="2">
        <f t="shared" ref="BD308" si="2729">AR308*AY305+AT308*AY308-AS308*AZ305-AU308*AZ308</f>
        <v>-0.24914799979323665</v>
      </c>
      <c r="BE308" s="8">
        <f t="shared" ref="BE308" si="2730">(AR308*AZ305+AS308*AY305+AT308*AZ308+AU308*AY308)</f>
        <v>0</v>
      </c>
      <c r="BG308" s="1">
        <v>0</v>
      </c>
      <c r="BH308" s="9">
        <f t="shared" ref="BH308" si="2731">$BH$9*$B305</f>
        <v>0.73568</v>
      </c>
      <c r="BI308" s="2">
        <v>1</v>
      </c>
      <c r="BJ308" s="8">
        <v>0</v>
      </c>
      <c r="BK308" s="20"/>
      <c r="BL308" s="1">
        <f t="shared" ref="BL308" si="2732">BB308*BG305+BD308*BG308-BC308*BH305-BE308*BH308</f>
        <v>0</v>
      </c>
      <c r="BM308" s="9">
        <f t="shared" ref="BM308" si="2733">(BB308*BH305+BC308*BG305+BD308*BH308+BE308*BG308)</f>
        <v>-0.9437281430569312</v>
      </c>
      <c r="BN308" s="2">
        <f t="shared" ref="BN308" si="2734">BB308*BI305+BD308*BI308-BC308*BJ305-BE308*BJ308</f>
        <v>-0.24914799979323665</v>
      </c>
      <c r="BO308" s="8">
        <f t="shared" ref="BO308" si="2735">(BB308*BJ305+BC308*BI305+BD308*BJ308+BE308*BI308)</f>
        <v>0</v>
      </c>
      <c r="BP308" s="20"/>
      <c r="BQ308" s="18">
        <f t="shared" ref="BQ308:BQ371" si="2736">1/$BR$9</f>
        <v>1</v>
      </c>
      <c r="BR308" s="25">
        <v>0</v>
      </c>
      <c r="BS308" s="19">
        <v>1</v>
      </c>
      <c r="BT308" s="24">
        <v>0</v>
      </c>
      <c r="BV308" s="1">
        <f t="shared" ref="BV308" si="2737">BL308*BQ305+BN308*BQ308-BM308*BR305-BO308*BR308</f>
        <v>-0.24914799979323665</v>
      </c>
      <c r="BW308" s="9">
        <f t="shared" ref="BW308" si="2738">(BL308*BR305+BM308*BQ305+BN308*BR308+BO308*BQ308)</f>
        <v>-0.9437281430569312</v>
      </c>
      <c r="BX308" s="2">
        <f t="shared" ref="BX308" si="2739">BL308*BS305+BN308*BS308-BM308*BT305-BO308*BT308</f>
        <v>-0.24914799979323665</v>
      </c>
      <c r="BY308" s="8">
        <f t="shared" ref="BY308" si="2740">(BL308*BT305+BM308*BS305+BN308*BT308+BO308*BS308)</f>
        <v>0</v>
      </c>
      <c r="CA308" s="56">
        <f t="shared" ref="CA308" si="2741">(180/PI())*ATAN(-1*(BW305+BW308)/(BV305+BV308))</f>
        <v>-75.5757384034317</v>
      </c>
      <c r="CC308" s="117">
        <f t="shared" ref="CC308" si="2742">20*LOG(((1-(10^(CA305/20)^2)*(1-((1-CC305)/(1+CC305))^2))^0.5))</f>
        <v>-29.152100671669711</v>
      </c>
      <c r="CD308" s="13"/>
      <c r="CE308" s="59">
        <f t="shared" si="2535"/>
        <v>5.58</v>
      </c>
      <c r="CF308" s="60">
        <f t="shared" si="2536"/>
        <v>-49.960316854389802</v>
      </c>
      <c r="CG308" s="62">
        <f t="shared" si="2537"/>
        <v>-74.670421783475135</v>
      </c>
      <c r="CH308" s="64"/>
      <c r="CI308" s="86"/>
      <c r="CJ308" s="86"/>
      <c r="CK308" s="17">
        <f t="shared" si="2538"/>
        <v>-1.8328439596438039E-5</v>
      </c>
    </row>
    <row r="309" spans="2:89" ht="18.600000000000001" customHeight="1">
      <c r="CE309" s="59">
        <f t="shared" si="2535"/>
        <v>5.6</v>
      </c>
      <c r="CF309" s="60">
        <f t="shared" si="2536"/>
        <v>-49.979073801795337</v>
      </c>
      <c r="CG309" s="62">
        <f t="shared" si="2537"/>
        <v>-74.726397748710227</v>
      </c>
      <c r="CH309" s="86"/>
      <c r="CI309" s="86"/>
      <c r="CJ309" s="86"/>
      <c r="CK309" s="17">
        <f t="shared" si="2538"/>
        <v>-1.8197964534281836E-5</v>
      </c>
    </row>
    <row r="310" spans="2:89" ht="18.600000000000001" customHeight="1" thickBot="1">
      <c r="E310" s="6" t="s">
        <v>3</v>
      </c>
      <c r="J310" s="6" t="s">
        <v>5</v>
      </c>
      <c r="O310" s="6" t="s">
        <v>10</v>
      </c>
      <c r="T310" s="6" t="s">
        <v>6</v>
      </c>
      <c r="Y310" s="6" t="s">
        <v>11</v>
      </c>
      <c r="AD310" s="6" t="s">
        <v>12</v>
      </c>
      <c r="AI310" s="6" t="s">
        <v>13</v>
      </c>
      <c r="AN310" s="6" t="s">
        <v>14</v>
      </c>
      <c r="AS310" s="6" t="s">
        <v>15</v>
      </c>
      <c r="AX310" s="6" t="s">
        <v>19</v>
      </c>
      <c r="BC310" s="6" t="s">
        <v>17</v>
      </c>
      <c r="BH310" s="6" t="s">
        <v>20</v>
      </c>
      <c r="BM310" s="6" t="s">
        <v>18</v>
      </c>
      <c r="BQ310" s="26" t="s">
        <v>16</v>
      </c>
      <c r="BR310" s="26"/>
      <c r="BS310" s="21"/>
      <c r="BT310" s="21"/>
      <c r="BU310" s="21"/>
      <c r="BV310" s="21"/>
      <c r="BW310" s="26" t="s">
        <v>21</v>
      </c>
      <c r="BX310" s="21"/>
      <c r="BY310" s="21"/>
      <c r="CE310" s="59">
        <f t="shared" si="2535"/>
        <v>5.62</v>
      </c>
      <c r="CF310" s="60">
        <f t="shared" si="2536"/>
        <v>-49.997864167947569</v>
      </c>
      <c r="CG310" s="62">
        <f t="shared" si="2537"/>
        <v>-74.781961919036391</v>
      </c>
      <c r="CH310" s="86"/>
      <c r="CI310" s="86"/>
      <c r="CJ310" s="86"/>
      <c r="CK310" s="17">
        <f t="shared" si="2538"/>
        <v>-1.8068422512995338E-5</v>
      </c>
    </row>
    <row r="311" spans="2:89" ht="18.600000000000001" customHeight="1" thickBot="1">
      <c r="B311" s="11"/>
      <c r="D311" s="266" t="s">
        <v>113</v>
      </c>
      <c r="E311" s="267"/>
      <c r="F311" s="268" t="s">
        <v>114</v>
      </c>
      <c r="G311" s="269"/>
      <c r="H311" s="237"/>
      <c r="I311" s="262" t="s">
        <v>0</v>
      </c>
      <c r="J311" s="263"/>
      <c r="K311" s="264" t="s">
        <v>1</v>
      </c>
      <c r="L311" s="265"/>
      <c r="M311" s="21"/>
      <c r="N311" s="262" t="s">
        <v>115</v>
      </c>
      <c r="O311" s="263"/>
      <c r="P311" s="264" t="s">
        <v>116</v>
      </c>
      <c r="Q311" s="265"/>
      <c r="R311" s="21"/>
      <c r="S311" s="266" t="s">
        <v>117</v>
      </c>
      <c r="T311" s="267"/>
      <c r="U311" s="268" t="s">
        <v>118</v>
      </c>
      <c r="V311" s="269"/>
      <c r="W311" s="20"/>
      <c r="X311" s="262" t="s">
        <v>119</v>
      </c>
      <c r="Y311" s="263"/>
      <c r="Z311" s="264" t="s">
        <v>120</v>
      </c>
      <c r="AA311" s="265"/>
      <c r="AB311" s="20"/>
      <c r="AC311" s="262" t="s">
        <v>121</v>
      </c>
      <c r="AD311" s="263"/>
      <c r="AE311" s="264" t="s">
        <v>7</v>
      </c>
      <c r="AF311" s="265"/>
      <c r="AG311" s="20"/>
      <c r="AH311" s="262" t="s">
        <v>122</v>
      </c>
      <c r="AI311" s="263"/>
      <c r="AJ311" s="264" t="s">
        <v>123</v>
      </c>
      <c r="AK311" s="265"/>
      <c r="AL311" s="20"/>
      <c r="AM311" s="266" t="s">
        <v>124</v>
      </c>
      <c r="AN311" s="267"/>
      <c r="AO311" s="268" t="s">
        <v>125</v>
      </c>
      <c r="AP311" s="269"/>
      <c r="AQ311" s="21"/>
      <c r="AR311" s="262" t="s">
        <v>126</v>
      </c>
      <c r="AS311" s="263"/>
      <c r="AT311" s="264" t="s">
        <v>2</v>
      </c>
      <c r="AU311" s="265"/>
      <c r="AV311" s="41"/>
      <c r="AW311" s="262" t="s">
        <v>127</v>
      </c>
      <c r="AX311" s="263"/>
      <c r="AY311" s="264" t="s">
        <v>128</v>
      </c>
      <c r="AZ311" s="265"/>
      <c r="BA311" s="20"/>
      <c r="BB311" s="262" t="s">
        <v>129</v>
      </c>
      <c r="BC311" s="263"/>
      <c r="BD311" s="264" t="s">
        <v>130</v>
      </c>
      <c r="BE311" s="265"/>
      <c r="BF311" s="41"/>
      <c r="BG311" s="266" t="s">
        <v>131</v>
      </c>
      <c r="BH311" s="267"/>
      <c r="BI311" s="268" t="s">
        <v>132</v>
      </c>
      <c r="BJ311" s="269"/>
      <c r="BK311" s="41"/>
      <c r="BL311" s="262" t="s">
        <v>133</v>
      </c>
      <c r="BM311" s="263"/>
      <c r="BN311" s="264" t="s">
        <v>134</v>
      </c>
      <c r="BO311" s="265"/>
      <c r="BP311" s="41"/>
      <c r="BQ311" s="262" t="s">
        <v>135</v>
      </c>
      <c r="BR311" s="263"/>
      <c r="BS311" s="264" t="s">
        <v>136</v>
      </c>
      <c r="BT311" s="265"/>
      <c r="BU311" s="20"/>
      <c r="BV311" s="262" t="s">
        <v>137</v>
      </c>
      <c r="BW311" s="263"/>
      <c r="BX311" s="264" t="s">
        <v>138</v>
      </c>
      <c r="BY311" s="265"/>
      <c r="CA311" s="27" t="s">
        <v>8</v>
      </c>
      <c r="CC311" s="113" t="s">
        <v>74</v>
      </c>
      <c r="CD311" s="13"/>
      <c r="CE311" s="59">
        <f t="shared" si="2535"/>
        <v>5.64</v>
      </c>
      <c r="CF311" s="60">
        <f t="shared" si="2536"/>
        <v>-50.016686444256429</v>
      </c>
      <c r="CG311" s="62">
        <f t="shared" si="2537"/>
        <v>-74.837118870553198</v>
      </c>
      <c r="CH311" s="64"/>
      <c r="CI311" s="86"/>
      <c r="CJ311" s="86"/>
      <c r="CK311" s="17">
        <f t="shared" si="2538"/>
        <v>-1.7939812274086865E-5</v>
      </c>
    </row>
    <row r="312" spans="2:89" ht="18.600000000000001" customHeight="1" thickTop="1" thickBot="1">
      <c r="B312" s="37">
        <v>0.9</v>
      </c>
      <c r="D312" s="1">
        <v>1</v>
      </c>
      <c r="E312" s="7">
        <v>0</v>
      </c>
      <c r="F312" s="2">
        <v>0</v>
      </c>
      <c r="G312" s="8">
        <v>0</v>
      </c>
      <c r="I312" s="1">
        <v>1</v>
      </c>
      <c r="J312" s="9">
        <v>0</v>
      </c>
      <c r="K312" s="2">
        <v>0</v>
      </c>
      <c r="L312" s="8">
        <f t="shared" ref="L312:L375" si="2743">IF(0=(1-$J$9*$K$9*$B312^2),10^18,$B312*$K$9/(1-$J$9*$K$9*$B312^2))</f>
        <v>1.3235854368183642</v>
      </c>
      <c r="N312" s="1">
        <f t="shared" ref="N312" si="2744">D312*I312+F312*I315-E312*J312-G312*J315</f>
        <v>1</v>
      </c>
      <c r="O312" s="9">
        <f t="shared" ref="O312" si="2745">(D312*J312+E312*I312+F312*J315+G312*I315)</f>
        <v>0</v>
      </c>
      <c r="P312" s="2">
        <f t="shared" ref="P312" si="2746">D312*K312+F312*K315-E312*L312-G312*L315</f>
        <v>0</v>
      </c>
      <c r="Q312" s="8">
        <f t="shared" ref="Q312" si="2747">(D312*L312+E312*K312+F312*L315+G312*K315)</f>
        <v>1.3235854368183642</v>
      </c>
      <c r="S312" s="1">
        <v>1</v>
      </c>
      <c r="T312" s="7">
        <v>0</v>
      </c>
      <c r="U312" s="2">
        <v>0</v>
      </c>
      <c r="V312" s="8">
        <v>0</v>
      </c>
      <c r="X312" s="1">
        <f t="shared" ref="X312" si="2748">N312*S312+P312*S315-O312*T312-Q312*T315</f>
        <v>-0.80030120359723456</v>
      </c>
      <c r="Y312" s="9">
        <f t="shared" ref="Y312" si="2749">(N312*T312+O312*S312+P312*T315+Q312*S315)</f>
        <v>0</v>
      </c>
      <c r="Z312" s="2">
        <f t="shared" ref="Z312" si="2750">N312*U312+P312*U315-O312*V312-Q312*V315</f>
        <v>0</v>
      </c>
      <c r="AA312" s="8">
        <f t="shared" ref="AA312" si="2751">(N312*V312+O312*U312+P312*V315+Q312*U315)</f>
        <v>1.3235854368183642</v>
      </c>
      <c r="AB312" s="20"/>
      <c r="AC312" s="1">
        <v>1</v>
      </c>
      <c r="AD312" s="9">
        <v>0</v>
      </c>
      <c r="AE312" s="2">
        <v>0</v>
      </c>
      <c r="AF312" s="8">
        <f t="shared" ref="AF312:AF375" si="2752">IF(0=(1-$AE$9*$AD$9*$B312^2),10^18,$B312*$AE$9/(1-$AE$9*$AD$9*$B312^2))</f>
        <v>1.600553522303453</v>
      </c>
      <c r="AH312" s="1">
        <f t="shared" ref="AH312" si="2753">X312*AC312+Z312*AC315-Y312*AD312-AA312*AD315</f>
        <v>-0.80030120359723456</v>
      </c>
      <c r="AI312" s="9">
        <f t="shared" ref="AI312" si="2754">(X312*AD312+Y312*AC312+Z312*AD315+AA312*AC315)</f>
        <v>0</v>
      </c>
      <c r="AJ312" s="2">
        <f t="shared" ref="AJ312" si="2755">X312*AE312+Z312*AE315-Y312*AF312-AA312*AF315</f>
        <v>0</v>
      </c>
      <c r="AK312" s="8">
        <f t="shared" ref="AK312" si="2756">(X312*AF312+Y312*AE312+Z312*AF315+AA312*AE315)</f>
        <v>4.2660526497117379E-2</v>
      </c>
      <c r="AM312" s="1">
        <v>1</v>
      </c>
      <c r="AN312" s="7">
        <v>0</v>
      </c>
      <c r="AO312" s="2">
        <v>0</v>
      </c>
      <c r="AP312" s="8">
        <v>0</v>
      </c>
      <c r="AR312" s="1">
        <f t="shared" ref="AR312" si="2757">AH312*AM312+AJ312*AM315-AI312*AN312-AK312*AN315</f>
        <v>-0.84936166227944954</v>
      </c>
      <c r="AS312" s="9">
        <f t="shared" ref="AS312" si="2758">(AH312*AN312+AI312*AM312+AJ312*AN315+AK312*AM315)</f>
        <v>0</v>
      </c>
      <c r="AT312" s="2">
        <f t="shared" ref="AT312" si="2759">AH312*AO312+AJ312*AO315-AI312*AP312-AK312*AP315</f>
        <v>0</v>
      </c>
      <c r="AU312" s="8">
        <f t="shared" ref="AU312" si="2760">(AH312*AP312+AI312*AO312+AJ312*AP315+AK312*AO315)</f>
        <v>4.2660526497117379E-2</v>
      </c>
      <c r="AV312" s="20"/>
      <c r="AW312" s="1">
        <v>1</v>
      </c>
      <c r="AX312" s="9">
        <v>0</v>
      </c>
      <c r="AY312" s="2">
        <v>0</v>
      </c>
      <c r="AZ312" s="8">
        <f t="shared" ref="AZ312:AZ375" si="2761">IF(0=(1-$AX$9*$AY$9*$B312^2),10^18,$B312*$AY$9/(1-$AX$9*$AY$9*$B312^2))</f>
        <v>1.3421850285601278</v>
      </c>
      <c r="BB312" s="1">
        <f t="shared" ref="BB312" si="2762">AR312*AW312+AT312*AW315-AS312*AX312-AU312*AX315</f>
        <v>-0.84936166227944954</v>
      </c>
      <c r="BC312" s="9">
        <f t="shared" ref="BC312" si="2763">(AR312*AX312+AS312*AW312+AT312*AX315+AU312*AW315)</f>
        <v>0</v>
      </c>
      <c r="BD312" s="2">
        <f t="shared" ref="BD312" si="2764">AR312*AY312+AT312*AY315-AS312*AZ312-AU312*AZ315</f>
        <v>0</v>
      </c>
      <c r="BE312" s="8">
        <f t="shared" ref="BE312" si="2765">(AR312*AZ312+AS312*AY312+AT312*AZ315+AU312*AY315)</f>
        <v>-1.0973399804473032</v>
      </c>
      <c r="BG312" s="1">
        <v>1</v>
      </c>
      <c r="BH312" s="7">
        <v>0</v>
      </c>
      <c r="BI312" s="2">
        <v>0</v>
      </c>
      <c r="BJ312" s="8">
        <v>0</v>
      </c>
      <c r="BK312" s="20"/>
      <c r="BL312" s="1">
        <f t="shared" ref="BL312" si="2766">BB312*BG312+BD312*BG315-BC312*BH312-BE312*BH315</f>
        <v>-2.3723060990898714E-2</v>
      </c>
      <c r="BM312" s="9">
        <f t="shared" ref="BM312" si="2767">(BB312*BH312+BC312*BG312+BD312*BH315+BE312*BG315)</f>
        <v>0</v>
      </c>
      <c r="BN312" s="2">
        <f t="shared" ref="BN312" si="2768">BB312*BI312+BD312*BI315-BC312*BJ312-BE312*BJ315</f>
        <v>0</v>
      </c>
      <c r="BO312" s="8">
        <f t="shared" ref="BO312" si="2769">(BB312*BJ312+BC312*BI312+BD312*BJ315+BE312*BI315)</f>
        <v>-1.0973399804473032</v>
      </c>
      <c r="BP312" s="20"/>
      <c r="BQ312" s="16">
        <v>1</v>
      </c>
      <c r="BR312" s="23">
        <v>0</v>
      </c>
      <c r="BS312" s="14">
        <v>0</v>
      </c>
      <c r="BT312" s="22">
        <v>0</v>
      </c>
      <c r="BV312" s="1">
        <f t="shared" ref="BV312" si="2770">BL312*BQ312+BN312*BQ315-BM312*BR312-BO312*BR315</f>
        <v>-2.3723060990898714E-2</v>
      </c>
      <c r="BW312" s="9">
        <f t="shared" ref="BW312" si="2771">(BL312*BR312+BM312*BQ312+BN312*BR315+BO312*BQ315)</f>
        <v>-1.0973399804473032</v>
      </c>
      <c r="BX312" s="2">
        <f t="shared" ref="BX312" si="2772">BL312*BS312+BN312*BS315-BM312*BT312-BO312*BT315</f>
        <v>0</v>
      </c>
      <c r="BY312" s="8">
        <f t="shared" ref="BY312" si="2773">(BL312*BT312+BM312*BS312+BN312*BT315+BO312*BS315)</f>
        <v>-1.0973399804473032</v>
      </c>
      <c r="CA312" s="28">
        <f t="shared" ref="CA312" si="2774">20*LOG(((1+$BR$9)/$BR$9)/((BV312+BV315)^2+(BW312+BW315)^2)^0.5)</f>
        <v>-3.7623651787820685E-2</v>
      </c>
      <c r="CC312" s="114">
        <f t="shared" ref="CC312" si="2775">((BV312^2+BW312^2)^0.5)/((BV315^2+BW315^2)^0.5)</f>
        <v>1.2047065825940364</v>
      </c>
      <c r="CD312" s="13"/>
      <c r="CE312" s="59">
        <f t="shared" si="2535"/>
        <v>5.66</v>
      </c>
      <c r="CF312" s="60">
        <f t="shared" si="2536"/>
        <v>-50.035539160335034</v>
      </c>
      <c r="CG312" s="62">
        <f t="shared" si="2537"/>
        <v>-74.891873111109788</v>
      </c>
      <c r="CH312" s="64"/>
      <c r="CI312" s="86"/>
      <c r="CJ312" s="86"/>
      <c r="CK312" s="17">
        <f t="shared" si="2538"/>
        <v>-1.7812132298696143E-5</v>
      </c>
    </row>
    <row r="313" spans="2:89" ht="18.600000000000001" customHeight="1" thickBot="1">
      <c r="D313" s="3"/>
      <c r="G313" s="4"/>
      <c r="I313" s="3"/>
      <c r="L313" s="4"/>
      <c r="N313" s="3"/>
      <c r="Q313" s="4"/>
      <c r="S313" s="3"/>
      <c r="V313" s="4"/>
      <c r="X313" s="3"/>
      <c r="AA313" s="4"/>
      <c r="AC313" s="3"/>
      <c r="AF313" s="4"/>
      <c r="AH313" s="3"/>
      <c r="AK313" s="4"/>
      <c r="AM313" s="3"/>
      <c r="AP313" s="4"/>
      <c r="AR313" s="3"/>
      <c r="AU313" s="4"/>
      <c r="AW313" s="3"/>
      <c r="AZ313" s="4"/>
      <c r="BB313" s="3"/>
      <c r="BE313" s="4"/>
      <c r="BG313" s="3"/>
      <c r="BJ313" s="4"/>
      <c r="BL313" s="3"/>
      <c r="BO313" s="4"/>
      <c r="BQ313" s="16"/>
      <c r="BR313" s="14"/>
      <c r="BS313" s="14"/>
      <c r="BT313" s="17"/>
      <c r="BV313" s="3"/>
      <c r="BY313" s="4"/>
      <c r="CC313" s="115"/>
      <c r="CD313" s="13"/>
      <c r="CE313" s="59">
        <f t="shared" si="2535"/>
        <v>5.68</v>
      </c>
      <c r="CF313" s="60">
        <f t="shared" si="2536"/>
        <v>-50.054420882963775</v>
      </c>
      <c r="CG313" s="62">
        <f t="shared" si="2537"/>
        <v>-74.946229081584974</v>
      </c>
      <c r="CH313" s="64"/>
      <c r="CI313" s="86"/>
      <c r="CJ313" s="86"/>
      <c r="CK313" s="17">
        <f t="shared" si="2538"/>
        <v>-1.7685380825916613E-5</v>
      </c>
    </row>
    <row r="314" spans="2:89" ht="18.600000000000001" customHeight="1" thickBot="1">
      <c r="D314" s="271" t="s">
        <v>141</v>
      </c>
      <c r="E314" s="272"/>
      <c r="F314" s="273" t="s">
        <v>142</v>
      </c>
      <c r="G314" s="274"/>
      <c r="H314" s="237"/>
      <c r="I314" s="271" t="s">
        <v>143</v>
      </c>
      <c r="J314" s="272"/>
      <c r="K314" s="273" t="s">
        <v>144</v>
      </c>
      <c r="L314" s="274"/>
      <c r="N314" s="262" t="s">
        <v>145</v>
      </c>
      <c r="O314" s="263"/>
      <c r="P314" s="264" t="s">
        <v>146</v>
      </c>
      <c r="Q314" s="265"/>
      <c r="S314" s="271" t="s">
        <v>147</v>
      </c>
      <c r="T314" s="272"/>
      <c r="U314" s="273" t="s">
        <v>148</v>
      </c>
      <c r="V314" s="274"/>
      <c r="W314" s="20"/>
      <c r="X314" s="262" t="s">
        <v>149</v>
      </c>
      <c r="Y314" s="263"/>
      <c r="Z314" s="264" t="s">
        <v>150</v>
      </c>
      <c r="AA314" s="265"/>
      <c r="AB314" s="20"/>
      <c r="AC314" s="271" t="s">
        <v>151</v>
      </c>
      <c r="AD314" s="272"/>
      <c r="AE314" s="273" t="s">
        <v>152</v>
      </c>
      <c r="AF314" s="274"/>
      <c r="AG314" s="20"/>
      <c r="AH314" s="262" t="s">
        <v>153</v>
      </c>
      <c r="AI314" s="263"/>
      <c r="AJ314" s="264" t="s">
        <v>154</v>
      </c>
      <c r="AK314" s="265"/>
      <c r="AL314" s="20"/>
      <c r="AM314" s="271" t="s">
        <v>155</v>
      </c>
      <c r="AN314" s="272"/>
      <c r="AO314" s="273" t="s">
        <v>156</v>
      </c>
      <c r="AP314" s="274"/>
      <c r="AR314" s="262" t="s">
        <v>157</v>
      </c>
      <c r="AS314" s="263"/>
      <c r="AT314" s="264" t="s">
        <v>158</v>
      </c>
      <c r="AU314" s="265"/>
      <c r="AV314" s="41"/>
      <c r="AW314" s="271" t="s">
        <v>159</v>
      </c>
      <c r="AX314" s="272"/>
      <c r="AY314" s="273" t="s">
        <v>160</v>
      </c>
      <c r="AZ314" s="274"/>
      <c r="BA314" s="20"/>
      <c r="BB314" s="262" t="s">
        <v>161</v>
      </c>
      <c r="BC314" s="263"/>
      <c r="BD314" s="264" t="s">
        <v>162</v>
      </c>
      <c r="BE314" s="265"/>
      <c r="BF314" s="41"/>
      <c r="BG314" s="271" t="s">
        <v>163</v>
      </c>
      <c r="BH314" s="272"/>
      <c r="BI314" s="273" t="s">
        <v>164</v>
      </c>
      <c r="BJ314" s="274"/>
      <c r="BK314" s="41"/>
      <c r="BL314" s="262" t="s">
        <v>165</v>
      </c>
      <c r="BM314" s="263"/>
      <c r="BN314" s="264" t="s">
        <v>166</v>
      </c>
      <c r="BO314" s="265"/>
      <c r="BP314" s="41"/>
      <c r="BQ314" s="271" t="s">
        <v>167</v>
      </c>
      <c r="BR314" s="272"/>
      <c r="BS314" s="273" t="s">
        <v>168</v>
      </c>
      <c r="BT314" s="274"/>
      <c r="BU314" s="20"/>
      <c r="BV314" s="262" t="s">
        <v>169</v>
      </c>
      <c r="BW314" s="263"/>
      <c r="BX314" s="264" t="s">
        <v>170</v>
      </c>
      <c r="BY314" s="265"/>
      <c r="CA314" s="55" t="s">
        <v>35</v>
      </c>
      <c r="CC314" s="116" t="s">
        <v>75</v>
      </c>
      <c r="CD314" s="13"/>
      <c r="CE314" s="59">
        <f t="shared" si="2535"/>
        <v>5.7</v>
      </c>
      <c r="CF314" s="60">
        <f t="shared" si="2536"/>
        <v>-50.073330215086244</v>
      </c>
      <c r="CG314" s="62">
        <f t="shared" si="2537"/>
        <v>-75.00019115713836</v>
      </c>
      <c r="CH314" s="64"/>
      <c r="CI314" s="86"/>
      <c r="CJ314" s="86"/>
      <c r="CK314" s="17">
        <f t="shared" si="2538"/>
        <v>-1.7559555860510065E-5</v>
      </c>
    </row>
    <row r="315" spans="2:89" ht="18.600000000000001" customHeight="1" thickTop="1" thickBot="1">
      <c r="D315" s="1">
        <v>0</v>
      </c>
      <c r="E315" s="9">
        <f t="shared" ref="E315" si="2776">$E$9*$B312</f>
        <v>1.0591200000000001</v>
      </c>
      <c r="F315" s="2">
        <v>1</v>
      </c>
      <c r="G315" s="8">
        <v>0</v>
      </c>
      <c r="I315" s="1">
        <v>0</v>
      </c>
      <c r="J315" s="9">
        <v>0</v>
      </c>
      <c r="K315" s="2">
        <v>1</v>
      </c>
      <c r="L315" s="8">
        <v>0</v>
      </c>
      <c r="N315" s="1">
        <f t="shared" ref="N315" si="2777">D315*I312+F315*I315-E315*J312-G315*J315</f>
        <v>0</v>
      </c>
      <c r="O315" s="9">
        <f t="shared" ref="O315" si="2778">(D315*J312+E315*I312+F315*J315+G315*I315)</f>
        <v>1.0591200000000001</v>
      </c>
      <c r="P315" s="2">
        <f t="shared" ref="P315" si="2779">D315*K312+F315*K315-E315*L312-G315*L315</f>
        <v>-0.40183580784306594</v>
      </c>
      <c r="Q315" s="8">
        <f t="shared" ref="Q315" si="2780">(D315*L312+E315*K312+F315*L315+G315*K315)</f>
        <v>0</v>
      </c>
      <c r="S315" s="1">
        <v>0</v>
      </c>
      <c r="T315" s="9">
        <f t="shared" ref="T315" si="2781">$T$9*$B312</f>
        <v>1.3601700000000001</v>
      </c>
      <c r="U315" s="2">
        <v>1</v>
      </c>
      <c r="V315" s="8">
        <v>0</v>
      </c>
      <c r="X315" s="1">
        <f t="shared" ref="X315" si="2782">N315*S312+P315*S315-O315*T312-Q315*T315</f>
        <v>0</v>
      </c>
      <c r="Y315" s="9">
        <f t="shared" ref="Y315" si="2783">(N315*T312+O315*S312+P315*T315+Q315*S315)</f>
        <v>0.51255498924609699</v>
      </c>
      <c r="Z315" s="2">
        <f t="shared" ref="Z315" si="2784">N315*U312+P315*U315-O315*V312-Q315*V315</f>
        <v>-0.40183580784306594</v>
      </c>
      <c r="AA315" s="8">
        <f t="shared" ref="AA315" si="2785">(N315*V312+O315*U312+P315*V315+Q315*U315)</f>
        <v>0</v>
      </c>
      <c r="AB315" s="20"/>
      <c r="AC315" s="1">
        <v>0</v>
      </c>
      <c r="AD315" s="9">
        <v>0</v>
      </c>
      <c r="AE315" s="2">
        <v>1</v>
      </c>
      <c r="AF315" s="8">
        <v>0</v>
      </c>
      <c r="AH315" s="1">
        <f t="shared" ref="AH315" si="2786">X315*AC312+Z315*AC315-Y315*AD312-AA315*AD315</f>
        <v>0</v>
      </c>
      <c r="AI315" s="9">
        <f t="shared" ref="AI315" si="2787">(X315*AD312+Y315*AC312+Z315*AD315+AA315*AC315)</f>
        <v>0.51255498924609699</v>
      </c>
      <c r="AJ315" s="2">
        <f t="shared" ref="AJ315" si="2788">X315*AE312+Z315*AE315-Y315*AF312-AA315*AF315</f>
        <v>-1.222207501255115</v>
      </c>
      <c r="AK315" s="8">
        <f t="shared" ref="AK315" si="2789">(X315*AF312+Y315*AE312+Z315*AF315+AA315*AE315)</f>
        <v>0</v>
      </c>
      <c r="AM315" s="1">
        <v>0</v>
      </c>
      <c r="AN315" s="9">
        <f t="shared" ref="AN315" si="2790">$AN$9*$B312</f>
        <v>1.15002</v>
      </c>
      <c r="AO315" s="2">
        <v>1</v>
      </c>
      <c r="AP315" s="8">
        <v>0</v>
      </c>
      <c r="AR315" s="1">
        <f t="shared" ref="AR315" si="2791">AH315*AM312+AJ315*AM315-AI315*AN312-AK315*AN315</f>
        <v>0</v>
      </c>
      <c r="AS315" s="9">
        <f t="shared" ref="AS315" si="2792">(AH315*AN312+AI315*AM312+AJ315*AN315+AK315*AM315)</f>
        <v>-0.89300808134731047</v>
      </c>
      <c r="AT315" s="2">
        <f t="shared" ref="AT315" si="2793">AH315*AO312+AJ315*AO315-AI315*AP312-AK315*AP315</f>
        <v>-1.222207501255115</v>
      </c>
      <c r="AU315" s="8">
        <f t="shared" ref="AU315" si="2794">(AH315*AP312+AI315*AO312+AJ315*AP315+AK315*AO315)</f>
        <v>0</v>
      </c>
      <c r="AV315" s="20"/>
      <c r="AW315" s="1">
        <v>0</v>
      </c>
      <c r="AX315" s="9">
        <v>0</v>
      </c>
      <c r="AY315" s="2">
        <v>1</v>
      </c>
      <c r="AZ315" s="8">
        <v>0</v>
      </c>
      <c r="BB315" s="1">
        <f t="shared" ref="BB315" si="2795">AR315*AW312+AT315*AW315-AS315*AX312-AU315*AX315</f>
        <v>0</v>
      </c>
      <c r="BC315" s="9">
        <f t="shared" ref="BC315" si="2796">(AR315*AX312+AS315*AW312+AT315*AX315+AU315*AW315)</f>
        <v>-0.89300808134731047</v>
      </c>
      <c r="BD315" s="2">
        <f t="shared" ref="BD315" si="2797">AR315*AY312+AT315*AY315-AS315*AZ312-AU315*AZ315</f>
        <v>-2.3625424087550195E-2</v>
      </c>
      <c r="BE315" s="8">
        <f t="shared" ref="BE315" si="2798">(AR315*AZ312+AS315*AY312+AT315*AZ315+AU315*AY315)</f>
        <v>0</v>
      </c>
      <c r="BG315" s="1">
        <v>0</v>
      </c>
      <c r="BH315" s="9">
        <f t="shared" ref="BH315" si="2799">$BH$9*$B312</f>
        <v>0.75239999999999996</v>
      </c>
      <c r="BI315" s="2">
        <v>1</v>
      </c>
      <c r="BJ315" s="8">
        <v>0</v>
      </c>
      <c r="BK315" s="20"/>
      <c r="BL315" s="1">
        <f t="shared" ref="BL315" si="2800">BB315*BG312+BD315*BG315-BC315*BH312-BE315*BH315</f>
        <v>0</v>
      </c>
      <c r="BM315" s="9">
        <f t="shared" ref="BM315" si="2801">(BB315*BH312+BC315*BG312+BD315*BH315+BE315*BG315)</f>
        <v>-0.91078385043078325</v>
      </c>
      <c r="BN315" s="2">
        <f t="shared" ref="BN315" si="2802">BB315*BI312+BD315*BI315-BC315*BJ312-BE315*BJ315</f>
        <v>-2.3625424087550195E-2</v>
      </c>
      <c r="BO315" s="8">
        <f t="shared" ref="BO315" si="2803">(BB315*BJ312+BC315*BI312+BD315*BJ315+BE315*BI315)</f>
        <v>0</v>
      </c>
      <c r="BP315" s="20"/>
      <c r="BQ315" s="18">
        <f t="shared" ref="BQ315:BQ378" si="2804">1/$BR$9</f>
        <v>1</v>
      </c>
      <c r="BR315" s="25">
        <v>0</v>
      </c>
      <c r="BS315" s="19">
        <v>1</v>
      </c>
      <c r="BT315" s="24">
        <v>0</v>
      </c>
      <c r="BV315" s="1">
        <f t="shared" ref="BV315" si="2805">BL315*BQ312+BN315*BQ315-BM315*BR312-BO315*BR315</f>
        <v>-2.3625424087550195E-2</v>
      </c>
      <c r="BW315" s="9">
        <f t="shared" ref="BW315" si="2806">(BL315*BR312+BM315*BQ312+BN315*BR315+BO315*BQ315)</f>
        <v>-0.91078385043078325</v>
      </c>
      <c r="BX315" s="2">
        <f t="shared" ref="BX315" si="2807">BL315*BS312+BN315*BS315-BM315*BT312-BO315*BT315</f>
        <v>-2.3625424087550195E-2</v>
      </c>
      <c r="BY315" s="8">
        <f t="shared" ref="BY315" si="2808">(BL315*BT312+BM315*BS312+BN315*BT315+BO315*BS315)</f>
        <v>0</v>
      </c>
      <c r="CA315" s="56">
        <f t="shared" ref="CA315" si="2809">(180/PI())*ATAN(-1*(BW312+BW315)/(BV312+BV315))</f>
        <v>-88.64930351764832</v>
      </c>
      <c r="CC315" s="117">
        <f t="shared" ref="CC315" si="2810">20*LOG(((1-(10^(CA312/20)^2)*(1-((1-CC312)/(1+CC312))^2))^0.5))</f>
        <v>-17.651671736792409</v>
      </c>
      <c r="CD315" s="13"/>
      <c r="CE315" s="59">
        <f t="shared" si="2535"/>
        <v>5.72</v>
      </c>
      <c r="CF315" s="60">
        <f t="shared" si="2536"/>
        <v>-50.092265794835853</v>
      </c>
      <c r="CG315" s="62">
        <f t="shared" si="2537"/>
        <v>-75.053763648433389</v>
      </c>
      <c r="CH315" s="64"/>
      <c r="CI315" s="86"/>
      <c r="CJ315" s="86"/>
      <c r="CK315" s="17">
        <f t="shared" si="2538"/>
        <v>-1.7434655183514277E-5</v>
      </c>
    </row>
    <row r="316" spans="2:89" ht="18.600000000000001" customHeight="1">
      <c r="CE316" s="59">
        <f t="shared" si="2535"/>
        <v>5.74</v>
      </c>
      <c r="CF316" s="60">
        <f t="shared" si="2536"/>
        <v>-50.111226294592292</v>
      </c>
      <c r="CG316" s="62">
        <f t="shared" si="2537"/>
        <v>-75.106950802832742</v>
      </c>
      <c r="CH316" s="86"/>
      <c r="CI316" s="86"/>
      <c r="CJ316" s="86"/>
      <c r="CK316" s="17">
        <f t="shared" si="2538"/>
        <v>-1.7310676366707981E-5</v>
      </c>
    </row>
    <row r="317" spans="2:89" ht="18.600000000000001" customHeight="1" thickBot="1">
      <c r="E317" s="6" t="s">
        <v>3</v>
      </c>
      <c r="J317" s="6" t="s">
        <v>5</v>
      </c>
      <c r="O317" s="6" t="s">
        <v>10</v>
      </c>
      <c r="T317" s="6" t="s">
        <v>6</v>
      </c>
      <c r="Y317" s="6" t="s">
        <v>11</v>
      </c>
      <c r="AD317" s="6" t="s">
        <v>12</v>
      </c>
      <c r="AI317" s="6" t="s">
        <v>13</v>
      </c>
      <c r="AN317" s="6" t="s">
        <v>14</v>
      </c>
      <c r="AS317" s="6" t="s">
        <v>15</v>
      </c>
      <c r="AX317" s="6" t="s">
        <v>19</v>
      </c>
      <c r="BC317" s="6" t="s">
        <v>17</v>
      </c>
      <c r="BH317" s="6" t="s">
        <v>20</v>
      </c>
      <c r="BM317" s="6" t="s">
        <v>18</v>
      </c>
      <c r="BQ317" s="26" t="s">
        <v>16</v>
      </c>
      <c r="BR317" s="26"/>
      <c r="BS317" s="21"/>
      <c r="BT317" s="21"/>
      <c r="BU317" s="21"/>
      <c r="BV317" s="21"/>
      <c r="BW317" s="26" t="s">
        <v>21</v>
      </c>
      <c r="BX317" s="21"/>
      <c r="BY317" s="21"/>
      <c r="CE317" s="59">
        <f t="shared" si="2535"/>
        <v>5.76</v>
      </c>
      <c r="CF317" s="60">
        <f t="shared" si="2536"/>
        <v>-50.130210420066405</v>
      </c>
      <c r="CG317" s="62">
        <f t="shared" si="2537"/>
        <v>-75.159756805567184</v>
      </c>
      <c r="CH317" s="86"/>
      <c r="CI317" s="86"/>
      <c r="CJ317" s="86"/>
      <c r="CK317" s="17">
        <f t="shared" si="2538"/>
        <v>-1.7187616779361166E-5</v>
      </c>
    </row>
    <row r="318" spans="2:89" ht="18.600000000000001" customHeight="1" thickBot="1">
      <c r="B318" s="11"/>
      <c r="D318" s="266" t="s">
        <v>113</v>
      </c>
      <c r="E318" s="267"/>
      <c r="F318" s="268" t="s">
        <v>114</v>
      </c>
      <c r="G318" s="269"/>
      <c r="H318" s="237"/>
      <c r="I318" s="262" t="s">
        <v>0</v>
      </c>
      <c r="J318" s="263"/>
      <c r="K318" s="264" t="s">
        <v>1</v>
      </c>
      <c r="L318" s="265"/>
      <c r="M318" s="21"/>
      <c r="N318" s="262" t="s">
        <v>115</v>
      </c>
      <c r="O318" s="263"/>
      <c r="P318" s="264" t="s">
        <v>116</v>
      </c>
      <c r="Q318" s="265"/>
      <c r="R318" s="21"/>
      <c r="S318" s="266" t="s">
        <v>117</v>
      </c>
      <c r="T318" s="267"/>
      <c r="U318" s="268" t="s">
        <v>118</v>
      </c>
      <c r="V318" s="269"/>
      <c r="W318" s="20"/>
      <c r="X318" s="262" t="s">
        <v>119</v>
      </c>
      <c r="Y318" s="263"/>
      <c r="Z318" s="264" t="s">
        <v>120</v>
      </c>
      <c r="AA318" s="265"/>
      <c r="AB318" s="20"/>
      <c r="AC318" s="262" t="s">
        <v>121</v>
      </c>
      <c r="AD318" s="263"/>
      <c r="AE318" s="264" t="s">
        <v>7</v>
      </c>
      <c r="AF318" s="265"/>
      <c r="AG318" s="20"/>
      <c r="AH318" s="262" t="s">
        <v>122</v>
      </c>
      <c r="AI318" s="263"/>
      <c r="AJ318" s="264" t="s">
        <v>123</v>
      </c>
      <c r="AK318" s="265"/>
      <c r="AL318" s="20"/>
      <c r="AM318" s="266" t="s">
        <v>124</v>
      </c>
      <c r="AN318" s="267"/>
      <c r="AO318" s="268" t="s">
        <v>125</v>
      </c>
      <c r="AP318" s="269"/>
      <c r="AQ318" s="21"/>
      <c r="AR318" s="262" t="s">
        <v>126</v>
      </c>
      <c r="AS318" s="263"/>
      <c r="AT318" s="264" t="s">
        <v>2</v>
      </c>
      <c r="AU318" s="265"/>
      <c r="AV318" s="41"/>
      <c r="AW318" s="262" t="s">
        <v>127</v>
      </c>
      <c r="AX318" s="263"/>
      <c r="AY318" s="264" t="s">
        <v>128</v>
      </c>
      <c r="AZ318" s="265"/>
      <c r="BA318" s="20"/>
      <c r="BB318" s="262" t="s">
        <v>129</v>
      </c>
      <c r="BC318" s="263"/>
      <c r="BD318" s="264" t="s">
        <v>130</v>
      </c>
      <c r="BE318" s="265"/>
      <c r="BF318" s="41"/>
      <c r="BG318" s="266" t="s">
        <v>131</v>
      </c>
      <c r="BH318" s="267"/>
      <c r="BI318" s="268" t="s">
        <v>132</v>
      </c>
      <c r="BJ318" s="269"/>
      <c r="BK318" s="41"/>
      <c r="BL318" s="262" t="s">
        <v>133</v>
      </c>
      <c r="BM318" s="263"/>
      <c r="BN318" s="264" t="s">
        <v>134</v>
      </c>
      <c r="BO318" s="265"/>
      <c r="BP318" s="41"/>
      <c r="BQ318" s="262" t="s">
        <v>135</v>
      </c>
      <c r="BR318" s="263"/>
      <c r="BS318" s="264" t="s">
        <v>136</v>
      </c>
      <c r="BT318" s="265"/>
      <c r="BU318" s="20"/>
      <c r="BV318" s="262" t="s">
        <v>137</v>
      </c>
      <c r="BW318" s="263"/>
      <c r="BX318" s="264" t="s">
        <v>138</v>
      </c>
      <c r="BY318" s="265"/>
      <c r="CA318" s="27" t="s">
        <v>8</v>
      </c>
      <c r="CC318" s="113" t="s">
        <v>74</v>
      </c>
      <c r="CD318" s="13"/>
      <c r="CE318" s="59">
        <f t="shared" si="2535"/>
        <v>5.78</v>
      </c>
      <c r="CF318" s="60">
        <f t="shared" si="2536"/>
        <v>-50.149216909412829</v>
      </c>
      <c r="CG318" s="62">
        <f t="shared" si="2537"/>
        <v>-75.212185780878187</v>
      </c>
      <c r="CH318" s="64"/>
      <c r="CI318" s="86"/>
      <c r="CJ318" s="86"/>
      <c r="CK318" s="17">
        <f t="shared" si="2538"/>
        <v>-1.7065473597878389E-5</v>
      </c>
    </row>
    <row r="319" spans="2:89" ht="18.600000000000001" customHeight="1" thickTop="1" thickBot="1">
      <c r="B319" s="37">
        <v>0.92</v>
      </c>
      <c r="D319" s="1">
        <v>1</v>
      </c>
      <c r="E319" s="7">
        <v>0</v>
      </c>
      <c r="F319" s="2">
        <v>0</v>
      </c>
      <c r="G319" s="8">
        <v>0</v>
      </c>
      <c r="I319" s="1">
        <v>1</v>
      </c>
      <c r="J319" s="9">
        <v>0</v>
      </c>
      <c r="K319" s="2">
        <v>0</v>
      </c>
      <c r="L319" s="8">
        <f t="shared" ref="L319:L382" si="2811">IF(0=(1-$J$9*$K$9*$B319^2),10^18,$B319*$K$9/(1-$J$9*$K$9*$B319^2))</f>
        <v>1.3671895905091085</v>
      </c>
      <c r="N319" s="1">
        <f t="shared" ref="N319" si="2812">D319*I319+F319*I322-E319*J319-G319*J322</f>
        <v>1</v>
      </c>
      <c r="O319" s="9">
        <f t="shared" ref="O319" si="2813">(D319*J319+E319*I319+F319*J322+G319*I322)</f>
        <v>0</v>
      </c>
      <c r="P319" s="2">
        <f t="shared" ref="P319" si="2814">D319*K319+F319*K322-E319*L319-G319*L322</f>
        <v>0</v>
      </c>
      <c r="Q319" s="8">
        <f t="shared" ref="Q319" si="2815">(D319*L319+E319*K319+F319*L322+G319*K322)</f>
        <v>1.3671895905091085</v>
      </c>
      <c r="S319" s="1">
        <v>1</v>
      </c>
      <c r="T319" s="7">
        <v>0</v>
      </c>
      <c r="U319" s="2">
        <v>0</v>
      </c>
      <c r="V319" s="8">
        <v>0</v>
      </c>
      <c r="X319" s="1">
        <f t="shared" ref="X319" si="2816">N319*S319+P319*S322-O319*T319-Q319*T322</f>
        <v>-0.90093493788550272</v>
      </c>
      <c r="Y319" s="9">
        <f t="shared" ref="Y319" si="2817">(N319*T319+O319*S319+P319*T322+Q319*S322)</f>
        <v>0</v>
      </c>
      <c r="Z319" s="2">
        <f t="shared" ref="Z319" si="2818">N319*U319+P319*U322-O319*V319-Q319*V322</f>
        <v>0</v>
      </c>
      <c r="AA319" s="8">
        <f t="shared" ref="AA319" si="2819">(N319*V319+O319*U319+P319*V322+Q319*U322)</f>
        <v>1.3671895905091085</v>
      </c>
      <c r="AB319" s="20"/>
      <c r="AC319" s="1">
        <v>1</v>
      </c>
      <c r="AD319" s="9">
        <v>0</v>
      </c>
      <c r="AE319" s="2">
        <v>0</v>
      </c>
      <c r="AF319" s="8">
        <f t="shared" ref="AF319:AF382" si="2820">IF(0=(1-$AE$9*$AD$9*$B319^2),10^18,$B319*$AE$9/(1-$AE$9*$AD$9*$B319^2))</f>
        <v>1.7506967167358918</v>
      </c>
      <c r="AH319" s="1">
        <f t="shared" ref="AH319" si="2821">X319*AC319+Z319*AC322-Y319*AD319-AA319*AD322</f>
        <v>-0.90093493788550272</v>
      </c>
      <c r="AI319" s="9">
        <f t="shared" ref="AI319" si="2822">(X319*AD319+Y319*AC319+Z319*AD322+AA319*AC322)</f>
        <v>0</v>
      </c>
      <c r="AJ319" s="2">
        <f t="shared" ref="AJ319" si="2823">X319*AE319+Z319*AE322-Y319*AF319-AA319*AF322</f>
        <v>0</v>
      </c>
      <c r="AK319" s="8">
        <f t="shared" ref="AK319" si="2824">(X319*AF319+Y319*AE319+Z319*AF322+AA319*AE322)</f>
        <v>-0.2100742472396957</v>
      </c>
      <c r="AM319" s="1">
        <v>1</v>
      </c>
      <c r="AN319" s="7">
        <v>0</v>
      </c>
      <c r="AO319" s="2">
        <v>0</v>
      </c>
      <c r="AP319" s="8">
        <v>0</v>
      </c>
      <c r="AR319" s="1">
        <f t="shared" ref="AR319" si="2825">AH319*AM319+AJ319*AM322-AI319*AN319-AK319*AN322</f>
        <v>-0.65397669461245012</v>
      </c>
      <c r="AS319" s="9">
        <f t="shared" ref="AS319" si="2826">(AH319*AN319+AI319*AM319+AJ319*AN322+AK319*AM322)</f>
        <v>0</v>
      </c>
      <c r="AT319" s="2">
        <f t="shared" ref="AT319" si="2827">AH319*AO319+AJ319*AO322-AI319*AP319-AK319*AP322</f>
        <v>0</v>
      </c>
      <c r="AU319" s="8">
        <f t="shared" ref="AU319" si="2828">(AH319*AP319+AI319*AO319+AJ319*AP322+AK319*AO322)</f>
        <v>-0.2100742472396957</v>
      </c>
      <c r="AV319" s="20"/>
      <c r="AW319" s="1">
        <v>1</v>
      </c>
      <c r="AX319" s="9">
        <v>0</v>
      </c>
      <c r="AY319" s="2">
        <v>0</v>
      </c>
      <c r="AZ319" s="8">
        <f t="shared" ref="AZ319:AZ382" si="2829">IF(0=(1-$AX$9*$AY$9*$B319^2),10^18,$B319*$AY$9/(1-$AX$9*$AY$9*$B319^2))</f>
        <v>1.4271798339108386</v>
      </c>
      <c r="BB319" s="1">
        <f t="shared" ref="BB319" si="2830">AR319*AW319+AT319*AW322-AS319*AX319-AU319*AX322</f>
        <v>-0.65397669461245012</v>
      </c>
      <c r="BC319" s="9">
        <f t="shared" ref="BC319" si="2831">(AR319*AX319+AS319*AW319+AT319*AX322+AU319*AW322)</f>
        <v>0</v>
      </c>
      <c r="BD319" s="2">
        <f t="shared" ref="BD319" si="2832">AR319*AY319+AT319*AY322-AS319*AZ319-AU319*AZ322</f>
        <v>0</v>
      </c>
      <c r="BE319" s="8">
        <f t="shared" ref="BE319" si="2833">(AR319*AZ319+AS319*AY319+AT319*AZ322+AU319*AY322)</f>
        <v>-1.1434165976382515</v>
      </c>
      <c r="BG319" s="1">
        <v>1</v>
      </c>
      <c r="BH319" s="7">
        <v>0</v>
      </c>
      <c r="BI319" s="2">
        <v>0</v>
      </c>
      <c r="BJ319" s="8">
        <v>0</v>
      </c>
      <c r="BK319" s="20"/>
      <c r="BL319" s="1">
        <f t="shared" ref="BL319" si="2834">BB319*BG319+BD319*BG322-BC319*BH319-BE319*BH322</f>
        <v>0.22544787896308194</v>
      </c>
      <c r="BM319" s="9">
        <f t="shared" ref="BM319" si="2835">(BB319*BH319+BC319*BG319+BD319*BH322+BE319*BG322)</f>
        <v>0</v>
      </c>
      <c r="BN319" s="2">
        <f t="shared" ref="BN319" si="2836">BB319*BI319+BD319*BI322-BC319*BJ319-BE319*BJ322</f>
        <v>0</v>
      </c>
      <c r="BO319" s="8">
        <f t="shared" ref="BO319" si="2837">(BB319*BJ319+BC319*BI319+BD319*BJ322+BE319*BI322)</f>
        <v>-1.1434165976382515</v>
      </c>
      <c r="BP319" s="20"/>
      <c r="BQ319" s="16">
        <v>1</v>
      </c>
      <c r="BR319" s="23">
        <v>0</v>
      </c>
      <c r="BS319" s="14">
        <v>0</v>
      </c>
      <c r="BT319" s="22">
        <v>0</v>
      </c>
      <c r="BV319" s="1">
        <f t="shared" ref="BV319" si="2838">BL319*BQ319+BN319*BQ322-BM319*BR319-BO319*BR322</f>
        <v>0.22544787896308194</v>
      </c>
      <c r="BW319" s="9">
        <f t="shared" ref="BW319" si="2839">(BL319*BR319+BM319*BQ319+BN319*BR322+BO319*BQ322)</f>
        <v>-1.1434165976382515</v>
      </c>
      <c r="BX319" s="2">
        <f t="shared" ref="BX319" si="2840">BL319*BS319+BN319*BS322-BM319*BT319-BO319*BT322</f>
        <v>0</v>
      </c>
      <c r="BY319" s="8">
        <f t="shared" ref="BY319" si="2841">(BL319*BT319+BM319*BS319+BN319*BT322+BO319*BS322)</f>
        <v>-1.1434165976382515</v>
      </c>
      <c r="CA319" s="28">
        <f t="shared" ref="CA319" si="2842">20*LOG(((1+$BR$9)/$BR$9)/((BV319+BV322)^2+(BW319+BW322)^2)^0.5)</f>
        <v>-0.10530299863429418</v>
      </c>
      <c r="CC319" s="114">
        <f t="shared" ref="CC319" si="2843">((BV319^2+BW319^2)^0.5)/((BV322^2+BW322^2)^0.5)</f>
        <v>1.3548360026284805</v>
      </c>
      <c r="CD319" s="13"/>
      <c r="CE319" s="59">
        <f t="shared" si="2535"/>
        <v>5.8</v>
      </c>
      <c r="CF319" s="60">
        <f t="shared" si="2536"/>
        <v>-50.168244532369386</v>
      </c>
      <c r="CG319" s="62">
        <f t="shared" si="2537"/>
        <v>-75.264241793135426</v>
      </c>
      <c r="CH319" s="64"/>
      <c r="CI319" s="86"/>
      <c r="CJ319" s="86"/>
      <c r="CK319" s="17">
        <f t="shared" si="2538"/>
        <v>-1.6944243819299405E-5</v>
      </c>
    </row>
    <row r="320" spans="2:89" ht="18.600000000000001" customHeight="1" thickBot="1">
      <c r="D320" s="3"/>
      <c r="G320" s="4"/>
      <c r="I320" s="3"/>
      <c r="L320" s="4"/>
      <c r="N320" s="3"/>
      <c r="Q320" s="4"/>
      <c r="S320" s="3"/>
      <c r="V320" s="4"/>
      <c r="X320" s="3"/>
      <c r="AA320" s="4"/>
      <c r="AC320" s="3"/>
      <c r="AF320" s="4"/>
      <c r="AH320" s="3"/>
      <c r="AK320" s="4"/>
      <c r="AM320" s="3"/>
      <c r="AP320" s="4"/>
      <c r="AR320" s="3"/>
      <c r="AU320" s="4"/>
      <c r="AW320" s="3"/>
      <c r="AZ320" s="4"/>
      <c r="BB320" s="3"/>
      <c r="BE320" s="4"/>
      <c r="BG320" s="3"/>
      <c r="BJ320" s="4"/>
      <c r="BL320" s="3"/>
      <c r="BO320" s="4"/>
      <c r="BQ320" s="16"/>
      <c r="BR320" s="14"/>
      <c r="BS320" s="14"/>
      <c r="BT320" s="17"/>
      <c r="BV320" s="3"/>
      <c r="BY320" s="4"/>
      <c r="CC320" s="115"/>
      <c r="CD320" s="13"/>
      <c r="CE320" s="59">
        <f t="shared" si="2535"/>
        <v>5.82</v>
      </c>
      <c r="CF320" s="60">
        <f t="shared" si="2536"/>
        <v>-50.187292089422122</v>
      </c>
      <c r="CG320" s="62">
        <f t="shared" si="2537"/>
        <v>-75.315928847929399</v>
      </c>
      <c r="CH320" s="64"/>
      <c r="CI320" s="86"/>
      <c r="CJ320" s="86"/>
      <c r="CK320" s="17">
        <f t="shared" si="2538"/>
        <v>-1.682392426419215E-5</v>
      </c>
    </row>
    <row r="321" spans="2:89" ht="18.600000000000001" customHeight="1" thickBot="1">
      <c r="D321" s="271" t="s">
        <v>141</v>
      </c>
      <c r="E321" s="272"/>
      <c r="F321" s="273" t="s">
        <v>142</v>
      </c>
      <c r="G321" s="274"/>
      <c r="H321" s="237"/>
      <c r="I321" s="271" t="s">
        <v>143</v>
      </c>
      <c r="J321" s="272"/>
      <c r="K321" s="273" t="s">
        <v>144</v>
      </c>
      <c r="L321" s="274"/>
      <c r="N321" s="262" t="s">
        <v>145</v>
      </c>
      <c r="O321" s="263"/>
      <c r="P321" s="264" t="s">
        <v>146</v>
      </c>
      <c r="Q321" s="265"/>
      <c r="S321" s="271" t="s">
        <v>147</v>
      </c>
      <c r="T321" s="272"/>
      <c r="U321" s="273" t="s">
        <v>148</v>
      </c>
      <c r="V321" s="274"/>
      <c r="W321" s="20"/>
      <c r="X321" s="262" t="s">
        <v>149</v>
      </c>
      <c r="Y321" s="263"/>
      <c r="Z321" s="264" t="s">
        <v>150</v>
      </c>
      <c r="AA321" s="265"/>
      <c r="AB321" s="20"/>
      <c r="AC321" s="271" t="s">
        <v>151</v>
      </c>
      <c r="AD321" s="272"/>
      <c r="AE321" s="273" t="s">
        <v>152</v>
      </c>
      <c r="AF321" s="274"/>
      <c r="AG321" s="20"/>
      <c r="AH321" s="262" t="s">
        <v>153</v>
      </c>
      <c r="AI321" s="263"/>
      <c r="AJ321" s="264" t="s">
        <v>154</v>
      </c>
      <c r="AK321" s="265"/>
      <c r="AL321" s="20"/>
      <c r="AM321" s="271" t="s">
        <v>155</v>
      </c>
      <c r="AN321" s="272"/>
      <c r="AO321" s="273" t="s">
        <v>156</v>
      </c>
      <c r="AP321" s="274"/>
      <c r="AR321" s="262" t="s">
        <v>157</v>
      </c>
      <c r="AS321" s="263"/>
      <c r="AT321" s="264" t="s">
        <v>158</v>
      </c>
      <c r="AU321" s="265"/>
      <c r="AV321" s="41"/>
      <c r="AW321" s="271" t="s">
        <v>159</v>
      </c>
      <c r="AX321" s="272"/>
      <c r="AY321" s="273" t="s">
        <v>160</v>
      </c>
      <c r="AZ321" s="274"/>
      <c r="BA321" s="20"/>
      <c r="BB321" s="262" t="s">
        <v>161</v>
      </c>
      <c r="BC321" s="263"/>
      <c r="BD321" s="264" t="s">
        <v>162</v>
      </c>
      <c r="BE321" s="265"/>
      <c r="BF321" s="41"/>
      <c r="BG321" s="271" t="s">
        <v>163</v>
      </c>
      <c r="BH321" s="272"/>
      <c r="BI321" s="273" t="s">
        <v>164</v>
      </c>
      <c r="BJ321" s="274"/>
      <c r="BK321" s="41"/>
      <c r="BL321" s="262" t="s">
        <v>165</v>
      </c>
      <c r="BM321" s="263"/>
      <c r="BN321" s="264" t="s">
        <v>166</v>
      </c>
      <c r="BO321" s="265"/>
      <c r="BP321" s="41"/>
      <c r="BQ321" s="271" t="s">
        <v>167</v>
      </c>
      <c r="BR321" s="272"/>
      <c r="BS321" s="273" t="s">
        <v>168</v>
      </c>
      <c r="BT321" s="274"/>
      <c r="BU321" s="20"/>
      <c r="BV321" s="262" t="s">
        <v>169</v>
      </c>
      <c r="BW321" s="263"/>
      <c r="BX321" s="264" t="s">
        <v>170</v>
      </c>
      <c r="BY321" s="265"/>
      <c r="CA321" s="55" t="s">
        <v>35</v>
      </c>
      <c r="CC321" s="116" t="s">
        <v>75</v>
      </c>
      <c r="CD321" s="13"/>
      <c r="CE321" s="59">
        <f t="shared" si="2535"/>
        <v>5.84</v>
      </c>
      <c r="CF321" s="60">
        <f t="shared" si="2536"/>
        <v>-50.206358410995421</v>
      </c>
      <c r="CG321" s="62">
        <f t="shared" si="2537"/>
        <v>-75.367250893140096</v>
      </c>
      <c r="CH321" s="64"/>
      <c r="CI321" s="86"/>
      <c r="CJ321" s="86"/>
      <c r="CK321" s="17">
        <f t="shared" si="2538"/>
        <v>-1.6704511592082033E-5</v>
      </c>
    </row>
    <row r="322" spans="2:89" ht="18.600000000000001" customHeight="1" thickTop="1" thickBot="1">
      <c r="D322" s="1">
        <v>0</v>
      </c>
      <c r="E322" s="9">
        <f t="shared" ref="E322" si="2844">$E$9*$B319</f>
        <v>1.0826560000000001</v>
      </c>
      <c r="F322" s="2">
        <v>1</v>
      </c>
      <c r="G322" s="8">
        <v>0</v>
      </c>
      <c r="I322" s="1">
        <v>0</v>
      </c>
      <c r="J322" s="9">
        <v>0</v>
      </c>
      <c r="K322" s="2">
        <v>1</v>
      </c>
      <c r="L322" s="8">
        <v>0</v>
      </c>
      <c r="N322" s="1">
        <f t="shared" ref="N322" si="2845">D322*I319+F322*I322-E322*J319-G322*J322</f>
        <v>0</v>
      </c>
      <c r="O322" s="9">
        <f t="shared" ref="O322" si="2846">(D322*J319+E322*I319+F322*J322+G322*I322)</f>
        <v>1.0826560000000001</v>
      </c>
      <c r="P322" s="2">
        <f t="shared" ref="P322" si="2847">D322*K319+F322*K322-E322*L319-G322*L322</f>
        <v>-0.48019601330222939</v>
      </c>
      <c r="Q322" s="8">
        <f t="shared" ref="Q322" si="2848">(D322*L319+E322*K319+F322*L322+G322*K322)</f>
        <v>0</v>
      </c>
      <c r="S322" s="1">
        <v>0</v>
      </c>
      <c r="T322" s="9">
        <f t="shared" ref="T322" si="2849">$T$9*$B319</f>
        <v>1.3903960000000002</v>
      </c>
      <c r="U322" s="2">
        <v>1</v>
      </c>
      <c r="V322" s="8">
        <v>0</v>
      </c>
      <c r="X322" s="1">
        <f t="shared" ref="X322" si="2850">N322*S319+P322*S322-O322*T319-Q322*T322</f>
        <v>0</v>
      </c>
      <c r="Y322" s="9">
        <f t="shared" ref="Y322" si="2851">(N322*T319+O322*S319+P322*T322+Q322*S322)</f>
        <v>0.41499338388863349</v>
      </c>
      <c r="Z322" s="2">
        <f t="shared" ref="Z322" si="2852">N322*U319+P322*U322-O322*V319-Q322*V322</f>
        <v>-0.48019601330222939</v>
      </c>
      <c r="AA322" s="8">
        <f t="shared" ref="AA322" si="2853">(N322*V319+O322*U319+P322*V322+Q322*U322)</f>
        <v>0</v>
      </c>
      <c r="AB322" s="20"/>
      <c r="AC322" s="1">
        <v>0</v>
      </c>
      <c r="AD322" s="9">
        <v>0</v>
      </c>
      <c r="AE322" s="2">
        <v>1</v>
      </c>
      <c r="AF322" s="8">
        <v>0</v>
      </c>
      <c r="AH322" s="1">
        <f t="shared" ref="AH322" si="2854">X322*AC319+Z322*AC322-Y322*AD319-AA322*AD322</f>
        <v>0</v>
      </c>
      <c r="AI322" s="9">
        <f t="shared" ref="AI322" si="2855">(X322*AD319+Y322*AC319+Z322*AD322+AA322*AC322)</f>
        <v>0.41499338388863349</v>
      </c>
      <c r="AJ322" s="2">
        <f t="shared" ref="AJ322" si="2856">X322*AE319+Z322*AE322-Y322*AF319-AA322*AF322</f>
        <v>-1.2067235679431776</v>
      </c>
      <c r="AK322" s="8">
        <f t="shared" ref="AK322" si="2857">(X322*AF319+Y322*AE319+Z322*AF322+AA322*AE322)</f>
        <v>0</v>
      </c>
      <c r="AM322" s="1">
        <v>0</v>
      </c>
      <c r="AN322" s="9">
        <f t="shared" ref="AN322" si="2858">$AN$9*$B319</f>
        <v>1.1755760000000002</v>
      </c>
      <c r="AO322" s="2">
        <v>1</v>
      </c>
      <c r="AP322" s="8">
        <v>0</v>
      </c>
      <c r="AR322" s="1">
        <f t="shared" ref="AR322" si="2859">AH322*AM319+AJ322*AM322-AI322*AN319-AK322*AN322</f>
        <v>0</v>
      </c>
      <c r="AS322" s="9">
        <f t="shared" ref="AS322" si="2860">(AH322*AN319+AI322*AM319+AJ322*AN322+AK322*AM322)</f>
        <v>-1.0036018812197356</v>
      </c>
      <c r="AT322" s="2">
        <f t="shared" ref="AT322" si="2861">AH322*AO319+AJ322*AO322-AI322*AP319-AK322*AP322</f>
        <v>-1.2067235679431776</v>
      </c>
      <c r="AU322" s="8">
        <f t="shared" ref="AU322" si="2862">(AH322*AP319+AI322*AO319+AJ322*AP322+AK322*AO322)</f>
        <v>0</v>
      </c>
      <c r="AV322" s="20"/>
      <c r="AW322" s="1">
        <v>0</v>
      </c>
      <c r="AX322" s="9">
        <v>0</v>
      </c>
      <c r="AY322" s="2">
        <v>1</v>
      </c>
      <c r="AZ322" s="8">
        <v>0</v>
      </c>
      <c r="BB322" s="1">
        <f t="shared" ref="BB322" si="2863">AR322*AW319+AT322*AW322-AS322*AX319-AU322*AX322</f>
        <v>0</v>
      </c>
      <c r="BC322" s="9">
        <f t="shared" ref="BC322" si="2864">(AR322*AX319+AS322*AW319+AT322*AX322+AU322*AW322)</f>
        <v>-1.0036018812197356</v>
      </c>
      <c r="BD322" s="2">
        <f t="shared" ref="BD322" si="2865">AR322*AY319+AT322*AY322-AS322*AZ319-AU322*AZ322</f>
        <v>0.22559679820860978</v>
      </c>
      <c r="BE322" s="8">
        <f t="shared" ref="BE322" si="2866">(AR322*AZ319+AS322*AY319+AT322*AZ322+AU322*AY322)</f>
        <v>0</v>
      </c>
      <c r="BG322" s="1">
        <v>0</v>
      </c>
      <c r="BH322" s="9">
        <f t="shared" ref="BH322" si="2867">$BH$9*$B319</f>
        <v>0.76912000000000003</v>
      </c>
      <c r="BI322" s="2">
        <v>1</v>
      </c>
      <c r="BJ322" s="8">
        <v>0</v>
      </c>
      <c r="BK322" s="20"/>
      <c r="BL322" s="1">
        <f t="shared" ref="BL322" si="2868">BB322*BG319+BD322*BG322-BC322*BH319-BE322*BH322</f>
        <v>0</v>
      </c>
      <c r="BM322" s="9">
        <f t="shared" ref="BM322" si="2869">(BB322*BH319+BC322*BG319+BD322*BH322+BE322*BG322)</f>
        <v>-0.83009087178152963</v>
      </c>
      <c r="BN322" s="2">
        <f t="shared" ref="BN322" si="2870">BB322*BI319+BD322*BI322-BC322*BJ319-BE322*BJ322</f>
        <v>0.22559679820860978</v>
      </c>
      <c r="BO322" s="8">
        <f t="shared" ref="BO322" si="2871">(BB322*BJ319+BC322*BI319+BD322*BJ322+BE322*BI322)</f>
        <v>0</v>
      </c>
      <c r="BP322" s="20"/>
      <c r="BQ322" s="18">
        <f t="shared" ref="BQ322:BQ385" si="2872">1/$BR$9</f>
        <v>1</v>
      </c>
      <c r="BR322" s="25">
        <v>0</v>
      </c>
      <c r="BS322" s="19">
        <v>1</v>
      </c>
      <c r="BT322" s="24">
        <v>0</v>
      </c>
      <c r="BV322" s="1">
        <f t="shared" ref="BV322" si="2873">BL322*BQ319+BN322*BQ322-BM322*BR319-BO322*BR322</f>
        <v>0.22559679820860978</v>
      </c>
      <c r="BW322" s="9">
        <f t="shared" ref="BW322" si="2874">(BL322*BR319+BM322*BQ319+BN322*BR322+BO322*BQ322)</f>
        <v>-0.83009087178152963</v>
      </c>
      <c r="BX322" s="2">
        <f t="shared" ref="BX322" si="2875">BL322*BS319+BN322*BS322-BM322*BT319-BO322*BT322</f>
        <v>0.22559679820860978</v>
      </c>
      <c r="BY322" s="8">
        <f t="shared" ref="BY322" si="2876">(BL322*BT319+BM322*BS319+BN322*BT322+BO322*BS322)</f>
        <v>0</v>
      </c>
      <c r="CA322" s="56">
        <f t="shared" ref="CA322" si="2877">(180/PI())*ATAN(-1*(BW319+BW322)/(BV319+BV322))</f>
        <v>77.126177805833052</v>
      </c>
      <c r="CC322" s="117">
        <f t="shared" ref="CC322" si="2878">20*LOG(((1-(10^(CA319/20)^2)*(1-((1-CC319)/(1+CC319))^2))^0.5))</f>
        <v>-13.361384827289394</v>
      </c>
      <c r="CD322" s="13"/>
      <c r="CE322" s="59">
        <f t="shared" si="2535"/>
        <v>5.86</v>
      </c>
      <c r="CF322" s="60">
        <f t="shared" si="2536"/>
        <v>-50.225442356666008</v>
      </c>
      <c r="CG322" s="62">
        <f t="shared" si="2537"/>
        <v>-75.418211819982091</v>
      </c>
      <c r="CH322" s="64"/>
      <c r="CI322" s="86"/>
      <c r="CJ322" s="86"/>
      <c r="CK322" s="17">
        <f t="shared" si="2538"/>
        <v>-1.6586002306273577E-5</v>
      </c>
    </row>
    <row r="323" spans="2:89" ht="18.600000000000001" customHeight="1">
      <c r="CE323" s="59">
        <f t="shared" si="2535"/>
        <v>5.88</v>
      </c>
      <c r="CF323" s="60">
        <f t="shared" si="2536"/>
        <v>-50.24454281440039</v>
      </c>
      <c r="CG323" s="62">
        <f t="shared" si="2537"/>
        <v>-75.468815464027045</v>
      </c>
      <c r="CH323" s="86"/>
      <c r="CI323" s="86"/>
      <c r="CJ323" s="86"/>
      <c r="CK323" s="17">
        <f t="shared" si="2538"/>
        <v>-1.6468392760600741E-5</v>
      </c>
    </row>
    <row r="324" spans="2:89" ht="18.600000000000001" customHeight="1" thickBot="1">
      <c r="E324" s="6" t="s">
        <v>3</v>
      </c>
      <c r="J324" s="6" t="s">
        <v>5</v>
      </c>
      <c r="O324" s="6" t="s">
        <v>10</v>
      </c>
      <c r="T324" s="6" t="s">
        <v>6</v>
      </c>
      <c r="Y324" s="6" t="s">
        <v>11</v>
      </c>
      <c r="AD324" s="6" t="s">
        <v>12</v>
      </c>
      <c r="AI324" s="6" t="s">
        <v>13</v>
      </c>
      <c r="AN324" s="6" t="s">
        <v>14</v>
      </c>
      <c r="AS324" s="6" t="s">
        <v>15</v>
      </c>
      <c r="AX324" s="6" t="s">
        <v>19</v>
      </c>
      <c r="BC324" s="6" t="s">
        <v>17</v>
      </c>
      <c r="BH324" s="6" t="s">
        <v>20</v>
      </c>
      <c r="BM324" s="6" t="s">
        <v>18</v>
      </c>
      <c r="BQ324" s="26" t="s">
        <v>16</v>
      </c>
      <c r="BR324" s="26"/>
      <c r="BS324" s="21"/>
      <c r="BT324" s="21"/>
      <c r="BU324" s="21"/>
      <c r="BV324" s="21"/>
      <c r="BW324" s="26" t="s">
        <v>21</v>
      </c>
      <c r="BX324" s="21"/>
      <c r="BY324" s="21"/>
      <c r="CE324" s="59">
        <f t="shared" si="2535"/>
        <v>5.9</v>
      </c>
      <c r="CF324" s="60">
        <f t="shared" si="2536"/>
        <v>-50.263658699814627</v>
      </c>
      <c r="CG324" s="62">
        <f t="shared" si="2537"/>
        <v>-75.519065606203768</v>
      </c>
      <c r="CH324" s="86"/>
      <c r="CI324" s="86"/>
      <c r="CJ324" s="86"/>
      <c r="CK324" s="17">
        <f t="shared" si="2538"/>
        <v>-1.635167917099888E-5</v>
      </c>
    </row>
    <row r="325" spans="2:89" ht="18.600000000000001" customHeight="1" thickBot="1">
      <c r="B325" s="11"/>
      <c r="D325" s="266" t="s">
        <v>113</v>
      </c>
      <c r="E325" s="267"/>
      <c r="F325" s="268" t="s">
        <v>114</v>
      </c>
      <c r="G325" s="269"/>
      <c r="H325" s="237"/>
      <c r="I325" s="262" t="s">
        <v>0</v>
      </c>
      <c r="J325" s="263"/>
      <c r="K325" s="264" t="s">
        <v>1</v>
      </c>
      <c r="L325" s="265"/>
      <c r="M325" s="21"/>
      <c r="N325" s="262" t="s">
        <v>115</v>
      </c>
      <c r="O325" s="263"/>
      <c r="P325" s="264" t="s">
        <v>116</v>
      </c>
      <c r="Q325" s="265"/>
      <c r="R325" s="21"/>
      <c r="S325" s="266" t="s">
        <v>117</v>
      </c>
      <c r="T325" s="267"/>
      <c r="U325" s="268" t="s">
        <v>118</v>
      </c>
      <c r="V325" s="269"/>
      <c r="W325" s="20"/>
      <c r="X325" s="262" t="s">
        <v>119</v>
      </c>
      <c r="Y325" s="263"/>
      <c r="Z325" s="264" t="s">
        <v>120</v>
      </c>
      <c r="AA325" s="265"/>
      <c r="AB325" s="20"/>
      <c r="AC325" s="262" t="s">
        <v>121</v>
      </c>
      <c r="AD325" s="263"/>
      <c r="AE325" s="264" t="s">
        <v>7</v>
      </c>
      <c r="AF325" s="265"/>
      <c r="AG325" s="20"/>
      <c r="AH325" s="262" t="s">
        <v>122</v>
      </c>
      <c r="AI325" s="263"/>
      <c r="AJ325" s="264" t="s">
        <v>123</v>
      </c>
      <c r="AK325" s="265"/>
      <c r="AL325" s="20"/>
      <c r="AM325" s="266" t="s">
        <v>124</v>
      </c>
      <c r="AN325" s="267"/>
      <c r="AO325" s="268" t="s">
        <v>125</v>
      </c>
      <c r="AP325" s="269"/>
      <c r="AQ325" s="21"/>
      <c r="AR325" s="262" t="s">
        <v>126</v>
      </c>
      <c r="AS325" s="263"/>
      <c r="AT325" s="264" t="s">
        <v>2</v>
      </c>
      <c r="AU325" s="265"/>
      <c r="AV325" s="41"/>
      <c r="AW325" s="262" t="s">
        <v>127</v>
      </c>
      <c r="AX325" s="263"/>
      <c r="AY325" s="264" t="s">
        <v>128</v>
      </c>
      <c r="AZ325" s="265"/>
      <c r="BA325" s="20"/>
      <c r="BB325" s="262" t="s">
        <v>129</v>
      </c>
      <c r="BC325" s="263"/>
      <c r="BD325" s="264" t="s">
        <v>130</v>
      </c>
      <c r="BE325" s="265"/>
      <c r="BF325" s="41"/>
      <c r="BG325" s="266" t="s">
        <v>131</v>
      </c>
      <c r="BH325" s="267"/>
      <c r="BI325" s="268" t="s">
        <v>132</v>
      </c>
      <c r="BJ325" s="269"/>
      <c r="BK325" s="41"/>
      <c r="BL325" s="262" t="s">
        <v>133</v>
      </c>
      <c r="BM325" s="263"/>
      <c r="BN325" s="264" t="s">
        <v>134</v>
      </c>
      <c r="BO325" s="265"/>
      <c r="BP325" s="41"/>
      <c r="BQ325" s="262" t="s">
        <v>135</v>
      </c>
      <c r="BR325" s="263"/>
      <c r="BS325" s="264" t="s">
        <v>136</v>
      </c>
      <c r="BT325" s="265"/>
      <c r="BU325" s="20"/>
      <c r="BV325" s="262" t="s">
        <v>137</v>
      </c>
      <c r="BW325" s="263"/>
      <c r="BX325" s="264" t="s">
        <v>138</v>
      </c>
      <c r="BY325" s="265"/>
      <c r="CA325" s="27" t="s">
        <v>8</v>
      </c>
      <c r="CC325" s="113" t="s">
        <v>74</v>
      </c>
      <c r="CD325" s="13"/>
      <c r="CE325" s="59">
        <f t="shared" si="2535"/>
        <v>5.92</v>
      </c>
      <c r="CF325" s="60">
        <f t="shared" si="2536"/>
        <v>-50.282788955455963</v>
      </c>
      <c r="CG325" s="62">
        <f t="shared" si="2537"/>
        <v>-75.568965973776614</v>
      </c>
      <c r="CH325" s="64"/>
      <c r="CI325" s="86"/>
      <c r="CJ325" s="86"/>
      <c r="CK325" s="17">
        <f t="shared" si="2538"/>
        <v>-1.6235857622255035E-5</v>
      </c>
    </row>
    <row r="326" spans="2:89" ht="18.600000000000001" customHeight="1" thickTop="1" thickBot="1">
      <c r="B326" s="37">
        <v>0.94</v>
      </c>
      <c r="D326" s="1">
        <v>1</v>
      </c>
      <c r="E326" s="7">
        <v>0</v>
      </c>
      <c r="F326" s="2">
        <v>0</v>
      </c>
      <c r="G326" s="8">
        <v>0</v>
      </c>
      <c r="I326" s="1">
        <v>1</v>
      </c>
      <c r="J326" s="9">
        <v>0</v>
      </c>
      <c r="K326" s="2">
        <v>0</v>
      </c>
      <c r="L326" s="8">
        <f t="shared" ref="L326:L389" si="2879">IF(0=(1-$J$9*$K$9*$B326^2),10^18,$B326*$K$9/(1-$J$9*$K$9*$B326^2))</f>
        <v>1.412047093830596</v>
      </c>
      <c r="N326" s="1">
        <f t="shared" ref="N326" si="2880">D326*I326+F326*I329-E326*J326-G326*J329</f>
        <v>1</v>
      </c>
      <c r="O326" s="9">
        <f t="shared" ref="O326" si="2881">(D326*J326+E326*I326+F326*J329+G326*I329)</f>
        <v>0</v>
      </c>
      <c r="P326" s="2">
        <f t="shared" ref="P326" si="2882">D326*K326+F326*K329-E326*L326-G326*L329</f>
        <v>0</v>
      </c>
      <c r="Q326" s="8">
        <f t="shared" ref="Q326" si="2883">(D326*L326+E326*K326+F326*L329+G326*K329)</f>
        <v>1.412047093830596</v>
      </c>
      <c r="S326" s="1">
        <v>1</v>
      </c>
      <c r="T326" s="7">
        <v>0</v>
      </c>
      <c r="U326" s="2">
        <v>0</v>
      </c>
      <c r="V326" s="8">
        <v>0</v>
      </c>
      <c r="X326" s="1">
        <f t="shared" ref="X326" si="2884">N326*S326+P326*S329-O326*T326-Q326*T329</f>
        <v>-1.0059851665318091</v>
      </c>
      <c r="Y326" s="9">
        <f t="shared" ref="Y326" si="2885">(N326*T326+O326*S326+P326*T329+Q326*S329)</f>
        <v>0</v>
      </c>
      <c r="Z326" s="2">
        <f t="shared" ref="Z326" si="2886">N326*U326+P326*U329-O326*V326-Q326*V329</f>
        <v>0</v>
      </c>
      <c r="AA326" s="8">
        <f t="shared" ref="AA326" si="2887">(N326*V326+O326*U326+P326*V329+Q326*U329)</f>
        <v>1.412047093830596</v>
      </c>
      <c r="AB326" s="20"/>
      <c r="AC326" s="1">
        <v>1</v>
      </c>
      <c r="AD326" s="9">
        <v>0</v>
      </c>
      <c r="AE326" s="2">
        <v>0</v>
      </c>
      <c r="AF326" s="8">
        <f t="shared" ref="AF326:AF389" si="2888">IF(0=(1-$AE$9*$AD$9*$B326^2),10^18,$B326*$AE$9/(1-$AE$9*$AD$9*$B326^2))</f>
        <v>1.926640618509661</v>
      </c>
      <c r="AH326" s="1">
        <f t="shared" ref="AH326" si="2889">X326*AC326+Z326*AC329-Y326*AD326-AA326*AD329</f>
        <v>-1.0059851665318091</v>
      </c>
      <c r="AI326" s="9">
        <f t="shared" ref="AI326" si="2890">(X326*AD326+Y326*AC326+Z326*AD329+AA326*AC329)</f>
        <v>0</v>
      </c>
      <c r="AJ326" s="2">
        <f t="shared" ref="AJ326" si="2891">X326*AE326+Z326*AE329-Y326*AF326-AA326*AF329</f>
        <v>0</v>
      </c>
      <c r="AK326" s="8">
        <f t="shared" ref="AK326" si="2892">(X326*AF326+Y326*AE326+Z326*AF329+AA326*AE329)</f>
        <v>-0.52612478962779297</v>
      </c>
      <c r="AM326" s="1">
        <v>1</v>
      </c>
      <c r="AN326" s="7">
        <v>0</v>
      </c>
      <c r="AO326" s="2">
        <v>0</v>
      </c>
      <c r="AP326" s="8">
        <v>0</v>
      </c>
      <c r="AR326" s="1">
        <f t="shared" ref="AR326" si="2893">AH326*AM326+AJ326*AM329-AI326*AN326-AK326*AN329</f>
        <v>-0.37403984571659898</v>
      </c>
      <c r="AS326" s="9">
        <f t="shared" ref="AS326" si="2894">(AH326*AN326+AI326*AM326+AJ326*AN329+AK326*AM329)</f>
        <v>0</v>
      </c>
      <c r="AT326" s="2">
        <f t="shared" ref="AT326" si="2895">AH326*AO326+AJ326*AO329-AI326*AP326-AK326*AP329</f>
        <v>0</v>
      </c>
      <c r="AU326" s="8">
        <f t="shared" ref="AU326" si="2896">(AH326*AP326+AI326*AO326+AJ326*AP329+AK326*AO329)</f>
        <v>-0.52612478962779297</v>
      </c>
      <c r="AV326" s="20"/>
      <c r="AW326" s="1">
        <v>1</v>
      </c>
      <c r="AX326" s="9">
        <v>0</v>
      </c>
      <c r="AY326" s="2">
        <v>0</v>
      </c>
      <c r="AZ326" s="8">
        <f t="shared" ref="AZ326:AZ389" si="2897">IF(0=(1-$AX$9*$AY$9*$B326^2),10^18,$B326*$AY$9/(1-$AX$9*$AY$9*$B326^2))</f>
        <v>1.5206964623259758</v>
      </c>
      <c r="BB326" s="1">
        <f t="shared" ref="BB326" si="2898">AR326*AW326+AT326*AW329-AS326*AX326-AU326*AX329</f>
        <v>-0.37403984571659898</v>
      </c>
      <c r="BC326" s="9">
        <f t="shared" ref="BC326" si="2899">(AR326*AX326+AS326*AW326+AT326*AX329+AU326*AW329)</f>
        <v>0</v>
      </c>
      <c r="BD326" s="2">
        <f t="shared" ref="BD326" si="2900">AR326*AY326+AT326*AY329-AS326*AZ326-AU326*AZ329</f>
        <v>0</v>
      </c>
      <c r="BE326" s="8">
        <f t="shared" ref="BE326" si="2901">(AR326*AZ326+AS326*AY326+AT326*AZ329+AU326*AY329)</f>
        <v>-1.094925859777979</v>
      </c>
      <c r="BG326" s="1">
        <v>1</v>
      </c>
      <c r="BH326" s="7">
        <v>0</v>
      </c>
      <c r="BI326" s="2">
        <v>0</v>
      </c>
      <c r="BJ326" s="8">
        <v>0</v>
      </c>
      <c r="BK326" s="20"/>
      <c r="BL326" s="1">
        <f t="shared" ref="BL326" si="2902">BB326*BG326+BD326*BG329-BC326*BH326-BE326*BH329</f>
        <v>0.48639669193132784</v>
      </c>
      <c r="BM326" s="9">
        <f t="shared" ref="BM326" si="2903">(BB326*BH326+BC326*BG326+BD326*BH329+BE326*BG329)</f>
        <v>0</v>
      </c>
      <c r="BN326" s="2">
        <f t="shared" ref="BN326" si="2904">BB326*BI326+BD326*BI329-BC326*BJ326-BE326*BJ329</f>
        <v>0</v>
      </c>
      <c r="BO326" s="8">
        <f t="shared" ref="BO326" si="2905">(BB326*BJ326+BC326*BI326+BD326*BJ329+BE326*BI329)</f>
        <v>-1.094925859777979</v>
      </c>
      <c r="BP326" s="20"/>
      <c r="BQ326" s="16">
        <v>1</v>
      </c>
      <c r="BR326" s="23">
        <v>0</v>
      </c>
      <c r="BS326" s="14">
        <v>0</v>
      </c>
      <c r="BT326" s="22">
        <v>0</v>
      </c>
      <c r="BV326" s="1">
        <f t="shared" ref="BV326" si="2906">BL326*BQ326+BN326*BQ329-BM326*BR326-BO326*BR329</f>
        <v>0.48639669193132784</v>
      </c>
      <c r="BW326" s="9">
        <f t="shared" ref="BW326" si="2907">(BL326*BR326+BM326*BQ326+BN326*BR329+BO326*BQ329)</f>
        <v>-1.094925859777979</v>
      </c>
      <c r="BX326" s="2">
        <f t="shared" ref="BX326" si="2908">BL326*BS326+BN326*BS329-BM326*BT326-BO326*BT329</f>
        <v>0</v>
      </c>
      <c r="BY326" s="8">
        <f t="shared" ref="BY326" si="2909">(BL326*BT326+BM326*BS326+BN326*BT329+BO326*BS329)</f>
        <v>-1.094925859777979</v>
      </c>
      <c r="CA326" s="28">
        <f t="shared" ref="CA326" si="2910">20*LOG(((1+$BR$9)/$BR$9)/((BV326+BV329)^2+(BW326+BW329)^2)^0.5)</f>
        <v>-0.16849291816204209</v>
      </c>
      <c r="CC326" s="114">
        <f t="shared" ref="CC326" si="2911">((BV326^2+BW326^2)^0.5)/((BV329^2+BW329^2)^0.5)</f>
        <v>1.4092440226910912</v>
      </c>
      <c r="CD326" s="13"/>
      <c r="CE326" s="59">
        <f t="shared" si="2535"/>
        <v>5.94</v>
      </c>
      <c r="CF326" s="60">
        <f t="shared" si="2536"/>
        <v>-50.301932550105292</v>
      </c>
      <c r="CG326" s="62">
        <f t="shared" si="2537"/>
        <v>-75.618520241302861</v>
      </c>
      <c r="CH326" s="64"/>
      <c r="CI326" s="86"/>
      <c r="CJ326" s="86"/>
      <c r="CK326" s="17">
        <f t="shared" si="2538"/>
        <v>-1.6120924070900956E-5</v>
      </c>
    </row>
    <row r="327" spans="2:89" ht="18.600000000000001" customHeight="1" thickBot="1">
      <c r="D327" s="3"/>
      <c r="G327" s="4"/>
      <c r="I327" s="3"/>
      <c r="L327" s="4"/>
      <c r="N327" s="3"/>
      <c r="Q327" s="4"/>
      <c r="S327" s="3"/>
      <c r="V327" s="4"/>
      <c r="X327" s="3"/>
      <c r="AA327" s="4"/>
      <c r="AC327" s="3"/>
      <c r="AF327" s="4"/>
      <c r="AH327" s="3"/>
      <c r="AK327" s="4"/>
      <c r="AM327" s="3"/>
      <c r="AP327" s="4"/>
      <c r="AR327" s="3"/>
      <c r="AU327" s="4"/>
      <c r="AW327" s="3"/>
      <c r="AZ327" s="4"/>
      <c r="BB327" s="3"/>
      <c r="BE327" s="4"/>
      <c r="BG327" s="3"/>
      <c r="BJ327" s="4"/>
      <c r="BL327" s="3"/>
      <c r="BO327" s="4"/>
      <c r="BQ327" s="16"/>
      <c r="BR327" s="14"/>
      <c r="BS327" s="14"/>
      <c r="BT327" s="17"/>
      <c r="BV327" s="3"/>
      <c r="BY327" s="4"/>
      <c r="CC327" s="115"/>
      <c r="CD327" s="13"/>
      <c r="CE327" s="59">
        <f t="shared" si="2535"/>
        <v>5.96</v>
      </c>
      <c r="CF327" s="60">
        <f t="shared" si="2536"/>
        <v>-50.321088478100087</v>
      </c>
      <c r="CG327" s="62">
        <f t="shared" si="2537"/>
        <v>-75.667732031569372</v>
      </c>
      <c r="CH327" s="64"/>
      <c r="CI327" s="86"/>
      <c r="CJ327" s="86"/>
      <c r="CK327" s="17">
        <f t="shared" si="2538"/>
        <v>-1.6006874356785032E-5</v>
      </c>
    </row>
    <row r="328" spans="2:89" ht="18.600000000000001" customHeight="1" thickBot="1">
      <c r="D328" s="271" t="s">
        <v>141</v>
      </c>
      <c r="E328" s="272"/>
      <c r="F328" s="273" t="s">
        <v>142</v>
      </c>
      <c r="G328" s="274"/>
      <c r="H328" s="237"/>
      <c r="I328" s="271" t="s">
        <v>143</v>
      </c>
      <c r="J328" s="272"/>
      <c r="K328" s="273" t="s">
        <v>144</v>
      </c>
      <c r="L328" s="274"/>
      <c r="N328" s="262" t="s">
        <v>145</v>
      </c>
      <c r="O328" s="263"/>
      <c r="P328" s="264" t="s">
        <v>146</v>
      </c>
      <c r="Q328" s="265"/>
      <c r="S328" s="271" t="s">
        <v>147</v>
      </c>
      <c r="T328" s="272"/>
      <c r="U328" s="273" t="s">
        <v>148</v>
      </c>
      <c r="V328" s="274"/>
      <c r="W328" s="20"/>
      <c r="X328" s="262" t="s">
        <v>149</v>
      </c>
      <c r="Y328" s="263"/>
      <c r="Z328" s="264" t="s">
        <v>150</v>
      </c>
      <c r="AA328" s="265"/>
      <c r="AB328" s="20"/>
      <c r="AC328" s="271" t="s">
        <v>151</v>
      </c>
      <c r="AD328" s="272"/>
      <c r="AE328" s="273" t="s">
        <v>152</v>
      </c>
      <c r="AF328" s="274"/>
      <c r="AG328" s="20"/>
      <c r="AH328" s="262" t="s">
        <v>153</v>
      </c>
      <c r="AI328" s="263"/>
      <c r="AJ328" s="264" t="s">
        <v>154</v>
      </c>
      <c r="AK328" s="265"/>
      <c r="AL328" s="20"/>
      <c r="AM328" s="271" t="s">
        <v>155</v>
      </c>
      <c r="AN328" s="272"/>
      <c r="AO328" s="273" t="s">
        <v>156</v>
      </c>
      <c r="AP328" s="274"/>
      <c r="AR328" s="262" t="s">
        <v>157</v>
      </c>
      <c r="AS328" s="263"/>
      <c r="AT328" s="264" t="s">
        <v>158</v>
      </c>
      <c r="AU328" s="265"/>
      <c r="AV328" s="41"/>
      <c r="AW328" s="271" t="s">
        <v>159</v>
      </c>
      <c r="AX328" s="272"/>
      <c r="AY328" s="273" t="s">
        <v>160</v>
      </c>
      <c r="AZ328" s="274"/>
      <c r="BA328" s="20"/>
      <c r="BB328" s="262" t="s">
        <v>161</v>
      </c>
      <c r="BC328" s="263"/>
      <c r="BD328" s="264" t="s">
        <v>162</v>
      </c>
      <c r="BE328" s="265"/>
      <c r="BF328" s="41"/>
      <c r="BG328" s="271" t="s">
        <v>163</v>
      </c>
      <c r="BH328" s="272"/>
      <c r="BI328" s="273" t="s">
        <v>164</v>
      </c>
      <c r="BJ328" s="274"/>
      <c r="BK328" s="41"/>
      <c r="BL328" s="262" t="s">
        <v>165</v>
      </c>
      <c r="BM328" s="263"/>
      <c r="BN328" s="264" t="s">
        <v>166</v>
      </c>
      <c r="BO328" s="265"/>
      <c r="BP328" s="41"/>
      <c r="BQ328" s="271" t="s">
        <v>167</v>
      </c>
      <c r="BR328" s="272"/>
      <c r="BS328" s="273" t="s">
        <v>168</v>
      </c>
      <c r="BT328" s="274"/>
      <c r="BU328" s="20"/>
      <c r="BV328" s="262" t="s">
        <v>169</v>
      </c>
      <c r="BW328" s="263"/>
      <c r="BX328" s="264" t="s">
        <v>170</v>
      </c>
      <c r="BY328" s="265"/>
      <c r="CA328" s="55" t="s">
        <v>35</v>
      </c>
      <c r="CC328" s="116" t="s">
        <v>75</v>
      </c>
      <c r="CD328" s="13"/>
      <c r="CE328" s="59">
        <f t="shared" si="2535"/>
        <v>5.98</v>
      </c>
      <c r="CF328" s="60">
        <f t="shared" si="2536"/>
        <v>-50.340255758676932</v>
      </c>
      <c r="CG328" s="62">
        <f t="shared" si="2537"/>
        <v>-75.716604916509283</v>
      </c>
      <c r="CH328" s="64"/>
      <c r="CI328" s="86"/>
      <c r="CJ328" s="86"/>
      <c r="CK328" s="17">
        <f t="shared" si="2538"/>
        <v>-1.5893704210786945E-5</v>
      </c>
    </row>
    <row r="329" spans="2:89" ht="18.600000000000001" customHeight="1" thickTop="1" thickBot="1">
      <c r="D329" s="1">
        <v>0</v>
      </c>
      <c r="E329" s="9">
        <f t="shared" ref="E329" si="2912">$E$9*$B326</f>
        <v>1.1061920000000001</v>
      </c>
      <c r="F329" s="2">
        <v>1</v>
      </c>
      <c r="G329" s="8">
        <v>0</v>
      </c>
      <c r="I329" s="1">
        <v>0</v>
      </c>
      <c r="J329" s="9">
        <v>0</v>
      </c>
      <c r="K329" s="2">
        <v>1</v>
      </c>
      <c r="L329" s="8">
        <v>0</v>
      </c>
      <c r="N329" s="1">
        <f t="shared" ref="N329" si="2913">D329*I326+F329*I329-E329*J326-G329*J329</f>
        <v>0</v>
      </c>
      <c r="O329" s="9">
        <f t="shared" ref="O329" si="2914">(D329*J326+E329*I326+F329*J329+G329*I329)</f>
        <v>1.1061920000000001</v>
      </c>
      <c r="P329" s="2">
        <f t="shared" ref="P329" si="2915">D329*K326+F329*K329-E329*L326-G329*L329</f>
        <v>-0.56199519881865467</v>
      </c>
      <c r="Q329" s="8">
        <f t="shared" ref="Q329" si="2916">(D329*L326+E329*K326+F329*L329+G329*K329)</f>
        <v>0</v>
      </c>
      <c r="S329" s="1">
        <v>0</v>
      </c>
      <c r="T329" s="9">
        <f t="shared" ref="T329" si="2917">$T$9*$B326</f>
        <v>1.4206220000000001</v>
      </c>
      <c r="U329" s="2">
        <v>1</v>
      </c>
      <c r="V329" s="8">
        <v>0</v>
      </c>
      <c r="X329" s="1">
        <f t="shared" ref="X329" si="2918">N329*S326+P329*S329-O329*T326-Q329*T329</f>
        <v>0</v>
      </c>
      <c r="Y329" s="9">
        <f t="shared" ref="Y329" si="2919">(N329*T326+O329*S326+P329*T329+Q329*S329)</f>
        <v>0.30780925666384518</v>
      </c>
      <c r="Z329" s="2">
        <f t="shared" ref="Z329" si="2920">N329*U326+P329*U329-O329*V326-Q329*V329</f>
        <v>-0.56199519881865467</v>
      </c>
      <c r="AA329" s="8">
        <f t="shared" ref="AA329" si="2921">(N329*V326+O329*U326+P329*V329+Q329*U329)</f>
        <v>0</v>
      </c>
      <c r="AB329" s="20"/>
      <c r="AC329" s="1">
        <v>0</v>
      </c>
      <c r="AD329" s="9">
        <v>0</v>
      </c>
      <c r="AE329" s="2">
        <v>1</v>
      </c>
      <c r="AF329" s="8">
        <v>0</v>
      </c>
      <c r="AH329" s="1">
        <f t="shared" ref="AH329" si="2922">X329*AC326+Z329*AC329-Y329*AD326-AA329*AD329</f>
        <v>0</v>
      </c>
      <c r="AI329" s="9">
        <f t="shared" ref="AI329" si="2923">(X329*AD326+Y329*AC326+Z329*AD329+AA329*AC329)</f>
        <v>0.30780925666384518</v>
      </c>
      <c r="AJ329" s="2">
        <f t="shared" ref="AJ329" si="2924">X329*AE326+Z329*AE329-Y329*AF326-AA329*AF329</f>
        <v>-1.1550330154604844</v>
      </c>
      <c r="AK329" s="8">
        <f t="shared" ref="AK329" si="2925">(X329*AF326+Y329*AE326+Z329*AF329+AA329*AE329)</f>
        <v>0</v>
      </c>
      <c r="AM329" s="1">
        <v>0</v>
      </c>
      <c r="AN329" s="9">
        <f t="shared" ref="AN329" si="2926">$AN$9*$B326</f>
        <v>1.2011319999999999</v>
      </c>
      <c r="AO329" s="2">
        <v>1</v>
      </c>
      <c r="AP329" s="8">
        <v>0</v>
      </c>
      <c r="AR329" s="1">
        <f t="shared" ref="AR329" si="2927">AH329*AM326+AJ329*AM329-AI329*AN326-AK329*AN329</f>
        <v>0</v>
      </c>
      <c r="AS329" s="9">
        <f t="shared" ref="AS329" si="2928">(AH329*AN326+AI329*AM326+AJ329*AN329+AK329*AM329)</f>
        <v>-1.0795378592622371</v>
      </c>
      <c r="AT329" s="2">
        <f t="shared" ref="AT329" si="2929">AH329*AO326+AJ329*AO329-AI329*AP326-AK329*AP329</f>
        <v>-1.1550330154604844</v>
      </c>
      <c r="AU329" s="8">
        <f t="shared" ref="AU329" si="2930">(AH329*AP326+AI329*AO326+AJ329*AP329+AK329*AO329)</f>
        <v>0</v>
      </c>
      <c r="AV329" s="20"/>
      <c r="AW329" s="1">
        <v>0</v>
      </c>
      <c r="AX329" s="9">
        <v>0</v>
      </c>
      <c r="AY329" s="2">
        <v>1</v>
      </c>
      <c r="AZ329" s="8">
        <v>0</v>
      </c>
      <c r="BB329" s="1">
        <f t="shared" ref="BB329" si="2931">AR329*AW326+AT329*AW329-AS329*AX326-AU329*AX329</f>
        <v>0</v>
      </c>
      <c r="BC329" s="9">
        <f t="shared" ref="BC329" si="2932">(AR329*AX326+AS329*AW326+AT329*AX329+AU329*AW329)</f>
        <v>-1.0795378592622371</v>
      </c>
      <c r="BD329" s="2">
        <f t="shared" ref="BD329" si="2933">AR329*AY326+AT329*AY329-AS329*AZ326-AU329*AZ329</f>
        <v>0.4866163880665566</v>
      </c>
      <c r="BE329" s="8">
        <f t="shared" ref="BE329" si="2934">(AR329*AZ326+AS329*AY326+AT329*AZ329+AU329*AY329)</f>
        <v>0</v>
      </c>
      <c r="BG329" s="1">
        <v>0</v>
      </c>
      <c r="BH329" s="9">
        <f t="shared" ref="BH329" si="2935">$BH$9*$B326</f>
        <v>0.78583999999999987</v>
      </c>
      <c r="BI329" s="2">
        <v>1</v>
      </c>
      <c r="BJ329" s="8">
        <v>0</v>
      </c>
      <c r="BK329" s="20"/>
      <c r="BL329" s="1">
        <f t="shared" ref="BL329" si="2936">BB329*BG326+BD329*BG329-BC329*BH326-BE329*BH329</f>
        <v>0</v>
      </c>
      <c r="BM329" s="9">
        <f t="shared" ref="BM329" si="2937">(BB329*BH326+BC329*BG326+BD329*BH329+BE329*BG329)</f>
        <v>-0.69713523686401435</v>
      </c>
      <c r="BN329" s="2">
        <f t="shared" ref="BN329" si="2938">BB329*BI326+BD329*BI329-BC329*BJ326-BE329*BJ329</f>
        <v>0.4866163880665566</v>
      </c>
      <c r="BO329" s="8">
        <f t="shared" ref="BO329" si="2939">(BB329*BJ326+BC329*BI326+BD329*BJ329+BE329*BI329)</f>
        <v>0</v>
      </c>
      <c r="BP329" s="20"/>
      <c r="BQ329" s="18">
        <f t="shared" ref="BQ329:BQ392" si="2940">1/$BR$9</f>
        <v>1</v>
      </c>
      <c r="BR329" s="25">
        <v>0</v>
      </c>
      <c r="BS329" s="19">
        <v>1</v>
      </c>
      <c r="BT329" s="24">
        <v>0</v>
      </c>
      <c r="BV329" s="1">
        <f t="shared" ref="BV329" si="2941">BL329*BQ326+BN329*BQ329-BM329*BR326-BO329*BR329</f>
        <v>0.4866163880665566</v>
      </c>
      <c r="BW329" s="9">
        <f t="shared" ref="BW329" si="2942">(BL329*BR326+BM329*BQ326+BN329*BR329+BO329*BQ329)</f>
        <v>-0.69713523686401435</v>
      </c>
      <c r="BX329" s="2">
        <f t="shared" ref="BX329" si="2943">BL329*BS326+BN329*BS329-BM329*BT326-BO329*BT329</f>
        <v>0.4866163880665566</v>
      </c>
      <c r="BY329" s="8">
        <f t="shared" ref="BY329" si="2944">(BL329*BT326+BM329*BS326+BN329*BT329+BO329*BS329)</f>
        <v>0</v>
      </c>
      <c r="CA329" s="56">
        <f t="shared" ref="CA329" si="2945">(180/PI())*ATAN(-1*(BW326+BW329)/(BV326+BV329))</f>
        <v>61.499918675580219</v>
      </c>
      <c r="CC329" s="117">
        <f t="shared" ref="CC329" si="2946">20*LOG(((1-(10^(CA326/20)^2)*(1-((1-CC326)/(1+CC326))^2))^0.5))</f>
        <v>-11.817096210649943</v>
      </c>
      <c r="CD329" s="13"/>
      <c r="CE329" s="59">
        <f t="shared" si="2535"/>
        <v>6</v>
      </c>
      <c r="CF329" s="60">
        <f t="shared" si="2536"/>
        <v>-50.359433435332896</v>
      </c>
      <c r="CG329" s="62">
        <f t="shared" si="2537"/>
        <v>-75.765142418098989</v>
      </c>
      <c r="CH329" s="64"/>
      <c r="CI329" s="86"/>
      <c r="CJ329" s="86"/>
      <c r="CK329" s="17">
        <f t="shared" si="2538"/>
        <v>-1.5781409256746317E-5</v>
      </c>
    </row>
    <row r="330" spans="2:89" ht="18.600000000000001" customHeight="1">
      <c r="CE330" s="59">
        <f t="shared" si="2535"/>
        <v>6.02</v>
      </c>
      <c r="CF330" s="60">
        <f t="shared" si="2536"/>
        <v>-50.378620575205559</v>
      </c>
      <c r="CG330" s="62">
        <f t="shared" si="2537"/>
        <v>-75.813348009236265</v>
      </c>
      <c r="CH330" s="86"/>
      <c r="CI330" s="86"/>
      <c r="CJ330" s="86"/>
      <c r="CK330" s="17">
        <f t="shared" si="2538"/>
        <v>-1.5669985020141688E-5</v>
      </c>
    </row>
    <row r="331" spans="2:89" ht="18.600000000000001" customHeight="1" thickBot="1">
      <c r="E331" s="6" t="s">
        <v>3</v>
      </c>
      <c r="J331" s="6" t="s">
        <v>5</v>
      </c>
      <c r="O331" s="6" t="s">
        <v>10</v>
      </c>
      <c r="T331" s="6" t="s">
        <v>6</v>
      </c>
      <c r="Y331" s="6" t="s">
        <v>11</v>
      </c>
      <c r="AD331" s="6" t="s">
        <v>12</v>
      </c>
      <c r="AI331" s="6" t="s">
        <v>13</v>
      </c>
      <c r="AN331" s="6" t="s">
        <v>14</v>
      </c>
      <c r="AS331" s="6" t="s">
        <v>15</v>
      </c>
      <c r="AX331" s="6" t="s">
        <v>19</v>
      </c>
      <c r="BC331" s="6" t="s">
        <v>17</v>
      </c>
      <c r="BH331" s="6" t="s">
        <v>20</v>
      </c>
      <c r="BM331" s="6" t="s">
        <v>18</v>
      </c>
      <c r="BQ331" s="26" t="s">
        <v>16</v>
      </c>
      <c r="BR331" s="26"/>
      <c r="BS331" s="21"/>
      <c r="BT331" s="21"/>
      <c r="BU331" s="21"/>
      <c r="BV331" s="21"/>
      <c r="BW331" s="26" t="s">
        <v>21</v>
      </c>
      <c r="BX331" s="21"/>
      <c r="BY331" s="21"/>
      <c r="CE331" s="59">
        <f t="shared" si="2535"/>
        <v>6.04</v>
      </c>
      <c r="CF331" s="60">
        <f t="shared" si="2536"/>
        <v>-50.397816268470557</v>
      </c>
      <c r="CG331" s="62">
        <f t="shared" si="2537"/>
        <v>-75.861225114599549</v>
      </c>
      <c r="CH331" s="86"/>
      <c r="CI331" s="86"/>
      <c r="CJ331" s="86"/>
      <c r="CK331" s="17">
        <f t="shared" si="2538"/>
        <v>-1.5559426932912157E-5</v>
      </c>
    </row>
    <row r="332" spans="2:89" ht="18.600000000000001" customHeight="1" thickBot="1">
      <c r="B332" s="11"/>
      <c r="D332" s="266" t="s">
        <v>113</v>
      </c>
      <c r="E332" s="267"/>
      <c r="F332" s="268" t="s">
        <v>114</v>
      </c>
      <c r="G332" s="269"/>
      <c r="H332" s="237"/>
      <c r="I332" s="262" t="s">
        <v>0</v>
      </c>
      <c r="J332" s="263"/>
      <c r="K332" s="264" t="s">
        <v>1</v>
      </c>
      <c r="L332" s="265"/>
      <c r="M332" s="21"/>
      <c r="N332" s="262" t="s">
        <v>115</v>
      </c>
      <c r="O332" s="263"/>
      <c r="P332" s="264" t="s">
        <v>116</v>
      </c>
      <c r="Q332" s="265"/>
      <c r="R332" s="21"/>
      <c r="S332" s="266" t="s">
        <v>117</v>
      </c>
      <c r="T332" s="267"/>
      <c r="U332" s="268" t="s">
        <v>118</v>
      </c>
      <c r="V332" s="269"/>
      <c r="W332" s="20"/>
      <c r="X332" s="262" t="s">
        <v>119</v>
      </c>
      <c r="Y332" s="263"/>
      <c r="Z332" s="264" t="s">
        <v>120</v>
      </c>
      <c r="AA332" s="265"/>
      <c r="AB332" s="20"/>
      <c r="AC332" s="262" t="s">
        <v>121</v>
      </c>
      <c r="AD332" s="263"/>
      <c r="AE332" s="264" t="s">
        <v>7</v>
      </c>
      <c r="AF332" s="265"/>
      <c r="AG332" s="20"/>
      <c r="AH332" s="262" t="s">
        <v>122</v>
      </c>
      <c r="AI332" s="263"/>
      <c r="AJ332" s="264" t="s">
        <v>123</v>
      </c>
      <c r="AK332" s="265"/>
      <c r="AL332" s="20"/>
      <c r="AM332" s="266" t="s">
        <v>124</v>
      </c>
      <c r="AN332" s="267"/>
      <c r="AO332" s="268" t="s">
        <v>125</v>
      </c>
      <c r="AP332" s="269"/>
      <c r="AQ332" s="21"/>
      <c r="AR332" s="262" t="s">
        <v>126</v>
      </c>
      <c r="AS332" s="263"/>
      <c r="AT332" s="264" t="s">
        <v>2</v>
      </c>
      <c r="AU332" s="265"/>
      <c r="AV332" s="41"/>
      <c r="AW332" s="262" t="s">
        <v>127</v>
      </c>
      <c r="AX332" s="263"/>
      <c r="AY332" s="264" t="s">
        <v>128</v>
      </c>
      <c r="AZ332" s="265"/>
      <c r="BA332" s="20"/>
      <c r="BB332" s="262" t="s">
        <v>129</v>
      </c>
      <c r="BC332" s="263"/>
      <c r="BD332" s="264" t="s">
        <v>130</v>
      </c>
      <c r="BE332" s="265"/>
      <c r="BF332" s="41"/>
      <c r="BG332" s="266" t="s">
        <v>131</v>
      </c>
      <c r="BH332" s="267"/>
      <c r="BI332" s="268" t="s">
        <v>132</v>
      </c>
      <c r="BJ332" s="269"/>
      <c r="BK332" s="41"/>
      <c r="BL332" s="262" t="s">
        <v>133</v>
      </c>
      <c r="BM332" s="263"/>
      <c r="BN332" s="264" t="s">
        <v>134</v>
      </c>
      <c r="BO332" s="265"/>
      <c r="BP332" s="41"/>
      <c r="BQ332" s="262" t="s">
        <v>135</v>
      </c>
      <c r="BR332" s="263"/>
      <c r="BS332" s="264" t="s">
        <v>136</v>
      </c>
      <c r="BT332" s="265"/>
      <c r="BU332" s="20"/>
      <c r="BV332" s="262" t="s">
        <v>137</v>
      </c>
      <c r="BW332" s="263"/>
      <c r="BX332" s="264" t="s">
        <v>138</v>
      </c>
      <c r="BY332" s="265"/>
      <c r="CA332" s="27" t="s">
        <v>8</v>
      </c>
      <c r="CC332" s="113" t="s">
        <v>74</v>
      </c>
      <c r="CD332" s="13"/>
      <c r="CE332" s="59">
        <f t="shared" si="2535"/>
        <v>6.06</v>
      </c>
      <c r="CF332" s="60">
        <f t="shared" si="2536"/>
        <v>-50.417019627756403</v>
      </c>
      <c r="CG332" s="62">
        <f t="shared" si="2537"/>
        <v>-75.908777111489158</v>
      </c>
      <c r="CH332" s="64"/>
      <c r="CI332" s="86"/>
      <c r="CJ332" s="86"/>
      <c r="CK332" s="17">
        <f t="shared" si="2538"/>
        <v>-1.5449730343100678E-5</v>
      </c>
    </row>
    <row r="333" spans="2:89" ht="18.600000000000001" customHeight="1" thickTop="1" thickBot="1">
      <c r="B333" s="37">
        <v>0.96</v>
      </c>
      <c r="D333" s="1">
        <v>1</v>
      </c>
      <c r="E333" s="7">
        <v>0</v>
      </c>
      <c r="F333" s="2">
        <v>0</v>
      </c>
      <c r="G333" s="8">
        <v>0</v>
      </c>
      <c r="I333" s="1">
        <v>1</v>
      </c>
      <c r="J333" s="9">
        <v>0</v>
      </c>
      <c r="K333" s="2">
        <v>0</v>
      </c>
      <c r="L333" s="8">
        <f t="shared" ref="L333:L396" si="2947">IF(0=(1-$J$9*$K$9*$B333^2),10^18,$B333*$K$9/(1-$J$9*$K$9*$B333^2))</f>
        <v>1.4582308528893226</v>
      </c>
      <c r="N333" s="1">
        <f t="shared" ref="N333" si="2948">D333*I333+F333*I336-E333*J333-G333*J336</f>
        <v>1</v>
      </c>
      <c r="O333" s="9">
        <f t="shared" ref="O333" si="2949">(D333*J333+E333*I333+F333*J336+G333*I336)</f>
        <v>0</v>
      </c>
      <c r="P333" s="2">
        <f t="shared" ref="P333" si="2950">D333*K333+F333*K336-E333*L333-G333*L336</f>
        <v>0</v>
      </c>
      <c r="Q333" s="8">
        <f t="shared" ref="Q333" si="2951">(D333*L333+E333*K333+F333*L336+G333*K336)</f>
        <v>1.4582308528893226</v>
      </c>
      <c r="S333" s="1">
        <v>1</v>
      </c>
      <c r="T333" s="7">
        <v>0</v>
      </c>
      <c r="U333" s="2">
        <v>0</v>
      </c>
      <c r="V333" s="8">
        <v>0</v>
      </c>
      <c r="X333" s="1">
        <f t="shared" ref="X333" si="2952">N333*S333+P333*S336-O333*T333-Q333*T336</f>
        <v>-1.1156713164527683</v>
      </c>
      <c r="Y333" s="9">
        <f t="shared" ref="Y333" si="2953">(N333*T333+O333*S333+P333*T336+Q333*S336)</f>
        <v>0</v>
      </c>
      <c r="Z333" s="2">
        <f t="shared" ref="Z333" si="2954">N333*U333+P333*U336-O333*V333-Q333*V336</f>
        <v>0</v>
      </c>
      <c r="AA333" s="8">
        <f t="shared" ref="AA333" si="2955">(N333*V333+O333*U333+P333*V336+Q333*U336)</f>
        <v>1.4582308528893226</v>
      </c>
      <c r="AB333" s="20"/>
      <c r="AC333" s="1">
        <v>1</v>
      </c>
      <c r="AD333" s="9">
        <v>0</v>
      </c>
      <c r="AE333" s="2">
        <v>0</v>
      </c>
      <c r="AF333" s="8">
        <f t="shared" ref="AF333:AF396" si="2956">IF(0=(1-$AE$9*$AD$9*$B333^2),10^18,$B333*$AE$9/(1-$AE$9*$AD$9*$B333^2))</f>
        <v>2.1358114935135837</v>
      </c>
      <c r="AH333" s="1">
        <f t="shared" ref="AH333" si="2957">X333*AC333+Z333*AC336-Y333*AD333-AA333*AD336</f>
        <v>-1.1156713164527683</v>
      </c>
      <c r="AI333" s="9">
        <f t="shared" ref="AI333" si="2958">(X333*AD333+Y333*AC333+Z333*AD336+AA333*AC336)</f>
        <v>0</v>
      </c>
      <c r="AJ333" s="2">
        <f t="shared" ref="AJ333" si="2959">X333*AE333+Z333*AE336-Y333*AF333-AA333*AF336</f>
        <v>0</v>
      </c>
      <c r="AK333" s="8">
        <f t="shared" ref="AK333" si="2960">(X333*AF333+Y333*AE333+Z333*AF336+AA333*AE336)</f>
        <v>-0.92463276777393055</v>
      </c>
      <c r="AM333" s="1">
        <v>1</v>
      </c>
      <c r="AN333" s="7">
        <v>0</v>
      </c>
      <c r="AO333" s="2">
        <v>0</v>
      </c>
      <c r="AP333" s="8">
        <v>0</v>
      </c>
      <c r="AR333" s="1">
        <f t="shared" ref="AR333" si="2961">AH333*AM333+AJ333*AM336-AI333*AN333-AK333*AN336</f>
        <v>1.8564604182299105E-2</v>
      </c>
      <c r="AS333" s="9">
        <f t="shared" ref="AS333" si="2962">(AH333*AN333+AI333*AM333+AJ333*AN336+AK333*AM336)</f>
        <v>0</v>
      </c>
      <c r="AT333" s="2">
        <f t="shared" ref="AT333" si="2963">AH333*AO333+AJ333*AO336-AI333*AP333-AK333*AP336</f>
        <v>0</v>
      </c>
      <c r="AU333" s="8">
        <f t="shared" ref="AU333" si="2964">(AH333*AP333+AI333*AO333+AJ333*AP336+AK333*AO336)</f>
        <v>-0.92463276777393055</v>
      </c>
      <c r="AV333" s="20"/>
      <c r="AW333" s="1">
        <v>1</v>
      </c>
      <c r="AX333" s="9">
        <v>0</v>
      </c>
      <c r="AY333" s="2">
        <v>0</v>
      </c>
      <c r="AZ333" s="8">
        <f t="shared" ref="AZ333:AZ396" si="2965">IF(0=(1-$AX$9*$AY$9*$B333^2),10^18,$B333*$AY$9/(1-$AX$9*$AY$9*$B333^2))</f>
        <v>1.6241510652668736</v>
      </c>
      <c r="BB333" s="1">
        <f t="shared" ref="BB333" si="2966">AR333*AW333+AT333*AW336-AS333*AX333-AU333*AX336</f>
        <v>1.8564604182299105E-2</v>
      </c>
      <c r="BC333" s="9">
        <f t="shared" ref="BC333" si="2967">(AR333*AX333+AS333*AW333+AT333*AX336+AU333*AW336)</f>
        <v>0</v>
      </c>
      <c r="BD333" s="2">
        <f t="shared" ref="BD333" si="2968">AR333*AY333+AT333*AY336-AS333*AZ333-AU333*AZ336</f>
        <v>0</v>
      </c>
      <c r="BE333" s="8">
        <f t="shared" ref="BE333" si="2969">(AR333*AZ333+AS333*AY333+AT333*AZ336+AU333*AY336)</f>
        <v>-0.89448104611499157</v>
      </c>
      <c r="BG333" s="1">
        <v>1</v>
      </c>
      <c r="BH333" s="7">
        <v>0</v>
      </c>
      <c r="BI333" s="2">
        <v>0</v>
      </c>
      <c r="BJ333" s="8">
        <v>0</v>
      </c>
      <c r="BK333" s="20"/>
      <c r="BL333" s="1">
        <f t="shared" ref="BL333" si="2970">BB333*BG333+BD333*BG336-BC333*BH333-BE333*BH336</f>
        <v>0.73643931255234674</v>
      </c>
      <c r="BM333" s="9">
        <f t="shared" ref="BM333" si="2971">(BB333*BH333+BC333*BG333+BD333*BH336+BE333*BG336)</f>
        <v>0</v>
      </c>
      <c r="BN333" s="2">
        <f t="shared" ref="BN333" si="2972">BB333*BI333+BD333*BI336-BC333*BJ333-BE333*BJ336</f>
        <v>0</v>
      </c>
      <c r="BO333" s="8">
        <f t="shared" ref="BO333" si="2973">(BB333*BJ333+BC333*BI333+BD333*BJ336+BE333*BI336)</f>
        <v>-0.89448104611499157</v>
      </c>
      <c r="BP333" s="20"/>
      <c r="BQ333" s="16">
        <v>1</v>
      </c>
      <c r="BR333" s="23">
        <v>0</v>
      </c>
      <c r="BS333" s="14">
        <v>0</v>
      </c>
      <c r="BT333" s="22">
        <v>0</v>
      </c>
      <c r="BV333" s="1">
        <f t="shared" ref="BV333" si="2974">BL333*BQ333+BN333*BQ336-BM333*BR333-BO333*BR336</f>
        <v>0.73643931255234674</v>
      </c>
      <c r="BW333" s="9">
        <f t="shared" ref="BW333" si="2975">(BL333*BR333+BM333*BQ333+BN333*BR336+BO333*BQ336)</f>
        <v>-0.89448104611499157</v>
      </c>
      <c r="BX333" s="2">
        <f t="shared" ref="BX333" si="2976">BL333*BS333+BN333*BS336-BM333*BT333-BO333*BT336</f>
        <v>0</v>
      </c>
      <c r="BY333" s="8">
        <f t="shared" ref="BY333" si="2977">(BL333*BT333+BM333*BS333+BN333*BT336+BO333*BS336)</f>
        <v>-0.89448104611499157</v>
      </c>
      <c r="CA333" s="28">
        <f t="shared" ref="CA333" si="2978">20*LOG(((1+$BR$9)/$BR$9)/((BV333+BV336)^2+(BW333+BW336)^2)^0.5)</f>
        <v>-0.15649305966402161</v>
      </c>
      <c r="CC333" s="114">
        <f t="shared" ref="CC333" si="2979">((BV333^2+BW333^2)^0.5)/((BV336^2+BW336^2)^0.5)</f>
        <v>1.2919081604849059</v>
      </c>
      <c r="CD333" s="13"/>
      <c r="CE333" s="59">
        <f t="shared" si="2535"/>
        <v>6.08</v>
      </c>
      <c r="CF333" s="60">
        <f t="shared" si="2536"/>
        <v>-50.436229787576046</v>
      </c>
      <c r="CG333" s="62">
        <f t="shared" si="2537"/>
        <v>-75.956007330650962</v>
      </c>
      <c r="CH333" s="64"/>
      <c r="CI333" s="86"/>
      <c r="CJ333" s="86"/>
      <c r="CK333" s="17">
        <f t="shared" si="2538"/>
        <v>-1.5340890512925396E-5</v>
      </c>
    </row>
    <row r="334" spans="2:89" ht="18.600000000000001" customHeight="1" thickBot="1">
      <c r="D334" s="3"/>
      <c r="G334" s="4"/>
      <c r="I334" s="3"/>
      <c r="L334" s="4"/>
      <c r="N334" s="3"/>
      <c r="Q334" s="4"/>
      <c r="S334" s="3"/>
      <c r="V334" s="4"/>
      <c r="X334" s="3"/>
      <c r="AA334" s="4"/>
      <c r="AC334" s="3"/>
      <c r="AF334" s="4"/>
      <c r="AH334" s="3"/>
      <c r="AK334" s="4"/>
      <c r="AM334" s="3"/>
      <c r="AP334" s="4"/>
      <c r="AR334" s="3"/>
      <c r="AU334" s="4"/>
      <c r="AW334" s="3"/>
      <c r="AZ334" s="4"/>
      <c r="BB334" s="3"/>
      <c r="BE334" s="4"/>
      <c r="BG334" s="3"/>
      <c r="BJ334" s="4"/>
      <c r="BL334" s="3"/>
      <c r="BO334" s="4"/>
      <c r="BQ334" s="16"/>
      <c r="BR334" s="14"/>
      <c r="BS334" s="14"/>
      <c r="BT334" s="17"/>
      <c r="BV334" s="3"/>
      <c r="BY334" s="4"/>
      <c r="CC334" s="115"/>
      <c r="CD334" s="13"/>
      <c r="CE334" s="59">
        <f t="shared" si="2535"/>
        <v>6.1</v>
      </c>
      <c r="CF334" s="60">
        <f t="shared" si="2536"/>
        <v>-50.45544590377439</v>
      </c>
      <c r="CG334" s="62">
        <f t="shared" si="2537"/>
        <v>-76.002919057082494</v>
      </c>
      <c r="CH334" s="64"/>
      <c r="CI334" s="86"/>
      <c r="CJ334" s="86"/>
      <c r="CK334" s="17">
        <f t="shared" si="2538"/>
        <v>-1.5232902632280268E-5</v>
      </c>
    </row>
    <row r="335" spans="2:89" ht="18.600000000000001" customHeight="1" thickBot="1">
      <c r="D335" s="271" t="s">
        <v>141</v>
      </c>
      <c r="E335" s="272"/>
      <c r="F335" s="273" t="s">
        <v>142</v>
      </c>
      <c r="G335" s="274"/>
      <c r="H335" s="237"/>
      <c r="I335" s="271" t="s">
        <v>143</v>
      </c>
      <c r="J335" s="272"/>
      <c r="K335" s="273" t="s">
        <v>144</v>
      </c>
      <c r="L335" s="274"/>
      <c r="N335" s="262" t="s">
        <v>145</v>
      </c>
      <c r="O335" s="263"/>
      <c r="P335" s="264" t="s">
        <v>146</v>
      </c>
      <c r="Q335" s="265"/>
      <c r="S335" s="271" t="s">
        <v>147</v>
      </c>
      <c r="T335" s="272"/>
      <c r="U335" s="273" t="s">
        <v>148</v>
      </c>
      <c r="V335" s="274"/>
      <c r="W335" s="20"/>
      <c r="X335" s="262" t="s">
        <v>149</v>
      </c>
      <c r="Y335" s="263"/>
      <c r="Z335" s="264" t="s">
        <v>150</v>
      </c>
      <c r="AA335" s="265"/>
      <c r="AB335" s="20"/>
      <c r="AC335" s="271" t="s">
        <v>151</v>
      </c>
      <c r="AD335" s="272"/>
      <c r="AE335" s="273" t="s">
        <v>152</v>
      </c>
      <c r="AF335" s="274"/>
      <c r="AG335" s="20"/>
      <c r="AH335" s="262" t="s">
        <v>153</v>
      </c>
      <c r="AI335" s="263"/>
      <c r="AJ335" s="264" t="s">
        <v>154</v>
      </c>
      <c r="AK335" s="265"/>
      <c r="AL335" s="20"/>
      <c r="AM335" s="271" t="s">
        <v>155</v>
      </c>
      <c r="AN335" s="272"/>
      <c r="AO335" s="273" t="s">
        <v>156</v>
      </c>
      <c r="AP335" s="274"/>
      <c r="AR335" s="262" t="s">
        <v>157</v>
      </c>
      <c r="AS335" s="263"/>
      <c r="AT335" s="264" t="s">
        <v>158</v>
      </c>
      <c r="AU335" s="265"/>
      <c r="AV335" s="41"/>
      <c r="AW335" s="271" t="s">
        <v>159</v>
      </c>
      <c r="AX335" s="272"/>
      <c r="AY335" s="273" t="s">
        <v>160</v>
      </c>
      <c r="AZ335" s="274"/>
      <c r="BA335" s="20"/>
      <c r="BB335" s="262" t="s">
        <v>161</v>
      </c>
      <c r="BC335" s="263"/>
      <c r="BD335" s="264" t="s">
        <v>162</v>
      </c>
      <c r="BE335" s="265"/>
      <c r="BF335" s="41"/>
      <c r="BG335" s="271" t="s">
        <v>163</v>
      </c>
      <c r="BH335" s="272"/>
      <c r="BI335" s="273" t="s">
        <v>164</v>
      </c>
      <c r="BJ335" s="274"/>
      <c r="BK335" s="41"/>
      <c r="BL335" s="262" t="s">
        <v>165</v>
      </c>
      <c r="BM335" s="263"/>
      <c r="BN335" s="264" t="s">
        <v>166</v>
      </c>
      <c r="BO335" s="265"/>
      <c r="BP335" s="41"/>
      <c r="BQ335" s="271" t="s">
        <v>167</v>
      </c>
      <c r="BR335" s="272"/>
      <c r="BS335" s="273" t="s">
        <v>168</v>
      </c>
      <c r="BT335" s="274"/>
      <c r="BU335" s="20"/>
      <c r="BV335" s="262" t="s">
        <v>169</v>
      </c>
      <c r="BW335" s="263"/>
      <c r="BX335" s="264" t="s">
        <v>170</v>
      </c>
      <c r="BY335" s="265"/>
      <c r="CA335" s="55" t="s">
        <v>35</v>
      </c>
      <c r="CC335" s="116" t="s">
        <v>75</v>
      </c>
      <c r="CD335" s="13"/>
      <c r="CE335" s="59">
        <f t="shared" si="2535"/>
        <v>6.12</v>
      </c>
      <c r="CF335" s="60">
        <f t="shared" si="2536"/>
        <v>-50.474667152991515</v>
      </c>
      <c r="CG335" s="62">
        <f t="shared" si="2537"/>
        <v>-76.049515530822575</v>
      </c>
      <c r="CH335" s="64"/>
      <c r="CI335" s="86"/>
      <c r="CJ335" s="86"/>
      <c r="CK335" s="17">
        <f t="shared" si="2538"/>
        <v>-1.5125761817770724E-5</v>
      </c>
    </row>
    <row r="336" spans="2:89" ht="18.600000000000001" customHeight="1" thickTop="1" thickBot="1">
      <c r="D336" s="1">
        <v>0</v>
      </c>
      <c r="E336" s="9">
        <f t="shared" ref="E336" si="2980">$E$9*$B333</f>
        <v>1.1297280000000001</v>
      </c>
      <c r="F336" s="2">
        <v>1</v>
      </c>
      <c r="G336" s="8">
        <v>0</v>
      </c>
      <c r="I336" s="1">
        <v>0</v>
      </c>
      <c r="J336" s="9">
        <v>0</v>
      </c>
      <c r="K336" s="2">
        <v>1</v>
      </c>
      <c r="L336" s="8">
        <v>0</v>
      </c>
      <c r="N336" s="1">
        <f t="shared" ref="N336" si="2981">D336*I333+F336*I336-E336*J333-G336*J336</f>
        <v>0</v>
      </c>
      <c r="O336" s="9">
        <f t="shared" ref="O336" si="2982">(D336*J333+E336*I333+F336*J336+G336*I336)</f>
        <v>1.1297280000000001</v>
      </c>
      <c r="P336" s="2">
        <f t="shared" ref="P336" si="2983">D336*K333+F336*K336-E336*L333-G336*L336</f>
        <v>-0.64740422497294881</v>
      </c>
      <c r="Q336" s="8">
        <f t="shared" ref="Q336" si="2984">(D336*L333+E336*K333+F336*L336+G336*K336)</f>
        <v>0</v>
      </c>
      <c r="S336" s="1">
        <v>0</v>
      </c>
      <c r="T336" s="9">
        <f t="shared" ref="T336" si="2985">$T$9*$B333</f>
        <v>1.4508480000000001</v>
      </c>
      <c r="U336" s="2">
        <v>1</v>
      </c>
      <c r="V336" s="8">
        <v>0</v>
      </c>
      <c r="X336" s="1">
        <f t="shared" ref="X336" si="2986">N336*S333+P336*S336-O336*T333-Q336*T336</f>
        <v>0</v>
      </c>
      <c r="Y336" s="9">
        <f t="shared" ref="Y336" si="2987">(N336*T333+O336*S333+P336*T336+Q336*S336)</f>
        <v>0.19044287500644719</v>
      </c>
      <c r="Z336" s="2">
        <f t="shared" ref="Z336" si="2988">N336*U333+P336*U336-O336*V333-Q336*V336</f>
        <v>-0.64740422497294881</v>
      </c>
      <c r="AA336" s="8">
        <f t="shared" ref="AA336" si="2989">(N336*V333+O336*U333+P336*V336+Q336*U336)</f>
        <v>0</v>
      </c>
      <c r="AB336" s="20"/>
      <c r="AC336" s="1">
        <v>0</v>
      </c>
      <c r="AD336" s="9">
        <v>0</v>
      </c>
      <c r="AE336" s="2">
        <v>1</v>
      </c>
      <c r="AF336" s="8">
        <v>0</v>
      </c>
      <c r="AH336" s="1">
        <f t="shared" ref="AH336" si="2990">X336*AC333+Z336*AC336-Y336*AD333-AA336*AD336</f>
        <v>0</v>
      </c>
      <c r="AI336" s="9">
        <f t="shared" ref="AI336" si="2991">(X336*AD333+Y336*AC333+Z336*AD336+AA336*AC336)</f>
        <v>0.19044287500644719</v>
      </c>
      <c r="AJ336" s="2">
        <f t="shared" ref="AJ336" si="2992">X336*AE333+Z336*AE336-Y336*AF333-AA336*AF336</f>
        <v>-1.0541543062694896</v>
      </c>
      <c r="AK336" s="8">
        <f t="shared" ref="AK336" si="2993">(X336*AF333+Y336*AE333+Z336*AF336+AA336*AE336)</f>
        <v>0</v>
      </c>
      <c r="AM336" s="1">
        <v>0</v>
      </c>
      <c r="AN336" s="9">
        <f t="shared" ref="AN336" si="2994">$AN$9*$B333</f>
        <v>1.226688</v>
      </c>
      <c r="AO336" s="2">
        <v>1</v>
      </c>
      <c r="AP336" s="8">
        <v>0</v>
      </c>
      <c r="AR336" s="1">
        <f t="shared" ref="AR336" si="2995">AH336*AM333+AJ336*AM336-AI336*AN333-AK336*AN336</f>
        <v>0</v>
      </c>
      <c r="AS336" s="9">
        <f t="shared" ref="AS336" si="2996">(AH336*AN333+AI336*AM333+AJ336*AN336+AK336*AM336)</f>
        <v>-1.1026755626426605</v>
      </c>
      <c r="AT336" s="2">
        <f t="shared" ref="AT336" si="2997">AH336*AO333+AJ336*AO336-AI336*AP333-AK336*AP336</f>
        <v>-1.0541543062694896</v>
      </c>
      <c r="AU336" s="8">
        <f t="shared" ref="AU336" si="2998">(AH336*AP333+AI336*AO333+AJ336*AP336+AK336*AO336)</f>
        <v>0</v>
      </c>
      <c r="AV336" s="20"/>
      <c r="AW336" s="1">
        <v>0</v>
      </c>
      <c r="AX336" s="9">
        <v>0</v>
      </c>
      <c r="AY336" s="2">
        <v>1</v>
      </c>
      <c r="AZ336" s="8">
        <v>0</v>
      </c>
      <c r="BB336" s="1">
        <f t="shared" ref="BB336" si="2999">AR336*AW333+AT336*AW336-AS336*AX333-AU336*AX336</f>
        <v>0</v>
      </c>
      <c r="BC336" s="9">
        <f t="shared" ref="BC336" si="3000">(AR336*AX333+AS336*AW333+AT336*AX336+AU336*AW336)</f>
        <v>-1.1026755626426605</v>
      </c>
      <c r="BD336" s="2">
        <f t="shared" ref="BD336" si="3001">AR336*AY333+AT336*AY336-AS336*AZ333-AU336*AZ336</f>
        <v>0.7367573834403367</v>
      </c>
      <c r="BE336" s="8">
        <f t="shared" ref="BE336" si="3002">(AR336*AZ333+AS336*AY333+AT336*AZ336+AU336*AY336)</f>
        <v>0</v>
      </c>
      <c r="BG336" s="1">
        <v>0</v>
      </c>
      <c r="BH336" s="9">
        <f t="shared" ref="BH336" si="3003">$BH$9*$B333</f>
        <v>0.80255999999999994</v>
      </c>
      <c r="BI336" s="2">
        <v>1</v>
      </c>
      <c r="BJ336" s="8">
        <v>0</v>
      </c>
      <c r="BK336" s="20"/>
      <c r="BL336" s="1">
        <f t="shared" ref="BL336" si="3004">BB336*BG333+BD336*BG336-BC336*BH333-BE336*BH336</f>
        <v>0</v>
      </c>
      <c r="BM336" s="9">
        <f t="shared" ref="BM336" si="3005">(BB336*BH333+BC336*BG333+BD336*BH336+BE336*BG336)</f>
        <v>-0.5113835569887839</v>
      </c>
      <c r="BN336" s="2">
        <f t="shared" ref="BN336" si="3006">BB336*BI333+BD336*BI336-BC336*BJ333-BE336*BJ336</f>
        <v>0.7367573834403367</v>
      </c>
      <c r="BO336" s="8">
        <f t="shared" ref="BO336" si="3007">(BB336*BJ333+BC336*BI333+BD336*BJ336+BE336*BI336)</f>
        <v>0</v>
      </c>
      <c r="BP336" s="20"/>
      <c r="BQ336" s="18">
        <f t="shared" ref="BQ336:BQ399" si="3008">1/$BR$9</f>
        <v>1</v>
      </c>
      <c r="BR336" s="25">
        <v>0</v>
      </c>
      <c r="BS336" s="19">
        <v>1</v>
      </c>
      <c r="BT336" s="24">
        <v>0</v>
      </c>
      <c r="BV336" s="1">
        <f t="shared" ref="BV336" si="3009">BL336*BQ333+BN336*BQ336-BM336*BR333-BO336*BR336</f>
        <v>0.7367573834403367</v>
      </c>
      <c r="BW336" s="9">
        <f t="shared" ref="BW336" si="3010">(BL336*BR333+BM336*BQ333+BN336*BR336+BO336*BQ336)</f>
        <v>-0.5113835569887839</v>
      </c>
      <c r="BX336" s="2">
        <f t="shared" ref="BX336" si="3011">BL336*BS333+BN336*BS336-BM336*BT333-BO336*BT336</f>
        <v>0.7367573834403367</v>
      </c>
      <c r="BY336" s="8">
        <f t="shared" ref="BY336" si="3012">(BL336*BT333+BM336*BS333+BN336*BT336+BO336*BS336)</f>
        <v>0</v>
      </c>
      <c r="CA336" s="56">
        <f t="shared" ref="CA336" si="3013">(180/PI())*ATAN(-1*(BW333+BW336)/(BV333+BV336))</f>
        <v>43.660278042946587</v>
      </c>
      <c r="CC336" s="117">
        <f t="shared" ref="CC336" si="3014">20*LOG(((1-(10^(CA333/20)^2)*(1-((1-CC333)/(1+CC333))^2))^0.5))</f>
        <v>-12.920893027078083</v>
      </c>
      <c r="CD336" s="13"/>
      <c r="CE336" s="59">
        <f t="shared" si="2535"/>
        <v>6.14</v>
      </c>
      <c r="CF336" s="60">
        <f t="shared" si="2536"/>
        <v>-50.493892732140907</v>
      </c>
      <c r="CG336" s="62">
        <f t="shared" si="2537"/>
        <v>-76.095799947724188</v>
      </c>
      <c r="CH336" s="64"/>
      <c r="CI336" s="86"/>
      <c r="CJ336" s="86"/>
      <c r="CK336" s="17">
        <f t="shared" si="2538"/>
        <v>-1.5019463121392626E-5</v>
      </c>
    </row>
    <row r="337" spans="2:89" ht="18.600000000000001" customHeight="1">
      <c r="CE337" s="59">
        <f t="shared" si="2535"/>
        <v>6.16</v>
      </c>
      <c r="CF337" s="60">
        <f t="shared" si="2536"/>
        <v>-50.513121857902391</v>
      </c>
      <c r="CG337" s="62">
        <f t="shared" si="2537"/>
        <v>-76.141775460211605</v>
      </c>
      <c r="CH337" s="86"/>
      <c r="CI337" s="86"/>
      <c r="CJ337" s="86"/>
      <c r="CK337" s="17">
        <f t="shared" si="2538"/>
        <v>-1.4914001529567956E-5</v>
      </c>
    </row>
    <row r="338" spans="2:89" ht="18.600000000000001" customHeight="1" thickBot="1">
      <c r="E338" s="6" t="s">
        <v>3</v>
      </c>
      <c r="J338" s="6" t="s">
        <v>5</v>
      </c>
      <c r="O338" s="6" t="s">
        <v>10</v>
      </c>
      <c r="T338" s="6" t="s">
        <v>6</v>
      </c>
      <c r="Y338" s="6" t="s">
        <v>11</v>
      </c>
      <c r="AD338" s="6" t="s">
        <v>12</v>
      </c>
      <c r="AI338" s="6" t="s">
        <v>13</v>
      </c>
      <c r="AN338" s="6" t="s">
        <v>14</v>
      </c>
      <c r="AS338" s="6" t="s">
        <v>15</v>
      </c>
      <c r="AX338" s="6" t="s">
        <v>19</v>
      </c>
      <c r="BC338" s="6" t="s">
        <v>17</v>
      </c>
      <c r="BH338" s="6" t="s">
        <v>20</v>
      </c>
      <c r="BM338" s="6" t="s">
        <v>18</v>
      </c>
      <c r="BQ338" s="26" t="s">
        <v>16</v>
      </c>
      <c r="BR338" s="26"/>
      <c r="BS338" s="21"/>
      <c r="BT338" s="21"/>
      <c r="BU338" s="21"/>
      <c r="BV338" s="21"/>
      <c r="BW338" s="26" t="s">
        <v>21</v>
      </c>
      <c r="BX338" s="21"/>
      <c r="BY338" s="21"/>
      <c r="CE338" s="59">
        <f t="shared" si="2535"/>
        <v>6.18</v>
      </c>
      <c r="CF338" s="60">
        <f t="shared" si="2536"/>
        <v>-50.532353766229122</v>
      </c>
      <c r="CG338" s="62">
        <f t="shared" si="2537"/>
        <v>-76.187445178021676</v>
      </c>
      <c r="CH338" s="86"/>
      <c r="CI338" s="86"/>
      <c r="CJ338" s="86"/>
      <c r="CK338" s="17">
        <f t="shared" si="2538"/>
        <v>-1.4809371977609732E-5</v>
      </c>
    </row>
    <row r="339" spans="2:89" ht="18.600000000000001" customHeight="1" thickBot="1">
      <c r="B339" s="11"/>
      <c r="D339" s="266" t="s">
        <v>113</v>
      </c>
      <c r="E339" s="267"/>
      <c r="F339" s="268" t="s">
        <v>114</v>
      </c>
      <c r="G339" s="269"/>
      <c r="H339" s="237"/>
      <c r="I339" s="262" t="s">
        <v>0</v>
      </c>
      <c r="J339" s="263"/>
      <c r="K339" s="264" t="s">
        <v>1</v>
      </c>
      <c r="L339" s="265"/>
      <c r="M339" s="21"/>
      <c r="N339" s="262" t="s">
        <v>115</v>
      </c>
      <c r="O339" s="263"/>
      <c r="P339" s="264" t="s">
        <v>116</v>
      </c>
      <c r="Q339" s="265"/>
      <c r="R339" s="21"/>
      <c r="S339" s="266" t="s">
        <v>117</v>
      </c>
      <c r="T339" s="267"/>
      <c r="U339" s="268" t="s">
        <v>118</v>
      </c>
      <c r="V339" s="269"/>
      <c r="W339" s="20"/>
      <c r="X339" s="262" t="s">
        <v>119</v>
      </c>
      <c r="Y339" s="263"/>
      <c r="Z339" s="264" t="s">
        <v>120</v>
      </c>
      <c r="AA339" s="265"/>
      <c r="AB339" s="20"/>
      <c r="AC339" s="262" t="s">
        <v>121</v>
      </c>
      <c r="AD339" s="263"/>
      <c r="AE339" s="264" t="s">
        <v>7</v>
      </c>
      <c r="AF339" s="265"/>
      <c r="AG339" s="20"/>
      <c r="AH339" s="262" t="s">
        <v>122</v>
      </c>
      <c r="AI339" s="263"/>
      <c r="AJ339" s="264" t="s">
        <v>123</v>
      </c>
      <c r="AK339" s="265"/>
      <c r="AL339" s="20"/>
      <c r="AM339" s="266" t="s">
        <v>124</v>
      </c>
      <c r="AN339" s="267"/>
      <c r="AO339" s="268" t="s">
        <v>125</v>
      </c>
      <c r="AP339" s="269"/>
      <c r="AQ339" s="21"/>
      <c r="AR339" s="262" t="s">
        <v>126</v>
      </c>
      <c r="AS339" s="263"/>
      <c r="AT339" s="264" t="s">
        <v>2</v>
      </c>
      <c r="AU339" s="265"/>
      <c r="AV339" s="41"/>
      <c r="AW339" s="262" t="s">
        <v>127</v>
      </c>
      <c r="AX339" s="263"/>
      <c r="AY339" s="264" t="s">
        <v>128</v>
      </c>
      <c r="AZ339" s="265"/>
      <c r="BA339" s="20"/>
      <c r="BB339" s="262" t="s">
        <v>129</v>
      </c>
      <c r="BC339" s="263"/>
      <c r="BD339" s="264" t="s">
        <v>130</v>
      </c>
      <c r="BE339" s="265"/>
      <c r="BF339" s="41"/>
      <c r="BG339" s="266" t="s">
        <v>131</v>
      </c>
      <c r="BH339" s="267"/>
      <c r="BI339" s="268" t="s">
        <v>132</v>
      </c>
      <c r="BJ339" s="269"/>
      <c r="BK339" s="41"/>
      <c r="BL339" s="262" t="s">
        <v>133</v>
      </c>
      <c r="BM339" s="263"/>
      <c r="BN339" s="264" t="s">
        <v>134</v>
      </c>
      <c r="BO339" s="265"/>
      <c r="BP339" s="41"/>
      <c r="BQ339" s="262" t="s">
        <v>135</v>
      </c>
      <c r="BR339" s="263"/>
      <c r="BS339" s="264" t="s">
        <v>136</v>
      </c>
      <c r="BT339" s="265"/>
      <c r="BU339" s="20"/>
      <c r="BV339" s="262" t="s">
        <v>137</v>
      </c>
      <c r="BW339" s="263"/>
      <c r="BX339" s="264" t="s">
        <v>138</v>
      </c>
      <c r="BY339" s="265"/>
      <c r="CA339" s="27" t="s">
        <v>8</v>
      </c>
      <c r="CC339" s="113" t="s">
        <v>74</v>
      </c>
      <c r="CD339" s="13"/>
      <c r="CE339" s="59">
        <f t="shared" si="2535"/>
        <v>6.2</v>
      </c>
      <c r="CF339" s="60">
        <f t="shared" si="2536"/>
        <v>-50.551587711868365</v>
      </c>
      <c r="CG339" s="62">
        <f t="shared" si="2537"/>
        <v>-76.232812168929954</v>
      </c>
      <c r="CH339" s="64"/>
      <c r="CI339" s="86"/>
      <c r="CJ339" s="86"/>
      <c r="CK339" s="17">
        <f t="shared" si="2538"/>
        <v>-1.4705569342971706E-5</v>
      </c>
    </row>
    <row r="340" spans="2:89" ht="18.600000000000001" customHeight="1" thickTop="1" thickBot="1">
      <c r="B340" s="37">
        <v>0.98</v>
      </c>
      <c r="D340" s="1">
        <v>1</v>
      </c>
      <c r="E340" s="7">
        <v>0</v>
      </c>
      <c r="F340" s="2">
        <v>0</v>
      </c>
      <c r="G340" s="8">
        <v>0</v>
      </c>
      <c r="I340" s="1">
        <v>1</v>
      </c>
      <c r="J340" s="9">
        <v>0</v>
      </c>
      <c r="K340" s="2">
        <v>0</v>
      </c>
      <c r="L340" s="8">
        <f t="shared" ref="L340:L403" si="3015">IF(0=(1-$J$9*$K$9*$B340^2),10^18,$B340*$K$9/(1-$J$9*$K$9*$B340^2))</f>
        <v>1.5058189373700632</v>
      </c>
      <c r="N340" s="1">
        <f t="shared" ref="N340" si="3016">D340*I340+F340*I343-E340*J340-G340*J343</f>
        <v>1</v>
      </c>
      <c r="O340" s="9">
        <f t="shared" ref="O340" si="3017">(D340*J340+E340*I340+F340*J343+G340*I343)</f>
        <v>0</v>
      </c>
      <c r="P340" s="2">
        <f t="shared" ref="P340" si="3018">D340*K340+F340*K343-E340*L340-G340*L343</f>
        <v>0</v>
      </c>
      <c r="Q340" s="8">
        <f t="shared" ref="Q340" si="3019">(D340*L340+E340*K340+F340*L343+G340*K343)</f>
        <v>1.5058189373700632</v>
      </c>
      <c r="S340" s="1">
        <v>1</v>
      </c>
      <c r="T340" s="7">
        <v>0</v>
      </c>
      <c r="U340" s="2">
        <v>0</v>
      </c>
      <c r="V340" s="8">
        <v>0</v>
      </c>
      <c r="X340" s="1">
        <f t="shared" ref="X340" si="3020">N340*S340+P340*S343-O340*T340-Q340*T343</f>
        <v>-1.2302292768464289</v>
      </c>
      <c r="Y340" s="9">
        <f t="shared" ref="Y340" si="3021">(N340*T340+O340*S340+P340*T343+Q340*S343)</f>
        <v>0</v>
      </c>
      <c r="Z340" s="2">
        <f t="shared" ref="Z340" si="3022">N340*U340+P340*U343-O340*V340-Q340*V343</f>
        <v>0</v>
      </c>
      <c r="AA340" s="8">
        <f t="shared" ref="AA340" si="3023">(N340*V340+O340*U340+P340*V343+Q340*U343)</f>
        <v>1.5058189373700632</v>
      </c>
      <c r="AB340" s="20"/>
      <c r="AC340" s="1">
        <v>1</v>
      </c>
      <c r="AD340" s="9">
        <v>0</v>
      </c>
      <c r="AE340" s="2">
        <v>0</v>
      </c>
      <c r="AF340" s="8">
        <f t="shared" ref="AF340:AF403" si="3024">IF(0=(1-$AE$9*$AD$9*$B340^2),10^18,$B340*$AE$9/(1-$AE$9*$AD$9*$B340^2))</f>
        <v>2.3887810967167922</v>
      </c>
      <c r="AH340" s="1">
        <f t="shared" ref="AH340" si="3025">X340*AC340+Z340*AC343-Y340*AD340-AA340*AD343</f>
        <v>-1.2302292768464289</v>
      </c>
      <c r="AI340" s="9">
        <f t="shared" ref="AI340" si="3026">(X340*AD340+Y340*AC340+Z340*AD343+AA340*AC343)</f>
        <v>0</v>
      </c>
      <c r="AJ340" s="2">
        <f t="shared" ref="AJ340" si="3027">X340*AE340+Z340*AE343-Y340*AF340-AA340*AF343</f>
        <v>0</v>
      </c>
      <c r="AK340" s="8">
        <f t="shared" ref="AK340" si="3028">(X340*AF340+Y340*AE340+Z340*AF343+AA340*AE343)</f>
        <v>-1.4329295037882555</v>
      </c>
      <c r="AM340" s="1">
        <v>1</v>
      </c>
      <c r="AN340" s="7">
        <v>0</v>
      </c>
      <c r="AO340" s="2">
        <v>0</v>
      </c>
      <c r="AP340" s="8">
        <v>0</v>
      </c>
      <c r="AR340" s="1">
        <f t="shared" ref="AR340" si="3029">AH340*AM340+AJ340*AM343-AI340*AN340-AK340*AN343</f>
        <v>0.56414809669539112</v>
      </c>
      <c r="AS340" s="9">
        <f t="shared" ref="AS340" si="3030">(AH340*AN340+AI340*AM340+AJ340*AN343+AK340*AM343)</f>
        <v>0</v>
      </c>
      <c r="AT340" s="2">
        <f t="shared" ref="AT340" si="3031">AH340*AO340+AJ340*AO343-AI340*AP340-AK340*AP343</f>
        <v>0</v>
      </c>
      <c r="AU340" s="8">
        <f t="shared" ref="AU340" si="3032">(AH340*AP340+AI340*AO340+AJ340*AP343+AK340*AO343)</f>
        <v>-1.4329295037882555</v>
      </c>
      <c r="AV340" s="20"/>
      <c r="AW340" s="1">
        <v>1</v>
      </c>
      <c r="AX340" s="9">
        <v>0</v>
      </c>
      <c r="AY340" s="2">
        <v>0</v>
      </c>
      <c r="AZ340" s="8">
        <f t="shared" ref="AZ340:AZ403" si="3033">IF(0=(1-$AX$9*$AY$9*$B340^2),10^18,$B340*$AY$9/(1-$AX$9*$AY$9*$B340^2))</f>
        <v>1.7392892624122229</v>
      </c>
      <c r="BB340" s="1">
        <f t="shared" ref="BB340" si="3034">AR340*AW340+AT340*AW343-AS340*AX340-AU340*AX343</f>
        <v>0.56414809669539112</v>
      </c>
      <c r="BC340" s="9">
        <f t="shared" ref="BC340" si="3035">(AR340*AX340+AS340*AW340+AT340*AX343+AU340*AW343)</f>
        <v>0</v>
      </c>
      <c r="BD340" s="2">
        <f t="shared" ref="BD340" si="3036">AR340*AY340+AT340*AY343-AS340*AZ340-AU340*AZ343</f>
        <v>0</v>
      </c>
      <c r="BE340" s="8">
        <f t="shared" ref="BE340" si="3037">(AR340*AZ340+AS340*AY340+AT340*AZ343+AU340*AY343)</f>
        <v>-0.45171277679566924</v>
      </c>
      <c r="BG340" s="1">
        <v>1</v>
      </c>
      <c r="BH340" s="7">
        <v>0</v>
      </c>
      <c r="BI340" s="2">
        <v>0</v>
      </c>
      <c r="BJ340" s="8">
        <v>0</v>
      </c>
      <c r="BK340" s="20"/>
      <c r="BL340" s="1">
        <f t="shared" ref="BL340" si="3038">BB340*BG340+BD340*BG343-BC340*BH340-BE340*BH343</f>
        <v>0.93422734046854694</v>
      </c>
      <c r="BM340" s="9">
        <f t="shared" ref="BM340" si="3039">(BB340*BH340+BC340*BG340+BD340*BH343+BE340*BG343)</f>
        <v>0</v>
      </c>
      <c r="BN340" s="2">
        <f t="shared" ref="BN340" si="3040">BB340*BI340+BD340*BI343-BC340*BJ340-BE340*BJ343</f>
        <v>0</v>
      </c>
      <c r="BO340" s="8">
        <f t="shared" ref="BO340" si="3041">(BB340*BJ340+BC340*BI340+BD340*BJ343+BE340*BI343)</f>
        <v>-0.45171277679566924</v>
      </c>
      <c r="BP340" s="20"/>
      <c r="BQ340" s="16">
        <v>1</v>
      </c>
      <c r="BR340" s="23">
        <v>0</v>
      </c>
      <c r="BS340" s="14">
        <v>0</v>
      </c>
      <c r="BT340" s="22">
        <v>0</v>
      </c>
      <c r="BV340" s="1">
        <f t="shared" ref="BV340" si="3042">BL340*BQ340+BN340*BQ343-BM340*BR340-BO340*BR343</f>
        <v>0.93422734046854694</v>
      </c>
      <c r="BW340" s="9">
        <f t="shared" ref="BW340" si="3043">(BL340*BR340+BM340*BQ340+BN340*BR343+BO340*BQ343)</f>
        <v>-0.45171277679566924</v>
      </c>
      <c r="BX340" s="2">
        <f t="shared" ref="BX340" si="3044">BL340*BS340+BN340*BS343-BM340*BT340-BO340*BT343</f>
        <v>0</v>
      </c>
      <c r="BY340" s="8">
        <f t="shared" ref="BY340" si="3045">(BL340*BT340+BM340*BS340+BN340*BT343+BO340*BS343)</f>
        <v>-0.45171277679566924</v>
      </c>
      <c r="CA340" s="28">
        <f t="shared" ref="CA340" si="3046">20*LOG(((1+$BR$9)/$BR$9)/((BV340+BV343)^2+(BW340+BW343)^2)^0.5)</f>
        <v>-3.1639728345549616E-2</v>
      </c>
      <c r="CC340" s="114">
        <f t="shared" ref="CC340" si="3047">((BV340^2+BW340^2)^0.5)/((BV343^2+BW343^2)^0.5)</f>
        <v>1.0633047855582678</v>
      </c>
      <c r="CD340" s="13"/>
      <c r="CE340" s="59">
        <f t="shared" si="2535"/>
        <v>6.22</v>
      </c>
      <c r="CF340" s="60">
        <f t="shared" si="2536"/>
        <v>-50.570822967895509</v>
      </c>
      <c r="CG340" s="62">
        <f t="shared" si="2537"/>
        <v>-76.277879459461928</v>
      </c>
      <c r="CH340" s="64"/>
      <c r="CI340" s="86"/>
      <c r="CJ340" s="86"/>
      <c r="CK340" s="17">
        <f t="shared" si="2538"/>
        <v>-1.4602588456820325E-5</v>
      </c>
    </row>
    <row r="341" spans="2:89" ht="18.600000000000001" customHeight="1" thickBot="1">
      <c r="D341" s="3"/>
      <c r="G341" s="4"/>
      <c r="I341" s="3"/>
      <c r="L341" s="4"/>
      <c r="N341" s="3"/>
      <c r="Q341" s="4"/>
      <c r="S341" s="3"/>
      <c r="V341" s="4"/>
      <c r="X341" s="3"/>
      <c r="AA341" s="4"/>
      <c r="AC341" s="3"/>
      <c r="AF341" s="4"/>
      <c r="AH341" s="3"/>
      <c r="AK341" s="4"/>
      <c r="AM341" s="3"/>
      <c r="AP341" s="4"/>
      <c r="AR341" s="3"/>
      <c r="AU341" s="4"/>
      <c r="AW341" s="3"/>
      <c r="AZ341" s="4"/>
      <c r="BB341" s="3"/>
      <c r="BE341" s="4"/>
      <c r="BG341" s="3"/>
      <c r="BJ341" s="4"/>
      <c r="BL341" s="3"/>
      <c r="BO341" s="4"/>
      <c r="BQ341" s="16"/>
      <c r="BR341" s="14"/>
      <c r="BS341" s="14"/>
      <c r="BT341" s="17"/>
      <c r="BV341" s="3"/>
      <c r="BY341" s="4"/>
      <c r="CC341" s="115"/>
      <c r="CD341" s="13"/>
      <c r="CE341" s="59">
        <f t="shared" si="2535"/>
        <v>6.24</v>
      </c>
      <c r="CF341" s="60">
        <f t="shared" si="2536"/>
        <v>-50.590058825260911</v>
      </c>
      <c r="CG341" s="62">
        <f t="shared" si="2537"/>
        <v>-76.322650035589788</v>
      </c>
      <c r="CH341" s="64"/>
      <c r="CI341" s="86"/>
      <c r="CJ341" s="86"/>
      <c r="CK341" s="17">
        <f t="shared" si="2538"/>
        <v>-1.4500424104999044E-5</v>
      </c>
    </row>
    <row r="342" spans="2:89" ht="18.600000000000001" customHeight="1" thickBot="1">
      <c r="D342" s="271" t="s">
        <v>141</v>
      </c>
      <c r="E342" s="272"/>
      <c r="F342" s="273" t="s">
        <v>142</v>
      </c>
      <c r="G342" s="274"/>
      <c r="H342" s="237"/>
      <c r="I342" s="271" t="s">
        <v>143</v>
      </c>
      <c r="J342" s="272"/>
      <c r="K342" s="273" t="s">
        <v>144</v>
      </c>
      <c r="L342" s="274"/>
      <c r="N342" s="262" t="s">
        <v>145</v>
      </c>
      <c r="O342" s="263"/>
      <c r="P342" s="264" t="s">
        <v>146</v>
      </c>
      <c r="Q342" s="265"/>
      <c r="S342" s="271" t="s">
        <v>147</v>
      </c>
      <c r="T342" s="272"/>
      <c r="U342" s="273" t="s">
        <v>148</v>
      </c>
      <c r="V342" s="274"/>
      <c r="W342" s="20"/>
      <c r="X342" s="262" t="s">
        <v>149</v>
      </c>
      <c r="Y342" s="263"/>
      <c r="Z342" s="264" t="s">
        <v>150</v>
      </c>
      <c r="AA342" s="265"/>
      <c r="AB342" s="20"/>
      <c r="AC342" s="271" t="s">
        <v>151</v>
      </c>
      <c r="AD342" s="272"/>
      <c r="AE342" s="273" t="s">
        <v>152</v>
      </c>
      <c r="AF342" s="274"/>
      <c r="AG342" s="20"/>
      <c r="AH342" s="262" t="s">
        <v>153</v>
      </c>
      <c r="AI342" s="263"/>
      <c r="AJ342" s="264" t="s">
        <v>154</v>
      </c>
      <c r="AK342" s="265"/>
      <c r="AL342" s="20"/>
      <c r="AM342" s="271" t="s">
        <v>155</v>
      </c>
      <c r="AN342" s="272"/>
      <c r="AO342" s="273" t="s">
        <v>156</v>
      </c>
      <c r="AP342" s="274"/>
      <c r="AR342" s="262" t="s">
        <v>157</v>
      </c>
      <c r="AS342" s="263"/>
      <c r="AT342" s="264" t="s">
        <v>158</v>
      </c>
      <c r="AU342" s="265"/>
      <c r="AV342" s="41"/>
      <c r="AW342" s="271" t="s">
        <v>159</v>
      </c>
      <c r="AX342" s="272"/>
      <c r="AY342" s="273" t="s">
        <v>160</v>
      </c>
      <c r="AZ342" s="274"/>
      <c r="BA342" s="20"/>
      <c r="BB342" s="262" t="s">
        <v>161</v>
      </c>
      <c r="BC342" s="263"/>
      <c r="BD342" s="264" t="s">
        <v>162</v>
      </c>
      <c r="BE342" s="265"/>
      <c r="BF342" s="41"/>
      <c r="BG342" s="271" t="s">
        <v>163</v>
      </c>
      <c r="BH342" s="272"/>
      <c r="BI342" s="273" t="s">
        <v>164</v>
      </c>
      <c r="BJ342" s="274"/>
      <c r="BK342" s="41"/>
      <c r="BL342" s="262" t="s">
        <v>165</v>
      </c>
      <c r="BM342" s="263"/>
      <c r="BN342" s="264" t="s">
        <v>166</v>
      </c>
      <c r="BO342" s="265"/>
      <c r="BP342" s="41"/>
      <c r="BQ342" s="271" t="s">
        <v>167</v>
      </c>
      <c r="BR342" s="272"/>
      <c r="BS342" s="273" t="s">
        <v>168</v>
      </c>
      <c r="BT342" s="274"/>
      <c r="BU342" s="20"/>
      <c r="BV342" s="262" t="s">
        <v>169</v>
      </c>
      <c r="BW342" s="263"/>
      <c r="BX342" s="264" t="s">
        <v>170</v>
      </c>
      <c r="BY342" s="265"/>
      <c r="CA342" s="55" t="s">
        <v>35</v>
      </c>
      <c r="CC342" s="116" t="s">
        <v>75</v>
      </c>
      <c r="CD342" s="13"/>
      <c r="CE342" s="59">
        <f t="shared" si="2535"/>
        <v>6.26</v>
      </c>
      <c r="CF342" s="60">
        <f t="shared" si="2536"/>
        <v>-50.609294592349336</v>
      </c>
      <c r="CG342" s="62">
        <f t="shared" si="2537"/>
        <v>-76.367126843414795</v>
      </c>
      <c r="CH342" s="64"/>
      <c r="CI342" s="86"/>
      <c r="CJ342" s="86"/>
      <c r="CK342" s="17">
        <f t="shared" si="2538"/>
        <v>-1.4399071033814304E-5</v>
      </c>
    </row>
    <row r="343" spans="2:89" ht="18.600000000000001" customHeight="1" thickTop="1" thickBot="1">
      <c r="D343" s="1">
        <v>0</v>
      </c>
      <c r="E343" s="9">
        <f t="shared" ref="E343" si="3048">$E$9*$B340</f>
        <v>1.1532640000000001</v>
      </c>
      <c r="F343" s="2">
        <v>1</v>
      </c>
      <c r="G343" s="8">
        <v>0</v>
      </c>
      <c r="I343" s="1">
        <v>0</v>
      </c>
      <c r="J343" s="9">
        <v>0</v>
      </c>
      <c r="K343" s="2">
        <v>1</v>
      </c>
      <c r="L343" s="8">
        <v>0</v>
      </c>
      <c r="N343" s="1">
        <f t="shared" ref="N343" si="3049">D343*I340+F343*I343-E343*J340-G343*J343</f>
        <v>0</v>
      </c>
      <c r="O343" s="9">
        <f t="shared" ref="O343" si="3050">(D343*J340+E343*I340+F343*J343+G343*I343)</f>
        <v>1.1532640000000001</v>
      </c>
      <c r="P343" s="2">
        <f t="shared" ref="P343" si="3051">D343*K340+F343*K343-E343*L340-G343*L343</f>
        <v>-0.73660677098714866</v>
      </c>
      <c r="Q343" s="8">
        <f t="shared" ref="Q343" si="3052">(D343*L340+E343*K340+F343*L343+G343*K343)</f>
        <v>0</v>
      </c>
      <c r="S343" s="1">
        <v>0</v>
      </c>
      <c r="T343" s="9">
        <f t="shared" ref="T343" si="3053">$T$9*$B340</f>
        <v>1.481074</v>
      </c>
      <c r="U343" s="2">
        <v>1</v>
      </c>
      <c r="V343" s="8">
        <v>0</v>
      </c>
      <c r="X343" s="1">
        <f t="shared" ref="X343" si="3054">N343*S340+P343*S343-O343*T340-Q343*T343</f>
        <v>0</v>
      </c>
      <c r="Y343" s="9">
        <f t="shared" ref="Y343" si="3055">(N343*T340+O343*S340+P343*T343+Q343*S343)</f>
        <v>6.229486326697975E-2</v>
      </c>
      <c r="Z343" s="2">
        <f t="shared" ref="Z343" si="3056">N343*U340+P343*U343-O343*V340-Q343*V343</f>
        <v>-0.73660677098714866</v>
      </c>
      <c r="AA343" s="8">
        <f t="shared" ref="AA343" si="3057">(N343*V340+O343*U340+P343*V343+Q343*U343)</f>
        <v>0</v>
      </c>
      <c r="AB343" s="20"/>
      <c r="AC343" s="1">
        <v>0</v>
      </c>
      <c r="AD343" s="9">
        <v>0</v>
      </c>
      <c r="AE343" s="2">
        <v>1</v>
      </c>
      <c r="AF343" s="8">
        <v>0</v>
      </c>
      <c r="AH343" s="1">
        <f t="shared" ref="AH343" si="3058">X343*AC340+Z343*AC343-Y343*AD340-AA343*AD343</f>
        <v>0</v>
      </c>
      <c r="AI343" s="9">
        <f t="shared" ref="AI343" si="3059">(X343*AD340+Y343*AC340+Z343*AD343+AA343*AC343)</f>
        <v>6.229486326697975E-2</v>
      </c>
      <c r="AJ343" s="2">
        <f t="shared" ref="AJ343" si="3060">X343*AE340+Z343*AE343-Y343*AF340-AA343*AF343</f>
        <v>-0.88541556278186717</v>
      </c>
      <c r="AK343" s="8">
        <f t="shared" ref="AK343" si="3061">(X343*AF340+Y343*AE340+Z343*AF343+AA343*AE343)</f>
        <v>0</v>
      </c>
      <c r="AM343" s="1">
        <v>0</v>
      </c>
      <c r="AN343" s="9">
        <f t="shared" ref="AN343" si="3062">$AN$9*$B340</f>
        <v>1.2522439999999999</v>
      </c>
      <c r="AO343" s="2">
        <v>1</v>
      </c>
      <c r="AP343" s="8">
        <v>0</v>
      </c>
      <c r="AR343" s="1">
        <f t="shared" ref="AR343" si="3063">AH343*AM340+AJ343*AM343-AI343*AN340-AK343*AN343</f>
        <v>0</v>
      </c>
      <c r="AS343" s="9">
        <f t="shared" ref="AS343" si="3064">(AH343*AN340+AI343*AM340+AJ343*AN343+AK343*AM343)</f>
        <v>-1.0464614627332367</v>
      </c>
      <c r="AT343" s="2">
        <f t="shared" ref="AT343" si="3065">AH343*AO340+AJ343*AO343-AI343*AP340-AK343*AP343</f>
        <v>-0.88541556278186717</v>
      </c>
      <c r="AU343" s="8">
        <f t="shared" ref="AU343" si="3066">(AH343*AP340+AI343*AO340+AJ343*AP343+AK343*AO343)</f>
        <v>0</v>
      </c>
      <c r="AV343" s="20"/>
      <c r="AW343" s="1">
        <v>0</v>
      </c>
      <c r="AX343" s="9">
        <v>0</v>
      </c>
      <c r="AY343" s="2">
        <v>1</v>
      </c>
      <c r="AZ343" s="8">
        <v>0</v>
      </c>
      <c r="BB343" s="1">
        <f t="shared" ref="BB343" si="3067">AR343*AW340+AT343*AW343-AS343*AX340-AU343*AX343</f>
        <v>0</v>
      </c>
      <c r="BC343" s="9">
        <f t="shared" ref="BC343" si="3068">(AR343*AX340+AS343*AW340+AT343*AX343+AU343*AW343)</f>
        <v>-1.0464614627332367</v>
      </c>
      <c r="BD343" s="2">
        <f t="shared" ref="BD343" si="3069">AR343*AY340+AT343*AY343-AS343*AZ340-AU343*AZ343</f>
        <v>0.93468362287824003</v>
      </c>
      <c r="BE343" s="8">
        <f t="shared" ref="BE343" si="3070">(AR343*AZ340+AS343*AY340+AT343*AZ343+AU343*AY343)</f>
        <v>0</v>
      </c>
      <c r="BG343" s="1">
        <v>0</v>
      </c>
      <c r="BH343" s="9">
        <f t="shared" ref="BH343" si="3071">$BH$9*$B340</f>
        <v>0.8192799999999999</v>
      </c>
      <c r="BI343" s="2">
        <v>1</v>
      </c>
      <c r="BJ343" s="8">
        <v>0</v>
      </c>
      <c r="BK343" s="20"/>
      <c r="BL343" s="1">
        <f t="shared" ref="BL343" si="3072">BB343*BG340+BD343*BG343-BC343*BH340-BE343*BH343</f>
        <v>0</v>
      </c>
      <c r="BM343" s="9">
        <f t="shared" ref="BM343" si="3073">(BB343*BH340+BC343*BG340+BD343*BH343+BE343*BG343)</f>
        <v>-0.28069386418155229</v>
      </c>
      <c r="BN343" s="2">
        <f t="shared" ref="BN343" si="3074">BB343*BI340+BD343*BI343-BC343*BJ340-BE343*BJ343</f>
        <v>0.93468362287824003</v>
      </c>
      <c r="BO343" s="8">
        <f t="shared" ref="BO343" si="3075">(BB343*BJ340+BC343*BI340+BD343*BJ343+BE343*BI343)</f>
        <v>0</v>
      </c>
      <c r="BP343" s="20"/>
      <c r="BQ343" s="18">
        <f t="shared" ref="BQ343:BQ406" si="3076">1/$BR$9</f>
        <v>1</v>
      </c>
      <c r="BR343" s="25">
        <v>0</v>
      </c>
      <c r="BS343" s="19">
        <v>1</v>
      </c>
      <c r="BT343" s="24">
        <v>0</v>
      </c>
      <c r="BV343" s="1">
        <f t="shared" ref="BV343" si="3077">BL343*BQ340+BN343*BQ343-BM343*BR340-BO343*BR343</f>
        <v>0.93468362287824003</v>
      </c>
      <c r="BW343" s="9">
        <f t="shared" ref="BW343" si="3078">(BL343*BR340+BM343*BQ340+BN343*BR343+BO343*BQ343)</f>
        <v>-0.28069386418155229</v>
      </c>
      <c r="BX343" s="2">
        <f t="shared" ref="BX343" si="3079">BL343*BS340+BN343*BS343-BM343*BT340-BO343*BT343</f>
        <v>0.93468362287824003</v>
      </c>
      <c r="BY343" s="8">
        <f t="shared" ref="BY343" si="3080">(BL343*BT340+BM343*BS340+BN343*BT343+BO343*BS343)</f>
        <v>0</v>
      </c>
      <c r="CA343" s="56">
        <f t="shared" ref="CA343" si="3081">(180/PI())*ATAN(-1*(BW340+BW343)/(BV340+BV343))</f>
        <v>21.399692873481978</v>
      </c>
      <c r="CC343" s="117">
        <f t="shared" ref="CC343" si="3082">20*LOG(((1-(10^(CA340/20)^2)*(1-((1-CC340)/(1+CC340))^2))^0.5))</f>
        <v>-20.865385127812416</v>
      </c>
      <c r="CD343" s="13"/>
      <c r="CE343" s="59">
        <f t="shared" si="2535"/>
        <v>6.28</v>
      </c>
      <c r="CF343" s="60">
        <f t="shared" si="2536"/>
        <v>-50.628529594551267</v>
      </c>
      <c r="CG343" s="62">
        <f t="shared" si="2537"/>
        <v>-76.411312789836046</v>
      </c>
      <c r="CH343" s="64"/>
      <c r="CI343" s="86"/>
      <c r="CJ343" s="86"/>
      <c r="CK343" s="17">
        <f t="shared" si="2538"/>
        <v>-1.4298523950035525E-5</v>
      </c>
    </row>
    <row r="344" spans="2:89" ht="18.600000000000001" customHeight="1">
      <c r="CE344" s="59">
        <f t="shared" si="2535"/>
        <v>6.3</v>
      </c>
      <c r="CF344" s="60">
        <f t="shared" si="2536"/>
        <v>-50.647763173846073</v>
      </c>
      <c r="CG344" s="62">
        <f t="shared" si="2537"/>
        <v>-76.455210743205598</v>
      </c>
      <c r="CH344" s="86"/>
      <c r="CI344" s="86"/>
      <c r="CJ344" s="86"/>
      <c r="CK344" s="17">
        <f t="shared" si="2538"/>
        <v>-1.4198777528609746E-5</v>
      </c>
    </row>
    <row r="345" spans="2:89" ht="18.600000000000001" customHeight="1" thickBot="1">
      <c r="E345" s="6" t="s">
        <v>3</v>
      </c>
      <c r="J345" s="6" t="s">
        <v>5</v>
      </c>
      <c r="O345" s="6" t="s">
        <v>10</v>
      </c>
      <c r="T345" s="6" t="s">
        <v>6</v>
      </c>
      <c r="Y345" s="6" t="s">
        <v>11</v>
      </c>
      <c r="AD345" s="6" t="s">
        <v>12</v>
      </c>
      <c r="AI345" s="6" t="s">
        <v>13</v>
      </c>
      <c r="AN345" s="6" t="s">
        <v>14</v>
      </c>
      <c r="AS345" s="6" t="s">
        <v>15</v>
      </c>
      <c r="AX345" s="6" t="s">
        <v>19</v>
      </c>
      <c r="BC345" s="6" t="s">
        <v>17</v>
      </c>
      <c r="BH345" s="6" t="s">
        <v>20</v>
      </c>
      <c r="BM345" s="6" t="s">
        <v>18</v>
      </c>
      <c r="BQ345" s="26" t="s">
        <v>16</v>
      </c>
      <c r="BR345" s="26"/>
      <c r="BS345" s="21"/>
      <c r="BT345" s="21"/>
      <c r="BU345" s="21"/>
      <c r="BV345" s="21"/>
      <c r="BW345" s="26" t="s">
        <v>21</v>
      </c>
      <c r="BX345" s="21"/>
      <c r="BY345" s="21"/>
      <c r="CE345" s="59">
        <f t="shared" si="2535"/>
        <v>6.32</v>
      </c>
      <c r="CF345" s="60">
        <f t="shared" si="2536"/>
        <v>-50.666994688396542</v>
      </c>
      <c r="CG345" s="62">
        <f t="shared" si="2537"/>
        <v>-76.498823533970494</v>
      </c>
      <c r="CH345" s="86"/>
      <c r="CI345" s="86"/>
      <c r="CJ345" s="86"/>
      <c r="CK345" s="17">
        <f t="shared" si="2538"/>
        <v>-1.4099826411697277E-5</v>
      </c>
    </row>
    <row r="346" spans="2:89" ht="18.600000000000001" customHeight="1" thickBot="1">
      <c r="B346" s="11"/>
      <c r="D346" s="266" t="s">
        <v>113</v>
      </c>
      <c r="E346" s="267"/>
      <c r="F346" s="268" t="s">
        <v>114</v>
      </c>
      <c r="G346" s="269"/>
      <c r="H346" s="237"/>
      <c r="I346" s="262" t="s">
        <v>0</v>
      </c>
      <c r="J346" s="263"/>
      <c r="K346" s="264" t="s">
        <v>1</v>
      </c>
      <c r="L346" s="265"/>
      <c r="M346" s="21"/>
      <c r="N346" s="262" t="s">
        <v>115</v>
      </c>
      <c r="O346" s="263"/>
      <c r="P346" s="264" t="s">
        <v>116</v>
      </c>
      <c r="Q346" s="265"/>
      <c r="R346" s="21"/>
      <c r="S346" s="266" t="s">
        <v>117</v>
      </c>
      <c r="T346" s="267"/>
      <c r="U346" s="268" t="s">
        <v>118</v>
      </c>
      <c r="V346" s="269"/>
      <c r="W346" s="20"/>
      <c r="X346" s="262" t="s">
        <v>119</v>
      </c>
      <c r="Y346" s="263"/>
      <c r="Z346" s="264" t="s">
        <v>120</v>
      </c>
      <c r="AA346" s="265"/>
      <c r="AB346" s="20"/>
      <c r="AC346" s="262" t="s">
        <v>121</v>
      </c>
      <c r="AD346" s="263"/>
      <c r="AE346" s="264" t="s">
        <v>7</v>
      </c>
      <c r="AF346" s="265"/>
      <c r="AG346" s="20"/>
      <c r="AH346" s="262" t="s">
        <v>122</v>
      </c>
      <c r="AI346" s="263"/>
      <c r="AJ346" s="264" t="s">
        <v>123</v>
      </c>
      <c r="AK346" s="265"/>
      <c r="AL346" s="20"/>
      <c r="AM346" s="266" t="s">
        <v>124</v>
      </c>
      <c r="AN346" s="267"/>
      <c r="AO346" s="268" t="s">
        <v>125</v>
      </c>
      <c r="AP346" s="269"/>
      <c r="AQ346" s="21"/>
      <c r="AR346" s="262" t="s">
        <v>126</v>
      </c>
      <c r="AS346" s="263"/>
      <c r="AT346" s="264" t="s">
        <v>2</v>
      </c>
      <c r="AU346" s="265"/>
      <c r="AV346" s="41"/>
      <c r="AW346" s="262" t="s">
        <v>127</v>
      </c>
      <c r="AX346" s="263"/>
      <c r="AY346" s="264" t="s">
        <v>128</v>
      </c>
      <c r="AZ346" s="265"/>
      <c r="BA346" s="20"/>
      <c r="BB346" s="262" t="s">
        <v>129</v>
      </c>
      <c r="BC346" s="263"/>
      <c r="BD346" s="264" t="s">
        <v>130</v>
      </c>
      <c r="BE346" s="265"/>
      <c r="BF346" s="41"/>
      <c r="BG346" s="266" t="s">
        <v>131</v>
      </c>
      <c r="BH346" s="267"/>
      <c r="BI346" s="268" t="s">
        <v>132</v>
      </c>
      <c r="BJ346" s="269"/>
      <c r="BK346" s="41"/>
      <c r="BL346" s="262" t="s">
        <v>133</v>
      </c>
      <c r="BM346" s="263"/>
      <c r="BN346" s="264" t="s">
        <v>134</v>
      </c>
      <c r="BO346" s="265"/>
      <c r="BP346" s="41"/>
      <c r="BQ346" s="262" t="s">
        <v>135</v>
      </c>
      <c r="BR346" s="263"/>
      <c r="BS346" s="264" t="s">
        <v>136</v>
      </c>
      <c r="BT346" s="265"/>
      <c r="BU346" s="20"/>
      <c r="BV346" s="262" t="s">
        <v>137</v>
      </c>
      <c r="BW346" s="263"/>
      <c r="BX346" s="264" t="s">
        <v>138</v>
      </c>
      <c r="BY346" s="265"/>
      <c r="CA346" s="27" t="s">
        <v>8</v>
      </c>
      <c r="CC346" s="113" t="s">
        <v>74</v>
      </c>
      <c r="CD346" s="13"/>
      <c r="CE346" s="59">
        <f t="shared" si="2535"/>
        <v>6.34</v>
      </c>
      <c r="CF346" s="60">
        <f t="shared" si="2536"/>
        <v>-50.686223512154214</v>
      </c>
      <c r="CG346" s="62">
        <f t="shared" si="2537"/>
        <v>-76.542153955301657</v>
      </c>
      <c r="CH346" s="64"/>
      <c r="CI346" s="86"/>
      <c r="CJ346" s="86"/>
      <c r="CK346" s="17">
        <f t="shared" si="2538"/>
        <v>-1.4001665219279333E-5</v>
      </c>
    </row>
    <row r="347" spans="2:89" ht="18.600000000000001" customHeight="1" thickTop="1" thickBot="1">
      <c r="B347" s="37">
        <v>1</v>
      </c>
      <c r="D347" s="1">
        <v>1</v>
      </c>
      <c r="E347" s="7">
        <v>0</v>
      </c>
      <c r="F347" s="2">
        <v>0</v>
      </c>
      <c r="G347" s="8">
        <v>0</v>
      </c>
      <c r="I347" s="1">
        <v>1</v>
      </c>
      <c r="J347" s="9">
        <v>0</v>
      </c>
      <c r="K347" s="2">
        <v>0</v>
      </c>
      <c r="L347" s="8">
        <f t="shared" ref="L347:L410" si="3083">IF(0=(1-$J$9*$K$9*$B347^2),10^18,$B347*$K$9/(1-$J$9*$K$9*$B347^2))</f>
        <v>1.5548950646261477</v>
      </c>
      <c r="N347" s="1">
        <f t="shared" ref="N347" si="3084">D347*I347+F347*I350-E347*J347-G347*J350</f>
        <v>1</v>
      </c>
      <c r="O347" s="9">
        <f t="shared" ref="O347" si="3085">(D347*J347+E347*I347+F347*J350+G347*I350)</f>
        <v>0</v>
      </c>
      <c r="P347" s="2">
        <f t="shared" ref="P347" si="3086">D347*K347+F347*K350-E347*L347-G347*L350</f>
        <v>0</v>
      </c>
      <c r="Q347" s="8">
        <f t="shared" ref="Q347" si="3087">(D347*L347+E347*K347+F347*L350+G347*K350)</f>
        <v>1.5548950646261477</v>
      </c>
      <c r="S347" s="1">
        <v>1</v>
      </c>
      <c r="T347" s="7">
        <v>0</v>
      </c>
      <c r="U347" s="2">
        <v>0</v>
      </c>
      <c r="V347" s="8">
        <v>0</v>
      </c>
      <c r="X347" s="1">
        <f t="shared" ref="X347" si="3088">N347*S347+P347*S350-O347*T347-Q347*T350</f>
        <v>-1.349912911169497</v>
      </c>
      <c r="Y347" s="9">
        <f t="shared" ref="Y347" si="3089">(N347*T347+O347*S347+P347*T350+Q347*S350)</f>
        <v>0</v>
      </c>
      <c r="Z347" s="2">
        <f t="shared" ref="Z347" si="3090">N347*U347+P347*U350-O347*V347-Q347*V350</f>
        <v>0</v>
      </c>
      <c r="AA347" s="8">
        <f t="shared" ref="AA347" si="3091">(N347*V347+O347*U347+P347*V350+Q347*U350)</f>
        <v>1.5548950646261477</v>
      </c>
      <c r="AB347" s="20"/>
      <c r="AC347" s="1">
        <v>1</v>
      </c>
      <c r="AD347" s="9">
        <v>0</v>
      </c>
      <c r="AE347" s="2">
        <v>0</v>
      </c>
      <c r="AF347" s="8">
        <f t="shared" ref="AF347:AF410" si="3092">IF(0=(1-$AE$9*$AD$9*$B347^2),10^18,$B347*$AE$9/(1-$AE$9*$AD$9*$B347^2))</f>
        <v>2.7011296989956568</v>
      </c>
      <c r="AH347" s="1">
        <f t="shared" ref="AH347" si="3093">X347*AC347+Z347*AC350-Y347*AD347-AA347*AD350</f>
        <v>-1.349912911169497</v>
      </c>
      <c r="AI347" s="9">
        <f t="shared" ref="AI347" si="3094">(X347*AD347+Y347*AC347+Z347*AD350+AA347*AC350)</f>
        <v>0</v>
      </c>
      <c r="AJ347" s="2">
        <f t="shared" ref="AJ347" si="3095">X347*AE347+Z347*AE350-Y347*AF347-AA347*AF350</f>
        <v>0</v>
      </c>
      <c r="AK347" s="8">
        <f t="shared" ref="AK347" si="3096">(X347*AF347+Y347*AE347+Z347*AF350+AA347*AE350)</f>
        <v>-2.0913947907914663</v>
      </c>
      <c r="AM347" s="1">
        <v>1</v>
      </c>
      <c r="AN347" s="7">
        <v>0</v>
      </c>
      <c r="AO347" s="2">
        <v>0</v>
      </c>
      <c r="AP347" s="8">
        <v>0</v>
      </c>
      <c r="AR347" s="1">
        <f t="shared" ref="AR347" si="3097">AH347*AM347+AJ347*AM350-AI347*AN347-AK347*AN350</f>
        <v>1.3224713525038387</v>
      </c>
      <c r="AS347" s="9">
        <f t="shared" ref="AS347" si="3098">(AH347*AN347+AI347*AM347+AJ347*AN350+AK347*AM350)</f>
        <v>0</v>
      </c>
      <c r="AT347" s="2">
        <f t="shared" ref="AT347" si="3099">AH347*AO347+AJ347*AO350-AI347*AP347-AK347*AP350</f>
        <v>0</v>
      </c>
      <c r="AU347" s="8">
        <f t="shared" ref="AU347" si="3100">(AH347*AP347+AI347*AO347+AJ347*AP350+AK347*AO350)</f>
        <v>-2.0913947907914663</v>
      </c>
      <c r="AV347" s="20"/>
      <c r="AW347" s="1">
        <v>1</v>
      </c>
      <c r="AX347" s="9">
        <v>0</v>
      </c>
      <c r="AY347" s="2">
        <v>0</v>
      </c>
      <c r="AZ347" s="8">
        <f t="shared" ref="AZ347:AZ410" si="3101">IF(0=(1-$AX$9*$AY$9*$B347^2),10^18,$B347*$AY$9/(1-$AX$9*$AY$9*$B347^2))</f>
        <v>1.8682880028994002</v>
      </c>
      <c r="BB347" s="1">
        <f t="shared" ref="BB347" si="3102">AR347*AW347+AT347*AW350-AS347*AX347-AU347*AX350</f>
        <v>1.3224713525038387</v>
      </c>
      <c r="BC347" s="9">
        <f t="shared" ref="BC347" si="3103">(AR347*AX347+AS347*AW347+AT347*AX350+AU347*AW350)</f>
        <v>0</v>
      </c>
      <c r="BD347" s="2">
        <f t="shared" ref="BD347" si="3104">AR347*AY347+AT347*AY350-AS347*AZ347-AU347*AZ350</f>
        <v>0</v>
      </c>
      <c r="BE347" s="8">
        <f t="shared" ref="BE347" si="3105">(AR347*AZ347+AS347*AY347+AT347*AZ350+AU347*AY350)</f>
        <v>0.37936257126959916</v>
      </c>
      <c r="BG347" s="1">
        <v>1</v>
      </c>
      <c r="BH347" s="7">
        <v>0</v>
      </c>
      <c r="BI347" s="2">
        <v>0</v>
      </c>
      <c r="BJ347" s="8">
        <v>0</v>
      </c>
      <c r="BK347" s="20"/>
      <c r="BL347" s="1">
        <f t="shared" ref="BL347" si="3106">BB347*BG347+BD347*BG350-BC347*BH347-BE347*BH350</f>
        <v>1.0053242429224538</v>
      </c>
      <c r="BM347" s="9">
        <f t="shared" ref="BM347" si="3107">(BB347*BH347+BC347*BG347+BD347*BH350+BE347*BG350)</f>
        <v>0</v>
      </c>
      <c r="BN347" s="2">
        <f t="shared" ref="BN347" si="3108">BB347*BI347+BD347*BI350-BC347*BJ347-BE347*BJ350</f>
        <v>0</v>
      </c>
      <c r="BO347" s="8">
        <f t="shared" ref="BO347" si="3109">(BB347*BJ347+BC347*BI347+BD347*BJ350+BE347*BI350)</f>
        <v>0.37936257126959916</v>
      </c>
      <c r="BP347" s="20"/>
      <c r="BQ347" s="16">
        <v>1</v>
      </c>
      <c r="BR347" s="23">
        <v>0</v>
      </c>
      <c r="BS347" s="14">
        <v>0</v>
      </c>
      <c r="BT347" s="22">
        <v>0</v>
      </c>
      <c r="BV347" s="1">
        <f t="shared" ref="BV347" si="3110">BL347*BQ347+BN347*BQ350-BM347*BR347-BO347*BR350</f>
        <v>1.0053242429224538</v>
      </c>
      <c r="BW347" s="9">
        <f t="shared" ref="BW347" si="3111">(BL347*BR347+BM347*BQ347+BN347*BR350+BO347*BQ350)</f>
        <v>0.37936257126959916</v>
      </c>
      <c r="BX347" s="2">
        <f t="shared" ref="BX347" si="3112">BL347*BS347+BN347*BS350-BM347*BT347-BO347*BT350</f>
        <v>0</v>
      </c>
      <c r="BY347" s="8">
        <f t="shared" ref="BY347" si="3113">(BL347*BT347+BM347*BS347+BN347*BT350+BO347*BS350)</f>
        <v>0.37936257126959916</v>
      </c>
      <c r="CA347" s="28">
        <f t="shared" ref="CA347" si="3114">20*LOG(((1+$BR$9)/$BR$9)/((BV347+BV350)^2+(BW347+BW350)^2)^0.5)</f>
        <v>-0.17813155331946701</v>
      </c>
      <c r="CC347" s="114">
        <f t="shared" ref="CC347" si="3115">((BV347^2+BW347^2)^0.5)/((BV350^2+BW350^2)^0.5)</f>
        <v>1.0676641381755321</v>
      </c>
      <c r="CD347" s="13"/>
      <c r="CE347" s="59">
        <f t="shared" si="2535"/>
        <v>6.36</v>
      </c>
      <c r="CF347" s="60">
        <f t="shared" si="2536"/>
        <v>-50.705449034475592</v>
      </c>
      <c r="CG347" s="62">
        <f t="shared" si="2537"/>
        <v>-76.585204763710593</v>
      </c>
      <c r="CH347" s="64"/>
      <c r="CI347" s="86"/>
      <c r="CJ347" s="86"/>
      <c r="CK347" s="17">
        <f t="shared" si="2538"/>
        <v>-1.3904288541443381E-5</v>
      </c>
    </row>
    <row r="348" spans="2:89" ht="18.600000000000001" customHeight="1" thickBot="1">
      <c r="D348" s="3"/>
      <c r="G348" s="4"/>
      <c r="I348" s="3"/>
      <c r="L348" s="4"/>
      <c r="N348" s="3"/>
      <c r="Q348" s="4"/>
      <c r="S348" s="3"/>
      <c r="V348" s="4"/>
      <c r="X348" s="3"/>
      <c r="AA348" s="4"/>
      <c r="AC348" s="3"/>
      <c r="AF348" s="4"/>
      <c r="AH348" s="3"/>
      <c r="AK348" s="4"/>
      <c r="AM348" s="3"/>
      <c r="AP348" s="4"/>
      <c r="AR348" s="3"/>
      <c r="AU348" s="4"/>
      <c r="AW348" s="3"/>
      <c r="AZ348" s="4"/>
      <c r="BB348" s="3"/>
      <c r="BE348" s="4"/>
      <c r="BG348" s="3"/>
      <c r="BJ348" s="4"/>
      <c r="BL348" s="3"/>
      <c r="BO348" s="4"/>
      <c r="BQ348" s="16"/>
      <c r="BR348" s="14"/>
      <c r="BS348" s="14"/>
      <c r="BT348" s="17"/>
      <c r="BV348" s="3"/>
      <c r="BY348" s="4"/>
      <c r="CC348" s="115"/>
      <c r="CD348" s="13"/>
      <c r="CE348" s="59">
        <f t="shared" si="2535"/>
        <v>6.38</v>
      </c>
      <c r="CF348" s="60">
        <f t="shared" si="2536"/>
        <v>-50.72467065974859</v>
      </c>
      <c r="CG348" s="62">
        <f t="shared" si="2537"/>
        <v>-76.627978679653438</v>
      </c>
      <c r="CH348" s="64"/>
      <c r="CI348" s="86"/>
      <c r="CJ348" s="86"/>
      <c r="CK348" s="17">
        <f t="shared" si="2538"/>
        <v>-1.380769095091943E-5</v>
      </c>
    </row>
    <row r="349" spans="2:89" ht="18.600000000000001" customHeight="1" thickBot="1">
      <c r="D349" s="271" t="s">
        <v>141</v>
      </c>
      <c r="E349" s="272"/>
      <c r="F349" s="273" t="s">
        <v>142</v>
      </c>
      <c r="G349" s="274"/>
      <c r="H349" s="237"/>
      <c r="I349" s="271" t="s">
        <v>143</v>
      </c>
      <c r="J349" s="272"/>
      <c r="K349" s="273" t="s">
        <v>144</v>
      </c>
      <c r="L349" s="274"/>
      <c r="N349" s="262" t="s">
        <v>145</v>
      </c>
      <c r="O349" s="263"/>
      <c r="P349" s="264" t="s">
        <v>146</v>
      </c>
      <c r="Q349" s="265"/>
      <c r="S349" s="271" t="s">
        <v>147</v>
      </c>
      <c r="T349" s="272"/>
      <c r="U349" s="273" t="s">
        <v>148</v>
      </c>
      <c r="V349" s="274"/>
      <c r="W349" s="20"/>
      <c r="X349" s="262" t="s">
        <v>149</v>
      </c>
      <c r="Y349" s="263"/>
      <c r="Z349" s="264" t="s">
        <v>150</v>
      </c>
      <c r="AA349" s="265"/>
      <c r="AB349" s="20"/>
      <c r="AC349" s="271" t="s">
        <v>151</v>
      </c>
      <c r="AD349" s="272"/>
      <c r="AE349" s="273" t="s">
        <v>152</v>
      </c>
      <c r="AF349" s="274"/>
      <c r="AG349" s="20"/>
      <c r="AH349" s="262" t="s">
        <v>153</v>
      </c>
      <c r="AI349" s="263"/>
      <c r="AJ349" s="264" t="s">
        <v>154</v>
      </c>
      <c r="AK349" s="265"/>
      <c r="AL349" s="20"/>
      <c r="AM349" s="271" t="s">
        <v>155</v>
      </c>
      <c r="AN349" s="272"/>
      <c r="AO349" s="273" t="s">
        <v>156</v>
      </c>
      <c r="AP349" s="274"/>
      <c r="AR349" s="262" t="s">
        <v>157</v>
      </c>
      <c r="AS349" s="263"/>
      <c r="AT349" s="264" t="s">
        <v>158</v>
      </c>
      <c r="AU349" s="265"/>
      <c r="AV349" s="41"/>
      <c r="AW349" s="271" t="s">
        <v>159</v>
      </c>
      <c r="AX349" s="272"/>
      <c r="AY349" s="273" t="s">
        <v>160</v>
      </c>
      <c r="AZ349" s="274"/>
      <c r="BA349" s="20"/>
      <c r="BB349" s="262" t="s">
        <v>161</v>
      </c>
      <c r="BC349" s="263"/>
      <c r="BD349" s="264" t="s">
        <v>162</v>
      </c>
      <c r="BE349" s="265"/>
      <c r="BF349" s="41"/>
      <c r="BG349" s="271" t="s">
        <v>163</v>
      </c>
      <c r="BH349" s="272"/>
      <c r="BI349" s="273" t="s">
        <v>164</v>
      </c>
      <c r="BJ349" s="274"/>
      <c r="BK349" s="41"/>
      <c r="BL349" s="262" t="s">
        <v>165</v>
      </c>
      <c r="BM349" s="263"/>
      <c r="BN349" s="264" t="s">
        <v>166</v>
      </c>
      <c r="BO349" s="265"/>
      <c r="BP349" s="41"/>
      <c r="BQ349" s="271" t="s">
        <v>167</v>
      </c>
      <c r="BR349" s="272"/>
      <c r="BS349" s="273" t="s">
        <v>168</v>
      </c>
      <c r="BT349" s="274"/>
      <c r="BU349" s="20"/>
      <c r="BV349" s="262" t="s">
        <v>169</v>
      </c>
      <c r="BW349" s="263"/>
      <c r="BX349" s="264" t="s">
        <v>170</v>
      </c>
      <c r="BY349" s="265"/>
      <c r="CA349" s="55" t="s">
        <v>35</v>
      </c>
      <c r="CC349" s="116" t="s">
        <v>75</v>
      </c>
      <c r="CD349" s="13"/>
      <c r="CE349" s="59">
        <f t="shared" si="2535"/>
        <v>6.4</v>
      </c>
      <c r="CF349" s="60">
        <f t="shared" si="2536"/>
        <v>-50.743887807028962</v>
      </c>
      <c r="CG349" s="62">
        <f t="shared" si="2537"/>
        <v>-76.670478388123243</v>
      </c>
      <c r="CH349" s="64"/>
      <c r="CI349" s="86"/>
      <c r="CJ349" s="86"/>
      <c r="CK349" s="17">
        <f t="shared" si="2538"/>
        <v>-1.3711867000187028E-5</v>
      </c>
    </row>
    <row r="350" spans="2:89" ht="18.600000000000001" customHeight="1" thickTop="1" thickBot="1">
      <c r="D350" s="1">
        <v>0</v>
      </c>
      <c r="E350" s="9">
        <f t="shared" ref="E350" si="3116">$E$9*$B347</f>
        <v>1.1768000000000001</v>
      </c>
      <c r="F350" s="2">
        <v>1</v>
      </c>
      <c r="G350" s="8">
        <v>0</v>
      </c>
      <c r="I350" s="1">
        <v>0</v>
      </c>
      <c r="J350" s="9">
        <v>0</v>
      </c>
      <c r="K350" s="2">
        <v>1</v>
      </c>
      <c r="L350" s="8">
        <v>0</v>
      </c>
      <c r="N350" s="1">
        <f t="shared" ref="N350" si="3117">D350*I347+F350*I350-E350*J347-G350*J350</f>
        <v>0</v>
      </c>
      <c r="O350" s="9">
        <f t="shared" ref="O350" si="3118">(D350*J347+E350*I347+F350*J350+G350*I350)</f>
        <v>1.1768000000000001</v>
      </c>
      <c r="P350" s="2">
        <f t="shared" ref="P350" si="3119">D350*K347+F350*K350-E350*L347-G350*L350</f>
        <v>-0.82980051205205063</v>
      </c>
      <c r="Q350" s="8">
        <f t="shared" ref="Q350" si="3120">(D350*L347+E350*K347+F350*L350+G350*K350)</f>
        <v>0</v>
      </c>
      <c r="S350" s="1">
        <v>0</v>
      </c>
      <c r="T350" s="9">
        <f t="shared" ref="T350" si="3121">$T$9*$B347</f>
        <v>1.5113000000000001</v>
      </c>
      <c r="U350" s="2">
        <v>1</v>
      </c>
      <c r="V350" s="8">
        <v>0</v>
      </c>
      <c r="X350" s="1">
        <f t="shared" ref="X350" si="3122">N350*S347+P350*S350-O350*T347-Q350*T350</f>
        <v>0</v>
      </c>
      <c r="Y350" s="9">
        <f t="shared" ref="Y350" si="3123">(N350*T347+O350*S347+P350*T350+Q350*S350)</f>
        <v>-7.7277513864264069E-2</v>
      </c>
      <c r="Z350" s="2">
        <f t="shared" ref="Z350" si="3124">N350*U347+P350*U350-O350*V347-Q350*V350</f>
        <v>-0.82980051205205063</v>
      </c>
      <c r="AA350" s="8">
        <f t="shared" ref="AA350" si="3125">(N350*V347+O350*U347+P350*V350+Q350*U350)</f>
        <v>0</v>
      </c>
      <c r="AB350" s="20"/>
      <c r="AC350" s="1">
        <v>0</v>
      </c>
      <c r="AD350" s="9">
        <v>0</v>
      </c>
      <c r="AE350" s="2">
        <v>1</v>
      </c>
      <c r="AF350" s="8">
        <v>0</v>
      </c>
      <c r="AH350" s="1">
        <f t="shared" ref="AH350" si="3126">X350*AC347+Z350*AC350-Y350*AD347-AA350*AD350</f>
        <v>0</v>
      </c>
      <c r="AI350" s="9">
        <f t="shared" ref="AI350" si="3127">(X350*AD347+Y350*AC347+Z350*AD350+AA350*AC350)</f>
        <v>-7.7277513864264069E-2</v>
      </c>
      <c r="AJ350" s="2">
        <f t="shared" ref="AJ350" si="3128">X350*AE347+Z350*AE350-Y350*AF347-AA350*AF350</f>
        <v>-0.62106392428873836</v>
      </c>
      <c r="AK350" s="8">
        <f t="shared" ref="AK350" si="3129">(X350*AF347+Y350*AE347+Z350*AF350+AA350*AE350)</f>
        <v>0</v>
      </c>
      <c r="AM350" s="1">
        <v>0</v>
      </c>
      <c r="AN350" s="9">
        <f t="shared" ref="AN350" si="3130">$AN$9*$B347</f>
        <v>1.2778</v>
      </c>
      <c r="AO350" s="2">
        <v>1</v>
      </c>
      <c r="AP350" s="8">
        <v>0</v>
      </c>
      <c r="AR350" s="1">
        <f t="shared" ref="AR350" si="3131">AH350*AM347+AJ350*AM350-AI350*AN347-AK350*AN350</f>
        <v>0</v>
      </c>
      <c r="AS350" s="9">
        <f t="shared" ref="AS350" si="3132">(AH350*AN347+AI350*AM347+AJ350*AN350+AK350*AM350)</f>
        <v>-0.87087299632041393</v>
      </c>
      <c r="AT350" s="2">
        <f t="shared" ref="AT350" si="3133">AH350*AO347+AJ350*AO350-AI350*AP347-AK350*AP350</f>
        <v>-0.62106392428873836</v>
      </c>
      <c r="AU350" s="8">
        <f t="shared" ref="AU350" si="3134">(AH350*AP347+AI350*AO347+AJ350*AP350+AK350*AO350)</f>
        <v>0</v>
      </c>
      <c r="AV350" s="20"/>
      <c r="AW350" s="1">
        <v>0</v>
      </c>
      <c r="AX350" s="9">
        <v>0</v>
      </c>
      <c r="AY350" s="2">
        <v>1</v>
      </c>
      <c r="AZ350" s="8">
        <v>0</v>
      </c>
      <c r="BB350" s="1">
        <f t="shared" ref="BB350" si="3135">AR350*AW347+AT350*AW350-AS350*AX347-AU350*AX350</f>
        <v>0</v>
      </c>
      <c r="BC350" s="9">
        <f t="shared" ref="BC350" si="3136">(AR350*AX347+AS350*AW347+AT350*AX350+AU350*AW350)</f>
        <v>-0.87087299632041393</v>
      </c>
      <c r="BD350" s="2">
        <f t="shared" ref="BD350" si="3137">AR350*AY347+AT350*AY350-AS350*AZ347-AU350*AZ350</f>
        <v>1.0059776467857444</v>
      </c>
      <c r="BE350" s="8">
        <f t="shared" ref="BE350" si="3138">(AR350*AZ347+AS350*AY347+AT350*AZ350+AU350*AY350)</f>
        <v>0</v>
      </c>
      <c r="BG350" s="1">
        <v>0</v>
      </c>
      <c r="BH350" s="9">
        <f t="shared" ref="BH350" si="3139">$BH$9*$B347</f>
        <v>0.83599999999999997</v>
      </c>
      <c r="BI350" s="2">
        <v>1</v>
      </c>
      <c r="BJ350" s="8">
        <v>0</v>
      </c>
      <c r="BK350" s="20"/>
      <c r="BL350" s="1">
        <f t="shared" ref="BL350" si="3140">BB350*BG347+BD350*BG350-BC350*BH347-BE350*BH350</f>
        <v>0</v>
      </c>
      <c r="BM350" s="9">
        <f t="shared" ref="BM350" si="3141">(BB350*BH347+BC350*BG347+BD350*BH350+BE350*BG350)</f>
        <v>-2.9875683607531678E-2</v>
      </c>
      <c r="BN350" s="2">
        <f t="shared" ref="BN350" si="3142">BB350*BI347+BD350*BI350-BC350*BJ347-BE350*BJ350</f>
        <v>1.0059776467857444</v>
      </c>
      <c r="BO350" s="8">
        <f t="shared" ref="BO350" si="3143">(BB350*BJ347+BC350*BI347+BD350*BJ350+BE350*BI350)</f>
        <v>0</v>
      </c>
      <c r="BP350" s="20"/>
      <c r="BQ350" s="18">
        <f t="shared" ref="BQ350:BQ413" si="3144">1/$BR$9</f>
        <v>1</v>
      </c>
      <c r="BR350" s="25">
        <v>0</v>
      </c>
      <c r="BS350" s="19">
        <v>1</v>
      </c>
      <c r="BT350" s="24">
        <v>0</v>
      </c>
      <c r="BV350" s="1">
        <f t="shared" ref="BV350" si="3145">BL350*BQ347+BN350*BQ350-BM350*BR347-BO350*BR350</f>
        <v>1.0059776467857444</v>
      </c>
      <c r="BW350" s="9">
        <f t="shared" ref="BW350" si="3146">(BL350*BR347+BM350*BQ347+BN350*BR350+BO350*BQ350)</f>
        <v>-2.9875683607531678E-2</v>
      </c>
      <c r="BX350" s="2">
        <f t="shared" ref="BX350" si="3147">BL350*BS347+BN350*BS350-BM350*BT347-BO350*BT350</f>
        <v>1.0059776467857444</v>
      </c>
      <c r="BY350" s="8">
        <f t="shared" ref="BY350" si="3148">(BL350*BT347+BM350*BS347+BN350*BT350+BO350*BS350)</f>
        <v>0</v>
      </c>
      <c r="CA350" s="56">
        <f t="shared" ref="CA350" si="3149">(180/PI())*ATAN(-1*(BW347+BW350)/(BV347+BV350))</f>
        <v>-9.8573803367481236</v>
      </c>
      <c r="CC350" s="117">
        <f t="shared" ref="CC350" si="3150">20*LOG(((1-(10^(CA347/20)^2)*(1-((1-CC347)/(1+CC347))^2))^0.5))</f>
        <v>-13.849509709247748</v>
      </c>
      <c r="CD350" s="13"/>
      <c r="CE350" s="59">
        <f t="shared" si="2535"/>
        <v>6.42</v>
      </c>
      <c r="CF350" s="60">
        <f t="shared" si="2536"/>
        <v>-50.763099909686538</v>
      </c>
      <c r="CG350" s="62">
        <f t="shared" si="2537"/>
        <v>-76.712706539230396</v>
      </c>
      <c r="CH350" s="64"/>
      <c r="CI350" s="86"/>
      <c r="CJ350" s="86"/>
      <c r="CK350" s="17">
        <f t="shared" si="2538"/>
        <v>-1.3616811229189894E-5</v>
      </c>
    </row>
    <row r="351" spans="2:89" ht="18.600000000000001" customHeight="1">
      <c r="CE351" s="59">
        <f t="shared" si="2535"/>
        <v>6.44</v>
      </c>
      <c r="CF351" s="60">
        <f t="shared" si="2536"/>
        <v>-50.782306415060873</v>
      </c>
      <c r="CG351" s="62">
        <f t="shared" si="2537"/>
        <v>-76.754665748771743</v>
      </c>
      <c r="CH351" s="86"/>
      <c r="CI351" s="86"/>
      <c r="CJ351" s="86"/>
      <c r="CK351" s="17">
        <f t="shared" si="2538"/>
        <v>-1.352251816051427E-5</v>
      </c>
    </row>
    <row r="352" spans="2:89" ht="18.600000000000001" customHeight="1" thickBot="1">
      <c r="E352" s="6" t="s">
        <v>3</v>
      </c>
      <c r="J352" s="6" t="s">
        <v>5</v>
      </c>
      <c r="O352" s="6" t="s">
        <v>10</v>
      </c>
      <c r="T352" s="6" t="s">
        <v>6</v>
      </c>
      <c r="Y352" s="6" t="s">
        <v>11</v>
      </c>
      <c r="AD352" s="6" t="s">
        <v>12</v>
      </c>
      <c r="AI352" s="6" t="s">
        <v>13</v>
      </c>
      <c r="AN352" s="6" t="s">
        <v>14</v>
      </c>
      <c r="AS352" s="6" t="s">
        <v>15</v>
      </c>
      <c r="AX352" s="6" t="s">
        <v>19</v>
      </c>
      <c r="BC352" s="6" t="s">
        <v>17</v>
      </c>
      <c r="BH352" s="6" t="s">
        <v>20</v>
      </c>
      <c r="BM352" s="6" t="s">
        <v>18</v>
      </c>
      <c r="BQ352" s="26" t="s">
        <v>16</v>
      </c>
      <c r="BR352" s="26"/>
      <c r="BS352" s="21"/>
      <c r="BT352" s="21"/>
      <c r="BU352" s="21"/>
      <c r="BV352" s="21"/>
      <c r="BW352" s="26" t="s">
        <v>21</v>
      </c>
      <c r="BX352" s="21"/>
      <c r="BY352" s="21"/>
      <c r="CE352" s="59">
        <f t="shared" si="2535"/>
        <v>6.46</v>
      </c>
      <c r="CF352" s="60">
        <f t="shared" si="2536"/>
        <v>-50.801506784125948</v>
      </c>
      <c r="CG352" s="62">
        <f t="shared" si="2537"/>
        <v>-76.796358598788302</v>
      </c>
      <c r="CH352" s="86"/>
      <c r="CI352" s="86"/>
      <c r="CJ352" s="86"/>
      <c r="CK352" s="17">
        <f t="shared" si="2538"/>
        <v>-1.3428982309996537E-5</v>
      </c>
    </row>
    <row r="353" spans="2:89" ht="18.600000000000001" customHeight="1" thickBot="1">
      <c r="B353" s="11"/>
      <c r="D353" s="266" t="s">
        <v>113</v>
      </c>
      <c r="E353" s="267"/>
      <c r="F353" s="268" t="s">
        <v>114</v>
      </c>
      <c r="G353" s="269"/>
      <c r="H353" s="237"/>
      <c r="I353" s="262" t="s">
        <v>0</v>
      </c>
      <c r="J353" s="263"/>
      <c r="K353" s="264" t="s">
        <v>1</v>
      </c>
      <c r="L353" s="265"/>
      <c r="M353" s="21"/>
      <c r="N353" s="262" t="s">
        <v>115</v>
      </c>
      <c r="O353" s="263"/>
      <c r="P353" s="264" t="s">
        <v>116</v>
      </c>
      <c r="Q353" s="265"/>
      <c r="R353" s="21"/>
      <c r="S353" s="266" t="s">
        <v>117</v>
      </c>
      <c r="T353" s="267"/>
      <c r="U353" s="268" t="s">
        <v>118</v>
      </c>
      <c r="V353" s="269"/>
      <c r="W353" s="20"/>
      <c r="X353" s="262" t="s">
        <v>119</v>
      </c>
      <c r="Y353" s="263"/>
      <c r="Z353" s="264" t="s">
        <v>120</v>
      </c>
      <c r="AA353" s="265"/>
      <c r="AB353" s="20"/>
      <c r="AC353" s="262" t="s">
        <v>121</v>
      </c>
      <c r="AD353" s="263"/>
      <c r="AE353" s="264" t="s">
        <v>7</v>
      </c>
      <c r="AF353" s="265"/>
      <c r="AG353" s="20"/>
      <c r="AH353" s="262" t="s">
        <v>122</v>
      </c>
      <c r="AI353" s="263"/>
      <c r="AJ353" s="264" t="s">
        <v>123</v>
      </c>
      <c r="AK353" s="265"/>
      <c r="AL353" s="20"/>
      <c r="AM353" s="266" t="s">
        <v>124</v>
      </c>
      <c r="AN353" s="267"/>
      <c r="AO353" s="268" t="s">
        <v>125</v>
      </c>
      <c r="AP353" s="269"/>
      <c r="AQ353" s="21"/>
      <c r="AR353" s="262" t="s">
        <v>126</v>
      </c>
      <c r="AS353" s="263"/>
      <c r="AT353" s="264" t="s">
        <v>2</v>
      </c>
      <c r="AU353" s="265"/>
      <c r="AV353" s="41"/>
      <c r="AW353" s="262" t="s">
        <v>127</v>
      </c>
      <c r="AX353" s="263"/>
      <c r="AY353" s="264" t="s">
        <v>128</v>
      </c>
      <c r="AZ353" s="265"/>
      <c r="BA353" s="20"/>
      <c r="BB353" s="262" t="s">
        <v>129</v>
      </c>
      <c r="BC353" s="263"/>
      <c r="BD353" s="264" t="s">
        <v>130</v>
      </c>
      <c r="BE353" s="265"/>
      <c r="BF353" s="41"/>
      <c r="BG353" s="266" t="s">
        <v>131</v>
      </c>
      <c r="BH353" s="267"/>
      <c r="BI353" s="268" t="s">
        <v>132</v>
      </c>
      <c r="BJ353" s="269"/>
      <c r="BK353" s="41"/>
      <c r="BL353" s="262" t="s">
        <v>133</v>
      </c>
      <c r="BM353" s="263"/>
      <c r="BN353" s="264" t="s">
        <v>134</v>
      </c>
      <c r="BO353" s="265"/>
      <c r="BP353" s="41"/>
      <c r="BQ353" s="262" t="s">
        <v>135</v>
      </c>
      <c r="BR353" s="263"/>
      <c r="BS353" s="264" t="s">
        <v>136</v>
      </c>
      <c r="BT353" s="265"/>
      <c r="BU353" s="20"/>
      <c r="BV353" s="262" t="s">
        <v>137</v>
      </c>
      <c r="BW353" s="263"/>
      <c r="BX353" s="264" t="s">
        <v>138</v>
      </c>
      <c r="BY353" s="265"/>
      <c r="CA353" s="27" t="s">
        <v>8</v>
      </c>
      <c r="CC353" s="113" t="s">
        <v>74</v>
      </c>
      <c r="CD353" s="13"/>
      <c r="CE353" s="59">
        <f t="shared" ref="CE353:CE416" si="3151">INDEX(B:B,(ROW()-33)*7+25)</f>
        <v>6.48</v>
      </c>
      <c r="CF353" s="60">
        <f t="shared" si="2536"/>
        <v>-50.820700491163919</v>
      </c>
      <c r="CG353" s="62">
        <f t="shared" si="2537"/>
        <v>-76.837787638112346</v>
      </c>
      <c r="CH353" s="64"/>
      <c r="CI353" s="86"/>
      <c r="CJ353" s="86"/>
      <c r="CK353" s="17">
        <f t="shared" si="2538"/>
        <v>-1.3336198183830221E-5</v>
      </c>
    </row>
    <row r="354" spans="2:89" ht="18.600000000000001" customHeight="1" thickTop="1" thickBot="1">
      <c r="B354" s="37">
        <v>1.02</v>
      </c>
      <c r="D354" s="1">
        <v>1</v>
      </c>
      <c r="E354" s="7">
        <v>0</v>
      </c>
      <c r="F354" s="2">
        <v>0</v>
      </c>
      <c r="G354" s="8">
        <v>0</v>
      </c>
      <c r="I354" s="1">
        <v>1</v>
      </c>
      <c r="J354" s="9">
        <v>0</v>
      </c>
      <c r="K354" s="2">
        <v>0</v>
      </c>
      <c r="L354" s="8">
        <f t="shared" ref="L354:L417" si="3152">IF(0=(1-$J$9*$K$9*$B354^2),10^18,$B354*$K$9/(1-$J$9*$K$9*$B354^2))</f>
        <v>1.6055491384961578</v>
      </c>
      <c r="N354" s="1">
        <f t="shared" ref="N354" si="3153">D354*I354+F354*I357-E354*J354-G354*J357</f>
        <v>1</v>
      </c>
      <c r="O354" s="9">
        <f t="shared" ref="O354" si="3154">(D354*J354+E354*I354+F354*J357+G354*I357)</f>
        <v>0</v>
      </c>
      <c r="P354" s="2">
        <f t="shared" ref="P354" si="3155">D354*K354+F354*K357-E354*L354-G354*L357</f>
        <v>0</v>
      </c>
      <c r="Q354" s="8">
        <f t="shared" ref="Q354" si="3156">(D354*L354+E354*K354+F354*L357+G354*K357)</f>
        <v>1.6055491384961578</v>
      </c>
      <c r="S354" s="1">
        <v>1</v>
      </c>
      <c r="T354" s="7">
        <v>0</v>
      </c>
      <c r="U354" s="2">
        <v>0</v>
      </c>
      <c r="V354" s="8">
        <v>0</v>
      </c>
      <c r="X354" s="1">
        <f t="shared" ref="X354" si="3157">N354*S354+P354*S357-O354*T354-Q354*T357</f>
        <v>-1.4749957412694283</v>
      </c>
      <c r="Y354" s="9">
        <f t="shared" ref="Y354" si="3158">(N354*T354+O354*S354+P354*T357+Q354*S357)</f>
        <v>0</v>
      </c>
      <c r="Z354" s="2">
        <f t="shared" ref="Z354" si="3159">N354*U354+P354*U357-O354*V354-Q354*V357</f>
        <v>0</v>
      </c>
      <c r="AA354" s="8">
        <f t="shared" ref="AA354" si="3160">(N354*V354+O354*U354+P354*V357+Q354*U357)</f>
        <v>1.6055491384961578</v>
      </c>
      <c r="AB354" s="20"/>
      <c r="AC354" s="1">
        <v>1</v>
      </c>
      <c r="AD354" s="9">
        <v>0</v>
      </c>
      <c r="AE354" s="2">
        <v>0</v>
      </c>
      <c r="AF354" s="8">
        <f t="shared" ref="AF354:AF417" si="3161">IF(0=(1-$AE$9*$AD$9*$B354^2),10^18,$B354*$AE$9/(1-$AE$9*$AD$9*$B354^2))</f>
        <v>3.0968111473714477</v>
      </c>
      <c r="AH354" s="1">
        <f t="shared" ref="AH354" si="3162">X354*AC354+Z354*AC357-Y354*AD354-AA354*AD357</f>
        <v>-1.4749957412694283</v>
      </c>
      <c r="AI354" s="9">
        <f t="shared" ref="AI354" si="3163">(X354*AD354+Y354*AC354+Z354*AD357+AA354*AC357)</f>
        <v>0</v>
      </c>
      <c r="AJ354" s="2">
        <f t="shared" ref="AJ354" si="3164">X354*AE354+Z354*AE357-Y354*AF354-AA354*AF357</f>
        <v>0</v>
      </c>
      <c r="AK354" s="8">
        <f t="shared" ref="AK354" si="3165">(X354*AF354+Y354*AE354+Z354*AF357+AA354*AE357)</f>
        <v>-2.9622341153924197</v>
      </c>
      <c r="AM354" s="1">
        <v>1</v>
      </c>
      <c r="AN354" s="7">
        <v>0</v>
      </c>
      <c r="AO354" s="2">
        <v>0</v>
      </c>
      <c r="AP354" s="8">
        <v>0</v>
      </c>
      <c r="AR354" s="1">
        <f t="shared" ref="AR354" si="3166">AH354*AM354+AJ354*AM357-AI354*AN354-AK354*AN357</f>
        <v>2.3858498664319745</v>
      </c>
      <c r="AS354" s="9">
        <f t="shared" ref="AS354" si="3167">(AH354*AN354+AI354*AM354+AJ354*AN357+AK354*AM357)</f>
        <v>0</v>
      </c>
      <c r="AT354" s="2">
        <f t="shared" ref="AT354" si="3168">AH354*AO354+AJ354*AO357-AI354*AP354-AK354*AP357</f>
        <v>0</v>
      </c>
      <c r="AU354" s="8">
        <f t="shared" ref="AU354" si="3169">(AH354*AP354+AI354*AO354+AJ354*AP357+AK354*AO357)</f>
        <v>-2.9622341153924197</v>
      </c>
      <c r="AV354" s="20"/>
      <c r="AW354" s="1">
        <v>1</v>
      </c>
      <c r="AX354" s="9">
        <v>0</v>
      </c>
      <c r="AY354" s="2">
        <v>0</v>
      </c>
      <c r="AZ354" s="8">
        <f t="shared" ref="AZ354:AZ417" si="3170">IF(0=(1-$AX$9*$AY$9*$B354^2),10^18,$B354*$AY$9/(1-$AX$9*$AY$9*$B354^2))</f>
        <v>2.0138977004729179</v>
      </c>
      <c r="BB354" s="1">
        <f t="shared" ref="BB354" si="3171">AR354*AW354+AT354*AW357-AS354*AX354-AU354*AX357</f>
        <v>2.3858498664319745</v>
      </c>
      <c r="BC354" s="9">
        <f t="shared" ref="BC354" si="3172">(AR354*AX354+AS354*AW354+AT354*AX357+AU354*AW357)</f>
        <v>0</v>
      </c>
      <c r="BD354" s="2">
        <f t="shared" ref="BD354" si="3173">AR354*AY354+AT354*AY357-AS354*AZ354-AU354*AZ357</f>
        <v>0</v>
      </c>
      <c r="BE354" s="8">
        <f t="shared" ref="BE354" si="3174">(AR354*AZ354+AS354*AY354+AT354*AZ357+AU354*AY357)</f>
        <v>1.8426234442885523</v>
      </c>
      <c r="BG354" s="1">
        <v>1</v>
      </c>
      <c r="BH354" s="7">
        <v>0</v>
      </c>
      <c r="BI354" s="2">
        <v>0</v>
      </c>
      <c r="BJ354" s="8">
        <v>0</v>
      </c>
      <c r="BK354" s="20"/>
      <c r="BL354" s="1">
        <f t="shared" ref="BL354" si="3175">BB354*BG354+BD354*BG357-BC354*BH354-BE354*BH357</f>
        <v>0.8146080030182401</v>
      </c>
      <c r="BM354" s="9">
        <f t="shared" ref="BM354" si="3176">(BB354*BH354+BC354*BG354+BD354*BH357+BE354*BG357)</f>
        <v>0</v>
      </c>
      <c r="BN354" s="2">
        <f t="shared" ref="BN354" si="3177">BB354*BI354+BD354*BI357-BC354*BJ354-BE354*BJ357</f>
        <v>0</v>
      </c>
      <c r="BO354" s="8">
        <f t="shared" ref="BO354" si="3178">(BB354*BJ354+BC354*BI354+BD354*BJ357+BE354*BI357)</f>
        <v>1.8426234442885523</v>
      </c>
      <c r="BP354" s="20"/>
      <c r="BQ354" s="16">
        <v>1</v>
      </c>
      <c r="BR354" s="23">
        <v>0</v>
      </c>
      <c r="BS354" s="14">
        <v>0</v>
      </c>
      <c r="BT354" s="22">
        <v>0</v>
      </c>
      <c r="BV354" s="1">
        <f t="shared" ref="BV354" si="3179">BL354*BQ354+BN354*BQ357-BM354*BR354-BO354*BR357</f>
        <v>0.8146080030182401</v>
      </c>
      <c r="BW354" s="9">
        <f t="shared" ref="BW354" si="3180">(BL354*BR354+BM354*BQ354+BN354*BR357+BO354*BQ357)</f>
        <v>1.8426234442885523</v>
      </c>
      <c r="BX354" s="2">
        <f t="shared" ref="BX354" si="3181">BL354*BS354+BN354*BS357-BM354*BT354-BO354*BT357</f>
        <v>0</v>
      </c>
      <c r="BY354" s="8">
        <f t="shared" ref="BY354" si="3182">(BL354*BT354+BM354*BS354+BN354*BT357+BO354*BS357)</f>
        <v>1.8426234442885523</v>
      </c>
      <c r="CA354" s="28">
        <f t="shared" ref="CA354" si="3183">20*LOG(((1+$BR$9)/$BR$9)/((BV354+BV357)^2+(BW354+BW357)^2)^0.5)</f>
        <v>-2.2770342823122123</v>
      </c>
      <c r="CC354" s="114">
        <f t="shared" ref="CC354" si="3184">((BV354^2+BW354^2)^0.5)/((BV357^2+BW357^2)^0.5)</f>
        <v>2.4109055390944856</v>
      </c>
      <c r="CD354" s="13"/>
      <c r="CE354" s="59">
        <f t="shared" si="3151"/>
        <v>6.5</v>
      </c>
      <c r="CF354" s="60">
        <f t="shared" ref="CF354:CF417" si="3185">INDEX(CA:CA,(ROW()-33)*7+25)</f>
        <v>-50.839887023447254</v>
      </c>
      <c r="CG354" s="62">
        <f t="shared" ref="CG354:CG417" si="3186">INDEX(CA:CA,(ROW()-33)*7+28)</f>
        <v>-76.878955382903513</v>
      </c>
      <c r="CH354" s="64"/>
      <c r="CI354" s="86"/>
      <c r="CJ354" s="86"/>
      <c r="CK354" s="17">
        <f t="shared" ref="CK354:CK417" si="3187">INDEX(CC:CC,(ROW()-33)*7+28)</f>
        <v>-1.32441602824233E-5</v>
      </c>
    </row>
    <row r="355" spans="2:89" ht="18.600000000000001" customHeight="1" thickBot="1">
      <c r="D355" s="3"/>
      <c r="G355" s="4"/>
      <c r="I355" s="3"/>
      <c r="L355" s="4"/>
      <c r="N355" s="3"/>
      <c r="Q355" s="4"/>
      <c r="S355" s="3"/>
      <c r="V355" s="4"/>
      <c r="X355" s="3"/>
      <c r="AA355" s="4"/>
      <c r="AC355" s="3"/>
      <c r="AF355" s="4"/>
      <c r="AH355" s="3"/>
      <c r="AK355" s="4"/>
      <c r="AM355" s="3"/>
      <c r="AP355" s="4"/>
      <c r="AR355" s="3"/>
      <c r="AU355" s="4"/>
      <c r="AW355" s="3"/>
      <c r="AZ355" s="4"/>
      <c r="BB355" s="3"/>
      <c r="BE355" s="4"/>
      <c r="BG355" s="3"/>
      <c r="BJ355" s="4"/>
      <c r="BL355" s="3"/>
      <c r="BO355" s="4"/>
      <c r="BQ355" s="16"/>
      <c r="BR355" s="14"/>
      <c r="BS355" s="14"/>
      <c r="BT355" s="17"/>
      <c r="BV355" s="3"/>
      <c r="BY355" s="4"/>
      <c r="CC355" s="115"/>
      <c r="CD355" s="13"/>
      <c r="CE355" s="59">
        <f t="shared" si="3151"/>
        <v>6.52</v>
      </c>
      <c r="CF355" s="60">
        <f t="shared" si="3185"/>
        <v>-50.859065880929421</v>
      </c>
      <c r="CG355" s="62">
        <f t="shared" si="3186"/>
        <v>-76.919864317174643</v>
      </c>
      <c r="CH355" s="64"/>
      <c r="CI355" s="86"/>
      <c r="CJ355" s="86"/>
      <c r="CK355" s="17">
        <f t="shared" si="3187"/>
        <v>-1.31528631032912E-5</v>
      </c>
    </row>
    <row r="356" spans="2:89" ht="18.600000000000001" customHeight="1" thickBot="1">
      <c r="D356" s="271" t="s">
        <v>141</v>
      </c>
      <c r="E356" s="272"/>
      <c r="F356" s="273" t="s">
        <v>142</v>
      </c>
      <c r="G356" s="274"/>
      <c r="H356" s="237"/>
      <c r="I356" s="271" t="s">
        <v>143</v>
      </c>
      <c r="J356" s="272"/>
      <c r="K356" s="273" t="s">
        <v>144</v>
      </c>
      <c r="L356" s="274"/>
      <c r="N356" s="262" t="s">
        <v>145</v>
      </c>
      <c r="O356" s="263"/>
      <c r="P356" s="264" t="s">
        <v>146</v>
      </c>
      <c r="Q356" s="265"/>
      <c r="S356" s="271" t="s">
        <v>147</v>
      </c>
      <c r="T356" s="272"/>
      <c r="U356" s="273" t="s">
        <v>148</v>
      </c>
      <c r="V356" s="274"/>
      <c r="W356" s="20"/>
      <c r="X356" s="262" t="s">
        <v>149</v>
      </c>
      <c r="Y356" s="263"/>
      <c r="Z356" s="264" t="s">
        <v>150</v>
      </c>
      <c r="AA356" s="265"/>
      <c r="AB356" s="20"/>
      <c r="AC356" s="271" t="s">
        <v>151</v>
      </c>
      <c r="AD356" s="272"/>
      <c r="AE356" s="273" t="s">
        <v>152</v>
      </c>
      <c r="AF356" s="274"/>
      <c r="AG356" s="20"/>
      <c r="AH356" s="262" t="s">
        <v>153</v>
      </c>
      <c r="AI356" s="263"/>
      <c r="AJ356" s="264" t="s">
        <v>154</v>
      </c>
      <c r="AK356" s="265"/>
      <c r="AL356" s="20"/>
      <c r="AM356" s="271" t="s">
        <v>155</v>
      </c>
      <c r="AN356" s="272"/>
      <c r="AO356" s="273" t="s">
        <v>156</v>
      </c>
      <c r="AP356" s="274"/>
      <c r="AR356" s="262" t="s">
        <v>157</v>
      </c>
      <c r="AS356" s="263"/>
      <c r="AT356" s="264" t="s">
        <v>158</v>
      </c>
      <c r="AU356" s="265"/>
      <c r="AV356" s="41"/>
      <c r="AW356" s="271" t="s">
        <v>159</v>
      </c>
      <c r="AX356" s="272"/>
      <c r="AY356" s="273" t="s">
        <v>160</v>
      </c>
      <c r="AZ356" s="274"/>
      <c r="BA356" s="20"/>
      <c r="BB356" s="262" t="s">
        <v>161</v>
      </c>
      <c r="BC356" s="263"/>
      <c r="BD356" s="264" t="s">
        <v>162</v>
      </c>
      <c r="BE356" s="265"/>
      <c r="BF356" s="41"/>
      <c r="BG356" s="271" t="s">
        <v>163</v>
      </c>
      <c r="BH356" s="272"/>
      <c r="BI356" s="273" t="s">
        <v>164</v>
      </c>
      <c r="BJ356" s="274"/>
      <c r="BK356" s="41"/>
      <c r="BL356" s="262" t="s">
        <v>165</v>
      </c>
      <c r="BM356" s="263"/>
      <c r="BN356" s="264" t="s">
        <v>166</v>
      </c>
      <c r="BO356" s="265"/>
      <c r="BP356" s="41"/>
      <c r="BQ356" s="271" t="s">
        <v>167</v>
      </c>
      <c r="BR356" s="272"/>
      <c r="BS356" s="273" t="s">
        <v>168</v>
      </c>
      <c r="BT356" s="274"/>
      <c r="BU356" s="20"/>
      <c r="BV356" s="262" t="s">
        <v>169</v>
      </c>
      <c r="BW356" s="263"/>
      <c r="BX356" s="264" t="s">
        <v>170</v>
      </c>
      <c r="BY356" s="265"/>
      <c r="CA356" s="55" t="s">
        <v>35</v>
      </c>
      <c r="CC356" s="116" t="s">
        <v>75</v>
      </c>
      <c r="CD356" s="13"/>
      <c r="CE356" s="59">
        <f t="shared" si="3151"/>
        <v>6.54</v>
      </c>
      <c r="CF356" s="60">
        <f t="shared" si="3185"/>
        <v>-50.878236575943589</v>
      </c>
      <c r="CG356" s="62">
        <f t="shared" si="3186"/>
        <v>-76.960516893307471</v>
      </c>
      <c r="CH356" s="64"/>
      <c r="CI356" s="86"/>
      <c r="CJ356" s="86"/>
      <c r="CK356" s="17">
        <f t="shared" si="3187"/>
        <v>-1.3062301142985436E-5</v>
      </c>
    </row>
    <row r="357" spans="2:89" ht="18.600000000000001" customHeight="1" thickTop="1" thickBot="1">
      <c r="D357" s="1">
        <v>0</v>
      </c>
      <c r="E357" s="9">
        <f t="shared" ref="E357" si="3188">$E$9*$B354</f>
        <v>1.2003360000000001</v>
      </c>
      <c r="F357" s="2">
        <v>1</v>
      </c>
      <c r="G357" s="8">
        <v>0</v>
      </c>
      <c r="I357" s="1">
        <v>0</v>
      </c>
      <c r="J357" s="9">
        <v>0</v>
      </c>
      <c r="K357" s="2">
        <v>1</v>
      </c>
      <c r="L357" s="8">
        <v>0</v>
      </c>
      <c r="N357" s="1">
        <f t="shared" ref="N357" si="3189">D357*I354+F357*I357-E357*J354-G357*J357</f>
        <v>0</v>
      </c>
      <c r="O357" s="9">
        <f t="shared" ref="O357" si="3190">(D357*J354+E357*I354+F357*J357+G357*I357)</f>
        <v>1.2003360000000001</v>
      </c>
      <c r="P357" s="2">
        <f t="shared" ref="P357" si="3191">D357*K354+F357*K357-E357*L354-G357*L357</f>
        <v>-0.92719843070592423</v>
      </c>
      <c r="Q357" s="8">
        <f t="shared" ref="Q357" si="3192">(D357*L354+E357*K354+F357*L357+G357*K357)</f>
        <v>0</v>
      </c>
      <c r="S357" s="1">
        <v>0</v>
      </c>
      <c r="T357" s="9">
        <f t="shared" ref="T357" si="3193">$T$9*$B354</f>
        <v>1.5415260000000002</v>
      </c>
      <c r="U357" s="2">
        <v>1</v>
      </c>
      <c r="V357" s="8">
        <v>0</v>
      </c>
      <c r="X357" s="1">
        <f t="shared" ref="X357" si="3194">N357*S354+P357*S357-O357*T354-Q357*T357</f>
        <v>0</v>
      </c>
      <c r="Y357" s="9">
        <f t="shared" ref="Y357" si="3195">(N357*T354+O357*S354+P357*T357+Q357*S357)</f>
        <v>-0.22896448809238068</v>
      </c>
      <c r="Z357" s="2">
        <f t="shared" ref="Z357" si="3196">N357*U354+P357*U357-O357*V354-Q357*V357</f>
        <v>-0.92719843070592423</v>
      </c>
      <c r="AA357" s="8">
        <f t="shared" ref="AA357" si="3197">(N357*V354+O357*U354+P357*V357+Q357*U357)</f>
        <v>0</v>
      </c>
      <c r="AB357" s="20"/>
      <c r="AC357" s="1">
        <v>0</v>
      </c>
      <c r="AD357" s="9">
        <v>0</v>
      </c>
      <c r="AE357" s="2">
        <v>1</v>
      </c>
      <c r="AF357" s="8">
        <v>0</v>
      </c>
      <c r="AH357" s="1">
        <f t="shared" ref="AH357" si="3198">X357*AC354+Z357*AC357-Y357*AD354-AA357*AD357</f>
        <v>0</v>
      </c>
      <c r="AI357" s="9">
        <f t="shared" ref="AI357" si="3199">(X357*AD354+Y357*AC354+Z357*AD357+AA357*AC357)</f>
        <v>-0.22896448809238068</v>
      </c>
      <c r="AJ357" s="2">
        <f t="shared" ref="AJ357" si="3200">X357*AE354+Z357*AE357-Y357*AF354-AA357*AF357</f>
        <v>-0.21813865162924262</v>
      </c>
      <c r="AK357" s="8">
        <f t="shared" ref="AK357" si="3201">(X357*AF354+Y357*AE354+Z357*AF357+AA357*AE357)</f>
        <v>0</v>
      </c>
      <c r="AM357" s="1">
        <v>0</v>
      </c>
      <c r="AN357" s="9">
        <f t="shared" ref="AN357" si="3202">$AN$9*$B354</f>
        <v>1.3033560000000002</v>
      </c>
      <c r="AO357" s="2">
        <v>1</v>
      </c>
      <c r="AP357" s="8">
        <v>0</v>
      </c>
      <c r="AR357" s="1">
        <f t="shared" ref="AR357" si="3203">AH357*AM354+AJ357*AM357-AI357*AN354-AK357*AN357</f>
        <v>0</v>
      </c>
      <c r="AS357" s="9">
        <f t="shared" ref="AS357" si="3204">(AH357*AN354+AI357*AM354+AJ357*AN357+AK357*AM357)</f>
        <v>-0.51327680852526392</v>
      </c>
      <c r="AT357" s="2">
        <f t="shared" ref="AT357" si="3205">AH357*AO354+AJ357*AO357-AI357*AP354-AK357*AP357</f>
        <v>-0.21813865162924262</v>
      </c>
      <c r="AU357" s="8">
        <f t="shared" ref="AU357" si="3206">(AH357*AP354+AI357*AO354+AJ357*AP357+AK357*AO357)</f>
        <v>0</v>
      </c>
      <c r="AV357" s="20"/>
      <c r="AW357" s="1">
        <v>0</v>
      </c>
      <c r="AX357" s="9">
        <v>0</v>
      </c>
      <c r="AY357" s="2">
        <v>1</v>
      </c>
      <c r="AZ357" s="8">
        <v>0</v>
      </c>
      <c r="BB357" s="1">
        <f t="shared" ref="BB357" si="3207">AR357*AW354+AT357*AW357-AS357*AX354-AU357*AX357</f>
        <v>0</v>
      </c>
      <c r="BC357" s="9">
        <f t="shared" ref="BC357" si="3208">(AR357*AX354+AS357*AW354+AT357*AX357+AU357*AW357)</f>
        <v>-0.51327680852526392</v>
      </c>
      <c r="BD357" s="2">
        <f t="shared" ref="BD357" si="3209">AR357*AY354+AT357*AY357-AS357*AZ354-AU357*AZ357</f>
        <v>0.81554833276586469</v>
      </c>
      <c r="BE357" s="8">
        <f t="shared" ref="BE357" si="3210">(AR357*AZ354+AS357*AY354+AT357*AZ357+AU357*AY357)</f>
        <v>0</v>
      </c>
      <c r="BG357" s="1">
        <v>0</v>
      </c>
      <c r="BH357" s="9">
        <f t="shared" ref="BH357" si="3211">$BH$9*$B354</f>
        <v>0.85272000000000003</v>
      </c>
      <c r="BI357" s="2">
        <v>1</v>
      </c>
      <c r="BJ357" s="8">
        <v>0</v>
      </c>
      <c r="BK357" s="20"/>
      <c r="BL357" s="1">
        <f t="shared" ref="BL357" si="3212">BB357*BG354+BD357*BG357-BC357*BH354-BE357*BH357</f>
        <v>0</v>
      </c>
      <c r="BM357" s="9">
        <f t="shared" ref="BM357" si="3213">(BB357*BH354+BC357*BG354+BD357*BH357+BE357*BG357)</f>
        <v>0.1821575657908443</v>
      </c>
      <c r="BN357" s="2">
        <f t="shared" ref="BN357" si="3214">BB357*BI354+BD357*BI357-BC357*BJ354-BE357*BJ357</f>
        <v>0.81554833276586469</v>
      </c>
      <c r="BO357" s="8">
        <f t="shared" ref="BO357" si="3215">(BB357*BJ354+BC357*BI354+BD357*BJ357+BE357*BI357)</f>
        <v>0</v>
      </c>
      <c r="BP357" s="20"/>
      <c r="BQ357" s="18">
        <f t="shared" ref="BQ357:BQ420" si="3216">1/$BR$9</f>
        <v>1</v>
      </c>
      <c r="BR357" s="25">
        <v>0</v>
      </c>
      <c r="BS357" s="19">
        <v>1</v>
      </c>
      <c r="BT357" s="24">
        <v>0</v>
      </c>
      <c r="BV357" s="1">
        <f t="shared" ref="BV357" si="3217">BL357*BQ354+BN357*BQ357-BM357*BR354-BO357*BR357</f>
        <v>0.81554833276586469</v>
      </c>
      <c r="BW357" s="9">
        <f t="shared" ref="BW357" si="3218">(BL357*BR354+BM357*BQ354+BN357*BR357+BO357*BQ357)</f>
        <v>0.1821575657908443</v>
      </c>
      <c r="BX357" s="2">
        <f t="shared" ref="BX357" si="3219">BL357*BS354+BN357*BS357-BM357*BT354-BO357*BT357</f>
        <v>0.81554833276586469</v>
      </c>
      <c r="BY357" s="8">
        <f t="shared" ref="BY357" si="3220">(BL357*BT354+BM357*BS354+BN357*BT357+BO357*BS357)</f>
        <v>0</v>
      </c>
      <c r="CA357" s="56">
        <f t="shared" ref="CA357" si="3221">(180/PI())*ATAN(-1*(BW354+BW357)/(BV354+BV357))</f>
        <v>-51.162370257492384</v>
      </c>
      <c r="CC357" s="117">
        <f t="shared" ref="CC357" si="3222">20*LOG(((1-(10^(CA354/20)^2)*(1-((1-CC354)/(1+CC354))^2))^0.5))</f>
        <v>-2.9300832221390283</v>
      </c>
      <c r="CD357" s="13"/>
      <c r="CE357" s="59">
        <f t="shared" si="3151"/>
        <v>6.56</v>
      </c>
      <c r="CF357" s="60">
        <f t="shared" si="3185"/>
        <v>-50.897398632909216</v>
      </c>
      <c r="CG357" s="62">
        <f t="shared" si="3186"/>
        <v>-77.000915532558196</v>
      </c>
      <c r="CH357" s="64"/>
      <c r="CI357" s="86"/>
      <c r="CJ357" s="86"/>
      <c r="CK357" s="17">
        <f t="shared" si="3187"/>
        <v>-1.2972468896129282E-5</v>
      </c>
    </row>
    <row r="358" spans="2:89" ht="18.600000000000001" customHeight="1">
      <c r="CE358" s="59">
        <f t="shared" si="3151"/>
        <v>6.58</v>
      </c>
      <c r="CF358" s="60">
        <f t="shared" si="3185"/>
        <v>-50.916551588046239</v>
      </c>
      <c r="CG358" s="62">
        <f t="shared" si="3186"/>
        <v>-77.041062625553408</v>
      </c>
      <c r="CH358" s="86"/>
      <c r="CI358" s="86"/>
      <c r="CJ358" s="86"/>
      <c r="CK358" s="17">
        <f t="shared" si="3187"/>
        <v>-1.2883360861203736E-5</v>
      </c>
    </row>
    <row r="359" spans="2:89" ht="18.600000000000001" customHeight="1" thickBot="1">
      <c r="E359" s="6" t="s">
        <v>3</v>
      </c>
      <c r="J359" s="6" t="s">
        <v>5</v>
      </c>
      <c r="O359" s="6" t="s">
        <v>10</v>
      </c>
      <c r="T359" s="6" t="s">
        <v>6</v>
      </c>
      <c r="Y359" s="6" t="s">
        <v>11</v>
      </c>
      <c r="AD359" s="6" t="s">
        <v>12</v>
      </c>
      <c r="AI359" s="6" t="s">
        <v>13</v>
      </c>
      <c r="AN359" s="6" t="s">
        <v>14</v>
      </c>
      <c r="AS359" s="6" t="s">
        <v>15</v>
      </c>
      <c r="AX359" s="6" t="s">
        <v>19</v>
      </c>
      <c r="BC359" s="6" t="s">
        <v>17</v>
      </c>
      <c r="BH359" s="6" t="s">
        <v>20</v>
      </c>
      <c r="BM359" s="6" t="s">
        <v>18</v>
      </c>
      <c r="BQ359" s="26" t="s">
        <v>16</v>
      </c>
      <c r="BR359" s="26"/>
      <c r="BS359" s="21"/>
      <c r="BT359" s="21"/>
      <c r="BU359" s="21"/>
      <c r="BV359" s="21"/>
      <c r="BW359" s="26" t="s">
        <v>21</v>
      </c>
      <c r="BX359" s="21"/>
      <c r="BY359" s="21"/>
      <c r="CE359" s="59">
        <f t="shared" si="3151"/>
        <v>6.6</v>
      </c>
      <c r="CF359" s="60">
        <f t="shared" si="3185"/>
        <v>-50.935694989096774</v>
      </c>
      <c r="CG359" s="62">
        <f t="shared" si="3186"/>
        <v>-77.08096053277653</v>
      </c>
      <c r="CH359" s="86"/>
      <c r="CI359" s="86"/>
      <c r="CJ359" s="86"/>
      <c r="CK359" s="17">
        <f t="shared" si="3187"/>
        <v>-1.2794971542476187E-5</v>
      </c>
    </row>
    <row r="360" spans="2:89" ht="18.600000000000001" customHeight="1" thickBot="1">
      <c r="B360" s="11"/>
      <c r="D360" s="266" t="s">
        <v>113</v>
      </c>
      <c r="E360" s="267"/>
      <c r="F360" s="268" t="s">
        <v>114</v>
      </c>
      <c r="G360" s="269"/>
      <c r="H360" s="237"/>
      <c r="I360" s="262" t="s">
        <v>0</v>
      </c>
      <c r="J360" s="263"/>
      <c r="K360" s="264" t="s">
        <v>1</v>
      </c>
      <c r="L360" s="265"/>
      <c r="M360" s="21"/>
      <c r="N360" s="262" t="s">
        <v>115</v>
      </c>
      <c r="O360" s="263"/>
      <c r="P360" s="264" t="s">
        <v>116</v>
      </c>
      <c r="Q360" s="265"/>
      <c r="R360" s="21"/>
      <c r="S360" s="266" t="s">
        <v>117</v>
      </c>
      <c r="T360" s="267"/>
      <c r="U360" s="268" t="s">
        <v>118</v>
      </c>
      <c r="V360" s="269"/>
      <c r="W360" s="20"/>
      <c r="X360" s="262" t="s">
        <v>119</v>
      </c>
      <c r="Y360" s="263"/>
      <c r="Z360" s="264" t="s">
        <v>120</v>
      </c>
      <c r="AA360" s="265"/>
      <c r="AB360" s="20"/>
      <c r="AC360" s="262" t="s">
        <v>121</v>
      </c>
      <c r="AD360" s="263"/>
      <c r="AE360" s="264" t="s">
        <v>7</v>
      </c>
      <c r="AF360" s="265"/>
      <c r="AG360" s="20"/>
      <c r="AH360" s="262" t="s">
        <v>122</v>
      </c>
      <c r="AI360" s="263"/>
      <c r="AJ360" s="264" t="s">
        <v>123</v>
      </c>
      <c r="AK360" s="265"/>
      <c r="AL360" s="20"/>
      <c r="AM360" s="266" t="s">
        <v>124</v>
      </c>
      <c r="AN360" s="267"/>
      <c r="AO360" s="268" t="s">
        <v>125</v>
      </c>
      <c r="AP360" s="269"/>
      <c r="AQ360" s="21"/>
      <c r="AR360" s="262" t="s">
        <v>126</v>
      </c>
      <c r="AS360" s="263"/>
      <c r="AT360" s="264" t="s">
        <v>2</v>
      </c>
      <c r="AU360" s="265"/>
      <c r="AV360" s="41"/>
      <c r="AW360" s="262" t="s">
        <v>127</v>
      </c>
      <c r="AX360" s="263"/>
      <c r="AY360" s="264" t="s">
        <v>128</v>
      </c>
      <c r="AZ360" s="265"/>
      <c r="BA360" s="20"/>
      <c r="BB360" s="262" t="s">
        <v>129</v>
      </c>
      <c r="BC360" s="263"/>
      <c r="BD360" s="264" t="s">
        <v>130</v>
      </c>
      <c r="BE360" s="265"/>
      <c r="BF360" s="41"/>
      <c r="BG360" s="266" t="s">
        <v>131</v>
      </c>
      <c r="BH360" s="267"/>
      <c r="BI360" s="268" t="s">
        <v>132</v>
      </c>
      <c r="BJ360" s="269"/>
      <c r="BK360" s="41"/>
      <c r="BL360" s="262" t="s">
        <v>133</v>
      </c>
      <c r="BM360" s="263"/>
      <c r="BN360" s="264" t="s">
        <v>134</v>
      </c>
      <c r="BO360" s="265"/>
      <c r="BP360" s="41"/>
      <c r="BQ360" s="262" t="s">
        <v>135</v>
      </c>
      <c r="BR360" s="263"/>
      <c r="BS360" s="264" t="s">
        <v>136</v>
      </c>
      <c r="BT360" s="265"/>
      <c r="BU360" s="20"/>
      <c r="BV360" s="262" t="s">
        <v>137</v>
      </c>
      <c r="BW360" s="263"/>
      <c r="BX360" s="264" t="s">
        <v>138</v>
      </c>
      <c r="BY360" s="265"/>
      <c r="CA360" s="27" t="s">
        <v>8</v>
      </c>
      <c r="CC360" s="113" t="s">
        <v>74</v>
      </c>
      <c r="CD360" s="13"/>
      <c r="CE360" s="59">
        <f t="shared" si="3151"/>
        <v>6.62</v>
      </c>
      <c r="CF360" s="60">
        <f t="shared" si="3185"/>
        <v>-50.954828395053923</v>
      </c>
      <c r="CG360" s="62">
        <f t="shared" si="3186"/>
        <v>-77.120611585044841</v>
      </c>
      <c r="CH360" s="64"/>
      <c r="CI360" s="86"/>
      <c r="CJ360" s="86"/>
      <c r="CK360" s="17">
        <f t="shared" si="3187"/>
        <v>-1.2707295447107408E-5</v>
      </c>
    </row>
    <row r="361" spans="2:89" ht="18.600000000000001" customHeight="1" thickTop="1" thickBot="1">
      <c r="B361" s="37">
        <v>1.04</v>
      </c>
      <c r="D361" s="1">
        <v>1</v>
      </c>
      <c r="E361" s="7">
        <v>0</v>
      </c>
      <c r="F361" s="2">
        <v>0</v>
      </c>
      <c r="G361" s="8">
        <v>0</v>
      </c>
      <c r="I361" s="1">
        <v>1</v>
      </c>
      <c r="J361" s="9">
        <v>0</v>
      </c>
      <c r="K361" s="2">
        <v>0</v>
      </c>
      <c r="L361" s="8">
        <f t="shared" ref="L361:L424" si="3223">IF(0=(1-$J$9*$K$9*$B361^2),10^18,$B361*$K$9/(1-$J$9*$K$9*$B361^2))</f>
        <v>1.6578778502393965</v>
      </c>
      <c r="N361" s="1">
        <f t="shared" ref="N361" si="3224">D361*I361+F361*I364-E361*J361-G361*J364</f>
        <v>1</v>
      </c>
      <c r="O361" s="9">
        <f t="shared" ref="O361" si="3225">(D361*J361+E361*I361+F361*J364+G361*I364)</f>
        <v>0</v>
      </c>
      <c r="P361" s="2">
        <f t="shared" ref="P361" si="3226">D361*K361+F361*K364-E361*L361-G361*L364</f>
        <v>0</v>
      </c>
      <c r="Q361" s="8">
        <f t="shared" ref="Q361" si="3227">(D361*L361+E361*K361+F361*L364+G361*K364)</f>
        <v>1.6578778502393965</v>
      </c>
      <c r="S361" s="1">
        <v>1</v>
      </c>
      <c r="T361" s="7">
        <v>0</v>
      </c>
      <c r="U361" s="2">
        <v>0</v>
      </c>
      <c r="V361" s="8">
        <v>0</v>
      </c>
      <c r="X361" s="1">
        <f t="shared" ref="X361" si="3228">N361*S361+P361*S364-O361*T361-Q361*T364</f>
        <v>-1.605772826869472</v>
      </c>
      <c r="Y361" s="9">
        <f t="shared" ref="Y361" si="3229">(N361*T361+O361*S361+P361*T364+Q361*S364)</f>
        <v>0</v>
      </c>
      <c r="Z361" s="2">
        <f t="shared" ref="Z361" si="3230">N361*U361+P361*U364-O361*V361-Q361*V364</f>
        <v>0</v>
      </c>
      <c r="AA361" s="8">
        <f t="shared" ref="AA361" si="3231">(N361*V361+O361*U361+P361*V364+Q361*U364)</f>
        <v>1.6578778502393965</v>
      </c>
      <c r="AB361" s="20"/>
      <c r="AC361" s="1">
        <v>1</v>
      </c>
      <c r="AD361" s="9">
        <v>0</v>
      </c>
      <c r="AE361" s="2">
        <v>0</v>
      </c>
      <c r="AF361" s="8">
        <f t="shared" ref="AF361:AF424" si="3232">IF(0=(1-$AE$9*$AD$9*$B361^2),10^18,$B361*$AE$9/(1-$AE$9*$AD$9*$B361^2))</f>
        <v>3.6146520944212877</v>
      </c>
      <c r="AH361" s="1">
        <f t="shared" ref="AH361" si="3233">X361*AC361+Z361*AC364-Y361*AD361-AA361*AD364</f>
        <v>-1.605772826869472</v>
      </c>
      <c r="AI361" s="9">
        <f t="shared" ref="AI361" si="3234">(X361*AD361+Y361*AC361+Z361*AD364+AA361*AC364)</f>
        <v>0</v>
      </c>
      <c r="AJ361" s="2">
        <f t="shared" ref="AJ361" si="3235">X361*AE361+Z361*AE364-Y361*AF361-AA361*AF364</f>
        <v>0</v>
      </c>
      <c r="AK361" s="8">
        <f t="shared" ref="AK361" si="3236">(X361*AF361+Y361*AE361+Z361*AF364+AA361*AE364)</f>
        <v>-4.1464322615691325</v>
      </c>
      <c r="AM361" s="1">
        <v>1</v>
      </c>
      <c r="AN361" s="7">
        <v>0</v>
      </c>
      <c r="AO361" s="2">
        <v>0</v>
      </c>
      <c r="AP361" s="8">
        <v>0</v>
      </c>
      <c r="AR361" s="1">
        <f t="shared" ref="AR361" si="3237">AH361*AM361+AJ361*AM364-AI361*AN361-AK361*AN364</f>
        <v>3.9044707627168873</v>
      </c>
      <c r="AS361" s="9">
        <f t="shared" ref="AS361" si="3238">(AH361*AN361+AI361*AM361+AJ361*AN364+AK361*AM364)</f>
        <v>0</v>
      </c>
      <c r="AT361" s="2">
        <f t="shared" ref="AT361" si="3239">AH361*AO361+AJ361*AO364-AI361*AP361-AK361*AP364</f>
        <v>0</v>
      </c>
      <c r="AU361" s="8">
        <f t="shared" ref="AU361" si="3240">(AH361*AP361+AI361*AO361+AJ361*AP364+AK361*AO364)</f>
        <v>-4.1464322615691325</v>
      </c>
      <c r="AV361" s="20"/>
      <c r="AW361" s="1">
        <v>1</v>
      </c>
      <c r="AX361" s="9">
        <v>0</v>
      </c>
      <c r="AY361" s="2">
        <v>0</v>
      </c>
      <c r="AZ361" s="8">
        <f t="shared" ref="AZ361:AZ424" si="3241">IF(0=(1-$AX$9*$AY$9*$B361^2),10^18,$B361*$AY$9/(1-$AX$9*$AY$9*$B361^2))</f>
        <v>2.1796445310258559</v>
      </c>
      <c r="BB361" s="1">
        <f t="shared" ref="BB361" si="3242">AR361*AW361+AT361*AW364-AS361*AX361-AU361*AX364</f>
        <v>3.9044707627168873</v>
      </c>
      <c r="BC361" s="9">
        <f t="shared" ref="BC361" si="3243">(AR361*AX361+AS361*AW361+AT361*AX364+AU361*AW364)</f>
        <v>0</v>
      </c>
      <c r="BD361" s="2">
        <f t="shared" ref="BD361" si="3244">AR361*AY361+AT361*AY364-AS361*AZ361-AU361*AZ364</f>
        <v>0</v>
      </c>
      <c r="BE361" s="8">
        <f t="shared" ref="BE361" si="3245">(AR361*AZ361+AS361*AY361+AT361*AZ364+AU361*AY364)</f>
        <v>4.3639260829370832</v>
      </c>
      <c r="BG361" s="1">
        <v>1</v>
      </c>
      <c r="BH361" s="7">
        <v>0</v>
      </c>
      <c r="BI361" s="2">
        <v>0</v>
      </c>
      <c r="BJ361" s="8">
        <v>0</v>
      </c>
      <c r="BK361" s="20"/>
      <c r="BL361" s="1">
        <f t="shared" ref="BL361" si="3246">BB361*BG361+BD361*BG364-BC361*BH361-BE361*BH364</f>
        <v>0.11029886916806975</v>
      </c>
      <c r="BM361" s="9">
        <f t="shared" ref="BM361" si="3247">(BB361*BH361+BC361*BG361+BD361*BH364+BE361*BG364)</f>
        <v>0</v>
      </c>
      <c r="BN361" s="2">
        <f t="shared" ref="BN361" si="3248">BB361*BI361+BD361*BI364-BC361*BJ361-BE361*BJ364</f>
        <v>0</v>
      </c>
      <c r="BO361" s="8">
        <f t="shared" ref="BO361" si="3249">(BB361*BJ361+BC361*BI361+BD361*BJ364+BE361*BI364)</f>
        <v>4.3639260829370832</v>
      </c>
      <c r="BP361" s="20"/>
      <c r="BQ361" s="16">
        <v>1</v>
      </c>
      <c r="BR361" s="23">
        <v>0</v>
      </c>
      <c r="BS361" s="14">
        <v>0</v>
      </c>
      <c r="BT361" s="22">
        <v>0</v>
      </c>
      <c r="BV361" s="1">
        <f t="shared" ref="BV361" si="3250">BL361*BQ361+BN361*BQ364-BM361*BR361-BO361*BR364</f>
        <v>0.11029886916806975</v>
      </c>
      <c r="BW361" s="9">
        <f t="shared" ref="BW361" si="3251">(BL361*BR361+BM361*BQ361+BN361*BR364+BO361*BQ364)</f>
        <v>4.3639260829370832</v>
      </c>
      <c r="BX361" s="2">
        <f t="shared" ref="BX361" si="3252">BL361*BS361+BN361*BS364-BM361*BT361-BO361*BT364</f>
        <v>0</v>
      </c>
      <c r="BY361" s="8">
        <f t="shared" ref="BY361" si="3253">(BL361*BT361+BM361*BS361+BN361*BT364+BO361*BS364)</f>
        <v>4.3639260829370832</v>
      </c>
      <c r="CA361" s="28">
        <f t="shared" ref="CA361" si="3254">20*LOG(((1+$BR$9)/$BR$9)/((BV361+BV364)^2+(BW361+BW364)^2)^0.5)</f>
        <v>-7.2262798731348106</v>
      </c>
      <c r="CC361" s="114">
        <f t="shared" ref="CC361" si="3255">((BV361^2+BW361^2)^0.5)/((BV364^2+BW364^2)^0.5)</f>
        <v>17.296750214036251</v>
      </c>
      <c r="CD361" s="13"/>
      <c r="CE361" s="59">
        <f t="shared" si="3151"/>
        <v>6.64</v>
      </c>
      <c r="CF361" s="60">
        <f t="shared" si="3185"/>
        <v>-50.973951375897578</v>
      </c>
      <c r="CG361" s="62">
        <f t="shared" si="3186"/>
        <v>-77.160018083977519</v>
      </c>
      <c r="CH361" s="64"/>
      <c r="CI361" s="86"/>
      <c r="CJ361" s="86"/>
      <c r="CK361" s="17">
        <f t="shared" si="3187"/>
        <v>-1.2620327091901854E-5</v>
      </c>
    </row>
    <row r="362" spans="2:89" ht="18.600000000000001" customHeight="1" thickBot="1">
      <c r="D362" s="3"/>
      <c r="G362" s="4"/>
      <c r="I362" s="3"/>
      <c r="L362" s="4"/>
      <c r="N362" s="3"/>
      <c r="Q362" s="4"/>
      <c r="S362" s="3"/>
      <c r="V362" s="4"/>
      <c r="X362" s="3"/>
      <c r="AA362" s="4"/>
      <c r="AC362" s="3"/>
      <c r="AF362" s="4"/>
      <c r="AH362" s="3"/>
      <c r="AK362" s="4"/>
      <c r="AM362" s="3"/>
      <c r="AP362" s="4"/>
      <c r="AR362" s="3"/>
      <c r="AU362" s="4"/>
      <c r="AW362" s="3"/>
      <c r="AZ362" s="4"/>
      <c r="BB362" s="3"/>
      <c r="BE362" s="4"/>
      <c r="BG362" s="3"/>
      <c r="BJ362" s="4"/>
      <c r="BL362" s="3"/>
      <c r="BO362" s="4"/>
      <c r="BQ362" s="16"/>
      <c r="BR362" s="14"/>
      <c r="BS362" s="14"/>
      <c r="BT362" s="17"/>
      <c r="BV362" s="3"/>
      <c r="BY362" s="4"/>
      <c r="CC362" s="115"/>
      <c r="CD362" s="13"/>
      <c r="CE362" s="59">
        <f t="shared" si="3151"/>
        <v>6.66</v>
      </c>
      <c r="CF362" s="60">
        <f t="shared" si="3185"/>
        <v>-50.993063512337145</v>
      </c>
      <c r="CG362" s="62">
        <f t="shared" si="3186"/>
        <v>-77.19918230245473</v>
      </c>
      <c r="CH362" s="64"/>
      <c r="CI362" s="86"/>
      <c r="CJ362" s="86"/>
      <c r="CK362" s="17">
        <f t="shared" si="3187"/>
        <v>-1.2534061003307675E-5</v>
      </c>
    </row>
    <row r="363" spans="2:89" ht="18.600000000000001" customHeight="1" thickBot="1">
      <c r="D363" s="271" t="s">
        <v>141</v>
      </c>
      <c r="E363" s="272"/>
      <c r="F363" s="273" t="s">
        <v>142</v>
      </c>
      <c r="G363" s="274"/>
      <c r="H363" s="237"/>
      <c r="I363" s="271" t="s">
        <v>143</v>
      </c>
      <c r="J363" s="272"/>
      <c r="K363" s="273" t="s">
        <v>144</v>
      </c>
      <c r="L363" s="274"/>
      <c r="N363" s="262" t="s">
        <v>145</v>
      </c>
      <c r="O363" s="263"/>
      <c r="P363" s="264" t="s">
        <v>146</v>
      </c>
      <c r="Q363" s="265"/>
      <c r="S363" s="271" t="s">
        <v>147</v>
      </c>
      <c r="T363" s="272"/>
      <c r="U363" s="273" t="s">
        <v>148</v>
      </c>
      <c r="V363" s="274"/>
      <c r="W363" s="20"/>
      <c r="X363" s="262" t="s">
        <v>149</v>
      </c>
      <c r="Y363" s="263"/>
      <c r="Z363" s="264" t="s">
        <v>150</v>
      </c>
      <c r="AA363" s="265"/>
      <c r="AB363" s="20"/>
      <c r="AC363" s="271" t="s">
        <v>151</v>
      </c>
      <c r="AD363" s="272"/>
      <c r="AE363" s="273" t="s">
        <v>152</v>
      </c>
      <c r="AF363" s="274"/>
      <c r="AG363" s="20"/>
      <c r="AH363" s="262" t="s">
        <v>153</v>
      </c>
      <c r="AI363" s="263"/>
      <c r="AJ363" s="264" t="s">
        <v>154</v>
      </c>
      <c r="AK363" s="265"/>
      <c r="AL363" s="20"/>
      <c r="AM363" s="271" t="s">
        <v>155</v>
      </c>
      <c r="AN363" s="272"/>
      <c r="AO363" s="273" t="s">
        <v>156</v>
      </c>
      <c r="AP363" s="274"/>
      <c r="AR363" s="262" t="s">
        <v>157</v>
      </c>
      <c r="AS363" s="263"/>
      <c r="AT363" s="264" t="s">
        <v>158</v>
      </c>
      <c r="AU363" s="265"/>
      <c r="AV363" s="41"/>
      <c r="AW363" s="271" t="s">
        <v>159</v>
      </c>
      <c r="AX363" s="272"/>
      <c r="AY363" s="273" t="s">
        <v>160</v>
      </c>
      <c r="AZ363" s="274"/>
      <c r="BA363" s="20"/>
      <c r="BB363" s="262" t="s">
        <v>161</v>
      </c>
      <c r="BC363" s="263"/>
      <c r="BD363" s="264" t="s">
        <v>162</v>
      </c>
      <c r="BE363" s="265"/>
      <c r="BF363" s="41"/>
      <c r="BG363" s="271" t="s">
        <v>163</v>
      </c>
      <c r="BH363" s="272"/>
      <c r="BI363" s="273" t="s">
        <v>164</v>
      </c>
      <c r="BJ363" s="274"/>
      <c r="BK363" s="41"/>
      <c r="BL363" s="262" t="s">
        <v>165</v>
      </c>
      <c r="BM363" s="263"/>
      <c r="BN363" s="264" t="s">
        <v>166</v>
      </c>
      <c r="BO363" s="265"/>
      <c r="BP363" s="41"/>
      <c r="BQ363" s="271" t="s">
        <v>167</v>
      </c>
      <c r="BR363" s="272"/>
      <c r="BS363" s="273" t="s">
        <v>168</v>
      </c>
      <c r="BT363" s="274"/>
      <c r="BU363" s="20"/>
      <c r="BV363" s="262" t="s">
        <v>169</v>
      </c>
      <c r="BW363" s="263"/>
      <c r="BX363" s="264" t="s">
        <v>170</v>
      </c>
      <c r="BY363" s="265"/>
      <c r="CA363" s="55" t="s">
        <v>35</v>
      </c>
      <c r="CC363" s="116" t="s">
        <v>75</v>
      </c>
      <c r="CD363" s="13"/>
      <c r="CE363" s="59">
        <f t="shared" si="3151"/>
        <v>6.68</v>
      </c>
      <c r="CF363" s="60">
        <f t="shared" si="3185"/>
        <v>-51.012164395560646</v>
      </c>
      <c r="CG363" s="62">
        <f t="shared" si="3186"/>
        <v>-77.23810648506803</v>
      </c>
      <c r="CH363" s="64"/>
      <c r="CI363" s="86"/>
      <c r="CJ363" s="86"/>
      <c r="CK363" s="17">
        <f t="shared" si="3187"/>
        <v>-1.2448491715488027E-5</v>
      </c>
    </row>
    <row r="364" spans="2:89" ht="18.600000000000001" customHeight="1" thickTop="1" thickBot="1">
      <c r="D364" s="1">
        <v>0</v>
      </c>
      <c r="E364" s="9">
        <f t="shared" ref="E364" si="3256">$E$9*$B361</f>
        <v>1.2238720000000001</v>
      </c>
      <c r="F364" s="2">
        <v>1</v>
      </c>
      <c r="G364" s="8">
        <v>0</v>
      </c>
      <c r="I364" s="1">
        <v>0</v>
      </c>
      <c r="J364" s="9">
        <v>0</v>
      </c>
      <c r="K364" s="2">
        <v>1</v>
      </c>
      <c r="L364" s="8">
        <v>0</v>
      </c>
      <c r="N364" s="1">
        <f t="shared" ref="N364" si="3257">D364*I361+F364*I364-E364*J361-G364*J364</f>
        <v>0</v>
      </c>
      <c r="O364" s="9">
        <f t="shared" ref="O364" si="3258">(D364*J361+E364*I361+F364*J364+G364*I364)</f>
        <v>1.2238720000000001</v>
      </c>
      <c r="P364" s="2">
        <f t="shared" ref="P364" si="3259">D364*K361+F364*K364-E364*L361-G364*L364</f>
        <v>-1.029030280328191</v>
      </c>
      <c r="Q364" s="8">
        <f t="shared" ref="Q364" si="3260">(D364*L361+E364*K361+F364*L364+G364*K364)</f>
        <v>0</v>
      </c>
      <c r="S364" s="1">
        <v>0</v>
      </c>
      <c r="T364" s="9">
        <f t="shared" ref="T364" si="3261">$T$9*$B361</f>
        <v>1.571752</v>
      </c>
      <c r="U364" s="2">
        <v>1</v>
      </c>
      <c r="V364" s="8">
        <v>0</v>
      </c>
      <c r="X364" s="1">
        <f t="shared" ref="X364" si="3262">N364*S361+P364*S364-O364*T361-Q364*T364</f>
        <v>0</v>
      </c>
      <c r="Y364" s="9">
        <f t="shared" ref="Y364" si="3263">(N364*T361+O364*S361+P364*T364+Q364*S364)</f>
        <v>-0.39350840116639474</v>
      </c>
      <c r="Z364" s="2">
        <f t="shared" ref="Z364" si="3264">N364*U361+P364*U364-O364*V361-Q364*V364</f>
        <v>-1.029030280328191</v>
      </c>
      <c r="AA364" s="8">
        <f t="shared" ref="AA364" si="3265">(N364*V361+O364*U361+P364*V364+Q364*U364)</f>
        <v>0</v>
      </c>
      <c r="AB364" s="20"/>
      <c r="AC364" s="1">
        <v>0</v>
      </c>
      <c r="AD364" s="9">
        <v>0</v>
      </c>
      <c r="AE364" s="2">
        <v>1</v>
      </c>
      <c r="AF364" s="8">
        <v>0</v>
      </c>
      <c r="AH364" s="1">
        <f t="shared" ref="AH364" si="3266">X364*AC361+Z364*AC364-Y364*AD361-AA364*AD364</f>
        <v>0</v>
      </c>
      <c r="AI364" s="9">
        <f t="shared" ref="AI364" si="3267">(X364*AD361+Y364*AC361+Z364*AD364+AA364*AC364)</f>
        <v>-0.39350840116639474</v>
      </c>
      <c r="AJ364" s="2">
        <f t="shared" ref="AJ364" si="3268">X364*AE361+Z364*AE364-Y364*AF361-AA364*AF364</f>
        <v>0.3933656861202901</v>
      </c>
      <c r="AK364" s="8">
        <f t="shared" ref="AK364" si="3269">(X364*AF361+Y364*AE361+Z364*AF364+AA364*AE364)</f>
        <v>0</v>
      </c>
      <c r="AM364" s="1">
        <v>0</v>
      </c>
      <c r="AN364" s="9">
        <f t="shared" ref="AN364" si="3270">$AN$9*$B361</f>
        <v>1.3289120000000001</v>
      </c>
      <c r="AO364" s="2">
        <v>1</v>
      </c>
      <c r="AP364" s="8">
        <v>0</v>
      </c>
      <c r="AR364" s="1">
        <f t="shared" ref="AR364" si="3271">AH364*AM361+AJ364*AM364-AI364*AN361-AK364*AN364</f>
        <v>0</v>
      </c>
      <c r="AS364" s="9">
        <f t="shared" ref="AS364" si="3272">(AH364*AN361+AI364*AM361+AJ364*AN364+AK364*AM364)</f>
        <v>0.12923997950709221</v>
      </c>
      <c r="AT364" s="2">
        <f t="shared" ref="AT364" si="3273">AH364*AO361+AJ364*AO364-AI364*AP361-AK364*AP364</f>
        <v>0.3933656861202901</v>
      </c>
      <c r="AU364" s="8">
        <f t="shared" ref="AU364" si="3274">(AH364*AP361+AI364*AO361+AJ364*AP364+AK364*AO364)</f>
        <v>0</v>
      </c>
      <c r="AV364" s="20"/>
      <c r="AW364" s="1">
        <v>0</v>
      </c>
      <c r="AX364" s="9">
        <v>0</v>
      </c>
      <c r="AY364" s="2">
        <v>1</v>
      </c>
      <c r="AZ364" s="8">
        <v>0</v>
      </c>
      <c r="BB364" s="1">
        <f t="shared" ref="BB364" si="3275">AR364*AW361+AT364*AW364-AS364*AX361-AU364*AX364</f>
        <v>0</v>
      </c>
      <c r="BC364" s="9">
        <f t="shared" ref="BC364" si="3276">(AR364*AX361+AS364*AW361+AT364*AX364+AU364*AW364)</f>
        <v>0.12923997950709221</v>
      </c>
      <c r="BD364" s="2">
        <f t="shared" ref="BD364" si="3277">AR364*AY361+AT364*AY364-AS364*AZ361-AU364*AZ364</f>
        <v>0.11166847159776289</v>
      </c>
      <c r="BE364" s="8">
        <f t="shared" ref="BE364" si="3278">(AR364*AZ361+AS364*AY361+AT364*AZ364+AU364*AY364)</f>
        <v>0</v>
      </c>
      <c r="BG364" s="1">
        <v>0</v>
      </c>
      <c r="BH364" s="9">
        <f t="shared" ref="BH364" si="3279">$BH$9*$B361</f>
        <v>0.86943999999999999</v>
      </c>
      <c r="BI364" s="2">
        <v>1</v>
      </c>
      <c r="BJ364" s="8">
        <v>0</v>
      </c>
      <c r="BK364" s="20"/>
      <c r="BL364" s="1">
        <f t="shared" ref="BL364" si="3280">BB364*BG361+BD364*BG364-BC364*BH361-BE364*BH364</f>
        <v>0</v>
      </c>
      <c r="BM364" s="9">
        <f t="shared" ref="BM364" si="3281">(BB364*BH361+BC364*BG361+BD364*BH364+BE364*BG364)</f>
        <v>0.22632901545305117</v>
      </c>
      <c r="BN364" s="2">
        <f t="shared" ref="BN364" si="3282">BB364*BI361+BD364*BI364-BC364*BJ361-BE364*BJ364</f>
        <v>0.11166847159776289</v>
      </c>
      <c r="BO364" s="8">
        <f t="shared" ref="BO364" si="3283">(BB364*BJ361+BC364*BI361+BD364*BJ364+BE364*BI364)</f>
        <v>0</v>
      </c>
      <c r="BP364" s="20"/>
      <c r="BQ364" s="18">
        <f t="shared" ref="BQ364:BQ427" si="3284">1/$BR$9</f>
        <v>1</v>
      </c>
      <c r="BR364" s="25">
        <v>0</v>
      </c>
      <c r="BS364" s="19">
        <v>1</v>
      </c>
      <c r="BT364" s="24">
        <v>0</v>
      </c>
      <c r="BV364" s="1">
        <f t="shared" ref="BV364" si="3285">BL364*BQ361+BN364*BQ364-BM364*BR361-BO364*BR364</f>
        <v>0.11166847159776289</v>
      </c>
      <c r="BW364" s="9">
        <f t="shared" ref="BW364" si="3286">(BL364*BR361+BM364*BQ361+BN364*BR364+BO364*BQ364)</f>
        <v>0.22632901545305117</v>
      </c>
      <c r="BX364" s="2">
        <f t="shared" ref="BX364" si="3287">BL364*BS361+BN364*BS364-BM364*BT361-BO364*BT364</f>
        <v>0.11166847159776289</v>
      </c>
      <c r="BY364" s="8">
        <f t="shared" ref="BY364" si="3288">(BL364*BT361+BM364*BS361+BN364*BT364+BO364*BS364)</f>
        <v>0</v>
      </c>
      <c r="CA364" s="56">
        <f t="shared" ref="CA364" si="3289">(180/PI())*ATAN(-1*(BW361+BW364)/(BV361+BV364))</f>
        <v>-87.231549737666995</v>
      </c>
      <c r="CC364" s="117">
        <f t="shared" ref="CC364" si="3290">20*LOG(((1-(10^(CA361/20)^2)*(1-((1-CC361)/(1+CC361))^2))^0.5))</f>
        <v>-0.1734101720768943</v>
      </c>
      <c r="CD364" s="13"/>
      <c r="CE364" s="59">
        <f t="shared" si="3151"/>
        <v>6.7</v>
      </c>
      <c r="CF364" s="60">
        <f t="shared" si="3185"/>
        <v>-51.031253626990406</v>
      </c>
      <c r="CG364" s="62">
        <f t="shared" si="3186"/>
        <v>-77.276792848562252</v>
      </c>
      <c r="CH364" s="64"/>
      <c r="CI364" s="86"/>
      <c r="CJ364" s="86"/>
      <c r="CK364" s="17">
        <f t="shared" si="3187"/>
        <v>-1.2363613779000047E-5</v>
      </c>
    </row>
    <row r="365" spans="2:89" ht="18.600000000000001" customHeight="1">
      <c r="CE365" s="59">
        <f t="shared" si="3151"/>
        <v>6.72</v>
      </c>
      <c r="CF365" s="60">
        <f t="shared" si="3185"/>
        <v>-51.050330818044927</v>
      </c>
      <c r="CG365" s="62">
        <f t="shared" si="3186"/>
        <v>-77.315243582269119</v>
      </c>
      <c r="CH365" s="86"/>
      <c r="CI365" s="86"/>
      <c r="CJ365" s="86"/>
      <c r="CK365" s="17">
        <f t="shared" si="3187"/>
        <v>-1.2279421754044541E-5</v>
      </c>
    </row>
    <row r="366" spans="2:89" ht="18.600000000000001" customHeight="1" thickBot="1">
      <c r="E366" s="6" t="s">
        <v>3</v>
      </c>
      <c r="J366" s="6" t="s">
        <v>5</v>
      </c>
      <c r="O366" s="6" t="s">
        <v>10</v>
      </c>
      <c r="T366" s="6" t="s">
        <v>6</v>
      </c>
      <c r="Y366" s="6" t="s">
        <v>11</v>
      </c>
      <c r="AD366" s="6" t="s">
        <v>12</v>
      </c>
      <c r="AI366" s="6" t="s">
        <v>13</v>
      </c>
      <c r="AN366" s="6" t="s">
        <v>14</v>
      </c>
      <c r="AS366" s="6" t="s">
        <v>15</v>
      </c>
      <c r="AX366" s="6" t="s">
        <v>19</v>
      </c>
      <c r="BC366" s="6" t="s">
        <v>17</v>
      </c>
      <c r="BH366" s="6" t="s">
        <v>20</v>
      </c>
      <c r="BM366" s="6" t="s">
        <v>18</v>
      </c>
      <c r="BQ366" s="26" t="s">
        <v>16</v>
      </c>
      <c r="BR366" s="26"/>
      <c r="BS366" s="21"/>
      <c r="BT366" s="21"/>
      <c r="BU366" s="21"/>
      <c r="BV366" s="21"/>
      <c r="BW366" s="26" t="s">
        <v>21</v>
      </c>
      <c r="BX366" s="21"/>
      <c r="BY366" s="21"/>
      <c r="CE366" s="59">
        <f t="shared" si="3151"/>
        <v>6.74</v>
      </c>
      <c r="CF366" s="60">
        <f t="shared" si="3185"/>
        <v>-51.069395589906691</v>
      </c>
      <c r="CG366" s="62">
        <f t="shared" si="3186"/>
        <v>-77.353460848532691</v>
      </c>
      <c r="CH366" s="86"/>
      <c r="CI366" s="86"/>
      <c r="CJ366" s="86"/>
      <c r="CK366" s="17">
        <f t="shared" si="3187"/>
        <v>-1.2195910218180604E-5</v>
      </c>
    </row>
    <row r="367" spans="2:89" ht="18.600000000000001" customHeight="1" thickBot="1">
      <c r="B367" s="11"/>
      <c r="D367" s="266" t="s">
        <v>113</v>
      </c>
      <c r="E367" s="267"/>
      <c r="F367" s="268" t="s">
        <v>114</v>
      </c>
      <c r="G367" s="269"/>
      <c r="H367" s="237"/>
      <c r="I367" s="262" t="s">
        <v>0</v>
      </c>
      <c r="J367" s="263"/>
      <c r="K367" s="264" t="s">
        <v>1</v>
      </c>
      <c r="L367" s="265"/>
      <c r="M367" s="21"/>
      <c r="N367" s="262" t="s">
        <v>115</v>
      </c>
      <c r="O367" s="263"/>
      <c r="P367" s="264" t="s">
        <v>116</v>
      </c>
      <c r="Q367" s="265"/>
      <c r="R367" s="21"/>
      <c r="S367" s="266" t="s">
        <v>117</v>
      </c>
      <c r="T367" s="267"/>
      <c r="U367" s="268" t="s">
        <v>118</v>
      </c>
      <c r="V367" s="269"/>
      <c r="W367" s="20"/>
      <c r="X367" s="262" t="s">
        <v>119</v>
      </c>
      <c r="Y367" s="263"/>
      <c r="Z367" s="264" t="s">
        <v>120</v>
      </c>
      <c r="AA367" s="265"/>
      <c r="AB367" s="20"/>
      <c r="AC367" s="262" t="s">
        <v>121</v>
      </c>
      <c r="AD367" s="263"/>
      <c r="AE367" s="264" t="s">
        <v>7</v>
      </c>
      <c r="AF367" s="265"/>
      <c r="AG367" s="20"/>
      <c r="AH367" s="262" t="s">
        <v>122</v>
      </c>
      <c r="AI367" s="263"/>
      <c r="AJ367" s="264" t="s">
        <v>123</v>
      </c>
      <c r="AK367" s="265"/>
      <c r="AL367" s="20"/>
      <c r="AM367" s="266" t="s">
        <v>124</v>
      </c>
      <c r="AN367" s="267"/>
      <c r="AO367" s="268" t="s">
        <v>125</v>
      </c>
      <c r="AP367" s="269"/>
      <c r="AQ367" s="21"/>
      <c r="AR367" s="262" t="s">
        <v>126</v>
      </c>
      <c r="AS367" s="263"/>
      <c r="AT367" s="264" t="s">
        <v>2</v>
      </c>
      <c r="AU367" s="265"/>
      <c r="AV367" s="41"/>
      <c r="AW367" s="262" t="s">
        <v>127</v>
      </c>
      <c r="AX367" s="263"/>
      <c r="AY367" s="264" t="s">
        <v>128</v>
      </c>
      <c r="AZ367" s="265"/>
      <c r="BA367" s="20"/>
      <c r="BB367" s="262" t="s">
        <v>129</v>
      </c>
      <c r="BC367" s="263"/>
      <c r="BD367" s="264" t="s">
        <v>130</v>
      </c>
      <c r="BE367" s="265"/>
      <c r="BF367" s="41"/>
      <c r="BG367" s="266" t="s">
        <v>131</v>
      </c>
      <c r="BH367" s="267"/>
      <c r="BI367" s="268" t="s">
        <v>132</v>
      </c>
      <c r="BJ367" s="269"/>
      <c r="BK367" s="41"/>
      <c r="BL367" s="262" t="s">
        <v>133</v>
      </c>
      <c r="BM367" s="263"/>
      <c r="BN367" s="264" t="s">
        <v>134</v>
      </c>
      <c r="BO367" s="265"/>
      <c r="BP367" s="41"/>
      <c r="BQ367" s="262" t="s">
        <v>135</v>
      </c>
      <c r="BR367" s="263"/>
      <c r="BS367" s="264" t="s">
        <v>136</v>
      </c>
      <c r="BT367" s="265"/>
      <c r="BU367" s="20"/>
      <c r="BV367" s="262" t="s">
        <v>137</v>
      </c>
      <c r="BW367" s="263"/>
      <c r="BX367" s="264" t="s">
        <v>138</v>
      </c>
      <c r="BY367" s="265"/>
      <c r="CA367" s="27" t="s">
        <v>8</v>
      </c>
      <c r="CC367" s="113" t="s">
        <v>74</v>
      </c>
      <c r="CD367" s="13"/>
      <c r="CE367" s="59">
        <f t="shared" si="3151"/>
        <v>6.76</v>
      </c>
      <c r="CF367" s="60">
        <f t="shared" si="3185"/>
        <v>-51.088447573296023</v>
      </c>
      <c r="CG367" s="62">
        <f t="shared" si="3186"/>
        <v>-77.391446783126867</v>
      </c>
      <c r="CH367" s="64"/>
      <c r="CI367" s="86"/>
      <c r="CJ367" s="86"/>
      <c r="CK367" s="17">
        <f t="shared" si="3187"/>
        <v>-1.2113073764396961E-5</v>
      </c>
    </row>
    <row r="368" spans="2:89" ht="18.600000000000001" customHeight="1" thickTop="1" thickBot="1">
      <c r="B368" s="37">
        <v>1.06</v>
      </c>
      <c r="D368" s="1">
        <v>1</v>
      </c>
      <c r="E368" s="7">
        <v>0</v>
      </c>
      <c r="F368" s="2">
        <v>0</v>
      </c>
      <c r="G368" s="8">
        <v>0</v>
      </c>
      <c r="I368" s="1">
        <v>1</v>
      </c>
      <c r="J368" s="9">
        <v>0</v>
      </c>
      <c r="K368" s="2">
        <v>0</v>
      </c>
      <c r="L368" s="8">
        <f t="shared" ref="L368:L431" si="3291">IF(0=(1-$J$9*$K$9*$B368^2),10^18,$B368*$K$9/(1-$J$9*$K$9*$B368^2))</f>
        <v>1.7119853501442197</v>
      </c>
      <c r="N368" s="1">
        <f t="shared" ref="N368" si="3292">D368*I368+F368*I371-E368*J368-G368*J371</f>
        <v>1</v>
      </c>
      <c r="O368" s="9">
        <f t="shared" ref="O368" si="3293">(D368*J368+E368*I368+F368*J371+G368*I371)</f>
        <v>0</v>
      </c>
      <c r="P368" s="2">
        <f t="shared" ref="P368" si="3294">D368*K368+F368*K371-E368*L368-G368*L371</f>
        <v>0</v>
      </c>
      <c r="Q368" s="8">
        <f t="shared" ref="Q368" si="3295">(D368*L368+E368*K368+F368*L371+G368*K371)</f>
        <v>1.7119853501442197</v>
      </c>
      <c r="S368" s="1">
        <v>1</v>
      </c>
      <c r="T368" s="7">
        <v>0</v>
      </c>
      <c r="U368" s="2">
        <v>0</v>
      </c>
      <c r="V368" s="8">
        <v>0</v>
      </c>
      <c r="X368" s="1">
        <f t="shared" ref="X368" si="3296">N368*S368+P368*S371-O368*T368-Q368*T371</f>
        <v>-1.7425628672533371</v>
      </c>
      <c r="Y368" s="9">
        <f t="shared" ref="Y368" si="3297">(N368*T368+O368*S368+P368*T371+Q368*S371)</f>
        <v>0</v>
      </c>
      <c r="Z368" s="2">
        <f t="shared" ref="Z368" si="3298">N368*U368+P368*U371-O368*V368-Q368*V371</f>
        <v>0</v>
      </c>
      <c r="AA368" s="8">
        <f t="shared" ref="AA368" si="3299">(N368*V368+O368*U368+P368*V371+Q368*U371)</f>
        <v>1.7119853501442197</v>
      </c>
      <c r="AB368" s="20"/>
      <c r="AC368" s="1">
        <v>1</v>
      </c>
      <c r="AD368" s="9">
        <v>0</v>
      </c>
      <c r="AE368" s="2">
        <v>0</v>
      </c>
      <c r="AF368" s="8">
        <f t="shared" ref="AF368:AF431" si="3300">IF(0=(1-$AE$9*$AD$9*$B368^2),10^18,$B368*$AE$9/(1-$AE$9*$AD$9*$B368^2))</f>
        <v>4.3220168458006665</v>
      </c>
      <c r="AH368" s="1">
        <f t="shared" ref="AH368" si="3301">X368*AC368+Z368*AC371-Y368*AD368-AA368*AD371</f>
        <v>-1.7425628672533371</v>
      </c>
      <c r="AI368" s="9">
        <f t="shared" ref="AI368" si="3302">(X368*AD368+Y368*AC368+Z368*AD371+AA368*AC371)</f>
        <v>0</v>
      </c>
      <c r="AJ368" s="2">
        <f t="shared" ref="AJ368" si="3303">X368*AE368+Z368*AE371-Y368*AF368-AA368*AF371</f>
        <v>0</v>
      </c>
      <c r="AK368" s="8">
        <f t="shared" ref="AK368" si="3304">(X368*AF368+Y368*AE368+Z368*AF371+AA368*AE371)</f>
        <v>-5.8194007169914137</v>
      </c>
      <c r="AM368" s="1">
        <v>1</v>
      </c>
      <c r="AN368" s="7">
        <v>0</v>
      </c>
      <c r="AO368" s="2">
        <v>0</v>
      </c>
      <c r="AP368" s="8">
        <v>0</v>
      </c>
      <c r="AR368" s="1">
        <f t="shared" ref="AR368" si="3305">AH368*AM368+AJ368*AM371-AI368*AN368-AK368*AN371</f>
        <v>6.1396291830885907</v>
      </c>
      <c r="AS368" s="9">
        <f t="shared" ref="AS368" si="3306">(AH368*AN368+AI368*AM368+AJ368*AN371+AK368*AM371)</f>
        <v>0</v>
      </c>
      <c r="AT368" s="2">
        <f t="shared" ref="AT368" si="3307">AH368*AO368+AJ368*AO371-AI368*AP368-AK368*AP371</f>
        <v>0</v>
      </c>
      <c r="AU368" s="8">
        <f t="shared" ref="AU368" si="3308">(AH368*AP368+AI368*AO368+AJ368*AP371+AK368*AO371)</f>
        <v>-5.8194007169914137</v>
      </c>
      <c r="AV368" s="20"/>
      <c r="AW368" s="1">
        <v>1</v>
      </c>
      <c r="AX368" s="9">
        <v>0</v>
      </c>
      <c r="AY368" s="2">
        <v>0</v>
      </c>
      <c r="AZ368" s="8">
        <f t="shared" ref="AZ368:AZ431" si="3309">IF(0=(1-$AX$9*$AY$9*$B368^2),10^18,$B368*$AY$9/(1-$AX$9*$AY$9*$B368^2))</f>
        <v>2.370124857569154</v>
      </c>
      <c r="BB368" s="1">
        <f t="shared" ref="BB368" si="3310">AR368*AW368+AT368*AW371-AS368*AX368-AU368*AX371</f>
        <v>6.1396291830885907</v>
      </c>
      <c r="BC368" s="9">
        <f t="shared" ref="BC368" si="3311">(AR368*AX368+AS368*AW368+AT368*AX371+AU368*AW371)</f>
        <v>0</v>
      </c>
      <c r="BD368" s="2">
        <f t="shared" ref="BD368" si="3312">AR368*AY368+AT368*AY371-AS368*AZ368-AU368*AZ371</f>
        <v>0</v>
      </c>
      <c r="BE368" s="8">
        <f t="shared" ref="BE368" si="3313">(AR368*AZ368+AS368*AY368+AT368*AZ371+AU368*AY371)</f>
        <v>8.7322870261038545</v>
      </c>
      <c r="BG368" s="1">
        <v>1</v>
      </c>
      <c r="BH368" s="7">
        <v>0</v>
      </c>
      <c r="BI368" s="2">
        <v>0</v>
      </c>
      <c r="BJ368" s="8">
        <v>0</v>
      </c>
      <c r="BK368" s="20"/>
      <c r="BL368" s="1">
        <f t="shared" ref="BL368" si="3314">BB368*BG368+BD368*BG371-BC368*BH368-BE368*BH371</f>
        <v>-1.5985742879636016</v>
      </c>
      <c r="BM368" s="9">
        <f t="shared" ref="BM368" si="3315">(BB368*BH368+BC368*BG368+BD368*BH371+BE368*BG371)</f>
        <v>0</v>
      </c>
      <c r="BN368" s="2">
        <f t="shared" ref="BN368" si="3316">BB368*BI368+BD368*BI371-BC368*BJ368-BE368*BJ371</f>
        <v>0</v>
      </c>
      <c r="BO368" s="8">
        <f t="shared" ref="BO368" si="3317">(BB368*BJ368+BC368*BI368+BD368*BJ371+BE368*BI371)</f>
        <v>8.7322870261038545</v>
      </c>
      <c r="BP368" s="20"/>
      <c r="BQ368" s="16">
        <v>1</v>
      </c>
      <c r="BR368" s="23">
        <v>0</v>
      </c>
      <c r="BS368" s="14">
        <v>0</v>
      </c>
      <c r="BT368" s="22">
        <v>0</v>
      </c>
      <c r="BV368" s="1">
        <f t="shared" ref="BV368" si="3318">BL368*BQ368+BN368*BQ371-BM368*BR368-BO368*BR371</f>
        <v>-1.5985742879636016</v>
      </c>
      <c r="BW368" s="9">
        <f t="shared" ref="BW368" si="3319">(BL368*BR368+BM368*BQ368+BN368*BR371+BO368*BQ371)</f>
        <v>8.7322870261038545</v>
      </c>
      <c r="BX368" s="2">
        <f t="shared" ref="BX368" si="3320">BL368*BS368+BN368*BS371-BM368*BT368-BO368*BT371</f>
        <v>0</v>
      </c>
      <c r="BY368" s="8">
        <f t="shared" ref="BY368" si="3321">(BL368*BT368+BM368*BS368+BN368*BT371+BO368*BS371)</f>
        <v>8.7322870261038545</v>
      </c>
      <c r="CA368" s="28">
        <f t="shared" ref="CA368" si="3322">20*LOG(((1+$BR$9)/$BR$9)/((BV368+BV371)^2+(BW368+BW371)^2)^0.5)</f>
        <v>-13.190477615042644</v>
      </c>
      <c r="CC368" s="114">
        <f t="shared" ref="CC368" si="3323">((BV368^2+BW368^2)^0.5)/((BV371^2+BW371^2)^0.5)</f>
        <v>5.5262628739780748</v>
      </c>
      <c r="CD368" s="13"/>
      <c r="CE368" s="59">
        <f t="shared" si="3151"/>
        <v>6.78</v>
      </c>
      <c r="CF368" s="60">
        <f t="shared" si="3185"/>
        <v>-51.107486408250502</v>
      </c>
      <c r="CG368" s="62">
        <f t="shared" si="3186"/>
        <v>-77.429203495665121</v>
      </c>
      <c r="CH368" s="64"/>
      <c r="CI368" s="86"/>
      <c r="CJ368" s="86"/>
      <c r="CK368" s="17">
        <f t="shared" si="3187"/>
        <v>-1.2030907002076294E-5</v>
      </c>
    </row>
    <row r="369" spans="2:89" ht="18.600000000000001" customHeight="1" thickBot="1">
      <c r="D369" s="3"/>
      <c r="G369" s="4"/>
      <c r="I369" s="3"/>
      <c r="L369" s="4"/>
      <c r="N369" s="3"/>
      <c r="Q369" s="4"/>
      <c r="S369" s="3"/>
      <c r="V369" s="4"/>
      <c r="X369" s="3"/>
      <c r="AA369" s="4"/>
      <c r="AC369" s="3"/>
      <c r="AF369" s="4"/>
      <c r="AH369" s="3"/>
      <c r="AK369" s="4"/>
      <c r="AM369" s="3"/>
      <c r="AP369" s="4"/>
      <c r="AR369" s="3"/>
      <c r="AU369" s="4"/>
      <c r="AW369" s="3"/>
      <c r="AZ369" s="4"/>
      <c r="BB369" s="3"/>
      <c r="BE369" s="4"/>
      <c r="BG369" s="3"/>
      <c r="BJ369" s="4"/>
      <c r="BL369" s="3"/>
      <c r="BO369" s="4"/>
      <c r="BQ369" s="16"/>
      <c r="BR369" s="14"/>
      <c r="BS369" s="14"/>
      <c r="BT369" s="17"/>
      <c r="BV369" s="3"/>
      <c r="BY369" s="4"/>
      <c r="CC369" s="115"/>
      <c r="CD369" s="13"/>
      <c r="CE369" s="59">
        <f t="shared" si="3151"/>
        <v>6.8</v>
      </c>
      <c r="CF369" s="60">
        <f t="shared" si="3185"/>
        <v>-51.126511743909987</v>
      </c>
      <c r="CG369" s="62">
        <f t="shared" si="3186"/>
        <v>-77.466733070002576</v>
      </c>
      <c r="CH369" s="64"/>
      <c r="CI369" s="86"/>
      <c r="CJ369" s="86"/>
      <c r="CK369" s="17">
        <f t="shared" si="3187"/>
        <v>-1.1949404558923891E-5</v>
      </c>
    </row>
    <row r="370" spans="2:89" ht="18.600000000000001" customHeight="1" thickBot="1">
      <c r="D370" s="271" t="s">
        <v>141</v>
      </c>
      <c r="E370" s="272"/>
      <c r="F370" s="273" t="s">
        <v>142</v>
      </c>
      <c r="G370" s="274"/>
      <c r="H370" s="237"/>
      <c r="I370" s="271" t="s">
        <v>143</v>
      </c>
      <c r="J370" s="272"/>
      <c r="K370" s="273" t="s">
        <v>144</v>
      </c>
      <c r="L370" s="274"/>
      <c r="N370" s="262" t="s">
        <v>145</v>
      </c>
      <c r="O370" s="263"/>
      <c r="P370" s="264" t="s">
        <v>146</v>
      </c>
      <c r="Q370" s="265"/>
      <c r="S370" s="271" t="s">
        <v>147</v>
      </c>
      <c r="T370" s="272"/>
      <c r="U370" s="273" t="s">
        <v>148</v>
      </c>
      <c r="V370" s="274"/>
      <c r="W370" s="20"/>
      <c r="X370" s="262" t="s">
        <v>149</v>
      </c>
      <c r="Y370" s="263"/>
      <c r="Z370" s="264" t="s">
        <v>150</v>
      </c>
      <c r="AA370" s="265"/>
      <c r="AB370" s="20"/>
      <c r="AC370" s="271" t="s">
        <v>151</v>
      </c>
      <c r="AD370" s="272"/>
      <c r="AE370" s="273" t="s">
        <v>152</v>
      </c>
      <c r="AF370" s="274"/>
      <c r="AG370" s="20"/>
      <c r="AH370" s="262" t="s">
        <v>153</v>
      </c>
      <c r="AI370" s="263"/>
      <c r="AJ370" s="264" t="s">
        <v>154</v>
      </c>
      <c r="AK370" s="265"/>
      <c r="AL370" s="20"/>
      <c r="AM370" s="271" t="s">
        <v>155</v>
      </c>
      <c r="AN370" s="272"/>
      <c r="AO370" s="273" t="s">
        <v>156</v>
      </c>
      <c r="AP370" s="274"/>
      <c r="AR370" s="262" t="s">
        <v>157</v>
      </c>
      <c r="AS370" s="263"/>
      <c r="AT370" s="264" t="s">
        <v>158</v>
      </c>
      <c r="AU370" s="265"/>
      <c r="AV370" s="41"/>
      <c r="AW370" s="271" t="s">
        <v>159</v>
      </c>
      <c r="AX370" s="272"/>
      <c r="AY370" s="273" t="s">
        <v>160</v>
      </c>
      <c r="AZ370" s="274"/>
      <c r="BA370" s="20"/>
      <c r="BB370" s="262" t="s">
        <v>161</v>
      </c>
      <c r="BC370" s="263"/>
      <c r="BD370" s="264" t="s">
        <v>162</v>
      </c>
      <c r="BE370" s="265"/>
      <c r="BF370" s="41"/>
      <c r="BG370" s="271" t="s">
        <v>163</v>
      </c>
      <c r="BH370" s="272"/>
      <c r="BI370" s="273" t="s">
        <v>164</v>
      </c>
      <c r="BJ370" s="274"/>
      <c r="BK370" s="41"/>
      <c r="BL370" s="262" t="s">
        <v>165</v>
      </c>
      <c r="BM370" s="263"/>
      <c r="BN370" s="264" t="s">
        <v>166</v>
      </c>
      <c r="BO370" s="265"/>
      <c r="BP370" s="41"/>
      <c r="BQ370" s="271" t="s">
        <v>167</v>
      </c>
      <c r="BR370" s="272"/>
      <c r="BS370" s="273" t="s">
        <v>168</v>
      </c>
      <c r="BT370" s="274"/>
      <c r="BU370" s="20"/>
      <c r="BV370" s="262" t="s">
        <v>169</v>
      </c>
      <c r="BW370" s="263"/>
      <c r="BX370" s="264" t="s">
        <v>170</v>
      </c>
      <c r="BY370" s="265"/>
      <c r="CA370" s="55" t="s">
        <v>35</v>
      </c>
      <c r="CC370" s="116" t="s">
        <v>75</v>
      </c>
      <c r="CD370" s="13"/>
      <c r="CE370" s="59">
        <f t="shared" si="3151"/>
        <v>6.82</v>
      </c>
      <c r="CF370" s="60">
        <f t="shared" si="3185"/>
        <v>-51.145523238307113</v>
      </c>
      <c r="CG370" s="62">
        <f t="shared" si="3186"/>
        <v>-77.504037564630707</v>
      </c>
      <c r="CH370" s="64"/>
      <c r="CI370" s="86"/>
      <c r="CJ370" s="86"/>
      <c r="CK370" s="17">
        <f t="shared" si="3187"/>
        <v>-1.1868561082896301E-5</v>
      </c>
    </row>
    <row r="371" spans="2:89" ht="18.600000000000001" customHeight="1" thickTop="1" thickBot="1">
      <c r="D371" s="1">
        <v>0</v>
      </c>
      <c r="E371" s="9">
        <f t="shared" ref="E371" si="3324">$E$9*$B368</f>
        <v>1.2474080000000001</v>
      </c>
      <c r="F371" s="2">
        <v>1</v>
      </c>
      <c r="G371" s="8">
        <v>0</v>
      </c>
      <c r="I371" s="1">
        <v>0</v>
      </c>
      <c r="J371" s="9">
        <v>0</v>
      </c>
      <c r="K371" s="2">
        <v>1</v>
      </c>
      <c r="L371" s="8">
        <v>0</v>
      </c>
      <c r="N371" s="1">
        <f t="shared" ref="N371" si="3325">D371*I368+F371*I371-E371*J368-G371*J371</f>
        <v>0</v>
      </c>
      <c r="O371" s="9">
        <f t="shared" ref="O371" si="3326">(D371*J368+E371*I368+F371*J371+G371*I371)</f>
        <v>1.2474080000000001</v>
      </c>
      <c r="P371" s="2">
        <f t="shared" ref="P371" si="3327">D371*K368+F371*K371-E371*L368-G371*L371</f>
        <v>-1.135544221652701</v>
      </c>
      <c r="Q371" s="8">
        <f t="shared" ref="Q371" si="3328">(D371*L368+E371*K368+F371*L371+G371*K371)</f>
        <v>0</v>
      </c>
      <c r="S371" s="1">
        <v>0</v>
      </c>
      <c r="T371" s="9">
        <f t="shared" ref="T371" si="3329">$T$9*$B368</f>
        <v>1.6019780000000001</v>
      </c>
      <c r="U371" s="2">
        <v>1</v>
      </c>
      <c r="V371" s="8">
        <v>0</v>
      </c>
      <c r="X371" s="1">
        <f t="shared" ref="X371" si="3330">N371*S368+P371*S371-O371*T368-Q371*T371</f>
        <v>0</v>
      </c>
      <c r="Y371" s="9">
        <f t="shared" ref="Y371" si="3331">(N371*T368+O371*S368+P371*T371+Q371*S371)</f>
        <v>-0.57170886111475072</v>
      </c>
      <c r="Z371" s="2">
        <f t="shared" ref="Z371" si="3332">N371*U368+P371*U371-O371*V368-Q371*V371</f>
        <v>-1.135544221652701</v>
      </c>
      <c r="AA371" s="8">
        <f t="shared" ref="AA371" si="3333">(N371*V368+O371*U368+P371*V371+Q371*U371)</f>
        <v>0</v>
      </c>
      <c r="AB371" s="20"/>
      <c r="AC371" s="1">
        <v>0</v>
      </c>
      <c r="AD371" s="9">
        <v>0</v>
      </c>
      <c r="AE371" s="2">
        <v>1</v>
      </c>
      <c r="AF371" s="8">
        <v>0</v>
      </c>
      <c r="AH371" s="1">
        <f t="shared" ref="AH371" si="3334">X371*AC368+Z371*AC371-Y371*AD368-AA371*AD371</f>
        <v>0</v>
      </c>
      <c r="AI371" s="9">
        <f t="shared" ref="AI371" si="3335">(X371*AD368+Y371*AC368+Z371*AD371+AA371*AC371)</f>
        <v>-0.57170886111475072</v>
      </c>
      <c r="AJ371" s="2">
        <f t="shared" ref="AJ371" si="3336">X371*AE368+Z371*AE371-Y371*AF368-AA371*AF371</f>
        <v>1.3353911069787654</v>
      </c>
      <c r="AK371" s="8">
        <f t="shared" ref="AK371" si="3337">(X371*AF368+Y371*AE368+Z371*AF371+AA371*AE371)</f>
        <v>0</v>
      </c>
      <c r="AM371" s="1">
        <v>0</v>
      </c>
      <c r="AN371" s="9">
        <f t="shared" ref="AN371" si="3338">$AN$9*$B368</f>
        <v>1.3544680000000002</v>
      </c>
      <c r="AO371" s="2">
        <v>1</v>
      </c>
      <c r="AP371" s="8">
        <v>0</v>
      </c>
      <c r="AR371" s="1">
        <f t="shared" ref="AR371" si="3339">AH371*AM368+AJ371*AM371-AI371*AN368-AK371*AN371</f>
        <v>0</v>
      </c>
      <c r="AS371" s="9">
        <f t="shared" ref="AS371" si="3340">(AH371*AN368+AI371*AM368+AJ371*AN371+AK371*AM371)</f>
        <v>1.2370356607725639</v>
      </c>
      <c r="AT371" s="2">
        <f t="shared" ref="AT371" si="3341">AH371*AO368+AJ371*AO371-AI371*AP368-AK371*AP371</f>
        <v>1.3353911069787654</v>
      </c>
      <c r="AU371" s="8">
        <f t="shared" ref="AU371" si="3342">(AH371*AP368+AI371*AO368+AJ371*AP371+AK371*AO371)</f>
        <v>0</v>
      </c>
      <c r="AV371" s="20"/>
      <c r="AW371" s="1">
        <v>0</v>
      </c>
      <c r="AX371" s="9">
        <v>0</v>
      </c>
      <c r="AY371" s="2">
        <v>1</v>
      </c>
      <c r="AZ371" s="8">
        <v>0</v>
      </c>
      <c r="BB371" s="1">
        <f t="shared" ref="BB371" si="3343">AR371*AW368+AT371*AW371-AS371*AX368-AU371*AX371</f>
        <v>0</v>
      </c>
      <c r="BC371" s="9">
        <f t="shared" ref="BC371" si="3344">(AR371*AX368+AS371*AW368+AT371*AX371+AU371*AW371)</f>
        <v>1.2370356607725639</v>
      </c>
      <c r="BD371" s="2">
        <f t="shared" ref="BD371" si="3345">AR371*AY368+AT371*AY371-AS371*AZ368-AU371*AZ371</f>
        <v>-1.5965378623177719</v>
      </c>
      <c r="BE371" s="8">
        <f t="shared" ref="BE371" si="3346">(AR371*AZ368+AS371*AY368+AT371*AZ371+AU371*AY371)</f>
        <v>0</v>
      </c>
      <c r="BG371" s="1">
        <v>0</v>
      </c>
      <c r="BH371" s="9">
        <f t="shared" ref="BH371" si="3347">$BH$9*$B368</f>
        <v>0.88616000000000006</v>
      </c>
      <c r="BI371" s="2">
        <v>1</v>
      </c>
      <c r="BJ371" s="8">
        <v>0</v>
      </c>
      <c r="BK371" s="20"/>
      <c r="BL371" s="1">
        <f t="shared" ref="BL371" si="3348">BB371*BG368+BD371*BG371-BC371*BH368-BE371*BH371</f>
        <v>0</v>
      </c>
      <c r="BM371" s="9">
        <f t="shared" ref="BM371" si="3349">(BB371*BH368+BC371*BG368+BD371*BH371+BE371*BG371)</f>
        <v>-0.17775233129895307</v>
      </c>
      <c r="BN371" s="2">
        <f t="shared" ref="BN371" si="3350">BB371*BI368+BD371*BI371-BC371*BJ368-BE371*BJ371</f>
        <v>-1.5965378623177719</v>
      </c>
      <c r="BO371" s="8">
        <f t="shared" ref="BO371" si="3351">(BB371*BJ368+BC371*BI368+BD371*BJ371+BE371*BI371)</f>
        <v>0</v>
      </c>
      <c r="BP371" s="20"/>
      <c r="BQ371" s="18">
        <f t="shared" ref="BQ371:BQ434" si="3352">1/$BR$9</f>
        <v>1</v>
      </c>
      <c r="BR371" s="25">
        <v>0</v>
      </c>
      <c r="BS371" s="19">
        <v>1</v>
      </c>
      <c r="BT371" s="24">
        <v>0</v>
      </c>
      <c r="BV371" s="1">
        <f t="shared" ref="BV371" si="3353">BL371*BQ368+BN371*BQ371-BM371*BR368-BO371*BR371</f>
        <v>-1.5965378623177719</v>
      </c>
      <c r="BW371" s="9">
        <f t="shared" ref="BW371" si="3354">(BL371*BR368+BM371*BQ368+BN371*BR371+BO371*BQ371)</f>
        <v>-0.17775233129895307</v>
      </c>
      <c r="BX371" s="2">
        <f t="shared" ref="BX371" si="3355">BL371*BS368+BN371*BS371-BM371*BT368-BO371*BT371</f>
        <v>-1.5965378623177719</v>
      </c>
      <c r="BY371" s="8">
        <f t="shared" ref="BY371" si="3356">(BL371*BT368+BM371*BS368+BN371*BT371+BO371*BS371)</f>
        <v>0</v>
      </c>
      <c r="CA371" s="56">
        <f t="shared" ref="CA371" si="3357">(180/PI())*ATAN(-1*(BW368+BW371)/(BV368+BV371))</f>
        <v>69.519378335164873</v>
      </c>
      <c r="CC371" s="117">
        <f t="shared" ref="CC371" si="3358">20*LOG(((1-(10^(CA368/20)^2)*(1-((1-CC368)/(1+CC368))^2))^0.5))</f>
        <v>-0.10948680803388508</v>
      </c>
      <c r="CD371" s="13"/>
      <c r="CE371" s="59">
        <f t="shared" si="3151"/>
        <v>6.84</v>
      </c>
      <c r="CF371" s="60">
        <f t="shared" si="3185"/>
        <v>-51.164520558162813</v>
      </c>
      <c r="CG371" s="62">
        <f t="shared" si="3186"/>
        <v>-77.541119013064744</v>
      </c>
      <c r="CH371" s="64"/>
      <c r="CI371" s="86"/>
      <c r="CJ371" s="86"/>
      <c r="CK371" s="17">
        <f t="shared" si="3187"/>
        <v>-1.178837124316565E-5</v>
      </c>
    </row>
    <row r="372" spans="2:89" ht="18.600000000000001" customHeight="1">
      <c r="CE372" s="59">
        <f t="shared" si="3151"/>
        <v>6.86</v>
      </c>
      <c r="CF372" s="60">
        <f t="shared" si="3185"/>
        <v>-51.183503378687149</v>
      </c>
      <c r="CG372" s="62">
        <f t="shared" si="3186"/>
        <v>-77.57797942422394</v>
      </c>
      <c r="CH372" s="86"/>
      <c r="CI372" s="86"/>
      <c r="CJ372" s="86"/>
      <c r="CK372" s="17">
        <f t="shared" si="3187"/>
        <v>-1.1708829728190992E-5</v>
      </c>
    </row>
    <row r="373" spans="2:89" ht="18.600000000000001" customHeight="1" thickBot="1">
      <c r="E373" s="6" t="s">
        <v>3</v>
      </c>
      <c r="J373" s="6" t="s">
        <v>5</v>
      </c>
      <c r="O373" s="6" t="s">
        <v>10</v>
      </c>
      <c r="T373" s="6" t="s">
        <v>6</v>
      </c>
      <c r="Y373" s="6" t="s">
        <v>11</v>
      </c>
      <c r="AD373" s="6" t="s">
        <v>12</v>
      </c>
      <c r="AI373" s="6" t="s">
        <v>13</v>
      </c>
      <c r="AN373" s="6" t="s">
        <v>14</v>
      </c>
      <c r="AS373" s="6" t="s">
        <v>15</v>
      </c>
      <c r="AX373" s="6" t="s">
        <v>19</v>
      </c>
      <c r="BC373" s="6" t="s">
        <v>17</v>
      </c>
      <c r="BH373" s="6" t="s">
        <v>20</v>
      </c>
      <c r="BM373" s="6" t="s">
        <v>18</v>
      </c>
      <c r="BQ373" s="26" t="s">
        <v>16</v>
      </c>
      <c r="BR373" s="26"/>
      <c r="BS373" s="21"/>
      <c r="BT373" s="21"/>
      <c r="BU373" s="21"/>
      <c r="BV373" s="21"/>
      <c r="BW373" s="26" t="s">
        <v>21</v>
      </c>
      <c r="BX373" s="21"/>
      <c r="BY373" s="21"/>
      <c r="CE373" s="59">
        <f t="shared" si="3151"/>
        <v>6.88</v>
      </c>
      <c r="CF373" s="60">
        <f t="shared" si="3185"/>
        <v>-51.202471383385017</v>
      </c>
      <c r="CG373" s="62">
        <f t="shared" si="3186"/>
        <v>-77.614620782804749</v>
      </c>
      <c r="CH373" s="86"/>
      <c r="CI373" s="86"/>
      <c r="CJ373" s="86"/>
      <c r="CK373" s="17">
        <f t="shared" si="3187"/>
        <v>-1.1629931250539933E-5</v>
      </c>
    </row>
    <row r="374" spans="2:89" ht="18.600000000000001" customHeight="1" thickBot="1">
      <c r="B374" s="11"/>
      <c r="D374" s="266" t="s">
        <v>113</v>
      </c>
      <c r="E374" s="267"/>
      <c r="F374" s="268" t="s">
        <v>114</v>
      </c>
      <c r="G374" s="269"/>
      <c r="H374" s="237"/>
      <c r="I374" s="262" t="s">
        <v>0</v>
      </c>
      <c r="J374" s="263"/>
      <c r="K374" s="264" t="s">
        <v>1</v>
      </c>
      <c r="L374" s="265"/>
      <c r="M374" s="21"/>
      <c r="N374" s="262" t="s">
        <v>115</v>
      </c>
      <c r="O374" s="263"/>
      <c r="P374" s="264" t="s">
        <v>116</v>
      </c>
      <c r="Q374" s="265"/>
      <c r="R374" s="21"/>
      <c r="S374" s="266" t="s">
        <v>117</v>
      </c>
      <c r="T374" s="267"/>
      <c r="U374" s="268" t="s">
        <v>118</v>
      </c>
      <c r="V374" s="269"/>
      <c r="W374" s="20"/>
      <c r="X374" s="262" t="s">
        <v>119</v>
      </c>
      <c r="Y374" s="263"/>
      <c r="Z374" s="264" t="s">
        <v>120</v>
      </c>
      <c r="AA374" s="265"/>
      <c r="AB374" s="20"/>
      <c r="AC374" s="262" t="s">
        <v>121</v>
      </c>
      <c r="AD374" s="263"/>
      <c r="AE374" s="264" t="s">
        <v>7</v>
      </c>
      <c r="AF374" s="265"/>
      <c r="AG374" s="20"/>
      <c r="AH374" s="262" t="s">
        <v>122</v>
      </c>
      <c r="AI374" s="263"/>
      <c r="AJ374" s="264" t="s">
        <v>123</v>
      </c>
      <c r="AK374" s="265"/>
      <c r="AL374" s="20"/>
      <c r="AM374" s="266" t="s">
        <v>124</v>
      </c>
      <c r="AN374" s="267"/>
      <c r="AO374" s="268" t="s">
        <v>125</v>
      </c>
      <c r="AP374" s="269"/>
      <c r="AQ374" s="21"/>
      <c r="AR374" s="262" t="s">
        <v>126</v>
      </c>
      <c r="AS374" s="263"/>
      <c r="AT374" s="264" t="s">
        <v>2</v>
      </c>
      <c r="AU374" s="265"/>
      <c r="AV374" s="41"/>
      <c r="AW374" s="262" t="s">
        <v>127</v>
      </c>
      <c r="AX374" s="263"/>
      <c r="AY374" s="264" t="s">
        <v>128</v>
      </c>
      <c r="AZ374" s="265"/>
      <c r="BA374" s="20"/>
      <c r="BB374" s="262" t="s">
        <v>129</v>
      </c>
      <c r="BC374" s="263"/>
      <c r="BD374" s="264" t="s">
        <v>130</v>
      </c>
      <c r="BE374" s="265"/>
      <c r="BF374" s="41"/>
      <c r="BG374" s="266" t="s">
        <v>131</v>
      </c>
      <c r="BH374" s="267"/>
      <c r="BI374" s="268" t="s">
        <v>132</v>
      </c>
      <c r="BJ374" s="269"/>
      <c r="BK374" s="41"/>
      <c r="BL374" s="262" t="s">
        <v>133</v>
      </c>
      <c r="BM374" s="263"/>
      <c r="BN374" s="264" t="s">
        <v>134</v>
      </c>
      <c r="BO374" s="265"/>
      <c r="BP374" s="41"/>
      <c r="BQ374" s="262" t="s">
        <v>135</v>
      </c>
      <c r="BR374" s="263"/>
      <c r="BS374" s="264" t="s">
        <v>136</v>
      </c>
      <c r="BT374" s="265"/>
      <c r="BU374" s="20"/>
      <c r="BV374" s="262" t="s">
        <v>137</v>
      </c>
      <c r="BW374" s="263"/>
      <c r="BX374" s="264" t="s">
        <v>138</v>
      </c>
      <c r="BY374" s="265"/>
      <c r="CA374" s="27" t="s">
        <v>8</v>
      </c>
      <c r="CC374" s="113" t="s">
        <v>74</v>
      </c>
      <c r="CD374" s="13"/>
      <c r="CE374" s="59">
        <f t="shared" si="3151"/>
        <v>6.9</v>
      </c>
      <c r="CF374" s="60">
        <f t="shared" si="3185"/>
        <v>-51.221424263866631</v>
      </c>
      <c r="CG374" s="62">
        <f t="shared" si="3186"/>
        <v>-77.651045049647493</v>
      </c>
      <c r="CH374" s="64"/>
      <c r="CI374" s="86"/>
      <c r="CJ374" s="86"/>
      <c r="CK374" s="17">
        <f t="shared" si="3187"/>
        <v>-1.1551670544959986E-5</v>
      </c>
    </row>
    <row r="375" spans="2:89" ht="18.600000000000001" customHeight="1" thickTop="1" thickBot="1">
      <c r="B375" s="37">
        <v>1.08</v>
      </c>
      <c r="D375" s="1">
        <v>1</v>
      </c>
      <c r="E375" s="7">
        <v>0</v>
      </c>
      <c r="F375" s="2">
        <v>0</v>
      </c>
      <c r="G375" s="8">
        <v>0</v>
      </c>
      <c r="I375" s="1">
        <v>1</v>
      </c>
      <c r="J375" s="9">
        <v>0</v>
      </c>
      <c r="K375" s="2">
        <v>0</v>
      </c>
      <c r="L375" s="8">
        <f t="shared" ref="L375:L438" si="3359">IF(0=(1-$J$9*$K$9*$B375^2),10^18,$B375*$K$9/(1-$J$9*$K$9*$B375^2))</f>
        <v>1.7679839997346849</v>
      </c>
      <c r="N375" s="1">
        <f t="shared" ref="N375" si="3360">D375*I375+F375*I378-E375*J375-G375*J378</f>
        <v>1</v>
      </c>
      <c r="O375" s="9">
        <f t="shared" ref="O375" si="3361">(D375*J375+E375*I375+F375*J378+G375*I378)</f>
        <v>0</v>
      </c>
      <c r="P375" s="2">
        <f t="shared" ref="P375" si="3362">D375*K375+F375*K378-E375*L375-G375*L378</f>
        <v>0</v>
      </c>
      <c r="Q375" s="8">
        <f t="shared" ref="Q375" si="3363">(D375*L375+E375*K375+F375*L378+G375*K378)</f>
        <v>1.7679839997346849</v>
      </c>
      <c r="S375" s="1">
        <v>1</v>
      </c>
      <c r="T375" s="7">
        <v>0</v>
      </c>
      <c r="U375" s="2">
        <v>0</v>
      </c>
      <c r="V375" s="8">
        <v>0</v>
      </c>
      <c r="X375" s="1">
        <f t="shared" ref="X375" si="3364">N375*S375+P375*S378-O375*T375-Q375*T378</f>
        <v>-1.8857105563029521</v>
      </c>
      <c r="Y375" s="9">
        <f t="shared" ref="Y375" si="3365">(N375*T375+O375*S375+P375*T378+Q375*S378)</f>
        <v>0</v>
      </c>
      <c r="Z375" s="2">
        <f t="shared" ref="Z375" si="3366">N375*U375+P375*U378-O375*V375-Q375*V378</f>
        <v>0</v>
      </c>
      <c r="AA375" s="8">
        <f t="shared" ref="AA375" si="3367">(N375*V375+O375*U375+P375*V378+Q375*U378)</f>
        <v>1.7679839997346849</v>
      </c>
      <c r="AB375" s="20"/>
      <c r="AC375" s="1">
        <v>1</v>
      </c>
      <c r="AD375" s="9">
        <v>0</v>
      </c>
      <c r="AE375" s="2">
        <v>0</v>
      </c>
      <c r="AF375" s="8">
        <f t="shared" ref="AF375:AF438" si="3368">IF(0=(1-$AE$9*$AD$9*$B375^2),10^18,$B375*$AE$9/(1-$AE$9*$AD$9*$B375^2))</f>
        <v>5.3469298600528941</v>
      </c>
      <c r="AH375" s="1">
        <f t="shared" ref="AH375" si="3369">X375*AC375+Z375*AC378-Y375*AD375-AA375*AD378</f>
        <v>-1.8857105563029521</v>
      </c>
      <c r="AI375" s="9">
        <f t="shared" ref="AI375" si="3370">(X375*AD375+Y375*AC375+Z375*AD378+AA375*AC378)</f>
        <v>0</v>
      </c>
      <c r="AJ375" s="2">
        <f t="shared" ref="AJ375" si="3371">X375*AE375+Z375*AE378-Y375*AF375-AA375*AF378</f>
        <v>0</v>
      </c>
      <c r="AK375" s="8">
        <f t="shared" ref="AK375" si="3372">(X375*AF375+Y375*AE375+Z375*AF378+AA375*AE378)</f>
        <v>-8.3147780811785239</v>
      </c>
      <c r="AM375" s="1">
        <v>1</v>
      </c>
      <c r="AN375" s="7">
        <v>0</v>
      </c>
      <c r="AO375" s="2">
        <v>0</v>
      </c>
      <c r="AP375" s="8">
        <v>0</v>
      </c>
      <c r="AR375" s="1">
        <f t="shared" ref="AR375" si="3373">AH375*AM375+AJ375*AM378-AI375*AN375-AK375*AN378</f>
        <v>9.5888827503973602</v>
      </c>
      <c r="AS375" s="9">
        <f t="shared" ref="AS375" si="3374">(AH375*AN375+AI375*AM375+AJ375*AN378+AK375*AM378)</f>
        <v>0</v>
      </c>
      <c r="AT375" s="2">
        <f t="shared" ref="AT375" si="3375">AH375*AO375+AJ375*AO378-AI375*AP375-AK375*AP378</f>
        <v>0</v>
      </c>
      <c r="AU375" s="8">
        <f t="shared" ref="AU375" si="3376">(AH375*AP375+AI375*AO375+AJ375*AP378+AK375*AO378)</f>
        <v>-8.3147780811785239</v>
      </c>
      <c r="AV375" s="20"/>
      <c r="AW375" s="1">
        <v>1</v>
      </c>
      <c r="AX375" s="9">
        <v>0</v>
      </c>
      <c r="AY375" s="2">
        <v>0</v>
      </c>
      <c r="AZ375" s="8">
        <f t="shared" ref="AZ375:AZ438" si="3377">IF(0=(1-$AX$9*$AY$9*$B375^2),10^18,$B375*$AY$9/(1-$AX$9*$AY$9*$B375^2))</f>
        <v>2.591444751478706</v>
      </c>
      <c r="BB375" s="1">
        <f t="shared" ref="BB375" si="3378">AR375*AW375+AT375*AW378-AS375*AX375-AU375*AX378</f>
        <v>9.5888827503973602</v>
      </c>
      <c r="BC375" s="9">
        <f t="shared" ref="BC375" si="3379">(AR375*AX375+AS375*AW375+AT375*AX378+AU375*AW378)</f>
        <v>0</v>
      </c>
      <c r="BD375" s="2">
        <f t="shared" ref="BD375" si="3380">AR375*AY375+AT375*AY378-AS375*AZ375-AU375*AZ378</f>
        <v>0</v>
      </c>
      <c r="BE375" s="8">
        <f t="shared" ref="BE375" si="3381">(AR375*AZ375+AS375*AY375+AT375*AZ378+AU375*AY378)</f>
        <v>16.534281794883412</v>
      </c>
      <c r="BG375" s="1">
        <v>1</v>
      </c>
      <c r="BH375" s="7">
        <v>0</v>
      </c>
      <c r="BI375" s="2">
        <v>0</v>
      </c>
      <c r="BJ375" s="8">
        <v>0</v>
      </c>
      <c r="BK375" s="20"/>
      <c r="BL375" s="1">
        <f t="shared" ref="BL375" si="3382">BB375*BG375+BD375*BG378-BC375*BH375-BE375*BH378</f>
        <v>-5.3395895965669755</v>
      </c>
      <c r="BM375" s="9">
        <f t="shared" ref="BM375" si="3383">(BB375*BH375+BC375*BG375+BD375*BH378+BE375*BG378)</f>
        <v>0</v>
      </c>
      <c r="BN375" s="2">
        <f t="shared" ref="BN375" si="3384">BB375*BI375+BD375*BI378-BC375*BJ375-BE375*BJ378</f>
        <v>0</v>
      </c>
      <c r="BO375" s="8">
        <f t="shared" ref="BO375" si="3385">(BB375*BJ375+BC375*BI375+BD375*BJ378+BE375*BI378)</f>
        <v>16.534281794883412</v>
      </c>
      <c r="BP375" s="20"/>
      <c r="BQ375" s="16">
        <v>1</v>
      </c>
      <c r="BR375" s="23">
        <v>0</v>
      </c>
      <c r="BS375" s="14">
        <v>0</v>
      </c>
      <c r="BT375" s="22">
        <v>0</v>
      </c>
      <c r="BV375" s="1">
        <f t="shared" ref="BV375" si="3386">BL375*BQ375+BN375*BQ378-BM375*BR375-BO375*BR378</f>
        <v>-5.3395895965669755</v>
      </c>
      <c r="BW375" s="9">
        <f t="shared" ref="BW375" si="3387">(BL375*BR375+BM375*BQ375+BN375*BR378+BO375*BQ378)</f>
        <v>16.534281794883412</v>
      </c>
      <c r="BX375" s="2">
        <f t="shared" ref="BX375" si="3388">BL375*BS375+BN375*BS378-BM375*BT375-BO375*BT378</f>
        <v>0</v>
      </c>
      <c r="BY375" s="8">
        <f t="shared" ref="BY375" si="3389">(BL375*BT375+BM375*BS375+BN375*BT378+BO375*BS378)</f>
        <v>16.534281794883412</v>
      </c>
      <c r="CA375" s="28">
        <f t="shared" ref="CA375" si="3390">20*LOG(((1+$BR$9)/$BR$9)/((BV375+BV378)^2+(BW375+BW378)^2)^0.5)</f>
        <v>-19.231619622856208</v>
      </c>
      <c r="CC375" s="114">
        <f t="shared" ref="CC375" si="3391">((BV375^2+BW375^2)^0.5)/((BV378^2+BW378^2)^0.5)</f>
        <v>3.1084993817340605</v>
      </c>
      <c r="CD375" s="13"/>
      <c r="CE375" s="59">
        <f t="shared" si="3151"/>
        <v>6.92</v>
      </c>
      <c r="CF375" s="60">
        <f t="shared" si="3185"/>
        <v>-51.240361719662737</v>
      </c>
      <c r="CG375" s="62">
        <f t="shared" si="3186"/>
        <v>-77.687254162095954</v>
      </c>
      <c r="CH375" s="64"/>
      <c r="CI375" s="86"/>
      <c r="CJ375" s="86"/>
      <c r="CK375" s="17">
        <f t="shared" si="3187"/>
        <v>-1.1474042369342874E-5</v>
      </c>
    </row>
    <row r="376" spans="2:89" ht="18.600000000000001" customHeight="1" thickBot="1">
      <c r="D376" s="3"/>
      <c r="G376" s="4"/>
      <c r="I376" s="3"/>
      <c r="L376" s="4"/>
      <c r="N376" s="3"/>
      <c r="Q376" s="4"/>
      <c r="S376" s="3"/>
      <c r="V376" s="4"/>
      <c r="X376" s="3"/>
      <c r="AA376" s="4"/>
      <c r="AC376" s="3"/>
      <c r="AF376" s="4"/>
      <c r="AH376" s="3"/>
      <c r="AK376" s="4"/>
      <c r="AM376" s="3"/>
      <c r="AP376" s="4"/>
      <c r="AR376" s="3"/>
      <c r="AU376" s="4"/>
      <c r="AW376" s="3"/>
      <c r="AZ376" s="4"/>
      <c r="BB376" s="3"/>
      <c r="BE376" s="4"/>
      <c r="BG376" s="3"/>
      <c r="BJ376" s="4"/>
      <c r="BL376" s="3"/>
      <c r="BO376" s="4"/>
      <c r="BQ376" s="16"/>
      <c r="BR376" s="14"/>
      <c r="BS376" s="14"/>
      <c r="BT376" s="17"/>
      <c r="BV376" s="3"/>
      <c r="BY376" s="4"/>
      <c r="CC376" s="115"/>
      <c r="CD376" s="13"/>
      <c r="CE376" s="59">
        <f t="shared" si="3151"/>
        <v>6.94</v>
      </c>
      <c r="CF376" s="60">
        <f t="shared" si="3185"/>
        <v>-51.259283458044358</v>
      </c>
      <c r="CG376" s="62">
        <f t="shared" si="3186"/>
        <v>-77.72325003435077</v>
      </c>
      <c r="CH376" s="64"/>
      <c r="CI376" s="86"/>
      <c r="CJ376" s="86"/>
      <c r="CK376" s="17">
        <f t="shared" si="3187"/>
        <v>-1.139704150858186E-5</v>
      </c>
    </row>
    <row r="377" spans="2:89" ht="18.600000000000001" customHeight="1" thickBot="1">
      <c r="D377" s="271" t="s">
        <v>141</v>
      </c>
      <c r="E377" s="272"/>
      <c r="F377" s="273" t="s">
        <v>142</v>
      </c>
      <c r="G377" s="274"/>
      <c r="H377" s="237"/>
      <c r="I377" s="271" t="s">
        <v>143</v>
      </c>
      <c r="J377" s="272"/>
      <c r="K377" s="273" t="s">
        <v>144</v>
      </c>
      <c r="L377" s="274"/>
      <c r="N377" s="262" t="s">
        <v>145</v>
      </c>
      <c r="O377" s="263"/>
      <c r="P377" s="264" t="s">
        <v>146</v>
      </c>
      <c r="Q377" s="265"/>
      <c r="S377" s="271" t="s">
        <v>147</v>
      </c>
      <c r="T377" s="272"/>
      <c r="U377" s="273" t="s">
        <v>148</v>
      </c>
      <c r="V377" s="274"/>
      <c r="W377" s="20"/>
      <c r="X377" s="262" t="s">
        <v>149</v>
      </c>
      <c r="Y377" s="263"/>
      <c r="Z377" s="264" t="s">
        <v>150</v>
      </c>
      <c r="AA377" s="265"/>
      <c r="AB377" s="20"/>
      <c r="AC377" s="271" t="s">
        <v>151</v>
      </c>
      <c r="AD377" s="272"/>
      <c r="AE377" s="273" t="s">
        <v>152</v>
      </c>
      <c r="AF377" s="274"/>
      <c r="AG377" s="20"/>
      <c r="AH377" s="262" t="s">
        <v>153</v>
      </c>
      <c r="AI377" s="263"/>
      <c r="AJ377" s="264" t="s">
        <v>154</v>
      </c>
      <c r="AK377" s="265"/>
      <c r="AL377" s="20"/>
      <c r="AM377" s="271" t="s">
        <v>155</v>
      </c>
      <c r="AN377" s="272"/>
      <c r="AO377" s="273" t="s">
        <v>156</v>
      </c>
      <c r="AP377" s="274"/>
      <c r="AR377" s="262" t="s">
        <v>157</v>
      </c>
      <c r="AS377" s="263"/>
      <c r="AT377" s="264" t="s">
        <v>158</v>
      </c>
      <c r="AU377" s="265"/>
      <c r="AV377" s="41"/>
      <c r="AW377" s="271" t="s">
        <v>159</v>
      </c>
      <c r="AX377" s="272"/>
      <c r="AY377" s="273" t="s">
        <v>160</v>
      </c>
      <c r="AZ377" s="274"/>
      <c r="BA377" s="20"/>
      <c r="BB377" s="262" t="s">
        <v>161</v>
      </c>
      <c r="BC377" s="263"/>
      <c r="BD377" s="264" t="s">
        <v>162</v>
      </c>
      <c r="BE377" s="265"/>
      <c r="BF377" s="41"/>
      <c r="BG377" s="271" t="s">
        <v>163</v>
      </c>
      <c r="BH377" s="272"/>
      <c r="BI377" s="273" t="s">
        <v>164</v>
      </c>
      <c r="BJ377" s="274"/>
      <c r="BK377" s="41"/>
      <c r="BL377" s="262" t="s">
        <v>165</v>
      </c>
      <c r="BM377" s="263"/>
      <c r="BN377" s="264" t="s">
        <v>166</v>
      </c>
      <c r="BO377" s="265"/>
      <c r="BP377" s="41"/>
      <c r="BQ377" s="271" t="s">
        <v>167</v>
      </c>
      <c r="BR377" s="272"/>
      <c r="BS377" s="273" t="s">
        <v>168</v>
      </c>
      <c r="BT377" s="274"/>
      <c r="BU377" s="20"/>
      <c r="BV377" s="262" t="s">
        <v>169</v>
      </c>
      <c r="BW377" s="263"/>
      <c r="BX377" s="264" t="s">
        <v>170</v>
      </c>
      <c r="BY377" s="265"/>
      <c r="CA377" s="55" t="s">
        <v>35</v>
      </c>
      <c r="CC377" s="116" t="s">
        <v>75</v>
      </c>
      <c r="CD377" s="13"/>
      <c r="CE377" s="59">
        <f t="shared" si="3151"/>
        <v>6.96</v>
      </c>
      <c r="CF377" s="60">
        <f t="shared" si="3185"/>
        <v>-51.278189193846977</v>
      </c>
      <c r="CG377" s="62">
        <f t="shared" si="3186"/>
        <v>-77.759034557816221</v>
      </c>
      <c r="CH377" s="64"/>
      <c r="CI377" s="86"/>
      <c r="CJ377" s="86"/>
      <c r="CK377" s="17">
        <f t="shared" si="3187"/>
        <v>-1.1320662771678736E-5</v>
      </c>
    </row>
    <row r="378" spans="2:89" ht="18.600000000000001" customHeight="1" thickTop="1" thickBot="1">
      <c r="D378" s="1">
        <v>0</v>
      </c>
      <c r="E378" s="9">
        <f t="shared" ref="E378" si="3392">$E$9*$B375</f>
        <v>1.2709440000000001</v>
      </c>
      <c r="F378" s="2">
        <v>1</v>
      </c>
      <c r="G378" s="8">
        <v>0</v>
      </c>
      <c r="I378" s="1">
        <v>0</v>
      </c>
      <c r="J378" s="9">
        <v>0</v>
      </c>
      <c r="K378" s="2">
        <v>1</v>
      </c>
      <c r="L378" s="8">
        <v>0</v>
      </c>
      <c r="N378" s="1">
        <f t="shared" ref="N378" si="3393">D378*I375+F378*I378-E378*J375-G378*J378</f>
        <v>0</v>
      </c>
      <c r="O378" s="9">
        <f t="shared" ref="O378" si="3394">(D378*J375+E378*I375+F378*J378+G378*I378)</f>
        <v>1.2709440000000001</v>
      </c>
      <c r="P378" s="2">
        <f t="shared" ref="P378" si="3395">D378*K375+F378*K378-E378*L375-G378*L378</f>
        <v>-1.2470086565587994</v>
      </c>
      <c r="Q378" s="8">
        <f t="shared" ref="Q378" si="3396">(D378*L375+E378*K375+F378*L378+G378*K378)</f>
        <v>0</v>
      </c>
      <c r="S378" s="1">
        <v>0</v>
      </c>
      <c r="T378" s="9">
        <f t="shared" ref="T378" si="3397">$T$9*$B375</f>
        <v>1.6322040000000002</v>
      </c>
      <c r="U378" s="2">
        <v>1</v>
      </c>
      <c r="V378" s="8">
        <v>0</v>
      </c>
      <c r="X378" s="1">
        <f t="shared" ref="X378" si="3398">N378*S375+P378*S378-O378*T375-Q378*T378</f>
        <v>0</v>
      </c>
      <c r="Y378" s="9">
        <f t="shared" ref="Y378" si="3399">(N378*T375+O378*S375+P378*T378+Q378*S378)</f>
        <v>-0.76442851726989902</v>
      </c>
      <c r="Z378" s="2">
        <f t="shared" ref="Z378" si="3400">N378*U375+P378*U378-O378*V375-Q378*V378</f>
        <v>-1.2470086565587994</v>
      </c>
      <c r="AA378" s="8">
        <f t="shared" ref="AA378" si="3401">(N378*V375+O378*U375+P378*V378+Q378*U378)</f>
        <v>0</v>
      </c>
      <c r="AB378" s="20"/>
      <c r="AC378" s="1">
        <v>0</v>
      </c>
      <c r="AD378" s="9">
        <v>0</v>
      </c>
      <c r="AE378" s="2">
        <v>1</v>
      </c>
      <c r="AF378" s="8">
        <v>0</v>
      </c>
      <c r="AH378" s="1">
        <f t="shared" ref="AH378" si="3402">X378*AC375+Z378*AC378-Y378*AD375-AA378*AD378</f>
        <v>0</v>
      </c>
      <c r="AI378" s="9">
        <f t="shared" ref="AI378" si="3403">(X378*AD375+Y378*AC375+Z378*AD378+AA378*AC378)</f>
        <v>-0.76442851726989902</v>
      </c>
      <c r="AJ378" s="2">
        <f t="shared" ref="AJ378" si="3404">X378*AE375+Z378*AE378-Y378*AF375-AA378*AF378</f>
        <v>2.840337008307583</v>
      </c>
      <c r="AK378" s="8">
        <f t="shared" ref="AK378" si="3405">(X378*AF375+Y378*AE375+Z378*AF378+AA378*AE378)</f>
        <v>0</v>
      </c>
      <c r="AM378" s="1">
        <v>0</v>
      </c>
      <c r="AN378" s="9">
        <f t="shared" ref="AN378" si="3406">$AN$9*$B375</f>
        <v>1.3800240000000001</v>
      </c>
      <c r="AO378" s="2">
        <v>1</v>
      </c>
      <c r="AP378" s="8">
        <v>0</v>
      </c>
      <c r="AR378" s="1">
        <f t="shared" ref="AR378" si="3407">AH378*AM375+AJ378*AM378-AI378*AN375-AK378*AN378</f>
        <v>0</v>
      </c>
      <c r="AS378" s="9">
        <f t="shared" ref="AS378" si="3408">(AH378*AN375+AI378*AM375+AJ378*AN378+AK378*AM378)</f>
        <v>3.1553047222827653</v>
      </c>
      <c r="AT378" s="2">
        <f t="shared" ref="AT378" si="3409">AH378*AO375+AJ378*AO378-AI378*AP375-AK378*AP378</f>
        <v>2.840337008307583</v>
      </c>
      <c r="AU378" s="8">
        <f t="shared" ref="AU378" si="3410">(AH378*AP375+AI378*AO375+AJ378*AP378+AK378*AO378)</f>
        <v>0</v>
      </c>
      <c r="AV378" s="20"/>
      <c r="AW378" s="1">
        <v>0</v>
      </c>
      <c r="AX378" s="9">
        <v>0</v>
      </c>
      <c r="AY378" s="2">
        <v>1</v>
      </c>
      <c r="AZ378" s="8">
        <v>0</v>
      </c>
      <c r="BB378" s="1">
        <f t="shared" ref="BB378" si="3411">AR378*AW375+AT378*AW378-AS378*AX375-AU378*AX378</f>
        <v>0</v>
      </c>
      <c r="BC378" s="9">
        <f t="shared" ref="BC378" si="3412">(AR378*AX375+AS378*AW375+AT378*AX378+AU378*AW378)</f>
        <v>3.1553047222827653</v>
      </c>
      <c r="BD378" s="2">
        <f t="shared" ref="BD378" si="3413">AR378*AY375+AT378*AY378-AS378*AZ375-AU378*AZ378</f>
        <v>-5.3364608535680658</v>
      </c>
      <c r="BE378" s="8">
        <f t="shared" ref="BE378" si="3414">(AR378*AZ375+AS378*AY375+AT378*AZ378+AU378*AY378)</f>
        <v>0</v>
      </c>
      <c r="BG378" s="1">
        <v>0</v>
      </c>
      <c r="BH378" s="9">
        <f t="shared" ref="BH378" si="3415">$BH$9*$B375</f>
        <v>0.90288000000000002</v>
      </c>
      <c r="BI378" s="2">
        <v>1</v>
      </c>
      <c r="BJ378" s="8">
        <v>0</v>
      </c>
      <c r="BK378" s="20"/>
      <c r="BL378" s="1">
        <f t="shared" ref="BL378" si="3416">BB378*BG375+BD378*BG378-BC378*BH375-BE378*BH378</f>
        <v>0</v>
      </c>
      <c r="BM378" s="9">
        <f t="shared" ref="BM378" si="3417">(BB378*BH375+BC378*BG375+BD378*BH378+BE378*BG378)</f>
        <v>-1.6628790531867699</v>
      </c>
      <c r="BN378" s="2">
        <f t="shared" ref="BN378" si="3418">BB378*BI375+BD378*BI378-BC378*BJ375-BE378*BJ378</f>
        <v>-5.3364608535680658</v>
      </c>
      <c r="BO378" s="8">
        <f t="shared" ref="BO378" si="3419">(BB378*BJ375+BC378*BI375+BD378*BJ378+BE378*BI378)</f>
        <v>0</v>
      </c>
      <c r="BP378" s="20"/>
      <c r="BQ378" s="18">
        <f t="shared" ref="BQ378:BQ441" si="3420">1/$BR$9</f>
        <v>1</v>
      </c>
      <c r="BR378" s="25">
        <v>0</v>
      </c>
      <c r="BS378" s="19">
        <v>1</v>
      </c>
      <c r="BT378" s="24">
        <v>0</v>
      </c>
      <c r="BV378" s="1">
        <f t="shared" ref="BV378" si="3421">BL378*BQ375+BN378*BQ378-BM378*BR375-BO378*BR378</f>
        <v>-5.3364608535680658</v>
      </c>
      <c r="BW378" s="9">
        <f t="shared" ref="BW378" si="3422">(BL378*BR375+BM378*BQ375+BN378*BR378+BO378*BQ378)</f>
        <v>-1.6628790531867699</v>
      </c>
      <c r="BX378" s="2">
        <f t="shared" ref="BX378" si="3423">BL378*BS375+BN378*BS378-BM378*BT375-BO378*BT378</f>
        <v>-5.3364608535680658</v>
      </c>
      <c r="BY378" s="8">
        <f t="shared" ref="BY378" si="3424">(BL378*BT375+BM378*BS375+BN378*BT378+BO378*BS378)</f>
        <v>0</v>
      </c>
      <c r="CA378" s="56">
        <f t="shared" ref="CA378" si="3425">(180/PI())*ATAN(-1*(BW375+BW378)/(BV375+BV378))</f>
        <v>54.325763181733549</v>
      </c>
      <c r="CC378" s="117">
        <f t="shared" ref="CC378" si="3426">20*LOG(((1-(10^(CA375/20)^2)*(1-((1-CC375)/(1+CC375))^2))^0.5))</f>
        <v>-3.8351542834620972E-2</v>
      </c>
      <c r="CD378" s="13"/>
      <c r="CE378" s="59">
        <f t="shared" si="3151"/>
        <v>6.98</v>
      </c>
      <c r="CF378" s="60">
        <f t="shared" si="3185"/>
        <v>-51.297078649299053</v>
      </c>
      <c r="CG378" s="62">
        <f t="shared" si="3186"/>
        <v>-77.794609601440882</v>
      </c>
      <c r="CH378" s="64"/>
      <c r="CI378" s="86"/>
      <c r="CJ378" s="86"/>
      <c r="CK378" s="17">
        <f t="shared" si="3187"/>
        <v>-1.1244900992708169E-5</v>
      </c>
    </row>
    <row r="379" spans="2:89" ht="18.600000000000001" customHeight="1">
      <c r="CE379" s="59">
        <f t="shared" si="3151"/>
        <v>6.9999999999999902</v>
      </c>
      <c r="CF379" s="60">
        <f t="shared" si="3185"/>
        <v>-51.315951553854632</v>
      </c>
      <c r="CG379" s="62">
        <f t="shared" si="3186"/>
        <v>-77.829977012052055</v>
      </c>
      <c r="CH379" s="86"/>
      <c r="CI379" s="86"/>
      <c r="CJ379" s="86"/>
      <c r="CK379" s="17">
        <f t="shared" si="3187"/>
        <v>-1.1169751034674993E-5</v>
      </c>
    </row>
    <row r="380" spans="2:89" ht="18.600000000000001" customHeight="1" thickBot="1">
      <c r="E380" s="6" t="s">
        <v>3</v>
      </c>
      <c r="J380" s="6" t="s">
        <v>5</v>
      </c>
      <c r="O380" s="6" t="s">
        <v>10</v>
      </c>
      <c r="T380" s="6" t="s">
        <v>6</v>
      </c>
      <c r="Y380" s="6" t="s">
        <v>11</v>
      </c>
      <c r="AD380" s="6" t="s">
        <v>12</v>
      </c>
      <c r="AI380" s="6" t="s">
        <v>13</v>
      </c>
      <c r="AN380" s="6" t="s">
        <v>14</v>
      </c>
      <c r="AS380" s="6" t="s">
        <v>15</v>
      </c>
      <c r="AX380" s="6" t="s">
        <v>19</v>
      </c>
      <c r="BC380" s="6" t="s">
        <v>17</v>
      </c>
      <c r="BH380" s="6" t="s">
        <v>20</v>
      </c>
      <c r="BM380" s="6" t="s">
        <v>18</v>
      </c>
      <c r="BQ380" s="26" t="s">
        <v>16</v>
      </c>
      <c r="BR380" s="26"/>
      <c r="BS380" s="21"/>
      <c r="BT380" s="21"/>
      <c r="BU380" s="21"/>
      <c r="BV380" s="21"/>
      <c r="BW380" s="26" t="s">
        <v>21</v>
      </c>
      <c r="BX380" s="21"/>
      <c r="BY380" s="21"/>
      <c r="CE380" s="59">
        <f t="shared" si="3151"/>
        <v>7.0199999999999898</v>
      </c>
      <c r="CF380" s="60">
        <f t="shared" si="3185"/>
        <v>-51.334807644030192</v>
      </c>
      <c r="CG380" s="62">
        <f t="shared" si="3186"/>
        <v>-77.865138614684298</v>
      </c>
      <c r="CH380" s="86"/>
      <c r="CI380" s="86"/>
      <c r="CJ380" s="86"/>
      <c r="CK380" s="17">
        <f t="shared" si="3187"/>
        <v>-1.1095207786621229E-5</v>
      </c>
    </row>
    <row r="381" spans="2:89" ht="18.600000000000001" customHeight="1" thickBot="1">
      <c r="B381" s="11"/>
      <c r="D381" s="266" t="s">
        <v>113</v>
      </c>
      <c r="E381" s="267"/>
      <c r="F381" s="268" t="s">
        <v>114</v>
      </c>
      <c r="G381" s="269"/>
      <c r="H381" s="237"/>
      <c r="I381" s="262" t="s">
        <v>0</v>
      </c>
      <c r="J381" s="263"/>
      <c r="K381" s="264" t="s">
        <v>1</v>
      </c>
      <c r="L381" s="265"/>
      <c r="M381" s="21"/>
      <c r="N381" s="262" t="s">
        <v>115</v>
      </c>
      <c r="O381" s="263"/>
      <c r="P381" s="264" t="s">
        <v>116</v>
      </c>
      <c r="Q381" s="265"/>
      <c r="R381" s="21"/>
      <c r="S381" s="266" t="s">
        <v>117</v>
      </c>
      <c r="T381" s="267"/>
      <c r="U381" s="268" t="s">
        <v>118</v>
      </c>
      <c r="V381" s="269"/>
      <c r="W381" s="20"/>
      <c r="X381" s="262" t="s">
        <v>119</v>
      </c>
      <c r="Y381" s="263"/>
      <c r="Z381" s="264" t="s">
        <v>120</v>
      </c>
      <c r="AA381" s="265"/>
      <c r="AB381" s="20"/>
      <c r="AC381" s="262" t="s">
        <v>121</v>
      </c>
      <c r="AD381" s="263"/>
      <c r="AE381" s="264" t="s">
        <v>7</v>
      </c>
      <c r="AF381" s="265"/>
      <c r="AG381" s="20"/>
      <c r="AH381" s="262" t="s">
        <v>122</v>
      </c>
      <c r="AI381" s="263"/>
      <c r="AJ381" s="264" t="s">
        <v>123</v>
      </c>
      <c r="AK381" s="265"/>
      <c r="AL381" s="20"/>
      <c r="AM381" s="266" t="s">
        <v>124</v>
      </c>
      <c r="AN381" s="267"/>
      <c r="AO381" s="268" t="s">
        <v>125</v>
      </c>
      <c r="AP381" s="269"/>
      <c r="AQ381" s="21"/>
      <c r="AR381" s="262" t="s">
        <v>126</v>
      </c>
      <c r="AS381" s="263"/>
      <c r="AT381" s="264" t="s">
        <v>2</v>
      </c>
      <c r="AU381" s="265"/>
      <c r="AV381" s="41"/>
      <c r="AW381" s="262" t="s">
        <v>127</v>
      </c>
      <c r="AX381" s="263"/>
      <c r="AY381" s="264" t="s">
        <v>128</v>
      </c>
      <c r="AZ381" s="265"/>
      <c r="BA381" s="20"/>
      <c r="BB381" s="262" t="s">
        <v>129</v>
      </c>
      <c r="BC381" s="263"/>
      <c r="BD381" s="264" t="s">
        <v>130</v>
      </c>
      <c r="BE381" s="265"/>
      <c r="BF381" s="41"/>
      <c r="BG381" s="266" t="s">
        <v>131</v>
      </c>
      <c r="BH381" s="267"/>
      <c r="BI381" s="268" t="s">
        <v>132</v>
      </c>
      <c r="BJ381" s="269"/>
      <c r="BK381" s="41"/>
      <c r="BL381" s="262" t="s">
        <v>133</v>
      </c>
      <c r="BM381" s="263"/>
      <c r="BN381" s="264" t="s">
        <v>134</v>
      </c>
      <c r="BO381" s="265"/>
      <c r="BP381" s="41"/>
      <c r="BQ381" s="262" t="s">
        <v>135</v>
      </c>
      <c r="BR381" s="263"/>
      <c r="BS381" s="264" t="s">
        <v>136</v>
      </c>
      <c r="BT381" s="265"/>
      <c r="BU381" s="20"/>
      <c r="BV381" s="262" t="s">
        <v>137</v>
      </c>
      <c r="BW381" s="263"/>
      <c r="BX381" s="264" t="s">
        <v>138</v>
      </c>
      <c r="BY381" s="265"/>
      <c r="CA381" s="27" t="s">
        <v>8</v>
      </c>
      <c r="CC381" s="113" t="s">
        <v>74</v>
      </c>
      <c r="CD381" s="13"/>
      <c r="CE381" s="59">
        <f t="shared" si="3151"/>
        <v>7.0399999999999903</v>
      </c>
      <c r="CF381" s="60">
        <f t="shared" si="3185"/>
        <v>-51.353646663245328</v>
      </c>
      <c r="CG381" s="62">
        <f t="shared" si="3186"/>
        <v>-77.900096212901957</v>
      </c>
      <c r="CH381" s="64"/>
      <c r="CI381" s="86"/>
      <c r="CJ381" s="86"/>
      <c r="CK381" s="17">
        <f t="shared" si="3187"/>
        <v>-1.1021266165554727E-5</v>
      </c>
    </row>
    <row r="382" spans="2:89" ht="18.600000000000001" customHeight="1" thickTop="1" thickBot="1">
      <c r="B382" s="37">
        <v>1.1000000000000001</v>
      </c>
      <c r="D382" s="1">
        <v>1</v>
      </c>
      <c r="E382" s="7">
        <v>0</v>
      </c>
      <c r="F382" s="2">
        <v>0</v>
      </c>
      <c r="G382" s="8">
        <v>0</v>
      </c>
      <c r="I382" s="1">
        <v>1</v>
      </c>
      <c r="J382" s="9">
        <v>0</v>
      </c>
      <c r="K382" s="2">
        <v>0</v>
      </c>
      <c r="L382" s="8">
        <f t="shared" ref="L382:L445" si="3427">IF(0=(1-$J$9*$K$9*$B382^2),10^18,$B382*$K$9/(1-$J$9*$K$9*$B382^2))</f>
        <v>1.8259952161248532</v>
      </c>
      <c r="N382" s="1">
        <f t="shared" ref="N382" si="3428">D382*I382+F382*I385-E382*J382-G382*J385</f>
        <v>1</v>
      </c>
      <c r="O382" s="9">
        <f t="shared" ref="O382" si="3429">(D382*J382+E382*I382+F382*J385+G382*I385)</f>
        <v>0</v>
      </c>
      <c r="P382" s="2">
        <f t="shared" ref="P382" si="3430">D382*K382+F382*K385-E382*L382-G382*L385</f>
        <v>0</v>
      </c>
      <c r="Q382" s="8">
        <f t="shared" ref="Q382" si="3431">(D382*L382+E382*K382+F382*L385+G382*K385)</f>
        <v>1.8259952161248532</v>
      </c>
      <c r="S382" s="1">
        <v>1</v>
      </c>
      <c r="T382" s="7">
        <v>0</v>
      </c>
      <c r="U382" s="2">
        <v>0</v>
      </c>
      <c r="V382" s="8">
        <v>0</v>
      </c>
      <c r="X382" s="1">
        <f t="shared" ref="X382" si="3432">N382*S382+P382*S385-O382*T382-Q382*T385</f>
        <v>-2.0355892271424403</v>
      </c>
      <c r="Y382" s="9">
        <f t="shared" ref="Y382" si="3433">(N382*T382+O382*S382+P382*T385+Q382*S385)</f>
        <v>0</v>
      </c>
      <c r="Z382" s="2">
        <f t="shared" ref="Z382" si="3434">N382*U382+P382*U385-O382*V382-Q382*V385</f>
        <v>0</v>
      </c>
      <c r="AA382" s="8">
        <f t="shared" ref="AA382" si="3435">(N382*V382+O382*U382+P382*V385+Q382*U385)</f>
        <v>1.8259952161248532</v>
      </c>
      <c r="AB382" s="20"/>
      <c r="AC382" s="1">
        <v>1</v>
      </c>
      <c r="AD382" s="9">
        <v>0</v>
      </c>
      <c r="AE382" s="2">
        <v>0</v>
      </c>
      <c r="AF382" s="8">
        <f t="shared" ref="AF382:AF445" si="3436">IF(0=(1-$AE$9*$AD$9*$B382^2),10^18,$B382*$AE$9/(1-$AE$9*$AD$9*$B382^2))</f>
        <v>6.9661931451399939</v>
      </c>
      <c r="AH382" s="1">
        <f t="shared" ref="AH382" si="3437">X382*AC382+Z382*AC385-Y382*AD382-AA382*AD385</f>
        <v>-2.0355892271424403</v>
      </c>
      <c r="AI382" s="9">
        <f t="shared" ref="AI382" si="3438">(X382*AD382+Y382*AC382+Z382*AD385+AA382*AC385)</f>
        <v>0</v>
      </c>
      <c r="AJ382" s="2">
        <f t="shared" ref="AJ382" si="3439">X382*AE382+Z382*AE385-Y382*AF382-AA382*AF385</f>
        <v>0</v>
      </c>
      <c r="AK382" s="8">
        <f t="shared" ref="AK382" si="3440">(X382*AF382+Y382*AE382+Z382*AF385+AA382*AE385)</f>
        <v>-12.354312504315631</v>
      </c>
      <c r="AM382" s="1">
        <v>1</v>
      </c>
      <c r="AN382" s="7">
        <v>0</v>
      </c>
      <c r="AO382" s="2">
        <v>0</v>
      </c>
      <c r="AP382" s="8">
        <v>0</v>
      </c>
      <c r="AR382" s="1">
        <f t="shared" ref="AR382" si="3441">AH382*AM382+AJ382*AM385-AI382*AN382-AK382*AN385</f>
        <v>15.329385342673527</v>
      </c>
      <c r="AS382" s="9">
        <f t="shared" ref="AS382" si="3442">(AH382*AN382+AI382*AM382+AJ382*AN385+AK382*AM385)</f>
        <v>0</v>
      </c>
      <c r="AT382" s="2">
        <f t="shared" ref="AT382" si="3443">AH382*AO382+AJ382*AO385-AI382*AP382-AK382*AP385</f>
        <v>0</v>
      </c>
      <c r="AU382" s="8">
        <f t="shared" ref="AU382" si="3444">(AH382*AP382+AI382*AO382+AJ382*AP385+AK382*AO385)</f>
        <v>-12.354312504315631</v>
      </c>
      <c r="AV382" s="20"/>
      <c r="AW382" s="1">
        <v>1</v>
      </c>
      <c r="AX382" s="9">
        <v>0</v>
      </c>
      <c r="AY382" s="2">
        <v>0</v>
      </c>
      <c r="AZ382" s="8">
        <f t="shared" ref="AZ382:AZ445" si="3445">IF(0=(1-$AX$9*$AY$9*$B382^2),10^18,$B382*$AY$9/(1-$AX$9*$AY$9*$B382^2))</f>
        <v>2.8518954985973748</v>
      </c>
      <c r="BB382" s="1">
        <f t="shared" ref="BB382" si="3446">AR382*AW382+AT382*AW385-AS382*AX382-AU382*AX385</f>
        <v>15.329385342673527</v>
      </c>
      <c r="BC382" s="9">
        <f t="shared" ref="BC382" si="3447">(AR382*AX382+AS382*AW382+AT382*AX385+AU382*AW385)</f>
        <v>0</v>
      </c>
      <c r="BD382" s="2">
        <f t="shared" ref="BD382" si="3448">AR382*AY382+AT382*AY385-AS382*AZ382-AU382*AZ385</f>
        <v>0</v>
      </c>
      <c r="BE382" s="8">
        <f t="shared" ref="BE382" si="3449">(AR382*AZ382+AS382*AY382+AT382*AZ385+AU382*AY385)</f>
        <v>31.363492550719577</v>
      </c>
      <c r="BG382" s="1">
        <v>1</v>
      </c>
      <c r="BH382" s="7">
        <v>0</v>
      </c>
      <c r="BI382" s="2">
        <v>0</v>
      </c>
      <c r="BJ382" s="8">
        <v>0</v>
      </c>
      <c r="BK382" s="20"/>
      <c r="BL382" s="1">
        <f t="shared" ref="BL382" si="3450">BB382*BG382+BD382*BG385-BC382*BH382-BE382*BH385</f>
        <v>-13.512482406968198</v>
      </c>
      <c r="BM382" s="9">
        <f t="shared" ref="BM382" si="3451">(BB382*BH382+BC382*BG382+BD382*BH385+BE382*BG385)</f>
        <v>0</v>
      </c>
      <c r="BN382" s="2">
        <f t="shared" ref="BN382" si="3452">BB382*BI382+BD382*BI385-BC382*BJ382-BE382*BJ385</f>
        <v>0</v>
      </c>
      <c r="BO382" s="8">
        <f t="shared" ref="BO382" si="3453">(BB382*BJ382+BC382*BI382+BD382*BJ385+BE382*BI385)</f>
        <v>31.363492550719577</v>
      </c>
      <c r="BP382" s="20"/>
      <c r="BQ382" s="16">
        <v>1</v>
      </c>
      <c r="BR382" s="23">
        <v>0</v>
      </c>
      <c r="BS382" s="14">
        <v>0</v>
      </c>
      <c r="BT382" s="22">
        <v>0</v>
      </c>
      <c r="BV382" s="1">
        <f t="shared" ref="BV382" si="3454">BL382*BQ382+BN382*BQ385-BM382*BR382-BO382*BR385</f>
        <v>-13.512482406968198</v>
      </c>
      <c r="BW382" s="9">
        <f t="shared" ref="BW382" si="3455">(BL382*BR382+BM382*BQ382+BN382*BR385+BO382*BQ385)</f>
        <v>31.363492550719577</v>
      </c>
      <c r="BX382" s="2">
        <f t="shared" ref="BX382" si="3456">BL382*BS382+BN382*BS385-BM382*BT382-BO382*BT385</f>
        <v>0</v>
      </c>
      <c r="BY382" s="8">
        <f t="shared" ref="BY382" si="3457">(BL382*BT382+BM382*BS382+BN382*BT385+BO382*BS385)</f>
        <v>31.363492550719577</v>
      </c>
      <c r="CA382" s="28">
        <f t="shared" ref="CA382" si="3458">20*LOG(((1+$BR$9)/$BR$9)/((BV382+BV385)^2+(BW382+BW385)^2)^0.5)</f>
        <v>-25.391395520756838</v>
      </c>
      <c r="CC382" s="114">
        <f t="shared" ref="CC382" si="3459">((BV382^2+BW382^2)^0.5)/((BV385^2+BW385^2)^0.5)</f>
        <v>2.3239348686675241</v>
      </c>
      <c r="CD382" s="13"/>
      <c r="CE382" s="59">
        <f t="shared" si="3151"/>
        <v>7.0599999999999898</v>
      </c>
      <c r="CF382" s="60">
        <f t="shared" si="3185"/>
        <v>-51.372468361667252</v>
      </c>
      <c r="CG382" s="62">
        <f t="shared" si="3186"/>
        <v>-77.934851589116093</v>
      </c>
      <c r="CH382" s="64"/>
      <c r="CI382" s="86"/>
      <c r="CJ382" s="86"/>
      <c r="CK382" s="17">
        <f t="shared" si="3187"/>
        <v>-1.0947921118377831E-5</v>
      </c>
    </row>
    <row r="383" spans="2:89" ht="18.600000000000001" customHeight="1" thickBot="1">
      <c r="D383" s="3"/>
      <c r="G383" s="4"/>
      <c r="I383" s="3"/>
      <c r="L383" s="4"/>
      <c r="N383" s="3"/>
      <c r="Q383" s="4"/>
      <c r="S383" s="3"/>
      <c r="V383" s="4"/>
      <c r="X383" s="3"/>
      <c r="AA383" s="4"/>
      <c r="AC383" s="3"/>
      <c r="AF383" s="4"/>
      <c r="AH383" s="3"/>
      <c r="AK383" s="4"/>
      <c r="AM383" s="3"/>
      <c r="AP383" s="4"/>
      <c r="AR383" s="3"/>
      <c r="AU383" s="4"/>
      <c r="AW383" s="3"/>
      <c r="AZ383" s="4"/>
      <c r="BB383" s="3"/>
      <c r="BE383" s="4"/>
      <c r="BG383" s="3"/>
      <c r="BJ383" s="4"/>
      <c r="BL383" s="3"/>
      <c r="BO383" s="4"/>
      <c r="BQ383" s="16"/>
      <c r="BR383" s="14"/>
      <c r="BS383" s="14"/>
      <c r="BT383" s="17"/>
      <c r="BV383" s="3"/>
      <c r="BY383" s="4"/>
      <c r="CC383" s="115"/>
      <c r="CD383" s="13"/>
      <c r="CE383" s="59">
        <f t="shared" si="3151"/>
        <v>7.0799999999999903</v>
      </c>
      <c r="CF383" s="60">
        <f t="shared" si="3185"/>
        <v>-51.39127249605928</v>
      </c>
      <c r="CG383" s="62">
        <f t="shared" si="3186"/>
        <v>-77.969406504895645</v>
      </c>
      <c r="CH383" s="64"/>
      <c r="CI383" s="86"/>
      <c r="CJ383" s="86"/>
      <c r="CK383" s="17">
        <f t="shared" si="3187"/>
        <v>-1.0875167618994377E-5</v>
      </c>
    </row>
    <row r="384" spans="2:89" ht="18.600000000000001" customHeight="1" thickBot="1">
      <c r="D384" s="271" t="s">
        <v>141</v>
      </c>
      <c r="E384" s="272"/>
      <c r="F384" s="273" t="s">
        <v>142</v>
      </c>
      <c r="G384" s="274"/>
      <c r="H384" s="237"/>
      <c r="I384" s="271" t="s">
        <v>143</v>
      </c>
      <c r="J384" s="272"/>
      <c r="K384" s="273" t="s">
        <v>144</v>
      </c>
      <c r="L384" s="274"/>
      <c r="N384" s="262" t="s">
        <v>145</v>
      </c>
      <c r="O384" s="263"/>
      <c r="P384" s="264" t="s">
        <v>146</v>
      </c>
      <c r="Q384" s="265"/>
      <c r="S384" s="271" t="s">
        <v>147</v>
      </c>
      <c r="T384" s="272"/>
      <c r="U384" s="273" t="s">
        <v>148</v>
      </c>
      <c r="V384" s="274"/>
      <c r="W384" s="20"/>
      <c r="X384" s="262" t="s">
        <v>149</v>
      </c>
      <c r="Y384" s="263"/>
      <c r="Z384" s="264" t="s">
        <v>150</v>
      </c>
      <c r="AA384" s="265"/>
      <c r="AB384" s="20"/>
      <c r="AC384" s="271" t="s">
        <v>151</v>
      </c>
      <c r="AD384" s="272"/>
      <c r="AE384" s="273" t="s">
        <v>152</v>
      </c>
      <c r="AF384" s="274"/>
      <c r="AG384" s="20"/>
      <c r="AH384" s="262" t="s">
        <v>153</v>
      </c>
      <c r="AI384" s="263"/>
      <c r="AJ384" s="264" t="s">
        <v>154</v>
      </c>
      <c r="AK384" s="265"/>
      <c r="AL384" s="20"/>
      <c r="AM384" s="271" t="s">
        <v>155</v>
      </c>
      <c r="AN384" s="272"/>
      <c r="AO384" s="273" t="s">
        <v>156</v>
      </c>
      <c r="AP384" s="274"/>
      <c r="AR384" s="262" t="s">
        <v>157</v>
      </c>
      <c r="AS384" s="263"/>
      <c r="AT384" s="264" t="s">
        <v>158</v>
      </c>
      <c r="AU384" s="265"/>
      <c r="AV384" s="41"/>
      <c r="AW384" s="271" t="s">
        <v>159</v>
      </c>
      <c r="AX384" s="272"/>
      <c r="AY384" s="273" t="s">
        <v>160</v>
      </c>
      <c r="AZ384" s="274"/>
      <c r="BA384" s="20"/>
      <c r="BB384" s="262" t="s">
        <v>161</v>
      </c>
      <c r="BC384" s="263"/>
      <c r="BD384" s="264" t="s">
        <v>162</v>
      </c>
      <c r="BE384" s="265"/>
      <c r="BF384" s="41"/>
      <c r="BG384" s="271" t="s">
        <v>163</v>
      </c>
      <c r="BH384" s="272"/>
      <c r="BI384" s="273" t="s">
        <v>164</v>
      </c>
      <c r="BJ384" s="274"/>
      <c r="BK384" s="41"/>
      <c r="BL384" s="262" t="s">
        <v>165</v>
      </c>
      <c r="BM384" s="263"/>
      <c r="BN384" s="264" t="s">
        <v>166</v>
      </c>
      <c r="BO384" s="265"/>
      <c r="BP384" s="41"/>
      <c r="BQ384" s="271" t="s">
        <v>167</v>
      </c>
      <c r="BR384" s="272"/>
      <c r="BS384" s="273" t="s">
        <v>168</v>
      </c>
      <c r="BT384" s="274"/>
      <c r="BU384" s="20"/>
      <c r="BV384" s="262" t="s">
        <v>169</v>
      </c>
      <c r="BW384" s="263"/>
      <c r="BX384" s="264" t="s">
        <v>170</v>
      </c>
      <c r="BY384" s="265"/>
      <c r="CA384" s="55" t="s">
        <v>35</v>
      </c>
      <c r="CC384" s="116" t="s">
        <v>75</v>
      </c>
      <c r="CD384" s="13"/>
      <c r="CE384" s="59">
        <f t="shared" si="3151"/>
        <v>7.0999999999999899</v>
      </c>
      <c r="CF384" s="60">
        <f t="shared" si="3185"/>
        <v>-51.410058829632696</v>
      </c>
      <c r="CG384" s="62">
        <f t="shared" si="3186"/>
        <v>-78.003762701273189</v>
      </c>
      <c r="CH384" s="64"/>
      <c r="CI384" s="86"/>
      <c r="CJ384" s="86"/>
      <c r="CK384" s="17">
        <f t="shared" si="3187"/>
        <v>-1.0803000673131342E-5</v>
      </c>
    </row>
    <row r="385" spans="2:89" ht="18.600000000000001" customHeight="1" thickTop="1" thickBot="1">
      <c r="D385" s="1">
        <v>0</v>
      </c>
      <c r="E385" s="9">
        <f t="shared" ref="E385" si="3460">$E$9*$B382</f>
        <v>1.2944800000000001</v>
      </c>
      <c r="F385" s="2">
        <v>1</v>
      </c>
      <c r="G385" s="8">
        <v>0</v>
      </c>
      <c r="I385" s="1">
        <v>0</v>
      </c>
      <c r="J385" s="9">
        <v>0</v>
      </c>
      <c r="K385" s="2">
        <v>1</v>
      </c>
      <c r="L385" s="8">
        <v>0</v>
      </c>
      <c r="N385" s="1">
        <f t="shared" ref="N385" si="3461">D385*I382+F385*I385-E385*J382-G385*J385</f>
        <v>0</v>
      </c>
      <c r="O385" s="9">
        <f t="shared" ref="O385" si="3462">(D385*J382+E385*I382+F385*J385+G385*I385)</f>
        <v>1.2944800000000001</v>
      </c>
      <c r="P385" s="2">
        <f t="shared" ref="P385" si="3463">D385*K382+F385*K385-E385*L382-G385*L385</f>
        <v>-1.3637142873693002</v>
      </c>
      <c r="Q385" s="8">
        <f t="shared" ref="Q385" si="3464">(D385*L382+E385*K382+F385*L385+G385*K385)</f>
        <v>0</v>
      </c>
      <c r="S385" s="1">
        <v>0</v>
      </c>
      <c r="T385" s="9">
        <f t="shared" ref="T385" si="3465">$T$9*$B382</f>
        <v>1.6624300000000003</v>
      </c>
      <c r="U385" s="2">
        <v>1</v>
      </c>
      <c r="V385" s="8">
        <v>0</v>
      </c>
      <c r="X385" s="1">
        <f t="shared" ref="X385" si="3466">N385*S382+P385*S385-O385*T382-Q385*T385</f>
        <v>0</v>
      </c>
      <c r="Y385" s="9">
        <f t="shared" ref="Y385" si="3467">(N385*T382+O385*S382+P385*T385+Q385*S385)</f>
        <v>-0.9725995427513463</v>
      </c>
      <c r="Z385" s="2">
        <f t="shared" ref="Z385" si="3468">N385*U382+P385*U385-O385*V382-Q385*V385</f>
        <v>-1.3637142873693002</v>
      </c>
      <c r="AA385" s="8">
        <f t="shared" ref="AA385" si="3469">(N385*V382+O385*U382+P385*V385+Q385*U385)</f>
        <v>0</v>
      </c>
      <c r="AB385" s="20"/>
      <c r="AC385" s="1">
        <v>0</v>
      </c>
      <c r="AD385" s="9">
        <v>0</v>
      </c>
      <c r="AE385" s="2">
        <v>1</v>
      </c>
      <c r="AF385" s="8">
        <v>0</v>
      </c>
      <c r="AH385" s="1">
        <f t="shared" ref="AH385" si="3470">X385*AC382+Z385*AC385-Y385*AD382-AA385*AD385</f>
        <v>0</v>
      </c>
      <c r="AI385" s="9">
        <f t="shared" ref="AI385" si="3471">(X385*AD382+Y385*AC382+Z385*AD385+AA385*AC385)</f>
        <v>-0.9725995427513463</v>
      </c>
      <c r="AJ385" s="2">
        <f t="shared" ref="AJ385" si="3472">X385*AE382+Z385*AE385-Y385*AF382-AA385*AF385</f>
        <v>5.4116019803114206</v>
      </c>
      <c r="AK385" s="8">
        <f t="shared" ref="AK385" si="3473">(X385*AF382+Y385*AE382+Z385*AF385+AA385*AE385)</f>
        <v>0</v>
      </c>
      <c r="AM385" s="1">
        <v>0</v>
      </c>
      <c r="AN385" s="9">
        <f t="shared" ref="AN385" si="3474">$AN$9*$B382</f>
        <v>1.4055800000000003</v>
      </c>
      <c r="AO385" s="2">
        <v>1</v>
      </c>
      <c r="AP385" s="8">
        <v>0</v>
      </c>
      <c r="AR385" s="1">
        <f t="shared" ref="AR385" si="3475">AH385*AM382+AJ385*AM385-AI385*AN382-AK385*AN385</f>
        <v>0</v>
      </c>
      <c r="AS385" s="9">
        <f t="shared" ref="AS385" si="3476">(AH385*AN382+AI385*AM382+AJ385*AN385+AK385*AM385)</f>
        <v>6.6338399687347813</v>
      </c>
      <c r="AT385" s="2">
        <f t="shared" ref="AT385" si="3477">AH385*AO382+AJ385*AO385-AI385*AP382-AK385*AP385</f>
        <v>5.4116019803114206</v>
      </c>
      <c r="AU385" s="8">
        <f t="shared" ref="AU385" si="3478">(AH385*AP382+AI385*AO382+AJ385*AP385+AK385*AO385)</f>
        <v>0</v>
      </c>
      <c r="AV385" s="20"/>
      <c r="AW385" s="1">
        <v>0</v>
      </c>
      <c r="AX385" s="9">
        <v>0</v>
      </c>
      <c r="AY385" s="2">
        <v>1</v>
      </c>
      <c r="AZ385" s="8">
        <v>0</v>
      </c>
      <c r="BB385" s="1">
        <f t="shared" ref="BB385" si="3479">AR385*AW382+AT385*AW385-AS385*AX382-AU385*AX385</f>
        <v>0</v>
      </c>
      <c r="BC385" s="9">
        <f t="shared" ref="BC385" si="3480">(AR385*AX382+AS385*AW382+AT385*AX385+AU385*AW385)</f>
        <v>6.6338399687347813</v>
      </c>
      <c r="BD385" s="2">
        <f t="shared" ref="BD385" si="3481">AR385*AY382+AT385*AY385-AS385*AZ382-AU385*AZ385</f>
        <v>-13.507416364938653</v>
      </c>
      <c r="BE385" s="8">
        <f t="shared" ref="BE385" si="3482">(AR385*AZ382+AS385*AY382+AT385*AZ385+AU385*AY385)</f>
        <v>0</v>
      </c>
      <c r="BG385" s="1">
        <v>0</v>
      </c>
      <c r="BH385" s="9">
        <f t="shared" ref="BH385" si="3483">$BH$9*$B382</f>
        <v>0.91960000000000008</v>
      </c>
      <c r="BI385" s="2">
        <v>1</v>
      </c>
      <c r="BJ385" s="8">
        <v>0</v>
      </c>
      <c r="BK385" s="20"/>
      <c r="BL385" s="1">
        <f t="shared" ref="BL385" si="3484">BB385*BG382+BD385*BG385-BC385*BH382-BE385*BH385</f>
        <v>0</v>
      </c>
      <c r="BM385" s="9">
        <f t="shared" ref="BM385" si="3485">(BB385*BH382+BC385*BG382+BD385*BH385+BE385*BG385)</f>
        <v>-5.7875801204628043</v>
      </c>
      <c r="BN385" s="2">
        <f t="shared" ref="BN385" si="3486">BB385*BI382+BD385*BI385-BC385*BJ382-BE385*BJ385</f>
        <v>-13.507416364938653</v>
      </c>
      <c r="BO385" s="8">
        <f t="shared" ref="BO385" si="3487">(BB385*BJ382+BC385*BI382+BD385*BJ385+BE385*BI385)</f>
        <v>0</v>
      </c>
      <c r="BP385" s="20"/>
      <c r="BQ385" s="18">
        <f t="shared" ref="BQ385:BQ448" si="3488">1/$BR$9</f>
        <v>1</v>
      </c>
      <c r="BR385" s="25">
        <v>0</v>
      </c>
      <c r="BS385" s="19">
        <v>1</v>
      </c>
      <c r="BT385" s="24">
        <v>0</v>
      </c>
      <c r="BV385" s="1">
        <f t="shared" ref="BV385" si="3489">BL385*BQ382+BN385*BQ385-BM385*BR382-BO385*BR385</f>
        <v>-13.507416364938653</v>
      </c>
      <c r="BW385" s="9">
        <f t="shared" ref="BW385" si="3490">(BL385*BR382+BM385*BQ382+BN385*BR385+BO385*BQ385)</f>
        <v>-5.7875801204628043</v>
      </c>
      <c r="BX385" s="2">
        <f t="shared" ref="BX385" si="3491">BL385*BS382+BN385*BS385-BM385*BT382-BO385*BT385</f>
        <v>-13.507416364938653</v>
      </c>
      <c r="BY385" s="8">
        <f t="shared" ref="BY385" si="3492">(BL385*BT382+BM385*BS382+BN385*BT385+BO385*BS385)</f>
        <v>0</v>
      </c>
      <c r="CA385" s="56">
        <f t="shared" ref="CA385" si="3493">(180/PI())*ATAN(-1*(BW382+BW385)/(BV382+BV385))</f>
        <v>43.427373896824456</v>
      </c>
      <c r="CC385" s="117">
        <f t="shared" ref="CC385" si="3494">20*LOG(((1-(10^(CA382/20)^2)*(1-((1-CC382)/(1+CC382))^2))^0.5))</f>
        <v>-1.057187887824268E-2</v>
      </c>
      <c r="CD385" s="13"/>
      <c r="CE385" s="59">
        <f t="shared" si="3151"/>
        <v>7.1199999999999903</v>
      </c>
      <c r="CF385" s="60">
        <f t="shared" si="3185"/>
        <v>-51.428827131902359</v>
      </c>
      <c r="CG385" s="62">
        <f t="shared" si="3186"/>
        <v>-78.037921899045202</v>
      </c>
      <c r="CH385" s="64"/>
      <c r="CI385" s="86"/>
      <c r="CJ385" s="86"/>
      <c r="CK385" s="17">
        <f t="shared" si="3187"/>
        <v>-1.0731415312552858E-5</v>
      </c>
    </row>
    <row r="386" spans="2:89" ht="18.600000000000001" customHeight="1">
      <c r="CE386" s="59">
        <f t="shared" si="3151"/>
        <v>7.1399999999999899</v>
      </c>
      <c r="CF386" s="60">
        <f t="shared" si="3185"/>
        <v>-51.4475771785457</v>
      </c>
      <c r="CG386" s="62">
        <f t="shared" si="3186"/>
        <v>-78.071885799067189</v>
      </c>
      <c r="CH386" s="86"/>
      <c r="CI386" s="86"/>
      <c r="CJ386" s="86"/>
      <c r="CK386" s="17">
        <f t="shared" si="3187"/>
        <v>-1.0660406603739176E-5</v>
      </c>
    </row>
    <row r="387" spans="2:89" ht="18.600000000000001" customHeight="1" thickBot="1">
      <c r="E387" s="6" t="s">
        <v>3</v>
      </c>
      <c r="J387" s="6" t="s">
        <v>5</v>
      </c>
      <c r="O387" s="6" t="s">
        <v>10</v>
      </c>
      <c r="T387" s="6" t="s">
        <v>6</v>
      </c>
      <c r="Y387" s="6" t="s">
        <v>11</v>
      </c>
      <c r="AD387" s="6" t="s">
        <v>12</v>
      </c>
      <c r="AI387" s="6" t="s">
        <v>13</v>
      </c>
      <c r="AN387" s="6" t="s">
        <v>14</v>
      </c>
      <c r="AS387" s="6" t="s">
        <v>15</v>
      </c>
      <c r="AX387" s="6" t="s">
        <v>19</v>
      </c>
      <c r="BC387" s="6" t="s">
        <v>17</v>
      </c>
      <c r="BH387" s="6" t="s">
        <v>20</v>
      </c>
      <c r="BM387" s="6" t="s">
        <v>18</v>
      </c>
      <c r="BQ387" s="26" t="s">
        <v>16</v>
      </c>
      <c r="BR387" s="26"/>
      <c r="BS387" s="21"/>
      <c r="BT387" s="21"/>
      <c r="BU387" s="21"/>
      <c r="BV387" s="21"/>
      <c r="BW387" s="26" t="s">
        <v>21</v>
      </c>
      <c r="BX387" s="21"/>
      <c r="BY387" s="21"/>
      <c r="CE387" s="59">
        <f t="shared" si="3151"/>
        <v>7.1599999999999904</v>
      </c>
      <c r="CF387" s="60">
        <f t="shared" si="3185"/>
        <v>-51.466308751265103</v>
      </c>
      <c r="CG387" s="62">
        <f t="shared" si="3186"/>
        <v>-78.105656082543391</v>
      </c>
      <c r="CH387" s="86"/>
      <c r="CI387" s="86"/>
      <c r="CJ387" s="86"/>
      <c r="CK387" s="17">
        <f t="shared" si="3187"/>
        <v>-1.0589969641136343E-5</v>
      </c>
    </row>
    <row r="388" spans="2:89" ht="18.600000000000001" customHeight="1" thickBot="1">
      <c r="B388" s="11"/>
      <c r="D388" s="266" t="s">
        <v>113</v>
      </c>
      <c r="E388" s="267"/>
      <c r="F388" s="268" t="s">
        <v>114</v>
      </c>
      <c r="G388" s="269"/>
      <c r="H388" s="237"/>
      <c r="I388" s="262" t="s">
        <v>0</v>
      </c>
      <c r="J388" s="263"/>
      <c r="K388" s="264" t="s">
        <v>1</v>
      </c>
      <c r="L388" s="265"/>
      <c r="M388" s="21"/>
      <c r="N388" s="262" t="s">
        <v>115</v>
      </c>
      <c r="O388" s="263"/>
      <c r="P388" s="264" t="s">
        <v>116</v>
      </c>
      <c r="Q388" s="265"/>
      <c r="R388" s="21"/>
      <c r="S388" s="266" t="s">
        <v>117</v>
      </c>
      <c r="T388" s="267"/>
      <c r="U388" s="268" t="s">
        <v>118</v>
      </c>
      <c r="V388" s="269"/>
      <c r="W388" s="20"/>
      <c r="X388" s="262" t="s">
        <v>119</v>
      </c>
      <c r="Y388" s="263"/>
      <c r="Z388" s="264" t="s">
        <v>120</v>
      </c>
      <c r="AA388" s="265"/>
      <c r="AB388" s="20"/>
      <c r="AC388" s="262" t="s">
        <v>121</v>
      </c>
      <c r="AD388" s="263"/>
      <c r="AE388" s="264" t="s">
        <v>7</v>
      </c>
      <c r="AF388" s="265"/>
      <c r="AG388" s="20"/>
      <c r="AH388" s="262" t="s">
        <v>122</v>
      </c>
      <c r="AI388" s="263"/>
      <c r="AJ388" s="264" t="s">
        <v>123</v>
      </c>
      <c r="AK388" s="265"/>
      <c r="AL388" s="20"/>
      <c r="AM388" s="266" t="s">
        <v>124</v>
      </c>
      <c r="AN388" s="267"/>
      <c r="AO388" s="268" t="s">
        <v>125</v>
      </c>
      <c r="AP388" s="269"/>
      <c r="AQ388" s="21"/>
      <c r="AR388" s="262" t="s">
        <v>126</v>
      </c>
      <c r="AS388" s="263"/>
      <c r="AT388" s="264" t="s">
        <v>2</v>
      </c>
      <c r="AU388" s="265"/>
      <c r="AV388" s="41"/>
      <c r="AW388" s="262" t="s">
        <v>127</v>
      </c>
      <c r="AX388" s="263"/>
      <c r="AY388" s="264" t="s">
        <v>128</v>
      </c>
      <c r="AZ388" s="265"/>
      <c r="BA388" s="20"/>
      <c r="BB388" s="262" t="s">
        <v>129</v>
      </c>
      <c r="BC388" s="263"/>
      <c r="BD388" s="264" t="s">
        <v>130</v>
      </c>
      <c r="BE388" s="265"/>
      <c r="BF388" s="41"/>
      <c r="BG388" s="266" t="s">
        <v>131</v>
      </c>
      <c r="BH388" s="267"/>
      <c r="BI388" s="268" t="s">
        <v>132</v>
      </c>
      <c r="BJ388" s="269"/>
      <c r="BK388" s="41"/>
      <c r="BL388" s="262" t="s">
        <v>133</v>
      </c>
      <c r="BM388" s="263"/>
      <c r="BN388" s="264" t="s">
        <v>134</v>
      </c>
      <c r="BO388" s="265"/>
      <c r="BP388" s="41"/>
      <c r="BQ388" s="262" t="s">
        <v>135</v>
      </c>
      <c r="BR388" s="263"/>
      <c r="BS388" s="264" t="s">
        <v>136</v>
      </c>
      <c r="BT388" s="265"/>
      <c r="BU388" s="20"/>
      <c r="BV388" s="262" t="s">
        <v>137</v>
      </c>
      <c r="BW388" s="263"/>
      <c r="BX388" s="264" t="s">
        <v>138</v>
      </c>
      <c r="BY388" s="265"/>
      <c r="CA388" s="27" t="s">
        <v>8</v>
      </c>
      <c r="CC388" s="113" t="s">
        <v>74</v>
      </c>
      <c r="CD388" s="13"/>
      <c r="CE388" s="59">
        <f t="shared" si="3151"/>
        <v>7.1799999999999899</v>
      </c>
      <c r="CF388" s="60">
        <f t="shared" si="3185"/>
        <v>-51.485021637653539</v>
      </c>
      <c r="CG388" s="62">
        <f t="shared" si="3186"/>
        <v>-78.139234411311648</v>
      </c>
      <c r="CH388" s="64"/>
      <c r="CI388" s="86"/>
      <c r="CJ388" s="86"/>
      <c r="CK388" s="17">
        <f t="shared" si="3187"/>
        <v>-1.0520099551013536E-5</v>
      </c>
    </row>
    <row r="389" spans="2:89" ht="18.600000000000001" customHeight="1" thickTop="1" thickBot="1">
      <c r="B389" s="37">
        <v>1.1200000000000001</v>
      </c>
      <c r="D389" s="1">
        <v>1</v>
      </c>
      <c r="E389" s="7">
        <v>0</v>
      </c>
      <c r="F389" s="2">
        <v>0</v>
      </c>
      <c r="G389" s="8">
        <v>0</v>
      </c>
      <c r="I389" s="1">
        <v>1</v>
      </c>
      <c r="J389" s="9">
        <v>0</v>
      </c>
      <c r="K389" s="2">
        <v>0</v>
      </c>
      <c r="L389" s="8">
        <f t="shared" ref="L389:L452" si="3495">IF(0=(1-$J$9*$K$9*$B389^2),10^18,$B389*$K$9/(1-$J$9*$K$9*$B389^2))</f>
        <v>1.886150421999184</v>
      </c>
      <c r="N389" s="1">
        <f t="shared" ref="N389" si="3496">D389*I389+F389*I392-E389*J389-G389*J392</f>
        <v>1</v>
      </c>
      <c r="O389" s="9">
        <f t="shared" ref="O389" si="3497">(D389*J389+E389*I389+F389*J392+G389*I392)</f>
        <v>0</v>
      </c>
      <c r="P389" s="2">
        <f t="shared" ref="P389" si="3498">D389*K389+F389*K392-E389*L389-G389*L392</f>
        <v>0</v>
      </c>
      <c r="Q389" s="8">
        <f t="shared" ref="Q389" si="3499">(D389*L389+E389*K389+F389*L392+G389*K392)</f>
        <v>1.886150421999184</v>
      </c>
      <c r="S389" s="1">
        <v>1</v>
      </c>
      <c r="T389" s="7">
        <v>0</v>
      </c>
      <c r="U389" s="2">
        <v>0</v>
      </c>
      <c r="V389" s="8">
        <v>0</v>
      </c>
      <c r="X389" s="1">
        <f t="shared" ref="X389" si="3500">N389*S389+P389*S392-O389*T389-Q389*T392</f>
        <v>-2.1926038286994514</v>
      </c>
      <c r="Y389" s="9">
        <f t="shared" ref="Y389" si="3501">(N389*T389+O389*S389+P389*T392+Q389*S392)</f>
        <v>0</v>
      </c>
      <c r="Z389" s="2">
        <f t="shared" ref="Z389" si="3502">N389*U389+P389*U392-O389*V389-Q389*V392</f>
        <v>0</v>
      </c>
      <c r="AA389" s="8">
        <f t="shared" ref="AA389" si="3503">(N389*V389+O389*U389+P389*V392+Q389*U392)</f>
        <v>1.886150421999184</v>
      </c>
      <c r="AB389" s="20"/>
      <c r="AC389" s="1">
        <v>1</v>
      </c>
      <c r="AD389" s="9">
        <v>0</v>
      </c>
      <c r="AE389" s="2">
        <v>0</v>
      </c>
      <c r="AF389" s="8">
        <f t="shared" ref="AF389:AF452" si="3504">IF(0=(1-$AE$9*$AD$9*$B389^2),10^18,$B389*$AE$9/(1-$AE$9*$AD$9*$B389^2))</f>
        <v>9.9100074336788317</v>
      </c>
      <c r="AH389" s="1">
        <f t="shared" ref="AH389" si="3505">X389*AC389+Z389*AC392-Y389*AD389-AA389*AD392</f>
        <v>-2.1926038286994514</v>
      </c>
      <c r="AI389" s="9">
        <f t="shared" ref="AI389" si="3506">(X389*AD389+Y389*AC389+Z389*AD392+AA389*AC392)</f>
        <v>0</v>
      </c>
      <c r="AJ389" s="2">
        <f t="shared" ref="AJ389" si="3507">X389*AE389+Z389*AE392-Y389*AF389-AA389*AF392</f>
        <v>0</v>
      </c>
      <c r="AK389" s="8">
        <f t="shared" ref="AK389" si="3508">(X389*AF389+Y389*AE389+Z389*AF392+AA389*AE392)</f>
        <v>-19.842569819525046</v>
      </c>
      <c r="AM389" s="1">
        <v>1</v>
      </c>
      <c r="AN389" s="7">
        <v>0</v>
      </c>
      <c r="AO389" s="2">
        <v>0</v>
      </c>
      <c r="AP389" s="8">
        <v>0</v>
      </c>
      <c r="AR389" s="1">
        <f t="shared" ref="AR389" si="3509">AH389*AM389+AJ389*AM392-AI389*AN389-AK389*AN392</f>
        <v>26.20481217253635</v>
      </c>
      <c r="AS389" s="9">
        <f t="shared" ref="AS389" si="3510">(AH389*AN389+AI389*AM389+AJ389*AN392+AK389*AM392)</f>
        <v>0</v>
      </c>
      <c r="AT389" s="2">
        <f t="shared" ref="AT389" si="3511">AH389*AO389+AJ389*AO392-AI389*AP389-AK389*AP392</f>
        <v>0</v>
      </c>
      <c r="AU389" s="8">
        <f t="shared" ref="AU389" si="3512">(AH389*AP389+AI389*AO389+AJ389*AP392+AK389*AO392)</f>
        <v>-19.842569819525046</v>
      </c>
      <c r="AV389" s="20"/>
      <c r="AW389" s="1">
        <v>1</v>
      </c>
      <c r="AX389" s="9">
        <v>0</v>
      </c>
      <c r="AY389" s="2">
        <v>0</v>
      </c>
      <c r="AZ389" s="8">
        <f t="shared" ref="AZ389:AZ452" si="3513">IF(0=(1-$AX$9*$AY$9*$B389^2),10^18,$B389*$AY$9/(1-$AX$9*$AY$9*$B389^2))</f>
        <v>3.1630274394782889</v>
      </c>
      <c r="BB389" s="1">
        <f t="shared" ref="BB389" si="3514">AR389*AW389+AT389*AW392-AS389*AX389-AU389*AX392</f>
        <v>26.20481217253635</v>
      </c>
      <c r="BC389" s="9">
        <f t="shared" ref="BC389" si="3515">(AR389*AX389+AS389*AW389+AT389*AX392+AU389*AW392)</f>
        <v>0</v>
      </c>
      <c r="BD389" s="2">
        <f t="shared" ref="BD389" si="3516">AR389*AY389+AT389*AY392-AS389*AZ389-AU389*AZ392</f>
        <v>0</v>
      </c>
      <c r="BE389" s="8">
        <f t="shared" ref="BE389" si="3517">(AR389*AZ389+AS389*AY389+AT389*AZ392+AU389*AY392)</f>
        <v>63.043970128582096</v>
      </c>
      <c r="BG389" s="1">
        <v>1</v>
      </c>
      <c r="BH389" s="7">
        <v>0</v>
      </c>
      <c r="BI389" s="2">
        <v>0</v>
      </c>
      <c r="BJ389" s="8">
        <v>0</v>
      </c>
      <c r="BK389" s="20"/>
      <c r="BL389" s="1">
        <f t="shared" ref="BL389" si="3518">BB389*BG389+BD389*BG392-BC389*BH389-BE389*BH392</f>
        <v>-32.824517938257642</v>
      </c>
      <c r="BM389" s="9">
        <f t="shared" ref="BM389" si="3519">(BB389*BH389+BC389*BG389+BD389*BH392+BE389*BG392)</f>
        <v>0</v>
      </c>
      <c r="BN389" s="2">
        <f t="shared" ref="BN389" si="3520">BB389*BI389+BD389*BI392-BC389*BJ389-BE389*BJ392</f>
        <v>0</v>
      </c>
      <c r="BO389" s="8">
        <f t="shared" ref="BO389" si="3521">(BB389*BJ389+BC389*BI389+BD389*BJ392+BE389*BI392)</f>
        <v>63.043970128582096</v>
      </c>
      <c r="BP389" s="20"/>
      <c r="BQ389" s="16">
        <v>1</v>
      </c>
      <c r="BR389" s="23">
        <v>0</v>
      </c>
      <c r="BS389" s="14">
        <v>0</v>
      </c>
      <c r="BT389" s="22">
        <v>0</v>
      </c>
      <c r="BV389" s="1">
        <f t="shared" ref="BV389" si="3522">BL389*BQ389+BN389*BQ392-BM389*BR389-BO389*BR392</f>
        <v>-32.824517938257642</v>
      </c>
      <c r="BW389" s="9">
        <f t="shared" ref="BW389" si="3523">(BL389*BR389+BM389*BQ389+BN389*BR392+BO389*BQ392)</f>
        <v>63.043970128582096</v>
      </c>
      <c r="BX389" s="2">
        <f t="shared" ref="BX389" si="3524">BL389*BS389+BN389*BS392-BM389*BT389-BO389*BT392</f>
        <v>0</v>
      </c>
      <c r="BY389" s="8">
        <f t="shared" ref="BY389" si="3525">(BL389*BT389+BM389*BS389+BN389*BT392+BO389*BS392)</f>
        <v>63.043970128582096</v>
      </c>
      <c r="CA389" s="28">
        <f t="shared" ref="CA389" si="3526">20*LOG(((1+$BR$9)/$BR$9)/((BV389+BV392)^2+(BW389+BW392)^2)^0.5)</f>
        <v>-32.056259933433545</v>
      </c>
      <c r="CC389" s="114">
        <f t="shared" ref="CC389" si="3527">((BV389^2+BW389^2)^0.5)/((BV392^2+BW392^2)^0.5)</f>
        <v>1.9215426426862323</v>
      </c>
      <c r="CD389" s="13"/>
      <c r="CE389" s="59">
        <f t="shared" si="3151"/>
        <v>7.1999999999999904</v>
      </c>
      <c r="CF389" s="60">
        <f t="shared" si="3185"/>
        <v>-51.503715631063464</v>
      </c>
      <c r="CG389" s="62">
        <f t="shared" si="3186"/>
        <v>-78.172622428123205</v>
      </c>
      <c r="CH389" s="64"/>
      <c r="CI389" s="86"/>
      <c r="CJ389" s="86"/>
      <c r="CK389" s="17">
        <f t="shared" si="3187"/>
        <v>-1.0450791490498709E-5</v>
      </c>
    </row>
    <row r="390" spans="2:89" ht="18.600000000000001" customHeight="1" thickBot="1">
      <c r="D390" s="3"/>
      <c r="G390" s="4"/>
      <c r="I390" s="3"/>
      <c r="L390" s="4"/>
      <c r="N390" s="3"/>
      <c r="Q390" s="4"/>
      <c r="S390" s="3"/>
      <c r="V390" s="4"/>
      <c r="X390" s="3"/>
      <c r="AA390" s="4"/>
      <c r="AC390" s="3"/>
      <c r="AF390" s="4"/>
      <c r="AH390" s="3"/>
      <c r="AK390" s="4"/>
      <c r="AM390" s="3"/>
      <c r="AP390" s="4"/>
      <c r="AR390" s="3"/>
      <c r="AU390" s="4"/>
      <c r="AW390" s="3"/>
      <c r="AZ390" s="4"/>
      <c r="BB390" s="3"/>
      <c r="BE390" s="4"/>
      <c r="BG390" s="3"/>
      <c r="BJ390" s="4"/>
      <c r="BL390" s="3"/>
      <c r="BO390" s="4"/>
      <c r="BQ390" s="16"/>
      <c r="BR390" s="14"/>
      <c r="BS390" s="14"/>
      <c r="BT390" s="17"/>
      <c r="BV390" s="3"/>
      <c r="BY390" s="4"/>
      <c r="CC390" s="115"/>
      <c r="CD390" s="13"/>
      <c r="CE390" s="59">
        <f t="shared" si="3151"/>
        <v>7.21999999999999</v>
      </c>
      <c r="CF390" s="60">
        <f t="shared" si="3185"/>
        <v>-51.522390530478724</v>
      </c>
      <c r="CG390" s="62">
        <f t="shared" si="3186"/>
        <v>-78.205821756917629</v>
      </c>
      <c r="CH390" s="64"/>
      <c r="CI390" s="86"/>
      <c r="CJ390" s="86"/>
      <c r="CK390" s="17">
        <f t="shared" si="3187"/>
        <v>-1.0382040650471589E-5</v>
      </c>
    </row>
    <row r="391" spans="2:89" ht="18.600000000000001" customHeight="1" thickBot="1">
      <c r="D391" s="271" t="s">
        <v>141</v>
      </c>
      <c r="E391" s="272"/>
      <c r="F391" s="273" t="s">
        <v>142</v>
      </c>
      <c r="G391" s="274"/>
      <c r="H391" s="237"/>
      <c r="I391" s="271" t="s">
        <v>143</v>
      </c>
      <c r="J391" s="272"/>
      <c r="K391" s="273" t="s">
        <v>144</v>
      </c>
      <c r="L391" s="274"/>
      <c r="N391" s="262" t="s">
        <v>145</v>
      </c>
      <c r="O391" s="263"/>
      <c r="P391" s="264" t="s">
        <v>146</v>
      </c>
      <c r="Q391" s="265"/>
      <c r="S391" s="271" t="s">
        <v>147</v>
      </c>
      <c r="T391" s="272"/>
      <c r="U391" s="273" t="s">
        <v>148</v>
      </c>
      <c r="V391" s="274"/>
      <c r="W391" s="20"/>
      <c r="X391" s="262" t="s">
        <v>149</v>
      </c>
      <c r="Y391" s="263"/>
      <c r="Z391" s="264" t="s">
        <v>150</v>
      </c>
      <c r="AA391" s="265"/>
      <c r="AB391" s="20"/>
      <c r="AC391" s="271" t="s">
        <v>151</v>
      </c>
      <c r="AD391" s="272"/>
      <c r="AE391" s="273" t="s">
        <v>152</v>
      </c>
      <c r="AF391" s="274"/>
      <c r="AG391" s="20"/>
      <c r="AH391" s="262" t="s">
        <v>153</v>
      </c>
      <c r="AI391" s="263"/>
      <c r="AJ391" s="264" t="s">
        <v>154</v>
      </c>
      <c r="AK391" s="265"/>
      <c r="AL391" s="20"/>
      <c r="AM391" s="271" t="s">
        <v>155</v>
      </c>
      <c r="AN391" s="272"/>
      <c r="AO391" s="273" t="s">
        <v>156</v>
      </c>
      <c r="AP391" s="274"/>
      <c r="AR391" s="262" t="s">
        <v>157</v>
      </c>
      <c r="AS391" s="263"/>
      <c r="AT391" s="264" t="s">
        <v>158</v>
      </c>
      <c r="AU391" s="265"/>
      <c r="AV391" s="41"/>
      <c r="AW391" s="271" t="s">
        <v>159</v>
      </c>
      <c r="AX391" s="272"/>
      <c r="AY391" s="273" t="s">
        <v>160</v>
      </c>
      <c r="AZ391" s="274"/>
      <c r="BA391" s="20"/>
      <c r="BB391" s="262" t="s">
        <v>161</v>
      </c>
      <c r="BC391" s="263"/>
      <c r="BD391" s="264" t="s">
        <v>162</v>
      </c>
      <c r="BE391" s="265"/>
      <c r="BF391" s="41"/>
      <c r="BG391" s="271" t="s">
        <v>163</v>
      </c>
      <c r="BH391" s="272"/>
      <c r="BI391" s="273" t="s">
        <v>164</v>
      </c>
      <c r="BJ391" s="274"/>
      <c r="BK391" s="41"/>
      <c r="BL391" s="262" t="s">
        <v>165</v>
      </c>
      <c r="BM391" s="263"/>
      <c r="BN391" s="264" t="s">
        <v>166</v>
      </c>
      <c r="BO391" s="265"/>
      <c r="BP391" s="41"/>
      <c r="BQ391" s="271" t="s">
        <v>167</v>
      </c>
      <c r="BR391" s="272"/>
      <c r="BS391" s="273" t="s">
        <v>168</v>
      </c>
      <c r="BT391" s="274"/>
      <c r="BU391" s="20"/>
      <c r="BV391" s="262" t="s">
        <v>169</v>
      </c>
      <c r="BW391" s="263"/>
      <c r="BX391" s="264" t="s">
        <v>170</v>
      </c>
      <c r="BY391" s="265"/>
      <c r="CA391" s="55" t="s">
        <v>35</v>
      </c>
      <c r="CC391" s="116" t="s">
        <v>75</v>
      </c>
      <c r="CD391" s="13"/>
      <c r="CE391" s="59">
        <f t="shared" si="3151"/>
        <v>7.2399999999999904</v>
      </c>
      <c r="CF391" s="60">
        <f t="shared" si="3185"/>
        <v>-51.541046140389625</v>
      </c>
      <c r="CG391" s="62">
        <f t="shared" si="3186"/>
        <v>-78.23883400309299</v>
      </c>
      <c r="CH391" s="64"/>
      <c r="CI391" s="86"/>
      <c r="CJ391" s="86"/>
      <c r="CK391" s="17">
        <f t="shared" si="3187"/>
        <v>-1.0313842249777679E-5</v>
      </c>
    </row>
    <row r="392" spans="2:89" ht="18.600000000000001" customHeight="1" thickTop="1" thickBot="1">
      <c r="D392" s="1">
        <v>0</v>
      </c>
      <c r="E392" s="9">
        <f t="shared" ref="E392" si="3528">$E$9*$B389</f>
        <v>1.3180160000000003</v>
      </c>
      <c r="F392" s="2">
        <v>1</v>
      </c>
      <c r="G392" s="8">
        <v>0</v>
      </c>
      <c r="I392" s="1">
        <v>0</v>
      </c>
      <c r="J392" s="9">
        <v>0</v>
      </c>
      <c r="K392" s="2">
        <v>1</v>
      </c>
      <c r="L392" s="8">
        <v>0</v>
      </c>
      <c r="N392" s="1">
        <f t="shared" ref="N392" si="3529">D392*I389+F392*I392-E392*J389-G392*J392</f>
        <v>0</v>
      </c>
      <c r="O392" s="9">
        <f t="shared" ref="O392" si="3530">(D392*J389+E392*I389+F392*J392+G392*I392)</f>
        <v>1.3180160000000003</v>
      </c>
      <c r="P392" s="2">
        <f t="shared" ref="P392" si="3531">D392*K389+F392*K392-E392*L389-G392*L392</f>
        <v>-1.4859764346016773</v>
      </c>
      <c r="Q392" s="8">
        <f t="shared" ref="Q392" si="3532">(D392*L389+E392*K389+F392*L392+G392*K392)</f>
        <v>0</v>
      </c>
      <c r="S392" s="1">
        <v>0</v>
      </c>
      <c r="T392" s="9">
        <f t="shared" ref="T392" si="3533">$T$9*$B389</f>
        <v>1.6926560000000002</v>
      </c>
      <c r="U392" s="2">
        <v>1</v>
      </c>
      <c r="V392" s="8">
        <v>0</v>
      </c>
      <c r="X392" s="1">
        <f t="shared" ref="X392" si="3534">N392*S389+P392*S392-O392*T389-Q392*T392</f>
        <v>0</v>
      </c>
      <c r="Y392" s="9">
        <f t="shared" ref="Y392" si="3535">(N392*T389+O392*S389+P392*T392+Q392*S392)</f>
        <v>-1.1972309278871365</v>
      </c>
      <c r="Z392" s="2">
        <f t="shared" ref="Z392" si="3536">N392*U389+P392*U392-O392*V389-Q392*V392</f>
        <v>-1.4859764346016773</v>
      </c>
      <c r="AA392" s="8">
        <f t="shared" ref="AA392" si="3537">(N392*V389+O392*U389+P392*V392+Q392*U392)</f>
        <v>0</v>
      </c>
      <c r="AB392" s="20"/>
      <c r="AC392" s="1">
        <v>0</v>
      </c>
      <c r="AD392" s="9">
        <v>0</v>
      </c>
      <c r="AE392" s="2">
        <v>1</v>
      </c>
      <c r="AF392" s="8">
        <v>0</v>
      </c>
      <c r="AH392" s="1">
        <f t="shared" ref="AH392" si="3538">X392*AC389+Z392*AC392-Y392*AD389-AA392*AD392</f>
        <v>0</v>
      </c>
      <c r="AI392" s="9">
        <f t="shared" ref="AI392" si="3539">(X392*AD389+Y392*AC389+Z392*AD392+AA392*AC392)</f>
        <v>-1.1972309278871365</v>
      </c>
      <c r="AJ392" s="2">
        <f t="shared" ref="AJ392" si="3540">X392*AE389+Z392*AE392-Y392*AF389-AA392*AF392</f>
        <v>10.378590960590049</v>
      </c>
      <c r="AK392" s="8">
        <f t="shared" ref="AK392" si="3541">(X392*AF389+Y392*AE389+Z392*AF392+AA392*AE392)</f>
        <v>0</v>
      </c>
      <c r="AM392" s="1">
        <v>0</v>
      </c>
      <c r="AN392" s="9">
        <f t="shared" ref="AN392" si="3542">$AN$9*$B389</f>
        <v>1.4311360000000002</v>
      </c>
      <c r="AO392" s="2">
        <v>1</v>
      </c>
      <c r="AP392" s="8">
        <v>0</v>
      </c>
      <c r="AR392" s="1">
        <f t="shared" ref="AR392" si="3543">AH392*AM389+AJ392*AM392-AI392*AN389-AK392*AN392</f>
        <v>0</v>
      </c>
      <c r="AS392" s="9">
        <f t="shared" ref="AS392" si="3544">(AH392*AN389+AI392*AM389+AJ392*AN392+AK392*AM392)</f>
        <v>13.655944225087865</v>
      </c>
      <c r="AT392" s="2">
        <f t="shared" ref="AT392" si="3545">AH392*AO389+AJ392*AO392-AI392*AP389-AK392*AP392</f>
        <v>10.378590960590049</v>
      </c>
      <c r="AU392" s="8">
        <f t="shared" ref="AU392" si="3546">(AH392*AP389+AI392*AO389+AJ392*AP392+AK392*AO392)</f>
        <v>0</v>
      </c>
      <c r="AV392" s="20"/>
      <c r="AW392" s="1">
        <v>0</v>
      </c>
      <c r="AX392" s="9">
        <v>0</v>
      </c>
      <c r="AY392" s="2">
        <v>1</v>
      </c>
      <c r="AZ392" s="8">
        <v>0</v>
      </c>
      <c r="BB392" s="1">
        <f t="shared" ref="BB392" si="3547">AR392*AW389+AT392*AW392-AS392*AX389-AU392*AX392</f>
        <v>0</v>
      </c>
      <c r="BC392" s="9">
        <f t="shared" ref="BC392" si="3548">(AR392*AX389+AS392*AW389+AT392*AX392+AU392*AW392)</f>
        <v>13.655944225087865</v>
      </c>
      <c r="BD392" s="2">
        <f t="shared" ref="BD392" si="3549">AR392*AY389+AT392*AY392-AS392*AZ389-AU392*AZ392</f>
        <v>-32.815535335347946</v>
      </c>
      <c r="BE392" s="8">
        <f t="shared" ref="BE392" si="3550">(AR392*AZ389+AS392*AY389+AT392*AZ392+AU392*AY392)</f>
        <v>0</v>
      </c>
      <c r="BG392" s="1">
        <v>0</v>
      </c>
      <c r="BH392" s="9">
        <f t="shared" ref="BH392" si="3551">$BH$9*$B389</f>
        <v>0.93632000000000004</v>
      </c>
      <c r="BI392" s="2">
        <v>1</v>
      </c>
      <c r="BJ392" s="8">
        <v>0</v>
      </c>
      <c r="BK392" s="20"/>
      <c r="BL392" s="1">
        <f t="shared" ref="BL392" si="3552">BB392*BG389+BD392*BG392-BC392*BH389-BE392*BH392</f>
        <v>0</v>
      </c>
      <c r="BM392" s="9">
        <f t="shared" ref="BM392" si="3553">(BB392*BH389+BC392*BG389+BD392*BH392+BE392*BG392)</f>
        <v>-17.069897820105126</v>
      </c>
      <c r="BN392" s="2">
        <f t="shared" ref="BN392" si="3554">BB392*BI389+BD392*BI392-BC392*BJ389-BE392*BJ392</f>
        <v>-32.815535335347946</v>
      </c>
      <c r="BO392" s="8">
        <f t="shared" ref="BO392" si="3555">(BB392*BJ389+BC392*BI389+BD392*BJ392+BE392*BI392)</f>
        <v>0</v>
      </c>
      <c r="BP392" s="20"/>
      <c r="BQ392" s="18">
        <f t="shared" ref="BQ392:BQ455" si="3556">1/$BR$9</f>
        <v>1</v>
      </c>
      <c r="BR392" s="25">
        <v>0</v>
      </c>
      <c r="BS392" s="19">
        <v>1</v>
      </c>
      <c r="BT392" s="24">
        <v>0</v>
      </c>
      <c r="BV392" s="1">
        <f t="shared" ref="BV392" si="3557">BL392*BQ389+BN392*BQ392-BM392*BR389-BO392*BR392</f>
        <v>-32.815535335347946</v>
      </c>
      <c r="BW392" s="9">
        <f t="shared" ref="BW392" si="3558">(BL392*BR389+BM392*BQ389+BN392*BR392+BO392*BQ392)</f>
        <v>-17.069897820105126</v>
      </c>
      <c r="BX392" s="2">
        <f t="shared" ref="BX392" si="3559">BL392*BS389+BN392*BS392-BM392*BT389-BO392*BT392</f>
        <v>-32.815535335347946</v>
      </c>
      <c r="BY392" s="8">
        <f t="shared" ref="BY392" si="3560">(BL392*BT389+BM392*BS389+BN392*BT392+BO392*BS392)</f>
        <v>0</v>
      </c>
      <c r="CA392" s="56">
        <f t="shared" ref="CA392" si="3561">(180/PI())*ATAN(-1*(BW389+BW392)/(BV389+BV392))</f>
        <v>35.007269304294987</v>
      </c>
      <c r="CC392" s="117">
        <f t="shared" ref="CC392" si="3562">20*LOG(((1-(10^(CA389/20)^2)*(1-((1-CC389)/(1+CC389))^2))^0.5))</f>
        <v>-2.4364959613718015E-3</v>
      </c>
      <c r="CD392" s="13"/>
      <c r="CE392" s="59">
        <f t="shared" si="3151"/>
        <v>7.25999999999999</v>
      </c>
      <c r="CF392" s="60">
        <f t="shared" si="3185"/>
        <v>-51.559682270670763</v>
      </c>
      <c r="CG392" s="62">
        <f t="shared" si="3186"/>
        <v>-78.271660753771371</v>
      </c>
      <c r="CH392" s="64"/>
      <c r="CI392" s="86"/>
      <c r="CJ392" s="86"/>
      <c r="CK392" s="17">
        <f t="shared" si="3187"/>
        <v>-1.0246191542942911E-5</v>
      </c>
    </row>
    <row r="393" spans="2:89" ht="18.600000000000001" customHeight="1">
      <c r="CE393" s="59">
        <f t="shared" si="3151"/>
        <v>7.2799999999999896</v>
      </c>
      <c r="CF393" s="60">
        <f t="shared" si="3185"/>
        <v>-51.578298736461946</v>
      </c>
      <c r="CG393" s="62">
        <f t="shared" si="3186"/>
        <v>-78.304303578059816</v>
      </c>
      <c r="CH393" s="86"/>
      <c r="CI393" s="86"/>
      <c r="CJ393" s="86"/>
      <c r="CK393" s="17">
        <f t="shared" si="3187"/>
        <v>-1.0179083816316308E-5</v>
      </c>
    </row>
    <row r="394" spans="2:89" ht="18.600000000000001" customHeight="1" thickBot="1">
      <c r="E394" s="6" t="s">
        <v>3</v>
      </c>
      <c r="J394" s="6" t="s">
        <v>5</v>
      </c>
      <c r="O394" s="6" t="s">
        <v>10</v>
      </c>
      <c r="T394" s="6" t="s">
        <v>6</v>
      </c>
      <c r="Y394" s="6" t="s">
        <v>11</v>
      </c>
      <c r="AD394" s="6" t="s">
        <v>12</v>
      </c>
      <c r="AI394" s="6" t="s">
        <v>13</v>
      </c>
      <c r="AN394" s="6" t="s">
        <v>14</v>
      </c>
      <c r="AS394" s="6" t="s">
        <v>15</v>
      </c>
      <c r="AX394" s="6" t="s">
        <v>19</v>
      </c>
      <c r="BC394" s="6" t="s">
        <v>17</v>
      </c>
      <c r="BH394" s="6" t="s">
        <v>20</v>
      </c>
      <c r="BM394" s="6" t="s">
        <v>18</v>
      </c>
      <c r="BQ394" s="26" t="s">
        <v>16</v>
      </c>
      <c r="BR394" s="26"/>
      <c r="BS394" s="21"/>
      <c r="BT394" s="21"/>
      <c r="BU394" s="21"/>
      <c r="BV394" s="21"/>
      <c r="BW394" s="26" t="s">
        <v>21</v>
      </c>
      <c r="BX394" s="21"/>
      <c r="BY394" s="21"/>
      <c r="CE394" s="59">
        <f t="shared" si="3151"/>
        <v>7.2999999999999901</v>
      </c>
      <c r="CF394" s="60">
        <f t="shared" si="3185"/>
        <v>-51.596895358051746</v>
      </c>
      <c r="CG394" s="62">
        <f t="shared" si="3186"/>
        <v>-78.336764027306714</v>
      </c>
      <c r="CH394" s="86"/>
      <c r="CI394" s="86"/>
      <c r="CJ394" s="86"/>
      <c r="CK394" s="17">
        <f t="shared" si="3187"/>
        <v>-1.0112514387105653E-5</v>
      </c>
    </row>
    <row r="395" spans="2:89" ht="18.600000000000001" customHeight="1" thickBot="1">
      <c r="B395" s="11"/>
      <c r="D395" s="266" t="s">
        <v>113</v>
      </c>
      <c r="E395" s="267"/>
      <c r="F395" s="268" t="s">
        <v>114</v>
      </c>
      <c r="G395" s="269"/>
      <c r="H395" s="237"/>
      <c r="I395" s="262" t="s">
        <v>0</v>
      </c>
      <c r="J395" s="263"/>
      <c r="K395" s="264" t="s">
        <v>1</v>
      </c>
      <c r="L395" s="265"/>
      <c r="M395" s="21"/>
      <c r="N395" s="262" t="s">
        <v>115</v>
      </c>
      <c r="O395" s="263"/>
      <c r="P395" s="264" t="s">
        <v>116</v>
      </c>
      <c r="Q395" s="265"/>
      <c r="R395" s="21"/>
      <c r="S395" s="266" t="s">
        <v>117</v>
      </c>
      <c r="T395" s="267"/>
      <c r="U395" s="268" t="s">
        <v>118</v>
      </c>
      <c r="V395" s="269"/>
      <c r="W395" s="20"/>
      <c r="X395" s="262" t="s">
        <v>119</v>
      </c>
      <c r="Y395" s="263"/>
      <c r="Z395" s="264" t="s">
        <v>120</v>
      </c>
      <c r="AA395" s="265"/>
      <c r="AB395" s="20"/>
      <c r="AC395" s="262" t="s">
        <v>121</v>
      </c>
      <c r="AD395" s="263"/>
      <c r="AE395" s="264" t="s">
        <v>7</v>
      </c>
      <c r="AF395" s="265"/>
      <c r="AG395" s="20"/>
      <c r="AH395" s="262" t="s">
        <v>122</v>
      </c>
      <c r="AI395" s="263"/>
      <c r="AJ395" s="264" t="s">
        <v>123</v>
      </c>
      <c r="AK395" s="265"/>
      <c r="AL395" s="20"/>
      <c r="AM395" s="266" t="s">
        <v>124</v>
      </c>
      <c r="AN395" s="267"/>
      <c r="AO395" s="268" t="s">
        <v>125</v>
      </c>
      <c r="AP395" s="269"/>
      <c r="AQ395" s="21"/>
      <c r="AR395" s="262" t="s">
        <v>126</v>
      </c>
      <c r="AS395" s="263"/>
      <c r="AT395" s="264" t="s">
        <v>2</v>
      </c>
      <c r="AU395" s="265"/>
      <c r="AV395" s="41"/>
      <c r="AW395" s="262" t="s">
        <v>127</v>
      </c>
      <c r="AX395" s="263"/>
      <c r="AY395" s="264" t="s">
        <v>128</v>
      </c>
      <c r="AZ395" s="265"/>
      <c r="BA395" s="20"/>
      <c r="BB395" s="262" t="s">
        <v>129</v>
      </c>
      <c r="BC395" s="263"/>
      <c r="BD395" s="264" t="s">
        <v>130</v>
      </c>
      <c r="BE395" s="265"/>
      <c r="BF395" s="41"/>
      <c r="BG395" s="266" t="s">
        <v>131</v>
      </c>
      <c r="BH395" s="267"/>
      <c r="BI395" s="268" t="s">
        <v>132</v>
      </c>
      <c r="BJ395" s="269"/>
      <c r="BK395" s="41"/>
      <c r="BL395" s="262" t="s">
        <v>133</v>
      </c>
      <c r="BM395" s="263"/>
      <c r="BN395" s="264" t="s">
        <v>134</v>
      </c>
      <c r="BO395" s="265"/>
      <c r="BP395" s="41"/>
      <c r="BQ395" s="262" t="s">
        <v>135</v>
      </c>
      <c r="BR395" s="263"/>
      <c r="BS395" s="264" t="s">
        <v>136</v>
      </c>
      <c r="BT395" s="265"/>
      <c r="BU395" s="20"/>
      <c r="BV395" s="262" t="s">
        <v>137</v>
      </c>
      <c r="BW395" s="263"/>
      <c r="BX395" s="264" t="s">
        <v>138</v>
      </c>
      <c r="BY395" s="265"/>
      <c r="CA395" s="27" t="s">
        <v>8</v>
      </c>
      <c r="CC395" s="113" t="s">
        <v>74</v>
      </c>
      <c r="CD395" s="13"/>
      <c r="CE395" s="59">
        <f t="shared" si="3151"/>
        <v>7.3199999999999896</v>
      </c>
      <c r="CF395" s="60">
        <f t="shared" si="3185"/>
        <v>-51.615471960763827</v>
      </c>
      <c r="CG395" s="62">
        <f t="shared" si="3186"/>
        <v>-78.369043635353918</v>
      </c>
      <c r="CH395" s="64"/>
      <c r="CI395" s="86"/>
      <c r="CJ395" s="86"/>
      <c r="CK395" s="17">
        <f t="shared" si="3187"/>
        <v>-1.0046478607234807E-5</v>
      </c>
    </row>
    <row r="396" spans="2:89" ht="18.600000000000001" customHeight="1" thickTop="1" thickBot="1">
      <c r="B396" s="37">
        <v>1.1399999999999999</v>
      </c>
      <c r="D396" s="1">
        <v>1</v>
      </c>
      <c r="E396" s="7">
        <v>0</v>
      </c>
      <c r="F396" s="2">
        <v>0</v>
      </c>
      <c r="G396" s="8">
        <v>0</v>
      </c>
      <c r="I396" s="1">
        <v>1</v>
      </c>
      <c r="J396" s="9">
        <v>0</v>
      </c>
      <c r="K396" s="2">
        <v>0</v>
      </c>
      <c r="L396" s="8">
        <f t="shared" ref="L396:L459" si="3563">IF(0=(1-$J$9*$K$9*$B396^2),10^18,$B396*$K$9/(1-$J$9*$K$9*$B396^2))</f>
        <v>1.9485921169969069</v>
      </c>
      <c r="N396" s="1">
        <f t="shared" ref="N396" si="3564">D396*I396+F396*I399-E396*J396-G396*J399</f>
        <v>1</v>
      </c>
      <c r="O396" s="9">
        <f t="shared" ref="O396" si="3565">(D396*J396+E396*I396+F396*J399+G396*I399)</f>
        <v>0</v>
      </c>
      <c r="P396" s="2">
        <f t="shared" ref="P396" si="3566">D396*K396+F396*K399-E396*L396-G396*L399</f>
        <v>0</v>
      </c>
      <c r="Q396" s="8">
        <f t="shared" ref="Q396" si="3567">(D396*L396+E396*K396+F396*L399+G396*K399)</f>
        <v>1.9485921169969069</v>
      </c>
      <c r="S396" s="1">
        <v>1</v>
      </c>
      <c r="T396" s="7">
        <v>0</v>
      </c>
      <c r="U396" s="2">
        <v>0</v>
      </c>
      <c r="V396" s="8">
        <v>0</v>
      </c>
      <c r="X396" s="1">
        <f t="shared" ref="X396" si="3568">N396*S396+P396*S399-O396*T396-Q396*T399</f>
        <v>-2.3571942837158653</v>
      </c>
      <c r="Y396" s="9">
        <f t="shared" ref="Y396" si="3569">(N396*T396+O396*S396+P396*T399+Q396*S399)</f>
        <v>0</v>
      </c>
      <c r="Z396" s="2">
        <f t="shared" ref="Z396" si="3570">N396*U396+P396*U399-O396*V396-Q396*V399</f>
        <v>0</v>
      </c>
      <c r="AA396" s="8">
        <f t="shared" ref="AA396" si="3571">(N396*V396+O396*U396+P396*V399+Q396*U399)</f>
        <v>1.9485921169969069</v>
      </c>
      <c r="AB396" s="20"/>
      <c r="AC396" s="1">
        <v>1</v>
      </c>
      <c r="AD396" s="9">
        <v>0</v>
      </c>
      <c r="AE396" s="2">
        <v>0</v>
      </c>
      <c r="AF396" s="8">
        <f t="shared" ref="AF396:AF459" si="3572">IF(0=(1-$AE$9*$AD$9*$B396^2),10^18,$B396*$AE$9/(1-$AE$9*$AD$9*$B396^2))</f>
        <v>16.93407914407868</v>
      </c>
      <c r="AH396" s="1">
        <f t="shared" ref="AH396" si="3573">X396*AC396+Z396*AC399-Y396*AD396-AA396*AD399</f>
        <v>-2.3571942837158653</v>
      </c>
      <c r="AI396" s="9">
        <f t="shared" ref="AI396" si="3574">(X396*AD396+Y396*AC396+Z396*AD399+AA396*AC399)</f>
        <v>0</v>
      </c>
      <c r="AJ396" s="2">
        <f t="shared" ref="AJ396" si="3575">X396*AE396+Z396*AE399-Y396*AF396-AA396*AF399</f>
        <v>0</v>
      </c>
      <c r="AK396" s="8">
        <f t="shared" ref="AK396" si="3576">(X396*AF396+Y396*AE396+Z396*AF399+AA396*AE399)</f>
        <v>-37.968322441417413</v>
      </c>
      <c r="AM396" s="1">
        <v>1</v>
      </c>
      <c r="AN396" s="7">
        <v>0</v>
      </c>
      <c r="AO396" s="2">
        <v>0</v>
      </c>
      <c r="AP396" s="8">
        <v>0</v>
      </c>
      <c r="AR396" s="1">
        <f t="shared" ref="AR396" si="3577">AH396*AM396+AJ396*AM399-AI396*AN396-AK396*AN399</f>
        <v>52.95095727011735</v>
      </c>
      <c r="AS396" s="9">
        <f t="shared" ref="AS396" si="3578">(AH396*AN396+AI396*AM396+AJ396*AN399+AK396*AM399)</f>
        <v>0</v>
      </c>
      <c r="AT396" s="2">
        <f t="shared" ref="AT396" si="3579">AH396*AO396+AJ396*AO399-AI396*AP396-AK396*AP399</f>
        <v>0</v>
      </c>
      <c r="AU396" s="8">
        <f t="shared" ref="AU396" si="3580">(AH396*AP396+AI396*AO396+AJ396*AP399+AK396*AO399)</f>
        <v>-37.968322441417413</v>
      </c>
      <c r="AV396" s="20"/>
      <c r="AW396" s="1">
        <v>1</v>
      </c>
      <c r="AX396" s="9">
        <v>0</v>
      </c>
      <c r="AY396" s="2">
        <v>0</v>
      </c>
      <c r="AZ396" s="8">
        <f t="shared" ref="AZ396:AZ459" si="3581">IF(0=(1-$AX$9*$AY$9*$B396^2),10^18,$B396*$AY$9/(1-$AX$9*$AY$9*$B396^2))</f>
        <v>3.5414260519065852</v>
      </c>
      <c r="BB396" s="1">
        <f t="shared" ref="BB396" si="3582">AR396*AW396+AT396*AW399-AS396*AX396-AU396*AX399</f>
        <v>52.95095727011735</v>
      </c>
      <c r="BC396" s="9">
        <f t="shared" ref="BC396" si="3583">(AR396*AX396+AS396*AW396+AT396*AX399+AU396*AW399)</f>
        <v>0</v>
      </c>
      <c r="BD396" s="2">
        <f t="shared" ref="BD396" si="3584">AR396*AY396+AT396*AY399-AS396*AZ396-AU396*AZ399</f>
        <v>0</v>
      </c>
      <c r="BE396" s="8">
        <f t="shared" ref="BE396" si="3585">(AR396*AZ396+AS396*AY396+AT396*AZ399+AU396*AY399)</f>
        <v>149.55357710836859</v>
      </c>
      <c r="BG396" s="1">
        <v>1</v>
      </c>
      <c r="BH396" s="7">
        <v>0</v>
      </c>
      <c r="BI396" s="2">
        <v>0</v>
      </c>
      <c r="BJ396" s="8">
        <v>0</v>
      </c>
      <c r="BK396" s="20"/>
      <c r="BL396" s="1">
        <f t="shared" ref="BL396" si="3586">BB396*BG396+BD396*BG399-BC396*BH396-BE396*BH399</f>
        <v>-89.579583857242227</v>
      </c>
      <c r="BM396" s="9">
        <f t="shared" ref="BM396" si="3587">(BB396*BH396+BC396*BG396+BD396*BH399+BE396*BG399)</f>
        <v>0</v>
      </c>
      <c r="BN396" s="2">
        <f t="shared" ref="BN396" si="3588">BB396*BI396+BD396*BI399-BC396*BJ396-BE396*BJ399</f>
        <v>0</v>
      </c>
      <c r="BO396" s="8">
        <f t="shared" ref="BO396" si="3589">(BB396*BJ396+BC396*BI396+BD396*BJ399+BE396*BI399)</f>
        <v>149.55357710836859</v>
      </c>
      <c r="BP396" s="20"/>
      <c r="BQ396" s="16">
        <v>1</v>
      </c>
      <c r="BR396" s="23">
        <v>0</v>
      </c>
      <c r="BS396" s="14">
        <v>0</v>
      </c>
      <c r="BT396" s="22">
        <v>0</v>
      </c>
      <c r="BV396" s="1">
        <f t="shared" ref="BV396" si="3590">BL396*BQ396+BN396*BQ399-BM396*BR396-BO396*BR399</f>
        <v>-89.579583857242227</v>
      </c>
      <c r="BW396" s="9">
        <f t="shared" ref="BW396" si="3591">(BL396*BR396+BM396*BQ396+BN396*BR399+BO396*BQ399)</f>
        <v>149.55357710836859</v>
      </c>
      <c r="BX396" s="2">
        <f t="shared" ref="BX396" si="3592">BL396*BS396+BN396*BS399-BM396*BT396-BO396*BT399</f>
        <v>0</v>
      </c>
      <c r="BY396" s="8">
        <f t="shared" ref="BY396" si="3593">(BL396*BT396+BM396*BS396+BN396*BT399+BO396*BS399)</f>
        <v>149.55357710836859</v>
      </c>
      <c r="CA396" s="28">
        <f t="shared" ref="CA396" si="3594">20*LOG(((1+$BR$9)/$BR$9)/((BV396+BV399)^2+(BW396+BW399)^2)^0.5)</f>
        <v>-40.137941836301721</v>
      </c>
      <c r="CC396" s="114">
        <f t="shared" ref="CC396" si="3595">((BV396^2+BW396^2)^0.5)/((BV399^2+BW399^2)^0.5)</f>
        <v>1.6699186126533683</v>
      </c>
      <c r="CD396" s="13"/>
      <c r="CE396" s="59">
        <f t="shared" si="3151"/>
        <v>7.3399999999999901</v>
      </c>
      <c r="CF396" s="60">
        <f t="shared" si="3185"/>
        <v>-51.634028374845954</v>
      </c>
      <c r="CG396" s="62">
        <f t="shared" si="3186"/>
        <v>-78.401143918784413</v>
      </c>
      <c r="CH396" s="64"/>
      <c r="CI396" s="86"/>
      <c r="CJ396" s="86"/>
      <c r="CK396" s="17">
        <f t="shared" si="3187"/>
        <v>-9.9809718594863802E-6</v>
      </c>
    </row>
    <row r="397" spans="2:89" ht="18.600000000000001" customHeight="1" thickBot="1">
      <c r="D397" s="3"/>
      <c r="G397" s="4"/>
      <c r="I397" s="3"/>
      <c r="L397" s="4"/>
      <c r="N397" s="3"/>
      <c r="Q397" s="4"/>
      <c r="S397" s="3"/>
      <c r="V397" s="4"/>
      <c r="X397" s="3"/>
      <c r="AA397" s="4"/>
      <c r="AC397" s="3"/>
      <c r="AF397" s="4"/>
      <c r="AH397" s="3"/>
      <c r="AK397" s="4"/>
      <c r="AM397" s="3"/>
      <c r="AP397" s="4"/>
      <c r="AR397" s="3"/>
      <c r="AU397" s="4"/>
      <c r="AW397" s="3"/>
      <c r="AZ397" s="4"/>
      <c r="BB397" s="3"/>
      <c r="BE397" s="4"/>
      <c r="BG397" s="3"/>
      <c r="BJ397" s="4"/>
      <c r="BL397" s="3"/>
      <c r="BO397" s="4"/>
      <c r="BQ397" s="16"/>
      <c r="BR397" s="14"/>
      <c r="BS397" s="14"/>
      <c r="BT397" s="17"/>
      <c r="BV397" s="3"/>
      <c r="BY397" s="4"/>
      <c r="CC397" s="115"/>
      <c r="CD397" s="13"/>
      <c r="CE397" s="59">
        <f t="shared" si="3151"/>
        <v>7.3599999999999897</v>
      </c>
      <c r="CF397" s="60">
        <f t="shared" si="3185"/>
        <v>-51.652564435361541</v>
      </c>
      <c r="CG397" s="62">
        <f t="shared" si="3186"/>
        <v>-78.433066377165915</v>
      </c>
      <c r="CH397" s="64"/>
      <c r="CI397" s="86"/>
      <c r="CJ397" s="86"/>
      <c r="CK397" s="17">
        <f t="shared" si="3187"/>
        <v>-9.915989562323379E-6</v>
      </c>
    </row>
    <row r="398" spans="2:89" ht="18.600000000000001" customHeight="1" thickBot="1">
      <c r="D398" s="271" t="s">
        <v>141</v>
      </c>
      <c r="E398" s="272"/>
      <c r="F398" s="273" t="s">
        <v>142</v>
      </c>
      <c r="G398" s="274"/>
      <c r="H398" s="237"/>
      <c r="I398" s="271" t="s">
        <v>143</v>
      </c>
      <c r="J398" s="272"/>
      <c r="K398" s="273" t="s">
        <v>144</v>
      </c>
      <c r="L398" s="274"/>
      <c r="N398" s="262" t="s">
        <v>145</v>
      </c>
      <c r="O398" s="263"/>
      <c r="P398" s="264" t="s">
        <v>146</v>
      </c>
      <c r="Q398" s="265"/>
      <c r="S398" s="271" t="s">
        <v>147</v>
      </c>
      <c r="T398" s="272"/>
      <c r="U398" s="273" t="s">
        <v>148</v>
      </c>
      <c r="V398" s="274"/>
      <c r="W398" s="20"/>
      <c r="X398" s="262" t="s">
        <v>149</v>
      </c>
      <c r="Y398" s="263"/>
      <c r="Z398" s="264" t="s">
        <v>150</v>
      </c>
      <c r="AA398" s="265"/>
      <c r="AB398" s="20"/>
      <c r="AC398" s="271" t="s">
        <v>151</v>
      </c>
      <c r="AD398" s="272"/>
      <c r="AE398" s="273" t="s">
        <v>152</v>
      </c>
      <c r="AF398" s="274"/>
      <c r="AG398" s="20"/>
      <c r="AH398" s="262" t="s">
        <v>153</v>
      </c>
      <c r="AI398" s="263"/>
      <c r="AJ398" s="264" t="s">
        <v>154</v>
      </c>
      <c r="AK398" s="265"/>
      <c r="AL398" s="20"/>
      <c r="AM398" s="271" t="s">
        <v>155</v>
      </c>
      <c r="AN398" s="272"/>
      <c r="AO398" s="273" t="s">
        <v>156</v>
      </c>
      <c r="AP398" s="274"/>
      <c r="AR398" s="262" t="s">
        <v>157</v>
      </c>
      <c r="AS398" s="263"/>
      <c r="AT398" s="264" t="s">
        <v>158</v>
      </c>
      <c r="AU398" s="265"/>
      <c r="AV398" s="41"/>
      <c r="AW398" s="271" t="s">
        <v>159</v>
      </c>
      <c r="AX398" s="272"/>
      <c r="AY398" s="273" t="s">
        <v>160</v>
      </c>
      <c r="AZ398" s="274"/>
      <c r="BA398" s="20"/>
      <c r="BB398" s="262" t="s">
        <v>161</v>
      </c>
      <c r="BC398" s="263"/>
      <c r="BD398" s="264" t="s">
        <v>162</v>
      </c>
      <c r="BE398" s="265"/>
      <c r="BF398" s="41"/>
      <c r="BG398" s="271" t="s">
        <v>163</v>
      </c>
      <c r="BH398" s="272"/>
      <c r="BI398" s="273" t="s">
        <v>164</v>
      </c>
      <c r="BJ398" s="274"/>
      <c r="BK398" s="41"/>
      <c r="BL398" s="262" t="s">
        <v>165</v>
      </c>
      <c r="BM398" s="263"/>
      <c r="BN398" s="264" t="s">
        <v>166</v>
      </c>
      <c r="BO398" s="265"/>
      <c r="BP398" s="41"/>
      <c r="BQ398" s="271" t="s">
        <v>167</v>
      </c>
      <c r="BR398" s="272"/>
      <c r="BS398" s="273" t="s">
        <v>168</v>
      </c>
      <c r="BT398" s="274"/>
      <c r="BU398" s="20"/>
      <c r="BV398" s="262" t="s">
        <v>169</v>
      </c>
      <c r="BW398" s="263"/>
      <c r="BX398" s="264" t="s">
        <v>170</v>
      </c>
      <c r="BY398" s="265"/>
      <c r="CA398" s="55" t="s">
        <v>35</v>
      </c>
      <c r="CC398" s="116" t="s">
        <v>75</v>
      </c>
      <c r="CD398" s="13"/>
      <c r="CE398" s="59">
        <f t="shared" si="3151"/>
        <v>7.3799999999999901</v>
      </c>
      <c r="CF398" s="60">
        <f t="shared" si="3185"/>
        <v>-51.671079982083789</v>
      </c>
      <c r="CG398" s="62">
        <f t="shared" si="3186"/>
        <v>-78.464812493290225</v>
      </c>
      <c r="CH398" s="64"/>
      <c r="CI398" s="86"/>
      <c r="CJ398" s="86"/>
      <c r="CK398" s="17">
        <f t="shared" si="3187"/>
        <v>-9.8515271641032308E-6</v>
      </c>
    </row>
    <row r="399" spans="2:89" ht="18.600000000000001" customHeight="1" thickTop="1" thickBot="1">
      <c r="D399" s="1">
        <v>0</v>
      </c>
      <c r="E399" s="9">
        <f t="shared" ref="E399" si="3596">$E$9*$B396</f>
        <v>1.3415519999999999</v>
      </c>
      <c r="F399" s="2">
        <v>1</v>
      </c>
      <c r="G399" s="8">
        <v>0</v>
      </c>
      <c r="I399" s="1">
        <v>0</v>
      </c>
      <c r="J399" s="9">
        <v>0</v>
      </c>
      <c r="K399" s="2">
        <v>1</v>
      </c>
      <c r="L399" s="8">
        <v>0</v>
      </c>
      <c r="N399" s="1">
        <f t="shared" ref="N399" si="3597">D399*I396+F399*I399-E399*J396-G399*J399</f>
        <v>0</v>
      </c>
      <c r="O399" s="9">
        <f t="shared" ref="O399" si="3598">(D399*J396+E399*I396+F399*J399+G399*I399)</f>
        <v>1.3415519999999999</v>
      </c>
      <c r="P399" s="2">
        <f t="shared" ref="P399" si="3599">D399*K396+F399*K399-E399*L396-G399*L399</f>
        <v>-1.6141376517414341</v>
      </c>
      <c r="Q399" s="8">
        <f t="shared" ref="Q399" si="3600">(D399*L396+E399*K396+F399*L399+G399*K399)</f>
        <v>0</v>
      </c>
      <c r="S399" s="1">
        <v>0</v>
      </c>
      <c r="T399" s="9">
        <f t="shared" ref="T399" si="3601">$T$9*$B396</f>
        <v>1.722882</v>
      </c>
      <c r="U399" s="2">
        <v>1</v>
      </c>
      <c r="V399" s="8">
        <v>0</v>
      </c>
      <c r="X399" s="1">
        <f t="shared" ref="X399" si="3602">N399*S396+P399*S399-O399*T396-Q399*T399</f>
        <v>0</v>
      </c>
      <c r="Y399" s="9">
        <f t="shared" ref="Y399" si="3603">(N399*T396+O399*S396+P399*T399+Q399*S399)</f>
        <v>-1.4394167057075855</v>
      </c>
      <c r="Z399" s="2">
        <f t="shared" ref="Z399" si="3604">N399*U396+P399*U399-O399*V396-Q399*V399</f>
        <v>-1.6141376517414341</v>
      </c>
      <c r="AA399" s="8">
        <f t="shared" ref="AA399" si="3605">(N399*V396+O399*U396+P399*V399+Q399*U399)</f>
        <v>0</v>
      </c>
      <c r="AB399" s="20"/>
      <c r="AC399" s="1">
        <v>0</v>
      </c>
      <c r="AD399" s="9">
        <v>0</v>
      </c>
      <c r="AE399" s="2">
        <v>1</v>
      </c>
      <c r="AF399" s="8">
        <v>0</v>
      </c>
      <c r="AH399" s="1">
        <f t="shared" ref="AH399" si="3606">X399*AC396+Z399*AC399-Y399*AD396-AA399*AD399</f>
        <v>0</v>
      </c>
      <c r="AI399" s="9">
        <f t="shared" ref="AI399" si="3607">(X399*AD396+Y399*AC396+Z399*AD399+AA399*AC399)</f>
        <v>-1.4394167057075855</v>
      </c>
      <c r="AJ399" s="2">
        <f t="shared" ref="AJ399" si="3608">X399*AE396+Z399*AE399-Y399*AF396-AA399*AF399</f>
        <v>22.761058764019829</v>
      </c>
      <c r="AK399" s="8">
        <f t="shared" ref="AK399" si="3609">(X399*AF396+Y399*AE396+Z399*AF399+AA399*AE399)</f>
        <v>0</v>
      </c>
      <c r="AM399" s="1">
        <v>0</v>
      </c>
      <c r="AN399" s="9">
        <f t="shared" ref="AN399" si="3610">$AN$9*$B396</f>
        <v>1.4566919999999999</v>
      </c>
      <c r="AO399" s="2">
        <v>1</v>
      </c>
      <c r="AP399" s="8">
        <v>0</v>
      </c>
      <c r="AR399" s="1">
        <f t="shared" ref="AR399" si="3611">AH399*AM396+AJ399*AM399-AI399*AN396-AK399*AN399</f>
        <v>0</v>
      </c>
      <c r="AS399" s="9">
        <f t="shared" ref="AS399" si="3612">(AH399*AN396+AI399*AM396+AJ399*AN399+AK399*AM399)</f>
        <v>31.716435507369987</v>
      </c>
      <c r="AT399" s="2">
        <f t="shared" ref="AT399" si="3613">AH399*AO396+AJ399*AO399-AI399*AP396-AK399*AP399</f>
        <v>22.761058764019829</v>
      </c>
      <c r="AU399" s="8">
        <f t="shared" ref="AU399" si="3614">(AH399*AP396+AI399*AO396+AJ399*AP399+AK399*AO399)</f>
        <v>0</v>
      </c>
      <c r="AV399" s="20"/>
      <c r="AW399" s="1">
        <v>0</v>
      </c>
      <c r="AX399" s="9">
        <v>0</v>
      </c>
      <c r="AY399" s="2">
        <v>1</v>
      </c>
      <c r="AZ399" s="8">
        <v>0</v>
      </c>
      <c r="BB399" s="1">
        <f t="shared" ref="BB399" si="3615">AR399*AW396+AT399*AW399-AS399*AX396-AU399*AX399</f>
        <v>0</v>
      </c>
      <c r="BC399" s="9">
        <f t="shared" ref="BC399" si="3616">(AR399*AX396+AS399*AW396+AT399*AX399+AU399*AW399)</f>
        <v>31.716435507369987</v>
      </c>
      <c r="BD399" s="2">
        <f t="shared" ref="BD399" si="3617">AR399*AY396+AT399*AY399-AS399*AZ396-AU399*AZ399</f>
        <v>-89.560352215395284</v>
      </c>
      <c r="BE399" s="8">
        <f t="shared" ref="BE399" si="3618">(AR399*AZ396+AS399*AY396+AT399*AZ399+AU399*AY399)</f>
        <v>0</v>
      </c>
      <c r="BG399" s="1">
        <v>0</v>
      </c>
      <c r="BH399" s="9">
        <f t="shared" ref="BH399" si="3619">$BH$9*$B396</f>
        <v>0.95303999999999989</v>
      </c>
      <c r="BI399" s="2">
        <v>1</v>
      </c>
      <c r="BJ399" s="8">
        <v>0</v>
      </c>
      <c r="BK399" s="20"/>
      <c r="BL399" s="1">
        <f t="shared" ref="BL399" si="3620">BB399*BG396+BD399*BG399-BC399*BH396-BE399*BH399</f>
        <v>0</v>
      </c>
      <c r="BM399" s="9">
        <f t="shared" ref="BM399" si="3621">(BB399*BH396+BC399*BG396+BD399*BH399+BE399*BG399)</f>
        <v>-53.638162567990328</v>
      </c>
      <c r="BN399" s="2">
        <f t="shared" ref="BN399" si="3622">BB399*BI396+BD399*BI399-BC399*BJ396-BE399*BJ399</f>
        <v>-89.560352215395284</v>
      </c>
      <c r="BO399" s="8">
        <f t="shared" ref="BO399" si="3623">(BB399*BJ396+BC399*BI396+BD399*BJ399+BE399*BI399)</f>
        <v>0</v>
      </c>
      <c r="BP399" s="20"/>
      <c r="BQ399" s="18">
        <f t="shared" ref="BQ399:BQ462" si="3624">1/$BR$9</f>
        <v>1</v>
      </c>
      <c r="BR399" s="25">
        <v>0</v>
      </c>
      <c r="BS399" s="19">
        <v>1</v>
      </c>
      <c r="BT399" s="24">
        <v>0</v>
      </c>
      <c r="BV399" s="1">
        <f t="shared" ref="BV399" si="3625">BL399*BQ396+BN399*BQ399-BM399*BR396-BO399*BR399</f>
        <v>-89.560352215395284</v>
      </c>
      <c r="BW399" s="9">
        <f t="shared" ref="BW399" si="3626">(BL399*BR396+BM399*BQ396+BN399*BR399+BO399*BQ399)</f>
        <v>-53.638162567990328</v>
      </c>
      <c r="BX399" s="2">
        <f t="shared" ref="BX399" si="3627">BL399*BS396+BN399*BS399-BM399*BT396-BO399*BT399</f>
        <v>-89.560352215395284</v>
      </c>
      <c r="BY399" s="8">
        <f t="shared" ref="BY399" si="3628">(BL399*BT396+BM399*BS396+BN399*BT399+BO399*BS399)</f>
        <v>0</v>
      </c>
      <c r="CA399" s="56">
        <f t="shared" ref="CA399" si="3629">(180/PI())*ATAN(-1*(BW396+BW399)/(BV396+BV399))</f>
        <v>28.165564186235393</v>
      </c>
      <c r="CC399" s="117">
        <f t="shared" ref="CC399" si="3630">20*LOG(((1-(10^(CA396/20)^2)*(1-((1-CC396)/(1+CC396))^2))^0.5))</f>
        <v>-3.9424762946857548E-4</v>
      </c>
      <c r="CD399" s="13"/>
      <c r="CE399" s="59">
        <f t="shared" si="3151"/>
        <v>7.3999999999999897</v>
      </c>
      <c r="CF399" s="60">
        <f t="shared" si="3185"/>
        <v>-51.689574859392202</v>
      </c>
      <c r="CG399" s="62">
        <f t="shared" si="3186"/>
        <v>-78.496383733408564</v>
      </c>
      <c r="CH399" s="64"/>
      <c r="CI399" s="86"/>
      <c r="CJ399" s="86"/>
      <c r="CK399" s="17">
        <f t="shared" si="3187"/>
        <v>-9.787580151756728E-6</v>
      </c>
    </row>
    <row r="400" spans="2:89" ht="18.600000000000001" customHeight="1">
      <c r="CE400" s="59">
        <f t="shared" si="3151"/>
        <v>7.4199999999999902</v>
      </c>
      <c r="CF400" s="60">
        <f t="shared" si="3185"/>
        <v>-51.708048916171514</v>
      </c>
      <c r="CG400" s="62">
        <f t="shared" si="3186"/>
        <v>-78.527781547462951</v>
      </c>
      <c r="CH400" s="86"/>
      <c r="CI400" s="86"/>
      <c r="CJ400" s="86"/>
      <c r="CK400" s="17">
        <f t="shared" si="3187"/>
        <v>-9.7241440401804234E-6</v>
      </c>
    </row>
    <row r="401" spans="2:89" ht="18.600000000000001" customHeight="1" thickBot="1">
      <c r="E401" s="6" t="s">
        <v>3</v>
      </c>
      <c r="J401" s="6" t="s">
        <v>5</v>
      </c>
      <c r="O401" s="6" t="s">
        <v>10</v>
      </c>
      <c r="T401" s="6" t="s">
        <v>6</v>
      </c>
      <c r="Y401" s="6" t="s">
        <v>11</v>
      </c>
      <c r="AD401" s="6" t="s">
        <v>12</v>
      </c>
      <c r="AI401" s="6" t="s">
        <v>13</v>
      </c>
      <c r="AN401" s="6" t="s">
        <v>14</v>
      </c>
      <c r="AS401" s="6" t="s">
        <v>15</v>
      </c>
      <c r="AX401" s="6" t="s">
        <v>19</v>
      </c>
      <c r="BC401" s="6" t="s">
        <v>17</v>
      </c>
      <c r="BH401" s="6" t="s">
        <v>20</v>
      </c>
      <c r="BM401" s="6" t="s">
        <v>18</v>
      </c>
      <c r="BQ401" s="26" t="s">
        <v>16</v>
      </c>
      <c r="BR401" s="26"/>
      <c r="BS401" s="21"/>
      <c r="BT401" s="21"/>
      <c r="BU401" s="21"/>
      <c r="BV401" s="21"/>
      <c r="BW401" s="26" t="s">
        <v>21</v>
      </c>
      <c r="BX401" s="21"/>
      <c r="BY401" s="21"/>
      <c r="CE401" s="59">
        <f t="shared" si="3151"/>
        <v>7.4399999999999897</v>
      </c>
      <c r="CF401" s="60">
        <f t="shared" si="3185"/>
        <v>-51.726502005712987</v>
      </c>
      <c r="CG401" s="62">
        <f t="shared" si="3186"/>
        <v>-78.559007369313605</v>
      </c>
      <c r="CH401" s="86"/>
      <c r="CI401" s="86"/>
      <c r="CJ401" s="86"/>
      <c r="CK401" s="17">
        <f t="shared" si="3187"/>
        <v>-9.6612143799512414E-6</v>
      </c>
    </row>
    <row r="402" spans="2:89" ht="18.600000000000001" customHeight="1" thickBot="1">
      <c r="B402" s="11"/>
      <c r="D402" s="266" t="s">
        <v>113</v>
      </c>
      <c r="E402" s="267"/>
      <c r="F402" s="268" t="s">
        <v>114</v>
      </c>
      <c r="G402" s="269"/>
      <c r="H402" s="237"/>
      <c r="I402" s="262" t="s">
        <v>0</v>
      </c>
      <c r="J402" s="263"/>
      <c r="K402" s="264" t="s">
        <v>1</v>
      </c>
      <c r="L402" s="265"/>
      <c r="M402" s="21"/>
      <c r="N402" s="262" t="s">
        <v>115</v>
      </c>
      <c r="O402" s="263"/>
      <c r="P402" s="264" t="s">
        <v>116</v>
      </c>
      <c r="Q402" s="265"/>
      <c r="R402" s="21"/>
      <c r="S402" s="266" t="s">
        <v>117</v>
      </c>
      <c r="T402" s="267"/>
      <c r="U402" s="268" t="s">
        <v>118</v>
      </c>
      <c r="V402" s="269"/>
      <c r="W402" s="20"/>
      <c r="X402" s="262" t="s">
        <v>119</v>
      </c>
      <c r="Y402" s="263"/>
      <c r="Z402" s="264" t="s">
        <v>120</v>
      </c>
      <c r="AA402" s="265"/>
      <c r="AB402" s="20"/>
      <c r="AC402" s="262" t="s">
        <v>121</v>
      </c>
      <c r="AD402" s="263"/>
      <c r="AE402" s="264" t="s">
        <v>7</v>
      </c>
      <c r="AF402" s="265"/>
      <c r="AG402" s="20"/>
      <c r="AH402" s="262" t="s">
        <v>122</v>
      </c>
      <c r="AI402" s="263"/>
      <c r="AJ402" s="264" t="s">
        <v>123</v>
      </c>
      <c r="AK402" s="265"/>
      <c r="AL402" s="20"/>
      <c r="AM402" s="266" t="s">
        <v>124</v>
      </c>
      <c r="AN402" s="267"/>
      <c r="AO402" s="268" t="s">
        <v>125</v>
      </c>
      <c r="AP402" s="269"/>
      <c r="AQ402" s="21"/>
      <c r="AR402" s="262" t="s">
        <v>126</v>
      </c>
      <c r="AS402" s="263"/>
      <c r="AT402" s="264" t="s">
        <v>2</v>
      </c>
      <c r="AU402" s="265"/>
      <c r="AV402" s="41"/>
      <c r="AW402" s="262" t="s">
        <v>127</v>
      </c>
      <c r="AX402" s="263"/>
      <c r="AY402" s="264" t="s">
        <v>128</v>
      </c>
      <c r="AZ402" s="265"/>
      <c r="BA402" s="20"/>
      <c r="BB402" s="262" t="s">
        <v>129</v>
      </c>
      <c r="BC402" s="263"/>
      <c r="BD402" s="264" t="s">
        <v>130</v>
      </c>
      <c r="BE402" s="265"/>
      <c r="BF402" s="41"/>
      <c r="BG402" s="266" t="s">
        <v>131</v>
      </c>
      <c r="BH402" s="267"/>
      <c r="BI402" s="268" t="s">
        <v>132</v>
      </c>
      <c r="BJ402" s="269"/>
      <c r="BK402" s="41"/>
      <c r="BL402" s="262" t="s">
        <v>133</v>
      </c>
      <c r="BM402" s="263"/>
      <c r="BN402" s="264" t="s">
        <v>134</v>
      </c>
      <c r="BO402" s="265"/>
      <c r="BP402" s="41"/>
      <c r="BQ402" s="262" t="s">
        <v>135</v>
      </c>
      <c r="BR402" s="263"/>
      <c r="BS402" s="264" t="s">
        <v>136</v>
      </c>
      <c r="BT402" s="265"/>
      <c r="BU402" s="20"/>
      <c r="BV402" s="262" t="s">
        <v>137</v>
      </c>
      <c r="BW402" s="263"/>
      <c r="BX402" s="264" t="s">
        <v>138</v>
      </c>
      <c r="BY402" s="265"/>
      <c r="CA402" s="27" t="s">
        <v>8</v>
      </c>
      <c r="CC402" s="113" t="s">
        <v>74</v>
      </c>
      <c r="CD402" s="13"/>
      <c r="CE402" s="59">
        <f t="shared" si="3151"/>
        <v>7.4599999999999804</v>
      </c>
      <c r="CF402" s="60">
        <f t="shared" si="3185"/>
        <v>-51.744933985617934</v>
      </c>
      <c r="CG402" s="62">
        <f t="shared" si="3186"/>
        <v>-78.590062616962683</v>
      </c>
      <c r="CH402" s="64"/>
      <c r="CI402" s="86"/>
      <c r="CJ402" s="86"/>
      <c r="CK402" s="17">
        <f t="shared" si="3187"/>
        <v>-9.5987867563621516E-6</v>
      </c>
    </row>
    <row r="403" spans="2:89" ht="18.600000000000001" customHeight="1" thickTop="1" thickBot="1">
      <c r="B403" s="37">
        <v>1.1599999999999999</v>
      </c>
      <c r="D403" s="1">
        <v>1</v>
      </c>
      <c r="E403" s="7">
        <v>0</v>
      </c>
      <c r="F403" s="2">
        <v>0</v>
      </c>
      <c r="G403" s="8">
        <v>0</v>
      </c>
      <c r="I403" s="1">
        <v>1</v>
      </c>
      <c r="J403" s="9">
        <v>0</v>
      </c>
      <c r="K403" s="2">
        <v>0</v>
      </c>
      <c r="L403" s="8">
        <f t="shared" ref="L403:L466" si="3631">IF(0=(1-$J$9*$K$9*$B403^2),10^18,$B403*$K$9/(1-$J$9*$K$9*$B403^2))</f>
        <v>2.013475089028737</v>
      </c>
      <c r="N403" s="1">
        <f t="shared" ref="N403" si="3632">D403*I403+F403*I406-E403*J403-G403*J406</f>
        <v>1</v>
      </c>
      <c r="O403" s="9">
        <f t="shared" ref="O403" si="3633">(D403*J403+E403*I403+F403*J406+G403*I406)</f>
        <v>0</v>
      </c>
      <c r="P403" s="2">
        <f t="shared" ref="P403" si="3634">D403*K403+F403*K406-E403*L403-G403*L406</f>
        <v>0</v>
      </c>
      <c r="Q403" s="8">
        <f t="shared" ref="Q403" si="3635">(D403*L403+E403*K403+F403*L406+G403*K406)</f>
        <v>2.013475089028737</v>
      </c>
      <c r="S403" s="1">
        <v>1</v>
      </c>
      <c r="T403" s="7">
        <v>0</v>
      </c>
      <c r="U403" s="2">
        <v>0</v>
      </c>
      <c r="V403" s="8">
        <v>0</v>
      </c>
      <c r="X403" s="1">
        <f t="shared" ref="X403" si="3636">N403*S403+P403*S406-O403*T403-Q403*T406</f>
        <v>-2.529839286376991</v>
      </c>
      <c r="Y403" s="9">
        <f t="shared" ref="Y403" si="3637">(N403*T403+O403*S403+P403*T406+Q403*S406)</f>
        <v>0</v>
      </c>
      <c r="Z403" s="2">
        <f t="shared" ref="Z403" si="3638">N403*U403+P403*U406-O403*V403-Q403*V406</f>
        <v>0</v>
      </c>
      <c r="AA403" s="8">
        <f t="shared" ref="AA403" si="3639">(N403*V403+O403*U403+P403*V406+Q403*U406)</f>
        <v>2.013475089028737</v>
      </c>
      <c r="AB403" s="20"/>
      <c r="AC403" s="1">
        <v>1</v>
      </c>
      <c r="AD403" s="9">
        <v>0</v>
      </c>
      <c r="AE403" s="2">
        <v>0</v>
      </c>
      <c r="AF403" s="8">
        <f t="shared" ref="AF403:AF466" si="3640">IF(0=(1-$AE$9*$AD$9*$B403^2),10^18,$B403*$AE$9/(1-$AE$9*$AD$9*$B403^2))</f>
        <v>55.732068161943431</v>
      </c>
      <c r="AH403" s="1">
        <f t="shared" ref="AH403" si="3641">X403*AC403+Z403*AC406-Y403*AD403-AA403*AD406</f>
        <v>-2.529839286376991</v>
      </c>
      <c r="AI403" s="9">
        <f t="shared" ref="AI403" si="3642">(X403*AD403+Y403*AC403+Z403*AD406+AA403*AC406)</f>
        <v>0</v>
      </c>
      <c r="AJ403" s="2">
        <f t="shared" ref="AJ403" si="3643">X403*AE403+Z403*AE406-Y403*AF403-AA403*AF406</f>
        <v>0</v>
      </c>
      <c r="AK403" s="8">
        <f t="shared" ref="AK403" si="3644">(X403*AF403+Y403*AE403+Z403*AF406+AA403*AE406)</f>
        <v>-138.97970045809606</v>
      </c>
      <c r="AM403" s="1">
        <v>1</v>
      </c>
      <c r="AN403" s="7">
        <v>0</v>
      </c>
      <c r="AO403" s="2">
        <v>0</v>
      </c>
      <c r="AP403" s="8">
        <v>0</v>
      </c>
      <c r="AR403" s="1">
        <f t="shared" ref="AR403" si="3645">AH403*AM403+AJ403*AM406-AI403*AN403-AK403*AN406</f>
        <v>203.47254375823499</v>
      </c>
      <c r="AS403" s="9">
        <f t="shared" ref="AS403" si="3646">(AH403*AN403+AI403*AM403+AJ403*AN406+AK403*AM406)</f>
        <v>0</v>
      </c>
      <c r="AT403" s="2">
        <f t="shared" ref="AT403" si="3647">AH403*AO403+AJ403*AO406-AI403*AP403-AK403*AP406</f>
        <v>0</v>
      </c>
      <c r="AU403" s="8">
        <f t="shared" ref="AU403" si="3648">(AH403*AP403+AI403*AO403+AJ403*AP406+AK403*AO406)</f>
        <v>-138.97970045809606</v>
      </c>
      <c r="AV403" s="20"/>
      <c r="AW403" s="1">
        <v>1</v>
      </c>
      <c r="AX403" s="9">
        <v>0</v>
      </c>
      <c r="AY403" s="2">
        <v>0</v>
      </c>
      <c r="AZ403" s="8">
        <f t="shared" ref="AZ403:AZ466" si="3649">IF(0=(1-$AX$9*$AY$9*$B403^2),10^18,$B403*$AY$9/(1-$AX$9*$AY$9*$B403^2))</f>
        <v>4.0117915883989168</v>
      </c>
      <c r="BB403" s="1">
        <f t="shared" ref="BB403" si="3650">AR403*AW403+AT403*AW406-AS403*AX403-AU403*AX406</f>
        <v>203.47254375823499</v>
      </c>
      <c r="BC403" s="9">
        <f t="shared" ref="BC403" si="3651">(AR403*AX403+AS403*AW403+AT403*AX406+AU403*AW406)</f>
        <v>0</v>
      </c>
      <c r="BD403" s="2">
        <f t="shared" ref="BD403" si="3652">AR403*AY403+AT403*AY406-AS403*AZ403-AU403*AZ406</f>
        <v>0</v>
      </c>
      <c r="BE403" s="8">
        <f t="shared" ref="BE403" si="3653">(AR403*AZ403+AS403*AY403+AT403*AZ406+AU403*AY406)</f>
        <v>677.30973906132158</v>
      </c>
      <c r="BG403" s="1">
        <v>1</v>
      </c>
      <c r="BH403" s="7">
        <v>0</v>
      </c>
      <c r="BI403" s="2">
        <v>0</v>
      </c>
      <c r="BJ403" s="8">
        <v>0</v>
      </c>
      <c r="BK403" s="20"/>
      <c r="BL403" s="1">
        <f t="shared" ref="BL403" si="3654">BB403*BG403+BD403*BG406-BC403*BH403-BE403*BH406</f>
        <v>-453.35534879387205</v>
      </c>
      <c r="BM403" s="9">
        <f t="shared" ref="BM403" si="3655">(BB403*BH403+BC403*BG403+BD403*BH406+BE403*BG406)</f>
        <v>0</v>
      </c>
      <c r="BN403" s="2">
        <f t="shared" ref="BN403" si="3656">BB403*BI403+BD403*BI406-BC403*BJ403-BE403*BJ406</f>
        <v>0</v>
      </c>
      <c r="BO403" s="8">
        <f t="shared" ref="BO403" si="3657">(BB403*BJ403+BC403*BI403+BD403*BJ406+BE403*BI406)</f>
        <v>677.30973906132158</v>
      </c>
      <c r="BP403" s="20"/>
      <c r="BQ403" s="16">
        <v>1</v>
      </c>
      <c r="BR403" s="23">
        <v>0</v>
      </c>
      <c r="BS403" s="14">
        <v>0</v>
      </c>
      <c r="BT403" s="22">
        <v>0</v>
      </c>
      <c r="BV403" s="1">
        <f t="shared" ref="BV403" si="3658">BL403*BQ403+BN403*BQ406-BM403*BR403-BO403*BR406</f>
        <v>-453.35534879387205</v>
      </c>
      <c r="BW403" s="9">
        <f t="shared" ref="BW403" si="3659">(BL403*BR403+BM403*BQ403+BN403*BR406+BO403*BQ406)</f>
        <v>677.30973906132158</v>
      </c>
      <c r="BX403" s="2">
        <f t="shared" ref="BX403" si="3660">BL403*BS403+BN403*BS406-BM403*BT403-BO403*BT406</f>
        <v>0</v>
      </c>
      <c r="BY403" s="8">
        <f t="shared" ref="BY403" si="3661">(BL403*BT403+BM403*BS403+BN403*BT406+BO403*BS406)</f>
        <v>677.30973906132158</v>
      </c>
      <c r="CA403" s="28">
        <f t="shared" ref="CA403" si="3662">20*LOG(((1+$BR$9)/$BR$9)/((BV403+BV406)^2+(BW403+BW406)^2)^0.5)</f>
        <v>-53.810202504016154</v>
      </c>
      <c r="CC403" s="114">
        <f t="shared" ref="CC403" si="3663">((BV403^2+BW403^2)^0.5)/((BV406^2+BW406^2)^0.5)</f>
        <v>1.4942587893248227</v>
      </c>
      <c r="CD403" s="13"/>
      <c r="CE403" s="59">
        <f t="shared" si="3151"/>
        <v>7.47999999999998</v>
      </c>
      <c r="CF403" s="60">
        <f t="shared" si="3185"/>
        <v>-51.763344717703497</v>
      </c>
      <c r="CG403" s="62">
        <f t="shared" si="3186"/>
        <v>-78.620948692774192</v>
      </c>
      <c r="CH403" s="64"/>
      <c r="CI403" s="86"/>
      <c r="CJ403" s="86"/>
      <c r="CK403" s="17">
        <f t="shared" si="3187"/>
        <v>-9.5368567865291837E-6</v>
      </c>
    </row>
    <row r="404" spans="2:89" ht="18.600000000000001" customHeight="1" thickBot="1">
      <c r="D404" s="3"/>
      <c r="G404" s="4"/>
      <c r="I404" s="3"/>
      <c r="L404" s="4"/>
      <c r="N404" s="3"/>
      <c r="Q404" s="4"/>
      <c r="S404" s="3"/>
      <c r="V404" s="4"/>
      <c r="X404" s="3"/>
      <c r="AA404" s="4"/>
      <c r="AC404" s="3"/>
      <c r="AF404" s="4"/>
      <c r="AH404" s="3"/>
      <c r="AK404" s="4"/>
      <c r="AM404" s="3"/>
      <c r="AP404" s="4"/>
      <c r="AR404" s="3"/>
      <c r="AU404" s="4"/>
      <c r="AW404" s="3"/>
      <c r="AZ404" s="4"/>
      <c r="BB404" s="3"/>
      <c r="BE404" s="4"/>
      <c r="BG404" s="3"/>
      <c r="BJ404" s="4"/>
      <c r="BL404" s="3"/>
      <c r="BO404" s="4"/>
      <c r="BQ404" s="16"/>
      <c r="BR404" s="14"/>
      <c r="BS404" s="14"/>
      <c r="BT404" s="17"/>
      <c r="BV404" s="3"/>
      <c r="BY404" s="4"/>
      <c r="CC404" s="115"/>
      <c r="CD404" s="13"/>
      <c r="CE404" s="59">
        <f t="shared" si="3151"/>
        <v>7.4999999999999796</v>
      </c>
      <c r="CF404" s="60">
        <f t="shared" si="3185"/>
        <v>-51.781734067910548</v>
      </c>
      <c r="CG404" s="62">
        <f t="shared" si="3186"/>
        <v>-78.651666983690092</v>
      </c>
      <c r="CH404" s="64"/>
      <c r="CI404" s="86"/>
      <c r="CJ404" s="86"/>
      <c r="CK404" s="17">
        <f t="shared" si="3187"/>
        <v>-9.4754201222844039E-6</v>
      </c>
    </row>
    <row r="405" spans="2:89" ht="18.600000000000001" customHeight="1" thickBot="1">
      <c r="D405" s="271" t="s">
        <v>141</v>
      </c>
      <c r="E405" s="272"/>
      <c r="F405" s="273" t="s">
        <v>142</v>
      </c>
      <c r="G405" s="274"/>
      <c r="H405" s="237"/>
      <c r="I405" s="271" t="s">
        <v>143</v>
      </c>
      <c r="J405" s="272"/>
      <c r="K405" s="273" t="s">
        <v>144</v>
      </c>
      <c r="L405" s="274"/>
      <c r="N405" s="262" t="s">
        <v>145</v>
      </c>
      <c r="O405" s="263"/>
      <c r="P405" s="264" t="s">
        <v>146</v>
      </c>
      <c r="Q405" s="265"/>
      <c r="S405" s="271" t="s">
        <v>147</v>
      </c>
      <c r="T405" s="272"/>
      <c r="U405" s="273" t="s">
        <v>148</v>
      </c>
      <c r="V405" s="274"/>
      <c r="W405" s="20"/>
      <c r="X405" s="262" t="s">
        <v>149</v>
      </c>
      <c r="Y405" s="263"/>
      <c r="Z405" s="264" t="s">
        <v>150</v>
      </c>
      <c r="AA405" s="265"/>
      <c r="AB405" s="20"/>
      <c r="AC405" s="271" t="s">
        <v>151</v>
      </c>
      <c r="AD405" s="272"/>
      <c r="AE405" s="273" t="s">
        <v>152</v>
      </c>
      <c r="AF405" s="274"/>
      <c r="AG405" s="20"/>
      <c r="AH405" s="262" t="s">
        <v>153</v>
      </c>
      <c r="AI405" s="263"/>
      <c r="AJ405" s="264" t="s">
        <v>154</v>
      </c>
      <c r="AK405" s="265"/>
      <c r="AL405" s="20"/>
      <c r="AM405" s="271" t="s">
        <v>155</v>
      </c>
      <c r="AN405" s="272"/>
      <c r="AO405" s="273" t="s">
        <v>156</v>
      </c>
      <c r="AP405" s="274"/>
      <c r="AR405" s="262" t="s">
        <v>157</v>
      </c>
      <c r="AS405" s="263"/>
      <c r="AT405" s="264" t="s">
        <v>158</v>
      </c>
      <c r="AU405" s="265"/>
      <c r="AV405" s="41"/>
      <c r="AW405" s="271" t="s">
        <v>159</v>
      </c>
      <c r="AX405" s="272"/>
      <c r="AY405" s="273" t="s">
        <v>160</v>
      </c>
      <c r="AZ405" s="274"/>
      <c r="BA405" s="20"/>
      <c r="BB405" s="262" t="s">
        <v>161</v>
      </c>
      <c r="BC405" s="263"/>
      <c r="BD405" s="264" t="s">
        <v>162</v>
      </c>
      <c r="BE405" s="265"/>
      <c r="BF405" s="41"/>
      <c r="BG405" s="271" t="s">
        <v>163</v>
      </c>
      <c r="BH405" s="272"/>
      <c r="BI405" s="273" t="s">
        <v>164</v>
      </c>
      <c r="BJ405" s="274"/>
      <c r="BK405" s="41"/>
      <c r="BL405" s="262" t="s">
        <v>165</v>
      </c>
      <c r="BM405" s="263"/>
      <c r="BN405" s="264" t="s">
        <v>166</v>
      </c>
      <c r="BO405" s="265"/>
      <c r="BP405" s="41"/>
      <c r="BQ405" s="271" t="s">
        <v>167</v>
      </c>
      <c r="BR405" s="272"/>
      <c r="BS405" s="273" t="s">
        <v>168</v>
      </c>
      <c r="BT405" s="274"/>
      <c r="BU405" s="20"/>
      <c r="BV405" s="262" t="s">
        <v>169</v>
      </c>
      <c r="BW405" s="263"/>
      <c r="BX405" s="264" t="s">
        <v>170</v>
      </c>
      <c r="BY405" s="265"/>
      <c r="CA405" s="55" t="s">
        <v>35</v>
      </c>
      <c r="CC405" s="116" t="s">
        <v>75</v>
      </c>
      <c r="CD405" s="13"/>
      <c r="CE405" s="59">
        <f t="shared" si="3151"/>
        <v>7.51999999999998</v>
      </c>
      <c r="CF405" s="60">
        <f t="shared" si="3185"/>
        <v>-51.800101906213712</v>
      </c>
      <c r="CG405" s="62">
        <f t="shared" si="3186"/>
        <v>-78.68221886144309</v>
      </c>
      <c r="CH405" s="64"/>
      <c r="CI405" s="86"/>
      <c r="CJ405" s="86"/>
      <c r="CK405" s="17">
        <f t="shared" si="3187"/>
        <v>-9.4144724472829216E-6</v>
      </c>
    </row>
    <row r="406" spans="2:89" ht="18.600000000000001" customHeight="1" thickTop="1" thickBot="1">
      <c r="D406" s="1">
        <v>0</v>
      </c>
      <c r="E406" s="9">
        <f t="shared" ref="E406" si="3664">$E$9*$B403</f>
        <v>1.3650880000000001</v>
      </c>
      <c r="F406" s="2">
        <v>1</v>
      </c>
      <c r="G406" s="8">
        <v>0</v>
      </c>
      <c r="I406" s="1">
        <v>0</v>
      </c>
      <c r="J406" s="9">
        <v>0</v>
      </c>
      <c r="K406" s="2">
        <v>1</v>
      </c>
      <c r="L406" s="8">
        <v>0</v>
      </c>
      <c r="N406" s="1">
        <f t="shared" ref="N406" si="3665">D406*I403+F406*I406-E406*J403-G406*J406</f>
        <v>0</v>
      </c>
      <c r="O406" s="9">
        <f t="shared" ref="O406" si="3666">(D406*J403+E406*I403+F406*J406+G406*I406)</f>
        <v>1.3650880000000001</v>
      </c>
      <c r="P406" s="2">
        <f t="shared" ref="P406" si="3667">D406*K403+F406*K406-E406*L403-G406*L406</f>
        <v>-1.7485706823320606</v>
      </c>
      <c r="Q406" s="8">
        <f t="shared" ref="Q406" si="3668">(D406*L403+E406*K403+F406*L406+G406*K406)</f>
        <v>0</v>
      </c>
      <c r="S406" s="1">
        <v>0</v>
      </c>
      <c r="T406" s="9">
        <f t="shared" ref="T406" si="3669">$T$9*$B403</f>
        <v>1.7531079999999999</v>
      </c>
      <c r="U406" s="2">
        <v>1</v>
      </c>
      <c r="V406" s="8">
        <v>0</v>
      </c>
      <c r="X406" s="1">
        <f t="shared" ref="X406" si="3670">N406*S403+P406*S406-O406*T403-Q406*T406</f>
        <v>0</v>
      </c>
      <c r="Y406" s="9">
        <f t="shared" ref="Y406" si="3671">(N406*T403+O406*S403+P406*T406+Q406*S406)</f>
        <v>-1.7003452517617936</v>
      </c>
      <c r="Z406" s="2">
        <f t="shared" ref="Z406" si="3672">N406*U403+P406*U406-O406*V403-Q406*V406</f>
        <v>-1.7485706823320606</v>
      </c>
      <c r="AA406" s="8">
        <f t="shared" ref="AA406" si="3673">(N406*V403+O406*U403+P406*V406+Q406*U406)</f>
        <v>0</v>
      </c>
      <c r="AB406" s="20"/>
      <c r="AC406" s="1">
        <v>0</v>
      </c>
      <c r="AD406" s="9">
        <v>0</v>
      </c>
      <c r="AE406" s="2">
        <v>1</v>
      </c>
      <c r="AF406" s="8">
        <v>0</v>
      </c>
      <c r="AH406" s="1">
        <f t="shared" ref="AH406" si="3674">X406*AC403+Z406*AC406-Y406*AD403-AA406*AD406</f>
        <v>0</v>
      </c>
      <c r="AI406" s="9">
        <f t="shared" ref="AI406" si="3675">(X406*AD403+Y406*AC403+Z406*AD406+AA406*AC406)</f>
        <v>-1.7003452517617936</v>
      </c>
      <c r="AJ406" s="2">
        <f t="shared" ref="AJ406" si="3676">X406*AE403+Z406*AE406-Y406*AF403-AA406*AF406</f>
        <v>93.015186787693082</v>
      </c>
      <c r="AK406" s="8">
        <f t="shared" ref="AK406" si="3677">(X406*AF403+Y406*AE403+Z406*AF406+AA406*AE406)</f>
        <v>0</v>
      </c>
      <c r="AM406" s="1">
        <v>0</v>
      </c>
      <c r="AN406" s="9">
        <f t="shared" ref="AN406" si="3678">$AN$9*$B403</f>
        <v>1.482248</v>
      </c>
      <c r="AO406" s="2">
        <v>1</v>
      </c>
      <c r="AP406" s="8">
        <v>0</v>
      </c>
      <c r="AR406" s="1">
        <f t="shared" ref="AR406" si="3679">AH406*AM403+AJ406*AM406-AI406*AN403-AK406*AN406</f>
        <v>0</v>
      </c>
      <c r="AS406" s="9">
        <f t="shared" ref="AS406" si="3680">(AH406*AN403+AI406*AM403+AJ406*AN406+AK406*AM406)</f>
        <v>136.1712293339227</v>
      </c>
      <c r="AT406" s="2">
        <f t="shared" ref="AT406" si="3681">AH406*AO403+AJ406*AO406-AI406*AP403-AK406*AP406</f>
        <v>93.015186787693082</v>
      </c>
      <c r="AU406" s="8">
        <f t="shared" ref="AU406" si="3682">(AH406*AP403+AI406*AO403+AJ406*AP406+AK406*AO406)</f>
        <v>0</v>
      </c>
      <c r="AV406" s="20"/>
      <c r="AW406" s="1">
        <v>0</v>
      </c>
      <c r="AX406" s="9">
        <v>0</v>
      </c>
      <c r="AY406" s="2">
        <v>1</v>
      </c>
      <c r="AZ406" s="8">
        <v>0</v>
      </c>
      <c r="BB406" s="1">
        <f t="shared" ref="BB406" si="3683">AR406*AW403+AT406*AW406-AS406*AX403-AU406*AX406</f>
        <v>0</v>
      </c>
      <c r="BC406" s="9">
        <f t="shared" ref="BC406" si="3684">(AR406*AX403+AS406*AW403+AT406*AX406+AU406*AW406)</f>
        <v>136.1712293339227</v>
      </c>
      <c r="BD406" s="2">
        <f t="shared" ref="BD406" si="3685">AR406*AY403+AT406*AY406-AS406*AZ403-AU406*AZ406</f>
        <v>-453.27540563607783</v>
      </c>
      <c r="BE406" s="8">
        <f t="shared" ref="BE406" si="3686">(AR406*AZ403+AS406*AY403+AT406*AZ406+AU406*AY406)</f>
        <v>0</v>
      </c>
      <c r="BG406" s="1">
        <v>0</v>
      </c>
      <c r="BH406" s="9">
        <f t="shared" ref="BH406" si="3687">$BH$9*$B403</f>
        <v>0.96975999999999984</v>
      </c>
      <c r="BI406" s="2">
        <v>1</v>
      </c>
      <c r="BJ406" s="8">
        <v>0</v>
      </c>
      <c r="BK406" s="20"/>
      <c r="BL406" s="1">
        <f t="shared" ref="BL406" si="3688">BB406*BG403+BD406*BG406-BC406*BH403-BE406*BH406</f>
        <v>0</v>
      </c>
      <c r="BM406" s="9">
        <f t="shared" ref="BM406" si="3689">(BB406*BH403+BC406*BG403+BD406*BH406+BE406*BG406)</f>
        <v>-303.39712803572013</v>
      </c>
      <c r="BN406" s="2">
        <f t="shared" ref="BN406" si="3690">BB406*BI403+BD406*BI406-BC406*BJ403-BE406*BJ406</f>
        <v>-453.27540563607783</v>
      </c>
      <c r="BO406" s="8">
        <f t="shared" ref="BO406" si="3691">(BB406*BJ403+BC406*BI403+BD406*BJ406+BE406*BI406)</f>
        <v>0</v>
      </c>
      <c r="BP406" s="20"/>
      <c r="BQ406" s="18">
        <f t="shared" ref="BQ406:BQ469" si="3692">1/$BR$9</f>
        <v>1</v>
      </c>
      <c r="BR406" s="25">
        <v>0</v>
      </c>
      <c r="BS406" s="19">
        <v>1</v>
      </c>
      <c r="BT406" s="24">
        <v>0</v>
      </c>
      <c r="BV406" s="1">
        <f t="shared" ref="BV406" si="3693">BL406*BQ403+BN406*BQ406-BM406*BR403-BO406*BR406</f>
        <v>-453.27540563607783</v>
      </c>
      <c r="BW406" s="9">
        <f t="shared" ref="BW406" si="3694">(BL406*BR403+BM406*BQ403+BN406*BR406+BO406*BQ406)</f>
        <v>-303.39712803572013</v>
      </c>
      <c r="BX406" s="2">
        <f t="shared" ref="BX406" si="3695">BL406*BS403+BN406*BS406-BM406*BT403-BO406*BT406</f>
        <v>-453.27540563607783</v>
      </c>
      <c r="BY406" s="8">
        <f t="shared" ref="BY406" si="3696">(BL406*BT403+BM406*BS403+BN406*BT406+BO406*BS406)</f>
        <v>0</v>
      </c>
      <c r="CA406" s="56">
        <f t="shared" ref="CA406" si="3697">(180/PI())*ATAN(-1*(BW403+BW406)/(BV403+BV406))</f>
        <v>22.412227816737126</v>
      </c>
      <c r="CC406" s="117">
        <f t="shared" ref="CC406" si="3698">20*LOG(((1-(10^(CA403/20)^2)*(1-((1-CC403)/(1+CC403))^2))^0.5))</f>
        <v>-1.7352726282485737E-5</v>
      </c>
      <c r="CD406" s="13"/>
      <c r="CE406" s="59">
        <f t="shared" si="3151"/>
        <v>7.5399999999999796</v>
      </c>
      <c r="CF406" s="60">
        <f t="shared" si="3185"/>
        <v>-51.818448106533396</v>
      </c>
      <c r="CG406" s="62">
        <f t="shared" si="3186"/>
        <v>-78.712605682765656</v>
      </c>
      <c r="CH406" s="64"/>
      <c r="CI406" s="86"/>
      <c r="CJ406" s="86"/>
      <c r="CK406" s="17">
        <f t="shared" si="3187"/>
        <v>-9.3540094827888715E-6</v>
      </c>
    </row>
    <row r="407" spans="2:89" ht="18.600000000000001" customHeight="1">
      <c r="CE407" s="59">
        <f t="shared" si="3151"/>
        <v>7.5599999999999801</v>
      </c>
      <c r="CF407" s="60">
        <f t="shared" si="3185"/>
        <v>-51.836772546649954</v>
      </c>
      <c r="CG407" s="62">
        <f t="shared" si="3186"/>
        <v>-78.742828789595691</v>
      </c>
      <c r="CH407" s="86"/>
      <c r="CI407" s="86"/>
      <c r="CJ407" s="86"/>
      <c r="CK407" s="17">
        <f t="shared" si="3187"/>
        <v>-9.294026978032109E-6</v>
      </c>
    </row>
    <row r="408" spans="2:89" ht="18.600000000000001" customHeight="1" thickBot="1">
      <c r="E408" s="6" t="s">
        <v>3</v>
      </c>
      <c r="J408" s="6" t="s">
        <v>5</v>
      </c>
      <c r="O408" s="6" t="s">
        <v>10</v>
      </c>
      <c r="T408" s="6" t="s">
        <v>6</v>
      </c>
      <c r="Y408" s="6" t="s">
        <v>11</v>
      </c>
      <c r="AD408" s="6" t="s">
        <v>12</v>
      </c>
      <c r="AI408" s="6" t="s">
        <v>13</v>
      </c>
      <c r="AN408" s="6" t="s">
        <v>14</v>
      </c>
      <c r="AS408" s="6" t="s">
        <v>15</v>
      </c>
      <c r="AX408" s="6" t="s">
        <v>19</v>
      </c>
      <c r="BC408" s="6" t="s">
        <v>17</v>
      </c>
      <c r="BH408" s="6" t="s">
        <v>20</v>
      </c>
      <c r="BM408" s="6" t="s">
        <v>18</v>
      </c>
      <c r="BQ408" s="26" t="s">
        <v>16</v>
      </c>
      <c r="BR408" s="26"/>
      <c r="BS408" s="21"/>
      <c r="BT408" s="21"/>
      <c r="BU408" s="21"/>
      <c r="BV408" s="21"/>
      <c r="BW408" s="26" t="s">
        <v>21</v>
      </c>
      <c r="BX408" s="21"/>
      <c r="BY408" s="21"/>
      <c r="CE408" s="59">
        <f t="shared" si="3151"/>
        <v>7.5799999999999796</v>
      </c>
      <c r="CF408" s="60">
        <f t="shared" si="3185"/>
        <v>-51.855075108119586</v>
      </c>
      <c r="CG408" s="62">
        <f t="shared" si="3186"/>
        <v>-78.772889509278826</v>
      </c>
      <c r="CH408" s="86"/>
      <c r="CI408" s="86"/>
      <c r="CJ408" s="86"/>
      <c r="CK408" s="17">
        <f t="shared" si="3187"/>
        <v>-9.2345207217801533E-6</v>
      </c>
    </row>
    <row r="409" spans="2:89" ht="18.600000000000001" customHeight="1" thickBot="1">
      <c r="B409" s="11"/>
      <c r="D409" s="266" t="s">
        <v>113</v>
      </c>
      <c r="E409" s="267"/>
      <c r="F409" s="268" t="s">
        <v>114</v>
      </c>
      <c r="G409" s="269"/>
      <c r="H409" s="237"/>
      <c r="I409" s="262" t="s">
        <v>0</v>
      </c>
      <c r="J409" s="263"/>
      <c r="K409" s="264" t="s">
        <v>1</v>
      </c>
      <c r="L409" s="265"/>
      <c r="M409" s="21"/>
      <c r="N409" s="262" t="s">
        <v>115</v>
      </c>
      <c r="O409" s="263"/>
      <c r="P409" s="264" t="s">
        <v>116</v>
      </c>
      <c r="Q409" s="265"/>
      <c r="R409" s="21"/>
      <c r="S409" s="266" t="s">
        <v>117</v>
      </c>
      <c r="T409" s="267"/>
      <c r="U409" s="268" t="s">
        <v>118</v>
      </c>
      <c r="V409" s="269"/>
      <c r="W409" s="20"/>
      <c r="X409" s="262" t="s">
        <v>119</v>
      </c>
      <c r="Y409" s="263"/>
      <c r="Z409" s="264" t="s">
        <v>120</v>
      </c>
      <c r="AA409" s="265"/>
      <c r="AB409" s="20"/>
      <c r="AC409" s="262" t="s">
        <v>121</v>
      </c>
      <c r="AD409" s="263"/>
      <c r="AE409" s="264" t="s">
        <v>7</v>
      </c>
      <c r="AF409" s="265"/>
      <c r="AG409" s="20"/>
      <c r="AH409" s="262" t="s">
        <v>122</v>
      </c>
      <c r="AI409" s="263"/>
      <c r="AJ409" s="264" t="s">
        <v>123</v>
      </c>
      <c r="AK409" s="265"/>
      <c r="AL409" s="20"/>
      <c r="AM409" s="266" t="s">
        <v>124</v>
      </c>
      <c r="AN409" s="267"/>
      <c r="AO409" s="268" t="s">
        <v>125</v>
      </c>
      <c r="AP409" s="269"/>
      <c r="AQ409" s="21"/>
      <c r="AR409" s="262" t="s">
        <v>126</v>
      </c>
      <c r="AS409" s="263"/>
      <c r="AT409" s="264" t="s">
        <v>2</v>
      </c>
      <c r="AU409" s="265"/>
      <c r="AV409" s="41"/>
      <c r="AW409" s="262" t="s">
        <v>127</v>
      </c>
      <c r="AX409" s="263"/>
      <c r="AY409" s="264" t="s">
        <v>128</v>
      </c>
      <c r="AZ409" s="265"/>
      <c r="BA409" s="20"/>
      <c r="BB409" s="262" t="s">
        <v>129</v>
      </c>
      <c r="BC409" s="263"/>
      <c r="BD409" s="264" t="s">
        <v>130</v>
      </c>
      <c r="BE409" s="265"/>
      <c r="BF409" s="41"/>
      <c r="BG409" s="266" t="s">
        <v>131</v>
      </c>
      <c r="BH409" s="267"/>
      <c r="BI409" s="268" t="s">
        <v>132</v>
      </c>
      <c r="BJ409" s="269"/>
      <c r="BK409" s="41"/>
      <c r="BL409" s="262" t="s">
        <v>133</v>
      </c>
      <c r="BM409" s="263"/>
      <c r="BN409" s="264" t="s">
        <v>134</v>
      </c>
      <c r="BO409" s="265"/>
      <c r="BP409" s="41"/>
      <c r="BQ409" s="262" t="s">
        <v>135</v>
      </c>
      <c r="BR409" s="263"/>
      <c r="BS409" s="264" t="s">
        <v>136</v>
      </c>
      <c r="BT409" s="265"/>
      <c r="BU409" s="20"/>
      <c r="BV409" s="262" t="s">
        <v>137</v>
      </c>
      <c r="BW409" s="263"/>
      <c r="BX409" s="264" t="s">
        <v>138</v>
      </c>
      <c r="BY409" s="265"/>
      <c r="CA409" s="27" t="s">
        <v>8</v>
      </c>
      <c r="CC409" s="113" t="s">
        <v>74</v>
      </c>
      <c r="CD409" s="13"/>
      <c r="CE409" s="59">
        <f t="shared" si="3151"/>
        <v>7.5999999999999801</v>
      </c>
      <c r="CF409" s="60">
        <f t="shared" si="3185"/>
        <v>-51.873355676192361</v>
      </c>
      <c r="CG409" s="62">
        <f t="shared" si="3186"/>
        <v>-78.802789154767297</v>
      </c>
      <c r="CH409" s="64"/>
      <c r="CI409" s="86"/>
      <c r="CJ409" s="86"/>
      <c r="CK409" s="17">
        <f t="shared" si="3187"/>
        <v>-9.1754865326949079E-6</v>
      </c>
    </row>
    <row r="410" spans="2:89" ht="18.600000000000001" customHeight="1" thickTop="1" thickBot="1">
      <c r="B410" s="37">
        <v>1.18</v>
      </c>
      <c r="D410" s="1">
        <v>1</v>
      </c>
      <c r="E410" s="7">
        <v>0</v>
      </c>
      <c r="F410" s="2">
        <v>0</v>
      </c>
      <c r="G410" s="8">
        <v>0</v>
      </c>
      <c r="I410" s="1">
        <v>1</v>
      </c>
      <c r="J410" s="9">
        <v>0</v>
      </c>
      <c r="K410" s="2">
        <v>0</v>
      </c>
      <c r="L410" s="8">
        <f t="shared" ref="L410:L473" si="3699">IF(0=(1-$J$9*$K$9*$B410^2),10^18,$B410*$K$9/(1-$J$9*$K$9*$B410^2))</f>
        <v>2.0809677873563208</v>
      </c>
      <c r="N410" s="1">
        <f t="shared" ref="N410" si="3700">D410*I410+F410*I413-E410*J410-G410*J413</f>
        <v>1</v>
      </c>
      <c r="O410" s="9">
        <f t="shared" ref="O410" si="3701">(D410*J410+E410*I410+F410*J413+G410*I413)</f>
        <v>0</v>
      </c>
      <c r="P410" s="2">
        <f t="shared" ref="P410" si="3702">D410*K410+F410*K413-E410*L410-G410*L413</f>
        <v>0</v>
      </c>
      <c r="Q410" s="8">
        <f t="shared" ref="Q410" si="3703">(D410*L410+E410*K410+F410*L413+G410*K413)</f>
        <v>2.0809677873563208</v>
      </c>
      <c r="S410" s="1">
        <v>1</v>
      </c>
      <c r="T410" s="7">
        <v>0</v>
      </c>
      <c r="U410" s="2">
        <v>0</v>
      </c>
      <c r="V410" s="8">
        <v>0</v>
      </c>
      <c r="X410" s="1">
        <f t="shared" ref="X410" si="3704">N410*S410+P410*S413-O410*T410-Q410*T413</f>
        <v>-2.7110606080972968</v>
      </c>
      <c r="Y410" s="9">
        <f t="shared" ref="Y410" si="3705">(N410*T410+O410*S410+P410*T413+Q410*S413)</f>
        <v>0</v>
      </c>
      <c r="Z410" s="2">
        <f t="shared" ref="Z410" si="3706">N410*U410+P410*U413-O410*V410-Q410*V413</f>
        <v>0</v>
      </c>
      <c r="AA410" s="8">
        <f t="shared" ref="AA410" si="3707">(N410*V410+O410*U410+P410*V413+Q410*U413)</f>
        <v>2.0809677873563208</v>
      </c>
      <c r="AB410" s="20"/>
      <c r="AC410" s="1">
        <v>1</v>
      </c>
      <c r="AD410" s="9">
        <v>0</v>
      </c>
      <c r="AE410" s="2">
        <v>0</v>
      </c>
      <c r="AF410" s="8">
        <f t="shared" ref="AF410:AF473" si="3708">IF(0=(1-$AE$9*$AD$9*$B410^2),10^18,$B410*$AE$9/(1-$AE$9*$AD$9*$B410^2))</f>
        <v>-44.526738600483789</v>
      </c>
      <c r="AH410" s="1">
        <f t="shared" ref="AH410" si="3709">X410*AC410+Z410*AC413-Y410*AD410-AA410*AD413</f>
        <v>-2.7110606080972968</v>
      </c>
      <c r="AI410" s="9">
        <f t="shared" ref="AI410" si="3710">(X410*AD410+Y410*AC410+Z410*AD413+AA410*AC413)</f>
        <v>0</v>
      </c>
      <c r="AJ410" s="2">
        <f t="shared" ref="AJ410" si="3711">X410*AE410+Z410*AE413-Y410*AF410-AA410*AF413</f>
        <v>0</v>
      </c>
      <c r="AK410" s="8">
        <f t="shared" ref="AK410" si="3712">(X410*AF410+Y410*AE410+Z410*AF413+AA410*AE413)</f>
        <v>122.79565481417328</v>
      </c>
      <c r="AM410" s="1">
        <v>1</v>
      </c>
      <c r="AN410" s="7">
        <v>0</v>
      </c>
      <c r="AO410" s="2">
        <v>0</v>
      </c>
      <c r="AP410" s="8">
        <v>0</v>
      </c>
      <c r="AR410" s="1">
        <f t="shared" ref="AR410" si="3713">AH410*AM410+AJ410*AM413-AI410*AN410-AK410*AN413</f>
        <v>-187.86284011952699</v>
      </c>
      <c r="AS410" s="9">
        <f t="shared" ref="AS410" si="3714">(AH410*AN410+AI410*AM410+AJ410*AN413+AK410*AM413)</f>
        <v>0</v>
      </c>
      <c r="AT410" s="2">
        <f t="shared" ref="AT410" si="3715">AH410*AO410+AJ410*AO413-AI410*AP410-AK410*AP413</f>
        <v>0</v>
      </c>
      <c r="AU410" s="8">
        <f t="shared" ref="AU410" si="3716">(AH410*AP410+AI410*AO410+AJ410*AP413+AK410*AO413)</f>
        <v>122.79565481417328</v>
      </c>
      <c r="AV410" s="20"/>
      <c r="AW410" s="1">
        <v>1</v>
      </c>
      <c r="AX410" s="9">
        <v>0</v>
      </c>
      <c r="AY410" s="2">
        <v>0</v>
      </c>
      <c r="AZ410" s="8">
        <f t="shared" ref="AZ410:AZ473" si="3717">IF(0=(1-$AX$9*$AY$9*$B410^2),10^18,$B410*$AY$9/(1-$AX$9*$AY$9*$B410^2))</f>
        <v>4.6125940399744474</v>
      </c>
      <c r="BB410" s="1">
        <f t="shared" ref="BB410" si="3718">AR410*AW410+AT410*AW413-AS410*AX410-AU410*AX413</f>
        <v>-187.86284011952699</v>
      </c>
      <c r="BC410" s="9">
        <f t="shared" ref="BC410" si="3719">(AR410*AX410+AS410*AW410+AT410*AX413+AU410*AW413)</f>
        <v>0</v>
      </c>
      <c r="BD410" s="2">
        <f t="shared" ref="BD410" si="3720">AR410*AY410+AT410*AY413-AS410*AZ410-AU410*AZ413</f>
        <v>0</v>
      </c>
      <c r="BE410" s="8">
        <f t="shared" ref="BE410" si="3721">(AR410*AZ410+AS410*AY410+AT410*AZ413+AU410*AY413)</f>
        <v>-743.73936185382945</v>
      </c>
      <c r="BG410" s="1">
        <v>1</v>
      </c>
      <c r="BH410" s="7">
        <v>0</v>
      </c>
      <c r="BI410" s="2">
        <v>0</v>
      </c>
      <c r="BJ410" s="8">
        <v>0</v>
      </c>
      <c r="BK410" s="20"/>
      <c r="BL410" s="1">
        <f t="shared" ref="BL410" si="3722">BB410*BG410+BD410*BG413-BC410*BH410-BE410*BH413</f>
        <v>545.82116556203869</v>
      </c>
      <c r="BM410" s="9">
        <f t="shared" ref="BM410" si="3723">(BB410*BH410+BC410*BG410+BD410*BH413+BE410*BG413)</f>
        <v>0</v>
      </c>
      <c r="BN410" s="2">
        <f t="shared" ref="BN410" si="3724">BB410*BI410+BD410*BI413-BC410*BJ410-BE410*BJ413</f>
        <v>0</v>
      </c>
      <c r="BO410" s="8">
        <f t="shared" ref="BO410" si="3725">(BB410*BJ410+BC410*BI410+BD410*BJ413+BE410*BI413)</f>
        <v>-743.73936185382945</v>
      </c>
      <c r="BP410" s="20"/>
      <c r="BQ410" s="16">
        <v>1</v>
      </c>
      <c r="BR410" s="23">
        <v>0</v>
      </c>
      <c r="BS410" s="14">
        <v>0</v>
      </c>
      <c r="BT410" s="22">
        <v>0</v>
      </c>
      <c r="BV410" s="1">
        <f t="shared" ref="BV410" si="3726">BL410*BQ410+BN410*BQ413-BM410*BR410-BO410*BR413</f>
        <v>545.82116556203869</v>
      </c>
      <c r="BW410" s="9">
        <f t="shared" ref="BW410" si="3727">(BL410*BR410+BM410*BQ410+BN410*BR413+BO410*BQ413)</f>
        <v>-743.73936185382945</v>
      </c>
      <c r="BX410" s="2">
        <f t="shared" ref="BX410" si="3728">BL410*BS410+BN410*BS413-BM410*BT410-BO410*BT413</f>
        <v>0</v>
      </c>
      <c r="BY410" s="8">
        <f t="shared" ref="BY410" si="3729">(BL410*BT410+BM410*BS410+BN410*BT413+BO410*BS413)</f>
        <v>-743.73936185382945</v>
      </c>
      <c r="CA410" s="28">
        <f t="shared" ref="CA410" si="3730">20*LOG(((1+$BR$9)/$BR$9)/((BV410+BV413)^2+(BW410+BW413)^2)^0.5)</f>
        <v>-55.149828432987704</v>
      </c>
      <c r="CC410" s="114">
        <f t="shared" ref="CC410" si="3731">((BV410^2+BW410^2)^0.5)/((BV413^2+BW413^2)^0.5)</f>
        <v>1.3628116880896011</v>
      </c>
      <c r="CD410" s="13"/>
      <c r="CE410" s="59">
        <f t="shared" si="3151"/>
        <v>7.6199999999999797</v>
      </c>
      <c r="CF410" s="60">
        <f t="shared" si="3185"/>
        <v>-51.891614139731942</v>
      </c>
      <c r="CG410" s="62">
        <f t="shared" si="3186"/>
        <v>-78.832529024815642</v>
      </c>
      <c r="CH410" s="64"/>
      <c r="CI410" s="86"/>
      <c r="CJ410" s="86"/>
      <c r="CK410" s="17">
        <f t="shared" si="3187"/>
        <v>-9.1169202641542876E-6</v>
      </c>
    </row>
    <row r="411" spans="2:89" ht="18.600000000000001" customHeight="1" thickBot="1">
      <c r="D411" s="3"/>
      <c r="G411" s="4"/>
      <c r="I411" s="3"/>
      <c r="L411" s="4"/>
      <c r="N411" s="3"/>
      <c r="Q411" s="4"/>
      <c r="S411" s="3"/>
      <c r="V411" s="4"/>
      <c r="X411" s="3"/>
      <c r="AA411" s="4"/>
      <c r="AC411" s="3"/>
      <c r="AF411" s="4"/>
      <c r="AH411" s="3"/>
      <c r="AK411" s="4"/>
      <c r="AM411" s="3"/>
      <c r="AP411" s="4"/>
      <c r="AR411" s="3"/>
      <c r="AU411" s="4"/>
      <c r="AW411" s="3"/>
      <c r="AZ411" s="4"/>
      <c r="BB411" s="3"/>
      <c r="BE411" s="4"/>
      <c r="BG411" s="3"/>
      <c r="BJ411" s="4"/>
      <c r="BL411" s="3"/>
      <c r="BO411" s="4"/>
      <c r="BQ411" s="16"/>
      <c r="BR411" s="14"/>
      <c r="BS411" s="14"/>
      <c r="BT411" s="17"/>
      <c r="BV411" s="3"/>
      <c r="BY411" s="4"/>
      <c r="CC411" s="115"/>
      <c r="CD411" s="13"/>
      <c r="CE411" s="59">
        <f t="shared" si="3151"/>
        <v>7.6399999999999801</v>
      </c>
      <c r="CF411" s="60">
        <f t="shared" si="3185"/>
        <v>-51.909850391137162</v>
      </c>
      <c r="CG411" s="62">
        <f t="shared" si="3186"/>
        <v>-78.862110404173166</v>
      </c>
      <c r="CH411" s="64"/>
      <c r="CI411" s="86"/>
      <c r="CJ411" s="86"/>
      <c r="CK411" s="17">
        <f t="shared" si="3187"/>
        <v>-9.0588178023235653E-6</v>
      </c>
    </row>
    <row r="412" spans="2:89" ht="18.600000000000001" customHeight="1" thickBot="1">
      <c r="D412" s="271" t="s">
        <v>141</v>
      </c>
      <c r="E412" s="272"/>
      <c r="F412" s="273" t="s">
        <v>142</v>
      </c>
      <c r="G412" s="274"/>
      <c r="H412" s="237"/>
      <c r="I412" s="271" t="s">
        <v>143</v>
      </c>
      <c r="J412" s="272"/>
      <c r="K412" s="273" t="s">
        <v>144</v>
      </c>
      <c r="L412" s="274"/>
      <c r="N412" s="262" t="s">
        <v>145</v>
      </c>
      <c r="O412" s="263"/>
      <c r="P412" s="264" t="s">
        <v>146</v>
      </c>
      <c r="Q412" s="265"/>
      <c r="S412" s="271" t="s">
        <v>147</v>
      </c>
      <c r="T412" s="272"/>
      <c r="U412" s="273" t="s">
        <v>148</v>
      </c>
      <c r="V412" s="274"/>
      <c r="W412" s="20"/>
      <c r="X412" s="262" t="s">
        <v>149</v>
      </c>
      <c r="Y412" s="263"/>
      <c r="Z412" s="264" t="s">
        <v>150</v>
      </c>
      <c r="AA412" s="265"/>
      <c r="AB412" s="20"/>
      <c r="AC412" s="271" t="s">
        <v>151</v>
      </c>
      <c r="AD412" s="272"/>
      <c r="AE412" s="273" t="s">
        <v>152</v>
      </c>
      <c r="AF412" s="274"/>
      <c r="AG412" s="20"/>
      <c r="AH412" s="262" t="s">
        <v>153</v>
      </c>
      <c r="AI412" s="263"/>
      <c r="AJ412" s="264" t="s">
        <v>154</v>
      </c>
      <c r="AK412" s="265"/>
      <c r="AL412" s="20"/>
      <c r="AM412" s="271" t="s">
        <v>155</v>
      </c>
      <c r="AN412" s="272"/>
      <c r="AO412" s="273" t="s">
        <v>156</v>
      </c>
      <c r="AP412" s="274"/>
      <c r="AR412" s="262" t="s">
        <v>157</v>
      </c>
      <c r="AS412" s="263"/>
      <c r="AT412" s="264" t="s">
        <v>158</v>
      </c>
      <c r="AU412" s="265"/>
      <c r="AV412" s="41"/>
      <c r="AW412" s="271" t="s">
        <v>159</v>
      </c>
      <c r="AX412" s="272"/>
      <c r="AY412" s="273" t="s">
        <v>160</v>
      </c>
      <c r="AZ412" s="274"/>
      <c r="BA412" s="20"/>
      <c r="BB412" s="262" t="s">
        <v>161</v>
      </c>
      <c r="BC412" s="263"/>
      <c r="BD412" s="264" t="s">
        <v>162</v>
      </c>
      <c r="BE412" s="265"/>
      <c r="BF412" s="41"/>
      <c r="BG412" s="271" t="s">
        <v>163</v>
      </c>
      <c r="BH412" s="272"/>
      <c r="BI412" s="273" t="s">
        <v>164</v>
      </c>
      <c r="BJ412" s="274"/>
      <c r="BK412" s="41"/>
      <c r="BL412" s="262" t="s">
        <v>165</v>
      </c>
      <c r="BM412" s="263"/>
      <c r="BN412" s="264" t="s">
        <v>166</v>
      </c>
      <c r="BO412" s="265"/>
      <c r="BP412" s="41"/>
      <c r="BQ412" s="271" t="s">
        <v>167</v>
      </c>
      <c r="BR412" s="272"/>
      <c r="BS412" s="273" t="s">
        <v>168</v>
      </c>
      <c r="BT412" s="274"/>
      <c r="BU412" s="20"/>
      <c r="BV412" s="262" t="s">
        <v>169</v>
      </c>
      <c r="BW412" s="263"/>
      <c r="BX412" s="264" t="s">
        <v>170</v>
      </c>
      <c r="BY412" s="265"/>
      <c r="CA412" s="55" t="s">
        <v>35</v>
      </c>
      <c r="CC412" s="116" t="s">
        <v>75</v>
      </c>
      <c r="CD412" s="13"/>
      <c r="CE412" s="59">
        <f t="shared" si="3151"/>
        <v>7.6599999999999797</v>
      </c>
      <c r="CF412" s="60">
        <f t="shared" si="3185"/>
        <v>-51.9280643262654</v>
      </c>
      <c r="CG412" s="62">
        <f t="shared" si="3186"/>
        <v>-78.891534563773234</v>
      </c>
      <c r="CH412" s="64"/>
      <c r="CI412" s="86"/>
      <c r="CJ412" s="86"/>
      <c r="CK412" s="17">
        <f t="shared" si="3187"/>
        <v>-9.0011750671196931E-6</v>
      </c>
    </row>
    <row r="413" spans="2:89" ht="18.600000000000001" customHeight="1" thickTop="1" thickBot="1">
      <c r="D413" s="1">
        <v>0</v>
      </c>
      <c r="E413" s="9">
        <f t="shared" ref="E413" si="3732">$E$9*$B410</f>
        <v>1.3886240000000001</v>
      </c>
      <c r="F413" s="2">
        <v>1</v>
      </c>
      <c r="G413" s="8">
        <v>0</v>
      </c>
      <c r="I413" s="1">
        <v>0</v>
      </c>
      <c r="J413" s="9">
        <v>0</v>
      </c>
      <c r="K413" s="2">
        <v>1</v>
      </c>
      <c r="L413" s="8">
        <v>0</v>
      </c>
      <c r="N413" s="1">
        <f t="shared" ref="N413" si="3733">D413*I410+F413*I413-E413*J410-G413*J413</f>
        <v>0</v>
      </c>
      <c r="O413" s="9">
        <f t="shared" ref="O413" si="3734">(D413*J410+E413*I410+F413*J413+G413*I413)</f>
        <v>1.3886240000000001</v>
      </c>
      <c r="P413" s="2">
        <f t="shared" ref="P413" si="3735">D413*K410+F413*K413-E413*L410-G413*L413</f>
        <v>-1.8896818127498838</v>
      </c>
      <c r="Q413" s="8">
        <f t="shared" ref="Q413" si="3736">(D413*L410+E413*K410+F413*L413+G413*K413)</f>
        <v>0</v>
      </c>
      <c r="S413" s="1">
        <v>0</v>
      </c>
      <c r="T413" s="9">
        <f t="shared" ref="T413" si="3737">$T$9*$B410</f>
        <v>1.783334</v>
      </c>
      <c r="U413" s="2">
        <v>1</v>
      </c>
      <c r="V413" s="8">
        <v>0</v>
      </c>
      <c r="X413" s="1">
        <f t="shared" ref="X413" si="3738">N413*S410+P413*S413-O413*T410-Q413*T413</f>
        <v>0</v>
      </c>
      <c r="Y413" s="9">
        <f t="shared" ref="Y413" si="3739">(N413*T410+O413*S410+P413*T413+Q413*S413)</f>
        <v>-1.9813098258585011</v>
      </c>
      <c r="Z413" s="2">
        <f t="shared" ref="Z413" si="3740">N413*U410+P413*U413-O413*V410-Q413*V413</f>
        <v>-1.8896818127498838</v>
      </c>
      <c r="AA413" s="8">
        <f t="shared" ref="AA413" si="3741">(N413*V410+O413*U410+P413*V413+Q413*U413)</f>
        <v>0</v>
      </c>
      <c r="AB413" s="20"/>
      <c r="AC413" s="1">
        <v>0</v>
      </c>
      <c r="AD413" s="9">
        <v>0</v>
      </c>
      <c r="AE413" s="2">
        <v>1</v>
      </c>
      <c r="AF413" s="8">
        <v>0</v>
      </c>
      <c r="AH413" s="1">
        <f t="shared" ref="AH413" si="3742">X413*AC410+Z413*AC413-Y413*AD410-AA413*AD413</f>
        <v>0</v>
      </c>
      <c r="AI413" s="9">
        <f t="shared" ref="AI413" si="3743">(X413*AD410+Y413*AC410+Z413*AD413+AA413*AC413)</f>
        <v>-1.9813098258585011</v>
      </c>
      <c r="AJ413" s="2">
        <f t="shared" ref="AJ413" si="3744">X413*AE410+Z413*AE413-Y413*AF410-AA413*AF413</f>
        <v>-90.110946515321416</v>
      </c>
      <c r="AK413" s="8">
        <f t="shared" ref="AK413" si="3745">(X413*AF410+Y413*AE410+Z413*AF413+AA413*AE413)</f>
        <v>0</v>
      </c>
      <c r="AM413" s="1">
        <v>0</v>
      </c>
      <c r="AN413" s="9">
        <f t="shared" ref="AN413" si="3746">$AN$9*$B410</f>
        <v>1.5078039999999999</v>
      </c>
      <c r="AO413" s="2">
        <v>1</v>
      </c>
      <c r="AP413" s="8">
        <v>0</v>
      </c>
      <c r="AR413" s="1">
        <f t="shared" ref="AR413" si="3747">AH413*AM410+AJ413*AM413-AI413*AN410-AK413*AN413</f>
        <v>0</v>
      </c>
      <c r="AS413" s="9">
        <f t="shared" ref="AS413" si="3748">(AH413*AN410+AI413*AM410+AJ413*AN413+AK413*AM413)</f>
        <v>-137.85095542544619</v>
      </c>
      <c r="AT413" s="2">
        <f t="shared" ref="AT413" si="3749">AH413*AO410+AJ413*AO413-AI413*AP410-AK413*AP413</f>
        <v>-90.110946515321416</v>
      </c>
      <c r="AU413" s="8">
        <f t="shared" ref="AU413" si="3750">(AH413*AP410+AI413*AO410+AJ413*AP413+AK413*AO413)</f>
        <v>0</v>
      </c>
      <c r="AV413" s="20"/>
      <c r="AW413" s="1">
        <v>0</v>
      </c>
      <c r="AX413" s="9">
        <v>0</v>
      </c>
      <c r="AY413" s="2">
        <v>1</v>
      </c>
      <c r="AZ413" s="8">
        <v>0</v>
      </c>
      <c r="BB413" s="1">
        <f t="shared" ref="BB413" si="3751">AR413*AW410+AT413*AW413-AS413*AX410-AU413*AX413</f>
        <v>0</v>
      </c>
      <c r="BC413" s="9">
        <f t="shared" ref="BC413" si="3752">(AR413*AX410+AS413*AW410+AT413*AX413+AU413*AW413)</f>
        <v>-137.85095542544619</v>
      </c>
      <c r="BD413" s="2">
        <f t="shared" ref="BD413" si="3753">AR413*AY410+AT413*AY413-AS413*AZ410-AU413*AZ413</f>
        <v>545.73954888487492</v>
      </c>
      <c r="BE413" s="8">
        <f t="shared" ref="BE413" si="3754">(AR413*AZ410+AS413*AY410+AT413*AZ413+AU413*AY413)</f>
        <v>0</v>
      </c>
      <c r="BG413" s="1">
        <v>0</v>
      </c>
      <c r="BH413" s="9">
        <f t="shared" ref="BH413" si="3755">$BH$9*$B410</f>
        <v>0.98647999999999991</v>
      </c>
      <c r="BI413" s="2">
        <v>1</v>
      </c>
      <c r="BJ413" s="8">
        <v>0</v>
      </c>
      <c r="BK413" s="20"/>
      <c r="BL413" s="1">
        <f t="shared" ref="BL413" si="3756">BB413*BG410+BD413*BG413-BC413*BH410-BE413*BH413</f>
        <v>0</v>
      </c>
      <c r="BM413" s="9">
        <f t="shared" ref="BM413" si="3757">(BB413*BH410+BC413*BG410+BD413*BH413+BE413*BG413)</f>
        <v>400.51019475850524</v>
      </c>
      <c r="BN413" s="2">
        <f t="shared" ref="BN413" si="3758">BB413*BI410+BD413*BI413-BC413*BJ410-BE413*BJ413</f>
        <v>545.73954888487492</v>
      </c>
      <c r="BO413" s="8">
        <f t="shared" ref="BO413" si="3759">(BB413*BJ410+BC413*BI410+BD413*BJ413+BE413*BI413)</f>
        <v>0</v>
      </c>
      <c r="BP413" s="20"/>
      <c r="BQ413" s="18">
        <f t="shared" ref="BQ413:BQ476" si="3760">1/$BR$9</f>
        <v>1</v>
      </c>
      <c r="BR413" s="25">
        <v>0</v>
      </c>
      <c r="BS413" s="19">
        <v>1</v>
      </c>
      <c r="BT413" s="24">
        <v>0</v>
      </c>
      <c r="BV413" s="1">
        <f t="shared" ref="BV413" si="3761">BL413*BQ410+BN413*BQ413-BM413*BR410-BO413*BR413</f>
        <v>545.73954888487492</v>
      </c>
      <c r="BW413" s="9">
        <f t="shared" ref="BW413" si="3762">(BL413*BR410+BM413*BQ410+BN413*BR413+BO413*BQ413)</f>
        <v>400.51019475850524</v>
      </c>
      <c r="BX413" s="2">
        <f t="shared" ref="BX413" si="3763">BL413*BS410+BN413*BS413-BM413*BT410-BO413*BT413</f>
        <v>545.73954888487492</v>
      </c>
      <c r="BY413" s="8">
        <f t="shared" ref="BY413" si="3764">(BL413*BT410+BM413*BS410+BN413*BT413+BO413*BS413)</f>
        <v>0</v>
      </c>
      <c r="CA413" s="56">
        <f t="shared" ref="CA413" si="3765">(180/PI())*ATAN(-1*(BW410+BW413)/(BV410+BV413))</f>
        <v>17.45517676115967</v>
      </c>
      <c r="CC413" s="117">
        <f t="shared" ref="CC413" si="3766">20*LOG(((1-(10^(CA410/20)^2)*(1-((1-CC410)/(1+CC410))^2))^0.5))</f>
        <v>-1.2955069156737158E-5</v>
      </c>
      <c r="CD413" s="13"/>
      <c r="CE413" s="59">
        <f t="shared" si="3151"/>
        <v>7.6799999999999802</v>
      </c>
      <c r="CF413" s="60">
        <f t="shared" si="3185"/>
        <v>-51.946255844357616</v>
      </c>
      <c r="CG413" s="62">
        <f t="shared" si="3186"/>
        <v>-78.920802760919628</v>
      </c>
      <c r="CH413" s="64"/>
      <c r="CI413" s="86"/>
      <c r="CJ413" s="86"/>
      <c r="CK413" s="17">
        <f t="shared" si="3187"/>
        <v>-8.943988014139958E-6</v>
      </c>
    </row>
    <row r="414" spans="2:89" ht="18.600000000000001" customHeight="1">
      <c r="CE414" s="59">
        <f t="shared" si="3151"/>
        <v>7.6999999999999797</v>
      </c>
      <c r="CF414" s="60">
        <f t="shared" si="3185"/>
        <v>-51.964424847965091</v>
      </c>
      <c r="CG414" s="62">
        <f t="shared" si="3186"/>
        <v>-78.949916239469601</v>
      </c>
      <c r="CH414" s="86"/>
      <c r="CI414" s="86"/>
      <c r="CJ414" s="86"/>
      <c r="CK414" s="17">
        <f t="shared" si="3187"/>
        <v>-8.8872526269473542E-6</v>
      </c>
    </row>
    <row r="415" spans="2:89" ht="18.600000000000001" customHeight="1" thickBot="1">
      <c r="E415" s="6" t="s">
        <v>3</v>
      </c>
      <c r="J415" s="6" t="s">
        <v>5</v>
      </c>
      <c r="O415" s="6" t="s">
        <v>10</v>
      </c>
      <c r="T415" s="6" t="s">
        <v>6</v>
      </c>
      <c r="Y415" s="6" t="s">
        <v>11</v>
      </c>
      <c r="AD415" s="6" t="s">
        <v>12</v>
      </c>
      <c r="AI415" s="6" t="s">
        <v>13</v>
      </c>
      <c r="AN415" s="6" t="s">
        <v>14</v>
      </c>
      <c r="AS415" s="6" t="s">
        <v>15</v>
      </c>
      <c r="AX415" s="6" t="s">
        <v>19</v>
      </c>
      <c r="BC415" s="6" t="s">
        <v>17</v>
      </c>
      <c r="BH415" s="6" t="s">
        <v>20</v>
      </c>
      <c r="BM415" s="6" t="s">
        <v>18</v>
      </c>
      <c r="BQ415" s="26" t="s">
        <v>16</v>
      </c>
      <c r="BR415" s="26"/>
      <c r="BS415" s="21"/>
      <c r="BT415" s="21"/>
      <c r="BU415" s="21"/>
      <c r="BV415" s="21"/>
      <c r="BW415" s="26" t="s">
        <v>21</v>
      </c>
      <c r="BX415" s="21"/>
      <c r="BY415" s="21"/>
      <c r="CE415" s="59">
        <f t="shared" si="3151"/>
        <v>7.7199999999999802</v>
      </c>
      <c r="CF415" s="60">
        <f t="shared" si="3185"/>
        <v>-51.982571242877839</v>
      </c>
      <c r="CG415" s="62">
        <f t="shared" si="3186"/>
        <v>-78.978876230014279</v>
      </c>
      <c r="CH415" s="86"/>
      <c r="CI415" s="86"/>
      <c r="CJ415" s="86"/>
      <c r="CK415" s="17">
        <f t="shared" si="3187"/>
        <v>-8.8309649286425139E-6</v>
      </c>
    </row>
    <row r="416" spans="2:89" ht="18.600000000000001" customHeight="1" thickBot="1">
      <c r="B416" s="11"/>
      <c r="D416" s="266" t="s">
        <v>113</v>
      </c>
      <c r="E416" s="267"/>
      <c r="F416" s="268" t="s">
        <v>114</v>
      </c>
      <c r="G416" s="269"/>
      <c r="H416" s="237"/>
      <c r="I416" s="262" t="s">
        <v>0</v>
      </c>
      <c r="J416" s="263"/>
      <c r="K416" s="264" t="s">
        <v>1</v>
      </c>
      <c r="L416" s="265"/>
      <c r="M416" s="21"/>
      <c r="N416" s="262" t="s">
        <v>115</v>
      </c>
      <c r="O416" s="263"/>
      <c r="P416" s="264" t="s">
        <v>116</v>
      </c>
      <c r="Q416" s="265"/>
      <c r="R416" s="21"/>
      <c r="S416" s="266" t="s">
        <v>117</v>
      </c>
      <c r="T416" s="267"/>
      <c r="U416" s="268" t="s">
        <v>118</v>
      </c>
      <c r="V416" s="269"/>
      <c r="W416" s="20"/>
      <c r="X416" s="262" t="s">
        <v>119</v>
      </c>
      <c r="Y416" s="263"/>
      <c r="Z416" s="264" t="s">
        <v>120</v>
      </c>
      <c r="AA416" s="265"/>
      <c r="AB416" s="20"/>
      <c r="AC416" s="262" t="s">
        <v>121</v>
      </c>
      <c r="AD416" s="263"/>
      <c r="AE416" s="264" t="s">
        <v>7</v>
      </c>
      <c r="AF416" s="265"/>
      <c r="AG416" s="20"/>
      <c r="AH416" s="262" t="s">
        <v>122</v>
      </c>
      <c r="AI416" s="263"/>
      <c r="AJ416" s="264" t="s">
        <v>123</v>
      </c>
      <c r="AK416" s="265"/>
      <c r="AL416" s="20"/>
      <c r="AM416" s="266" t="s">
        <v>124</v>
      </c>
      <c r="AN416" s="267"/>
      <c r="AO416" s="268" t="s">
        <v>125</v>
      </c>
      <c r="AP416" s="269"/>
      <c r="AQ416" s="21"/>
      <c r="AR416" s="262" t="s">
        <v>126</v>
      </c>
      <c r="AS416" s="263"/>
      <c r="AT416" s="264" t="s">
        <v>2</v>
      </c>
      <c r="AU416" s="265"/>
      <c r="AV416" s="41"/>
      <c r="AW416" s="262" t="s">
        <v>127</v>
      </c>
      <c r="AX416" s="263"/>
      <c r="AY416" s="264" t="s">
        <v>128</v>
      </c>
      <c r="AZ416" s="265"/>
      <c r="BA416" s="20"/>
      <c r="BB416" s="262" t="s">
        <v>129</v>
      </c>
      <c r="BC416" s="263"/>
      <c r="BD416" s="264" t="s">
        <v>130</v>
      </c>
      <c r="BE416" s="265"/>
      <c r="BF416" s="41"/>
      <c r="BG416" s="266" t="s">
        <v>131</v>
      </c>
      <c r="BH416" s="267"/>
      <c r="BI416" s="268" t="s">
        <v>132</v>
      </c>
      <c r="BJ416" s="269"/>
      <c r="BK416" s="41"/>
      <c r="BL416" s="262" t="s">
        <v>133</v>
      </c>
      <c r="BM416" s="263"/>
      <c r="BN416" s="264" t="s">
        <v>134</v>
      </c>
      <c r="BO416" s="265"/>
      <c r="BP416" s="41"/>
      <c r="BQ416" s="262" t="s">
        <v>135</v>
      </c>
      <c r="BR416" s="263"/>
      <c r="BS416" s="264" t="s">
        <v>136</v>
      </c>
      <c r="BT416" s="265"/>
      <c r="BU416" s="20"/>
      <c r="BV416" s="262" t="s">
        <v>137</v>
      </c>
      <c r="BW416" s="263"/>
      <c r="BX416" s="264" t="s">
        <v>138</v>
      </c>
      <c r="BY416" s="265"/>
      <c r="CA416" s="27" t="s">
        <v>8</v>
      </c>
      <c r="CC416" s="113" t="s">
        <v>74</v>
      </c>
      <c r="CD416" s="13"/>
      <c r="CE416" s="59">
        <f t="shared" si="3151"/>
        <v>7.7399999999999798</v>
      </c>
      <c r="CF416" s="60">
        <f t="shared" si="3185"/>
        <v>-52.000694938054551</v>
      </c>
      <c r="CG416" s="62">
        <f t="shared" si="3186"/>
        <v>-79.007683950055949</v>
      </c>
      <c r="CH416" s="64"/>
      <c r="CI416" s="86"/>
      <c r="CJ416" s="86"/>
      <c r="CK416" s="17">
        <f t="shared" si="3187"/>
        <v>-8.7751209712560987E-6</v>
      </c>
    </row>
    <row r="417" spans="2:89" ht="18.600000000000001" customHeight="1" thickTop="1" thickBot="1">
      <c r="B417" s="37">
        <v>1.2</v>
      </c>
      <c r="D417" s="1">
        <v>1</v>
      </c>
      <c r="E417" s="7">
        <v>0</v>
      </c>
      <c r="F417" s="2">
        <v>0</v>
      </c>
      <c r="G417" s="8">
        <v>0</v>
      </c>
      <c r="I417" s="1">
        <v>1</v>
      </c>
      <c r="J417" s="9">
        <v>0</v>
      </c>
      <c r="K417" s="2">
        <v>0</v>
      </c>
      <c r="L417" s="8">
        <f t="shared" ref="L417:L480" si="3767">IF(0=(1-$J$9*$K$9*$B417^2),10^18,$B417*$K$9/(1-$J$9*$K$9*$B417^2))</f>
        <v>2.1512538832440447</v>
      </c>
      <c r="N417" s="1">
        <f t="shared" ref="N417" si="3768">D417*I417+F417*I420-E417*J417-G417*J420</f>
        <v>1</v>
      </c>
      <c r="O417" s="9">
        <f t="shared" ref="O417" si="3769">(D417*J417+E417*I417+F417*J420+G417*I420)</f>
        <v>0</v>
      </c>
      <c r="P417" s="2">
        <f t="shared" ref="P417" si="3770">D417*K417+F417*K420-E417*L417-G417*L420</f>
        <v>0</v>
      </c>
      <c r="Q417" s="8">
        <f t="shared" ref="Q417" si="3771">(D417*L417+E417*K417+F417*L420+G417*K420)</f>
        <v>2.1512538832440447</v>
      </c>
      <c r="S417" s="1">
        <v>1</v>
      </c>
      <c r="T417" s="7">
        <v>0</v>
      </c>
      <c r="U417" s="2">
        <v>0</v>
      </c>
      <c r="V417" s="8">
        <v>0</v>
      </c>
      <c r="X417" s="1">
        <f t="shared" ref="X417" si="3772">N417*S417+P417*S420-O417*T417-Q417*T420</f>
        <v>-2.9014279924960698</v>
      </c>
      <c r="Y417" s="9">
        <f t="shared" ref="Y417" si="3773">(N417*T417+O417*S417+P417*T420+Q417*S420)</f>
        <v>0</v>
      </c>
      <c r="Z417" s="2">
        <f t="shared" ref="Z417" si="3774">N417*U417+P417*U420-O417*V417-Q417*V420</f>
        <v>0</v>
      </c>
      <c r="AA417" s="8">
        <f t="shared" ref="AA417" si="3775">(N417*V417+O417*U417+P417*V420+Q417*U420)</f>
        <v>2.1512538832440447</v>
      </c>
      <c r="AB417" s="20"/>
      <c r="AC417" s="1">
        <v>1</v>
      </c>
      <c r="AD417" s="9">
        <v>0</v>
      </c>
      <c r="AE417" s="2">
        <v>0</v>
      </c>
      <c r="AF417" s="8">
        <f t="shared" ref="AF417:AF480" si="3776">IF(0=(1-$AE$9*$AD$9*$B417^2),10^18,$B417*$AE$9/(1-$AE$9*$AD$9*$B417^2))</f>
        <v>-16.080503204254999</v>
      </c>
      <c r="AH417" s="1">
        <f t="shared" ref="AH417" si="3777">X417*AC417+Z417*AC420-Y417*AD417-AA417*AD420</f>
        <v>-2.9014279924960698</v>
      </c>
      <c r="AI417" s="9">
        <f t="shared" ref="AI417" si="3778">(X417*AD417+Y417*AC417+Z417*AD420+AA417*AC420)</f>
        <v>0</v>
      </c>
      <c r="AJ417" s="2">
        <f t="shared" ref="AJ417" si="3779">X417*AE417+Z417*AE420-Y417*AF417-AA417*AF420</f>
        <v>0</v>
      </c>
      <c r="AK417" s="8">
        <f t="shared" ref="AK417" si="3780">(X417*AF417+Y417*AE417+Z417*AF420+AA417*AE420)</f>
        <v>48.807676013492241</v>
      </c>
      <c r="AM417" s="1">
        <v>1</v>
      </c>
      <c r="AN417" s="7">
        <v>0</v>
      </c>
      <c r="AO417" s="2">
        <v>0</v>
      </c>
      <c r="AP417" s="8">
        <v>0</v>
      </c>
      <c r="AR417" s="1">
        <f t="shared" ref="AR417" si="3781">AH417*AM417+AJ417*AM420-AI417*AN417-AK417*AN420</f>
        <v>-77.741166084544531</v>
      </c>
      <c r="AS417" s="9">
        <f t="shared" ref="AS417" si="3782">(AH417*AN417+AI417*AM417+AJ417*AN420+AK417*AM420)</f>
        <v>0</v>
      </c>
      <c r="AT417" s="2">
        <f t="shared" ref="AT417" si="3783">AH417*AO417+AJ417*AO420-AI417*AP417-AK417*AP420</f>
        <v>0</v>
      </c>
      <c r="AU417" s="8">
        <f t="shared" ref="AU417" si="3784">(AH417*AP417+AI417*AO417+AJ417*AP420+AK417*AO420)</f>
        <v>48.807676013492241</v>
      </c>
      <c r="AV417" s="20"/>
      <c r="AW417" s="1">
        <v>1</v>
      </c>
      <c r="AX417" s="9">
        <v>0</v>
      </c>
      <c r="AY417" s="2">
        <v>0</v>
      </c>
      <c r="AZ417" s="8">
        <f t="shared" ref="AZ417:AZ480" si="3785">IF(0=(1-$AX$9*$AY$9*$B417^2),10^18,$B417*$AY$9/(1-$AX$9*$AY$9*$B417^2))</f>
        <v>5.4072228518720733</v>
      </c>
      <c r="BB417" s="1">
        <f t="shared" ref="BB417" si="3786">AR417*AW417+AT417*AW420-AS417*AX417-AU417*AX420</f>
        <v>-77.741166084544531</v>
      </c>
      <c r="BC417" s="9">
        <f t="shared" ref="BC417" si="3787">(AR417*AX417+AS417*AW417+AT417*AX420+AU417*AW420)</f>
        <v>0</v>
      </c>
      <c r="BD417" s="2">
        <f t="shared" ref="BD417" si="3788">AR417*AY417+AT417*AY420-AS417*AZ417-AU417*AZ420</f>
        <v>0</v>
      </c>
      <c r="BE417" s="8">
        <f t="shared" ref="BE417" si="3789">(AR417*AZ417+AS417*AY417+AT417*AZ420+AU417*AY420)</f>
        <v>-371.55613377003914</v>
      </c>
      <c r="BG417" s="1">
        <v>1</v>
      </c>
      <c r="BH417" s="7">
        <v>0</v>
      </c>
      <c r="BI417" s="2">
        <v>0</v>
      </c>
      <c r="BJ417" s="8">
        <v>0</v>
      </c>
      <c r="BK417" s="20"/>
      <c r="BL417" s="1">
        <f t="shared" ref="BL417" si="3790">BB417*BG417+BD417*BG420-BC417*BH417-BE417*BH420</f>
        <v>295.00394731355868</v>
      </c>
      <c r="BM417" s="9">
        <f t="shared" ref="BM417" si="3791">(BB417*BH417+BC417*BG417+BD417*BH420+BE417*BG420)</f>
        <v>0</v>
      </c>
      <c r="BN417" s="2">
        <f t="shared" ref="BN417" si="3792">BB417*BI417+BD417*BI420-BC417*BJ417-BE417*BJ420</f>
        <v>0</v>
      </c>
      <c r="BO417" s="8">
        <f t="shared" ref="BO417" si="3793">(BB417*BJ417+BC417*BI417+BD417*BJ420+BE417*BI420)</f>
        <v>-371.55613377003914</v>
      </c>
      <c r="BP417" s="20"/>
      <c r="BQ417" s="16">
        <v>1</v>
      </c>
      <c r="BR417" s="23">
        <v>0</v>
      </c>
      <c r="BS417" s="14">
        <v>0</v>
      </c>
      <c r="BT417" s="22">
        <v>0</v>
      </c>
      <c r="BV417" s="1">
        <f t="shared" ref="BV417" si="3794">BL417*BQ417+BN417*BQ420-BM417*BR417-BO417*BR420</f>
        <v>295.00394731355868</v>
      </c>
      <c r="BW417" s="9">
        <f t="shared" ref="BW417" si="3795">(BL417*BR417+BM417*BQ417+BN417*BR420+BO417*BQ420)</f>
        <v>-371.55613377003914</v>
      </c>
      <c r="BX417" s="2">
        <f t="shared" ref="BX417" si="3796">BL417*BS417+BN417*BS420-BM417*BT417-BO417*BT420</f>
        <v>0</v>
      </c>
      <c r="BY417" s="8">
        <f t="shared" ref="BY417" si="3797">(BL417*BT417+BM417*BS417+BN417*BT420+BO417*BS420)</f>
        <v>-371.55613377003914</v>
      </c>
      <c r="CA417" s="28">
        <f t="shared" ref="CA417" si="3798">20*LOG(((1+$BR$9)/$BR$9)/((BV417+BV420)^2+(BW417+BW420)^2)^0.5)</f>
        <v>-49.62527206708387</v>
      </c>
      <c r="CC417" s="114">
        <f t="shared" ref="CC417" si="3799">((BV417^2+BW417^2)^0.5)/((BV420^2+BW420^2)^0.5)</f>
        <v>1.2596645830855795</v>
      </c>
      <c r="CD417" s="13"/>
      <c r="CE417" s="59">
        <f t="shared" ref="CE417:CE480" si="3800">INDEX(B:B,(ROW()-33)*7+25)</f>
        <v>7.7599999999999802</v>
      </c>
      <c r="CF417" s="60">
        <f t="shared" si="3185"/>
        <v>-52.018795845554145</v>
      </c>
      <c r="CG417" s="62">
        <f t="shared" si="3186"/>
        <v>-79.036340604182641</v>
      </c>
      <c r="CH417" s="64"/>
      <c r="CI417" s="86"/>
      <c r="CJ417" s="86"/>
      <c r="CK417" s="17">
        <f t="shared" si="3187"/>
        <v>-8.7197168405704325E-6</v>
      </c>
    </row>
    <row r="418" spans="2:89" ht="18.600000000000001" customHeight="1" thickBot="1">
      <c r="D418" s="3"/>
      <c r="G418" s="4"/>
      <c r="I418" s="3"/>
      <c r="L418" s="4"/>
      <c r="N418" s="3"/>
      <c r="Q418" s="4"/>
      <c r="S418" s="3"/>
      <c r="V418" s="4"/>
      <c r="X418" s="3"/>
      <c r="AA418" s="4"/>
      <c r="AC418" s="3"/>
      <c r="AF418" s="4"/>
      <c r="AH418" s="3"/>
      <c r="AK418" s="4"/>
      <c r="AM418" s="3"/>
      <c r="AP418" s="4"/>
      <c r="AR418" s="3"/>
      <c r="AU418" s="4"/>
      <c r="AW418" s="3"/>
      <c r="AZ418" s="4"/>
      <c r="BB418" s="3"/>
      <c r="BE418" s="4"/>
      <c r="BG418" s="3"/>
      <c r="BJ418" s="4"/>
      <c r="BL418" s="3"/>
      <c r="BO418" s="4"/>
      <c r="BQ418" s="16"/>
      <c r="BR418" s="14"/>
      <c r="BS418" s="14"/>
      <c r="BT418" s="17"/>
      <c r="BV418" s="3"/>
      <c r="BY418" s="4"/>
      <c r="CC418" s="115"/>
      <c r="CD418" s="13"/>
      <c r="CE418" s="59">
        <f t="shared" si="3800"/>
        <v>7.7799999999999798</v>
      </c>
      <c r="CF418" s="60">
        <f t="shared" ref="CF418:CF481" si="3801">INDEX(CA:CA,(ROW()-33)*7+25)</f>
        <v>-52.036873880468804</v>
      </c>
      <c r="CG418" s="62">
        <f t="shared" ref="CG418:CG481" si="3802">INDEX(CA:CA,(ROW()-33)*7+28)</f>
        <v>-79.064847384239712</v>
      </c>
      <c r="CH418" s="64"/>
      <c r="CI418" s="86"/>
      <c r="CJ418" s="86"/>
      <c r="CK418" s="17">
        <f t="shared" ref="CK418:CK481" si="3803">INDEX(CC:CC,(ROW()-33)*7+28)</f>
        <v>-8.6647486561195017E-6</v>
      </c>
    </row>
    <row r="419" spans="2:89" ht="18.600000000000001" customHeight="1" thickBot="1">
      <c r="D419" s="271" t="s">
        <v>141</v>
      </c>
      <c r="E419" s="272"/>
      <c r="F419" s="273" t="s">
        <v>142</v>
      </c>
      <c r="G419" s="274"/>
      <c r="H419" s="237"/>
      <c r="I419" s="271" t="s">
        <v>143</v>
      </c>
      <c r="J419" s="272"/>
      <c r="K419" s="273" t="s">
        <v>144</v>
      </c>
      <c r="L419" s="274"/>
      <c r="N419" s="262" t="s">
        <v>145</v>
      </c>
      <c r="O419" s="263"/>
      <c r="P419" s="264" t="s">
        <v>146</v>
      </c>
      <c r="Q419" s="265"/>
      <c r="S419" s="271" t="s">
        <v>147</v>
      </c>
      <c r="T419" s="272"/>
      <c r="U419" s="273" t="s">
        <v>148</v>
      </c>
      <c r="V419" s="274"/>
      <c r="W419" s="20"/>
      <c r="X419" s="262" t="s">
        <v>149</v>
      </c>
      <c r="Y419" s="263"/>
      <c r="Z419" s="264" t="s">
        <v>150</v>
      </c>
      <c r="AA419" s="265"/>
      <c r="AB419" s="20"/>
      <c r="AC419" s="271" t="s">
        <v>151</v>
      </c>
      <c r="AD419" s="272"/>
      <c r="AE419" s="273" t="s">
        <v>152</v>
      </c>
      <c r="AF419" s="274"/>
      <c r="AG419" s="20"/>
      <c r="AH419" s="262" t="s">
        <v>153</v>
      </c>
      <c r="AI419" s="263"/>
      <c r="AJ419" s="264" t="s">
        <v>154</v>
      </c>
      <c r="AK419" s="265"/>
      <c r="AL419" s="20"/>
      <c r="AM419" s="271" t="s">
        <v>155</v>
      </c>
      <c r="AN419" s="272"/>
      <c r="AO419" s="273" t="s">
        <v>156</v>
      </c>
      <c r="AP419" s="274"/>
      <c r="AR419" s="262" t="s">
        <v>157</v>
      </c>
      <c r="AS419" s="263"/>
      <c r="AT419" s="264" t="s">
        <v>158</v>
      </c>
      <c r="AU419" s="265"/>
      <c r="AV419" s="41"/>
      <c r="AW419" s="271" t="s">
        <v>159</v>
      </c>
      <c r="AX419" s="272"/>
      <c r="AY419" s="273" t="s">
        <v>160</v>
      </c>
      <c r="AZ419" s="274"/>
      <c r="BA419" s="20"/>
      <c r="BB419" s="262" t="s">
        <v>161</v>
      </c>
      <c r="BC419" s="263"/>
      <c r="BD419" s="264" t="s">
        <v>162</v>
      </c>
      <c r="BE419" s="265"/>
      <c r="BF419" s="41"/>
      <c r="BG419" s="271" t="s">
        <v>163</v>
      </c>
      <c r="BH419" s="272"/>
      <c r="BI419" s="273" t="s">
        <v>164</v>
      </c>
      <c r="BJ419" s="274"/>
      <c r="BK419" s="41"/>
      <c r="BL419" s="262" t="s">
        <v>165</v>
      </c>
      <c r="BM419" s="263"/>
      <c r="BN419" s="264" t="s">
        <v>166</v>
      </c>
      <c r="BO419" s="265"/>
      <c r="BP419" s="41"/>
      <c r="BQ419" s="271" t="s">
        <v>167</v>
      </c>
      <c r="BR419" s="272"/>
      <c r="BS419" s="273" t="s">
        <v>168</v>
      </c>
      <c r="BT419" s="274"/>
      <c r="BU419" s="20"/>
      <c r="BV419" s="262" t="s">
        <v>169</v>
      </c>
      <c r="BW419" s="263"/>
      <c r="BX419" s="264" t="s">
        <v>170</v>
      </c>
      <c r="BY419" s="265"/>
      <c r="CA419" s="55" t="s">
        <v>35</v>
      </c>
      <c r="CC419" s="116" t="s">
        <v>75</v>
      </c>
      <c r="CD419" s="13"/>
      <c r="CE419" s="59">
        <f t="shared" si="3800"/>
        <v>7.7999999999999803</v>
      </c>
      <c r="CF419" s="60">
        <f t="shared" si="3801"/>
        <v>-52.054928960858511</v>
      </c>
      <c r="CG419" s="62">
        <f t="shared" si="3802"/>
        <v>-79.093205469498869</v>
      </c>
      <c r="CH419" s="64"/>
      <c r="CI419" s="86"/>
      <c r="CJ419" s="86"/>
      <c r="CK419" s="17">
        <f t="shared" si="3803"/>
        <v>-8.6102125702246253E-6</v>
      </c>
    </row>
    <row r="420" spans="2:89" ht="18.600000000000001" customHeight="1" thickTop="1" thickBot="1">
      <c r="D420" s="1">
        <v>0</v>
      </c>
      <c r="E420" s="9">
        <f t="shared" ref="E420" si="3804">$E$9*$B417</f>
        <v>1.4121600000000001</v>
      </c>
      <c r="F420" s="2">
        <v>1</v>
      </c>
      <c r="G420" s="8">
        <v>0</v>
      </c>
      <c r="I420" s="1">
        <v>0</v>
      </c>
      <c r="J420" s="9">
        <v>0</v>
      </c>
      <c r="K420" s="2">
        <v>1</v>
      </c>
      <c r="L420" s="8">
        <v>0</v>
      </c>
      <c r="N420" s="1">
        <f t="shared" ref="N420" si="3805">D420*I417+F420*I420-E420*J417-G420*J420</f>
        <v>0</v>
      </c>
      <c r="O420" s="9">
        <f t="shared" ref="O420" si="3806">(D420*J417+E420*I417+F420*J420+G420*I420)</f>
        <v>1.4121600000000001</v>
      </c>
      <c r="P420" s="2">
        <f t="shared" ref="P420" si="3807">D420*K417+F420*K420-E420*L417-G420*L420</f>
        <v>-2.0379146837619104</v>
      </c>
      <c r="Q420" s="8">
        <f t="shared" ref="Q420" si="3808">(D420*L417+E420*K417+F420*L420+G420*K420)</f>
        <v>0</v>
      </c>
      <c r="S420" s="1">
        <v>0</v>
      </c>
      <c r="T420" s="9">
        <f t="shared" ref="T420" si="3809">$T$9*$B417</f>
        <v>1.8135600000000001</v>
      </c>
      <c r="U420" s="2">
        <v>1</v>
      </c>
      <c r="V420" s="8">
        <v>0</v>
      </c>
      <c r="X420" s="1">
        <f t="shared" ref="X420" si="3810">N420*S417+P420*S420-O420*T417-Q420*T420</f>
        <v>0</v>
      </c>
      <c r="Y420" s="9">
        <f t="shared" ref="Y420" si="3811">(N420*T417+O420*S417+P420*T420+Q420*S420)</f>
        <v>-2.2837205538832501</v>
      </c>
      <c r="Z420" s="2">
        <f t="shared" ref="Z420" si="3812">N420*U417+P420*U420-O420*V417-Q420*V420</f>
        <v>-2.0379146837619104</v>
      </c>
      <c r="AA420" s="8">
        <f t="shared" ref="AA420" si="3813">(N420*V417+O420*U417+P420*V420+Q420*U420)</f>
        <v>0</v>
      </c>
      <c r="AB420" s="20"/>
      <c r="AC420" s="1">
        <v>0</v>
      </c>
      <c r="AD420" s="9">
        <v>0</v>
      </c>
      <c r="AE420" s="2">
        <v>1</v>
      </c>
      <c r="AF420" s="8">
        <v>0</v>
      </c>
      <c r="AH420" s="1">
        <f t="shared" ref="AH420" si="3814">X420*AC417+Z420*AC420-Y420*AD417-AA420*AD420</f>
        <v>0</v>
      </c>
      <c r="AI420" s="9">
        <f t="shared" ref="AI420" si="3815">(X420*AD417+Y420*AC417+Z420*AD420+AA420*AC420)</f>
        <v>-2.2837205538832501</v>
      </c>
      <c r="AJ420" s="2">
        <f t="shared" ref="AJ420" si="3816">X420*AE417+Z420*AE420-Y420*AF417-AA420*AF420</f>
        <v>-38.761290368104518</v>
      </c>
      <c r="AK420" s="8">
        <f t="shared" ref="AK420" si="3817">(X420*AF417+Y420*AE417+Z420*AF420+AA420*AE420)</f>
        <v>0</v>
      </c>
      <c r="AM420" s="1">
        <v>0</v>
      </c>
      <c r="AN420" s="9">
        <f t="shared" ref="AN420" si="3818">$AN$9*$B417</f>
        <v>1.5333600000000001</v>
      </c>
      <c r="AO420" s="2">
        <v>1</v>
      </c>
      <c r="AP420" s="8">
        <v>0</v>
      </c>
      <c r="AR420" s="1">
        <f t="shared" ref="AR420" si="3819">AH420*AM417+AJ420*AM420-AI420*AN417-AK420*AN420</f>
        <v>0</v>
      </c>
      <c r="AS420" s="9">
        <f t="shared" ref="AS420" si="3820">(AH420*AN417+AI420*AM417+AJ420*AN420+AK420*AM420)</f>
        <v>-61.718732752719994</v>
      </c>
      <c r="AT420" s="2">
        <f t="shared" ref="AT420" si="3821">AH420*AO417+AJ420*AO420-AI420*AP417-AK420*AP420</f>
        <v>-38.761290368104518</v>
      </c>
      <c r="AU420" s="8">
        <f t="shared" ref="AU420" si="3822">(AH420*AP417+AI420*AO417+AJ420*AP420+AK420*AO420)</f>
        <v>0</v>
      </c>
      <c r="AV420" s="20"/>
      <c r="AW420" s="1">
        <v>0</v>
      </c>
      <c r="AX420" s="9">
        <v>0</v>
      </c>
      <c r="AY420" s="2">
        <v>1</v>
      </c>
      <c r="AZ420" s="8">
        <v>0</v>
      </c>
      <c r="BB420" s="1">
        <f t="shared" ref="BB420" si="3823">AR420*AW417+AT420*AW420-AS420*AX417-AU420*AX420</f>
        <v>0</v>
      </c>
      <c r="BC420" s="9">
        <f t="shared" ref="BC420" si="3824">(AR420*AX417+AS420*AW417+AT420*AX420+AU420*AW420)</f>
        <v>-61.718732752719994</v>
      </c>
      <c r="BD420" s="2">
        <f t="shared" ref="BD420" si="3825">AR420*AY417+AT420*AY420-AS420*AZ417-AU420*AZ420</f>
        <v>294.96565176098841</v>
      </c>
      <c r="BE420" s="8">
        <f t="shared" ref="BE420" si="3826">(AR420*AZ417+AS420*AY417+AT420*AZ420+AU420*AY420)</f>
        <v>0</v>
      </c>
      <c r="BG420" s="1">
        <v>0</v>
      </c>
      <c r="BH420" s="9">
        <f t="shared" ref="BH420" si="3827">$BH$9*$B417</f>
        <v>1.0031999999999999</v>
      </c>
      <c r="BI420" s="2">
        <v>1</v>
      </c>
      <c r="BJ420" s="8">
        <v>0</v>
      </c>
      <c r="BK420" s="20"/>
      <c r="BL420" s="1">
        <f t="shared" ref="BL420" si="3828">BB420*BG417+BD420*BG420-BC420*BH417-BE420*BH420</f>
        <v>0</v>
      </c>
      <c r="BM420" s="9">
        <f t="shared" ref="BM420" si="3829">(BB420*BH417+BC420*BG417+BD420*BH420+BE420*BG420)</f>
        <v>234.19080909390354</v>
      </c>
      <c r="BN420" s="2">
        <f t="shared" ref="BN420" si="3830">BB420*BI417+BD420*BI420-BC420*BJ417-BE420*BJ420</f>
        <v>294.96565176098841</v>
      </c>
      <c r="BO420" s="8">
        <f t="shared" ref="BO420" si="3831">(BB420*BJ417+BC420*BI417+BD420*BJ420+BE420*BI420)</f>
        <v>0</v>
      </c>
      <c r="BP420" s="20"/>
      <c r="BQ420" s="18">
        <f t="shared" ref="BQ420:BQ483" si="3832">1/$BR$9</f>
        <v>1</v>
      </c>
      <c r="BR420" s="25">
        <v>0</v>
      </c>
      <c r="BS420" s="19">
        <v>1</v>
      </c>
      <c r="BT420" s="24">
        <v>0</v>
      </c>
      <c r="BV420" s="1">
        <f t="shared" ref="BV420" si="3833">BL420*BQ417+BN420*BQ420-BM420*BR417-BO420*BR420</f>
        <v>294.96565176098841</v>
      </c>
      <c r="BW420" s="9">
        <f t="shared" ref="BW420" si="3834">(BL420*BR417+BM420*BQ417+BN420*BR420+BO420*BQ420)</f>
        <v>234.19080909390354</v>
      </c>
      <c r="BX420" s="2">
        <f t="shared" ref="BX420" si="3835">BL420*BS417+BN420*BS420-BM420*BT417-BO420*BT420</f>
        <v>294.96565176098841</v>
      </c>
      <c r="BY420" s="8">
        <f t="shared" ref="BY420" si="3836">(BL420*BT417+BM420*BS417+BN420*BT420+BO420*BS420)</f>
        <v>0</v>
      </c>
      <c r="CA420" s="56">
        <f t="shared" ref="CA420" si="3837">(180/PI())*ATAN(-1*(BW417+BW420)/(BV417+BV420))</f>
        <v>13.106918432440947</v>
      </c>
      <c r="CC420" s="117">
        <f t="shared" ref="CC420" si="3838">20*LOG(((1-(10^(CA417/20)^2)*(1-((1-CC417)/(1+CC417))^2))^0.5))</f>
        <v>-4.6718231373233502E-5</v>
      </c>
      <c r="CD420" s="13"/>
      <c r="CE420" s="59">
        <f t="shared" si="3800"/>
        <v>7.8199999999999799</v>
      </c>
      <c r="CF420" s="60">
        <f t="shared" si="3801"/>
        <v>-52.072961007687056</v>
      </c>
      <c r="CG420" s="62">
        <f t="shared" si="3802"/>
        <v>-79.121416026824477</v>
      </c>
      <c r="CH420" s="64"/>
      <c r="CI420" s="86"/>
      <c r="CJ420" s="86"/>
      <c r="CK420" s="17">
        <f t="shared" si="3803"/>
        <v>-8.5561047670301181E-6</v>
      </c>
    </row>
    <row r="421" spans="2:89" ht="18.600000000000001" customHeight="1">
      <c r="CE421" s="59">
        <f t="shared" si="3800"/>
        <v>7.8399999999999803</v>
      </c>
      <c r="CF421" s="60">
        <f t="shared" si="3801"/>
        <v>-52.090969944759365</v>
      </c>
      <c r="CG421" s="62">
        <f t="shared" si="3802"/>
        <v>-79.149480210837083</v>
      </c>
      <c r="CH421" s="86"/>
      <c r="CI421" s="86"/>
      <c r="CJ421" s="86"/>
      <c r="CK421" s="17">
        <f t="shared" si="3803"/>
        <v>-8.5024214625032971E-6</v>
      </c>
    </row>
    <row r="422" spans="2:89" ht="18.600000000000001" customHeight="1" thickBot="1">
      <c r="E422" s="6" t="s">
        <v>3</v>
      </c>
      <c r="J422" s="6" t="s">
        <v>5</v>
      </c>
      <c r="O422" s="6" t="s">
        <v>10</v>
      </c>
      <c r="T422" s="6" t="s">
        <v>6</v>
      </c>
      <c r="Y422" s="6" t="s">
        <v>11</v>
      </c>
      <c r="AD422" s="6" t="s">
        <v>12</v>
      </c>
      <c r="AI422" s="6" t="s">
        <v>13</v>
      </c>
      <c r="AN422" s="6" t="s">
        <v>14</v>
      </c>
      <c r="AS422" s="6" t="s">
        <v>15</v>
      </c>
      <c r="AX422" s="6" t="s">
        <v>19</v>
      </c>
      <c r="BC422" s="6" t="s">
        <v>17</v>
      </c>
      <c r="BH422" s="6" t="s">
        <v>20</v>
      </c>
      <c r="BM422" s="6" t="s">
        <v>18</v>
      </c>
      <c r="BQ422" s="26" t="s">
        <v>16</v>
      </c>
      <c r="BR422" s="26"/>
      <c r="BS422" s="21"/>
      <c r="BT422" s="21"/>
      <c r="BU422" s="21"/>
      <c r="BV422" s="21"/>
      <c r="BW422" s="26" t="s">
        <v>21</v>
      </c>
      <c r="BX422" s="21"/>
      <c r="BY422" s="21"/>
      <c r="CE422" s="59">
        <f t="shared" si="3800"/>
        <v>7.8599999999999799</v>
      </c>
      <c r="CF422" s="60">
        <f t="shared" si="3801"/>
        <v>-52.108955698660381</v>
      </c>
      <c r="CG422" s="62">
        <f t="shared" si="3802"/>
        <v>-79.177399164074501</v>
      </c>
      <c r="CH422" s="86"/>
      <c r="CI422" s="86"/>
      <c r="CJ422" s="86"/>
      <c r="CK422" s="17">
        <f t="shared" si="3803"/>
        <v>-8.4491589073274515E-6</v>
      </c>
    </row>
    <row r="423" spans="2:89" ht="18.600000000000001" customHeight="1" thickBot="1">
      <c r="B423" s="11"/>
      <c r="D423" s="266" t="s">
        <v>113</v>
      </c>
      <c r="E423" s="267"/>
      <c r="F423" s="268" t="s">
        <v>114</v>
      </c>
      <c r="G423" s="269"/>
      <c r="H423" s="237"/>
      <c r="I423" s="262" t="s">
        <v>0</v>
      </c>
      <c r="J423" s="263"/>
      <c r="K423" s="264" t="s">
        <v>1</v>
      </c>
      <c r="L423" s="265"/>
      <c r="M423" s="21"/>
      <c r="N423" s="262" t="s">
        <v>115</v>
      </c>
      <c r="O423" s="263"/>
      <c r="P423" s="264" t="s">
        <v>116</v>
      </c>
      <c r="Q423" s="265"/>
      <c r="R423" s="21"/>
      <c r="S423" s="266" t="s">
        <v>117</v>
      </c>
      <c r="T423" s="267"/>
      <c r="U423" s="268" t="s">
        <v>118</v>
      </c>
      <c r="V423" s="269"/>
      <c r="W423" s="20"/>
      <c r="X423" s="262" t="s">
        <v>119</v>
      </c>
      <c r="Y423" s="263"/>
      <c r="Z423" s="264" t="s">
        <v>120</v>
      </c>
      <c r="AA423" s="265"/>
      <c r="AB423" s="20"/>
      <c r="AC423" s="262" t="s">
        <v>121</v>
      </c>
      <c r="AD423" s="263"/>
      <c r="AE423" s="264" t="s">
        <v>7</v>
      </c>
      <c r="AF423" s="265"/>
      <c r="AG423" s="20"/>
      <c r="AH423" s="262" t="s">
        <v>122</v>
      </c>
      <c r="AI423" s="263"/>
      <c r="AJ423" s="264" t="s">
        <v>123</v>
      </c>
      <c r="AK423" s="265"/>
      <c r="AL423" s="20"/>
      <c r="AM423" s="266" t="s">
        <v>124</v>
      </c>
      <c r="AN423" s="267"/>
      <c r="AO423" s="268" t="s">
        <v>125</v>
      </c>
      <c r="AP423" s="269"/>
      <c r="AQ423" s="21"/>
      <c r="AR423" s="262" t="s">
        <v>126</v>
      </c>
      <c r="AS423" s="263"/>
      <c r="AT423" s="264" t="s">
        <v>2</v>
      </c>
      <c r="AU423" s="265"/>
      <c r="AV423" s="41"/>
      <c r="AW423" s="262" t="s">
        <v>127</v>
      </c>
      <c r="AX423" s="263"/>
      <c r="AY423" s="264" t="s">
        <v>128</v>
      </c>
      <c r="AZ423" s="265"/>
      <c r="BA423" s="20"/>
      <c r="BB423" s="262" t="s">
        <v>129</v>
      </c>
      <c r="BC423" s="263"/>
      <c r="BD423" s="264" t="s">
        <v>130</v>
      </c>
      <c r="BE423" s="265"/>
      <c r="BF423" s="41"/>
      <c r="BG423" s="266" t="s">
        <v>131</v>
      </c>
      <c r="BH423" s="267"/>
      <c r="BI423" s="268" t="s">
        <v>132</v>
      </c>
      <c r="BJ423" s="269"/>
      <c r="BK423" s="41"/>
      <c r="BL423" s="262" t="s">
        <v>133</v>
      </c>
      <c r="BM423" s="263"/>
      <c r="BN423" s="264" t="s">
        <v>134</v>
      </c>
      <c r="BO423" s="265"/>
      <c r="BP423" s="41"/>
      <c r="BQ423" s="262" t="s">
        <v>135</v>
      </c>
      <c r="BR423" s="263"/>
      <c r="BS423" s="264" t="s">
        <v>136</v>
      </c>
      <c r="BT423" s="265"/>
      <c r="BU423" s="20"/>
      <c r="BV423" s="262" t="s">
        <v>137</v>
      </c>
      <c r="BW423" s="263"/>
      <c r="BX423" s="264" t="s">
        <v>138</v>
      </c>
      <c r="BY423" s="265"/>
      <c r="CA423" s="27" t="s">
        <v>8</v>
      </c>
      <c r="CC423" s="113" t="s">
        <v>74</v>
      </c>
      <c r="CD423" s="13"/>
      <c r="CE423" s="59">
        <f t="shared" si="3800"/>
        <v>7.8799999999999804</v>
      </c>
      <c r="CF423" s="60">
        <f t="shared" si="3801"/>
        <v>-52.126918198695044</v>
      </c>
      <c r="CG423" s="62">
        <f t="shared" si="3802"/>
        <v>-79.205174017150242</v>
      </c>
      <c r="CH423" s="64"/>
      <c r="CI423" s="86"/>
      <c r="CJ423" s="86"/>
      <c r="CK423" s="17">
        <f t="shared" si="3803"/>
        <v>-8.3963133840088649E-6</v>
      </c>
    </row>
    <row r="424" spans="2:89" ht="18.600000000000001" customHeight="1" thickTop="1" thickBot="1">
      <c r="B424" s="37">
        <v>1.22</v>
      </c>
      <c r="D424" s="1">
        <v>1</v>
      </c>
      <c r="E424" s="7">
        <v>0</v>
      </c>
      <c r="F424" s="2">
        <v>0</v>
      </c>
      <c r="G424" s="8">
        <v>0</v>
      </c>
      <c r="I424" s="1">
        <v>1</v>
      </c>
      <c r="J424" s="9">
        <v>0</v>
      </c>
      <c r="K424" s="2">
        <v>0</v>
      </c>
      <c r="L424" s="8">
        <f t="shared" ref="L424:L487" si="3839">IF(0=(1-$J$9*$K$9*$B424^2),10^18,$B424*$K$9/(1-$J$9*$K$9*$B424^2))</f>
        <v>2.2245340488071461</v>
      </c>
      <c r="N424" s="1">
        <f t="shared" ref="N424" si="3840">D424*I424+F424*I427-E424*J424-G424*J427</f>
        <v>1</v>
      </c>
      <c r="O424" s="9">
        <f t="shared" ref="O424" si="3841">(D424*J424+E424*I424+F424*J427+G424*I427)</f>
        <v>0</v>
      </c>
      <c r="P424" s="2">
        <f t="shared" ref="P424" si="3842">D424*K424+F424*K427-E424*L424-G424*L427</f>
        <v>0</v>
      </c>
      <c r="Q424" s="8">
        <f t="shared" ref="Q424" si="3843">(D424*L424+E424*K424+F424*L427+G424*K427)</f>
        <v>2.2245340488071461</v>
      </c>
      <c r="S424" s="1">
        <v>1</v>
      </c>
      <c r="T424" s="7">
        <v>0</v>
      </c>
      <c r="U424" s="2">
        <v>0</v>
      </c>
      <c r="V424" s="8">
        <v>0</v>
      </c>
      <c r="X424" s="1">
        <f t="shared" ref="X424" si="3844">N424*S424+P424*S427-O424*T424-Q424*T427</f>
        <v>-3.1015647357139331</v>
      </c>
      <c r="Y424" s="9">
        <f t="shared" ref="Y424" si="3845">(N424*T424+O424*S424+P424*T427+Q424*S427)</f>
        <v>0</v>
      </c>
      <c r="Z424" s="2">
        <f t="shared" ref="Z424" si="3846">N424*U424+P424*U427-O424*V424-Q424*V427</f>
        <v>0</v>
      </c>
      <c r="AA424" s="8">
        <f t="shared" ref="AA424" si="3847">(N424*V424+O424*U424+P424*V427+Q424*U427)</f>
        <v>2.2245340488071461</v>
      </c>
      <c r="AB424" s="20"/>
      <c r="AC424" s="1">
        <v>1</v>
      </c>
      <c r="AD424" s="9">
        <v>0</v>
      </c>
      <c r="AE424" s="2">
        <v>0</v>
      </c>
      <c r="AF424" s="8">
        <f t="shared" ref="AF424:AF487" si="3848">IF(0=(1-$AE$9*$AD$9*$B424^2),10^18,$B424*$AE$9/(1-$AE$9*$AD$9*$B424^2))</f>
        <v>-9.8739908492492603</v>
      </c>
      <c r="AH424" s="1">
        <f t="shared" ref="AH424" si="3849">X424*AC424+Z424*AC427-Y424*AD424-AA424*AD427</f>
        <v>-3.1015647357139331</v>
      </c>
      <c r="AI424" s="9">
        <f t="shared" ref="AI424" si="3850">(X424*AD424+Y424*AC424+Z424*AD427+AA424*AC427)</f>
        <v>0</v>
      </c>
      <c r="AJ424" s="2">
        <f t="shared" ref="AJ424" si="3851">X424*AE424+Z424*AE427-Y424*AF424-AA424*AF427</f>
        <v>0</v>
      </c>
      <c r="AK424" s="8">
        <f t="shared" ref="AK424" si="3852">(X424*AF424+Y424*AE424+Z424*AF427+AA424*AE427)</f>
        <v>32.849355867600721</v>
      </c>
      <c r="AM424" s="1">
        <v>1</v>
      </c>
      <c r="AN424" s="7">
        <v>0</v>
      </c>
      <c r="AO424" s="2">
        <v>0</v>
      </c>
      <c r="AP424" s="8">
        <v>0</v>
      </c>
      <c r="AR424" s="1">
        <f t="shared" ref="AR424" si="3853">AH424*AM424+AJ424*AM427-AI424*AN424-AK424*AN427</f>
        <v>-54.310951187410581</v>
      </c>
      <c r="AS424" s="9">
        <f t="shared" ref="AS424" si="3854">(AH424*AN424+AI424*AM424+AJ424*AN427+AK424*AM427)</f>
        <v>0</v>
      </c>
      <c r="AT424" s="2">
        <f t="shared" ref="AT424" si="3855">AH424*AO424+AJ424*AO427-AI424*AP424-AK424*AP427</f>
        <v>0</v>
      </c>
      <c r="AU424" s="8">
        <f t="shared" ref="AU424" si="3856">(AH424*AP424+AI424*AO424+AJ424*AP427+AK424*AO427)</f>
        <v>32.849355867600721</v>
      </c>
      <c r="AV424" s="20"/>
      <c r="AW424" s="1">
        <v>1</v>
      </c>
      <c r="AX424" s="9">
        <v>0</v>
      </c>
      <c r="AY424" s="2">
        <v>0</v>
      </c>
      <c r="AZ424" s="8">
        <f t="shared" ref="AZ424:AZ487" si="3857">IF(0=(1-$AX$9*$AY$9*$B424^2),10^18,$B424*$AY$9/(1-$AX$9*$AY$9*$B424^2))</f>
        <v>6.5080639892383161</v>
      </c>
      <c r="BB424" s="1">
        <f t="shared" ref="BB424" si="3858">AR424*AW424+AT424*AW427-AS424*AX424-AU424*AX427</f>
        <v>-54.310951187410581</v>
      </c>
      <c r="BC424" s="9">
        <f t="shared" ref="BC424" si="3859">(AR424*AX424+AS424*AW424+AT424*AX427+AU424*AW427)</f>
        <v>0</v>
      </c>
      <c r="BD424" s="2">
        <f t="shared" ref="BD424" si="3860">AR424*AY424+AT424*AY427-AS424*AZ424-AU424*AZ427</f>
        <v>0</v>
      </c>
      <c r="BE424" s="8">
        <f t="shared" ref="BE424" si="3861">(AR424*AZ424+AS424*AY424+AT424*AZ427+AU424*AY427)</f>
        <v>-320.60978977646607</v>
      </c>
      <c r="BG424" s="1">
        <v>1</v>
      </c>
      <c r="BH424" s="7">
        <v>0</v>
      </c>
      <c r="BI424" s="2">
        <v>0</v>
      </c>
      <c r="BJ424" s="8">
        <v>0</v>
      </c>
      <c r="BK424" s="20"/>
      <c r="BL424" s="1">
        <f t="shared" ref="BL424" si="3862">BB424*BG424+BD424*BG427-BC424*BH424-BE424*BH427</f>
        <v>272.68538560140269</v>
      </c>
      <c r="BM424" s="9">
        <f t="shared" ref="BM424" si="3863">(BB424*BH424+BC424*BG424+BD424*BH427+BE424*BG427)</f>
        <v>0</v>
      </c>
      <c r="BN424" s="2">
        <f t="shared" ref="BN424" si="3864">BB424*BI424+BD424*BI427-BC424*BJ424-BE424*BJ427</f>
        <v>0</v>
      </c>
      <c r="BO424" s="8">
        <f t="shared" ref="BO424" si="3865">(BB424*BJ424+BC424*BI424+BD424*BJ427+BE424*BI427)</f>
        <v>-320.60978977646607</v>
      </c>
      <c r="BP424" s="20"/>
      <c r="BQ424" s="16">
        <v>1</v>
      </c>
      <c r="BR424" s="23">
        <v>0</v>
      </c>
      <c r="BS424" s="14">
        <v>0</v>
      </c>
      <c r="BT424" s="22">
        <v>0</v>
      </c>
      <c r="BV424" s="1">
        <f t="shared" ref="BV424" si="3866">BL424*BQ424+BN424*BQ427-BM424*BR424-BO424*BR427</f>
        <v>272.68538560140269</v>
      </c>
      <c r="BW424" s="9">
        <f t="shared" ref="BW424" si="3867">(BL424*BR424+BM424*BQ424+BN424*BR427+BO424*BQ427)</f>
        <v>-320.60978977646607</v>
      </c>
      <c r="BX424" s="2">
        <f t="shared" ref="BX424" si="3868">BL424*BS424+BN424*BS427-BM424*BT424-BO424*BT427</f>
        <v>0</v>
      </c>
      <c r="BY424" s="8">
        <f t="shared" ref="BY424" si="3869">(BL424*BT424+BM424*BS424+BN424*BT427+BO424*BS427)</f>
        <v>-320.60978977646607</v>
      </c>
      <c r="CA424" s="28">
        <f t="shared" ref="CA424" si="3870">20*LOG(((1+$BR$9)/$BR$9)/((BV424+BV427)^2+(BW424+BW427)^2)^0.5)</f>
        <v>-48.826176964871038</v>
      </c>
      <c r="CC424" s="114">
        <f t="shared" ref="CC424" si="3871">((BV424^2+BW424^2)^0.5)/((BV427^2+BW427^2)^0.5)</f>
        <v>1.1758913797374948</v>
      </c>
      <c r="CD424" s="13"/>
      <c r="CE424" s="59">
        <f t="shared" si="3800"/>
        <v>7.8999999999999799</v>
      </c>
      <c r="CF424" s="60">
        <f t="shared" si="3801"/>
        <v>-52.144857376829819</v>
      </c>
      <c r="CG424" s="62">
        <f t="shared" si="3802"/>
        <v>-79.232805888909581</v>
      </c>
      <c r="CH424" s="64"/>
      <c r="CI424" s="86"/>
      <c r="CJ424" s="86"/>
      <c r="CK424" s="17">
        <f t="shared" si="3803"/>
        <v>-8.3438812049481507E-6</v>
      </c>
    </row>
    <row r="425" spans="2:89" ht="18.600000000000001" customHeight="1" thickBot="1">
      <c r="D425" s="3"/>
      <c r="G425" s="4"/>
      <c r="I425" s="3"/>
      <c r="L425" s="4"/>
      <c r="N425" s="3"/>
      <c r="Q425" s="4"/>
      <c r="S425" s="3"/>
      <c r="V425" s="4"/>
      <c r="X425" s="3"/>
      <c r="AA425" s="4"/>
      <c r="AC425" s="3"/>
      <c r="AF425" s="4"/>
      <c r="AH425" s="3"/>
      <c r="AK425" s="4"/>
      <c r="AM425" s="3"/>
      <c r="AP425" s="4"/>
      <c r="AR425" s="3"/>
      <c r="AU425" s="4"/>
      <c r="AW425" s="3"/>
      <c r="AZ425" s="4"/>
      <c r="BB425" s="3"/>
      <c r="BE425" s="4"/>
      <c r="BG425" s="3"/>
      <c r="BJ425" s="4"/>
      <c r="BL425" s="3"/>
      <c r="BO425" s="4"/>
      <c r="BQ425" s="16"/>
      <c r="BR425" s="14"/>
      <c r="BS425" s="14"/>
      <c r="BT425" s="17"/>
      <c r="BV425" s="3"/>
      <c r="BY425" s="4"/>
      <c r="CC425" s="115"/>
      <c r="CD425" s="13"/>
      <c r="CE425" s="59">
        <f t="shared" si="3800"/>
        <v>7.9199999999999697</v>
      </c>
      <c r="CF425" s="60">
        <f t="shared" si="3801"/>
        <v>-52.162773167635379</v>
      </c>
      <c r="CG425" s="62">
        <f t="shared" si="3802"/>
        <v>-79.260295886582909</v>
      </c>
      <c r="CH425" s="64"/>
      <c r="CI425" s="86"/>
      <c r="CJ425" s="86"/>
      <c r="CK425" s="17">
        <f t="shared" si="3803"/>
        <v>-8.2918587172618935E-6</v>
      </c>
    </row>
    <row r="426" spans="2:89" ht="18.600000000000001" customHeight="1" thickBot="1">
      <c r="D426" s="271" t="s">
        <v>141</v>
      </c>
      <c r="E426" s="272"/>
      <c r="F426" s="273" t="s">
        <v>142</v>
      </c>
      <c r="G426" s="274"/>
      <c r="H426" s="237"/>
      <c r="I426" s="271" t="s">
        <v>143</v>
      </c>
      <c r="J426" s="272"/>
      <c r="K426" s="273" t="s">
        <v>144</v>
      </c>
      <c r="L426" s="274"/>
      <c r="N426" s="262" t="s">
        <v>145</v>
      </c>
      <c r="O426" s="263"/>
      <c r="P426" s="264" t="s">
        <v>146</v>
      </c>
      <c r="Q426" s="265"/>
      <c r="S426" s="271" t="s">
        <v>147</v>
      </c>
      <c r="T426" s="272"/>
      <c r="U426" s="273" t="s">
        <v>148</v>
      </c>
      <c r="V426" s="274"/>
      <c r="W426" s="20"/>
      <c r="X426" s="262" t="s">
        <v>149</v>
      </c>
      <c r="Y426" s="263"/>
      <c r="Z426" s="264" t="s">
        <v>150</v>
      </c>
      <c r="AA426" s="265"/>
      <c r="AB426" s="20"/>
      <c r="AC426" s="271" t="s">
        <v>151</v>
      </c>
      <c r="AD426" s="272"/>
      <c r="AE426" s="273" t="s">
        <v>152</v>
      </c>
      <c r="AF426" s="274"/>
      <c r="AG426" s="20"/>
      <c r="AH426" s="262" t="s">
        <v>153</v>
      </c>
      <c r="AI426" s="263"/>
      <c r="AJ426" s="264" t="s">
        <v>154</v>
      </c>
      <c r="AK426" s="265"/>
      <c r="AL426" s="20"/>
      <c r="AM426" s="271" t="s">
        <v>155</v>
      </c>
      <c r="AN426" s="272"/>
      <c r="AO426" s="273" t="s">
        <v>156</v>
      </c>
      <c r="AP426" s="274"/>
      <c r="AR426" s="262" t="s">
        <v>157</v>
      </c>
      <c r="AS426" s="263"/>
      <c r="AT426" s="264" t="s">
        <v>158</v>
      </c>
      <c r="AU426" s="265"/>
      <c r="AV426" s="41"/>
      <c r="AW426" s="271" t="s">
        <v>159</v>
      </c>
      <c r="AX426" s="272"/>
      <c r="AY426" s="273" t="s">
        <v>160</v>
      </c>
      <c r="AZ426" s="274"/>
      <c r="BA426" s="20"/>
      <c r="BB426" s="262" t="s">
        <v>161</v>
      </c>
      <c r="BC426" s="263"/>
      <c r="BD426" s="264" t="s">
        <v>162</v>
      </c>
      <c r="BE426" s="265"/>
      <c r="BF426" s="41"/>
      <c r="BG426" s="271" t="s">
        <v>163</v>
      </c>
      <c r="BH426" s="272"/>
      <c r="BI426" s="273" t="s">
        <v>164</v>
      </c>
      <c r="BJ426" s="274"/>
      <c r="BK426" s="41"/>
      <c r="BL426" s="262" t="s">
        <v>165</v>
      </c>
      <c r="BM426" s="263"/>
      <c r="BN426" s="264" t="s">
        <v>166</v>
      </c>
      <c r="BO426" s="265"/>
      <c r="BP426" s="41"/>
      <c r="BQ426" s="271" t="s">
        <v>167</v>
      </c>
      <c r="BR426" s="272"/>
      <c r="BS426" s="273" t="s">
        <v>168</v>
      </c>
      <c r="BT426" s="274"/>
      <c r="BU426" s="20"/>
      <c r="BV426" s="262" t="s">
        <v>169</v>
      </c>
      <c r="BW426" s="263"/>
      <c r="BX426" s="264" t="s">
        <v>170</v>
      </c>
      <c r="BY426" s="265"/>
      <c r="CA426" s="55" t="s">
        <v>35</v>
      </c>
      <c r="CC426" s="116" t="s">
        <v>75</v>
      </c>
      <c r="CD426" s="13"/>
      <c r="CE426" s="59">
        <f t="shared" si="3800"/>
        <v>7.9399999999999702</v>
      </c>
      <c r="CF426" s="60">
        <f t="shared" si="3801"/>
        <v>-52.180665508230561</v>
      </c>
      <c r="CG426" s="62">
        <f t="shared" si="3802"/>
        <v>-79.287645105937045</v>
      </c>
      <c r="CH426" s="64"/>
      <c r="CI426" s="86"/>
      <c r="CJ426" s="86"/>
      <c r="CK426" s="17">
        <f t="shared" si="3803"/>
        <v>-8.2402422969966745E-6</v>
      </c>
    </row>
    <row r="427" spans="2:89" ht="18.600000000000001" customHeight="1" thickTop="1" thickBot="1">
      <c r="D427" s="1">
        <v>0</v>
      </c>
      <c r="E427" s="9">
        <f t="shared" ref="E427" si="3872">$E$9*$B424</f>
        <v>1.4356960000000001</v>
      </c>
      <c r="F427" s="2">
        <v>1</v>
      </c>
      <c r="G427" s="8">
        <v>0</v>
      </c>
      <c r="I427" s="1">
        <v>0</v>
      </c>
      <c r="J427" s="9">
        <v>0</v>
      </c>
      <c r="K427" s="2">
        <v>1</v>
      </c>
      <c r="L427" s="8">
        <v>0</v>
      </c>
      <c r="N427" s="1">
        <f t="shared" ref="N427" si="3873">D427*I424+F427*I427-E427*J424-G427*J427</f>
        <v>0</v>
      </c>
      <c r="O427" s="9">
        <f t="shared" ref="O427" si="3874">(D427*J424+E427*I424+F427*J427+G427*I427)</f>
        <v>1.4356960000000001</v>
      </c>
      <c r="P427" s="2">
        <f t="shared" ref="P427" si="3875">D427*K424+F427*K427-E427*L424-G427*L427</f>
        <v>-2.1937546357362248</v>
      </c>
      <c r="Q427" s="8">
        <f t="shared" ref="Q427" si="3876">(D427*L424+E427*K424+F427*L427+G427*K427)</f>
        <v>0</v>
      </c>
      <c r="S427" s="1">
        <v>0</v>
      </c>
      <c r="T427" s="9">
        <f t="shared" ref="T427" si="3877">$T$9*$B424</f>
        <v>1.8437860000000001</v>
      </c>
      <c r="U427" s="2">
        <v>1</v>
      </c>
      <c r="V427" s="8">
        <v>0</v>
      </c>
      <c r="X427" s="1">
        <f t="shared" ref="X427" si="3878">N427*S424+P427*S427-O427*T424-Q427*T427</f>
        <v>0</v>
      </c>
      <c r="Y427" s="9">
        <f t="shared" ref="Y427" si="3879">(N427*T424+O427*S424+P427*T427+Q427*S427)</f>
        <v>-2.6091180848055515</v>
      </c>
      <c r="Z427" s="2">
        <f t="shared" ref="Z427" si="3880">N427*U424+P427*U427-O427*V424-Q427*V427</f>
        <v>-2.1937546357362248</v>
      </c>
      <c r="AA427" s="8">
        <f t="shared" ref="AA427" si="3881">(N427*V424+O427*U424+P427*V427+Q427*U427)</f>
        <v>0</v>
      </c>
      <c r="AB427" s="20"/>
      <c r="AC427" s="1">
        <v>0</v>
      </c>
      <c r="AD427" s="9">
        <v>0</v>
      </c>
      <c r="AE427" s="2">
        <v>1</v>
      </c>
      <c r="AF427" s="8">
        <v>0</v>
      </c>
      <c r="AH427" s="1">
        <f t="shared" ref="AH427" si="3882">X427*AC424+Z427*AC427-Y427*AD424-AA427*AD427</f>
        <v>0</v>
      </c>
      <c r="AI427" s="9">
        <f t="shared" ref="AI427" si="3883">(X427*AD424+Y427*AC424+Z427*AD427+AA427*AC427)</f>
        <v>-2.6091180848055515</v>
      </c>
      <c r="AJ427" s="2">
        <f t="shared" ref="AJ427" si="3884">X427*AE424+Z427*AE427-Y427*AF424-AA427*AF427</f>
        <v>-27.956162729716993</v>
      </c>
      <c r="AK427" s="8">
        <f t="shared" ref="AK427" si="3885">(X427*AF424+Y427*AE424+Z427*AF427+AA427*AE427)</f>
        <v>0</v>
      </c>
      <c r="AM427" s="1">
        <v>0</v>
      </c>
      <c r="AN427" s="9">
        <f t="shared" ref="AN427" si="3886">$AN$9*$B424</f>
        <v>1.558916</v>
      </c>
      <c r="AO427" s="2">
        <v>1</v>
      </c>
      <c r="AP427" s="8">
        <v>0</v>
      </c>
      <c r="AR427" s="1">
        <f t="shared" ref="AR427" si="3887">AH427*AM424+AJ427*AM427-AI427*AN424-AK427*AN427</f>
        <v>0</v>
      </c>
      <c r="AS427" s="9">
        <f t="shared" ref="AS427" si="3888">(AH427*AN424+AI427*AM424+AJ427*AN427+AK427*AM427)</f>
        <v>-46.190427462765044</v>
      </c>
      <c r="AT427" s="2">
        <f t="shared" ref="AT427" si="3889">AH427*AO424+AJ427*AO427-AI427*AP424-AK427*AP427</f>
        <v>-27.956162729716993</v>
      </c>
      <c r="AU427" s="8">
        <f t="shared" ref="AU427" si="3890">(AH427*AP424+AI427*AO424+AJ427*AP427+AK427*AO427)</f>
        <v>0</v>
      </c>
      <c r="AV427" s="20"/>
      <c r="AW427" s="1">
        <v>0</v>
      </c>
      <c r="AX427" s="9">
        <v>0</v>
      </c>
      <c r="AY427" s="2">
        <v>1</v>
      </c>
      <c r="AZ427" s="8">
        <v>0</v>
      </c>
      <c r="BB427" s="1">
        <f t="shared" ref="BB427" si="3891">AR427*AW424+AT427*AW427-AS427*AX424-AU427*AX427</f>
        <v>0</v>
      </c>
      <c r="BC427" s="9">
        <f t="shared" ref="BC427" si="3892">(AR427*AX424+AS427*AW424+AT427*AX427+AU427*AW427)</f>
        <v>-46.190427462765044</v>
      </c>
      <c r="BD427" s="2">
        <f t="shared" ref="BD427" si="3893">AR427*AY424+AT427*AY427-AS427*AZ424-AU427*AZ427</f>
        <v>272.65409488822877</v>
      </c>
      <c r="BE427" s="8">
        <f t="shared" ref="BE427" si="3894">(AR427*AZ424+AS427*AY424+AT427*AZ427+AU427*AY427)</f>
        <v>0</v>
      </c>
      <c r="BG427" s="1">
        <v>0</v>
      </c>
      <c r="BH427" s="9">
        <f t="shared" ref="BH427" si="3895">$BH$9*$B424</f>
        <v>1.0199199999999999</v>
      </c>
      <c r="BI427" s="2">
        <v>1</v>
      </c>
      <c r="BJ427" s="8">
        <v>0</v>
      </c>
      <c r="BK427" s="20"/>
      <c r="BL427" s="1">
        <f t="shared" ref="BL427" si="3896">BB427*BG424+BD427*BG427-BC427*BH424-BE427*BH427</f>
        <v>0</v>
      </c>
      <c r="BM427" s="9">
        <f t="shared" ref="BM427" si="3897">(BB427*BH424+BC427*BG424+BD427*BH427+BE427*BG427)</f>
        <v>231.89493699563724</v>
      </c>
      <c r="BN427" s="2">
        <f t="shared" ref="BN427" si="3898">BB427*BI424+BD427*BI427-BC427*BJ424-BE427*BJ427</f>
        <v>272.65409488822877</v>
      </c>
      <c r="BO427" s="8">
        <f t="shared" ref="BO427" si="3899">(BB427*BJ424+BC427*BI424+BD427*BJ427+BE427*BI427)</f>
        <v>0</v>
      </c>
      <c r="BP427" s="20"/>
      <c r="BQ427" s="18">
        <f t="shared" ref="BQ427:BQ490" si="3900">1/$BR$9</f>
        <v>1</v>
      </c>
      <c r="BR427" s="25">
        <v>0</v>
      </c>
      <c r="BS427" s="19">
        <v>1</v>
      </c>
      <c r="BT427" s="24">
        <v>0</v>
      </c>
      <c r="BV427" s="1">
        <f t="shared" ref="BV427" si="3901">BL427*BQ424+BN427*BQ427-BM427*BR424-BO427*BR427</f>
        <v>272.65409488822877</v>
      </c>
      <c r="BW427" s="9">
        <f t="shared" ref="BW427" si="3902">(BL427*BR424+BM427*BQ424+BN427*BR427+BO427*BQ427)</f>
        <v>231.89493699563724</v>
      </c>
      <c r="BX427" s="2">
        <f t="shared" ref="BX427" si="3903">BL427*BS424+BN427*BS427-BM427*BT424-BO427*BT427</f>
        <v>272.65409488822877</v>
      </c>
      <c r="BY427" s="8">
        <f t="shared" ref="BY427" si="3904">(BL427*BT424+BM427*BS424+BN427*BT427+BO427*BS427)</f>
        <v>0</v>
      </c>
      <c r="CA427" s="56">
        <f t="shared" ref="CA427" si="3905">(180/PI())*ATAN(-1*(BW424+BW427)/(BV424+BV427))</f>
        <v>9.2398341852235681</v>
      </c>
      <c r="CC427" s="117">
        <f t="shared" ref="CC427" si="3906">20*LOG(((1-(10^(CA424/20)^2)*(1-((1-CC424)/(1+CC424))^2))^0.5))</f>
        <v>-5.6535627427303417E-5</v>
      </c>
      <c r="CD427" s="13"/>
      <c r="CE427" s="59">
        <f t="shared" si="3800"/>
        <v>7.9599999999999698</v>
      </c>
      <c r="CF427" s="60">
        <f t="shared" si="3801"/>
        <v>-52.198534338227532</v>
      </c>
      <c r="CG427" s="62">
        <f t="shared" si="3802"/>
        <v>-79.314854631423785</v>
      </c>
      <c r="CH427" s="64"/>
      <c r="CI427" s="86"/>
      <c r="CJ427" s="86"/>
      <c r="CK427" s="17">
        <f t="shared" si="3803"/>
        <v>-8.1890283549150404E-6</v>
      </c>
    </row>
    <row r="428" spans="2:89" ht="18.600000000000001" customHeight="1">
      <c r="CE428" s="59">
        <f t="shared" si="3800"/>
        <v>7.9799999999999702</v>
      </c>
      <c r="CF428" s="60">
        <f t="shared" si="3801"/>
        <v>-52.216379599678191</v>
      </c>
      <c r="CG428" s="62">
        <f t="shared" si="3802"/>
        <v>-79.341925536326514</v>
      </c>
      <c r="CH428" s="86"/>
      <c r="CI428" s="86"/>
      <c r="CJ428" s="86"/>
      <c r="CK428" s="17">
        <f t="shared" si="3803"/>
        <v>-8.1382133297451999E-6</v>
      </c>
    </row>
    <row r="429" spans="2:89" ht="18.600000000000001" customHeight="1" thickBot="1">
      <c r="E429" s="6" t="s">
        <v>3</v>
      </c>
      <c r="J429" s="6" t="s">
        <v>5</v>
      </c>
      <c r="O429" s="6" t="s">
        <v>10</v>
      </c>
      <c r="T429" s="6" t="s">
        <v>6</v>
      </c>
      <c r="Y429" s="6" t="s">
        <v>11</v>
      </c>
      <c r="AD429" s="6" t="s">
        <v>12</v>
      </c>
      <c r="AI429" s="6" t="s">
        <v>13</v>
      </c>
      <c r="AN429" s="6" t="s">
        <v>14</v>
      </c>
      <c r="AS429" s="6" t="s">
        <v>15</v>
      </c>
      <c r="AX429" s="6" t="s">
        <v>19</v>
      </c>
      <c r="BC429" s="6" t="s">
        <v>17</v>
      </c>
      <c r="BH429" s="6" t="s">
        <v>20</v>
      </c>
      <c r="BM429" s="6" t="s">
        <v>18</v>
      </c>
      <c r="BQ429" s="26" t="s">
        <v>16</v>
      </c>
      <c r="BR429" s="26"/>
      <c r="BS429" s="21"/>
      <c r="BT429" s="21"/>
      <c r="BU429" s="21"/>
      <c r="BV429" s="21"/>
      <c r="BW429" s="26" t="s">
        <v>21</v>
      </c>
      <c r="BX429" s="21"/>
      <c r="BY429" s="21"/>
      <c r="CE429" s="59">
        <f t="shared" si="3800"/>
        <v>7.9999999999999698</v>
      </c>
      <c r="CF429" s="60">
        <f t="shared" si="3801"/>
        <v>-52.234201237021686</v>
      </c>
      <c r="CG429" s="62">
        <f t="shared" si="3802"/>
        <v>-79.368858882904149</v>
      </c>
      <c r="CH429" s="86"/>
      <c r="CI429" s="86"/>
      <c r="CJ429" s="86"/>
      <c r="CK429" s="17">
        <f t="shared" si="3803"/>
        <v>-8.0877936958956522E-6</v>
      </c>
    </row>
    <row r="430" spans="2:89" ht="18.600000000000001" customHeight="1" thickBot="1">
      <c r="B430" s="11"/>
      <c r="D430" s="266" t="s">
        <v>113</v>
      </c>
      <c r="E430" s="267"/>
      <c r="F430" s="268" t="s">
        <v>114</v>
      </c>
      <c r="G430" s="269"/>
      <c r="H430" s="237"/>
      <c r="I430" s="262" t="s">
        <v>0</v>
      </c>
      <c r="J430" s="263"/>
      <c r="K430" s="264" t="s">
        <v>1</v>
      </c>
      <c r="L430" s="265"/>
      <c r="M430" s="21"/>
      <c r="N430" s="262" t="s">
        <v>115</v>
      </c>
      <c r="O430" s="263"/>
      <c r="P430" s="264" t="s">
        <v>116</v>
      </c>
      <c r="Q430" s="265"/>
      <c r="R430" s="21"/>
      <c r="S430" s="266" t="s">
        <v>117</v>
      </c>
      <c r="T430" s="267"/>
      <c r="U430" s="268" t="s">
        <v>118</v>
      </c>
      <c r="V430" s="269"/>
      <c r="W430" s="20"/>
      <c r="X430" s="262" t="s">
        <v>119</v>
      </c>
      <c r="Y430" s="263"/>
      <c r="Z430" s="264" t="s">
        <v>120</v>
      </c>
      <c r="AA430" s="265"/>
      <c r="AB430" s="20"/>
      <c r="AC430" s="262" t="s">
        <v>121</v>
      </c>
      <c r="AD430" s="263"/>
      <c r="AE430" s="264" t="s">
        <v>7</v>
      </c>
      <c r="AF430" s="265"/>
      <c r="AG430" s="20"/>
      <c r="AH430" s="262" t="s">
        <v>122</v>
      </c>
      <c r="AI430" s="263"/>
      <c r="AJ430" s="264" t="s">
        <v>123</v>
      </c>
      <c r="AK430" s="265"/>
      <c r="AL430" s="20"/>
      <c r="AM430" s="266" t="s">
        <v>124</v>
      </c>
      <c r="AN430" s="267"/>
      <c r="AO430" s="268" t="s">
        <v>125</v>
      </c>
      <c r="AP430" s="269"/>
      <c r="AQ430" s="21"/>
      <c r="AR430" s="262" t="s">
        <v>126</v>
      </c>
      <c r="AS430" s="263"/>
      <c r="AT430" s="264" t="s">
        <v>2</v>
      </c>
      <c r="AU430" s="265"/>
      <c r="AV430" s="41"/>
      <c r="AW430" s="262" t="s">
        <v>127</v>
      </c>
      <c r="AX430" s="263"/>
      <c r="AY430" s="264" t="s">
        <v>128</v>
      </c>
      <c r="AZ430" s="265"/>
      <c r="BA430" s="20"/>
      <c r="BB430" s="262" t="s">
        <v>129</v>
      </c>
      <c r="BC430" s="263"/>
      <c r="BD430" s="264" t="s">
        <v>130</v>
      </c>
      <c r="BE430" s="265"/>
      <c r="BF430" s="41"/>
      <c r="BG430" s="266" t="s">
        <v>131</v>
      </c>
      <c r="BH430" s="267"/>
      <c r="BI430" s="268" t="s">
        <v>132</v>
      </c>
      <c r="BJ430" s="269"/>
      <c r="BK430" s="41"/>
      <c r="BL430" s="262" t="s">
        <v>133</v>
      </c>
      <c r="BM430" s="263"/>
      <c r="BN430" s="264" t="s">
        <v>134</v>
      </c>
      <c r="BO430" s="265"/>
      <c r="BP430" s="41"/>
      <c r="BQ430" s="262" t="s">
        <v>135</v>
      </c>
      <c r="BR430" s="263"/>
      <c r="BS430" s="264" t="s">
        <v>136</v>
      </c>
      <c r="BT430" s="265"/>
      <c r="BU430" s="20"/>
      <c r="BV430" s="262" t="s">
        <v>137</v>
      </c>
      <c r="BW430" s="263"/>
      <c r="BX430" s="264" t="s">
        <v>138</v>
      </c>
      <c r="BY430" s="265"/>
      <c r="CA430" s="27" t="s">
        <v>8</v>
      </c>
      <c r="CC430" s="113" t="s">
        <v>74</v>
      </c>
      <c r="CD430" s="13"/>
      <c r="CE430" s="59">
        <f t="shared" si="3800"/>
        <v>8.0199999999999694</v>
      </c>
      <c r="CF430" s="60">
        <f t="shared" si="3801"/>
        <v>-52.251999197033086</v>
      </c>
      <c r="CG430" s="62">
        <f t="shared" si="3802"/>
        <v>-79.395655722533277</v>
      </c>
      <c r="CH430" s="64"/>
      <c r="CI430" s="86"/>
      <c r="CJ430" s="86"/>
      <c r="CK430" s="17">
        <f t="shared" si="3803"/>
        <v>-8.0377659547762264E-6</v>
      </c>
    </row>
    <row r="431" spans="2:89" ht="18.600000000000001" customHeight="1" thickTop="1" thickBot="1">
      <c r="B431" s="37">
        <v>1.24</v>
      </c>
      <c r="D431" s="1">
        <v>1</v>
      </c>
      <c r="E431" s="7">
        <v>0</v>
      </c>
      <c r="F431" s="2">
        <v>0</v>
      </c>
      <c r="G431" s="8">
        <v>0</v>
      </c>
      <c r="I431" s="1">
        <v>1</v>
      </c>
      <c r="J431" s="9">
        <v>0</v>
      </c>
      <c r="K431" s="2">
        <v>0</v>
      </c>
      <c r="L431" s="8">
        <f t="shared" ref="L431:L494" si="3907">IF(0=(1-$J$9*$K$9*$B431^2),10^18,$B431*$K$9/(1-$J$9*$K$9*$B431^2))</f>
        <v>2.3010279905289668</v>
      </c>
      <c r="N431" s="1">
        <f t="shared" ref="N431" si="3908">D431*I431+F431*I434-E431*J431-G431*J434</f>
        <v>1</v>
      </c>
      <c r="O431" s="9">
        <f t="shared" ref="O431" si="3909">(D431*J431+E431*I431+F431*J434+G431*I434)</f>
        <v>0</v>
      </c>
      <c r="P431" s="2">
        <f t="shared" ref="P431" si="3910">D431*K431+F431*K434-E431*L431-G431*L434</f>
        <v>0</v>
      </c>
      <c r="Q431" s="8">
        <f t="shared" ref="Q431" si="3911">(D431*L431+E431*K431+F431*L434+G431*K434)</f>
        <v>2.3010279905289668</v>
      </c>
      <c r="S431" s="1">
        <v>1</v>
      </c>
      <c r="T431" s="7">
        <v>0</v>
      </c>
      <c r="U431" s="2">
        <v>0</v>
      </c>
      <c r="V431" s="8">
        <v>0</v>
      </c>
      <c r="X431" s="1">
        <f t="shared" ref="X431" si="3912">N431*S431+P431*S434-O431*T431-Q431*T434</f>
        <v>-3.31215406658717</v>
      </c>
      <c r="Y431" s="9">
        <f t="shared" ref="Y431" si="3913">(N431*T431+O431*S431+P431*T434+Q431*S434)</f>
        <v>0</v>
      </c>
      <c r="Z431" s="2">
        <f t="shared" ref="Z431" si="3914">N431*U431+P431*U434-O431*V431-Q431*V434</f>
        <v>0</v>
      </c>
      <c r="AA431" s="8">
        <f t="shared" ref="AA431" si="3915">(N431*V431+O431*U431+P431*V434+Q431*U434)</f>
        <v>2.3010279905289668</v>
      </c>
      <c r="AB431" s="20"/>
      <c r="AC431" s="1">
        <v>1</v>
      </c>
      <c r="AD431" s="9">
        <v>0</v>
      </c>
      <c r="AE431" s="2">
        <v>0</v>
      </c>
      <c r="AF431" s="8">
        <f t="shared" ref="AF431:AF494" si="3916">IF(0=(1-$AE$9*$AD$9*$B431^2),10^18,$B431*$AE$9/(1-$AE$9*$AD$9*$B431^2))</f>
        <v>-7.1552993516592265</v>
      </c>
      <c r="AH431" s="1">
        <f t="shared" ref="AH431" si="3917">X431*AC431+Z431*AC434-Y431*AD431-AA431*AD434</f>
        <v>-3.31215406658717</v>
      </c>
      <c r="AI431" s="9">
        <f t="shared" ref="AI431" si="3918">(X431*AD431+Y431*AC431+Z431*AD434+AA431*AC434)</f>
        <v>0</v>
      </c>
      <c r="AJ431" s="2">
        <f t="shared" ref="AJ431" si="3919">X431*AE431+Z431*AE434-Y431*AF431-AA431*AF434</f>
        <v>0</v>
      </c>
      <c r="AK431" s="8">
        <f t="shared" ref="AK431" si="3920">(X431*AF431+Y431*AE431+Z431*AF434+AA431*AE434)</f>
        <v>26.000481835775616</v>
      </c>
      <c r="AM431" s="1">
        <v>1</v>
      </c>
      <c r="AN431" s="7">
        <v>0</v>
      </c>
      <c r="AO431" s="2">
        <v>0</v>
      </c>
      <c r="AP431" s="8">
        <v>0</v>
      </c>
      <c r="AR431" s="1">
        <f t="shared" ref="AR431" si="3921">AH431*AM431+AJ431*AM434-AI431*AN431-AK431*AN434</f>
        <v>-44.509189521882234</v>
      </c>
      <c r="AS431" s="9">
        <f t="shared" ref="AS431" si="3922">(AH431*AN431+AI431*AM431+AJ431*AN434+AK431*AM434)</f>
        <v>0</v>
      </c>
      <c r="AT431" s="2">
        <f t="shared" ref="AT431" si="3923">AH431*AO431+AJ431*AO434-AI431*AP431-AK431*AP434</f>
        <v>0</v>
      </c>
      <c r="AU431" s="8">
        <f t="shared" ref="AU431" si="3924">(AH431*AP431+AI431*AO431+AJ431*AP434+AK431*AO434)</f>
        <v>26.000481835775616</v>
      </c>
      <c r="AV431" s="20"/>
      <c r="AW431" s="1">
        <v>1</v>
      </c>
      <c r="AX431" s="9">
        <v>0</v>
      </c>
      <c r="AY431" s="2">
        <v>0</v>
      </c>
      <c r="AZ431" s="8">
        <f t="shared" ref="AZ431:AZ494" si="3925">IF(0=(1-$AX$9*$AY$9*$B431^2),10^18,$B431*$AY$9/(1-$AX$9*$AY$9*$B431^2))</f>
        <v>8.1351792524925983</v>
      </c>
      <c r="BB431" s="1">
        <f t="shared" ref="BB431" si="3926">AR431*AW431+AT431*AW434-AS431*AX431-AU431*AX434</f>
        <v>-44.509189521882234</v>
      </c>
      <c r="BC431" s="9">
        <f t="shared" ref="BC431" si="3927">(AR431*AX431+AS431*AW431+AT431*AX434+AU431*AW434)</f>
        <v>0</v>
      </c>
      <c r="BD431" s="2">
        <f t="shared" ref="BD431" si="3928">AR431*AY431+AT431*AY434-AS431*AZ431-AU431*AZ434</f>
        <v>0</v>
      </c>
      <c r="BE431" s="8">
        <f t="shared" ref="BE431" si="3929">(AR431*AZ431+AS431*AY431+AT431*AZ434+AU431*AY434)</f>
        <v>-336.08975330790167</v>
      </c>
      <c r="BG431" s="1">
        <v>1</v>
      </c>
      <c r="BH431" s="7">
        <v>0</v>
      </c>
      <c r="BI431" s="2">
        <v>0</v>
      </c>
      <c r="BJ431" s="8">
        <v>0</v>
      </c>
      <c r="BK431" s="20"/>
      <c r="BL431" s="1">
        <f t="shared" ref="BL431" si="3930">BB431*BG431+BD431*BG434-BC431*BH431-BE431*BH434</f>
        <v>303.894892347221</v>
      </c>
      <c r="BM431" s="9">
        <f t="shared" ref="BM431" si="3931">(BB431*BH431+BC431*BG431+BD431*BH434+BE431*BG434)</f>
        <v>0</v>
      </c>
      <c r="BN431" s="2">
        <f t="shared" ref="BN431" si="3932">BB431*BI431+BD431*BI434-BC431*BJ431-BE431*BJ434</f>
        <v>0</v>
      </c>
      <c r="BO431" s="8">
        <f t="shared" ref="BO431" si="3933">(BB431*BJ431+BC431*BI431+BD431*BJ434+BE431*BI434)</f>
        <v>-336.08975330790167</v>
      </c>
      <c r="BP431" s="20"/>
      <c r="BQ431" s="16">
        <v>1</v>
      </c>
      <c r="BR431" s="23">
        <v>0</v>
      </c>
      <c r="BS431" s="14">
        <v>0</v>
      </c>
      <c r="BT431" s="22">
        <v>0</v>
      </c>
      <c r="BV431" s="1">
        <f t="shared" ref="BV431" si="3934">BL431*BQ431+BN431*BQ434-BM431*BR431-BO431*BR434</f>
        <v>303.894892347221</v>
      </c>
      <c r="BW431" s="9">
        <f t="shared" ref="BW431" si="3935">(BL431*BR431+BM431*BQ431+BN431*BR434+BO431*BQ434)</f>
        <v>-336.08975330790167</v>
      </c>
      <c r="BX431" s="2">
        <f t="shared" ref="BX431" si="3936">BL431*BS431+BN431*BS434-BM431*BT431-BO431*BT434</f>
        <v>0</v>
      </c>
      <c r="BY431" s="8">
        <f t="shared" ref="BY431" si="3937">(BL431*BT431+BM431*BS431+BN431*BT434+BO431*BS434)</f>
        <v>-336.08975330790167</v>
      </c>
      <c r="CA431" s="28">
        <f t="shared" ref="CA431" si="3938">20*LOG(((1+$BR$9)/$BR$9)/((BV431+BV434)^2+(BW431+BW434)^2)^0.5)</f>
        <v>-49.698032419156732</v>
      </c>
      <c r="CC431" s="114">
        <f t="shared" ref="CC431" si="3939">((BV431^2+BW431^2)^0.5)/((BV434^2+BW434^2)^0.5)</f>
        <v>1.1060599742734409</v>
      </c>
      <c r="CD431" s="13"/>
      <c r="CE431" s="59">
        <f t="shared" si="3800"/>
        <v>8.0399999999999707</v>
      </c>
      <c r="CF431" s="60">
        <f t="shared" si="3801"/>
        <v>-52.269773428773192</v>
      </c>
      <c r="CG431" s="62">
        <f t="shared" si="3802"/>
        <v>-79.422317095847632</v>
      </c>
      <c r="CH431" s="64"/>
      <c r="CI431" s="86"/>
      <c r="CJ431" s="86"/>
      <c r="CK431" s="17">
        <f t="shared" si="3803"/>
        <v>-7.9881266415483753E-6</v>
      </c>
    </row>
    <row r="432" spans="2:89" ht="18.600000000000001" customHeight="1" thickBot="1">
      <c r="D432" s="3"/>
      <c r="G432" s="4"/>
      <c r="I432" s="3"/>
      <c r="L432" s="4"/>
      <c r="N432" s="3"/>
      <c r="Q432" s="4"/>
      <c r="S432" s="3"/>
      <c r="V432" s="4"/>
      <c r="X432" s="3"/>
      <c r="AA432" s="4"/>
      <c r="AC432" s="3"/>
      <c r="AF432" s="4"/>
      <c r="AH432" s="3"/>
      <c r="AK432" s="4"/>
      <c r="AM432" s="3"/>
      <c r="AP432" s="4"/>
      <c r="AR432" s="3"/>
      <c r="AU432" s="4"/>
      <c r="AW432" s="3"/>
      <c r="AZ432" s="4"/>
      <c r="BB432" s="3"/>
      <c r="BE432" s="4"/>
      <c r="BG432" s="3"/>
      <c r="BJ432" s="4"/>
      <c r="BL432" s="3"/>
      <c r="BO432" s="4"/>
      <c r="BQ432" s="16"/>
      <c r="BR432" s="14"/>
      <c r="BS432" s="14"/>
      <c r="BT432" s="17"/>
      <c r="BV432" s="3"/>
      <c r="BY432" s="4"/>
      <c r="CC432" s="115"/>
      <c r="CD432" s="13"/>
      <c r="CE432" s="59">
        <f t="shared" si="3800"/>
        <v>8.0599999999999703</v>
      </c>
      <c r="CF432" s="60">
        <f t="shared" si="3801"/>
        <v>-52.287523883539365</v>
      </c>
      <c r="CG432" s="62">
        <f t="shared" si="3802"/>
        <v>-79.448844032875812</v>
      </c>
      <c r="CH432" s="64"/>
      <c r="CI432" s="86"/>
      <c r="CJ432" s="86"/>
      <c r="CK432" s="17">
        <f t="shared" si="3803"/>
        <v>-7.9388723193392083E-6</v>
      </c>
    </row>
    <row r="433" spans="2:89" ht="18.600000000000001" customHeight="1" thickBot="1">
      <c r="D433" s="271" t="s">
        <v>141</v>
      </c>
      <c r="E433" s="272"/>
      <c r="F433" s="273" t="s">
        <v>142</v>
      </c>
      <c r="G433" s="274"/>
      <c r="H433" s="237"/>
      <c r="I433" s="271" t="s">
        <v>143</v>
      </c>
      <c r="J433" s="272"/>
      <c r="K433" s="273" t="s">
        <v>144</v>
      </c>
      <c r="L433" s="274"/>
      <c r="N433" s="262" t="s">
        <v>145</v>
      </c>
      <c r="O433" s="263"/>
      <c r="P433" s="264" t="s">
        <v>146</v>
      </c>
      <c r="Q433" s="265"/>
      <c r="S433" s="271" t="s">
        <v>147</v>
      </c>
      <c r="T433" s="272"/>
      <c r="U433" s="273" t="s">
        <v>148</v>
      </c>
      <c r="V433" s="274"/>
      <c r="W433" s="20"/>
      <c r="X433" s="262" t="s">
        <v>149</v>
      </c>
      <c r="Y433" s="263"/>
      <c r="Z433" s="264" t="s">
        <v>150</v>
      </c>
      <c r="AA433" s="265"/>
      <c r="AB433" s="20"/>
      <c r="AC433" s="271" t="s">
        <v>151</v>
      </c>
      <c r="AD433" s="272"/>
      <c r="AE433" s="273" t="s">
        <v>152</v>
      </c>
      <c r="AF433" s="274"/>
      <c r="AG433" s="20"/>
      <c r="AH433" s="262" t="s">
        <v>153</v>
      </c>
      <c r="AI433" s="263"/>
      <c r="AJ433" s="264" t="s">
        <v>154</v>
      </c>
      <c r="AK433" s="265"/>
      <c r="AL433" s="20"/>
      <c r="AM433" s="271" t="s">
        <v>155</v>
      </c>
      <c r="AN433" s="272"/>
      <c r="AO433" s="273" t="s">
        <v>156</v>
      </c>
      <c r="AP433" s="274"/>
      <c r="AR433" s="262" t="s">
        <v>157</v>
      </c>
      <c r="AS433" s="263"/>
      <c r="AT433" s="264" t="s">
        <v>158</v>
      </c>
      <c r="AU433" s="265"/>
      <c r="AV433" s="41"/>
      <c r="AW433" s="271" t="s">
        <v>159</v>
      </c>
      <c r="AX433" s="272"/>
      <c r="AY433" s="273" t="s">
        <v>160</v>
      </c>
      <c r="AZ433" s="274"/>
      <c r="BA433" s="20"/>
      <c r="BB433" s="262" t="s">
        <v>161</v>
      </c>
      <c r="BC433" s="263"/>
      <c r="BD433" s="264" t="s">
        <v>162</v>
      </c>
      <c r="BE433" s="265"/>
      <c r="BF433" s="41"/>
      <c r="BG433" s="271" t="s">
        <v>163</v>
      </c>
      <c r="BH433" s="272"/>
      <c r="BI433" s="273" t="s">
        <v>164</v>
      </c>
      <c r="BJ433" s="274"/>
      <c r="BK433" s="41"/>
      <c r="BL433" s="262" t="s">
        <v>165</v>
      </c>
      <c r="BM433" s="263"/>
      <c r="BN433" s="264" t="s">
        <v>166</v>
      </c>
      <c r="BO433" s="265"/>
      <c r="BP433" s="41"/>
      <c r="BQ433" s="271" t="s">
        <v>167</v>
      </c>
      <c r="BR433" s="272"/>
      <c r="BS433" s="273" t="s">
        <v>168</v>
      </c>
      <c r="BT433" s="274"/>
      <c r="BU433" s="20"/>
      <c r="BV433" s="262" t="s">
        <v>169</v>
      </c>
      <c r="BW433" s="263"/>
      <c r="BX433" s="264" t="s">
        <v>170</v>
      </c>
      <c r="BY433" s="265"/>
      <c r="CA433" s="55" t="s">
        <v>35</v>
      </c>
      <c r="CC433" s="116" t="s">
        <v>75</v>
      </c>
      <c r="CD433" s="13"/>
      <c r="CE433" s="59">
        <f t="shared" si="3800"/>
        <v>8.0799999999999699</v>
      </c>
      <c r="CF433" s="60">
        <f t="shared" si="3801"/>
        <v>-52.30525051481748</v>
      </c>
      <c r="CG433" s="62">
        <f t="shared" si="3802"/>
        <v>-79.47523755317664</v>
      </c>
      <c r="CH433" s="64"/>
      <c r="CI433" s="86"/>
      <c r="CJ433" s="86"/>
      <c r="CK433" s="17">
        <f t="shared" si="3803"/>
        <v>-7.8899995859917836E-6</v>
      </c>
    </row>
    <row r="434" spans="2:89" ht="18.600000000000001" customHeight="1" thickTop="1" thickBot="1">
      <c r="D434" s="1">
        <v>0</v>
      </c>
      <c r="E434" s="9">
        <f t="shared" ref="E434" si="3940">$E$9*$B431</f>
        <v>1.4592320000000001</v>
      </c>
      <c r="F434" s="2">
        <v>1</v>
      </c>
      <c r="G434" s="8">
        <v>0</v>
      </c>
      <c r="I434" s="1">
        <v>0</v>
      </c>
      <c r="J434" s="9">
        <v>0</v>
      </c>
      <c r="K434" s="2">
        <v>1</v>
      </c>
      <c r="L434" s="8">
        <v>0</v>
      </c>
      <c r="N434" s="1">
        <f t="shared" ref="N434" si="3941">D434*I431+F434*I434-E434*J431-G434*J434</f>
        <v>0</v>
      </c>
      <c r="O434" s="9">
        <f t="shared" ref="O434" si="3942">(D434*J431+E434*I431+F434*J434+G434*I434)</f>
        <v>1.4592320000000001</v>
      </c>
      <c r="P434" s="2">
        <f t="shared" ref="P434" si="3943">D434*K431+F434*K434-E434*L431-G434*L434</f>
        <v>-2.3577336766755654</v>
      </c>
      <c r="Q434" s="8">
        <f t="shared" ref="Q434" si="3944">(D434*L431+E434*K431+F434*L434+G434*K434)</f>
        <v>0</v>
      </c>
      <c r="S434" s="1">
        <v>0</v>
      </c>
      <c r="T434" s="9">
        <f t="shared" ref="T434" si="3945">$T$9*$B431</f>
        <v>1.874012</v>
      </c>
      <c r="U434" s="2">
        <v>1</v>
      </c>
      <c r="V434" s="8">
        <v>0</v>
      </c>
      <c r="X434" s="1">
        <f t="shared" ref="X434" si="3946">N434*S431+P434*S434-O434*T431-Q434*T434</f>
        <v>0</v>
      </c>
      <c r="Y434" s="9">
        <f t="shared" ref="Y434" si="3947">(N434*T431+O434*S431+P434*T434+Q434*S434)</f>
        <v>-2.9591892028941293</v>
      </c>
      <c r="Z434" s="2">
        <f t="shared" ref="Z434" si="3948">N434*U431+P434*U434-O434*V431-Q434*V434</f>
        <v>-2.3577336766755654</v>
      </c>
      <c r="AA434" s="8">
        <f t="shared" ref="AA434" si="3949">(N434*V431+O434*U431+P434*V434+Q434*U434)</f>
        <v>0</v>
      </c>
      <c r="AB434" s="20"/>
      <c r="AC434" s="1">
        <v>0</v>
      </c>
      <c r="AD434" s="9">
        <v>0</v>
      </c>
      <c r="AE434" s="2">
        <v>1</v>
      </c>
      <c r="AF434" s="8">
        <v>0</v>
      </c>
      <c r="AH434" s="1">
        <f t="shared" ref="AH434" si="3950">X434*AC431+Z434*AC434-Y434*AD431-AA434*AD434</f>
        <v>0</v>
      </c>
      <c r="AI434" s="9">
        <f t="shared" ref="AI434" si="3951">(X434*AD431+Y434*AC431+Z434*AD434+AA434*AC434)</f>
        <v>-2.9591892028941293</v>
      </c>
      <c r="AJ434" s="2">
        <f t="shared" ref="AJ434" si="3952">X434*AE431+Z434*AE434-Y434*AF431-AA434*AF434</f>
        <v>-23.531618261580913</v>
      </c>
      <c r="AK434" s="8">
        <f t="shared" ref="AK434" si="3953">(X434*AF431+Y434*AE431+Z434*AF434+AA434*AE434)</f>
        <v>0</v>
      </c>
      <c r="AM434" s="1">
        <v>0</v>
      </c>
      <c r="AN434" s="9">
        <f t="shared" ref="AN434" si="3954">$AN$9*$B431</f>
        <v>1.5844720000000001</v>
      </c>
      <c r="AO434" s="2">
        <v>1</v>
      </c>
      <c r="AP434" s="8">
        <v>0</v>
      </c>
      <c r="AR434" s="1">
        <f t="shared" ref="AR434" si="3955">AH434*AM431+AJ434*AM434-AI434*AN431-AK434*AN434</f>
        <v>0</v>
      </c>
      <c r="AS434" s="9">
        <f t="shared" ref="AS434" si="3956">(AH434*AN431+AI434*AM431+AJ434*AN434+AK434*AM434)</f>
        <v>-40.244379453057768</v>
      </c>
      <c r="AT434" s="2">
        <f t="shared" ref="AT434" si="3957">AH434*AO431+AJ434*AO434-AI434*AP431-AK434*AP434</f>
        <v>-23.531618261580913</v>
      </c>
      <c r="AU434" s="8">
        <f t="shared" ref="AU434" si="3958">(AH434*AP431+AI434*AO431+AJ434*AP434+AK434*AO434)</f>
        <v>0</v>
      </c>
      <c r="AV434" s="20"/>
      <c r="AW434" s="1">
        <v>0</v>
      </c>
      <c r="AX434" s="9">
        <v>0</v>
      </c>
      <c r="AY434" s="2">
        <v>1</v>
      </c>
      <c r="AZ434" s="8">
        <v>0</v>
      </c>
      <c r="BB434" s="1">
        <f t="shared" ref="BB434" si="3959">AR434*AW431+AT434*AW434-AS434*AX431-AU434*AX434</f>
        <v>0</v>
      </c>
      <c r="BC434" s="9">
        <f t="shared" ref="BC434" si="3960">(AR434*AX431+AS434*AW431+AT434*AX434+AU434*AW434)</f>
        <v>-40.244379453057768</v>
      </c>
      <c r="BD434" s="2">
        <f t="shared" ref="BD434" si="3961">AR434*AY431+AT434*AY434-AS434*AZ431-AU434*AZ434</f>
        <v>303.86362249437411</v>
      </c>
      <c r="BE434" s="8">
        <f t="shared" ref="BE434" si="3962">(AR434*AZ431+AS434*AY431+AT434*AZ434+AU434*AY434)</f>
        <v>0</v>
      </c>
      <c r="BG434" s="1">
        <v>0</v>
      </c>
      <c r="BH434" s="9">
        <f t="shared" ref="BH434" si="3963">$BH$9*$B431</f>
        <v>1.03664</v>
      </c>
      <c r="BI434" s="2">
        <v>1</v>
      </c>
      <c r="BJ434" s="8">
        <v>0</v>
      </c>
      <c r="BK434" s="20"/>
      <c r="BL434" s="1">
        <f t="shared" ref="BL434" si="3964">BB434*BG431+BD434*BG434-BC434*BH431-BE434*BH434</f>
        <v>0</v>
      </c>
      <c r="BM434" s="9">
        <f t="shared" ref="BM434" si="3965">(BB434*BH431+BC434*BG431+BD434*BH434+BE434*BG434)</f>
        <v>274.75280616951022</v>
      </c>
      <c r="BN434" s="2">
        <f t="shared" ref="BN434" si="3966">BB434*BI431+BD434*BI434-BC434*BJ431-BE434*BJ434</f>
        <v>303.86362249437411</v>
      </c>
      <c r="BO434" s="8">
        <f t="shared" ref="BO434" si="3967">(BB434*BJ431+BC434*BI431+BD434*BJ434+BE434*BI434)</f>
        <v>0</v>
      </c>
      <c r="BP434" s="20"/>
      <c r="BQ434" s="18">
        <f t="shared" ref="BQ434:BQ497" si="3968">1/$BR$9</f>
        <v>1</v>
      </c>
      <c r="BR434" s="25">
        <v>0</v>
      </c>
      <c r="BS434" s="19">
        <v>1</v>
      </c>
      <c r="BT434" s="24">
        <v>0</v>
      </c>
      <c r="BV434" s="1">
        <f t="shared" ref="BV434" si="3969">BL434*BQ431+BN434*BQ434-BM434*BR431-BO434*BR434</f>
        <v>303.86362249437411</v>
      </c>
      <c r="BW434" s="9">
        <f t="shared" ref="BW434" si="3970">(BL434*BR431+BM434*BQ431+BN434*BR434+BO434*BQ434)</f>
        <v>274.75280616951022</v>
      </c>
      <c r="BX434" s="2">
        <f t="shared" ref="BX434" si="3971">BL434*BS431+BN434*BS434-BM434*BT431-BO434*BT434</f>
        <v>303.86362249437411</v>
      </c>
      <c r="BY434" s="8">
        <f t="shared" ref="BY434" si="3972">(BL434*BT431+BM434*BS431+BN434*BT434+BO434*BS434)</f>
        <v>0</v>
      </c>
      <c r="CA434" s="56">
        <f t="shared" ref="CA434" si="3973">(180/PI())*ATAN(-1*(BW431+BW434)/(BV431+BV434))</f>
        <v>5.7629612950329445</v>
      </c>
      <c r="CC434" s="117">
        <f t="shared" ref="CC434" si="3974">20*LOG(((1-(10^(CA431/20)^2)*(1-((1-CC431)/(1+CC431))^2))^0.5))</f>
        <v>-4.6438757384109427E-5</v>
      </c>
      <c r="CD434" s="13"/>
      <c r="CE434" s="59">
        <f t="shared" si="3800"/>
        <v>8.0999999999999694</v>
      </c>
      <c r="CF434" s="60">
        <f t="shared" si="3801"/>
        <v>-52.32295327823487</v>
      </c>
      <c r="CG434" s="62">
        <f t="shared" si="3802"/>
        <v>-79.501498665972534</v>
      </c>
      <c r="CH434" s="64"/>
      <c r="CI434" s="86"/>
      <c r="CJ434" s="86"/>
      <c r="CK434" s="17">
        <f t="shared" si="3803"/>
        <v>-7.8415050653861507E-6</v>
      </c>
    </row>
    <row r="435" spans="2:89" ht="18.600000000000001" customHeight="1">
      <c r="CE435" s="59">
        <f t="shared" si="3800"/>
        <v>8.1199999999999708</v>
      </c>
      <c r="CF435" s="60">
        <f t="shared" si="3801"/>
        <v>-52.340632131514312</v>
      </c>
      <c r="CG435" s="62">
        <f t="shared" si="3802"/>
        <v>-79.527628370280851</v>
      </c>
      <c r="CH435" s="86"/>
      <c r="CI435" s="86"/>
      <c r="CJ435" s="86"/>
      <c r="CK435" s="17">
        <f t="shared" si="3803"/>
        <v>-7.7933854141896511E-6</v>
      </c>
    </row>
    <row r="436" spans="2:89" ht="18.600000000000001" customHeight="1" thickBot="1">
      <c r="E436" s="6" t="s">
        <v>3</v>
      </c>
      <c r="J436" s="6" t="s">
        <v>5</v>
      </c>
      <c r="O436" s="6" t="s">
        <v>10</v>
      </c>
      <c r="T436" s="6" t="s">
        <v>6</v>
      </c>
      <c r="Y436" s="6" t="s">
        <v>11</v>
      </c>
      <c r="AD436" s="6" t="s">
        <v>12</v>
      </c>
      <c r="AI436" s="6" t="s">
        <v>13</v>
      </c>
      <c r="AN436" s="6" t="s">
        <v>14</v>
      </c>
      <c r="AS436" s="6" t="s">
        <v>15</v>
      </c>
      <c r="AX436" s="6" t="s">
        <v>19</v>
      </c>
      <c r="BC436" s="6" t="s">
        <v>17</v>
      </c>
      <c r="BH436" s="6" t="s">
        <v>20</v>
      </c>
      <c r="BM436" s="6" t="s">
        <v>18</v>
      </c>
      <c r="BQ436" s="26" t="s">
        <v>16</v>
      </c>
      <c r="BR436" s="26"/>
      <c r="BS436" s="21"/>
      <c r="BT436" s="21"/>
      <c r="BU436" s="21"/>
      <c r="BV436" s="21"/>
      <c r="BW436" s="26" t="s">
        <v>21</v>
      </c>
      <c r="BX436" s="21"/>
      <c r="BY436" s="21"/>
      <c r="CE436" s="59">
        <f t="shared" si="3800"/>
        <v>8.1399999999999704</v>
      </c>
      <c r="CF436" s="60">
        <f t="shared" si="3801"/>
        <v>-52.358287034428947</v>
      </c>
      <c r="CG436" s="62">
        <f t="shared" si="3802"/>
        <v>-79.553627655043115</v>
      </c>
      <c r="CH436" s="86"/>
      <c r="CI436" s="86"/>
      <c r="CJ436" s="86"/>
      <c r="CK436" s="17">
        <f t="shared" si="3803"/>
        <v>-7.745637318963921E-6</v>
      </c>
    </row>
    <row r="437" spans="2:89" ht="18.600000000000001" customHeight="1" thickBot="1">
      <c r="B437" s="11"/>
      <c r="D437" s="266" t="s">
        <v>113</v>
      </c>
      <c r="E437" s="267"/>
      <c r="F437" s="268" t="s">
        <v>114</v>
      </c>
      <c r="G437" s="269"/>
      <c r="H437" s="237"/>
      <c r="I437" s="262" t="s">
        <v>0</v>
      </c>
      <c r="J437" s="263"/>
      <c r="K437" s="264" t="s">
        <v>1</v>
      </c>
      <c r="L437" s="265"/>
      <c r="M437" s="21"/>
      <c r="N437" s="262" t="s">
        <v>115</v>
      </c>
      <c r="O437" s="263"/>
      <c r="P437" s="264" t="s">
        <v>116</v>
      </c>
      <c r="Q437" s="265"/>
      <c r="R437" s="21"/>
      <c r="S437" s="266" t="s">
        <v>117</v>
      </c>
      <c r="T437" s="267"/>
      <c r="U437" s="268" t="s">
        <v>118</v>
      </c>
      <c r="V437" s="269"/>
      <c r="W437" s="20"/>
      <c r="X437" s="262" t="s">
        <v>119</v>
      </c>
      <c r="Y437" s="263"/>
      <c r="Z437" s="264" t="s">
        <v>120</v>
      </c>
      <c r="AA437" s="265"/>
      <c r="AB437" s="20"/>
      <c r="AC437" s="262" t="s">
        <v>121</v>
      </c>
      <c r="AD437" s="263"/>
      <c r="AE437" s="264" t="s">
        <v>7</v>
      </c>
      <c r="AF437" s="265"/>
      <c r="AG437" s="20"/>
      <c r="AH437" s="262" t="s">
        <v>122</v>
      </c>
      <c r="AI437" s="263"/>
      <c r="AJ437" s="264" t="s">
        <v>123</v>
      </c>
      <c r="AK437" s="265"/>
      <c r="AL437" s="20"/>
      <c r="AM437" s="266" t="s">
        <v>124</v>
      </c>
      <c r="AN437" s="267"/>
      <c r="AO437" s="268" t="s">
        <v>125</v>
      </c>
      <c r="AP437" s="269"/>
      <c r="AQ437" s="21"/>
      <c r="AR437" s="262" t="s">
        <v>126</v>
      </c>
      <c r="AS437" s="263"/>
      <c r="AT437" s="264" t="s">
        <v>2</v>
      </c>
      <c r="AU437" s="265"/>
      <c r="AV437" s="41"/>
      <c r="AW437" s="262" t="s">
        <v>127</v>
      </c>
      <c r="AX437" s="263"/>
      <c r="AY437" s="264" t="s">
        <v>128</v>
      </c>
      <c r="AZ437" s="265"/>
      <c r="BA437" s="20"/>
      <c r="BB437" s="262" t="s">
        <v>129</v>
      </c>
      <c r="BC437" s="263"/>
      <c r="BD437" s="264" t="s">
        <v>130</v>
      </c>
      <c r="BE437" s="265"/>
      <c r="BF437" s="41"/>
      <c r="BG437" s="266" t="s">
        <v>131</v>
      </c>
      <c r="BH437" s="267"/>
      <c r="BI437" s="268" t="s">
        <v>132</v>
      </c>
      <c r="BJ437" s="269"/>
      <c r="BK437" s="41"/>
      <c r="BL437" s="262" t="s">
        <v>133</v>
      </c>
      <c r="BM437" s="263"/>
      <c r="BN437" s="264" t="s">
        <v>134</v>
      </c>
      <c r="BO437" s="265"/>
      <c r="BP437" s="41"/>
      <c r="BQ437" s="262" t="s">
        <v>135</v>
      </c>
      <c r="BR437" s="263"/>
      <c r="BS437" s="264" t="s">
        <v>136</v>
      </c>
      <c r="BT437" s="265"/>
      <c r="BU437" s="20"/>
      <c r="BV437" s="262" t="s">
        <v>137</v>
      </c>
      <c r="BW437" s="263"/>
      <c r="BX437" s="264" t="s">
        <v>138</v>
      </c>
      <c r="BY437" s="265"/>
      <c r="CA437" s="27" t="s">
        <v>8</v>
      </c>
      <c r="CC437" s="113" t="s">
        <v>74</v>
      </c>
      <c r="CD437" s="13"/>
      <c r="CE437" s="59">
        <f t="shared" si="3800"/>
        <v>8.1599999999999699</v>
      </c>
      <c r="CF437" s="60">
        <f t="shared" si="3801"/>
        <v>-52.375917948758243</v>
      </c>
      <c r="CG437" s="62">
        <f t="shared" si="3802"/>
        <v>-79.579497499252398</v>
      </c>
      <c r="CH437" s="64"/>
      <c r="CI437" s="86"/>
      <c r="CJ437" s="86"/>
      <c r="CK437" s="17">
        <f t="shared" si="3803"/>
        <v>-7.6982574952005733E-6</v>
      </c>
    </row>
    <row r="438" spans="2:89" ht="18.600000000000001" customHeight="1" thickTop="1" thickBot="1">
      <c r="B438" s="37">
        <v>1.26</v>
      </c>
      <c r="D438" s="1">
        <v>1</v>
      </c>
      <c r="E438" s="7">
        <v>0</v>
      </c>
      <c r="F438" s="2">
        <v>0</v>
      </c>
      <c r="G438" s="8">
        <v>0</v>
      </c>
      <c r="I438" s="1">
        <v>1</v>
      </c>
      <c r="J438" s="9">
        <v>0</v>
      </c>
      <c r="K438" s="2">
        <v>0</v>
      </c>
      <c r="L438" s="8">
        <f t="shared" ref="L438:L501" si="3975">IF(0=(1-$J$9*$K$9*$B438^2),10^18,$B438*$K$9/(1-$J$9*$K$9*$B438^2))</f>
        <v>2.3809767810565421</v>
      </c>
      <c r="N438" s="1">
        <f t="shared" ref="N438" si="3976">D438*I438+F438*I441-E438*J438-G438*J441</f>
        <v>1</v>
      </c>
      <c r="O438" s="9">
        <f t="shared" ref="O438" si="3977">(D438*J438+E438*I438+F438*J441+G438*I441)</f>
        <v>0</v>
      </c>
      <c r="P438" s="2">
        <f t="shared" ref="P438" si="3978">D438*K438+F438*K441-E438*L438-G438*L441</f>
        <v>0</v>
      </c>
      <c r="Q438" s="8">
        <f t="shared" ref="Q438" si="3979">(D438*L438+E438*K438+F438*L441+G438*K441)</f>
        <v>2.3809767810565421</v>
      </c>
      <c r="S438" s="1">
        <v>1</v>
      </c>
      <c r="T438" s="7">
        <v>0</v>
      </c>
      <c r="U438" s="2">
        <v>0</v>
      </c>
      <c r="V438" s="8">
        <v>0</v>
      </c>
      <c r="X438" s="1">
        <f t="shared" ref="X438" si="3980">N438*S438+P438*S441-O438*T438-Q438*T441</f>
        <v>-3.533946463605548</v>
      </c>
      <c r="Y438" s="9">
        <f t="shared" ref="Y438" si="3981">(N438*T438+O438*S438+P438*T441+Q438*S441)</f>
        <v>0</v>
      </c>
      <c r="Z438" s="2">
        <f t="shared" ref="Z438" si="3982">N438*U438+P438*U441-O438*V438-Q438*V441</f>
        <v>0</v>
      </c>
      <c r="AA438" s="8">
        <f t="shared" ref="AA438" si="3983">(N438*V438+O438*U438+P438*V441+Q438*U441)</f>
        <v>2.3809767810565421</v>
      </c>
      <c r="AB438" s="20"/>
      <c r="AC438" s="1">
        <v>1</v>
      </c>
      <c r="AD438" s="9">
        <v>0</v>
      </c>
      <c r="AE438" s="2">
        <v>0</v>
      </c>
      <c r="AF438" s="8">
        <f t="shared" ref="AF438:AF501" si="3984">IF(0=(1-$AE$9*$AD$9*$B438^2),10^18,$B438*$AE$9/(1-$AE$9*$AD$9*$B438^2))</f>
        <v>-5.6288162774605661</v>
      </c>
      <c r="AH438" s="1">
        <f t="shared" ref="AH438" si="3985">X438*AC438+Z438*AC441-Y438*AD438-AA438*AD441</f>
        <v>-3.533946463605548</v>
      </c>
      <c r="AI438" s="9">
        <f t="shared" ref="AI438" si="3986">(X438*AD438+Y438*AC438+Z438*AD441+AA438*AC441)</f>
        <v>0</v>
      </c>
      <c r="AJ438" s="2">
        <f t="shared" ref="AJ438" si="3987">X438*AE438+Z438*AE441-Y438*AF438-AA438*AF441</f>
        <v>0</v>
      </c>
      <c r="AK438" s="8">
        <f t="shared" ref="AK438" si="3988">(X438*AF438+Y438*AE438+Z438*AF441+AA438*AE441)</f>
        <v>22.272912159073655</v>
      </c>
      <c r="AM438" s="1">
        <v>1</v>
      </c>
      <c r="AN438" s="7">
        <v>0</v>
      </c>
      <c r="AO438" s="2">
        <v>0</v>
      </c>
      <c r="AP438" s="8">
        <v>0</v>
      </c>
      <c r="AR438" s="1">
        <f t="shared" ref="AR438" si="3989">AH438*AM438+AJ438*AM441-AI438*AN438-AK438*AN441</f>
        <v>-39.393958681254588</v>
      </c>
      <c r="AS438" s="9">
        <f t="shared" ref="AS438" si="3990">(AH438*AN438+AI438*AM438+AJ438*AN441+AK438*AM441)</f>
        <v>0</v>
      </c>
      <c r="AT438" s="2">
        <f t="shared" ref="AT438" si="3991">AH438*AO438+AJ438*AO441-AI438*AP438-AK438*AP441</f>
        <v>0</v>
      </c>
      <c r="AU438" s="8">
        <f t="shared" ref="AU438" si="3992">(AH438*AP438+AI438*AO438+AJ438*AP441+AK438*AO441)</f>
        <v>22.272912159073655</v>
      </c>
      <c r="AV438" s="20"/>
      <c r="AW438" s="1">
        <v>1</v>
      </c>
      <c r="AX438" s="9">
        <v>0</v>
      </c>
      <c r="AY438" s="2">
        <v>0</v>
      </c>
      <c r="AZ438" s="8">
        <f t="shared" ref="AZ438:AZ501" si="3993">IF(0=(1-$AX$9*$AY$9*$B438^2),10^18,$B438*$AY$9/(1-$AX$9*$AY$9*$B438^2))</f>
        <v>10.785877659433529</v>
      </c>
      <c r="BB438" s="1">
        <f t="shared" ref="BB438" si="3994">AR438*AW438+AT438*AW441-AS438*AX438-AU438*AX441</f>
        <v>-39.393958681254588</v>
      </c>
      <c r="BC438" s="9">
        <f t="shared" ref="BC438" si="3995">(AR438*AX438+AS438*AW438+AT438*AX441+AU438*AW441)</f>
        <v>0</v>
      </c>
      <c r="BD438" s="2">
        <f t="shared" ref="BD438" si="3996">AR438*AY438+AT438*AY441-AS438*AZ438-AU438*AZ441</f>
        <v>0</v>
      </c>
      <c r="BE438" s="8">
        <f t="shared" ref="BE438" si="3997">(AR438*AZ438+AS438*AY438+AT438*AZ441+AU438*AY441)</f>
        <v>-402.62550669771775</v>
      </c>
      <c r="BG438" s="1">
        <v>1</v>
      </c>
      <c r="BH438" s="7">
        <v>0</v>
      </c>
      <c r="BI438" s="2">
        <v>0</v>
      </c>
      <c r="BJ438" s="8">
        <v>0</v>
      </c>
      <c r="BK438" s="20"/>
      <c r="BL438" s="1">
        <f t="shared" ref="BL438" si="3998">BB438*BG438+BD438*BG441-BC438*BH438-BE438*BH441</f>
        <v>384.71564505385345</v>
      </c>
      <c r="BM438" s="9">
        <f t="shared" ref="BM438" si="3999">(BB438*BH438+BC438*BG438+BD438*BH441+BE438*BG441)</f>
        <v>0</v>
      </c>
      <c r="BN438" s="2">
        <f t="shared" ref="BN438" si="4000">BB438*BI438+BD438*BI441-BC438*BJ438-BE438*BJ441</f>
        <v>0</v>
      </c>
      <c r="BO438" s="8">
        <f t="shared" ref="BO438" si="4001">(BB438*BJ438+BC438*BI438+BD438*BJ441+BE438*BI441)</f>
        <v>-402.62550669771775</v>
      </c>
      <c r="BP438" s="20"/>
      <c r="BQ438" s="16">
        <v>1</v>
      </c>
      <c r="BR438" s="23">
        <v>0</v>
      </c>
      <c r="BS438" s="14">
        <v>0</v>
      </c>
      <c r="BT438" s="22">
        <v>0</v>
      </c>
      <c r="BV438" s="1">
        <f t="shared" ref="BV438" si="4002">BL438*BQ438+BN438*BQ441-BM438*BR438-BO438*BR441</f>
        <v>384.71564505385345</v>
      </c>
      <c r="BW438" s="9">
        <f t="shared" ref="BW438" si="4003">(BL438*BR438+BM438*BQ438+BN438*BR441+BO438*BQ441)</f>
        <v>-402.62550669771775</v>
      </c>
      <c r="BX438" s="2">
        <f t="shared" ref="BX438" si="4004">BL438*BS438+BN438*BS441-BM438*BT438-BO438*BT441</f>
        <v>0</v>
      </c>
      <c r="BY438" s="8">
        <f t="shared" ref="BY438" si="4005">(BL438*BT438+BM438*BS438+BN438*BT441+BO438*BS441)</f>
        <v>-402.62550669771775</v>
      </c>
      <c r="CA438" s="28">
        <f t="shared" ref="CA438" si="4006">20*LOG(((1+$BR$9)/$BR$9)/((BV438+BV441)^2+(BW438+BW441)^2)^0.5)</f>
        <v>-51.711400092119604</v>
      </c>
      <c r="CC438" s="114">
        <f t="shared" ref="CC438" si="4007">((BV438^2+BW438^2)^0.5)/((BV441^2+BW441^2)^0.5)</f>
        <v>1.0466545818914077</v>
      </c>
      <c r="CD438" s="13"/>
      <c r="CE438" s="59">
        <f t="shared" si="3800"/>
        <v>8.1799999999999695</v>
      </c>
      <c r="CF438" s="60">
        <f t="shared" si="3801"/>
        <v>-52.393524838244801</v>
      </c>
      <c r="CG438" s="62">
        <f t="shared" si="3802"/>
        <v>-79.605238872078758</v>
      </c>
      <c r="CH438" s="64"/>
      <c r="CI438" s="86"/>
      <c r="CJ438" s="86"/>
      <c r="CK438" s="17">
        <f t="shared" si="3803"/>
        <v>-7.651242688285514E-6</v>
      </c>
    </row>
    <row r="439" spans="2:89" ht="18.600000000000001" customHeight="1" thickBot="1">
      <c r="D439" s="3"/>
      <c r="G439" s="4"/>
      <c r="I439" s="3"/>
      <c r="L439" s="4"/>
      <c r="N439" s="3"/>
      <c r="Q439" s="4"/>
      <c r="S439" s="3"/>
      <c r="V439" s="4"/>
      <c r="X439" s="3"/>
      <c r="AA439" s="4"/>
      <c r="AC439" s="3"/>
      <c r="AF439" s="4"/>
      <c r="AH439" s="3"/>
      <c r="AK439" s="4"/>
      <c r="AM439" s="3"/>
      <c r="AP439" s="4"/>
      <c r="AR439" s="3"/>
      <c r="AU439" s="4"/>
      <c r="AW439" s="3"/>
      <c r="AZ439" s="4"/>
      <c r="BB439" s="3"/>
      <c r="BE439" s="4"/>
      <c r="BG439" s="3"/>
      <c r="BJ439" s="4"/>
      <c r="BL439" s="3"/>
      <c r="BO439" s="4"/>
      <c r="BQ439" s="16"/>
      <c r="BR439" s="14"/>
      <c r="BS439" s="14"/>
      <c r="BT439" s="17"/>
      <c r="BV439" s="3"/>
      <c r="BY439" s="4"/>
      <c r="CC439" s="115"/>
      <c r="CD439" s="13"/>
      <c r="CE439" s="59">
        <f t="shared" si="3800"/>
        <v>8.1999999999999709</v>
      </c>
      <c r="CF439" s="60">
        <f t="shared" si="3801"/>
        <v>-52.411107668552191</v>
      </c>
      <c r="CG439" s="62">
        <f t="shared" si="3802"/>
        <v>-79.630852732992622</v>
      </c>
      <c r="CH439" s="64"/>
      <c r="CI439" s="86"/>
      <c r="CJ439" s="86"/>
      <c r="CK439" s="17">
        <f t="shared" si="3803"/>
        <v>-7.6045896725346174E-6</v>
      </c>
    </row>
    <row r="440" spans="2:89" ht="18.600000000000001" customHeight="1" thickBot="1">
      <c r="D440" s="271" t="s">
        <v>141</v>
      </c>
      <c r="E440" s="272"/>
      <c r="F440" s="273" t="s">
        <v>142</v>
      </c>
      <c r="G440" s="274"/>
      <c r="H440" s="237"/>
      <c r="I440" s="271" t="s">
        <v>143</v>
      </c>
      <c r="J440" s="272"/>
      <c r="K440" s="273" t="s">
        <v>144</v>
      </c>
      <c r="L440" s="274"/>
      <c r="N440" s="262" t="s">
        <v>145</v>
      </c>
      <c r="O440" s="263"/>
      <c r="P440" s="264" t="s">
        <v>146</v>
      </c>
      <c r="Q440" s="265"/>
      <c r="S440" s="271" t="s">
        <v>147</v>
      </c>
      <c r="T440" s="272"/>
      <c r="U440" s="273" t="s">
        <v>148</v>
      </c>
      <c r="V440" s="274"/>
      <c r="W440" s="20"/>
      <c r="X440" s="262" t="s">
        <v>149</v>
      </c>
      <c r="Y440" s="263"/>
      <c r="Z440" s="264" t="s">
        <v>150</v>
      </c>
      <c r="AA440" s="265"/>
      <c r="AB440" s="20"/>
      <c r="AC440" s="271" t="s">
        <v>151</v>
      </c>
      <c r="AD440" s="272"/>
      <c r="AE440" s="273" t="s">
        <v>152</v>
      </c>
      <c r="AF440" s="274"/>
      <c r="AG440" s="20"/>
      <c r="AH440" s="262" t="s">
        <v>153</v>
      </c>
      <c r="AI440" s="263"/>
      <c r="AJ440" s="264" t="s">
        <v>154</v>
      </c>
      <c r="AK440" s="265"/>
      <c r="AL440" s="20"/>
      <c r="AM440" s="271" t="s">
        <v>155</v>
      </c>
      <c r="AN440" s="272"/>
      <c r="AO440" s="273" t="s">
        <v>156</v>
      </c>
      <c r="AP440" s="274"/>
      <c r="AR440" s="262" t="s">
        <v>157</v>
      </c>
      <c r="AS440" s="263"/>
      <c r="AT440" s="264" t="s">
        <v>158</v>
      </c>
      <c r="AU440" s="265"/>
      <c r="AV440" s="41"/>
      <c r="AW440" s="271" t="s">
        <v>159</v>
      </c>
      <c r="AX440" s="272"/>
      <c r="AY440" s="273" t="s">
        <v>160</v>
      </c>
      <c r="AZ440" s="274"/>
      <c r="BA440" s="20"/>
      <c r="BB440" s="262" t="s">
        <v>161</v>
      </c>
      <c r="BC440" s="263"/>
      <c r="BD440" s="264" t="s">
        <v>162</v>
      </c>
      <c r="BE440" s="265"/>
      <c r="BF440" s="41"/>
      <c r="BG440" s="271" t="s">
        <v>163</v>
      </c>
      <c r="BH440" s="272"/>
      <c r="BI440" s="273" t="s">
        <v>164</v>
      </c>
      <c r="BJ440" s="274"/>
      <c r="BK440" s="41"/>
      <c r="BL440" s="262" t="s">
        <v>165</v>
      </c>
      <c r="BM440" s="263"/>
      <c r="BN440" s="264" t="s">
        <v>166</v>
      </c>
      <c r="BO440" s="265"/>
      <c r="BP440" s="41"/>
      <c r="BQ440" s="271" t="s">
        <v>167</v>
      </c>
      <c r="BR440" s="272"/>
      <c r="BS440" s="273" t="s">
        <v>168</v>
      </c>
      <c r="BT440" s="274"/>
      <c r="BU440" s="20"/>
      <c r="BV440" s="262" t="s">
        <v>169</v>
      </c>
      <c r="BW440" s="263"/>
      <c r="BX440" s="264" t="s">
        <v>170</v>
      </c>
      <c r="BY440" s="265"/>
      <c r="CA440" s="55" t="s">
        <v>35</v>
      </c>
      <c r="CC440" s="116" t="s">
        <v>75</v>
      </c>
      <c r="CD440" s="13"/>
      <c r="CE440" s="59">
        <f t="shared" si="3800"/>
        <v>8.2199999999999704</v>
      </c>
      <c r="CF440" s="60">
        <f t="shared" si="3801"/>
        <v>-52.42866640722356</v>
      </c>
      <c r="CG440" s="62">
        <f t="shared" si="3802"/>
        <v>-79.656340031886543</v>
      </c>
      <c r="CH440" s="64"/>
      <c r="CI440" s="86"/>
      <c r="CJ440" s="86"/>
      <c r="CK440" s="17">
        <f t="shared" si="3803"/>
        <v>-7.5582952531223757E-6</v>
      </c>
    </row>
    <row r="441" spans="2:89" ht="18.600000000000001" customHeight="1" thickTop="1" thickBot="1">
      <c r="D441" s="1">
        <v>0</v>
      </c>
      <c r="E441" s="9">
        <f t="shared" ref="E441" si="4008">$E$9*$B438</f>
        <v>1.4827680000000001</v>
      </c>
      <c r="F441" s="2">
        <v>1</v>
      </c>
      <c r="G441" s="8">
        <v>0</v>
      </c>
      <c r="I441" s="1">
        <v>0</v>
      </c>
      <c r="J441" s="9">
        <v>0</v>
      </c>
      <c r="K441" s="2">
        <v>1</v>
      </c>
      <c r="L441" s="8">
        <v>0</v>
      </c>
      <c r="N441" s="1">
        <f t="shared" ref="N441" si="4009">D441*I438+F441*I441-E441*J438-G441*J441</f>
        <v>0</v>
      </c>
      <c r="O441" s="9">
        <f t="shared" ref="O441" si="4010">(D441*J438+E441*I438+F441*J441+G441*I441)</f>
        <v>1.4827680000000001</v>
      </c>
      <c r="P441" s="2">
        <f t="shared" ref="P441" si="4011">D441*K438+F441*K441-E441*L438-G441*L441</f>
        <v>-2.530436179693647</v>
      </c>
      <c r="Q441" s="8">
        <f t="shared" ref="Q441" si="4012">(D441*L438+E441*K438+F441*L441+G441*K441)</f>
        <v>0</v>
      </c>
      <c r="S441" s="1">
        <v>0</v>
      </c>
      <c r="T441" s="9">
        <f t="shared" ref="T441" si="4013">$T$9*$B438</f>
        <v>1.9042380000000001</v>
      </c>
      <c r="U441" s="2">
        <v>1</v>
      </c>
      <c r="V441" s="8">
        <v>0</v>
      </c>
      <c r="X441" s="1">
        <f t="shared" ref="X441" si="4014">N441*S438+P441*S441-O441*T438-Q441*T441</f>
        <v>0</v>
      </c>
      <c r="Y441" s="9">
        <f t="shared" ref="Y441" si="4015">(N441*T438+O441*S438+P441*T441+Q441*S441)</f>
        <v>-3.3357847299474708</v>
      </c>
      <c r="Z441" s="2">
        <f t="shared" ref="Z441" si="4016">N441*U438+P441*U441-O441*V438-Q441*V441</f>
        <v>-2.530436179693647</v>
      </c>
      <c r="AA441" s="8">
        <f t="shared" ref="AA441" si="4017">(N441*V438+O441*U438+P441*V441+Q441*U441)</f>
        <v>0</v>
      </c>
      <c r="AB441" s="20"/>
      <c r="AC441" s="1">
        <v>0</v>
      </c>
      <c r="AD441" s="9">
        <v>0</v>
      </c>
      <c r="AE441" s="2">
        <v>1</v>
      </c>
      <c r="AF441" s="8">
        <v>0</v>
      </c>
      <c r="AH441" s="1">
        <f t="shared" ref="AH441" si="4018">X441*AC438+Z441*AC441-Y441*AD438-AA441*AD441</f>
        <v>0</v>
      </c>
      <c r="AI441" s="9">
        <f t="shared" ref="AI441" si="4019">(X441*AD438+Y441*AC438+Z441*AD441+AA441*AC441)</f>
        <v>-3.3357847299474708</v>
      </c>
      <c r="AJ441" s="2">
        <f t="shared" ref="AJ441" si="4020">X441*AE438+Z441*AE441-Y441*AF438-AA441*AF441</f>
        <v>-21.306955565726369</v>
      </c>
      <c r="AK441" s="8">
        <f t="shared" ref="AK441" si="4021">(X441*AF438+Y441*AE438+Z441*AF441+AA441*AE441)</f>
        <v>0</v>
      </c>
      <c r="AM441" s="1">
        <v>0</v>
      </c>
      <c r="AN441" s="9">
        <f t="shared" ref="AN441" si="4022">$AN$9*$B438</f>
        <v>1.610028</v>
      </c>
      <c r="AO441" s="2">
        <v>1</v>
      </c>
      <c r="AP441" s="8">
        <v>0</v>
      </c>
      <c r="AR441" s="1">
        <f t="shared" ref="AR441" si="4023">AH441*AM438+AJ441*AM441-AI441*AN438-AK441*AN441</f>
        <v>0</v>
      </c>
      <c r="AS441" s="9">
        <f t="shared" ref="AS441" si="4024">(AH441*AN438+AI441*AM438+AJ441*AN441+AK441*AM441)</f>
        <v>-37.640579785522768</v>
      </c>
      <c r="AT441" s="2">
        <f t="shared" ref="AT441" si="4025">AH441*AO438+AJ441*AO441-AI441*AP438-AK441*AP441</f>
        <v>-21.306955565726369</v>
      </c>
      <c r="AU441" s="8">
        <f t="shared" ref="AU441" si="4026">(AH441*AP438+AI441*AO438+AJ441*AP441+AK441*AO441)</f>
        <v>0</v>
      </c>
      <c r="AV441" s="20"/>
      <c r="AW441" s="1">
        <v>0</v>
      </c>
      <c r="AX441" s="9">
        <v>0</v>
      </c>
      <c r="AY441" s="2">
        <v>1</v>
      </c>
      <c r="AZ441" s="8">
        <v>0</v>
      </c>
      <c r="BB441" s="1">
        <f t="shared" ref="BB441" si="4027">AR441*AW438+AT441*AW441-AS441*AX438-AU441*AX441</f>
        <v>0</v>
      </c>
      <c r="BC441" s="9">
        <f t="shared" ref="BC441" si="4028">(AR441*AX438+AS441*AW438+AT441*AX441+AU441*AW441)</f>
        <v>-37.640579785522768</v>
      </c>
      <c r="BD441" s="2">
        <f t="shared" ref="BD441" si="4029">AR441*AY438+AT441*AY441-AS441*AZ438-AU441*AZ441</f>
        <v>384.67973303106896</v>
      </c>
      <c r="BE441" s="8">
        <f t="shared" ref="BE441" si="4030">(AR441*AZ438+AS441*AY438+AT441*AZ441+AU441*AY441)</f>
        <v>0</v>
      </c>
      <c r="BG441" s="1">
        <v>0</v>
      </c>
      <c r="BH441" s="9">
        <f t="shared" ref="BH441" si="4031">$BH$9*$B438</f>
        <v>1.0533600000000001</v>
      </c>
      <c r="BI441" s="2">
        <v>1</v>
      </c>
      <c r="BJ441" s="8">
        <v>0</v>
      </c>
      <c r="BK441" s="20"/>
      <c r="BL441" s="1">
        <f t="shared" ref="BL441" si="4032">BB441*BG438+BD441*BG441-BC441*BH438-BE441*BH441</f>
        <v>0</v>
      </c>
      <c r="BM441" s="9">
        <f t="shared" ref="BM441" si="4033">(BB441*BH438+BC441*BG438+BD441*BH441+BE441*BG441)</f>
        <v>367.56566380008405</v>
      </c>
      <c r="BN441" s="2">
        <f t="shared" ref="BN441" si="4034">BB441*BI438+BD441*BI441-BC441*BJ438-BE441*BJ441</f>
        <v>384.67973303106896</v>
      </c>
      <c r="BO441" s="8">
        <f t="shared" ref="BO441" si="4035">(BB441*BJ438+BC441*BI438+BD441*BJ441+BE441*BI441)</f>
        <v>0</v>
      </c>
      <c r="BP441" s="20"/>
      <c r="BQ441" s="18">
        <f t="shared" ref="BQ441:BQ504" si="4036">1/$BR$9</f>
        <v>1</v>
      </c>
      <c r="BR441" s="25">
        <v>0</v>
      </c>
      <c r="BS441" s="19">
        <v>1</v>
      </c>
      <c r="BT441" s="24">
        <v>0</v>
      </c>
      <c r="BV441" s="1">
        <f t="shared" ref="BV441" si="4037">BL441*BQ438+BN441*BQ441-BM441*BR438-BO441*BR441</f>
        <v>384.67973303106896</v>
      </c>
      <c r="BW441" s="9">
        <f t="shared" ref="BW441" si="4038">(BL441*BR438+BM441*BQ438+BN441*BR441+BO441*BQ441)</f>
        <v>367.56566380008405</v>
      </c>
      <c r="BX441" s="2">
        <f t="shared" ref="BX441" si="4039">BL441*BS438+BN441*BS441-BM441*BT438-BO441*BT441</f>
        <v>384.67973303106896</v>
      </c>
      <c r="BY441" s="8">
        <f t="shared" ref="BY441" si="4040">(BL441*BT438+BM441*BS438+BN441*BT441+BO441*BS441)</f>
        <v>0</v>
      </c>
      <c r="CA441" s="56">
        <f t="shared" ref="CA441" si="4041">(180/PI())*ATAN(-1*(BW438+BW441)/(BV438+BV441))</f>
        <v>2.6090517823371338</v>
      </c>
      <c r="CC441" s="117">
        <f t="shared" ref="CC441" si="4042">20*LOG(((1-(10^(CA438/20)^2)*(1-((1-CC438)/(1+CC438))^2))^0.5))</f>
        <v>-2.926981865683579E-5</v>
      </c>
      <c r="CD441" s="13"/>
      <c r="CE441" s="59">
        <f t="shared" si="3800"/>
        <v>8.23999999999997</v>
      </c>
      <c r="CF441" s="60">
        <f t="shared" si="3801"/>
        <v>-52.446201023641272</v>
      </c>
      <c r="CG441" s="62">
        <f t="shared" si="3802"/>
        <v>-79.68170170919494</v>
      </c>
      <c r="CH441" s="64"/>
      <c r="CI441" s="86"/>
      <c r="CJ441" s="86"/>
      <c r="CK441" s="17">
        <f t="shared" si="3803"/>
        <v>-7.512356263188916E-6</v>
      </c>
    </row>
    <row r="442" spans="2:89" ht="18.600000000000001" customHeight="1">
      <c r="CE442" s="59">
        <f t="shared" si="3800"/>
        <v>8.2599999999999696</v>
      </c>
      <c r="CF442" s="60">
        <f t="shared" si="3801"/>
        <v>-52.463711488987201</v>
      </c>
      <c r="CG442" s="62">
        <f t="shared" si="3802"/>
        <v>-79.706938696012045</v>
      </c>
      <c r="CH442" s="86"/>
      <c r="CI442" s="86"/>
      <c r="CJ442" s="86"/>
      <c r="CK442" s="17">
        <f t="shared" si="3803"/>
        <v>-7.4667695648043251E-6</v>
      </c>
    </row>
    <row r="443" spans="2:89" ht="18.600000000000001" customHeight="1" thickBot="1">
      <c r="E443" s="6" t="s">
        <v>3</v>
      </c>
      <c r="J443" s="6" t="s">
        <v>5</v>
      </c>
      <c r="O443" s="6" t="s">
        <v>10</v>
      </c>
      <c r="T443" s="6" t="s">
        <v>6</v>
      </c>
      <c r="Y443" s="6" t="s">
        <v>11</v>
      </c>
      <c r="AD443" s="6" t="s">
        <v>12</v>
      </c>
      <c r="AI443" s="6" t="s">
        <v>13</v>
      </c>
      <c r="AN443" s="6" t="s">
        <v>14</v>
      </c>
      <c r="AS443" s="6" t="s">
        <v>15</v>
      </c>
      <c r="AX443" s="6" t="s">
        <v>19</v>
      </c>
      <c r="BC443" s="6" t="s">
        <v>17</v>
      </c>
      <c r="BH443" s="6" t="s">
        <v>20</v>
      </c>
      <c r="BM443" s="6" t="s">
        <v>18</v>
      </c>
      <c r="BQ443" s="26" t="s">
        <v>16</v>
      </c>
      <c r="BR443" s="26"/>
      <c r="BS443" s="21"/>
      <c r="BT443" s="21"/>
      <c r="BU443" s="21"/>
      <c r="BV443" s="21"/>
      <c r="BW443" s="26" t="s">
        <v>21</v>
      </c>
      <c r="BX443" s="21"/>
      <c r="BY443" s="21"/>
      <c r="CE443" s="59">
        <f t="shared" si="3800"/>
        <v>8.2799999999999692</v>
      </c>
      <c r="CF443" s="60">
        <f t="shared" si="3801"/>
        <v>-52.481197776204105</v>
      </c>
      <c r="CG443" s="62">
        <f t="shared" si="3802"/>
        <v>-79.732051914208228</v>
      </c>
      <c r="CH443" s="86"/>
      <c r="CI443" s="86"/>
      <c r="CJ443" s="86"/>
      <c r="CK443" s="17">
        <f t="shared" si="3803"/>
        <v>-7.4215320470399909E-6</v>
      </c>
    </row>
    <row r="444" spans="2:89" ht="18.600000000000001" customHeight="1" thickBot="1">
      <c r="B444" s="11"/>
      <c r="D444" s="266" t="s">
        <v>113</v>
      </c>
      <c r="E444" s="267"/>
      <c r="F444" s="268" t="s">
        <v>114</v>
      </c>
      <c r="G444" s="269"/>
      <c r="H444" s="237"/>
      <c r="I444" s="262" t="s">
        <v>0</v>
      </c>
      <c r="J444" s="263"/>
      <c r="K444" s="264" t="s">
        <v>1</v>
      </c>
      <c r="L444" s="265"/>
      <c r="M444" s="21"/>
      <c r="N444" s="262" t="s">
        <v>115</v>
      </c>
      <c r="O444" s="263"/>
      <c r="P444" s="264" t="s">
        <v>116</v>
      </c>
      <c r="Q444" s="265"/>
      <c r="R444" s="21"/>
      <c r="S444" s="266" t="s">
        <v>117</v>
      </c>
      <c r="T444" s="267"/>
      <c r="U444" s="268" t="s">
        <v>118</v>
      </c>
      <c r="V444" s="269"/>
      <c r="W444" s="20"/>
      <c r="X444" s="262" t="s">
        <v>119</v>
      </c>
      <c r="Y444" s="263"/>
      <c r="Z444" s="264" t="s">
        <v>120</v>
      </c>
      <c r="AA444" s="265"/>
      <c r="AB444" s="20"/>
      <c r="AC444" s="262" t="s">
        <v>121</v>
      </c>
      <c r="AD444" s="263"/>
      <c r="AE444" s="264" t="s">
        <v>7</v>
      </c>
      <c r="AF444" s="265"/>
      <c r="AG444" s="20"/>
      <c r="AH444" s="262" t="s">
        <v>122</v>
      </c>
      <c r="AI444" s="263"/>
      <c r="AJ444" s="264" t="s">
        <v>123</v>
      </c>
      <c r="AK444" s="265"/>
      <c r="AL444" s="20"/>
      <c r="AM444" s="266" t="s">
        <v>124</v>
      </c>
      <c r="AN444" s="267"/>
      <c r="AO444" s="268" t="s">
        <v>125</v>
      </c>
      <c r="AP444" s="269"/>
      <c r="AQ444" s="21"/>
      <c r="AR444" s="262" t="s">
        <v>126</v>
      </c>
      <c r="AS444" s="263"/>
      <c r="AT444" s="264" t="s">
        <v>2</v>
      </c>
      <c r="AU444" s="265"/>
      <c r="AV444" s="41"/>
      <c r="AW444" s="262" t="s">
        <v>127</v>
      </c>
      <c r="AX444" s="263"/>
      <c r="AY444" s="264" t="s">
        <v>128</v>
      </c>
      <c r="AZ444" s="265"/>
      <c r="BA444" s="20"/>
      <c r="BB444" s="262" t="s">
        <v>129</v>
      </c>
      <c r="BC444" s="263"/>
      <c r="BD444" s="264" t="s">
        <v>130</v>
      </c>
      <c r="BE444" s="265"/>
      <c r="BF444" s="41"/>
      <c r="BG444" s="266" t="s">
        <v>131</v>
      </c>
      <c r="BH444" s="267"/>
      <c r="BI444" s="268" t="s">
        <v>132</v>
      </c>
      <c r="BJ444" s="269"/>
      <c r="BK444" s="41"/>
      <c r="BL444" s="262" t="s">
        <v>133</v>
      </c>
      <c r="BM444" s="263"/>
      <c r="BN444" s="264" t="s">
        <v>134</v>
      </c>
      <c r="BO444" s="265"/>
      <c r="BP444" s="41"/>
      <c r="BQ444" s="262" t="s">
        <v>135</v>
      </c>
      <c r="BR444" s="263"/>
      <c r="BS444" s="264" t="s">
        <v>136</v>
      </c>
      <c r="BT444" s="265"/>
      <c r="BU444" s="20"/>
      <c r="BV444" s="262" t="s">
        <v>137</v>
      </c>
      <c r="BW444" s="263"/>
      <c r="BX444" s="264" t="s">
        <v>138</v>
      </c>
      <c r="BY444" s="265"/>
      <c r="CA444" s="27" t="s">
        <v>8</v>
      </c>
      <c r="CC444" s="113" t="s">
        <v>74</v>
      </c>
      <c r="CD444" s="13"/>
      <c r="CE444" s="59">
        <f t="shared" si="3800"/>
        <v>8.2999999999999705</v>
      </c>
      <c r="CF444" s="60">
        <f t="shared" si="3801"/>
        <v>-52.498659859957606</v>
      </c>
      <c r="CG444" s="62">
        <f t="shared" si="3802"/>
        <v>-79.757042276544382</v>
      </c>
      <c r="CH444" s="64"/>
      <c r="CI444" s="86"/>
      <c r="CJ444" s="86"/>
      <c r="CK444" s="17">
        <f t="shared" si="3803"/>
        <v>-7.3766406307902428E-6</v>
      </c>
    </row>
    <row r="445" spans="2:89" ht="18.600000000000001" customHeight="1" thickTop="1" thickBot="1">
      <c r="B445" s="37">
        <v>1.28</v>
      </c>
      <c r="D445" s="1">
        <v>1</v>
      </c>
      <c r="E445" s="7">
        <v>0</v>
      </c>
      <c r="F445" s="2">
        <v>0</v>
      </c>
      <c r="G445" s="8">
        <v>0</v>
      </c>
      <c r="I445" s="1">
        <v>1</v>
      </c>
      <c r="J445" s="9">
        <v>0</v>
      </c>
      <c r="K445" s="2">
        <v>0</v>
      </c>
      <c r="L445" s="8">
        <f t="shared" ref="L445:L508" si="4043">IF(0=(1-$J$9*$K$9*$B445^2),10^18,$B445*$K$9/(1-$J$9*$K$9*$B445^2))</f>
        <v>2.4646455416304551</v>
      </c>
      <c r="N445" s="1">
        <f t="shared" ref="N445" si="4044">D445*I445+F445*I448-E445*J445-G445*J448</f>
        <v>1</v>
      </c>
      <c r="O445" s="9">
        <f t="shared" ref="O445" si="4045">(D445*J445+E445*I445+F445*J448+G445*I448)</f>
        <v>0</v>
      </c>
      <c r="P445" s="2">
        <f t="shared" ref="P445" si="4046">D445*K445+F445*K448-E445*L445-G445*L448</f>
        <v>0</v>
      </c>
      <c r="Q445" s="8">
        <f t="shared" ref="Q445" si="4047">(D445*L445+E445*K445+F445*L448+G445*K448)</f>
        <v>2.4646455416304551</v>
      </c>
      <c r="S445" s="1">
        <v>1</v>
      </c>
      <c r="T445" s="7">
        <v>0</v>
      </c>
      <c r="U445" s="2">
        <v>0</v>
      </c>
      <c r="V445" s="8">
        <v>0</v>
      </c>
      <c r="X445" s="1">
        <f t="shared" ref="X445" si="4048">N445*S445+P445*S448-O445*T445-Q445*T448</f>
        <v>-3.7677680730446168</v>
      </c>
      <c r="Y445" s="9">
        <f t="shared" ref="Y445" si="4049">(N445*T445+O445*S445+P445*T448+Q445*S448)</f>
        <v>0</v>
      </c>
      <c r="Z445" s="2">
        <f t="shared" ref="Z445" si="4050">N445*U445+P445*U448-O445*V445-Q445*V448</f>
        <v>0</v>
      </c>
      <c r="AA445" s="8">
        <f t="shared" ref="AA445" si="4051">(N445*V445+O445*U445+P445*V448+Q445*U448)</f>
        <v>2.4646455416304551</v>
      </c>
      <c r="AB445" s="20"/>
      <c r="AC445" s="1">
        <v>1</v>
      </c>
      <c r="AD445" s="9">
        <v>0</v>
      </c>
      <c r="AE445" s="2">
        <v>0</v>
      </c>
      <c r="AF445" s="8">
        <f t="shared" ref="AF445:AF508" si="4052">IF(0=(1-$AE$9*$AD$9*$B445^2),10^18,$B445*$AE$9/(1-$AE$9*$AD$9*$B445^2))</f>
        <v>-4.6510456629898584</v>
      </c>
      <c r="AH445" s="1">
        <f t="shared" ref="AH445" si="4053">X445*AC445+Z445*AC448-Y445*AD445-AA445*AD448</f>
        <v>-3.7677680730446168</v>
      </c>
      <c r="AI445" s="9">
        <f t="shared" ref="AI445" si="4054">(X445*AD445+Y445*AC445+Z445*AD448+AA445*AC448)</f>
        <v>0</v>
      </c>
      <c r="AJ445" s="2">
        <f t="shared" ref="AJ445" si="4055">X445*AE445+Z445*AE448-Y445*AF445-AA445*AF448</f>
        <v>0</v>
      </c>
      <c r="AK445" s="8">
        <f t="shared" ref="AK445" si="4056">(X445*AF445+Y445*AE445+Z445*AF448+AA445*AE448)</f>
        <v>19.988706896916277</v>
      </c>
      <c r="AM445" s="1">
        <v>1</v>
      </c>
      <c r="AN445" s="7">
        <v>0</v>
      </c>
      <c r="AO445" s="2">
        <v>0</v>
      </c>
      <c r="AP445" s="8">
        <v>0</v>
      </c>
      <c r="AR445" s="1">
        <f t="shared" ref="AR445" si="4057">AH445*AM445+AJ445*AM448-AI445*AN445-AK445*AN448</f>
        <v>-36.46097725433053</v>
      </c>
      <c r="AS445" s="9">
        <f t="shared" ref="AS445" si="4058">(AH445*AN445+AI445*AM445+AJ445*AN448+AK445*AM448)</f>
        <v>0</v>
      </c>
      <c r="AT445" s="2">
        <f t="shared" ref="AT445" si="4059">AH445*AO445+AJ445*AO448-AI445*AP445-AK445*AP448</f>
        <v>0</v>
      </c>
      <c r="AU445" s="8">
        <f t="shared" ref="AU445" si="4060">(AH445*AP445+AI445*AO445+AJ445*AP448+AK445*AO448)</f>
        <v>19.988706896916277</v>
      </c>
      <c r="AV445" s="20"/>
      <c r="AW445" s="1">
        <v>1</v>
      </c>
      <c r="AX445" s="9">
        <v>0</v>
      </c>
      <c r="AY445" s="2">
        <v>0</v>
      </c>
      <c r="AZ445" s="8">
        <f t="shared" ref="AZ445:AZ508" si="4061">IF(0=(1-$AX$9*$AY$9*$B445^2),10^18,$B445*$AY$9/(1-$AX$9*$AY$9*$B445^2))</f>
        <v>15.872082411510574</v>
      </c>
      <c r="BB445" s="1">
        <f t="shared" ref="BB445" si="4062">AR445*AW445+AT445*AW448-AS445*AX445-AU445*AX448</f>
        <v>-36.46097725433053</v>
      </c>
      <c r="BC445" s="9">
        <f t="shared" ref="BC445" si="4063">(AR445*AX445+AS445*AW445+AT445*AX448+AU445*AW448)</f>
        <v>0</v>
      </c>
      <c r="BD445" s="2">
        <f t="shared" ref="BD445" si="4064">AR445*AY445+AT445*AY448-AS445*AZ445-AU445*AZ448</f>
        <v>0</v>
      </c>
      <c r="BE445" s="8">
        <f t="shared" ref="BE445" si="4065">(AR445*AZ445+AS445*AY445+AT445*AZ448+AU445*AY448)</f>
        <v>-558.72292888803042</v>
      </c>
      <c r="BG445" s="1">
        <v>1</v>
      </c>
      <c r="BH445" s="7">
        <v>0</v>
      </c>
      <c r="BI445" s="2">
        <v>0</v>
      </c>
      <c r="BJ445" s="8">
        <v>0</v>
      </c>
      <c r="BK445" s="20"/>
      <c r="BL445" s="1">
        <f t="shared" ref="BL445" si="4066">BB445*BG445+BD445*BG448-BC445*BH445-BE445*BH448</f>
        <v>561.41725449017304</v>
      </c>
      <c r="BM445" s="9">
        <f t="shared" ref="BM445" si="4067">(BB445*BH445+BC445*BG445+BD445*BH448+BE445*BG448)</f>
        <v>0</v>
      </c>
      <c r="BN445" s="2">
        <f t="shared" ref="BN445" si="4068">BB445*BI445+BD445*BI448-BC445*BJ445-BE445*BJ448</f>
        <v>0</v>
      </c>
      <c r="BO445" s="8">
        <f t="shared" ref="BO445" si="4069">(BB445*BJ445+BC445*BI445+BD445*BJ448+BE445*BI448)</f>
        <v>-558.72292888803042</v>
      </c>
      <c r="BP445" s="20"/>
      <c r="BQ445" s="16">
        <v>1</v>
      </c>
      <c r="BR445" s="23">
        <v>0</v>
      </c>
      <c r="BS445" s="14">
        <v>0</v>
      </c>
      <c r="BT445" s="22">
        <v>0</v>
      </c>
      <c r="BV445" s="1">
        <f t="shared" ref="BV445" si="4070">BL445*BQ445+BN445*BQ448-BM445*BR445-BO445*BR448</f>
        <v>561.41725449017304</v>
      </c>
      <c r="BW445" s="9">
        <f t="shared" ref="BW445" si="4071">(BL445*BR445+BM445*BQ445+BN445*BR448+BO445*BQ448)</f>
        <v>-558.72292888803042</v>
      </c>
      <c r="BX445" s="2">
        <f t="shared" ref="BX445" si="4072">BL445*BS445+BN445*BS448-BM445*BT445-BO445*BT448</f>
        <v>0</v>
      </c>
      <c r="BY445" s="8">
        <f t="shared" ref="BY445" si="4073">(BL445*BT445+BM445*BS445+BN445*BT448+BO445*BS448)</f>
        <v>-558.72292888803042</v>
      </c>
      <c r="CA445" s="28">
        <f t="shared" ref="CA445" si="4074">20*LOG(((1+$BR$9)/$BR$9)/((BV445+BV448)^2+(BW445+BW448)^2)^0.5)</f>
        <v>-54.985442442955289</v>
      </c>
      <c r="CC445" s="114">
        <f t="shared" ref="CC445" si="4075">((BV445^2+BW445^2)^0.5)/((BV448^2+BW448^2)^0.5)</f>
        <v>0.99528753613145915</v>
      </c>
      <c r="CD445" s="13"/>
      <c r="CE445" s="59">
        <f t="shared" si="3800"/>
        <v>8.3199999999999701</v>
      </c>
      <c r="CF445" s="60">
        <f t="shared" si="3801"/>
        <v>-52.51609771659907</v>
      </c>
      <c r="CG445" s="62">
        <f t="shared" si="3802"/>
        <v>-79.781910686784755</v>
      </c>
      <c r="CH445" s="64"/>
      <c r="CI445" s="86"/>
      <c r="CJ445" s="86"/>
      <c r="CK445" s="17">
        <f t="shared" si="3803"/>
        <v>-7.3320922629863781E-6</v>
      </c>
    </row>
    <row r="446" spans="2:89" ht="18.600000000000001" customHeight="1" thickBot="1">
      <c r="D446" s="3"/>
      <c r="G446" s="4"/>
      <c r="I446" s="3"/>
      <c r="L446" s="4"/>
      <c r="N446" s="3"/>
      <c r="Q446" s="4"/>
      <c r="S446" s="3"/>
      <c r="V446" s="4"/>
      <c r="X446" s="3"/>
      <c r="AA446" s="4"/>
      <c r="AC446" s="3"/>
      <c r="AF446" s="4"/>
      <c r="AH446" s="3"/>
      <c r="AK446" s="4"/>
      <c r="AM446" s="3"/>
      <c r="AP446" s="4"/>
      <c r="AR446" s="3"/>
      <c r="AU446" s="4"/>
      <c r="AW446" s="3"/>
      <c r="AZ446" s="4"/>
      <c r="BB446" s="3"/>
      <c r="BE446" s="4"/>
      <c r="BG446" s="3"/>
      <c r="BJ446" s="4"/>
      <c r="BL446" s="3"/>
      <c r="BO446" s="4"/>
      <c r="BQ446" s="16"/>
      <c r="BR446" s="14"/>
      <c r="BS446" s="14"/>
      <c r="BT446" s="17"/>
      <c r="BV446" s="3"/>
      <c r="BY446" s="4"/>
      <c r="CC446" s="115"/>
      <c r="CD446" s="13"/>
      <c r="CE446" s="59">
        <f t="shared" si="3800"/>
        <v>8.3399999999999697</v>
      </c>
      <c r="CF446" s="60">
        <f t="shared" si="3801"/>
        <v>-52.533511324129272</v>
      </c>
      <c r="CG446" s="62">
        <f t="shared" si="3802"/>
        <v>-79.806658039808042</v>
      </c>
      <c r="CH446" s="64"/>
      <c r="CI446" s="86"/>
      <c r="CJ446" s="86"/>
      <c r="CK446" s="17">
        <f t="shared" si="3803"/>
        <v>-7.2878839185253159E-6</v>
      </c>
    </row>
    <row r="447" spans="2:89" ht="18.600000000000001" customHeight="1" thickBot="1">
      <c r="D447" s="271" t="s">
        <v>141</v>
      </c>
      <c r="E447" s="272"/>
      <c r="F447" s="273" t="s">
        <v>142</v>
      </c>
      <c r="G447" s="274"/>
      <c r="H447" s="237"/>
      <c r="I447" s="271" t="s">
        <v>143</v>
      </c>
      <c r="J447" s="272"/>
      <c r="K447" s="273" t="s">
        <v>144</v>
      </c>
      <c r="L447" s="274"/>
      <c r="N447" s="262" t="s">
        <v>145</v>
      </c>
      <c r="O447" s="263"/>
      <c r="P447" s="264" t="s">
        <v>146</v>
      </c>
      <c r="Q447" s="265"/>
      <c r="S447" s="271" t="s">
        <v>147</v>
      </c>
      <c r="T447" s="272"/>
      <c r="U447" s="273" t="s">
        <v>148</v>
      </c>
      <c r="V447" s="274"/>
      <c r="W447" s="20"/>
      <c r="X447" s="262" t="s">
        <v>149</v>
      </c>
      <c r="Y447" s="263"/>
      <c r="Z447" s="264" t="s">
        <v>150</v>
      </c>
      <c r="AA447" s="265"/>
      <c r="AB447" s="20"/>
      <c r="AC447" s="271" t="s">
        <v>151</v>
      </c>
      <c r="AD447" s="272"/>
      <c r="AE447" s="273" t="s">
        <v>152</v>
      </c>
      <c r="AF447" s="274"/>
      <c r="AG447" s="20"/>
      <c r="AH447" s="262" t="s">
        <v>153</v>
      </c>
      <c r="AI447" s="263"/>
      <c r="AJ447" s="264" t="s">
        <v>154</v>
      </c>
      <c r="AK447" s="265"/>
      <c r="AL447" s="20"/>
      <c r="AM447" s="271" t="s">
        <v>155</v>
      </c>
      <c r="AN447" s="272"/>
      <c r="AO447" s="273" t="s">
        <v>156</v>
      </c>
      <c r="AP447" s="274"/>
      <c r="AR447" s="262" t="s">
        <v>157</v>
      </c>
      <c r="AS447" s="263"/>
      <c r="AT447" s="264" t="s">
        <v>158</v>
      </c>
      <c r="AU447" s="265"/>
      <c r="AV447" s="41"/>
      <c r="AW447" s="271" t="s">
        <v>159</v>
      </c>
      <c r="AX447" s="272"/>
      <c r="AY447" s="273" t="s">
        <v>160</v>
      </c>
      <c r="AZ447" s="274"/>
      <c r="BA447" s="20"/>
      <c r="BB447" s="262" t="s">
        <v>161</v>
      </c>
      <c r="BC447" s="263"/>
      <c r="BD447" s="264" t="s">
        <v>162</v>
      </c>
      <c r="BE447" s="265"/>
      <c r="BF447" s="41"/>
      <c r="BG447" s="271" t="s">
        <v>163</v>
      </c>
      <c r="BH447" s="272"/>
      <c r="BI447" s="273" t="s">
        <v>164</v>
      </c>
      <c r="BJ447" s="274"/>
      <c r="BK447" s="41"/>
      <c r="BL447" s="262" t="s">
        <v>165</v>
      </c>
      <c r="BM447" s="263"/>
      <c r="BN447" s="264" t="s">
        <v>166</v>
      </c>
      <c r="BO447" s="265"/>
      <c r="BP447" s="41"/>
      <c r="BQ447" s="271" t="s">
        <v>167</v>
      </c>
      <c r="BR447" s="272"/>
      <c r="BS447" s="273" t="s">
        <v>168</v>
      </c>
      <c r="BT447" s="274"/>
      <c r="BU447" s="20"/>
      <c r="BV447" s="262" t="s">
        <v>169</v>
      </c>
      <c r="BW447" s="263"/>
      <c r="BX447" s="264" t="s">
        <v>170</v>
      </c>
      <c r="BY447" s="265"/>
      <c r="CA447" s="55" t="s">
        <v>35</v>
      </c>
      <c r="CC447" s="116" t="s">
        <v>75</v>
      </c>
      <c r="CD447" s="13"/>
      <c r="CE447" s="59">
        <f t="shared" si="3800"/>
        <v>8.3599999999999692</v>
      </c>
      <c r="CF447" s="60">
        <f t="shared" si="3801"/>
        <v>-52.550900662162825</v>
      </c>
      <c r="CG447" s="62">
        <f t="shared" si="3802"/>
        <v>-79.831285221716826</v>
      </c>
      <c r="CH447" s="64"/>
      <c r="CI447" s="86"/>
      <c r="CJ447" s="86"/>
      <c r="CK447" s="17">
        <f t="shared" si="3803"/>
        <v>-7.2440125993052733E-6</v>
      </c>
    </row>
    <row r="448" spans="2:89" ht="18.600000000000001" customHeight="1" thickTop="1" thickBot="1">
      <c r="D448" s="1">
        <v>0</v>
      </c>
      <c r="E448" s="9">
        <f t="shared" ref="E448" si="4076">$E$9*$B445</f>
        <v>1.5063040000000001</v>
      </c>
      <c r="F448" s="2">
        <v>1</v>
      </c>
      <c r="G448" s="8">
        <v>0</v>
      </c>
      <c r="I448" s="1">
        <v>0</v>
      </c>
      <c r="J448" s="9">
        <v>0</v>
      </c>
      <c r="K448" s="2">
        <v>1</v>
      </c>
      <c r="L448" s="8">
        <v>0</v>
      </c>
      <c r="N448" s="1">
        <f t="shared" ref="N448" si="4077">D448*I445+F448*I448-E448*J445-G448*J448</f>
        <v>0</v>
      </c>
      <c r="O448" s="9">
        <f t="shared" ref="O448" si="4078">(D448*J445+E448*I445+F448*J448+G448*I448)</f>
        <v>1.5063040000000001</v>
      </c>
      <c r="P448" s="2">
        <f t="shared" ref="P448" si="4079">D448*K445+F448*K448-E448*L445-G448*L448</f>
        <v>-2.7125054379401212</v>
      </c>
      <c r="Q448" s="8">
        <f t="shared" ref="Q448" si="4080">(D448*L445+E448*K445+F448*L448+G448*K448)</f>
        <v>0</v>
      </c>
      <c r="S448" s="1">
        <v>0</v>
      </c>
      <c r="T448" s="9">
        <f t="shared" ref="T448" si="4081">$T$9*$B445</f>
        <v>1.9344640000000002</v>
      </c>
      <c r="U448" s="2">
        <v>1</v>
      </c>
      <c r="V448" s="8">
        <v>0</v>
      </c>
      <c r="X448" s="1">
        <f t="shared" ref="X448" si="4082">N448*S445+P448*S448-O448*T445-Q448*T448</f>
        <v>0</v>
      </c>
      <c r="Y448" s="9">
        <f t="shared" ref="Y448" si="4083">(N448*T445+O448*S445+P448*T448+Q448*S448)</f>
        <v>-3.740940119499399</v>
      </c>
      <c r="Z448" s="2">
        <f t="shared" ref="Z448" si="4084">N448*U445+P448*U448-O448*V445-Q448*V448</f>
        <v>-2.7125054379401212</v>
      </c>
      <c r="AA448" s="8">
        <f t="shared" ref="AA448" si="4085">(N448*V445+O448*U445+P448*V448+Q448*U448)</f>
        <v>0</v>
      </c>
      <c r="AB448" s="20"/>
      <c r="AC448" s="1">
        <v>0</v>
      </c>
      <c r="AD448" s="9">
        <v>0</v>
      </c>
      <c r="AE448" s="2">
        <v>1</v>
      </c>
      <c r="AF448" s="8">
        <v>0</v>
      </c>
      <c r="AH448" s="1">
        <f t="shared" ref="AH448" si="4086">X448*AC445+Z448*AC448-Y448*AD445-AA448*AD448</f>
        <v>0</v>
      </c>
      <c r="AI448" s="9">
        <f t="shared" ref="AI448" si="4087">(X448*AD445+Y448*AC445+Z448*AD448+AA448*AC448)</f>
        <v>-3.740940119499399</v>
      </c>
      <c r="AJ448" s="2">
        <f t="shared" ref="AJ448" si="4088">X448*AE445+Z448*AE448-Y448*AF445-AA448*AF448</f>
        <v>-20.111788756242561</v>
      </c>
      <c r="AK448" s="8">
        <f t="shared" ref="AK448" si="4089">(X448*AF445+Y448*AE445+Z448*AF448+AA448*AE448)</f>
        <v>0</v>
      </c>
      <c r="AM448" s="1">
        <v>0</v>
      </c>
      <c r="AN448" s="9">
        <f t="shared" ref="AN448" si="4090">$AN$9*$B445</f>
        <v>1.6355840000000001</v>
      </c>
      <c r="AO448" s="2">
        <v>1</v>
      </c>
      <c r="AP448" s="8">
        <v>0</v>
      </c>
      <c r="AR448" s="1">
        <f t="shared" ref="AR448" si="4091">AH448*AM445+AJ448*AM448-AI448*AN445-AK448*AN448</f>
        <v>0</v>
      </c>
      <c r="AS448" s="9">
        <f t="shared" ref="AS448" si="4092">(AH448*AN445+AI448*AM445+AJ448*AN448+AK448*AM448)</f>
        <v>-36.635460020589633</v>
      </c>
      <c r="AT448" s="2">
        <f t="shared" ref="AT448" si="4093">AH448*AO445+AJ448*AO448-AI448*AP445-AK448*AP448</f>
        <v>-20.111788756242561</v>
      </c>
      <c r="AU448" s="8">
        <f t="shared" ref="AU448" si="4094">(AH448*AP445+AI448*AO445+AJ448*AP448+AK448*AO448)</f>
        <v>0</v>
      </c>
      <c r="AV448" s="20"/>
      <c r="AW448" s="1">
        <v>0</v>
      </c>
      <c r="AX448" s="9">
        <v>0</v>
      </c>
      <c r="AY448" s="2">
        <v>1</v>
      </c>
      <c r="AZ448" s="8">
        <v>0</v>
      </c>
      <c r="BB448" s="1">
        <f t="shared" ref="BB448" si="4095">AR448*AW445+AT448*AW448-AS448*AX445-AU448*AX448</f>
        <v>0</v>
      </c>
      <c r="BC448" s="9">
        <f t="shared" ref="BC448" si="4096">(AR448*AX445+AS448*AW445+AT448*AX448+AU448*AW448)</f>
        <v>-36.635460020589633</v>
      </c>
      <c r="BD448" s="2">
        <f t="shared" ref="BD448" si="4097">AR448*AY445+AT448*AY448-AS448*AZ445-AU448*AZ448</f>
        <v>561.36925187415704</v>
      </c>
      <c r="BE448" s="8">
        <f t="shared" ref="BE448" si="4098">(AR448*AZ445+AS448*AY445+AT448*AZ448+AU448*AY448)</f>
        <v>0</v>
      </c>
      <c r="BG448" s="1">
        <v>0</v>
      </c>
      <c r="BH448" s="9">
        <f t="shared" ref="BH448" si="4099">$BH$9*$B445</f>
        <v>1.0700799999999999</v>
      </c>
      <c r="BI448" s="2">
        <v>1</v>
      </c>
      <c r="BJ448" s="8">
        <v>0</v>
      </c>
      <c r="BK448" s="20"/>
      <c r="BL448" s="1">
        <f t="shared" ref="BL448" si="4100">BB448*BG445+BD448*BG448-BC448*BH445-BE448*BH448</f>
        <v>0</v>
      </c>
      <c r="BM448" s="9">
        <f t="shared" ref="BM448" si="4101">(BB448*BH445+BC448*BG445+BD448*BH448+BE448*BG448)</f>
        <v>564.07454902490826</v>
      </c>
      <c r="BN448" s="2">
        <f t="shared" ref="BN448" si="4102">BB448*BI445+BD448*BI448-BC448*BJ445-BE448*BJ448</f>
        <v>561.36925187415704</v>
      </c>
      <c r="BO448" s="8">
        <f t="shared" ref="BO448" si="4103">(BB448*BJ445+BC448*BI445+BD448*BJ448+BE448*BI448)</f>
        <v>0</v>
      </c>
      <c r="BP448" s="20"/>
      <c r="BQ448" s="18">
        <f t="shared" ref="BQ448:BQ511" si="4104">1/$BR$9</f>
        <v>1</v>
      </c>
      <c r="BR448" s="25">
        <v>0</v>
      </c>
      <c r="BS448" s="19">
        <v>1</v>
      </c>
      <c r="BT448" s="24">
        <v>0</v>
      </c>
      <c r="BV448" s="1">
        <f t="shared" ref="BV448" si="4105">BL448*BQ445+BN448*BQ448-BM448*BR445-BO448*BR448</f>
        <v>561.36925187415704</v>
      </c>
      <c r="BW448" s="9">
        <f t="shared" ref="BW448" si="4106">(BL448*BR445+BM448*BQ445+BN448*BR448+BO448*BQ448)</f>
        <v>564.07454902490826</v>
      </c>
      <c r="BX448" s="2">
        <f t="shared" ref="BX448" si="4107">BL448*BS445+BN448*BS448-BM448*BT445-BO448*BT448</f>
        <v>561.36925187415704</v>
      </c>
      <c r="BY448" s="8">
        <f t="shared" ref="BY448" si="4108">(BL448*BT445+BM448*BS445+BN448*BT448+BO448*BS448)</f>
        <v>0</v>
      </c>
      <c r="CA448" s="56">
        <f t="shared" ref="CA448" si="4109">(180/PI())*ATAN(-1*(BW445+BW448)/(BV445+BV448))</f>
        <v>-0.2730910317238065</v>
      </c>
      <c r="CC448" s="117">
        <f t="shared" ref="CC448" si="4110">20*LOG(((1-(10^(CA445/20)^2)*(1-((1-CC445)/(1+CC445))^2))^0.5))</f>
        <v>-1.3779654655231358E-5</v>
      </c>
      <c r="CD448" s="13"/>
      <c r="CE448" s="59">
        <f t="shared" si="3800"/>
        <v>8.3799999999999706</v>
      </c>
      <c r="CF448" s="60">
        <f t="shared" si="3801"/>
        <v>-52.568265711893289</v>
      </c>
      <c r="CG448" s="62">
        <f t="shared" si="3802"/>
        <v>-79.855793109945395</v>
      </c>
      <c r="CH448" s="64"/>
      <c r="CI448" s="86"/>
      <c r="CJ448" s="86"/>
      <c r="CK448" s="17">
        <f t="shared" si="3803"/>
        <v>-7.2004753380830677E-6</v>
      </c>
    </row>
    <row r="449" spans="2:89" ht="18.600000000000001" customHeight="1">
      <c r="CE449" s="59">
        <f t="shared" si="3800"/>
        <v>8.3999999999999595</v>
      </c>
      <c r="CF449" s="60">
        <f t="shared" si="3801"/>
        <v>-52.585606456059075</v>
      </c>
      <c r="CG449" s="62">
        <f t="shared" si="3802"/>
        <v>-79.880182573365971</v>
      </c>
      <c r="CH449" s="86"/>
      <c r="CI449" s="86"/>
      <c r="CJ449" s="86"/>
      <c r="CK449" s="17">
        <f t="shared" si="3803"/>
        <v>-7.1572691917238208E-6</v>
      </c>
    </row>
    <row r="450" spans="2:89" ht="18.600000000000001" customHeight="1" thickBot="1">
      <c r="E450" s="6" t="s">
        <v>3</v>
      </c>
      <c r="J450" s="6" t="s">
        <v>5</v>
      </c>
      <c r="O450" s="6" t="s">
        <v>10</v>
      </c>
      <c r="T450" s="6" t="s">
        <v>6</v>
      </c>
      <c r="Y450" s="6" t="s">
        <v>11</v>
      </c>
      <c r="AD450" s="6" t="s">
        <v>12</v>
      </c>
      <c r="AI450" s="6" t="s">
        <v>13</v>
      </c>
      <c r="AN450" s="6" t="s">
        <v>14</v>
      </c>
      <c r="AS450" s="6" t="s">
        <v>15</v>
      </c>
      <c r="AX450" s="6" t="s">
        <v>19</v>
      </c>
      <c r="BC450" s="6" t="s">
        <v>17</v>
      </c>
      <c r="BH450" s="6" t="s">
        <v>20</v>
      </c>
      <c r="BM450" s="6" t="s">
        <v>18</v>
      </c>
      <c r="BQ450" s="26" t="s">
        <v>16</v>
      </c>
      <c r="BR450" s="26"/>
      <c r="BS450" s="21"/>
      <c r="BT450" s="21"/>
      <c r="BU450" s="21"/>
      <c r="BV450" s="21"/>
      <c r="BW450" s="26" t="s">
        <v>21</v>
      </c>
      <c r="BX450" s="21"/>
      <c r="BY450" s="21"/>
      <c r="CE450" s="59">
        <f t="shared" si="3800"/>
        <v>8.4199999999999608</v>
      </c>
      <c r="CF450" s="60">
        <f t="shared" si="3801"/>
        <v>-52.602922878910114</v>
      </c>
      <c r="CG450" s="62">
        <f t="shared" si="3802"/>
        <v>-79.904454472393425</v>
      </c>
      <c r="CH450" s="86"/>
      <c r="CI450" s="86"/>
      <c r="CJ450" s="86"/>
      <c r="CK450" s="17">
        <f t="shared" si="3803"/>
        <v>-7.1143912460226046E-6</v>
      </c>
    </row>
    <row r="451" spans="2:89" ht="18.600000000000001" customHeight="1" thickBot="1">
      <c r="B451" s="11"/>
      <c r="D451" s="266" t="s">
        <v>113</v>
      </c>
      <c r="E451" s="267"/>
      <c r="F451" s="268" t="s">
        <v>114</v>
      </c>
      <c r="G451" s="269"/>
      <c r="H451" s="237"/>
      <c r="I451" s="262" t="s">
        <v>0</v>
      </c>
      <c r="J451" s="263"/>
      <c r="K451" s="264" t="s">
        <v>1</v>
      </c>
      <c r="L451" s="265"/>
      <c r="M451" s="21"/>
      <c r="N451" s="262" t="s">
        <v>115</v>
      </c>
      <c r="O451" s="263"/>
      <c r="P451" s="264" t="s">
        <v>116</v>
      </c>
      <c r="Q451" s="265"/>
      <c r="R451" s="21"/>
      <c r="S451" s="266" t="s">
        <v>117</v>
      </c>
      <c r="T451" s="267"/>
      <c r="U451" s="268" t="s">
        <v>118</v>
      </c>
      <c r="V451" s="269"/>
      <c r="W451" s="20"/>
      <c r="X451" s="262" t="s">
        <v>119</v>
      </c>
      <c r="Y451" s="263"/>
      <c r="Z451" s="264" t="s">
        <v>120</v>
      </c>
      <c r="AA451" s="265"/>
      <c r="AB451" s="20"/>
      <c r="AC451" s="262" t="s">
        <v>121</v>
      </c>
      <c r="AD451" s="263"/>
      <c r="AE451" s="264" t="s">
        <v>7</v>
      </c>
      <c r="AF451" s="265"/>
      <c r="AG451" s="20"/>
      <c r="AH451" s="262" t="s">
        <v>122</v>
      </c>
      <c r="AI451" s="263"/>
      <c r="AJ451" s="264" t="s">
        <v>123</v>
      </c>
      <c r="AK451" s="265"/>
      <c r="AL451" s="20"/>
      <c r="AM451" s="266" t="s">
        <v>124</v>
      </c>
      <c r="AN451" s="267"/>
      <c r="AO451" s="268" t="s">
        <v>125</v>
      </c>
      <c r="AP451" s="269"/>
      <c r="AQ451" s="21"/>
      <c r="AR451" s="262" t="s">
        <v>126</v>
      </c>
      <c r="AS451" s="263"/>
      <c r="AT451" s="264" t="s">
        <v>2</v>
      </c>
      <c r="AU451" s="265"/>
      <c r="AV451" s="41"/>
      <c r="AW451" s="262" t="s">
        <v>127</v>
      </c>
      <c r="AX451" s="263"/>
      <c r="AY451" s="264" t="s">
        <v>128</v>
      </c>
      <c r="AZ451" s="265"/>
      <c r="BA451" s="20"/>
      <c r="BB451" s="262" t="s">
        <v>129</v>
      </c>
      <c r="BC451" s="263"/>
      <c r="BD451" s="264" t="s">
        <v>130</v>
      </c>
      <c r="BE451" s="265"/>
      <c r="BF451" s="41"/>
      <c r="BG451" s="266" t="s">
        <v>131</v>
      </c>
      <c r="BH451" s="267"/>
      <c r="BI451" s="268" t="s">
        <v>132</v>
      </c>
      <c r="BJ451" s="269"/>
      <c r="BK451" s="41"/>
      <c r="BL451" s="262" t="s">
        <v>133</v>
      </c>
      <c r="BM451" s="263"/>
      <c r="BN451" s="264" t="s">
        <v>134</v>
      </c>
      <c r="BO451" s="265"/>
      <c r="BP451" s="41"/>
      <c r="BQ451" s="262" t="s">
        <v>135</v>
      </c>
      <c r="BR451" s="263"/>
      <c r="BS451" s="264" t="s">
        <v>136</v>
      </c>
      <c r="BT451" s="265"/>
      <c r="BU451" s="20"/>
      <c r="BV451" s="262" t="s">
        <v>137</v>
      </c>
      <c r="BW451" s="263"/>
      <c r="BX451" s="264" t="s">
        <v>138</v>
      </c>
      <c r="BY451" s="265"/>
      <c r="CA451" s="27" t="s">
        <v>8</v>
      </c>
      <c r="CC451" s="113" t="s">
        <v>74</v>
      </c>
      <c r="CD451" s="13"/>
      <c r="CE451" s="59">
        <f t="shared" si="3800"/>
        <v>8.4399999999999604</v>
      </c>
      <c r="CF451" s="60">
        <f t="shared" si="3801"/>
        <v>-52.620214966175034</v>
      </c>
      <c r="CG451" s="62">
        <f t="shared" si="3802"/>
        <v>-79.928609659088309</v>
      </c>
      <c r="CH451" s="64"/>
      <c r="CI451" s="86"/>
      <c r="CJ451" s="86"/>
      <c r="CK451" s="17">
        <f t="shared" si="3803"/>
        <v>-7.0718386128114411E-6</v>
      </c>
    </row>
    <row r="452" spans="2:89" ht="18.600000000000001" customHeight="1" thickTop="1" thickBot="1">
      <c r="B452" s="37">
        <v>1.3</v>
      </c>
      <c r="D452" s="1">
        <v>1</v>
      </c>
      <c r="E452" s="7">
        <v>0</v>
      </c>
      <c r="F452" s="2">
        <v>0</v>
      </c>
      <c r="G452" s="8">
        <v>0</v>
      </c>
      <c r="I452" s="1">
        <v>1</v>
      </c>
      <c r="J452" s="9">
        <v>0</v>
      </c>
      <c r="K452" s="2">
        <v>0</v>
      </c>
      <c r="L452" s="8">
        <f t="shared" ref="L452:L515" si="4111">IF(0=(1-$J$9*$K$9*$B452^2),10^18,$B452*$K$9/(1-$J$9*$K$9*$B452^2))</f>
        <v>2.5523265382761218</v>
      </c>
      <c r="N452" s="1">
        <f t="shared" ref="N452" si="4112">D452*I452+F452*I455-E452*J452-G452*J455</f>
        <v>1</v>
      </c>
      <c r="O452" s="9">
        <f t="shared" ref="O452" si="4113">(D452*J452+E452*I452+F452*J455+G452*I455)</f>
        <v>0</v>
      </c>
      <c r="P452" s="2">
        <f t="shared" ref="P452" si="4114">D452*K452+F452*K455-E452*L452-G452*L455</f>
        <v>0</v>
      </c>
      <c r="Q452" s="8">
        <f t="shared" ref="Q452" si="4115">(D452*L452+E452*K452+F452*L455+G452*K455)</f>
        <v>2.5523265382761218</v>
      </c>
      <c r="S452" s="1">
        <v>1</v>
      </c>
      <c r="T452" s="7">
        <v>0</v>
      </c>
      <c r="U452" s="2">
        <v>0</v>
      </c>
      <c r="V452" s="8">
        <v>0</v>
      </c>
      <c r="X452" s="1">
        <f t="shared" ref="X452" si="4116">N452*S452+P452*S455-O452*T452-Q452*T455</f>
        <v>-4.014530426485714</v>
      </c>
      <c r="Y452" s="9">
        <f t="shared" ref="Y452" si="4117">(N452*T452+O452*S452+P452*T455+Q452*S455)</f>
        <v>0</v>
      </c>
      <c r="Z452" s="2">
        <f t="shared" ref="Z452" si="4118">N452*U452+P452*U455-O452*V452-Q452*V455</f>
        <v>0</v>
      </c>
      <c r="AA452" s="8">
        <f t="shared" ref="AA452" si="4119">(N452*V452+O452*U452+P452*V455+Q452*U455)</f>
        <v>2.5523265382761218</v>
      </c>
      <c r="AB452" s="20"/>
      <c r="AC452" s="1">
        <v>1</v>
      </c>
      <c r="AD452" s="9">
        <v>0</v>
      </c>
      <c r="AE452" s="2">
        <v>0</v>
      </c>
      <c r="AF452" s="8">
        <f t="shared" ref="AF452:AF515" si="4120">IF(0=(1-$AE$9*$AD$9*$B452^2),10^18,$B452*$AE$9/(1-$AE$9*$AD$9*$B452^2))</f>
        <v>-3.9709869868748164</v>
      </c>
      <c r="AH452" s="1">
        <f t="shared" ref="AH452" si="4121">X452*AC452+Z452*AC455-Y452*AD452-AA452*AD455</f>
        <v>-4.014530426485714</v>
      </c>
      <c r="AI452" s="9">
        <f t="shared" ref="AI452" si="4122">(X452*AD452+Y452*AC452+Z452*AD455+AA452*AC455)</f>
        <v>0</v>
      </c>
      <c r="AJ452" s="2">
        <f t="shared" ref="AJ452" si="4123">X452*AE452+Z452*AE455-Y452*AF452-AA452*AF455</f>
        <v>0</v>
      </c>
      <c r="AK452" s="8">
        <f t="shared" ref="AK452" si="4124">(X452*AF452+Y452*AE452+Z452*AF455+AA452*AE455)</f>
        <v>18.493974620263899</v>
      </c>
      <c r="AM452" s="1">
        <v>1</v>
      </c>
      <c r="AN452" s="7">
        <v>0</v>
      </c>
      <c r="AO452" s="2">
        <v>0</v>
      </c>
      <c r="AP452" s="8">
        <v>0</v>
      </c>
      <c r="AR452" s="1">
        <f t="shared" ref="AR452" si="4125">AH452*AM452+AJ452*AM455-AI452*AN452-AK452*AN455</f>
        <v>-34.735611427190889</v>
      </c>
      <c r="AS452" s="9">
        <f t="shared" ref="AS452" si="4126">(AH452*AN452+AI452*AM452+AJ452*AN455+AK452*AM455)</f>
        <v>0</v>
      </c>
      <c r="AT452" s="2">
        <f t="shared" ref="AT452" si="4127">AH452*AO452+AJ452*AO455-AI452*AP452-AK452*AP455</f>
        <v>0</v>
      </c>
      <c r="AU452" s="8">
        <f t="shared" ref="AU452" si="4128">(AH452*AP452+AI452*AO452+AJ452*AP455+AK452*AO455)</f>
        <v>18.493974620263899</v>
      </c>
      <c r="AV452" s="20"/>
      <c r="AW452" s="1">
        <v>1</v>
      </c>
      <c r="AX452" s="9">
        <v>0</v>
      </c>
      <c r="AY452" s="2">
        <v>0</v>
      </c>
      <c r="AZ452" s="8">
        <f t="shared" ref="AZ452:AZ515" si="4129">IF(0=(1-$AX$9*$AY$9*$B452^2),10^18,$B452*$AY$9/(1-$AX$9*$AY$9*$B452^2))</f>
        <v>29.612498209152946</v>
      </c>
      <c r="BB452" s="1">
        <f t="shared" ref="BB452" si="4130">AR452*AW452+AT452*AW455-AS452*AX452-AU452*AX455</f>
        <v>-34.735611427190889</v>
      </c>
      <c r="BC452" s="9">
        <f t="shared" ref="BC452" si="4131">(AR452*AX452+AS452*AW452+AT452*AX455+AU452*AW455)</f>
        <v>0</v>
      </c>
      <c r="BD452" s="2">
        <f t="shared" ref="BD452" si="4132">AR452*AY452+AT452*AY455-AS452*AZ452-AU452*AZ455</f>
        <v>0</v>
      </c>
      <c r="BE452" s="8">
        <f t="shared" ref="BE452" si="4133">(AR452*AZ452+AS452*AY452+AT452*AZ455+AU452*AY455)</f>
        <v>-1010.1142565612589</v>
      </c>
      <c r="BG452" s="1">
        <v>1</v>
      </c>
      <c r="BH452" s="7">
        <v>0</v>
      </c>
      <c r="BI452" s="2">
        <v>0</v>
      </c>
      <c r="BJ452" s="8">
        <v>0</v>
      </c>
      <c r="BK452" s="20"/>
      <c r="BL452" s="1">
        <f t="shared" ref="BL452" si="4134">BB452*BG452+BD452*BG455-BC452*BH452-BE452*BH455</f>
        <v>1063.0565626035852</v>
      </c>
      <c r="BM452" s="9">
        <f t="shared" ref="BM452" si="4135">(BB452*BH452+BC452*BG452+BD452*BH455+BE452*BG455)</f>
        <v>0</v>
      </c>
      <c r="BN452" s="2">
        <f t="shared" ref="BN452" si="4136">BB452*BI452+BD452*BI455-BC452*BJ452-BE452*BJ455</f>
        <v>0</v>
      </c>
      <c r="BO452" s="8">
        <f t="shared" ref="BO452" si="4137">(BB452*BJ452+BC452*BI452+BD452*BJ455+BE452*BI455)</f>
        <v>-1010.1142565612589</v>
      </c>
      <c r="BP452" s="20"/>
      <c r="BQ452" s="16">
        <v>1</v>
      </c>
      <c r="BR452" s="23">
        <v>0</v>
      </c>
      <c r="BS452" s="14">
        <v>0</v>
      </c>
      <c r="BT452" s="22">
        <v>0</v>
      </c>
      <c r="BV452" s="1">
        <f t="shared" ref="BV452" si="4138">BL452*BQ452+BN452*BQ455-BM452*BR452-BO452*BR455</f>
        <v>1063.0565626035852</v>
      </c>
      <c r="BW452" s="9">
        <f t="shared" ref="BW452" si="4139">(BL452*BR452+BM452*BQ452+BN452*BR455+BO452*BQ455)</f>
        <v>-1010.1142565612589</v>
      </c>
      <c r="BX452" s="2">
        <f t="shared" ref="BX452" si="4140">BL452*BS452+BN452*BS455-BM452*BT452-BO452*BT455</f>
        <v>0</v>
      </c>
      <c r="BY452" s="8">
        <f t="shared" ref="BY452" si="4141">(BL452*BT452+BM452*BS452+BN452*BT455+BO452*BS455)</f>
        <v>-1010.1142565612589</v>
      </c>
      <c r="CA452" s="28">
        <f t="shared" ref="CA452" si="4142">20*LOG(((1+$BR$9)/$BR$9)/((BV452+BV455)^2+(BW452+BW455)^2)^0.5)</f>
        <v>-60.542095549128085</v>
      </c>
      <c r="CC452" s="114">
        <f t="shared" ref="CC452" si="4143">((BV452^2+BW452^2)^0.5)/((BV455^2+BW455^2)^0.5)</f>
        <v>0.95027350504167984</v>
      </c>
      <c r="CD452" s="13"/>
      <c r="CE452" s="59">
        <f t="shared" si="3800"/>
        <v>8.45999999999996</v>
      </c>
      <c r="CF452" s="60">
        <f t="shared" si="3801"/>
        <v>-52.637482705029228</v>
      </c>
      <c r="CG452" s="62">
        <f t="shared" si="3802"/>
        <v>-79.952648977258562</v>
      </c>
      <c r="CH452" s="64"/>
      <c r="CI452" s="86"/>
      <c r="CJ452" s="86"/>
      <c r="CK452" s="17">
        <f t="shared" si="3803"/>
        <v>-7.0296084299593143E-6</v>
      </c>
    </row>
    <row r="453" spans="2:89" ht="18.600000000000001" customHeight="1" thickBot="1">
      <c r="D453" s="3"/>
      <c r="G453" s="4"/>
      <c r="I453" s="3"/>
      <c r="L453" s="4"/>
      <c r="N453" s="3"/>
      <c r="Q453" s="4"/>
      <c r="S453" s="3"/>
      <c r="V453" s="4"/>
      <c r="X453" s="3"/>
      <c r="AA453" s="4"/>
      <c r="AC453" s="3"/>
      <c r="AF453" s="4"/>
      <c r="AH453" s="3"/>
      <c r="AK453" s="4"/>
      <c r="AM453" s="3"/>
      <c r="AP453" s="4"/>
      <c r="AR453" s="3"/>
      <c r="AU453" s="4"/>
      <c r="AW453" s="3"/>
      <c r="AZ453" s="4"/>
      <c r="BB453" s="3"/>
      <c r="BE453" s="4"/>
      <c r="BG453" s="3"/>
      <c r="BJ453" s="4"/>
      <c r="BL453" s="3"/>
      <c r="BO453" s="4"/>
      <c r="BQ453" s="16"/>
      <c r="BR453" s="14"/>
      <c r="BS453" s="14"/>
      <c r="BT453" s="17"/>
      <c r="BV453" s="3"/>
      <c r="BY453" s="4"/>
      <c r="CC453" s="115"/>
      <c r="CD453" s="13"/>
      <c r="CE453" s="59">
        <f t="shared" si="3800"/>
        <v>8.4799999999999596</v>
      </c>
      <c r="CF453" s="60">
        <f t="shared" si="3801"/>
        <v>-52.654726084063512</v>
      </c>
      <c r="CG453" s="62">
        <f t="shared" si="3802"/>
        <v>-79.97657326255964</v>
      </c>
      <c r="CH453" s="64"/>
      <c r="CI453" s="86"/>
      <c r="CJ453" s="86"/>
      <c r="CK453" s="17">
        <f t="shared" si="3803"/>
        <v>-6.9876978642651441E-6</v>
      </c>
    </row>
    <row r="454" spans="2:89" ht="18.600000000000001" customHeight="1" thickBot="1">
      <c r="D454" s="271" t="s">
        <v>141</v>
      </c>
      <c r="E454" s="272"/>
      <c r="F454" s="273" t="s">
        <v>142</v>
      </c>
      <c r="G454" s="274"/>
      <c r="H454" s="237"/>
      <c r="I454" s="271" t="s">
        <v>143</v>
      </c>
      <c r="J454" s="272"/>
      <c r="K454" s="273" t="s">
        <v>144</v>
      </c>
      <c r="L454" s="274"/>
      <c r="N454" s="262" t="s">
        <v>145</v>
      </c>
      <c r="O454" s="263"/>
      <c r="P454" s="264" t="s">
        <v>146</v>
      </c>
      <c r="Q454" s="265"/>
      <c r="S454" s="271" t="s">
        <v>147</v>
      </c>
      <c r="T454" s="272"/>
      <c r="U454" s="273" t="s">
        <v>148</v>
      </c>
      <c r="V454" s="274"/>
      <c r="W454" s="20"/>
      <c r="X454" s="262" t="s">
        <v>149</v>
      </c>
      <c r="Y454" s="263"/>
      <c r="Z454" s="264" t="s">
        <v>150</v>
      </c>
      <c r="AA454" s="265"/>
      <c r="AB454" s="20"/>
      <c r="AC454" s="271" t="s">
        <v>151</v>
      </c>
      <c r="AD454" s="272"/>
      <c r="AE454" s="273" t="s">
        <v>152</v>
      </c>
      <c r="AF454" s="274"/>
      <c r="AG454" s="20"/>
      <c r="AH454" s="262" t="s">
        <v>153</v>
      </c>
      <c r="AI454" s="263"/>
      <c r="AJ454" s="264" t="s">
        <v>154</v>
      </c>
      <c r="AK454" s="265"/>
      <c r="AL454" s="20"/>
      <c r="AM454" s="271" t="s">
        <v>155</v>
      </c>
      <c r="AN454" s="272"/>
      <c r="AO454" s="273" t="s">
        <v>156</v>
      </c>
      <c r="AP454" s="274"/>
      <c r="AR454" s="262" t="s">
        <v>157</v>
      </c>
      <c r="AS454" s="263"/>
      <c r="AT454" s="264" t="s">
        <v>158</v>
      </c>
      <c r="AU454" s="265"/>
      <c r="AV454" s="41"/>
      <c r="AW454" s="271" t="s">
        <v>159</v>
      </c>
      <c r="AX454" s="272"/>
      <c r="AY454" s="273" t="s">
        <v>160</v>
      </c>
      <c r="AZ454" s="274"/>
      <c r="BA454" s="20"/>
      <c r="BB454" s="262" t="s">
        <v>161</v>
      </c>
      <c r="BC454" s="263"/>
      <c r="BD454" s="264" t="s">
        <v>162</v>
      </c>
      <c r="BE454" s="265"/>
      <c r="BF454" s="41"/>
      <c r="BG454" s="271" t="s">
        <v>163</v>
      </c>
      <c r="BH454" s="272"/>
      <c r="BI454" s="273" t="s">
        <v>164</v>
      </c>
      <c r="BJ454" s="274"/>
      <c r="BK454" s="41"/>
      <c r="BL454" s="262" t="s">
        <v>165</v>
      </c>
      <c r="BM454" s="263"/>
      <c r="BN454" s="264" t="s">
        <v>166</v>
      </c>
      <c r="BO454" s="265"/>
      <c r="BP454" s="41"/>
      <c r="BQ454" s="271" t="s">
        <v>167</v>
      </c>
      <c r="BR454" s="272"/>
      <c r="BS454" s="273" t="s">
        <v>168</v>
      </c>
      <c r="BT454" s="274"/>
      <c r="BU454" s="20"/>
      <c r="BV454" s="262" t="s">
        <v>169</v>
      </c>
      <c r="BW454" s="263"/>
      <c r="BX454" s="264" t="s">
        <v>170</v>
      </c>
      <c r="BY454" s="265"/>
      <c r="CA454" s="55" t="s">
        <v>35</v>
      </c>
      <c r="CC454" s="116" t="s">
        <v>75</v>
      </c>
      <c r="CD454" s="13"/>
      <c r="CE454" s="59">
        <f t="shared" si="3800"/>
        <v>8.4999999999999591</v>
      </c>
      <c r="CF454" s="60">
        <f t="shared" si="3801"/>
        <v>-52.671945093253349</v>
      </c>
      <c r="CG454" s="62">
        <f t="shared" si="3802"/>
        <v>-80.000383342593082</v>
      </c>
      <c r="CH454" s="64"/>
      <c r="CI454" s="86"/>
      <c r="CJ454" s="86"/>
      <c r="CK454" s="17">
        <f t="shared" si="3803"/>
        <v>-6.9461041056718194E-6</v>
      </c>
    </row>
    <row r="455" spans="2:89" ht="18.600000000000001" customHeight="1" thickTop="1" thickBot="1">
      <c r="D455" s="1">
        <v>0</v>
      </c>
      <c r="E455" s="9">
        <f t="shared" ref="E455" si="4144">$E$9*$B452</f>
        <v>1.5298400000000001</v>
      </c>
      <c r="F455" s="2">
        <v>1</v>
      </c>
      <c r="G455" s="8">
        <v>0</v>
      </c>
      <c r="I455" s="1">
        <v>0</v>
      </c>
      <c r="J455" s="9">
        <v>0</v>
      </c>
      <c r="K455" s="2">
        <v>1</v>
      </c>
      <c r="L455" s="8">
        <v>0</v>
      </c>
      <c r="N455" s="1">
        <f t="shared" ref="N455" si="4145">D455*I452+F455*I455-E455*J452-G455*J455</f>
        <v>0</v>
      </c>
      <c r="O455" s="9">
        <f t="shared" ref="O455" si="4146">(D455*J452+E455*I452+F455*J455+G455*I455)</f>
        <v>1.5298400000000001</v>
      </c>
      <c r="P455" s="2">
        <f t="shared" ref="P455" si="4147">D455*K452+F455*K455-E455*L452-G455*L455</f>
        <v>-2.9046512313163424</v>
      </c>
      <c r="Q455" s="8">
        <f t="shared" ref="Q455" si="4148">(D455*L452+E455*K452+F455*L455+G455*K455)</f>
        <v>0</v>
      </c>
      <c r="S455" s="1">
        <v>0</v>
      </c>
      <c r="T455" s="9">
        <f t="shared" ref="T455" si="4149">$T$9*$B452</f>
        <v>1.9646900000000003</v>
      </c>
      <c r="U455" s="2">
        <v>1</v>
      </c>
      <c r="V455" s="8">
        <v>0</v>
      </c>
      <c r="X455" s="1">
        <f t="shared" ref="X455" si="4150">N455*S452+P455*S455-O455*T452-Q455*T455</f>
        <v>0</v>
      </c>
      <c r="Y455" s="9">
        <f t="shared" ref="Y455" si="4151">(N455*T452+O455*S452+P455*T455+Q455*S455)</f>
        <v>-4.1768992276549053</v>
      </c>
      <c r="Z455" s="2">
        <f t="shared" ref="Z455" si="4152">N455*U452+P455*U455-O455*V452-Q455*V455</f>
        <v>-2.9046512313163424</v>
      </c>
      <c r="AA455" s="8">
        <f t="shared" ref="AA455" si="4153">(N455*V452+O455*U452+P455*V455+Q455*U455)</f>
        <v>0</v>
      </c>
      <c r="AB455" s="20"/>
      <c r="AC455" s="1">
        <v>0</v>
      </c>
      <c r="AD455" s="9">
        <v>0</v>
      </c>
      <c r="AE455" s="2">
        <v>1</v>
      </c>
      <c r="AF455" s="8">
        <v>0</v>
      </c>
      <c r="AH455" s="1">
        <f t="shared" ref="AH455" si="4154">X455*AC452+Z455*AC455-Y455*AD452-AA455*AD455</f>
        <v>0</v>
      </c>
      <c r="AI455" s="9">
        <f t="shared" ref="AI455" si="4155">(X455*AD452+Y455*AC452+Z455*AD455+AA455*AC455)</f>
        <v>-4.1768992276549053</v>
      </c>
      <c r="AJ455" s="2">
        <f t="shared" ref="AJ455" si="4156">X455*AE452+Z455*AE455-Y455*AF452-AA455*AF455</f>
        <v>-19.491063709821443</v>
      </c>
      <c r="AK455" s="8">
        <f t="shared" ref="AK455" si="4157">(X455*AF452+Y455*AE452+Z455*AF455+AA455*AE455)</f>
        <v>0</v>
      </c>
      <c r="AM455" s="1">
        <v>0</v>
      </c>
      <c r="AN455" s="9">
        <f t="shared" ref="AN455" si="4158">$AN$9*$B452</f>
        <v>1.6611400000000001</v>
      </c>
      <c r="AO455" s="2">
        <v>1</v>
      </c>
      <c r="AP455" s="8">
        <v>0</v>
      </c>
      <c r="AR455" s="1">
        <f t="shared" ref="AR455" si="4159">AH455*AM452+AJ455*AM455-AI455*AN452-AK455*AN455</f>
        <v>0</v>
      </c>
      <c r="AS455" s="9">
        <f t="shared" ref="AS455" si="4160">(AH455*AN452+AI455*AM452+AJ455*AN455+AK455*AM455)</f>
        <v>-36.554284798587702</v>
      </c>
      <c r="AT455" s="2">
        <f t="shared" ref="AT455" si="4161">AH455*AO452+AJ455*AO455-AI455*AP452-AK455*AP455</f>
        <v>-19.491063709821443</v>
      </c>
      <c r="AU455" s="8">
        <f t="shared" ref="AU455" si="4162">(AH455*AP452+AI455*AO452+AJ455*AP455+AK455*AO455)</f>
        <v>0</v>
      </c>
      <c r="AV455" s="20"/>
      <c r="AW455" s="1">
        <v>0</v>
      </c>
      <c r="AX455" s="9">
        <v>0</v>
      </c>
      <c r="AY455" s="2">
        <v>1</v>
      </c>
      <c r="AZ455" s="8">
        <v>0</v>
      </c>
      <c r="BB455" s="1">
        <f t="shared" ref="BB455" si="4163">AR455*AW452+AT455*AW455-AS455*AX452-AU455*AX455</f>
        <v>0</v>
      </c>
      <c r="BC455" s="9">
        <f t="shared" ref="BC455" si="4164">(AR455*AX452+AS455*AW452+AT455*AX455+AU455*AW455)</f>
        <v>-36.554284798587702</v>
      </c>
      <c r="BD455" s="2">
        <f t="shared" ref="BD455" si="4165">AR455*AY452+AT455*AY455-AS455*AZ452-AU455*AZ455</f>
        <v>1062.9726294252237</v>
      </c>
      <c r="BE455" s="8">
        <f t="shared" ref="BE455" si="4166">(AR455*AZ452+AS455*AY452+AT455*AZ455+AU455*AY455)</f>
        <v>0</v>
      </c>
      <c r="BG455" s="1">
        <v>0</v>
      </c>
      <c r="BH455" s="9">
        <f t="shared" ref="BH455" si="4167">$BH$9*$B452</f>
        <v>1.0868</v>
      </c>
      <c r="BI455" s="2">
        <v>1</v>
      </c>
      <c r="BJ455" s="8">
        <v>0</v>
      </c>
      <c r="BK455" s="20"/>
      <c r="BL455" s="1">
        <f t="shared" ref="BL455" si="4168">BB455*BG452+BD455*BG455-BC455*BH452-BE455*BH455</f>
        <v>0</v>
      </c>
      <c r="BM455" s="9">
        <f t="shared" ref="BM455" si="4169">(BB455*BH452+BC455*BG452+BD455*BH455+BE455*BG455)</f>
        <v>1118.6843688607453</v>
      </c>
      <c r="BN455" s="2">
        <f t="shared" ref="BN455" si="4170">BB455*BI452+BD455*BI455-BC455*BJ452-BE455*BJ455</f>
        <v>1062.9726294252237</v>
      </c>
      <c r="BO455" s="8">
        <f t="shared" ref="BO455" si="4171">(BB455*BJ452+BC455*BI452+BD455*BJ455+BE455*BI455)</f>
        <v>0</v>
      </c>
      <c r="BP455" s="20"/>
      <c r="BQ455" s="18">
        <f t="shared" ref="BQ455:BQ518" si="4172">1/$BR$9</f>
        <v>1</v>
      </c>
      <c r="BR455" s="25">
        <v>0</v>
      </c>
      <c r="BS455" s="19">
        <v>1</v>
      </c>
      <c r="BT455" s="24">
        <v>0</v>
      </c>
      <c r="BV455" s="1">
        <f t="shared" ref="BV455" si="4173">BL455*BQ452+BN455*BQ455-BM455*BR452-BO455*BR455</f>
        <v>1062.9726294252237</v>
      </c>
      <c r="BW455" s="9">
        <f t="shared" ref="BW455" si="4174">(BL455*BR452+BM455*BQ452+BN455*BR455+BO455*BQ455)</f>
        <v>1118.6843688607453</v>
      </c>
      <c r="BX455" s="2">
        <f t="shared" ref="BX455" si="4175">BL455*BS452+BN455*BS455-BM455*BT452-BO455*BT455</f>
        <v>1062.9726294252237</v>
      </c>
      <c r="BY455" s="8">
        <f t="shared" ref="BY455" si="4176">(BL455*BT452+BM455*BS452+BN455*BT455+BO455*BS455)</f>
        <v>0</v>
      </c>
      <c r="CA455" s="56">
        <f t="shared" ref="CA455" si="4177">(180/PI())*ATAN(-1*(BW452+BW455)/(BV452+BV455))</f>
        <v>-2.9233889255946699</v>
      </c>
      <c r="CC455" s="117">
        <f t="shared" ref="CC455" si="4178">20*LOG(((1-(10^(CA452/20)^2)*(1-((1-CC452)/(1+CC452))^2))^0.5))</f>
        <v>-3.8308268119986084E-6</v>
      </c>
      <c r="CD455" s="13"/>
      <c r="CE455" s="59">
        <f t="shared" si="3800"/>
        <v>8.5199999999999605</v>
      </c>
      <c r="CF455" s="60">
        <f t="shared" si="3801"/>
        <v>-52.689139723928832</v>
      </c>
      <c r="CG455" s="62">
        <f t="shared" si="3802"/>
        <v>-80.024080037003884</v>
      </c>
      <c r="CH455" s="64"/>
      <c r="CI455" s="86"/>
      <c r="CJ455" s="86"/>
      <c r="CK455" s="17">
        <f t="shared" si="3803"/>
        <v>-6.9048243740164918E-6</v>
      </c>
    </row>
    <row r="456" spans="2:89" ht="18.600000000000001" customHeight="1">
      <c r="CE456" s="59">
        <f t="shared" si="3800"/>
        <v>8.5399999999999601</v>
      </c>
      <c r="CF456" s="60">
        <f t="shared" si="3801"/>
        <v>-52.706309968745266</v>
      </c>
      <c r="CG456" s="62">
        <f t="shared" si="3802"/>
        <v>-80.047664157576193</v>
      </c>
      <c r="CH456" s="86"/>
      <c r="CI456" s="86"/>
      <c r="CJ456" s="86"/>
      <c r="CK456" s="17">
        <f t="shared" si="3803"/>
        <v>-6.8638559122802804E-6</v>
      </c>
    </row>
    <row r="457" spans="2:89" ht="18.600000000000001" customHeight="1" thickBot="1">
      <c r="E457" s="6" t="s">
        <v>3</v>
      </c>
      <c r="J457" s="6" t="s">
        <v>5</v>
      </c>
      <c r="O457" s="6" t="s">
        <v>10</v>
      </c>
      <c r="T457" s="6" t="s">
        <v>6</v>
      </c>
      <c r="Y457" s="6" t="s">
        <v>11</v>
      </c>
      <c r="AD457" s="6" t="s">
        <v>12</v>
      </c>
      <c r="AI457" s="6" t="s">
        <v>13</v>
      </c>
      <c r="AN457" s="6" t="s">
        <v>14</v>
      </c>
      <c r="AS457" s="6" t="s">
        <v>15</v>
      </c>
      <c r="AX457" s="6" t="s">
        <v>19</v>
      </c>
      <c r="BC457" s="6" t="s">
        <v>17</v>
      </c>
      <c r="BH457" s="6" t="s">
        <v>20</v>
      </c>
      <c r="BM457" s="6" t="s">
        <v>18</v>
      </c>
      <c r="BQ457" s="26" t="s">
        <v>16</v>
      </c>
      <c r="BR457" s="26"/>
      <c r="BS457" s="21"/>
      <c r="BT457" s="21"/>
      <c r="BU457" s="21"/>
      <c r="BV457" s="21"/>
      <c r="BW457" s="26" t="s">
        <v>21</v>
      </c>
      <c r="BX457" s="21"/>
      <c r="BY457" s="21"/>
      <c r="CE457" s="59">
        <f t="shared" si="3800"/>
        <v>8.5599999999999596</v>
      </c>
      <c r="CF457" s="60">
        <f t="shared" si="3801"/>
        <v>-52.723455821654298</v>
      </c>
      <c r="CG457" s="62">
        <f t="shared" si="3802"/>
        <v>-80.071136508327839</v>
      </c>
      <c r="CH457" s="86"/>
      <c r="CI457" s="86"/>
      <c r="CJ457" s="86"/>
      <c r="CK457" s="17">
        <f t="shared" si="3803"/>
        <v>-6.8231959894812493E-6</v>
      </c>
    </row>
    <row r="458" spans="2:89" ht="18.600000000000001" customHeight="1" thickBot="1">
      <c r="B458" s="11"/>
      <c r="D458" s="266" t="s">
        <v>113</v>
      </c>
      <c r="E458" s="267"/>
      <c r="F458" s="268" t="s">
        <v>114</v>
      </c>
      <c r="G458" s="269"/>
      <c r="H458" s="237"/>
      <c r="I458" s="262" t="s">
        <v>0</v>
      </c>
      <c r="J458" s="263"/>
      <c r="K458" s="264" t="s">
        <v>1</v>
      </c>
      <c r="L458" s="265"/>
      <c r="M458" s="21"/>
      <c r="N458" s="262" t="s">
        <v>115</v>
      </c>
      <c r="O458" s="263"/>
      <c r="P458" s="264" t="s">
        <v>116</v>
      </c>
      <c r="Q458" s="265"/>
      <c r="R458" s="21"/>
      <c r="S458" s="266" t="s">
        <v>117</v>
      </c>
      <c r="T458" s="267"/>
      <c r="U458" s="268" t="s">
        <v>118</v>
      </c>
      <c r="V458" s="269"/>
      <c r="W458" s="20"/>
      <c r="X458" s="262" t="s">
        <v>119</v>
      </c>
      <c r="Y458" s="263"/>
      <c r="Z458" s="264" t="s">
        <v>120</v>
      </c>
      <c r="AA458" s="265"/>
      <c r="AB458" s="20"/>
      <c r="AC458" s="262" t="s">
        <v>121</v>
      </c>
      <c r="AD458" s="263"/>
      <c r="AE458" s="264" t="s">
        <v>7</v>
      </c>
      <c r="AF458" s="265"/>
      <c r="AG458" s="20"/>
      <c r="AH458" s="262" t="s">
        <v>122</v>
      </c>
      <c r="AI458" s="263"/>
      <c r="AJ458" s="264" t="s">
        <v>123</v>
      </c>
      <c r="AK458" s="265"/>
      <c r="AL458" s="20"/>
      <c r="AM458" s="266" t="s">
        <v>124</v>
      </c>
      <c r="AN458" s="267"/>
      <c r="AO458" s="268" t="s">
        <v>125</v>
      </c>
      <c r="AP458" s="269"/>
      <c r="AQ458" s="21"/>
      <c r="AR458" s="262" t="s">
        <v>126</v>
      </c>
      <c r="AS458" s="263"/>
      <c r="AT458" s="264" t="s">
        <v>2</v>
      </c>
      <c r="AU458" s="265"/>
      <c r="AV458" s="41"/>
      <c r="AW458" s="262" t="s">
        <v>127</v>
      </c>
      <c r="AX458" s="263"/>
      <c r="AY458" s="264" t="s">
        <v>128</v>
      </c>
      <c r="AZ458" s="265"/>
      <c r="BA458" s="20"/>
      <c r="BB458" s="262" t="s">
        <v>129</v>
      </c>
      <c r="BC458" s="263"/>
      <c r="BD458" s="264" t="s">
        <v>130</v>
      </c>
      <c r="BE458" s="265"/>
      <c r="BF458" s="41"/>
      <c r="BG458" s="266" t="s">
        <v>131</v>
      </c>
      <c r="BH458" s="267"/>
      <c r="BI458" s="268" t="s">
        <v>132</v>
      </c>
      <c r="BJ458" s="269"/>
      <c r="BK458" s="41"/>
      <c r="BL458" s="262" t="s">
        <v>133</v>
      </c>
      <c r="BM458" s="263"/>
      <c r="BN458" s="264" t="s">
        <v>134</v>
      </c>
      <c r="BO458" s="265"/>
      <c r="BP458" s="41"/>
      <c r="BQ458" s="262" t="s">
        <v>135</v>
      </c>
      <c r="BR458" s="263"/>
      <c r="BS458" s="264" t="s">
        <v>136</v>
      </c>
      <c r="BT458" s="265"/>
      <c r="BU458" s="20"/>
      <c r="BV458" s="262" t="s">
        <v>137</v>
      </c>
      <c r="BW458" s="263"/>
      <c r="BX458" s="264" t="s">
        <v>138</v>
      </c>
      <c r="BY458" s="265"/>
      <c r="CA458" s="27" t="s">
        <v>8</v>
      </c>
      <c r="CC458" s="113" t="s">
        <v>74</v>
      </c>
      <c r="CD458" s="13"/>
      <c r="CE458" s="59">
        <f t="shared" si="3800"/>
        <v>8.5799999999999592</v>
      </c>
      <c r="CF458" s="60">
        <f t="shared" si="3801"/>
        <v>-52.740577277875708</v>
      </c>
      <c r="CG458" s="62">
        <f t="shared" si="3802"/>
        <v>-80.09449788560336</v>
      </c>
      <c r="CH458" s="64"/>
      <c r="CI458" s="86"/>
      <c r="CJ458" s="86"/>
      <c r="CK458" s="17">
        <f t="shared" si="3803"/>
        <v>-6.7828418997100806E-6</v>
      </c>
    </row>
    <row r="459" spans="2:89" ht="18.600000000000001" customHeight="1" thickTop="1" thickBot="1">
      <c r="B459" s="37">
        <f>CH95</f>
        <v>1.3069999999999999</v>
      </c>
      <c r="D459" s="1">
        <v>1</v>
      </c>
      <c r="E459" s="7">
        <v>0</v>
      </c>
      <c r="F459" s="2">
        <v>0</v>
      </c>
      <c r="G459" s="8">
        <v>0</v>
      </c>
      <c r="I459" s="1">
        <v>1</v>
      </c>
      <c r="J459" s="9">
        <v>0</v>
      </c>
      <c r="K459" s="2">
        <v>0</v>
      </c>
      <c r="L459" s="8">
        <f t="shared" ref="L459:L522" si="4179">IF(0=(1-$J$9*$K$9*$B459^2),10^18,$B459*$K$9/(1-$J$9*$K$9*$B459^2))</f>
        <v>2.5840215479617488</v>
      </c>
      <c r="N459" s="1">
        <f t="shared" ref="N459" si="4180">D459*I459+F459*I462-E459*J459-G459*J462</f>
        <v>1</v>
      </c>
      <c r="O459" s="9">
        <f t="shared" ref="O459" si="4181">(D459*J459+E459*I459+F459*J462+G459*I462)</f>
        <v>0</v>
      </c>
      <c r="P459" s="2">
        <f t="shared" ref="P459" si="4182">D459*K459+F459*K462-E459*L459-G459*L462</f>
        <v>0</v>
      </c>
      <c r="Q459" s="8">
        <f t="shared" ref="Q459" si="4183">(D459*L459+E459*K459+F459*L462+G459*K462)</f>
        <v>2.5840215479617488</v>
      </c>
      <c r="S459" s="1">
        <v>1</v>
      </c>
      <c r="T459" s="7">
        <v>0</v>
      </c>
      <c r="U459" s="2">
        <v>0</v>
      </c>
      <c r="V459" s="8">
        <v>0</v>
      </c>
      <c r="X459" s="1">
        <f t="shared" ref="X459" si="4184">N459*S459+P459*S462-O459*T459-Q459*T462</f>
        <v>-4.1041379174230102</v>
      </c>
      <c r="Y459" s="9">
        <f t="shared" ref="Y459" si="4185">(N459*T459+O459*S459+P459*T462+Q459*S462)</f>
        <v>0</v>
      </c>
      <c r="Z459" s="2">
        <f t="shared" ref="Z459" si="4186">N459*U459+P459*U462-O459*V459-Q459*V462</f>
        <v>0</v>
      </c>
      <c r="AA459" s="8">
        <f t="shared" ref="AA459" si="4187">(N459*V459+O459*U459+P459*V462+Q459*U462)</f>
        <v>2.5840215479617488</v>
      </c>
      <c r="AB459" s="20"/>
      <c r="AC459" s="1">
        <v>1</v>
      </c>
      <c r="AD459" s="9">
        <v>0</v>
      </c>
      <c r="AE459" s="2">
        <v>0</v>
      </c>
      <c r="AF459" s="8">
        <f t="shared" ref="AF459:AF522" si="4188">IF(0=(1-$AE$9*$AD$9*$B459^2),10^18,$B459*$AE$9/(1-$AE$9*$AD$9*$B459^2))</f>
        <v>-3.7793761621118711</v>
      </c>
      <c r="AH459" s="1">
        <f t="shared" ref="AH459" si="4189">X459*AC459+Z459*AC462-Y459*AD459-AA459*AD462</f>
        <v>-4.1041379174230102</v>
      </c>
      <c r="AI459" s="9">
        <f t="shared" ref="AI459" si="4190">(X459*AD459+Y459*AC459+Z459*AD462+AA459*AC462)</f>
        <v>0</v>
      </c>
      <c r="AJ459" s="2">
        <f t="shared" ref="AJ459" si="4191">X459*AE459+Z459*AE462-Y459*AF459-AA459*AF462</f>
        <v>0</v>
      </c>
      <c r="AK459" s="8">
        <f t="shared" ref="AK459" si="4192">(X459*AF459+Y459*AE459+Z459*AF462+AA459*AE462)</f>
        <v>18.095102559089732</v>
      </c>
      <c r="AM459" s="1">
        <v>1</v>
      </c>
      <c r="AN459" s="7">
        <v>0</v>
      </c>
      <c r="AO459" s="2">
        <v>0</v>
      </c>
      <c r="AP459" s="8">
        <v>0</v>
      </c>
      <c r="AR459" s="1">
        <f t="shared" ref="AR459" si="4193">AH459*AM459+AJ459*AM462-AI459*AN459-AK459*AN462</f>
        <v>-34.324490036779366</v>
      </c>
      <c r="AS459" s="9">
        <f t="shared" ref="AS459" si="4194">(AH459*AN459+AI459*AM459+AJ459*AN462+AK459*AM462)</f>
        <v>0</v>
      </c>
      <c r="AT459" s="2">
        <f t="shared" ref="AT459" si="4195">AH459*AO459+AJ459*AO462-AI459*AP459-AK459*AP462</f>
        <v>0</v>
      </c>
      <c r="AU459" s="8">
        <f t="shared" ref="AU459" si="4196">(AH459*AP459+AI459*AO459+AJ459*AP462+AK459*AO462)</f>
        <v>18.095102559089732</v>
      </c>
      <c r="AV459" s="20"/>
      <c r="AW459" s="1">
        <v>1</v>
      </c>
      <c r="AX459" s="9">
        <v>0</v>
      </c>
      <c r="AY459" s="2">
        <v>0</v>
      </c>
      <c r="AZ459" s="8">
        <f t="shared" ref="AZ459:AZ522" si="4197">IF(0=(1-$AX$9*$AY$9*$B459^2),10^18,$B459*$AY$9/(1-$AX$9*$AY$9*$B459^2))</f>
        <v>42.290522434906435</v>
      </c>
      <c r="BB459" s="1">
        <f t="shared" ref="BB459" si="4198">AR459*AW459+AT459*AW462-AS459*AX459-AU459*AX462</f>
        <v>-34.324490036779366</v>
      </c>
      <c r="BC459" s="9">
        <f t="shared" ref="BC459" si="4199">(AR459*AX459+AS459*AW459+AT459*AX462+AU459*AW462)</f>
        <v>0</v>
      </c>
      <c r="BD459" s="2">
        <f t="shared" ref="BD459" si="4200">AR459*AY459+AT459*AY462-AS459*AZ459-AU459*AZ462</f>
        <v>0</v>
      </c>
      <c r="BE459" s="8">
        <f t="shared" ref="BE459" si="4201">(AR459*AZ459+AS459*AY459+AT459*AZ462+AU459*AY462)</f>
        <v>-1433.5055134080503</v>
      </c>
      <c r="BG459" s="1">
        <v>1</v>
      </c>
      <c r="BH459" s="7">
        <v>0</v>
      </c>
      <c r="BI459" s="2">
        <v>0</v>
      </c>
      <c r="BJ459" s="8">
        <v>0</v>
      </c>
      <c r="BK459" s="20"/>
      <c r="BL459" s="1">
        <f t="shared" ref="BL459" si="4202">BB459*BG459+BD459*BG462-BC459*BH459-BE459*BH462</f>
        <v>1531.9981761995537</v>
      </c>
      <c r="BM459" s="9">
        <f t="shared" ref="BM459" si="4203">(BB459*BH459+BC459*BG459+BD459*BH462+BE459*BG462)</f>
        <v>0</v>
      </c>
      <c r="BN459" s="2">
        <f t="shared" ref="BN459" si="4204">BB459*BI459+BD459*BI462-BC459*BJ459-BE459*BJ462</f>
        <v>0</v>
      </c>
      <c r="BO459" s="8">
        <f t="shared" ref="BO459" si="4205">(BB459*BJ459+BC459*BI459+BD459*BJ462+BE459*BI462)</f>
        <v>-1433.5055134080503</v>
      </c>
      <c r="BP459" s="20"/>
      <c r="BQ459" s="16">
        <v>1</v>
      </c>
      <c r="BR459" s="23">
        <v>0</v>
      </c>
      <c r="BS459" s="14">
        <v>0</v>
      </c>
      <c r="BT459" s="22">
        <v>0</v>
      </c>
      <c r="BV459" s="1">
        <f t="shared" ref="BV459" si="4206">BL459*BQ459+BN459*BQ462-BM459*BR459-BO459*BR462</f>
        <v>1531.9981761995537</v>
      </c>
      <c r="BW459" s="9">
        <f t="shared" ref="BW459" si="4207">(BL459*BR459+BM459*BQ459+BN459*BR462+BO459*BQ462)</f>
        <v>-1433.5055134080503</v>
      </c>
      <c r="BX459" s="2">
        <f t="shared" ref="BX459" si="4208">BL459*BS459+BN459*BS462-BM459*BT459-BO459*BT462</f>
        <v>0</v>
      </c>
      <c r="BY459" s="8">
        <f t="shared" ref="BY459" si="4209">(BL459*BT459+BM459*BS459+BN459*BT462+BO459*BS462)</f>
        <v>-1433.5055134080503</v>
      </c>
      <c r="CA459" s="28">
        <f t="shared" ref="CA459" si="4210">20*LOG(((1+$BR$9)/$BR$9)/((BV459+BV462)^2+(BW459+BW462)^2)^0.5)</f>
        <v>-63.723971280362512</v>
      </c>
      <c r="CC459" s="114">
        <f t="shared" ref="CC459" si="4211">((BV459^2+BW459^2)^0.5)/((BV462^2+BW462^2)^0.5)</f>
        <v>0.93578185979996109</v>
      </c>
      <c r="CD459" s="13"/>
      <c r="CE459" s="59">
        <f t="shared" si="3800"/>
        <v>8.5999999999999606</v>
      </c>
      <c r="CF459" s="60">
        <f t="shared" si="3801"/>
        <v>-52.757674333869709</v>
      </c>
      <c r="CG459" s="62">
        <f t="shared" si="3802"/>
        <v>-80.117749078165758</v>
      </c>
      <c r="CH459" s="64"/>
      <c r="CI459" s="86"/>
      <c r="CJ459" s="86"/>
      <c r="CK459" s="17">
        <f t="shared" si="3803"/>
        <v>-6.742790965023059E-6</v>
      </c>
    </row>
    <row r="460" spans="2:89" ht="18.600000000000001" customHeight="1" thickBot="1">
      <c r="D460" s="3"/>
      <c r="G460" s="4"/>
      <c r="I460" s="3"/>
      <c r="L460" s="4"/>
      <c r="N460" s="3"/>
      <c r="Q460" s="4"/>
      <c r="S460" s="3"/>
      <c r="V460" s="4"/>
      <c r="X460" s="3"/>
      <c r="AA460" s="4"/>
      <c r="AC460" s="3"/>
      <c r="AF460" s="4"/>
      <c r="AH460" s="3"/>
      <c r="AK460" s="4"/>
      <c r="AM460" s="3"/>
      <c r="AP460" s="4"/>
      <c r="AR460" s="3"/>
      <c r="AU460" s="4"/>
      <c r="AW460" s="3"/>
      <c r="AZ460" s="4"/>
      <c r="BB460" s="3"/>
      <c r="BE460" s="4"/>
      <c r="BG460" s="3"/>
      <c r="BJ460" s="4"/>
      <c r="BL460" s="3"/>
      <c r="BO460" s="4"/>
      <c r="BQ460" s="16"/>
      <c r="BR460" s="14"/>
      <c r="BS460" s="14"/>
      <c r="BT460" s="17"/>
      <c r="BV460" s="3"/>
      <c r="BY460" s="4"/>
      <c r="CC460" s="115"/>
      <c r="CD460" s="13"/>
      <c r="CE460" s="59">
        <f t="shared" si="3800"/>
        <v>8.6199999999999601</v>
      </c>
      <c r="CF460" s="60">
        <f t="shared" si="3801"/>
        <v>-52.774746987309939</v>
      </c>
      <c r="CG460" s="62">
        <f t="shared" si="3802"/>
        <v>-80.140890867286828</v>
      </c>
      <c r="CH460" s="64"/>
      <c r="CI460" s="86"/>
      <c r="CJ460" s="86"/>
      <c r="CK460" s="17">
        <f t="shared" si="3803"/>
        <v>-6.703040529656099E-6</v>
      </c>
    </row>
    <row r="461" spans="2:89" ht="18.600000000000001" customHeight="1" thickBot="1">
      <c r="D461" s="271" t="s">
        <v>141</v>
      </c>
      <c r="E461" s="272"/>
      <c r="F461" s="273" t="s">
        <v>142</v>
      </c>
      <c r="G461" s="274"/>
      <c r="H461" s="237"/>
      <c r="I461" s="271" t="s">
        <v>143</v>
      </c>
      <c r="J461" s="272"/>
      <c r="K461" s="273" t="s">
        <v>144</v>
      </c>
      <c r="L461" s="274"/>
      <c r="N461" s="262" t="s">
        <v>145</v>
      </c>
      <c r="O461" s="263"/>
      <c r="P461" s="264" t="s">
        <v>146</v>
      </c>
      <c r="Q461" s="265"/>
      <c r="S461" s="271" t="s">
        <v>147</v>
      </c>
      <c r="T461" s="272"/>
      <c r="U461" s="273" t="s">
        <v>148</v>
      </c>
      <c r="V461" s="274"/>
      <c r="W461" s="20"/>
      <c r="X461" s="262" t="s">
        <v>149</v>
      </c>
      <c r="Y461" s="263"/>
      <c r="Z461" s="264" t="s">
        <v>150</v>
      </c>
      <c r="AA461" s="265"/>
      <c r="AB461" s="20"/>
      <c r="AC461" s="271" t="s">
        <v>151</v>
      </c>
      <c r="AD461" s="272"/>
      <c r="AE461" s="273" t="s">
        <v>152</v>
      </c>
      <c r="AF461" s="274"/>
      <c r="AG461" s="20"/>
      <c r="AH461" s="262" t="s">
        <v>153</v>
      </c>
      <c r="AI461" s="263"/>
      <c r="AJ461" s="264" t="s">
        <v>154</v>
      </c>
      <c r="AK461" s="265"/>
      <c r="AL461" s="20"/>
      <c r="AM461" s="271" t="s">
        <v>155</v>
      </c>
      <c r="AN461" s="272"/>
      <c r="AO461" s="273" t="s">
        <v>156</v>
      </c>
      <c r="AP461" s="274"/>
      <c r="AR461" s="262" t="s">
        <v>157</v>
      </c>
      <c r="AS461" s="263"/>
      <c r="AT461" s="264" t="s">
        <v>158</v>
      </c>
      <c r="AU461" s="265"/>
      <c r="AV461" s="41"/>
      <c r="AW461" s="271" t="s">
        <v>159</v>
      </c>
      <c r="AX461" s="272"/>
      <c r="AY461" s="273" t="s">
        <v>160</v>
      </c>
      <c r="AZ461" s="274"/>
      <c r="BA461" s="20"/>
      <c r="BB461" s="262" t="s">
        <v>161</v>
      </c>
      <c r="BC461" s="263"/>
      <c r="BD461" s="264" t="s">
        <v>162</v>
      </c>
      <c r="BE461" s="265"/>
      <c r="BF461" s="41"/>
      <c r="BG461" s="271" t="s">
        <v>163</v>
      </c>
      <c r="BH461" s="272"/>
      <c r="BI461" s="273" t="s">
        <v>164</v>
      </c>
      <c r="BJ461" s="274"/>
      <c r="BK461" s="41"/>
      <c r="BL461" s="262" t="s">
        <v>165</v>
      </c>
      <c r="BM461" s="263"/>
      <c r="BN461" s="264" t="s">
        <v>166</v>
      </c>
      <c r="BO461" s="265"/>
      <c r="BP461" s="41"/>
      <c r="BQ461" s="271" t="s">
        <v>167</v>
      </c>
      <c r="BR461" s="272"/>
      <c r="BS461" s="273" t="s">
        <v>168</v>
      </c>
      <c r="BT461" s="274"/>
      <c r="BU461" s="20"/>
      <c r="BV461" s="262" t="s">
        <v>169</v>
      </c>
      <c r="BW461" s="263"/>
      <c r="BX461" s="264" t="s">
        <v>170</v>
      </c>
      <c r="BY461" s="265"/>
      <c r="CA461" s="55" t="s">
        <v>35</v>
      </c>
      <c r="CC461" s="116" t="s">
        <v>75</v>
      </c>
      <c r="CD461" s="13"/>
      <c r="CE461" s="59">
        <f t="shared" si="3800"/>
        <v>8.6399999999999597</v>
      </c>
      <c r="CF461" s="60">
        <f t="shared" si="3801"/>
        <v>-52.791795237056867</v>
      </c>
      <c r="CG461" s="62">
        <f t="shared" si="3802"/>
        <v>-80.163924026836384</v>
      </c>
      <c r="CH461" s="64"/>
      <c r="CI461" s="86"/>
      <c r="CJ461" s="86"/>
      <c r="CK461" s="17">
        <f t="shared" si="3803"/>
        <v>-6.6635879629177265E-6</v>
      </c>
    </row>
    <row r="462" spans="2:89" ht="18.600000000000001" customHeight="1" thickTop="1" thickBot="1">
      <c r="D462" s="1">
        <v>0</v>
      </c>
      <c r="E462" s="9">
        <f t="shared" ref="E462" si="4212">$E$9*$B459</f>
        <v>1.5380776</v>
      </c>
      <c r="F462" s="2">
        <v>1</v>
      </c>
      <c r="G462" s="8">
        <v>0</v>
      </c>
      <c r="I462" s="1">
        <v>0</v>
      </c>
      <c r="J462" s="9">
        <v>0</v>
      </c>
      <c r="K462" s="2">
        <v>1</v>
      </c>
      <c r="L462" s="8">
        <v>0</v>
      </c>
      <c r="N462" s="1">
        <f t="shared" ref="N462" si="4213">D462*I459+F462*I462-E462*J459-G462*J462</f>
        <v>0</v>
      </c>
      <c r="O462" s="9">
        <f t="shared" ref="O462" si="4214">(D462*J459+E462*I459+F462*J462+G462*I462)</f>
        <v>1.5380776</v>
      </c>
      <c r="P462" s="2">
        <f t="shared" ref="P462" si="4215">D462*K459+F462*K462-E462*L459-G462*L462</f>
        <v>-2.9744256608372917</v>
      </c>
      <c r="Q462" s="8">
        <f t="shared" ref="Q462" si="4216">(D462*L459+E462*K459+F462*L462+G462*K462)</f>
        <v>0</v>
      </c>
      <c r="S462" s="1">
        <v>0</v>
      </c>
      <c r="T462" s="9">
        <f t="shared" ref="T462" si="4217">$T$9*$B459</f>
        <v>1.9752691</v>
      </c>
      <c r="U462" s="2">
        <v>1</v>
      </c>
      <c r="V462" s="8">
        <v>0</v>
      </c>
      <c r="X462" s="1">
        <f t="shared" ref="X462" si="4218">N462*S459+P462*S462-O462*T459-Q462*T462</f>
        <v>0</v>
      </c>
      <c r="Y462" s="9">
        <f t="shared" ref="Y462" si="4219">(N462*T459+O462*S459+P462*T462+Q462*S462)</f>
        <v>-4.3372134980989818</v>
      </c>
      <c r="Z462" s="2">
        <f t="shared" ref="Z462" si="4220">N462*U459+P462*U462-O462*V459-Q462*V462</f>
        <v>-2.9744256608372917</v>
      </c>
      <c r="AA462" s="8">
        <f t="shared" ref="AA462" si="4221">(N462*V459+O462*U459+P462*V462+Q462*U462)</f>
        <v>0</v>
      </c>
      <c r="AB462" s="20"/>
      <c r="AC462" s="1">
        <v>0</v>
      </c>
      <c r="AD462" s="9">
        <v>0</v>
      </c>
      <c r="AE462" s="2">
        <v>1</v>
      </c>
      <c r="AF462" s="8">
        <v>0</v>
      </c>
      <c r="AH462" s="1">
        <f t="shared" ref="AH462" si="4222">X462*AC459+Z462*AC462-Y462*AD459-AA462*AD462</f>
        <v>0</v>
      </c>
      <c r="AI462" s="9">
        <f t="shared" ref="AI462" si="4223">(X462*AD459+Y462*AC459+Z462*AD462+AA462*AC462)</f>
        <v>-4.3372134980989818</v>
      </c>
      <c r="AJ462" s="2">
        <f t="shared" ref="AJ462" si="4224">X462*AE459+Z462*AE462-Y462*AF459-AA462*AF462</f>
        <v>-19.366386965542425</v>
      </c>
      <c r="AK462" s="8">
        <f t="shared" ref="AK462" si="4225">(X462*AF459+Y462*AE459+Z462*AF462+AA462*AE462)</f>
        <v>0</v>
      </c>
      <c r="AM462" s="1">
        <v>0</v>
      </c>
      <c r="AN462" s="9">
        <f t="shared" ref="AN462" si="4226">$AN$9*$B459</f>
        <v>1.6700846</v>
      </c>
      <c r="AO462" s="2">
        <v>1</v>
      </c>
      <c r="AP462" s="8">
        <v>0</v>
      </c>
      <c r="AR462" s="1">
        <f t="shared" ref="AR462" si="4227">AH462*AM459+AJ462*AM462-AI462*AN459-AK462*AN462</f>
        <v>0</v>
      </c>
      <c r="AS462" s="9">
        <f t="shared" ref="AS462" si="4228">(AH462*AN459+AI462*AM459+AJ462*AN462+AK462*AM462)</f>
        <v>-36.680718126892117</v>
      </c>
      <c r="AT462" s="2">
        <f t="shared" ref="AT462" si="4229">AH462*AO459+AJ462*AO462-AI462*AP459-AK462*AP462</f>
        <v>-19.366386965542425</v>
      </c>
      <c r="AU462" s="8">
        <f t="shared" ref="AU462" si="4230">(AH462*AP459+AI462*AO459+AJ462*AP462+AK462*AO462)</f>
        <v>0</v>
      </c>
      <c r="AV462" s="20"/>
      <c r="AW462" s="1">
        <v>0</v>
      </c>
      <c r="AX462" s="9">
        <v>0</v>
      </c>
      <c r="AY462" s="2">
        <v>1</v>
      </c>
      <c r="AZ462" s="8">
        <v>0</v>
      </c>
      <c r="BB462" s="1">
        <f t="shared" ref="BB462" si="4231">AR462*AW459+AT462*AW462-AS462*AX459-AU462*AX462</f>
        <v>0</v>
      </c>
      <c r="BC462" s="9">
        <f t="shared" ref="BC462" si="4232">(AR462*AX459+AS462*AW459+AT462*AX462+AU462*AW462)</f>
        <v>-36.680718126892117</v>
      </c>
      <c r="BD462" s="2">
        <f t="shared" ref="BD462" si="4233">AR462*AY459+AT462*AY462-AS462*AZ459-AU462*AZ462</f>
        <v>1531.8803459082678</v>
      </c>
      <c r="BE462" s="8">
        <f t="shared" ref="BE462" si="4234">(AR462*AZ459+AS462*AY459+AT462*AZ462+AU462*AY462)</f>
        <v>0</v>
      </c>
      <c r="BG462" s="1">
        <v>0</v>
      </c>
      <c r="BH462" s="9">
        <f t="shared" ref="BH462" si="4235">$BH$9*$B459</f>
        <v>1.092652</v>
      </c>
      <c r="BI462" s="2">
        <v>1</v>
      </c>
      <c r="BJ462" s="8">
        <v>0</v>
      </c>
      <c r="BK462" s="20"/>
      <c r="BL462" s="1">
        <f t="shared" ref="BL462" si="4236">BB462*BG459+BD462*BG462-BC462*BH459-BE462*BH462</f>
        <v>0</v>
      </c>
      <c r="BM462" s="9">
        <f t="shared" ref="BM462" si="4237">(BB462*BH459+BC462*BG459+BD462*BH462+BE462*BG462)</f>
        <v>1637.1314055904686</v>
      </c>
      <c r="BN462" s="2">
        <f t="shared" ref="BN462" si="4238">BB462*BI459+BD462*BI462-BC462*BJ459-BE462*BJ462</f>
        <v>1531.8803459082678</v>
      </c>
      <c r="BO462" s="8">
        <f t="shared" ref="BO462" si="4239">(BB462*BJ459+BC462*BI459+BD462*BJ462+BE462*BI462)</f>
        <v>0</v>
      </c>
      <c r="BP462" s="20"/>
      <c r="BQ462" s="18">
        <f t="shared" ref="BQ462:BQ525" si="4240">1/$BR$9</f>
        <v>1</v>
      </c>
      <c r="BR462" s="25">
        <v>0</v>
      </c>
      <c r="BS462" s="19">
        <v>1</v>
      </c>
      <c r="BT462" s="24">
        <v>0</v>
      </c>
      <c r="BV462" s="1">
        <f t="shared" ref="BV462" si="4241">BL462*BQ459+BN462*BQ462-BM462*BR459-BO462*BR462</f>
        <v>1531.8803459082678</v>
      </c>
      <c r="BW462" s="9">
        <f t="shared" ref="BW462" si="4242">(BL462*BR459+BM462*BQ459+BN462*BR462+BO462*BQ462)</f>
        <v>1637.1314055904686</v>
      </c>
      <c r="BX462" s="2">
        <f t="shared" ref="BX462" si="4243">BL462*BS459+BN462*BS462-BM462*BT459-BO462*BT462</f>
        <v>1531.8803459082678</v>
      </c>
      <c r="BY462" s="8">
        <f t="shared" ref="BY462" si="4244">(BL462*BT459+BM462*BS459+BN462*BT462+BO462*BS462)</f>
        <v>0</v>
      </c>
      <c r="CA462" s="56">
        <f t="shared" ref="CA462" si="4245">(180/PI())*ATAN(-1*(BW459+BW462)/(BV459+BV462))</f>
        <v>-3.8022957251252634</v>
      </c>
      <c r="CC462" s="117">
        <f t="shared" ref="CC462" si="4246">20*LOG(((1-(10^(CA459/20)^2)*(1-((1-CC459)/(1+CC459))^2))^0.5))</f>
        <v>-1.84038657737156E-6</v>
      </c>
      <c r="CD462" s="13"/>
      <c r="CE462" s="59">
        <f t="shared" si="3800"/>
        <v>8.6599999999999593</v>
      </c>
      <c r="CF462" s="60">
        <f t="shared" si="3801"/>
        <v>-52.808819083131851</v>
      </c>
      <c r="CG462" s="62">
        <f t="shared" si="3802"/>
        <v>-80.186849323370041</v>
      </c>
      <c r="CH462" s="64"/>
      <c r="CI462" s="86"/>
      <c r="CJ462" s="86"/>
      <c r="CK462" s="17">
        <f t="shared" si="3803"/>
        <v>-6.6244306601534107E-6</v>
      </c>
    </row>
    <row r="463" spans="2:89" ht="18.600000000000001" customHeight="1">
      <c r="CE463" s="59">
        <f t="shared" si="3800"/>
        <v>8.6799999999999606</v>
      </c>
      <c r="CF463" s="60">
        <f t="shared" si="3801"/>
        <v>-52.825818526691684</v>
      </c>
      <c r="CG463" s="62">
        <f t="shared" si="3802"/>
        <v>-80.209667516215802</v>
      </c>
      <c r="CH463" s="86"/>
      <c r="CI463" s="86"/>
      <c r="CJ463" s="86"/>
      <c r="CK463" s="17">
        <f t="shared" si="3803"/>
        <v>-6.5855660388882436E-6</v>
      </c>
    </row>
    <row r="464" spans="2:89" ht="18.600000000000001" customHeight="1" thickBot="1">
      <c r="E464" s="6" t="s">
        <v>3</v>
      </c>
      <c r="J464" s="6" t="s">
        <v>5</v>
      </c>
      <c r="O464" s="6" t="s">
        <v>10</v>
      </c>
      <c r="T464" s="6" t="s">
        <v>6</v>
      </c>
      <c r="Y464" s="6" t="s">
        <v>11</v>
      </c>
      <c r="AD464" s="6" t="s">
        <v>12</v>
      </c>
      <c r="AI464" s="6" t="s">
        <v>13</v>
      </c>
      <c r="AN464" s="6" t="s">
        <v>14</v>
      </c>
      <c r="AS464" s="6" t="s">
        <v>15</v>
      </c>
      <c r="AX464" s="6" t="s">
        <v>19</v>
      </c>
      <c r="BC464" s="6" t="s">
        <v>17</v>
      </c>
      <c r="BH464" s="6" t="s">
        <v>20</v>
      </c>
      <c r="BM464" s="6" t="s">
        <v>18</v>
      </c>
      <c r="BQ464" s="26" t="s">
        <v>16</v>
      </c>
      <c r="BR464" s="26"/>
      <c r="BS464" s="21"/>
      <c r="BT464" s="21"/>
      <c r="BU464" s="21"/>
      <c r="BV464" s="21"/>
      <c r="BW464" s="26" t="s">
        <v>21</v>
      </c>
      <c r="BX464" s="21"/>
      <c r="BY464" s="21"/>
      <c r="CE464" s="59">
        <f t="shared" si="3800"/>
        <v>8.6999999999999602</v>
      </c>
      <c r="CF464" s="60">
        <f t="shared" si="3801"/>
        <v>-52.842793570003657</v>
      </c>
      <c r="CG464" s="62">
        <f t="shared" si="3802"/>
        <v>-80.232379357559424</v>
      </c>
      <c r="CH464" s="86"/>
      <c r="CI464" s="86"/>
      <c r="CJ464" s="86"/>
      <c r="CK464" s="17">
        <f t="shared" si="3803"/>
        <v>-6.5469915455772406E-6</v>
      </c>
    </row>
    <row r="465" spans="2:89" ht="18.600000000000001" customHeight="1" thickBot="1">
      <c r="B465" s="11"/>
      <c r="D465" s="266" t="s">
        <v>113</v>
      </c>
      <c r="E465" s="267"/>
      <c r="F465" s="268" t="s">
        <v>114</v>
      </c>
      <c r="G465" s="269"/>
      <c r="H465" s="237"/>
      <c r="I465" s="262" t="s">
        <v>0</v>
      </c>
      <c r="J465" s="263"/>
      <c r="K465" s="264" t="s">
        <v>1</v>
      </c>
      <c r="L465" s="265"/>
      <c r="M465" s="21"/>
      <c r="N465" s="262" t="s">
        <v>115</v>
      </c>
      <c r="O465" s="263"/>
      <c r="P465" s="264" t="s">
        <v>116</v>
      </c>
      <c r="Q465" s="265"/>
      <c r="R465" s="21"/>
      <c r="S465" s="266" t="s">
        <v>117</v>
      </c>
      <c r="T465" s="267"/>
      <c r="U465" s="268" t="s">
        <v>118</v>
      </c>
      <c r="V465" s="269"/>
      <c r="W465" s="20"/>
      <c r="X465" s="262" t="s">
        <v>119</v>
      </c>
      <c r="Y465" s="263"/>
      <c r="Z465" s="264" t="s">
        <v>120</v>
      </c>
      <c r="AA465" s="265"/>
      <c r="AB465" s="20"/>
      <c r="AC465" s="262" t="s">
        <v>121</v>
      </c>
      <c r="AD465" s="263"/>
      <c r="AE465" s="264" t="s">
        <v>7</v>
      </c>
      <c r="AF465" s="265"/>
      <c r="AG465" s="20"/>
      <c r="AH465" s="262" t="s">
        <v>122</v>
      </c>
      <c r="AI465" s="263"/>
      <c r="AJ465" s="264" t="s">
        <v>123</v>
      </c>
      <c r="AK465" s="265"/>
      <c r="AL465" s="20"/>
      <c r="AM465" s="266" t="s">
        <v>124</v>
      </c>
      <c r="AN465" s="267"/>
      <c r="AO465" s="268" t="s">
        <v>125</v>
      </c>
      <c r="AP465" s="269"/>
      <c r="AQ465" s="21"/>
      <c r="AR465" s="262" t="s">
        <v>126</v>
      </c>
      <c r="AS465" s="263"/>
      <c r="AT465" s="264" t="s">
        <v>2</v>
      </c>
      <c r="AU465" s="265"/>
      <c r="AV465" s="41"/>
      <c r="AW465" s="262" t="s">
        <v>127</v>
      </c>
      <c r="AX465" s="263"/>
      <c r="AY465" s="264" t="s">
        <v>128</v>
      </c>
      <c r="AZ465" s="265"/>
      <c r="BA465" s="20"/>
      <c r="BB465" s="262" t="s">
        <v>129</v>
      </c>
      <c r="BC465" s="263"/>
      <c r="BD465" s="264" t="s">
        <v>130</v>
      </c>
      <c r="BE465" s="265"/>
      <c r="BF465" s="41"/>
      <c r="BG465" s="266" t="s">
        <v>131</v>
      </c>
      <c r="BH465" s="267"/>
      <c r="BI465" s="268" t="s">
        <v>132</v>
      </c>
      <c r="BJ465" s="269"/>
      <c r="BK465" s="41"/>
      <c r="BL465" s="262" t="s">
        <v>133</v>
      </c>
      <c r="BM465" s="263"/>
      <c r="BN465" s="264" t="s">
        <v>134</v>
      </c>
      <c r="BO465" s="265"/>
      <c r="BP465" s="41"/>
      <c r="BQ465" s="262" t="s">
        <v>135</v>
      </c>
      <c r="BR465" s="263"/>
      <c r="BS465" s="264" t="s">
        <v>136</v>
      </c>
      <c r="BT465" s="265"/>
      <c r="BU465" s="20"/>
      <c r="BV465" s="262" t="s">
        <v>137</v>
      </c>
      <c r="BW465" s="263"/>
      <c r="BX465" s="264" t="s">
        <v>138</v>
      </c>
      <c r="BY465" s="265"/>
      <c r="CA465" s="27" t="s">
        <v>8</v>
      </c>
      <c r="CC465" s="113" t="s">
        <v>74</v>
      </c>
      <c r="CD465" s="13"/>
      <c r="CE465" s="59">
        <f t="shared" si="3800"/>
        <v>8.7199999999999598</v>
      </c>
      <c r="CF465" s="60">
        <f t="shared" si="3801"/>
        <v>-52.859744216421149</v>
      </c>
      <c r="CG465" s="62">
        <f t="shared" si="3802"/>
        <v>-80.254985592528541</v>
      </c>
      <c r="CH465" s="64"/>
      <c r="CI465" s="86"/>
      <c r="CJ465" s="86"/>
      <c r="CK465" s="17">
        <f t="shared" si="3803"/>
        <v>-6.508704644033398E-6</v>
      </c>
    </row>
    <row r="466" spans="2:89" ht="18.600000000000001" customHeight="1" thickTop="1" thickBot="1">
      <c r="B466" s="37">
        <v>1.34</v>
      </c>
      <c r="D466" s="1">
        <v>1</v>
      </c>
      <c r="E466" s="7">
        <v>0</v>
      </c>
      <c r="F466" s="2">
        <v>0</v>
      </c>
      <c r="G466" s="8">
        <v>0</v>
      </c>
      <c r="I466" s="1">
        <v>1</v>
      </c>
      <c r="J466" s="9">
        <v>0</v>
      </c>
      <c r="K466" s="2">
        <v>0</v>
      </c>
      <c r="L466" s="8">
        <f t="shared" ref="L466:L529" si="4247">IF(0=(1-$J$9*$K$9*$B466^2),10^18,$B466*$K$9/(1-$J$9*$K$9*$B466^2))</f>
        <v>2.7410521295264805</v>
      </c>
      <c r="N466" s="1">
        <f t="shared" ref="N466" si="4248">D466*I466+F466*I469-E466*J466-G466*J469</f>
        <v>1</v>
      </c>
      <c r="O466" s="9">
        <f t="shared" ref="O466" si="4249">(D466*J466+E466*I466+F466*J469+G466*I469)</f>
        <v>0</v>
      </c>
      <c r="P466" s="2">
        <f t="shared" ref="P466" si="4250">D466*K466+F466*K469-E466*L466-G466*L469</f>
        <v>0</v>
      </c>
      <c r="Q466" s="8">
        <f t="shared" ref="Q466" si="4251">(D466*L466+E466*K466+F466*L469+G466*K469)</f>
        <v>2.7410521295264805</v>
      </c>
      <c r="S466" s="1">
        <v>1</v>
      </c>
      <c r="T466" s="7">
        <v>0</v>
      </c>
      <c r="U466" s="2">
        <v>0</v>
      </c>
      <c r="V466" s="8">
        <v>0</v>
      </c>
      <c r="X466" s="1">
        <f t="shared" ref="X466" si="4252">N466*S466+P466*S469-O466*T466-Q466*T469</f>
        <v>-4.5510197916935162</v>
      </c>
      <c r="Y466" s="9">
        <f t="shared" ref="Y466" si="4253">(N466*T466+O466*S466+P466*T469+Q466*S469)</f>
        <v>0</v>
      </c>
      <c r="Z466" s="2">
        <f t="shared" ref="Z466" si="4254">N466*U466+P466*U469-O466*V466-Q466*V469</f>
        <v>0</v>
      </c>
      <c r="AA466" s="8">
        <f t="shared" ref="AA466" si="4255">(N466*V466+O466*U466+P466*V469+Q466*U469)</f>
        <v>2.7410521295264805</v>
      </c>
      <c r="AB466" s="20"/>
      <c r="AC466" s="1">
        <v>1</v>
      </c>
      <c r="AD466" s="9">
        <v>0</v>
      </c>
      <c r="AE466" s="2">
        <v>0</v>
      </c>
      <c r="AF466" s="8">
        <f t="shared" ref="AF466:AF529" si="4256">IF(0=(1-$AE$9*$AD$9*$B466^2),10^18,$B466*$AE$9/(1-$AE$9*$AD$9*$B466^2))</f>
        <v>-3.0865894501945519</v>
      </c>
      <c r="AH466" s="1">
        <f t="shared" ref="AH466" si="4257">X466*AC466+Z466*AC469-Y466*AD466-AA466*AD469</f>
        <v>-4.5510197916935162</v>
      </c>
      <c r="AI466" s="9">
        <f t="shared" ref="AI466" si="4258">(X466*AD466+Y466*AC466+Z466*AD469+AA466*AC469)</f>
        <v>0</v>
      </c>
      <c r="AJ466" s="2">
        <f t="shared" ref="AJ466" si="4259">X466*AE466+Z466*AE469-Y466*AF466-AA466*AF469</f>
        <v>0</v>
      </c>
      <c r="AK466" s="8">
        <f t="shared" ref="AK466" si="4260">(X466*AF466+Y466*AE466+Z466*AF469+AA466*AE469)</f>
        <v>16.788181806194295</v>
      </c>
      <c r="AM466" s="1">
        <v>1</v>
      </c>
      <c r="AN466" s="7">
        <v>0</v>
      </c>
      <c r="AO466" s="2">
        <v>0</v>
      </c>
      <c r="AP466" s="8">
        <v>0</v>
      </c>
      <c r="AR466" s="1">
        <f t="shared" ref="AR466" si="4261">AH466*AM466+AJ466*AM469-AI466*AN466-AK466*AN469</f>
        <v>-33.296617665713313</v>
      </c>
      <c r="AS466" s="9">
        <f t="shared" ref="AS466" si="4262">(AH466*AN466+AI466*AM466+AJ466*AN469+AK466*AM469)</f>
        <v>0</v>
      </c>
      <c r="AT466" s="2">
        <f t="shared" ref="AT466" si="4263">AH466*AO466+AJ466*AO469-AI466*AP466-AK466*AP469</f>
        <v>0</v>
      </c>
      <c r="AU466" s="8">
        <f t="shared" ref="AU466" si="4264">(AH466*AP466+AI466*AO466+AJ466*AP469+AK466*AO469)</f>
        <v>16.788181806194295</v>
      </c>
      <c r="AV466" s="20"/>
      <c r="AW466" s="1">
        <v>1</v>
      </c>
      <c r="AX466" s="9">
        <v>0</v>
      </c>
      <c r="AY466" s="2">
        <v>0</v>
      </c>
      <c r="AZ466" s="8">
        <f t="shared" ref="AZ466:AZ529" si="4265">IF(0=(1-$AX$9*$AY$9*$B466^2),10^18,$B466*$AY$9/(1-$AX$9*$AY$9*$B466^2))</f>
        <v>-42.815088984912833</v>
      </c>
      <c r="BB466" s="1">
        <f t="shared" ref="BB466" si="4266">AR466*AW466+AT466*AW469-AS466*AX466-AU466*AX469</f>
        <v>-33.296617665713313</v>
      </c>
      <c r="BC466" s="9">
        <f t="shared" ref="BC466" si="4267">(AR466*AX466+AS466*AW466+AT466*AX469+AU466*AW469)</f>
        <v>0</v>
      </c>
      <c r="BD466" s="2">
        <f t="shared" ref="BD466" si="4268">AR466*AY466+AT466*AY469-AS466*AZ466-AU466*AZ469</f>
        <v>0</v>
      </c>
      <c r="BE466" s="8">
        <f t="shared" ref="BE466" si="4269">(AR466*AZ466+AS466*AY466+AT466*AZ469+AU466*AY469)</f>
        <v>1442.3858300603304</v>
      </c>
      <c r="BG466" s="1">
        <v>1</v>
      </c>
      <c r="BH466" s="7">
        <v>0</v>
      </c>
      <c r="BI466" s="2">
        <v>0</v>
      </c>
      <c r="BJ466" s="8">
        <v>0</v>
      </c>
      <c r="BK466" s="20"/>
      <c r="BL466" s="1">
        <f t="shared" ref="BL466" si="4270">BB466*BG466+BD466*BG469-BC466*BH466-BE466*BH469</f>
        <v>-1649.114919932498</v>
      </c>
      <c r="BM466" s="9">
        <f t="shared" ref="BM466" si="4271">(BB466*BH466+BC466*BG466+BD466*BH469+BE466*BG469)</f>
        <v>0</v>
      </c>
      <c r="BN466" s="2">
        <f t="shared" ref="BN466" si="4272">BB466*BI466+BD466*BI469-BC466*BJ466-BE466*BJ469</f>
        <v>0</v>
      </c>
      <c r="BO466" s="8">
        <f t="shared" ref="BO466" si="4273">(BB466*BJ466+BC466*BI466+BD466*BJ469+BE466*BI469)</f>
        <v>1442.3858300603304</v>
      </c>
      <c r="BP466" s="20"/>
      <c r="BQ466" s="16">
        <v>1</v>
      </c>
      <c r="BR466" s="23">
        <v>0</v>
      </c>
      <c r="BS466" s="14">
        <v>0</v>
      </c>
      <c r="BT466" s="22">
        <v>0</v>
      </c>
      <c r="BV466" s="1">
        <f t="shared" ref="BV466" si="4274">BL466*BQ466+BN466*BQ469-BM466*BR466-BO466*BR469</f>
        <v>-1649.114919932498</v>
      </c>
      <c r="BW466" s="9">
        <f t="shared" ref="BW466" si="4275">(BL466*BR466+BM466*BQ466+BN466*BR469+BO466*BQ469)</f>
        <v>1442.3858300603304</v>
      </c>
      <c r="BX466" s="2">
        <f t="shared" ref="BX466" si="4276">BL466*BS466+BN466*BS469-BM466*BT466-BO466*BT469</f>
        <v>0</v>
      </c>
      <c r="BY466" s="8">
        <f t="shared" ref="BY466" si="4277">(BL466*BT466+BM466*BS466+BN466*BT469+BO466*BS469)</f>
        <v>1442.3858300603304</v>
      </c>
      <c r="CA466" s="28">
        <f t="shared" ref="CA466" si="4278">20*LOG(((1+$BR$9)/$BR$9)/((BV466+BV469)^2+(BW466+BW469)^2)^0.5)</f>
        <v>-64.422360677973643</v>
      </c>
      <c r="CC466" s="114">
        <f t="shared" ref="CC466" si="4279">((BV466^2+BW466^2)^0.5)/((BV469^2+BW469^2)^0.5)</f>
        <v>0.87470264685247179</v>
      </c>
      <c r="CD466" s="13"/>
      <c r="CE466" s="59">
        <f t="shared" si="3800"/>
        <v>8.7399999999999594</v>
      </c>
      <c r="CF466" s="60">
        <f t="shared" si="3801"/>
        <v>-52.876670470359706</v>
      </c>
      <c r="CG466" s="62">
        <f t="shared" si="3802"/>
        <v>-80.277486959275691</v>
      </c>
      <c r="CH466" s="64"/>
      <c r="CI466" s="86"/>
      <c r="CJ466" s="86"/>
      <c r="CK466" s="17">
        <f t="shared" si="3803"/>
        <v>-6.4707028269996332E-6</v>
      </c>
    </row>
    <row r="467" spans="2:89" ht="18.600000000000001" customHeight="1" thickBot="1">
      <c r="D467" s="3"/>
      <c r="G467" s="4"/>
      <c r="I467" s="3"/>
      <c r="L467" s="4"/>
      <c r="N467" s="3"/>
      <c r="Q467" s="4"/>
      <c r="S467" s="3"/>
      <c r="V467" s="4"/>
      <c r="X467" s="3"/>
      <c r="AA467" s="4"/>
      <c r="AC467" s="3"/>
      <c r="AF467" s="4"/>
      <c r="AH467" s="3"/>
      <c r="AK467" s="4"/>
      <c r="AM467" s="3"/>
      <c r="AP467" s="4"/>
      <c r="AR467" s="3"/>
      <c r="AU467" s="4"/>
      <c r="AW467" s="3"/>
      <c r="AZ467" s="4"/>
      <c r="BB467" s="3"/>
      <c r="BE467" s="4"/>
      <c r="BG467" s="3"/>
      <c r="BJ467" s="4"/>
      <c r="BL467" s="3"/>
      <c r="BO467" s="4"/>
      <c r="BQ467" s="16"/>
      <c r="BR467" s="14"/>
      <c r="BS467" s="14"/>
      <c r="BT467" s="17"/>
      <c r="BV467" s="3"/>
      <c r="BY467" s="4"/>
      <c r="CC467" s="115"/>
      <c r="CD467" s="13"/>
      <c r="CE467" s="59">
        <f t="shared" si="3800"/>
        <v>8.7599999999999607</v>
      </c>
      <c r="CF467" s="60">
        <f t="shared" si="3801"/>
        <v>-52.893572337273646</v>
      </c>
      <c r="CG467" s="62">
        <f t="shared" si="3802"/>
        <v>-80.299884189059924</v>
      </c>
      <c r="CH467" s="64"/>
      <c r="CI467" s="86"/>
      <c r="CJ467" s="86"/>
      <c r="CK467" s="17">
        <f t="shared" si="3803"/>
        <v>-6.4329836093984835E-6</v>
      </c>
    </row>
    <row r="468" spans="2:89" ht="18.600000000000001" customHeight="1" thickBot="1">
      <c r="D468" s="271" t="s">
        <v>141</v>
      </c>
      <c r="E468" s="272"/>
      <c r="F468" s="273" t="s">
        <v>142</v>
      </c>
      <c r="G468" s="274"/>
      <c r="H468" s="237"/>
      <c r="I468" s="271" t="s">
        <v>143</v>
      </c>
      <c r="J468" s="272"/>
      <c r="K468" s="273" t="s">
        <v>144</v>
      </c>
      <c r="L468" s="274"/>
      <c r="N468" s="262" t="s">
        <v>145</v>
      </c>
      <c r="O468" s="263"/>
      <c r="P468" s="264" t="s">
        <v>146</v>
      </c>
      <c r="Q468" s="265"/>
      <c r="S468" s="271" t="s">
        <v>147</v>
      </c>
      <c r="T468" s="272"/>
      <c r="U468" s="273" t="s">
        <v>148</v>
      </c>
      <c r="V468" s="274"/>
      <c r="W468" s="20"/>
      <c r="X468" s="262" t="s">
        <v>149</v>
      </c>
      <c r="Y468" s="263"/>
      <c r="Z468" s="264" t="s">
        <v>150</v>
      </c>
      <c r="AA468" s="265"/>
      <c r="AB468" s="20"/>
      <c r="AC468" s="271" t="s">
        <v>151</v>
      </c>
      <c r="AD468" s="272"/>
      <c r="AE468" s="273" t="s">
        <v>152</v>
      </c>
      <c r="AF468" s="274"/>
      <c r="AG468" s="20"/>
      <c r="AH468" s="262" t="s">
        <v>153</v>
      </c>
      <c r="AI468" s="263"/>
      <c r="AJ468" s="264" t="s">
        <v>154</v>
      </c>
      <c r="AK468" s="265"/>
      <c r="AL468" s="20"/>
      <c r="AM468" s="271" t="s">
        <v>155</v>
      </c>
      <c r="AN468" s="272"/>
      <c r="AO468" s="273" t="s">
        <v>156</v>
      </c>
      <c r="AP468" s="274"/>
      <c r="AR468" s="262" t="s">
        <v>157</v>
      </c>
      <c r="AS468" s="263"/>
      <c r="AT468" s="264" t="s">
        <v>158</v>
      </c>
      <c r="AU468" s="265"/>
      <c r="AV468" s="41"/>
      <c r="AW468" s="271" t="s">
        <v>159</v>
      </c>
      <c r="AX468" s="272"/>
      <c r="AY468" s="273" t="s">
        <v>160</v>
      </c>
      <c r="AZ468" s="274"/>
      <c r="BA468" s="20"/>
      <c r="BB468" s="262" t="s">
        <v>161</v>
      </c>
      <c r="BC468" s="263"/>
      <c r="BD468" s="264" t="s">
        <v>162</v>
      </c>
      <c r="BE468" s="265"/>
      <c r="BF468" s="41"/>
      <c r="BG468" s="271" t="s">
        <v>163</v>
      </c>
      <c r="BH468" s="272"/>
      <c r="BI468" s="273" t="s">
        <v>164</v>
      </c>
      <c r="BJ468" s="274"/>
      <c r="BK468" s="41"/>
      <c r="BL468" s="262" t="s">
        <v>165</v>
      </c>
      <c r="BM468" s="263"/>
      <c r="BN468" s="264" t="s">
        <v>166</v>
      </c>
      <c r="BO468" s="265"/>
      <c r="BP468" s="41"/>
      <c r="BQ468" s="271" t="s">
        <v>167</v>
      </c>
      <c r="BR468" s="272"/>
      <c r="BS468" s="273" t="s">
        <v>168</v>
      </c>
      <c r="BT468" s="274"/>
      <c r="BU468" s="20"/>
      <c r="BV468" s="262" t="s">
        <v>169</v>
      </c>
      <c r="BW468" s="263"/>
      <c r="BX468" s="264" t="s">
        <v>170</v>
      </c>
      <c r="BY468" s="265"/>
      <c r="CA468" s="55" t="s">
        <v>35</v>
      </c>
      <c r="CC468" s="116" t="s">
        <v>75</v>
      </c>
      <c r="CD468" s="13"/>
      <c r="CE468" s="59">
        <f t="shared" si="3800"/>
        <v>8.7799999999999603</v>
      </c>
      <c r="CF468" s="60">
        <f t="shared" si="3801"/>
        <v>-52.91044982363303</v>
      </c>
      <c r="CG468" s="62">
        <f t="shared" si="3802"/>
        <v>-80.322178006327647</v>
      </c>
      <c r="CH468" s="64"/>
      <c r="CI468" s="86"/>
      <c r="CJ468" s="86"/>
      <c r="CK468" s="17">
        <f t="shared" si="3803"/>
        <v>-6.3955445292964294E-6</v>
      </c>
    </row>
    <row r="469" spans="2:89" ht="18.600000000000001" customHeight="1" thickTop="1" thickBot="1">
      <c r="D469" s="1">
        <v>0</v>
      </c>
      <c r="E469" s="9">
        <f t="shared" ref="E469" si="4280">$E$9*$B466</f>
        <v>1.5769120000000001</v>
      </c>
      <c r="F469" s="2">
        <v>1</v>
      </c>
      <c r="G469" s="8">
        <v>0</v>
      </c>
      <c r="I469" s="1">
        <v>0</v>
      </c>
      <c r="J469" s="9">
        <v>0</v>
      </c>
      <c r="K469" s="2">
        <v>1</v>
      </c>
      <c r="L469" s="8">
        <v>0</v>
      </c>
      <c r="N469" s="1">
        <f t="shared" ref="N469" si="4281">D469*I466+F469*I469-E469*J466-G469*J469</f>
        <v>0</v>
      </c>
      <c r="O469" s="9">
        <f t="shared" ref="O469" si="4282">(D469*J466+E469*I466+F469*J469+G469*I469)</f>
        <v>1.5769120000000001</v>
      </c>
      <c r="P469" s="2">
        <f t="shared" ref="P469" si="4283">D469*K466+F469*K469-E469*L466-G469*L469</f>
        <v>-3.3223979956758614</v>
      </c>
      <c r="Q469" s="8">
        <f t="shared" ref="Q469" si="4284">(D469*L466+E469*K466+F469*L469+G469*K469)</f>
        <v>0</v>
      </c>
      <c r="S469" s="1">
        <v>0</v>
      </c>
      <c r="T469" s="9">
        <f t="shared" ref="T469" si="4285">$T$9*$B466</f>
        <v>2.0251420000000002</v>
      </c>
      <c r="U469" s="2">
        <v>1</v>
      </c>
      <c r="V469" s="8">
        <v>0</v>
      </c>
      <c r="X469" s="1">
        <f t="shared" ref="X469" si="4286">N469*S466+P469*S469-O469*T466-Q469*T469</f>
        <v>0</v>
      </c>
      <c r="Y469" s="9">
        <f t="shared" ref="Y469" si="4287">(N469*T466+O469*S466+P469*T469+Q469*S469)</f>
        <v>-5.1514157217590055</v>
      </c>
      <c r="Z469" s="2">
        <f t="shared" ref="Z469" si="4288">N469*U466+P469*U469-O469*V466-Q469*V469</f>
        <v>-3.3223979956758614</v>
      </c>
      <c r="AA469" s="8">
        <f t="shared" ref="AA469" si="4289">(N469*V466+O469*U466+P469*V469+Q469*U469)</f>
        <v>0</v>
      </c>
      <c r="AB469" s="20"/>
      <c r="AC469" s="1">
        <v>0</v>
      </c>
      <c r="AD469" s="9">
        <v>0</v>
      </c>
      <c r="AE469" s="2">
        <v>1</v>
      </c>
      <c r="AF469" s="8">
        <v>0</v>
      </c>
      <c r="AH469" s="1">
        <f t="shared" ref="AH469" si="4290">X469*AC466+Z469*AC469-Y469*AD466-AA469*AD469</f>
        <v>0</v>
      </c>
      <c r="AI469" s="9">
        <f t="shared" ref="AI469" si="4291">(X469*AD466+Y469*AC466+Z469*AD469+AA469*AC469)</f>
        <v>-5.1514157217590055</v>
      </c>
      <c r="AJ469" s="2">
        <f t="shared" ref="AJ469" si="4292">X469*AE466+Z469*AE469-Y469*AF466-AA469*AF469</f>
        <v>-19.22270341602356</v>
      </c>
      <c r="AK469" s="8">
        <f t="shared" ref="AK469" si="4293">(X469*AF466+Y469*AE466+Z469*AF469+AA469*AE469)</f>
        <v>0</v>
      </c>
      <c r="AM469" s="1">
        <v>0</v>
      </c>
      <c r="AN469" s="9">
        <f t="shared" ref="AN469" si="4294">$AN$9*$B466</f>
        <v>1.7122520000000001</v>
      </c>
      <c r="AO469" s="2">
        <v>1</v>
      </c>
      <c r="AP469" s="8">
        <v>0</v>
      </c>
      <c r="AR469" s="1">
        <f t="shared" ref="AR469" si="4295">AH469*AM466+AJ469*AM469-AI469*AN466-AK469*AN469</f>
        <v>0</v>
      </c>
      <c r="AS469" s="9">
        <f t="shared" ref="AS469" si="4296">(AH469*AN466+AI469*AM466+AJ469*AN469+AK469*AM469)</f>
        <v>-38.065528091252183</v>
      </c>
      <c r="AT469" s="2">
        <f t="shared" ref="AT469" si="4297">AH469*AO466+AJ469*AO469-AI469*AP466-AK469*AP469</f>
        <v>-19.22270341602356</v>
      </c>
      <c r="AU469" s="8">
        <f t="shared" ref="AU469" si="4298">(AH469*AP466+AI469*AO466+AJ469*AP469+AK469*AO469)</f>
        <v>0</v>
      </c>
      <c r="AV469" s="20"/>
      <c r="AW469" s="1">
        <v>0</v>
      </c>
      <c r="AX469" s="9">
        <v>0</v>
      </c>
      <c r="AY469" s="2">
        <v>1</v>
      </c>
      <c r="AZ469" s="8">
        <v>0</v>
      </c>
      <c r="BB469" s="1">
        <f t="shared" ref="BB469" si="4299">AR469*AW466+AT469*AW469-AS469*AX466-AU469*AX469</f>
        <v>0</v>
      </c>
      <c r="BC469" s="9">
        <f t="shared" ref="BC469" si="4300">(AR469*AX466+AS469*AW466+AT469*AX469+AU469*AW469)</f>
        <v>-38.065528091252183</v>
      </c>
      <c r="BD469" s="2">
        <f t="shared" ref="BD469" si="4301">AR469*AY466+AT469*AY469-AS469*AZ466-AU469*AZ469</f>
        <v>-1649.0016759006849</v>
      </c>
      <c r="BE469" s="8">
        <f t="shared" ref="BE469" si="4302">(AR469*AZ466+AS469*AY466+AT469*AZ469+AU469*AY469)</f>
        <v>0</v>
      </c>
      <c r="BG469" s="1">
        <v>0</v>
      </c>
      <c r="BH469" s="9">
        <f t="shared" ref="BH469" si="4303">$BH$9*$B466</f>
        <v>1.1202400000000001</v>
      </c>
      <c r="BI469" s="2">
        <v>1</v>
      </c>
      <c r="BJ469" s="8">
        <v>0</v>
      </c>
      <c r="BK469" s="20"/>
      <c r="BL469" s="1">
        <f t="shared" ref="BL469" si="4304">BB469*BG466+BD469*BG469-BC469*BH466-BE469*BH469</f>
        <v>0</v>
      </c>
      <c r="BM469" s="9">
        <f t="shared" ref="BM469" si="4305">(BB469*BH466+BC469*BG466+BD469*BH469+BE469*BG469)</f>
        <v>-1885.3431655022357</v>
      </c>
      <c r="BN469" s="2">
        <f t="shared" ref="BN469" si="4306">BB469*BI466+BD469*BI469-BC469*BJ466-BE469*BJ469</f>
        <v>-1649.0016759006849</v>
      </c>
      <c r="BO469" s="8">
        <f t="shared" ref="BO469" si="4307">(BB469*BJ466+BC469*BI466+BD469*BJ469+BE469*BI469)</f>
        <v>0</v>
      </c>
      <c r="BP469" s="20"/>
      <c r="BQ469" s="18">
        <f t="shared" ref="BQ469:BQ532" si="4308">1/$BR$9</f>
        <v>1</v>
      </c>
      <c r="BR469" s="25">
        <v>0</v>
      </c>
      <c r="BS469" s="19">
        <v>1</v>
      </c>
      <c r="BT469" s="24">
        <v>0</v>
      </c>
      <c r="BV469" s="1">
        <f t="shared" ref="BV469" si="4309">BL469*BQ466+BN469*BQ469-BM469*BR466-BO469*BR469</f>
        <v>-1649.0016759006849</v>
      </c>
      <c r="BW469" s="9">
        <f t="shared" ref="BW469" si="4310">(BL469*BR466+BM469*BQ466+BN469*BR469+BO469*BQ469)</f>
        <v>-1885.3431655022357</v>
      </c>
      <c r="BX469" s="2">
        <f t="shared" ref="BX469" si="4311">BL469*BS466+BN469*BS469-BM469*BT466-BO469*BT469</f>
        <v>-1649.0016759006849</v>
      </c>
      <c r="BY469" s="8">
        <f t="shared" ref="BY469" si="4312">(BL469*BT466+BM469*BS466+BN469*BT469+BO469*BS469)</f>
        <v>0</v>
      </c>
      <c r="CA469" s="56">
        <f t="shared" ref="CA469" si="4313">(180/PI())*ATAN(-1*(BW466+BW469)/(BV466+BV469))</f>
        <v>-7.6494009521254744</v>
      </c>
      <c r="CC469" s="117">
        <f t="shared" ref="CC469" si="4314">20*LOG(((1-(10^(CA466/20)^2)*(1-((1-CC466)/(1+CC466))^2))^0.5))</f>
        <v>-1.5617228639533718E-6</v>
      </c>
      <c r="CD469" s="13"/>
      <c r="CE469" s="59">
        <f t="shared" si="3800"/>
        <v>8.7999999999999599</v>
      </c>
      <c r="CF469" s="60">
        <f t="shared" si="3801"/>
        <v>-52.92730293690127</v>
      </c>
      <c r="CG469" s="62">
        <f t="shared" si="3802"/>
        <v>-80.344369128791925</v>
      </c>
      <c r="CH469" s="64"/>
      <c r="CI469" s="86"/>
      <c r="CJ469" s="86"/>
      <c r="CK469" s="17">
        <f t="shared" si="3803"/>
        <v>-6.3583831459752468E-6</v>
      </c>
    </row>
    <row r="470" spans="2:89" ht="18.600000000000001" customHeight="1">
      <c r="CE470" s="59">
        <f t="shared" si="3800"/>
        <v>8.8199999999999594</v>
      </c>
      <c r="CF470" s="60">
        <f t="shared" si="3801"/>
        <v>-52.944131685513042</v>
      </c>
      <c r="CG470" s="62">
        <f t="shared" si="3802"/>
        <v>-80.366458267511007</v>
      </c>
      <c r="CH470" s="86"/>
      <c r="CI470" s="86"/>
      <c r="CJ470" s="86"/>
      <c r="CK470" s="17">
        <f t="shared" si="3803"/>
        <v>-6.3214970447536351E-6</v>
      </c>
    </row>
    <row r="471" spans="2:89" ht="18.600000000000001" customHeight="1" thickBot="1">
      <c r="E471" s="6" t="s">
        <v>3</v>
      </c>
      <c r="J471" s="6" t="s">
        <v>5</v>
      </c>
      <c r="O471" s="6" t="s">
        <v>10</v>
      </c>
      <c r="T471" s="6" t="s">
        <v>6</v>
      </c>
      <c r="Y471" s="6" t="s">
        <v>11</v>
      </c>
      <c r="AD471" s="6" t="s">
        <v>12</v>
      </c>
      <c r="AI471" s="6" t="s">
        <v>13</v>
      </c>
      <c r="AN471" s="6" t="s">
        <v>14</v>
      </c>
      <c r="AS471" s="6" t="s">
        <v>15</v>
      </c>
      <c r="AX471" s="6" t="s">
        <v>19</v>
      </c>
      <c r="BC471" s="6" t="s">
        <v>17</v>
      </c>
      <c r="BH471" s="6" t="s">
        <v>20</v>
      </c>
      <c r="BM471" s="6" t="s">
        <v>18</v>
      </c>
      <c r="BQ471" s="26" t="s">
        <v>16</v>
      </c>
      <c r="BR471" s="26"/>
      <c r="BS471" s="21"/>
      <c r="BT471" s="21"/>
      <c r="BU471" s="21"/>
      <c r="BV471" s="21"/>
      <c r="BW471" s="26" t="s">
        <v>21</v>
      </c>
      <c r="BX471" s="21"/>
      <c r="BY471" s="21"/>
      <c r="CE471" s="59">
        <f t="shared" si="3800"/>
        <v>8.8399999999999608</v>
      </c>
      <c r="CF471" s="60">
        <f t="shared" si="3801"/>
        <v>-52.960936078852725</v>
      </c>
      <c r="CG471" s="62">
        <f t="shared" si="3802"/>
        <v>-80.388446126965505</v>
      </c>
      <c r="CH471" s="86"/>
      <c r="CI471" s="86"/>
      <c r="CJ471" s="86"/>
      <c r="CK471" s="17">
        <f t="shared" si="3803"/>
        <v>-6.2848838331299135E-6</v>
      </c>
    </row>
    <row r="472" spans="2:89" ht="18.600000000000001" customHeight="1" thickBot="1">
      <c r="B472" s="11"/>
      <c r="D472" s="266" t="s">
        <v>113</v>
      </c>
      <c r="E472" s="267"/>
      <c r="F472" s="268" t="s">
        <v>114</v>
      </c>
      <c r="G472" s="269"/>
      <c r="H472" s="237"/>
      <c r="I472" s="262" t="s">
        <v>0</v>
      </c>
      <c r="J472" s="263"/>
      <c r="K472" s="264" t="s">
        <v>1</v>
      </c>
      <c r="L472" s="265"/>
      <c r="M472" s="21"/>
      <c r="N472" s="262" t="s">
        <v>115</v>
      </c>
      <c r="O472" s="263"/>
      <c r="P472" s="264" t="s">
        <v>116</v>
      </c>
      <c r="Q472" s="265"/>
      <c r="R472" s="21"/>
      <c r="S472" s="266" t="s">
        <v>117</v>
      </c>
      <c r="T472" s="267"/>
      <c r="U472" s="268" t="s">
        <v>118</v>
      </c>
      <c r="V472" s="269"/>
      <c r="W472" s="20"/>
      <c r="X472" s="262" t="s">
        <v>119</v>
      </c>
      <c r="Y472" s="263"/>
      <c r="Z472" s="264" t="s">
        <v>120</v>
      </c>
      <c r="AA472" s="265"/>
      <c r="AB472" s="20"/>
      <c r="AC472" s="262" t="s">
        <v>121</v>
      </c>
      <c r="AD472" s="263"/>
      <c r="AE472" s="264" t="s">
        <v>7</v>
      </c>
      <c r="AF472" s="265"/>
      <c r="AG472" s="20"/>
      <c r="AH472" s="262" t="s">
        <v>122</v>
      </c>
      <c r="AI472" s="263"/>
      <c r="AJ472" s="264" t="s">
        <v>123</v>
      </c>
      <c r="AK472" s="265"/>
      <c r="AL472" s="20"/>
      <c r="AM472" s="266" t="s">
        <v>124</v>
      </c>
      <c r="AN472" s="267"/>
      <c r="AO472" s="268" t="s">
        <v>125</v>
      </c>
      <c r="AP472" s="269"/>
      <c r="AQ472" s="21"/>
      <c r="AR472" s="262" t="s">
        <v>126</v>
      </c>
      <c r="AS472" s="263"/>
      <c r="AT472" s="264" t="s">
        <v>2</v>
      </c>
      <c r="AU472" s="265"/>
      <c r="AV472" s="41"/>
      <c r="AW472" s="262" t="s">
        <v>127</v>
      </c>
      <c r="AX472" s="263"/>
      <c r="AY472" s="264" t="s">
        <v>128</v>
      </c>
      <c r="AZ472" s="265"/>
      <c r="BA472" s="20"/>
      <c r="BB472" s="262" t="s">
        <v>129</v>
      </c>
      <c r="BC472" s="263"/>
      <c r="BD472" s="264" t="s">
        <v>130</v>
      </c>
      <c r="BE472" s="265"/>
      <c r="BF472" s="41"/>
      <c r="BG472" s="266" t="s">
        <v>131</v>
      </c>
      <c r="BH472" s="267"/>
      <c r="BI472" s="268" t="s">
        <v>132</v>
      </c>
      <c r="BJ472" s="269"/>
      <c r="BK472" s="41"/>
      <c r="BL472" s="262" t="s">
        <v>133</v>
      </c>
      <c r="BM472" s="263"/>
      <c r="BN472" s="264" t="s">
        <v>134</v>
      </c>
      <c r="BO472" s="265"/>
      <c r="BP472" s="41"/>
      <c r="BQ472" s="262" t="s">
        <v>135</v>
      </c>
      <c r="BR472" s="263"/>
      <c r="BS472" s="264" t="s">
        <v>136</v>
      </c>
      <c r="BT472" s="265"/>
      <c r="BU472" s="20"/>
      <c r="BV472" s="262" t="s">
        <v>137</v>
      </c>
      <c r="BW472" s="263"/>
      <c r="BX472" s="264" t="s">
        <v>138</v>
      </c>
      <c r="BY472" s="265"/>
      <c r="CA472" s="27" t="s">
        <v>8</v>
      </c>
      <c r="CC472" s="113" t="s">
        <v>74</v>
      </c>
      <c r="CD472" s="13"/>
      <c r="CE472" s="59">
        <f t="shared" si="3800"/>
        <v>8.8599999999999497</v>
      </c>
      <c r="CF472" s="60">
        <f t="shared" si="3801"/>
        <v>-52.977716127233251</v>
      </c>
      <c r="CG472" s="62">
        <f t="shared" si="3802"/>
        <v>-80.410333405134608</v>
      </c>
      <c r="CH472" s="64"/>
      <c r="CI472" s="86"/>
      <c r="CJ472" s="86"/>
      <c r="CK472" s="17">
        <f t="shared" si="3803"/>
        <v>-6.2485411398176848E-6</v>
      </c>
    </row>
    <row r="473" spans="2:89" ht="18.600000000000001" customHeight="1" thickTop="1" thickBot="1">
      <c r="B473" s="37">
        <v>1.36</v>
      </c>
      <c r="D473" s="1">
        <v>1</v>
      </c>
      <c r="E473" s="7">
        <v>0</v>
      </c>
      <c r="F473" s="2">
        <v>0</v>
      </c>
      <c r="G473" s="8">
        <v>0</v>
      </c>
      <c r="I473" s="1">
        <v>1</v>
      </c>
      <c r="J473" s="9">
        <v>0</v>
      </c>
      <c r="K473" s="2">
        <v>0</v>
      </c>
      <c r="L473" s="8">
        <f t="shared" ref="L473:L536" si="4315">IF(0=(1-$J$9*$K$9*$B473^2),10^18,$B473*$K$9/(1-$J$9*$K$9*$B473^2))</f>
        <v>2.8428522878694111</v>
      </c>
      <c r="N473" s="1">
        <f t="shared" ref="N473" si="4316">D473*I473+F473*I476-E473*J473-G473*J476</f>
        <v>1</v>
      </c>
      <c r="O473" s="9">
        <f t="shared" ref="O473" si="4317">(D473*J473+E473*I473+F473*J476+G473*I476)</f>
        <v>0</v>
      </c>
      <c r="P473" s="2">
        <f t="shared" ref="P473" si="4318">D473*K473+F473*K476-E473*L473-G473*L476</f>
        <v>0</v>
      </c>
      <c r="Q473" s="8">
        <f t="shared" ref="Q473" si="4319">(D473*L473+E473*K473+F473*L476+G473*K476)</f>
        <v>2.8428522878694111</v>
      </c>
      <c r="S473" s="1">
        <v>1</v>
      </c>
      <c r="T473" s="7">
        <v>0</v>
      </c>
      <c r="U473" s="2">
        <v>0</v>
      </c>
      <c r="V473" s="8">
        <v>0</v>
      </c>
      <c r="X473" s="1">
        <f t="shared" ref="X473" si="4320">N473*S473+P473*S476-O473*T473-Q473*T476</f>
        <v>-4.8431076212135764</v>
      </c>
      <c r="Y473" s="9">
        <f t="shared" ref="Y473" si="4321">(N473*T473+O473*S473+P473*T476+Q473*S476)</f>
        <v>0</v>
      </c>
      <c r="Z473" s="2">
        <f t="shared" ref="Z473" si="4322">N473*U473+P473*U476-O473*V473-Q473*V476</f>
        <v>0</v>
      </c>
      <c r="AA473" s="8">
        <f t="shared" ref="AA473" si="4323">(N473*V473+O473*U473+P473*V476+Q473*U476)</f>
        <v>2.8428522878694111</v>
      </c>
      <c r="AB473" s="20"/>
      <c r="AC473" s="1">
        <v>1</v>
      </c>
      <c r="AD473" s="9">
        <v>0</v>
      </c>
      <c r="AE473" s="2">
        <v>0</v>
      </c>
      <c r="AF473" s="8">
        <f t="shared" ref="AF473:AF536" si="4324">IF(0=(1-$AE$9*$AD$9*$B473^2),10^18,$B473*$AE$9/(1-$AE$9*$AD$9*$B473^2))</f>
        <v>-2.782721824258735</v>
      </c>
      <c r="AH473" s="1">
        <f t="shared" ref="AH473" si="4325">X473*AC473+Z473*AC476-Y473*AD473-AA473*AD476</f>
        <v>-4.8431076212135764</v>
      </c>
      <c r="AI473" s="9">
        <f t="shared" ref="AI473" si="4326">(X473*AD473+Y473*AC473+Z473*AD476+AA473*AC476)</f>
        <v>0</v>
      </c>
      <c r="AJ473" s="2">
        <f t="shared" ref="AJ473" si="4327">X473*AE473+Z473*AE476-Y473*AF473-AA473*AF476</f>
        <v>0</v>
      </c>
      <c r="AK473" s="8">
        <f t="shared" ref="AK473" si="4328">(X473*AF473+Y473*AE473+Z473*AF476+AA473*AE476)</f>
        <v>16.319873562654237</v>
      </c>
      <c r="AM473" s="1">
        <v>1</v>
      </c>
      <c r="AN473" s="7">
        <v>0</v>
      </c>
      <c r="AO473" s="2">
        <v>0</v>
      </c>
      <c r="AP473" s="8">
        <v>0</v>
      </c>
      <c r="AR473" s="1">
        <f t="shared" ref="AR473" si="4329">AH473*AM473+AJ473*AM476-AI473*AN473-AK473*AN476</f>
        <v>-33.203914457382616</v>
      </c>
      <c r="AS473" s="9">
        <f t="shared" ref="AS473" si="4330">(AH473*AN473+AI473*AM473+AJ473*AN476+AK473*AM476)</f>
        <v>0</v>
      </c>
      <c r="AT473" s="2">
        <f t="shared" ref="AT473" si="4331">AH473*AO473+AJ473*AO476-AI473*AP473-AK473*AP476</f>
        <v>0</v>
      </c>
      <c r="AU473" s="8">
        <f t="shared" ref="AU473" si="4332">(AH473*AP473+AI473*AO473+AJ473*AP476+AK473*AO476)</f>
        <v>16.319873562654237</v>
      </c>
      <c r="AV473" s="20"/>
      <c r="AW473" s="1">
        <v>1</v>
      </c>
      <c r="AX473" s="9">
        <v>0</v>
      </c>
      <c r="AY473" s="2">
        <v>0</v>
      </c>
      <c r="AZ473" s="8">
        <f t="shared" ref="AZ473:AZ536" si="4333">IF(0=(1-$AX$9*$AY$9*$B473^2),10^18,$B473*$AY$9/(1-$AX$9*$AY$9*$B473^2))</f>
        <v>-19.497990559459428</v>
      </c>
      <c r="BB473" s="1">
        <f t="shared" ref="BB473" si="4334">AR473*AW473+AT473*AW476-AS473*AX473-AU473*AX476</f>
        <v>-33.203914457382616</v>
      </c>
      <c r="BC473" s="9">
        <f t="shared" ref="BC473" si="4335">(AR473*AX473+AS473*AW473+AT473*AX476+AU473*AW476)</f>
        <v>0</v>
      </c>
      <c r="BD473" s="2">
        <f t="shared" ref="BD473" si="4336">AR473*AY473+AT473*AY476-AS473*AZ473-AU473*AZ476</f>
        <v>0</v>
      </c>
      <c r="BE473" s="8">
        <f t="shared" ref="BE473" si="4337">(AR473*AZ473+AS473*AY473+AT473*AZ476+AU473*AY476)</f>
        <v>663.72948418979888</v>
      </c>
      <c r="BG473" s="1">
        <v>1</v>
      </c>
      <c r="BH473" s="7">
        <v>0</v>
      </c>
      <c r="BI473" s="2">
        <v>0</v>
      </c>
      <c r="BJ473" s="8">
        <v>0</v>
      </c>
      <c r="BK473" s="20"/>
      <c r="BL473" s="1">
        <f t="shared" ref="BL473" si="4338">BB473*BG473+BD473*BG476-BC473*BH473-BE473*BH476</f>
        <v>-787.83778880181637</v>
      </c>
      <c r="BM473" s="9">
        <f t="shared" ref="BM473" si="4339">(BB473*BH473+BC473*BG473+BD473*BH476+BE473*BG476)</f>
        <v>0</v>
      </c>
      <c r="BN473" s="2">
        <f t="shared" ref="BN473" si="4340">BB473*BI473+BD473*BI476-BC473*BJ473-BE473*BJ476</f>
        <v>0</v>
      </c>
      <c r="BO473" s="8">
        <f t="shared" ref="BO473" si="4341">(BB473*BJ473+BC473*BI473+BD473*BJ476+BE473*BI476)</f>
        <v>663.72948418979888</v>
      </c>
      <c r="BP473" s="20"/>
      <c r="BQ473" s="16">
        <v>1</v>
      </c>
      <c r="BR473" s="23">
        <v>0</v>
      </c>
      <c r="BS473" s="14">
        <v>0</v>
      </c>
      <c r="BT473" s="22">
        <v>0</v>
      </c>
      <c r="BV473" s="1">
        <f t="shared" ref="BV473" si="4342">BL473*BQ473+BN473*BQ476-BM473*BR473-BO473*BR476</f>
        <v>-787.83778880181637</v>
      </c>
      <c r="BW473" s="9">
        <f t="shared" ref="BW473" si="4343">(BL473*BR473+BM473*BQ473+BN473*BR476+BO473*BQ476)</f>
        <v>663.72948418979888</v>
      </c>
      <c r="BX473" s="2">
        <f t="shared" ref="BX473" si="4344">BL473*BS473+BN473*BS476-BM473*BT473-BO473*BT476</f>
        <v>0</v>
      </c>
      <c r="BY473" s="8">
        <f t="shared" ref="BY473" si="4345">(BL473*BT473+BM473*BS473+BN473*BT476+BO473*BS476)</f>
        <v>663.72948418979888</v>
      </c>
      <c r="CA473" s="28">
        <f t="shared" ref="CA473" si="4346">20*LOG(((1+$BR$9)/$BR$9)/((BV473+BV476)^2+(BW473+BW476)^2)^0.5)</f>
        <v>-58.055399643797671</v>
      </c>
      <c r="CC473" s="114">
        <f t="shared" ref="CC473" si="4347">((BV473^2+BW473^2)^0.5)/((BV476^2+BW476^2)^0.5)</f>
        <v>0.84252491633442972</v>
      </c>
      <c r="CD473" s="13"/>
      <c r="CE473" s="59">
        <f t="shared" si="3800"/>
        <v>8.8799999999999493</v>
      </c>
      <c r="CF473" s="60">
        <f t="shared" si="3801"/>
        <v>-52.994471841875431</v>
      </c>
      <c r="CG473" s="62">
        <f t="shared" si="3802"/>
        <v>-80.432120793571301</v>
      </c>
      <c r="CH473" s="64"/>
      <c r="CI473" s="86"/>
      <c r="CJ473" s="86"/>
      <c r="CK473" s="17">
        <f t="shared" si="3803"/>
        <v>-6.2124666166744917E-6</v>
      </c>
    </row>
    <row r="474" spans="2:89" ht="18.600000000000001" customHeight="1" thickBot="1">
      <c r="D474" s="3"/>
      <c r="G474" s="4"/>
      <c r="I474" s="3"/>
      <c r="L474" s="4"/>
      <c r="N474" s="3"/>
      <c r="Q474" s="4"/>
      <c r="S474" s="3"/>
      <c r="V474" s="4"/>
      <c r="X474" s="3"/>
      <c r="AA474" s="4"/>
      <c r="AC474" s="3"/>
      <c r="AF474" s="4"/>
      <c r="AH474" s="3"/>
      <c r="AK474" s="4"/>
      <c r="AM474" s="3"/>
      <c r="AP474" s="4"/>
      <c r="AR474" s="3"/>
      <c r="AU474" s="4"/>
      <c r="AW474" s="3"/>
      <c r="AZ474" s="4"/>
      <c r="BB474" s="3"/>
      <c r="BE474" s="4"/>
      <c r="BG474" s="3"/>
      <c r="BJ474" s="4"/>
      <c r="BL474" s="3"/>
      <c r="BO474" s="4"/>
      <c r="BQ474" s="16"/>
      <c r="BR474" s="14"/>
      <c r="BS474" s="14"/>
      <c r="BT474" s="17"/>
      <c r="BV474" s="3"/>
      <c r="BY474" s="4"/>
      <c r="CC474" s="115"/>
      <c r="CD474" s="13"/>
      <c r="CE474" s="59">
        <f t="shared" si="3800"/>
        <v>8.8999999999999506</v>
      </c>
      <c r="CF474" s="60">
        <f t="shared" si="3801"/>
        <v>-53.011203234887596</v>
      </c>
      <c r="CG474" s="62">
        <f t="shared" si="3802"/>
        <v>-80.453808977476356</v>
      </c>
      <c r="CH474" s="64"/>
      <c r="CI474" s="86"/>
      <c r="CJ474" s="86"/>
      <c r="CK474" s="17">
        <f t="shared" si="3803"/>
        <v>-6.1766579377374911E-6</v>
      </c>
    </row>
    <row r="475" spans="2:89" ht="18.600000000000001" customHeight="1" thickBot="1">
      <c r="D475" s="271" t="s">
        <v>141</v>
      </c>
      <c r="E475" s="272"/>
      <c r="F475" s="273" t="s">
        <v>142</v>
      </c>
      <c r="G475" s="274"/>
      <c r="H475" s="237"/>
      <c r="I475" s="271" t="s">
        <v>143</v>
      </c>
      <c r="J475" s="272"/>
      <c r="K475" s="273" t="s">
        <v>144</v>
      </c>
      <c r="L475" s="274"/>
      <c r="N475" s="262" t="s">
        <v>145</v>
      </c>
      <c r="O475" s="263"/>
      <c r="P475" s="264" t="s">
        <v>146</v>
      </c>
      <c r="Q475" s="265"/>
      <c r="S475" s="271" t="s">
        <v>147</v>
      </c>
      <c r="T475" s="272"/>
      <c r="U475" s="273" t="s">
        <v>148</v>
      </c>
      <c r="V475" s="274"/>
      <c r="W475" s="20"/>
      <c r="X475" s="262" t="s">
        <v>149</v>
      </c>
      <c r="Y475" s="263"/>
      <c r="Z475" s="264" t="s">
        <v>150</v>
      </c>
      <c r="AA475" s="265"/>
      <c r="AB475" s="20"/>
      <c r="AC475" s="271" t="s">
        <v>151</v>
      </c>
      <c r="AD475" s="272"/>
      <c r="AE475" s="273" t="s">
        <v>152</v>
      </c>
      <c r="AF475" s="274"/>
      <c r="AG475" s="20"/>
      <c r="AH475" s="262" t="s">
        <v>153</v>
      </c>
      <c r="AI475" s="263"/>
      <c r="AJ475" s="264" t="s">
        <v>154</v>
      </c>
      <c r="AK475" s="265"/>
      <c r="AL475" s="20"/>
      <c r="AM475" s="271" t="s">
        <v>155</v>
      </c>
      <c r="AN475" s="272"/>
      <c r="AO475" s="273" t="s">
        <v>156</v>
      </c>
      <c r="AP475" s="274"/>
      <c r="AR475" s="262" t="s">
        <v>157</v>
      </c>
      <c r="AS475" s="263"/>
      <c r="AT475" s="264" t="s">
        <v>158</v>
      </c>
      <c r="AU475" s="265"/>
      <c r="AV475" s="41"/>
      <c r="AW475" s="271" t="s">
        <v>159</v>
      </c>
      <c r="AX475" s="272"/>
      <c r="AY475" s="273" t="s">
        <v>160</v>
      </c>
      <c r="AZ475" s="274"/>
      <c r="BA475" s="20"/>
      <c r="BB475" s="262" t="s">
        <v>161</v>
      </c>
      <c r="BC475" s="263"/>
      <c r="BD475" s="264" t="s">
        <v>162</v>
      </c>
      <c r="BE475" s="265"/>
      <c r="BF475" s="41"/>
      <c r="BG475" s="271" t="s">
        <v>163</v>
      </c>
      <c r="BH475" s="272"/>
      <c r="BI475" s="273" t="s">
        <v>164</v>
      </c>
      <c r="BJ475" s="274"/>
      <c r="BK475" s="41"/>
      <c r="BL475" s="262" t="s">
        <v>165</v>
      </c>
      <c r="BM475" s="263"/>
      <c r="BN475" s="264" t="s">
        <v>166</v>
      </c>
      <c r="BO475" s="265"/>
      <c r="BP475" s="41"/>
      <c r="BQ475" s="271" t="s">
        <v>167</v>
      </c>
      <c r="BR475" s="272"/>
      <c r="BS475" s="273" t="s">
        <v>168</v>
      </c>
      <c r="BT475" s="274"/>
      <c r="BU475" s="20"/>
      <c r="BV475" s="262" t="s">
        <v>169</v>
      </c>
      <c r="BW475" s="263"/>
      <c r="BX475" s="264" t="s">
        <v>170</v>
      </c>
      <c r="BY475" s="265"/>
      <c r="CA475" s="55" t="s">
        <v>35</v>
      </c>
      <c r="CC475" s="116" t="s">
        <v>75</v>
      </c>
      <c r="CD475" s="13"/>
      <c r="CE475" s="59">
        <f t="shared" si="3800"/>
        <v>8.9199999999999502</v>
      </c>
      <c r="CF475" s="60">
        <f t="shared" si="3801"/>
        <v>-53.027910319245763</v>
      </c>
      <c r="CG475" s="62">
        <f t="shared" si="3802"/>
        <v>-80.475398635771484</v>
      </c>
      <c r="CH475" s="64"/>
      <c r="CI475" s="86"/>
      <c r="CJ475" s="86"/>
      <c r="CK475" s="17">
        <f t="shared" si="3803"/>
        <v>-6.1411127992234472E-6</v>
      </c>
    </row>
    <row r="476" spans="2:89" ht="18.600000000000001" customHeight="1" thickTop="1" thickBot="1">
      <c r="D476" s="1">
        <v>0</v>
      </c>
      <c r="E476" s="9">
        <f t="shared" ref="E476" si="4348">$E$9*$B473</f>
        <v>1.6004480000000003</v>
      </c>
      <c r="F476" s="2">
        <v>1</v>
      </c>
      <c r="G476" s="8">
        <v>0</v>
      </c>
      <c r="I476" s="1">
        <v>0</v>
      </c>
      <c r="J476" s="9">
        <v>0</v>
      </c>
      <c r="K476" s="2">
        <v>1</v>
      </c>
      <c r="L476" s="8">
        <v>0</v>
      </c>
      <c r="N476" s="1">
        <f t="shared" ref="N476" si="4349">D476*I473+F476*I476-E476*J473-G476*J476</f>
        <v>0</v>
      </c>
      <c r="O476" s="9">
        <f t="shared" ref="O476" si="4350">(D476*J473+E476*I473+F476*J476+G476*I476)</f>
        <v>1.6004480000000003</v>
      </c>
      <c r="P476" s="2">
        <f t="shared" ref="P476" si="4351">D476*K473+F476*K476-E476*L473-G476*L476</f>
        <v>-3.5498372584160238</v>
      </c>
      <c r="Q476" s="8">
        <f t="shared" ref="Q476" si="4352">(D476*L473+E476*K473+F476*L476+G476*K476)</f>
        <v>0</v>
      </c>
      <c r="S476" s="1">
        <v>0</v>
      </c>
      <c r="T476" s="9">
        <f t="shared" ref="T476" si="4353">$T$9*$B473</f>
        <v>2.0553680000000001</v>
      </c>
      <c r="U476" s="2">
        <v>1</v>
      </c>
      <c r="V476" s="8">
        <v>0</v>
      </c>
      <c r="X476" s="1">
        <f t="shared" ref="X476" si="4354">N476*S473+P476*S476-O476*T473-Q476*T476</f>
        <v>0</v>
      </c>
      <c r="Y476" s="9">
        <f t="shared" ref="Y476" si="4355">(N476*T473+O476*S473+P476*T476+Q476*S476)</f>
        <v>-5.6957739061560266</v>
      </c>
      <c r="Z476" s="2">
        <f t="shared" ref="Z476" si="4356">N476*U473+P476*U476-O476*V473-Q476*V476</f>
        <v>-3.5498372584160238</v>
      </c>
      <c r="AA476" s="8">
        <f t="shared" ref="AA476" si="4357">(N476*V473+O476*U473+P476*V476+Q476*U476)</f>
        <v>0</v>
      </c>
      <c r="AB476" s="20"/>
      <c r="AC476" s="1">
        <v>0</v>
      </c>
      <c r="AD476" s="9">
        <v>0</v>
      </c>
      <c r="AE476" s="2">
        <v>1</v>
      </c>
      <c r="AF476" s="8">
        <v>0</v>
      </c>
      <c r="AH476" s="1">
        <f t="shared" ref="AH476" si="4358">X476*AC473+Z476*AC476-Y476*AD473-AA476*AD476</f>
        <v>0</v>
      </c>
      <c r="AI476" s="9">
        <f t="shared" ref="AI476" si="4359">(X476*AD473+Y476*AC473+Z476*AD476+AA476*AC476)</f>
        <v>-5.6957739061560266</v>
      </c>
      <c r="AJ476" s="2">
        <f t="shared" ref="AJ476" si="4360">X476*AE473+Z476*AE476-Y476*AF473-AA476*AF476</f>
        <v>-19.399591613119824</v>
      </c>
      <c r="AK476" s="8">
        <f t="shared" ref="AK476" si="4361">(X476*AF473+Y476*AE473+Z476*AF476+AA476*AE476)</f>
        <v>0</v>
      </c>
      <c r="AM476" s="1">
        <v>0</v>
      </c>
      <c r="AN476" s="9">
        <f t="shared" ref="AN476" si="4362">$AN$9*$B473</f>
        <v>1.7378080000000002</v>
      </c>
      <c r="AO476" s="2">
        <v>1</v>
      </c>
      <c r="AP476" s="8">
        <v>0</v>
      </c>
      <c r="AR476" s="1">
        <f t="shared" ref="AR476" si="4363">AH476*AM473+AJ476*AM476-AI476*AN473-AK476*AN476</f>
        <v>0</v>
      </c>
      <c r="AS476" s="9">
        <f t="shared" ref="AS476" si="4364">(AH476*AN473+AI476*AM473+AJ476*AN476+AK476*AM476)</f>
        <v>-39.408539408168565</v>
      </c>
      <c r="AT476" s="2">
        <f t="shared" ref="AT476" si="4365">AH476*AO473+AJ476*AO476-AI476*AP473-AK476*AP476</f>
        <v>-19.399591613119824</v>
      </c>
      <c r="AU476" s="8">
        <f t="shared" ref="AU476" si="4366">(AH476*AP473+AI476*AO473+AJ476*AP476+AK476*AO476)</f>
        <v>0</v>
      </c>
      <c r="AV476" s="20"/>
      <c r="AW476" s="1">
        <v>0</v>
      </c>
      <c r="AX476" s="9">
        <v>0</v>
      </c>
      <c r="AY476" s="2">
        <v>1</v>
      </c>
      <c r="AZ476" s="8">
        <v>0</v>
      </c>
      <c r="BB476" s="1">
        <f t="shared" ref="BB476" si="4367">AR476*AW473+AT476*AW476-AS476*AX473-AU476*AX476</f>
        <v>0</v>
      </c>
      <c r="BC476" s="9">
        <f t="shared" ref="BC476" si="4368">(AR476*AX473+AS476*AW473+AT476*AX476+AU476*AW476)</f>
        <v>-39.408539408168565</v>
      </c>
      <c r="BD476" s="2">
        <f t="shared" ref="BD476" si="4369">AR476*AY473+AT476*AY476-AS476*AZ473-AU476*AZ476</f>
        <v>-787.78692095567533</v>
      </c>
      <c r="BE476" s="8">
        <f t="shared" ref="BE476" si="4370">(AR476*AZ473+AS476*AY473+AT476*AZ476+AU476*AY476)</f>
        <v>0</v>
      </c>
      <c r="BG476" s="1">
        <v>0</v>
      </c>
      <c r="BH476" s="9">
        <f t="shared" ref="BH476" si="4371">$BH$9*$B473</f>
        <v>1.13696</v>
      </c>
      <c r="BI476" s="2">
        <v>1</v>
      </c>
      <c r="BJ476" s="8">
        <v>0</v>
      </c>
      <c r="BK476" s="20"/>
      <c r="BL476" s="1">
        <f t="shared" ref="BL476" si="4372">BB476*BG473+BD476*BG476-BC476*BH473-BE476*BH476</f>
        <v>0</v>
      </c>
      <c r="BM476" s="9">
        <f t="shared" ref="BM476" si="4373">(BB476*BH473+BC476*BG473+BD476*BH476+BE476*BG476)</f>
        <v>-935.09075705793316</v>
      </c>
      <c r="BN476" s="2">
        <f t="shared" ref="BN476" si="4374">BB476*BI473+BD476*BI476-BC476*BJ473-BE476*BJ476</f>
        <v>-787.78692095567533</v>
      </c>
      <c r="BO476" s="8">
        <f t="shared" ref="BO476" si="4375">(BB476*BJ473+BC476*BI473+BD476*BJ476+BE476*BI476)</f>
        <v>0</v>
      </c>
      <c r="BP476" s="20"/>
      <c r="BQ476" s="18">
        <f t="shared" ref="BQ476:BQ539" si="4376">1/$BR$9</f>
        <v>1</v>
      </c>
      <c r="BR476" s="25">
        <v>0</v>
      </c>
      <c r="BS476" s="19">
        <v>1</v>
      </c>
      <c r="BT476" s="24">
        <v>0</v>
      </c>
      <c r="BV476" s="1">
        <f t="shared" ref="BV476" si="4377">BL476*BQ473+BN476*BQ476-BM476*BR473-BO476*BR476</f>
        <v>-787.78692095567533</v>
      </c>
      <c r="BW476" s="9">
        <f t="shared" ref="BW476" si="4378">(BL476*BR473+BM476*BQ473+BN476*BR476+BO476*BQ476)</f>
        <v>-935.09075705793316</v>
      </c>
      <c r="BX476" s="2">
        <f t="shared" ref="BX476" si="4379">BL476*BS473+BN476*BS476-BM476*BT473-BO476*BT476</f>
        <v>-787.78692095567533</v>
      </c>
      <c r="BY476" s="8">
        <f t="shared" ref="BY476" si="4380">(BL476*BT473+BM476*BS473+BN476*BT476+BO476*BS476)</f>
        <v>0</v>
      </c>
      <c r="CA476" s="56">
        <f t="shared" ref="CA476" si="4381">(180/PI())*ATAN(-1*(BW473+BW476)/(BV473+BV476))</f>
        <v>-9.7718774561795509</v>
      </c>
      <c r="CC476" s="117">
        <f t="shared" ref="CC476" si="4382">20*LOG(((1-(10^(CA473/20)^2)*(1-((1-CC473)/(1+CC473))^2))^0.5))</f>
        <v>-6.7462229522461056E-6</v>
      </c>
      <c r="CD476" s="13"/>
      <c r="CE476" s="59">
        <f t="shared" si="3800"/>
        <v>8.9399999999999498</v>
      </c>
      <c r="CF476" s="60">
        <f t="shared" si="3801"/>
        <v>-53.044593108774123</v>
      </c>
      <c r="CG476" s="62">
        <f t="shared" si="3802"/>
        <v>-80.496890441171331</v>
      </c>
      <c r="CH476" s="64"/>
      <c r="CI476" s="86"/>
      <c r="CJ476" s="86"/>
      <c r="CK476" s="17">
        <f t="shared" si="3803"/>
        <v>-6.1058289176000795E-6</v>
      </c>
    </row>
    <row r="477" spans="2:89" ht="18.600000000000001" customHeight="1">
      <c r="CE477" s="59">
        <f t="shared" si="3800"/>
        <v>8.9599999999999493</v>
      </c>
      <c r="CF477" s="60">
        <f t="shared" si="3801"/>
        <v>-53.061251618125986</v>
      </c>
      <c r="CG477" s="62">
        <f t="shared" si="3802"/>
        <v>-80.518285060254598</v>
      </c>
      <c r="CH477" s="86"/>
      <c r="CI477" s="86"/>
      <c r="CJ477" s="86"/>
      <c r="CK477" s="17">
        <f t="shared" si="3803"/>
        <v>-6.0708040344076985E-6</v>
      </c>
    </row>
    <row r="478" spans="2:89" ht="18.600000000000001" customHeight="1" thickBot="1">
      <c r="E478" s="6" t="s">
        <v>3</v>
      </c>
      <c r="J478" s="6" t="s">
        <v>5</v>
      </c>
      <c r="O478" s="6" t="s">
        <v>10</v>
      </c>
      <c r="T478" s="6" t="s">
        <v>6</v>
      </c>
      <c r="Y478" s="6" t="s">
        <v>11</v>
      </c>
      <c r="AD478" s="6" t="s">
        <v>12</v>
      </c>
      <c r="AI478" s="6" t="s">
        <v>13</v>
      </c>
      <c r="AN478" s="6" t="s">
        <v>14</v>
      </c>
      <c r="AS478" s="6" t="s">
        <v>15</v>
      </c>
      <c r="AX478" s="6" t="s">
        <v>19</v>
      </c>
      <c r="BC478" s="6" t="s">
        <v>17</v>
      </c>
      <c r="BH478" s="6" t="s">
        <v>20</v>
      </c>
      <c r="BM478" s="6" t="s">
        <v>18</v>
      </c>
      <c r="BQ478" s="26" t="s">
        <v>16</v>
      </c>
      <c r="BR478" s="26"/>
      <c r="BS478" s="21"/>
      <c r="BT478" s="21"/>
      <c r="BU478" s="21"/>
      <c r="BV478" s="21"/>
      <c r="BW478" s="26" t="s">
        <v>21</v>
      </c>
      <c r="BX478" s="21"/>
      <c r="BY478" s="21"/>
      <c r="CE478" s="59">
        <f t="shared" si="3800"/>
        <v>8.9799999999999507</v>
      </c>
      <c r="CF478" s="60">
        <f t="shared" si="3801"/>
        <v>-53.077885862765029</v>
      </c>
      <c r="CG478" s="62">
        <f t="shared" si="3802"/>
        <v>-80.539583153534082</v>
      </c>
      <c r="CH478" s="86"/>
      <c r="CI478" s="86"/>
      <c r="CJ478" s="86"/>
      <c r="CK478" s="17">
        <f t="shared" si="3803"/>
        <v>-6.0360359075802525E-6</v>
      </c>
    </row>
    <row r="479" spans="2:89" ht="18.600000000000001" customHeight="1" thickBot="1">
      <c r="B479" s="11"/>
      <c r="D479" s="266" t="s">
        <v>113</v>
      </c>
      <c r="E479" s="267"/>
      <c r="F479" s="268" t="s">
        <v>114</v>
      </c>
      <c r="G479" s="269"/>
      <c r="H479" s="237"/>
      <c r="I479" s="262" t="s">
        <v>0</v>
      </c>
      <c r="J479" s="263"/>
      <c r="K479" s="264" t="s">
        <v>1</v>
      </c>
      <c r="L479" s="265"/>
      <c r="M479" s="21"/>
      <c r="N479" s="262" t="s">
        <v>115</v>
      </c>
      <c r="O479" s="263"/>
      <c r="P479" s="264" t="s">
        <v>116</v>
      </c>
      <c r="Q479" s="265"/>
      <c r="R479" s="21"/>
      <c r="S479" s="266" t="s">
        <v>117</v>
      </c>
      <c r="T479" s="267"/>
      <c r="U479" s="268" t="s">
        <v>118</v>
      </c>
      <c r="V479" s="269"/>
      <c r="W479" s="20"/>
      <c r="X479" s="262" t="s">
        <v>119</v>
      </c>
      <c r="Y479" s="263"/>
      <c r="Z479" s="264" t="s">
        <v>120</v>
      </c>
      <c r="AA479" s="265"/>
      <c r="AB479" s="20"/>
      <c r="AC479" s="262" t="s">
        <v>121</v>
      </c>
      <c r="AD479" s="263"/>
      <c r="AE479" s="264" t="s">
        <v>7</v>
      </c>
      <c r="AF479" s="265"/>
      <c r="AG479" s="20"/>
      <c r="AH479" s="262" t="s">
        <v>122</v>
      </c>
      <c r="AI479" s="263"/>
      <c r="AJ479" s="264" t="s">
        <v>123</v>
      </c>
      <c r="AK479" s="265"/>
      <c r="AL479" s="20"/>
      <c r="AM479" s="266" t="s">
        <v>124</v>
      </c>
      <c r="AN479" s="267"/>
      <c r="AO479" s="268" t="s">
        <v>125</v>
      </c>
      <c r="AP479" s="269"/>
      <c r="AQ479" s="21"/>
      <c r="AR479" s="262" t="s">
        <v>126</v>
      </c>
      <c r="AS479" s="263"/>
      <c r="AT479" s="264" t="s">
        <v>2</v>
      </c>
      <c r="AU479" s="265"/>
      <c r="AV479" s="41"/>
      <c r="AW479" s="262" t="s">
        <v>127</v>
      </c>
      <c r="AX479" s="263"/>
      <c r="AY479" s="264" t="s">
        <v>128</v>
      </c>
      <c r="AZ479" s="265"/>
      <c r="BA479" s="20"/>
      <c r="BB479" s="262" t="s">
        <v>129</v>
      </c>
      <c r="BC479" s="263"/>
      <c r="BD479" s="264" t="s">
        <v>130</v>
      </c>
      <c r="BE479" s="265"/>
      <c r="BF479" s="41"/>
      <c r="BG479" s="266" t="s">
        <v>131</v>
      </c>
      <c r="BH479" s="267"/>
      <c r="BI479" s="268" t="s">
        <v>132</v>
      </c>
      <c r="BJ479" s="269"/>
      <c r="BK479" s="41"/>
      <c r="BL479" s="262" t="s">
        <v>133</v>
      </c>
      <c r="BM479" s="263"/>
      <c r="BN479" s="264" t="s">
        <v>134</v>
      </c>
      <c r="BO479" s="265"/>
      <c r="BP479" s="41"/>
      <c r="BQ479" s="262" t="s">
        <v>135</v>
      </c>
      <c r="BR479" s="263"/>
      <c r="BS479" s="264" t="s">
        <v>136</v>
      </c>
      <c r="BT479" s="265"/>
      <c r="BU479" s="20"/>
      <c r="BV479" s="262" t="s">
        <v>137</v>
      </c>
      <c r="BW479" s="263"/>
      <c r="BX479" s="264" t="s">
        <v>138</v>
      </c>
      <c r="BY479" s="265"/>
      <c r="CA479" s="27" t="s">
        <v>8</v>
      </c>
      <c r="CC479" s="113" t="s">
        <v>74</v>
      </c>
      <c r="CD479" s="13"/>
      <c r="CE479" s="59">
        <f t="shared" si="3800"/>
        <v>8.9999999999999503</v>
      </c>
      <c r="CF479" s="60">
        <f t="shared" si="3801"/>
        <v>-53.094495858947035</v>
      </c>
      <c r="CG479" s="62">
        <f t="shared" si="3802"/>
        <v>-80.560785375525839</v>
      </c>
      <c r="CH479" s="64"/>
      <c r="CI479" s="86"/>
      <c r="CJ479" s="86"/>
      <c r="CK479" s="17">
        <f t="shared" si="3803"/>
        <v>-6.0015223210886115E-6</v>
      </c>
    </row>
    <row r="480" spans="2:89" ht="18.600000000000001" customHeight="1" thickTop="1" thickBot="1">
      <c r="B480" s="37">
        <v>1.38</v>
      </c>
      <c r="D480" s="1">
        <v>1</v>
      </c>
      <c r="E480" s="7">
        <v>0</v>
      </c>
      <c r="F480" s="2">
        <v>0</v>
      </c>
      <c r="G480" s="8">
        <v>0</v>
      </c>
      <c r="I480" s="1">
        <v>1</v>
      </c>
      <c r="J480" s="9">
        <v>0</v>
      </c>
      <c r="K480" s="2">
        <v>0</v>
      </c>
      <c r="L480" s="8">
        <f t="shared" ref="L480:L543" si="4383">IF(0=(1-$J$9*$K$9*$B480^2),10^18,$B480*$K$9/(1-$J$9*$K$9*$B480^2))</f>
        <v>2.950186380091965</v>
      </c>
      <c r="N480" s="1">
        <f t="shared" ref="N480" si="4384">D480*I480+F480*I483-E480*J480-G480*J483</f>
        <v>1</v>
      </c>
      <c r="O480" s="9">
        <f t="shared" ref="O480" si="4385">(D480*J480+E480*I480+F480*J483+G480*I483)</f>
        <v>0</v>
      </c>
      <c r="P480" s="2">
        <f t="shared" ref="P480" si="4386">D480*K480+F480*K483-E480*L480-G480*L483</f>
        <v>0</v>
      </c>
      <c r="Q480" s="8">
        <f t="shared" ref="Q480" si="4387">(D480*L480+E480*K480+F480*L483+G480*K483)</f>
        <v>2.950186380091965</v>
      </c>
      <c r="S480" s="1">
        <v>1</v>
      </c>
      <c r="T480" s="7">
        <v>0</v>
      </c>
      <c r="U480" s="2">
        <v>0</v>
      </c>
      <c r="V480" s="8">
        <v>0</v>
      </c>
      <c r="X480" s="1">
        <f t="shared" ref="X480" si="4388">N480*S480+P480*S483-O480*T480-Q480*T483</f>
        <v>-5.1528910132015211</v>
      </c>
      <c r="Y480" s="9">
        <f t="shared" ref="Y480" si="4389">(N480*T480+O480*S480+P480*T483+Q480*S483)</f>
        <v>0</v>
      </c>
      <c r="Z480" s="2">
        <f t="shared" ref="Z480" si="4390">N480*U480+P480*U483-O480*V480-Q480*V483</f>
        <v>0</v>
      </c>
      <c r="AA480" s="8">
        <f t="shared" ref="AA480" si="4391">(N480*V480+O480*U480+P480*V483+Q480*U483)</f>
        <v>2.950186380091965</v>
      </c>
      <c r="AB480" s="20"/>
      <c r="AC480" s="1">
        <v>1</v>
      </c>
      <c r="AD480" s="9">
        <v>0</v>
      </c>
      <c r="AE480" s="2">
        <v>0</v>
      </c>
      <c r="AF480" s="8">
        <f t="shared" ref="AF480:AF543" si="4392">IF(0=(1-$AE$9*$AD$9*$B480^2),10^18,$B480*$AE$9/(1-$AE$9*$AD$9*$B480^2))</f>
        <v>-2.5361449802701181</v>
      </c>
      <c r="AH480" s="1">
        <f t="shared" ref="AH480" si="4393">X480*AC480+Z480*AC483-Y480*AD480-AA480*AD483</f>
        <v>-5.1528910132015211</v>
      </c>
      <c r="AI480" s="9">
        <f t="shared" ref="AI480" si="4394">(X480*AD480+Y480*AC480+Z480*AD483+AA480*AC483)</f>
        <v>0</v>
      </c>
      <c r="AJ480" s="2">
        <f t="shared" ref="AJ480" si="4395">X480*AE480+Z480*AE483-Y480*AF480-AA480*AF483</f>
        <v>0</v>
      </c>
      <c r="AK480" s="8">
        <f t="shared" ref="AK480" si="4396">(X480*AF480+Y480*AE480+Z480*AF483+AA480*AE483)</f>
        <v>16.018665057102005</v>
      </c>
      <c r="AM480" s="1">
        <v>1</v>
      </c>
      <c r="AN480" s="7">
        <v>0</v>
      </c>
      <c r="AO480" s="2">
        <v>0</v>
      </c>
      <c r="AP480" s="8">
        <v>0</v>
      </c>
      <c r="AR480" s="1">
        <f t="shared" ref="AR480" si="4397">AH480*AM480+AJ480*AM483-AI480*AN480-AK480*AN483</f>
        <v>-33.39962830295314</v>
      </c>
      <c r="AS480" s="9">
        <f t="shared" ref="AS480" si="4398">(AH480*AN480+AI480*AM480+AJ480*AN483+AK480*AM483)</f>
        <v>0</v>
      </c>
      <c r="AT480" s="2">
        <f t="shared" ref="AT480" si="4399">AH480*AO480+AJ480*AO483-AI480*AP480-AK480*AP483</f>
        <v>0</v>
      </c>
      <c r="AU480" s="8">
        <f t="shared" ref="AU480" si="4400">(AH480*AP480+AI480*AO480+AJ480*AP483+AK480*AO483)</f>
        <v>16.018665057102005</v>
      </c>
      <c r="AV480" s="20"/>
      <c r="AW480" s="1">
        <v>1</v>
      </c>
      <c r="AX480" s="9">
        <v>0</v>
      </c>
      <c r="AY480" s="2">
        <v>0</v>
      </c>
      <c r="AZ480" s="8">
        <f t="shared" ref="AZ480:AZ543" si="4401">IF(0=(1-$AX$9*$AY$9*$B480^2),10^18,$B480*$AY$9/(1-$AX$9*$AY$9*$B480^2))</f>
        <v>-12.686871942436124</v>
      </c>
      <c r="BB480" s="1">
        <f t="shared" ref="BB480" si="4402">AR480*AW480+AT480*AW483-AS480*AX480-AU480*AX483</f>
        <v>-33.39962830295314</v>
      </c>
      <c r="BC480" s="9">
        <f t="shared" ref="BC480" si="4403">(AR480*AX480+AS480*AW480+AT480*AX483+AU480*AW483)</f>
        <v>0</v>
      </c>
      <c r="BD480" s="2">
        <f t="shared" ref="BD480" si="4404">AR480*AY480+AT480*AY483-AS480*AZ480-AU480*AZ483</f>
        <v>0</v>
      </c>
      <c r="BE480" s="8">
        <f t="shared" ref="BE480" si="4405">(AR480*AZ480+AS480*AY480+AT480*AZ483+AU480*AY483)</f>
        <v>439.75547226163366</v>
      </c>
      <c r="BG480" s="1">
        <v>1</v>
      </c>
      <c r="BH480" s="7">
        <v>0</v>
      </c>
      <c r="BI480" s="2">
        <v>0</v>
      </c>
      <c r="BJ480" s="8">
        <v>0</v>
      </c>
      <c r="BK480" s="20"/>
      <c r="BL480" s="1">
        <f t="shared" ref="BL480" si="4406">BB480*BG480+BD480*BG483-BC480*BH480-BE480*BH483</f>
        <v>-540.7367215417546</v>
      </c>
      <c r="BM480" s="9">
        <f t="shared" ref="BM480" si="4407">(BB480*BH480+BC480*BG480+BD480*BH483+BE480*BG483)</f>
        <v>0</v>
      </c>
      <c r="BN480" s="2">
        <f t="shared" ref="BN480" si="4408">BB480*BI480+BD480*BI483-BC480*BJ480-BE480*BJ483</f>
        <v>0</v>
      </c>
      <c r="BO480" s="8">
        <f t="shared" ref="BO480" si="4409">(BB480*BJ480+BC480*BI480+BD480*BJ483+BE480*BI483)</f>
        <v>439.75547226163366</v>
      </c>
      <c r="BP480" s="20"/>
      <c r="BQ480" s="16">
        <v>1</v>
      </c>
      <c r="BR480" s="23">
        <v>0</v>
      </c>
      <c r="BS480" s="14">
        <v>0</v>
      </c>
      <c r="BT480" s="22">
        <v>0</v>
      </c>
      <c r="BV480" s="1">
        <f t="shared" ref="BV480" si="4410">BL480*BQ480+BN480*BQ483-BM480*BR480-BO480*BR483</f>
        <v>-540.7367215417546</v>
      </c>
      <c r="BW480" s="9">
        <f t="shared" ref="BW480" si="4411">(BL480*BR480+BM480*BQ480+BN480*BR483+BO480*BQ483)</f>
        <v>439.75547226163366</v>
      </c>
      <c r="BX480" s="2">
        <f t="shared" ref="BX480" si="4412">BL480*BS480+BN480*BS483-BM480*BT480-BO480*BT483</f>
        <v>0</v>
      </c>
      <c r="BY480" s="8">
        <f t="shared" ref="BY480" si="4413">(BL480*BT480+BM480*BS480+BN480*BT483+BO480*BS483)</f>
        <v>439.75547226163366</v>
      </c>
      <c r="CA480" s="28">
        <f t="shared" ref="CA480" si="4414">20*LOG(((1+$BR$9)/$BR$9)/((BV480+BV483)^2+(BW480+BW483)^2)^0.5)</f>
        <v>-54.84366442578213</v>
      </c>
      <c r="CC480" s="114">
        <f t="shared" ref="CC480" si="4415">((BV480^2+BW480^2)^0.5)/((BV483^2+BW483^2)^0.5)</f>
        <v>0.81330374019286833</v>
      </c>
      <c r="CD480" s="13"/>
      <c r="CE480" s="59">
        <f t="shared" si="3800"/>
        <v>9.0199999999999498</v>
      </c>
      <c r="CF480" s="60">
        <f t="shared" si="3801"/>
        <v>-53.111081623701857</v>
      </c>
      <c r="CG480" s="62">
        <f t="shared" si="3802"/>
        <v>-80.581892374817329</v>
      </c>
      <c r="CH480" s="64"/>
      <c r="CI480" s="86"/>
      <c r="CJ480" s="86"/>
      <c r="CK480" s="17">
        <f t="shared" si="3803"/>
        <v>-5.9672610762616039E-6</v>
      </c>
    </row>
    <row r="481" spans="2:89" ht="18.600000000000001" customHeight="1" thickBot="1">
      <c r="D481" s="3"/>
      <c r="G481" s="4"/>
      <c r="I481" s="3"/>
      <c r="L481" s="4"/>
      <c r="N481" s="3"/>
      <c r="Q481" s="4"/>
      <c r="S481" s="3"/>
      <c r="V481" s="4"/>
      <c r="X481" s="3"/>
      <c r="AA481" s="4"/>
      <c r="AC481" s="3"/>
      <c r="AF481" s="4"/>
      <c r="AH481" s="3"/>
      <c r="AK481" s="4"/>
      <c r="AM481" s="3"/>
      <c r="AP481" s="4"/>
      <c r="AR481" s="3"/>
      <c r="AU481" s="4"/>
      <c r="AW481" s="3"/>
      <c r="AZ481" s="4"/>
      <c r="BB481" s="3"/>
      <c r="BE481" s="4"/>
      <c r="BG481" s="3"/>
      <c r="BJ481" s="4"/>
      <c r="BL481" s="3"/>
      <c r="BO481" s="4"/>
      <c r="BQ481" s="16"/>
      <c r="BR481" s="14"/>
      <c r="BS481" s="14"/>
      <c r="BT481" s="17"/>
      <c r="BV481" s="3"/>
      <c r="BY481" s="4"/>
      <c r="CC481" s="115"/>
      <c r="CD481" s="13"/>
      <c r="CE481" s="59">
        <f t="shared" ref="CE481:CE530" si="4416">INDEX(B:B,(ROW()-33)*7+25)</f>
        <v>9.0399999999999494</v>
      </c>
      <c r="CF481" s="60">
        <f t="shared" si="3801"/>
        <v>-53.127643174815844</v>
      </c>
      <c r="CG481" s="62">
        <f t="shared" si="3802"/>
        <v>-80.602904794134673</v>
      </c>
      <c r="CH481" s="64"/>
      <c r="CI481" s="86"/>
      <c r="CJ481" s="86"/>
      <c r="CK481" s="17">
        <f t="shared" si="3803"/>
        <v>-5.9332499966076673E-6</v>
      </c>
    </row>
    <row r="482" spans="2:89" ht="18.600000000000001" customHeight="1" thickBot="1">
      <c r="D482" s="271" t="s">
        <v>141</v>
      </c>
      <c r="E482" s="272"/>
      <c r="F482" s="273" t="s">
        <v>142</v>
      </c>
      <c r="G482" s="274"/>
      <c r="H482" s="237"/>
      <c r="I482" s="271" t="s">
        <v>143</v>
      </c>
      <c r="J482" s="272"/>
      <c r="K482" s="273" t="s">
        <v>144</v>
      </c>
      <c r="L482" s="274"/>
      <c r="N482" s="262" t="s">
        <v>145</v>
      </c>
      <c r="O482" s="263"/>
      <c r="P482" s="264" t="s">
        <v>146</v>
      </c>
      <c r="Q482" s="265"/>
      <c r="S482" s="271" t="s">
        <v>147</v>
      </c>
      <c r="T482" s="272"/>
      <c r="U482" s="273" t="s">
        <v>148</v>
      </c>
      <c r="V482" s="274"/>
      <c r="W482" s="20"/>
      <c r="X482" s="262" t="s">
        <v>149</v>
      </c>
      <c r="Y482" s="263"/>
      <c r="Z482" s="264" t="s">
        <v>150</v>
      </c>
      <c r="AA482" s="265"/>
      <c r="AB482" s="20"/>
      <c r="AC482" s="271" t="s">
        <v>151</v>
      </c>
      <c r="AD482" s="272"/>
      <c r="AE482" s="273" t="s">
        <v>152</v>
      </c>
      <c r="AF482" s="274"/>
      <c r="AG482" s="20"/>
      <c r="AH482" s="262" t="s">
        <v>153</v>
      </c>
      <c r="AI482" s="263"/>
      <c r="AJ482" s="264" t="s">
        <v>154</v>
      </c>
      <c r="AK482" s="265"/>
      <c r="AL482" s="20"/>
      <c r="AM482" s="271" t="s">
        <v>155</v>
      </c>
      <c r="AN482" s="272"/>
      <c r="AO482" s="273" t="s">
        <v>156</v>
      </c>
      <c r="AP482" s="274"/>
      <c r="AR482" s="262" t="s">
        <v>157</v>
      </c>
      <c r="AS482" s="263"/>
      <c r="AT482" s="264" t="s">
        <v>158</v>
      </c>
      <c r="AU482" s="265"/>
      <c r="AV482" s="41"/>
      <c r="AW482" s="271" t="s">
        <v>159</v>
      </c>
      <c r="AX482" s="272"/>
      <c r="AY482" s="273" t="s">
        <v>160</v>
      </c>
      <c r="AZ482" s="274"/>
      <c r="BA482" s="20"/>
      <c r="BB482" s="262" t="s">
        <v>161</v>
      </c>
      <c r="BC482" s="263"/>
      <c r="BD482" s="264" t="s">
        <v>162</v>
      </c>
      <c r="BE482" s="265"/>
      <c r="BF482" s="41"/>
      <c r="BG482" s="271" t="s">
        <v>163</v>
      </c>
      <c r="BH482" s="272"/>
      <c r="BI482" s="273" t="s">
        <v>164</v>
      </c>
      <c r="BJ482" s="274"/>
      <c r="BK482" s="41"/>
      <c r="BL482" s="262" t="s">
        <v>165</v>
      </c>
      <c r="BM482" s="263"/>
      <c r="BN482" s="264" t="s">
        <v>166</v>
      </c>
      <c r="BO482" s="265"/>
      <c r="BP482" s="41"/>
      <c r="BQ482" s="271" t="s">
        <v>167</v>
      </c>
      <c r="BR482" s="272"/>
      <c r="BS482" s="273" t="s">
        <v>168</v>
      </c>
      <c r="BT482" s="274"/>
      <c r="BU482" s="20"/>
      <c r="BV482" s="262" t="s">
        <v>169</v>
      </c>
      <c r="BW482" s="263"/>
      <c r="BX482" s="264" t="s">
        <v>170</v>
      </c>
      <c r="BY482" s="265"/>
      <c r="CA482" s="55" t="s">
        <v>35</v>
      </c>
      <c r="CC482" s="116" t="s">
        <v>75</v>
      </c>
      <c r="CD482" s="13"/>
      <c r="CE482" s="59">
        <f t="shared" si="4416"/>
        <v>9.0599999999999508</v>
      </c>
      <c r="CF482" s="60">
        <f t="shared" ref="CF482:CF530" si="4417">INDEX(CA:CA,(ROW()-33)*7+25)</f>
        <v>-53.144180530814666</v>
      </c>
      <c r="CG482" s="62">
        <f t="shared" ref="CG482:CG530" si="4418">INDEX(CA:CA,(ROW()-33)*7+28)</f>
        <v>-80.623823270409034</v>
      </c>
      <c r="CH482" s="64"/>
      <c r="CI482" s="86"/>
      <c r="CJ482" s="86"/>
      <c r="CK482" s="17">
        <f t="shared" ref="CK482:CK530" si="4419">INDEX(CC:CC,(ROW()-33)*7+28)</f>
        <v>-5.8994869278148386E-6</v>
      </c>
    </row>
    <row r="483" spans="2:89" ht="18.600000000000001" customHeight="1" thickTop="1" thickBot="1">
      <c r="D483" s="1">
        <v>0</v>
      </c>
      <c r="E483" s="9">
        <f t="shared" ref="E483" si="4420">$E$9*$B480</f>
        <v>1.6239839999999999</v>
      </c>
      <c r="F483" s="2">
        <v>1</v>
      </c>
      <c r="G483" s="8">
        <v>0</v>
      </c>
      <c r="I483" s="1">
        <v>0</v>
      </c>
      <c r="J483" s="9">
        <v>0</v>
      </c>
      <c r="K483" s="2">
        <v>1</v>
      </c>
      <c r="L483" s="8">
        <v>0</v>
      </c>
      <c r="N483" s="1">
        <f t="shared" ref="N483" si="4421">D483*I480+F483*I483-E483*J480-G483*J483</f>
        <v>0</v>
      </c>
      <c r="O483" s="9">
        <f t="shared" ref="O483" si="4422">(D483*J480+E483*I480+F483*J483+G483*I483)</f>
        <v>1.6239839999999999</v>
      </c>
      <c r="P483" s="2">
        <f t="shared" ref="P483" si="4423">D483*K480+F483*K483-E483*L480-G483*L483</f>
        <v>-3.7910554782872694</v>
      </c>
      <c r="Q483" s="8">
        <f t="shared" ref="Q483" si="4424">(D483*L480+E483*K480+F483*L483+G483*K483)</f>
        <v>0</v>
      </c>
      <c r="S483" s="1">
        <v>0</v>
      </c>
      <c r="T483" s="9">
        <f t="shared" ref="T483" si="4425">$T$9*$B480</f>
        <v>2.0855939999999999</v>
      </c>
      <c r="U483" s="2">
        <v>1</v>
      </c>
      <c r="V483" s="8">
        <v>0</v>
      </c>
      <c r="X483" s="1">
        <f t="shared" ref="X483" si="4426">N483*S480+P483*S483-O483*T480-Q483*T483</f>
        <v>0</v>
      </c>
      <c r="Y483" s="9">
        <f t="shared" ref="Y483" si="4427">(N483*T480+O483*S480+P483*T483+Q483*S483)</f>
        <v>-6.2826185591830592</v>
      </c>
      <c r="Z483" s="2">
        <f t="shared" ref="Z483" si="4428">N483*U480+P483*U483-O483*V480-Q483*V483</f>
        <v>-3.7910554782872694</v>
      </c>
      <c r="AA483" s="8">
        <f t="shared" ref="AA483" si="4429">(N483*V480+O483*U480+P483*V483+Q483*U483)</f>
        <v>0</v>
      </c>
      <c r="AB483" s="20"/>
      <c r="AC483" s="1">
        <v>0</v>
      </c>
      <c r="AD483" s="9">
        <v>0</v>
      </c>
      <c r="AE483" s="2">
        <v>1</v>
      </c>
      <c r="AF483" s="8">
        <v>0</v>
      </c>
      <c r="AH483" s="1">
        <f t="shared" ref="AH483" si="4430">X483*AC480+Z483*AC483-Y483*AD480-AA483*AD483</f>
        <v>0</v>
      </c>
      <c r="AI483" s="9">
        <f t="shared" ref="AI483" si="4431">(X483*AD480+Y483*AC480+Z483*AD483+AA483*AC483)</f>
        <v>-6.2826185591830592</v>
      </c>
      <c r="AJ483" s="2">
        <f t="shared" ref="AJ483" si="4432">X483*AE480+Z483*AE483-Y483*AF480-AA483*AF483</f>
        <v>-19.724687000111267</v>
      </c>
      <c r="AK483" s="8">
        <f t="shared" ref="AK483" si="4433">(X483*AF480+Y483*AE480+Z483*AF483+AA483*AE483)</f>
        <v>0</v>
      </c>
      <c r="AM483" s="1">
        <v>0</v>
      </c>
      <c r="AN483" s="9">
        <f t="shared" ref="AN483" si="4434">$AN$9*$B480</f>
        <v>1.7633639999999999</v>
      </c>
      <c r="AO483" s="2">
        <v>1</v>
      </c>
      <c r="AP483" s="8">
        <v>0</v>
      </c>
      <c r="AR483" s="1">
        <f t="shared" ref="AR483" si="4435">AH483*AM480+AJ483*AM483-AI483*AN480-AK483*AN483</f>
        <v>0</v>
      </c>
      <c r="AS483" s="9">
        <f t="shared" ref="AS483" si="4436">(AH483*AN480+AI483*AM480+AJ483*AN483+AK483*AM483)</f>
        <v>-41.064421526447262</v>
      </c>
      <c r="AT483" s="2">
        <f t="shared" ref="AT483" si="4437">AH483*AO480+AJ483*AO483-AI483*AP480-AK483*AP483</f>
        <v>-19.724687000111267</v>
      </c>
      <c r="AU483" s="8">
        <f t="shared" ref="AU483" si="4438">(AH483*AP480+AI483*AO480+AJ483*AP483+AK483*AO483)</f>
        <v>0</v>
      </c>
      <c r="AV483" s="20"/>
      <c r="AW483" s="1">
        <v>0</v>
      </c>
      <c r="AX483" s="9">
        <v>0</v>
      </c>
      <c r="AY483" s="2">
        <v>1</v>
      </c>
      <c r="AZ483" s="8">
        <v>0</v>
      </c>
      <c r="BB483" s="1">
        <f t="shared" ref="BB483" si="4439">AR483*AW480+AT483*AW483-AS483*AX480-AU483*AX483</f>
        <v>0</v>
      </c>
      <c r="BC483" s="9">
        <f t="shared" ref="BC483" si="4440">(AR483*AX480+AS483*AW480+AT483*AX483+AU483*AW483)</f>
        <v>-41.064421526447262</v>
      </c>
      <c r="BD483" s="2">
        <f t="shared" ref="BD483" si="4441">AR483*AY480+AT483*AY483-AS483*AZ480-AU483*AZ483</f>
        <v>-540.70374429636502</v>
      </c>
      <c r="BE483" s="8">
        <f t="shared" ref="BE483" si="4442">(AR483*AZ480+AS483*AY480+AT483*AZ483+AU483*AY483)</f>
        <v>0</v>
      </c>
      <c r="BG483" s="1">
        <v>0</v>
      </c>
      <c r="BH483" s="9">
        <f t="shared" ref="BH483" si="4443">$BH$9*$B480</f>
        <v>1.1536799999999998</v>
      </c>
      <c r="BI483" s="2">
        <v>1</v>
      </c>
      <c r="BJ483" s="8">
        <v>0</v>
      </c>
      <c r="BK483" s="20"/>
      <c r="BL483" s="1">
        <f t="shared" ref="BL483" si="4444">BB483*BG480+BD483*BG483-BC483*BH480-BE483*BH483</f>
        <v>0</v>
      </c>
      <c r="BM483" s="9">
        <f t="shared" ref="BM483" si="4445">(BB483*BH480+BC483*BG480+BD483*BH483+BE483*BG483)</f>
        <v>-664.86351724627764</v>
      </c>
      <c r="BN483" s="2">
        <f t="shared" ref="BN483" si="4446">BB483*BI480+BD483*BI483-BC483*BJ480-BE483*BJ483</f>
        <v>-540.70374429636502</v>
      </c>
      <c r="BO483" s="8">
        <f t="shared" ref="BO483" si="4447">(BB483*BJ480+BC483*BI480+BD483*BJ483+BE483*BI483)</f>
        <v>0</v>
      </c>
      <c r="BP483" s="20"/>
      <c r="BQ483" s="18">
        <f t="shared" ref="BQ483:BQ546" si="4448">1/$BR$9</f>
        <v>1</v>
      </c>
      <c r="BR483" s="25">
        <v>0</v>
      </c>
      <c r="BS483" s="19">
        <v>1</v>
      </c>
      <c r="BT483" s="24">
        <v>0</v>
      </c>
      <c r="BV483" s="1">
        <f t="shared" ref="BV483" si="4449">BL483*BQ480+BN483*BQ483-BM483*BR480-BO483*BR483</f>
        <v>-540.70374429636502</v>
      </c>
      <c r="BW483" s="9">
        <f t="shared" ref="BW483" si="4450">(BL483*BR480+BM483*BQ480+BN483*BR483+BO483*BQ483)</f>
        <v>-664.86351724627764</v>
      </c>
      <c r="BX483" s="2">
        <f t="shared" ref="BX483" si="4451">BL483*BS480+BN483*BS483-BM483*BT480-BO483*BT483</f>
        <v>-540.70374429636502</v>
      </c>
      <c r="BY483" s="8">
        <f t="shared" ref="BY483" si="4452">(BL483*BT480+BM483*BS480+BN483*BT483+BO483*BS483)</f>
        <v>0</v>
      </c>
      <c r="CA483" s="56">
        <f t="shared" ref="CA483" si="4453">(180/PI())*ATAN(-1*(BW480+BW483)/(BV480+BV483))</f>
        <v>-11.758536736397774</v>
      </c>
      <c r="CC483" s="117">
        <f t="shared" ref="CC483" si="4454">20*LOG(((1-(10^(CA480/20)^2)*(1-((1-CC480)/(1+CC480))^2))^0.5))</f>
        <v>-1.4086082225390674E-5</v>
      </c>
      <c r="CD483" s="13"/>
      <c r="CE483" s="59">
        <f t="shared" si="4416"/>
        <v>9.0799999999999503</v>
      </c>
      <c r="CF483" s="60">
        <f t="shared" si="4417"/>
        <v>-53.160693710946283</v>
      </c>
      <c r="CG483" s="62">
        <f t="shared" si="4418"/>
        <v>-80.644648434841883</v>
      </c>
      <c r="CH483" s="64"/>
      <c r="CI483" s="86"/>
      <c r="CJ483" s="86"/>
      <c r="CK483" s="17">
        <f t="shared" si="4419"/>
        <v>-5.8659697319647881E-6</v>
      </c>
    </row>
    <row r="484" spans="2:89" ht="18.600000000000001" customHeight="1">
      <c r="CE484" s="59">
        <f t="shared" si="4416"/>
        <v>9.0999999999999499</v>
      </c>
      <c r="CF484" s="60">
        <f t="shared" si="4417"/>
        <v>-53.177182735164493</v>
      </c>
      <c r="CG484" s="62">
        <f t="shared" si="4418"/>
        <v>-80.665380912969809</v>
      </c>
      <c r="CH484" s="86"/>
      <c r="CI484" s="86"/>
      <c r="CJ484" s="86"/>
      <c r="CK484" s="17">
        <f t="shared" si="4419"/>
        <v>-5.8326962952474436E-6</v>
      </c>
    </row>
    <row r="485" spans="2:89" ht="18.600000000000001" customHeight="1" thickBot="1">
      <c r="E485" s="6" t="s">
        <v>3</v>
      </c>
      <c r="J485" s="6" t="s">
        <v>5</v>
      </c>
      <c r="O485" s="6" t="s">
        <v>10</v>
      </c>
      <c r="T485" s="6" t="s">
        <v>6</v>
      </c>
      <c r="Y485" s="6" t="s">
        <v>11</v>
      </c>
      <c r="AD485" s="6" t="s">
        <v>12</v>
      </c>
      <c r="AI485" s="6" t="s">
        <v>13</v>
      </c>
      <c r="AN485" s="6" t="s">
        <v>14</v>
      </c>
      <c r="AS485" s="6" t="s">
        <v>15</v>
      </c>
      <c r="AX485" s="6" t="s">
        <v>19</v>
      </c>
      <c r="BC485" s="6" t="s">
        <v>17</v>
      </c>
      <c r="BH485" s="6" t="s">
        <v>20</v>
      </c>
      <c r="BM485" s="6" t="s">
        <v>18</v>
      </c>
      <c r="BQ485" s="26" t="s">
        <v>16</v>
      </c>
      <c r="BR485" s="26"/>
      <c r="BS485" s="21"/>
      <c r="BT485" s="21"/>
      <c r="BU485" s="21"/>
      <c r="BV485" s="21"/>
      <c r="BW485" s="26" t="s">
        <v>21</v>
      </c>
      <c r="BX485" s="21"/>
      <c r="BY485" s="21"/>
      <c r="CE485" s="59">
        <f t="shared" si="4416"/>
        <v>9.1199999999999495</v>
      </c>
      <c r="CF485" s="60">
        <f t="shared" si="4417"/>
        <v>-53.193647624112657</v>
      </c>
      <c r="CG485" s="62">
        <f t="shared" si="4418"/>
        <v>-80.686021324727875</v>
      </c>
      <c r="CH485" s="86"/>
      <c r="CI485" s="86"/>
      <c r="CJ485" s="86"/>
      <c r="CK485" s="17">
        <f t="shared" si="4419"/>
        <v>-5.7996645221750203E-6</v>
      </c>
    </row>
    <row r="486" spans="2:89" ht="18.600000000000001" customHeight="1" thickBot="1">
      <c r="B486" s="11"/>
      <c r="D486" s="266" t="s">
        <v>113</v>
      </c>
      <c r="E486" s="267"/>
      <c r="F486" s="268" t="s">
        <v>114</v>
      </c>
      <c r="G486" s="269"/>
      <c r="H486" s="237"/>
      <c r="I486" s="262" t="s">
        <v>0</v>
      </c>
      <c r="J486" s="263"/>
      <c r="K486" s="264" t="s">
        <v>1</v>
      </c>
      <c r="L486" s="265"/>
      <c r="M486" s="21"/>
      <c r="N486" s="262" t="s">
        <v>115</v>
      </c>
      <c r="O486" s="263"/>
      <c r="P486" s="264" t="s">
        <v>116</v>
      </c>
      <c r="Q486" s="265"/>
      <c r="R486" s="21"/>
      <c r="S486" s="266" t="s">
        <v>117</v>
      </c>
      <c r="T486" s="267"/>
      <c r="U486" s="268" t="s">
        <v>118</v>
      </c>
      <c r="V486" s="269"/>
      <c r="W486" s="20"/>
      <c r="X486" s="262" t="s">
        <v>119</v>
      </c>
      <c r="Y486" s="263"/>
      <c r="Z486" s="264" t="s">
        <v>120</v>
      </c>
      <c r="AA486" s="265"/>
      <c r="AB486" s="20"/>
      <c r="AC486" s="262" t="s">
        <v>121</v>
      </c>
      <c r="AD486" s="263"/>
      <c r="AE486" s="264" t="s">
        <v>7</v>
      </c>
      <c r="AF486" s="265"/>
      <c r="AG486" s="20"/>
      <c r="AH486" s="262" t="s">
        <v>122</v>
      </c>
      <c r="AI486" s="263"/>
      <c r="AJ486" s="264" t="s">
        <v>123</v>
      </c>
      <c r="AK486" s="265"/>
      <c r="AL486" s="20"/>
      <c r="AM486" s="266" t="s">
        <v>124</v>
      </c>
      <c r="AN486" s="267"/>
      <c r="AO486" s="268" t="s">
        <v>125</v>
      </c>
      <c r="AP486" s="269"/>
      <c r="AQ486" s="21"/>
      <c r="AR486" s="262" t="s">
        <v>126</v>
      </c>
      <c r="AS486" s="263"/>
      <c r="AT486" s="264" t="s">
        <v>2</v>
      </c>
      <c r="AU486" s="265"/>
      <c r="AV486" s="41"/>
      <c r="AW486" s="262" t="s">
        <v>127</v>
      </c>
      <c r="AX486" s="263"/>
      <c r="AY486" s="264" t="s">
        <v>128</v>
      </c>
      <c r="AZ486" s="265"/>
      <c r="BA486" s="20"/>
      <c r="BB486" s="262" t="s">
        <v>129</v>
      </c>
      <c r="BC486" s="263"/>
      <c r="BD486" s="264" t="s">
        <v>130</v>
      </c>
      <c r="BE486" s="265"/>
      <c r="BF486" s="41"/>
      <c r="BG486" s="266" t="s">
        <v>131</v>
      </c>
      <c r="BH486" s="267"/>
      <c r="BI486" s="268" t="s">
        <v>132</v>
      </c>
      <c r="BJ486" s="269"/>
      <c r="BK486" s="41"/>
      <c r="BL486" s="262" t="s">
        <v>133</v>
      </c>
      <c r="BM486" s="263"/>
      <c r="BN486" s="264" t="s">
        <v>134</v>
      </c>
      <c r="BO486" s="265"/>
      <c r="BP486" s="41"/>
      <c r="BQ486" s="262" t="s">
        <v>135</v>
      </c>
      <c r="BR486" s="263"/>
      <c r="BS486" s="264" t="s">
        <v>136</v>
      </c>
      <c r="BT486" s="265"/>
      <c r="BU486" s="20"/>
      <c r="BV486" s="262" t="s">
        <v>137</v>
      </c>
      <c r="BW486" s="263"/>
      <c r="BX486" s="264" t="s">
        <v>138</v>
      </c>
      <c r="BY486" s="265"/>
      <c r="CA486" s="27" t="s">
        <v>8</v>
      </c>
      <c r="CC486" s="113" t="s">
        <v>74</v>
      </c>
      <c r="CD486" s="13"/>
      <c r="CE486" s="59">
        <f t="shared" si="4416"/>
        <v>9.1399999999999508</v>
      </c>
      <c r="CF486" s="60">
        <f t="shared" si="4417"/>
        <v>-53.210088399107782</v>
      </c>
      <c r="CG486" s="62">
        <f t="shared" si="4418"/>
        <v>-80.706570284512679</v>
      </c>
      <c r="CH486" s="64"/>
      <c r="CI486" s="86"/>
      <c r="CJ486" s="86"/>
      <c r="CK486" s="17">
        <f t="shared" si="4419"/>
        <v>-5.7668723365463458E-6</v>
      </c>
    </row>
    <row r="487" spans="2:89" ht="18.600000000000001" customHeight="1" thickTop="1" thickBot="1">
      <c r="B487" s="37">
        <v>1.4</v>
      </c>
      <c r="D487" s="1">
        <v>1</v>
      </c>
      <c r="E487" s="7">
        <v>0</v>
      </c>
      <c r="F487" s="2">
        <v>0</v>
      </c>
      <c r="G487" s="8">
        <v>0</v>
      </c>
      <c r="I487" s="1">
        <v>1</v>
      </c>
      <c r="J487" s="9">
        <v>0</v>
      </c>
      <c r="K487" s="2">
        <v>0</v>
      </c>
      <c r="L487" s="8">
        <f t="shared" ref="L487:L550" si="4455">IF(0=(1-$J$9*$K$9*$B487^2),10^18,$B487*$K$9/(1-$J$9*$K$9*$B487^2))</f>
        <v>3.0635497276733279</v>
      </c>
      <c r="N487" s="1">
        <f t="shared" ref="N487" si="4456">D487*I487+F487*I490-E487*J487-G487*J490</f>
        <v>1</v>
      </c>
      <c r="O487" s="9">
        <f t="shared" ref="O487" si="4457">(D487*J487+E487*I487+F487*J490+G487*I490)</f>
        <v>0</v>
      </c>
      <c r="P487" s="2">
        <f t="shared" ref="P487" si="4458">D487*K487+F487*K490-E487*L487-G487*L490</f>
        <v>0</v>
      </c>
      <c r="Q487" s="8">
        <f t="shared" ref="Q487" si="4459">(D487*L487+E487*K487+F487*L490+G487*K490)</f>
        <v>3.0635497276733279</v>
      </c>
      <c r="S487" s="1">
        <v>1</v>
      </c>
      <c r="T487" s="7">
        <v>0</v>
      </c>
      <c r="U487" s="2">
        <v>0</v>
      </c>
      <c r="V487" s="8">
        <v>0</v>
      </c>
      <c r="X487" s="1">
        <f t="shared" ref="X487" si="4460">N487*S487+P487*S490-O487*T487-Q487*T490</f>
        <v>-5.4819197848057799</v>
      </c>
      <c r="Y487" s="9">
        <f t="shared" ref="Y487" si="4461">(N487*T487+O487*S487+P487*T490+Q487*S490)</f>
        <v>0</v>
      </c>
      <c r="Z487" s="2">
        <f t="shared" ref="Z487" si="4462">N487*U487+P487*U490-O487*V487-Q487*V490</f>
        <v>0</v>
      </c>
      <c r="AA487" s="8">
        <f t="shared" ref="AA487" si="4463">(N487*V487+O487*U487+P487*V490+Q487*U490)</f>
        <v>3.0635497276733279</v>
      </c>
      <c r="AB487" s="20"/>
      <c r="AC487" s="1">
        <v>1</v>
      </c>
      <c r="AD487" s="9">
        <v>0</v>
      </c>
      <c r="AE487" s="2">
        <v>0</v>
      </c>
      <c r="AF487" s="8">
        <f t="shared" ref="AF487:AF550" si="4464">IF(0=(1-$AE$9*$AD$9*$B487^2),10^18,$B487*$AE$9/(1-$AE$9*$AD$9*$B487^2))</f>
        <v>-2.3319942618584779</v>
      </c>
      <c r="AH487" s="1">
        <f t="shared" ref="AH487" si="4465">X487*AC487+Z487*AC490-Y487*AD487-AA487*AD490</f>
        <v>-5.4819197848057799</v>
      </c>
      <c r="AI487" s="9">
        <f t="shared" ref="AI487" si="4466">(X487*AD487+Y487*AC487+Z487*AD490+AA487*AC490)</f>
        <v>0</v>
      </c>
      <c r="AJ487" s="2">
        <f t="shared" ref="AJ487" si="4467">X487*AE487+Z487*AE490-Y487*AF487-AA487*AF490</f>
        <v>0</v>
      </c>
      <c r="AK487" s="8">
        <f t="shared" ref="AK487" si="4468">(X487*AF487+Y487*AE487+Z487*AF490+AA487*AE490)</f>
        <v>15.847355209808869</v>
      </c>
      <c r="AM487" s="1">
        <v>1</v>
      </c>
      <c r="AN487" s="7">
        <v>0</v>
      </c>
      <c r="AO487" s="2">
        <v>0</v>
      </c>
      <c r="AP487" s="8">
        <v>0</v>
      </c>
      <c r="AR487" s="1">
        <f t="shared" ref="AR487" si="4469">AH487*AM487+AJ487*AM490-AI487*AN487-AK487*AN490</f>
        <v>-33.831570466737062</v>
      </c>
      <c r="AS487" s="9">
        <f t="shared" ref="AS487" si="4470">(AH487*AN487+AI487*AM487+AJ487*AN490+AK487*AM490)</f>
        <v>0</v>
      </c>
      <c r="AT487" s="2">
        <f t="shared" ref="AT487" si="4471">AH487*AO487+AJ487*AO490-AI487*AP487-AK487*AP490</f>
        <v>0</v>
      </c>
      <c r="AU487" s="8">
        <f t="shared" ref="AU487" si="4472">(AH487*AP487+AI487*AO487+AJ487*AP490+AK487*AO490)</f>
        <v>15.847355209808869</v>
      </c>
      <c r="AV487" s="20"/>
      <c r="AW487" s="1">
        <v>1</v>
      </c>
      <c r="AX487" s="9">
        <v>0</v>
      </c>
      <c r="AY487" s="2">
        <v>0</v>
      </c>
      <c r="AZ487" s="8">
        <f t="shared" ref="AZ487:AZ550" si="4473">IF(0=(1-$AX$9*$AY$9*$B487^2),10^18,$B487*$AY$9/(1-$AX$9*$AY$9*$B487^2))</f>
        <v>-9.436084910310532</v>
      </c>
      <c r="BB487" s="1">
        <f t="shared" ref="BB487" si="4474">AR487*AW487+AT487*AW490-AS487*AX487-AU487*AX490</f>
        <v>-33.831570466737062</v>
      </c>
      <c r="BC487" s="9">
        <f t="shared" ref="BC487" si="4475">(AR487*AX487+AS487*AW487+AT487*AX490+AU487*AW490)</f>
        <v>0</v>
      </c>
      <c r="BD487" s="2">
        <f t="shared" ref="BD487" si="4476">AR487*AY487+AT487*AY490-AS487*AZ487-AU487*AZ490</f>
        <v>0</v>
      </c>
      <c r="BE487" s="8">
        <f t="shared" ref="BE487" si="4477">(AR487*AZ487+AS487*AY487+AT487*AZ490+AU487*AY490)</f>
        <v>335.08492678309392</v>
      </c>
      <c r="BG487" s="1">
        <v>1</v>
      </c>
      <c r="BH487" s="7">
        <v>0</v>
      </c>
      <c r="BI487" s="2">
        <v>0</v>
      </c>
      <c r="BJ487" s="8">
        <v>0</v>
      </c>
      <c r="BK487" s="20"/>
      <c r="BL487" s="1">
        <f t="shared" ref="BL487" si="4478">BB487*BG487+BD487*BG490-BC487*BH487-BE487*BH490</f>
        <v>-426.01496877367015</v>
      </c>
      <c r="BM487" s="9">
        <f t="shared" ref="BM487" si="4479">(BB487*BH487+BC487*BG487+BD487*BH490+BE487*BG490)</f>
        <v>0</v>
      </c>
      <c r="BN487" s="2">
        <f t="shared" ref="BN487" si="4480">BB487*BI487+BD487*BI490-BC487*BJ487-BE487*BJ490</f>
        <v>0</v>
      </c>
      <c r="BO487" s="8">
        <f t="shared" ref="BO487" si="4481">(BB487*BJ487+BC487*BI487+BD487*BJ490+BE487*BI490)</f>
        <v>335.08492678309392</v>
      </c>
      <c r="BP487" s="20"/>
      <c r="BQ487" s="16">
        <v>1</v>
      </c>
      <c r="BR487" s="23">
        <v>0</v>
      </c>
      <c r="BS487" s="14">
        <v>0</v>
      </c>
      <c r="BT487" s="22">
        <v>0</v>
      </c>
      <c r="BV487" s="1">
        <f t="shared" ref="BV487" si="4482">BL487*BQ487+BN487*BQ490-BM487*BR487-BO487*BR490</f>
        <v>-426.01496877367015</v>
      </c>
      <c r="BW487" s="9">
        <f t="shared" ref="BW487" si="4483">(BL487*BR487+BM487*BQ487+BN487*BR490+BO487*BQ490)</f>
        <v>335.08492678309392</v>
      </c>
      <c r="BX487" s="2">
        <f t="shared" ref="BX487" si="4484">BL487*BS487+BN487*BS490-BM487*BT487-BO487*BT490</f>
        <v>0</v>
      </c>
      <c r="BY487" s="8">
        <f t="shared" ref="BY487" si="4485">(BL487*BT487+BM487*BS487+BN487*BT490+BO487*BS490)</f>
        <v>335.08492678309392</v>
      </c>
      <c r="CA487" s="28">
        <f t="shared" ref="CA487" si="4486">20*LOG(((1+$BR$9)/$BR$9)/((BV487+BV490)^2+(BW487+BW490)^2)^0.5)</f>
        <v>-52.836153351711644</v>
      </c>
      <c r="CC487" s="114">
        <f t="shared" ref="CC487" si="4487">((BV487^2+BW487^2)^0.5)/((BV490^2+BW490^2)^0.5)</f>
        <v>0.78660486926138751</v>
      </c>
      <c r="CD487" s="13"/>
      <c r="CE487" s="59">
        <f t="shared" si="4416"/>
        <v>9.1599999999999504</v>
      </c>
      <c r="CF487" s="60">
        <f t="shared" si="4417"/>
        <v>-53.226505082124966</v>
      </c>
      <c r="CG487" s="62">
        <f t="shared" si="4418"/>
        <v>-80.727028401244155</v>
      </c>
      <c r="CH487" s="64"/>
      <c r="CI487" s="86"/>
      <c r="CJ487" s="86"/>
      <c r="CK487" s="17">
        <f t="shared" si="4419"/>
        <v>-5.7343176843398479E-6</v>
      </c>
    </row>
    <row r="488" spans="2:89" ht="18.600000000000001" customHeight="1" thickBot="1">
      <c r="D488" s="3"/>
      <c r="G488" s="4"/>
      <c r="I488" s="3"/>
      <c r="L488" s="4"/>
      <c r="N488" s="3"/>
      <c r="Q488" s="4"/>
      <c r="S488" s="3"/>
      <c r="V488" s="4"/>
      <c r="X488" s="3"/>
      <c r="AA488" s="4"/>
      <c r="AC488" s="3"/>
      <c r="AF488" s="4"/>
      <c r="AH488" s="3"/>
      <c r="AK488" s="4"/>
      <c r="AM488" s="3"/>
      <c r="AP488" s="4"/>
      <c r="AR488" s="3"/>
      <c r="AU488" s="4"/>
      <c r="AW488" s="3"/>
      <c r="AZ488" s="4"/>
      <c r="BB488" s="3"/>
      <c r="BE488" s="4"/>
      <c r="BG488" s="3"/>
      <c r="BJ488" s="4"/>
      <c r="BL488" s="3"/>
      <c r="BO488" s="4"/>
      <c r="BQ488" s="16"/>
      <c r="BR488" s="14"/>
      <c r="BS488" s="14"/>
      <c r="BT488" s="17"/>
      <c r="BV488" s="3"/>
      <c r="BY488" s="4"/>
      <c r="CC488" s="115"/>
      <c r="CD488" s="13"/>
      <c r="CE488" s="59">
        <f t="shared" si="4416"/>
        <v>9.17999999999995</v>
      </c>
      <c r="CF488" s="60">
        <f t="shared" si="4417"/>
        <v>-53.242897695782084</v>
      </c>
      <c r="CG488" s="62">
        <f t="shared" si="4418"/>
        <v>-80.747396278426763</v>
      </c>
      <c r="CH488" s="64"/>
      <c r="CI488" s="86"/>
      <c r="CJ488" s="86"/>
      <c r="CK488" s="17">
        <f t="shared" si="4419"/>
        <v>-5.7019985269632532E-6</v>
      </c>
    </row>
    <row r="489" spans="2:89" ht="18.600000000000001" customHeight="1" thickBot="1">
      <c r="D489" s="271" t="s">
        <v>141</v>
      </c>
      <c r="E489" s="272"/>
      <c r="F489" s="273" t="s">
        <v>142</v>
      </c>
      <c r="G489" s="274"/>
      <c r="H489" s="237"/>
      <c r="I489" s="271" t="s">
        <v>143</v>
      </c>
      <c r="J489" s="272"/>
      <c r="K489" s="273" t="s">
        <v>144</v>
      </c>
      <c r="L489" s="274"/>
      <c r="N489" s="262" t="s">
        <v>145</v>
      </c>
      <c r="O489" s="263"/>
      <c r="P489" s="264" t="s">
        <v>146</v>
      </c>
      <c r="Q489" s="265"/>
      <c r="S489" s="271" t="s">
        <v>147</v>
      </c>
      <c r="T489" s="272"/>
      <c r="U489" s="273" t="s">
        <v>148</v>
      </c>
      <c r="V489" s="274"/>
      <c r="W489" s="20"/>
      <c r="X489" s="262" t="s">
        <v>149</v>
      </c>
      <c r="Y489" s="263"/>
      <c r="Z489" s="264" t="s">
        <v>150</v>
      </c>
      <c r="AA489" s="265"/>
      <c r="AB489" s="20"/>
      <c r="AC489" s="271" t="s">
        <v>151</v>
      </c>
      <c r="AD489" s="272"/>
      <c r="AE489" s="273" t="s">
        <v>152</v>
      </c>
      <c r="AF489" s="274"/>
      <c r="AG489" s="20"/>
      <c r="AH489" s="262" t="s">
        <v>153</v>
      </c>
      <c r="AI489" s="263"/>
      <c r="AJ489" s="264" t="s">
        <v>154</v>
      </c>
      <c r="AK489" s="265"/>
      <c r="AL489" s="20"/>
      <c r="AM489" s="271" t="s">
        <v>155</v>
      </c>
      <c r="AN489" s="272"/>
      <c r="AO489" s="273" t="s">
        <v>156</v>
      </c>
      <c r="AP489" s="274"/>
      <c r="AR489" s="262" t="s">
        <v>157</v>
      </c>
      <c r="AS489" s="263"/>
      <c r="AT489" s="264" t="s">
        <v>158</v>
      </c>
      <c r="AU489" s="265"/>
      <c r="AV489" s="41"/>
      <c r="AW489" s="271" t="s">
        <v>159</v>
      </c>
      <c r="AX489" s="272"/>
      <c r="AY489" s="273" t="s">
        <v>160</v>
      </c>
      <c r="AZ489" s="274"/>
      <c r="BA489" s="20"/>
      <c r="BB489" s="262" t="s">
        <v>161</v>
      </c>
      <c r="BC489" s="263"/>
      <c r="BD489" s="264" t="s">
        <v>162</v>
      </c>
      <c r="BE489" s="265"/>
      <c r="BF489" s="41"/>
      <c r="BG489" s="271" t="s">
        <v>163</v>
      </c>
      <c r="BH489" s="272"/>
      <c r="BI489" s="273" t="s">
        <v>164</v>
      </c>
      <c r="BJ489" s="274"/>
      <c r="BK489" s="41"/>
      <c r="BL489" s="262" t="s">
        <v>165</v>
      </c>
      <c r="BM489" s="263"/>
      <c r="BN489" s="264" t="s">
        <v>166</v>
      </c>
      <c r="BO489" s="265"/>
      <c r="BP489" s="41"/>
      <c r="BQ489" s="271" t="s">
        <v>167</v>
      </c>
      <c r="BR489" s="272"/>
      <c r="BS489" s="273" t="s">
        <v>168</v>
      </c>
      <c r="BT489" s="274"/>
      <c r="BU489" s="20"/>
      <c r="BV489" s="262" t="s">
        <v>169</v>
      </c>
      <c r="BW489" s="263"/>
      <c r="BX489" s="264" t="s">
        <v>170</v>
      </c>
      <c r="BY489" s="265"/>
      <c r="CA489" s="55" t="s">
        <v>35</v>
      </c>
      <c r="CC489" s="116" t="s">
        <v>75</v>
      </c>
      <c r="CD489" s="13"/>
      <c r="CE489" s="59">
        <f t="shared" si="4416"/>
        <v>9.1999999999999496</v>
      </c>
      <c r="CF489" s="60">
        <f t="shared" si="4417"/>
        <v>-53.259266263324847</v>
      </c>
      <c r="CG489" s="62">
        <f t="shared" si="4418"/>
        <v>-80.767674514209787</v>
      </c>
      <c r="CH489" s="64"/>
      <c r="CI489" s="86"/>
      <c r="CJ489" s="86"/>
      <c r="CK489" s="17">
        <f t="shared" si="4419"/>
        <v>-5.6699128489682117E-6</v>
      </c>
    </row>
    <row r="490" spans="2:89" ht="18.600000000000001" customHeight="1" thickTop="1" thickBot="1">
      <c r="D490" s="1">
        <v>0</v>
      </c>
      <c r="E490" s="9">
        <f t="shared" ref="E490" si="4488">$E$9*$B487</f>
        <v>1.6475200000000001</v>
      </c>
      <c r="F490" s="2">
        <v>1</v>
      </c>
      <c r="G490" s="8">
        <v>0</v>
      </c>
      <c r="I490" s="1">
        <v>0</v>
      </c>
      <c r="J490" s="9">
        <v>0</v>
      </c>
      <c r="K490" s="2">
        <v>1</v>
      </c>
      <c r="L490" s="8">
        <v>0</v>
      </c>
      <c r="N490" s="1">
        <f t="shared" ref="N490" si="4489">D490*I487+F490*I490-E490*J487-G490*J490</f>
        <v>0</v>
      </c>
      <c r="O490" s="9">
        <f t="shared" ref="O490" si="4490">(D490*J487+E490*I487+F490*J490+G490*I490)</f>
        <v>1.6475200000000001</v>
      </c>
      <c r="P490" s="2">
        <f t="shared" ref="P490" si="4491">D490*K487+F490*K490-E490*L487-G490*L490</f>
        <v>-4.0472594473363612</v>
      </c>
      <c r="Q490" s="8">
        <f t="shared" ref="Q490" si="4492">(D490*L487+E490*K487+F490*L490+G490*K490)</f>
        <v>0</v>
      </c>
      <c r="S490" s="1">
        <v>0</v>
      </c>
      <c r="T490" s="9">
        <f t="shared" ref="T490" si="4493">$T$9*$B487</f>
        <v>2.1158199999999998</v>
      </c>
      <c r="U490" s="2">
        <v>1</v>
      </c>
      <c r="V490" s="8">
        <v>0</v>
      </c>
      <c r="X490" s="1">
        <f t="shared" ref="X490" si="4494">N490*S487+P490*S490-O490*T487-Q490*T490</f>
        <v>0</v>
      </c>
      <c r="Y490" s="9">
        <f t="shared" ref="Y490" si="4495">(N490*T487+O490*S487+P490*T490+Q490*S490)</f>
        <v>-6.9157524838632192</v>
      </c>
      <c r="Z490" s="2">
        <f t="shared" ref="Z490" si="4496">N490*U487+P490*U490-O490*V487-Q490*V490</f>
        <v>-4.0472594473363612</v>
      </c>
      <c r="AA490" s="8">
        <f t="shared" ref="AA490" si="4497">(N490*V487+O490*U487+P490*V490+Q490*U490)</f>
        <v>0</v>
      </c>
      <c r="AB490" s="20"/>
      <c r="AC490" s="1">
        <v>0</v>
      </c>
      <c r="AD490" s="9">
        <v>0</v>
      </c>
      <c r="AE490" s="2">
        <v>1</v>
      </c>
      <c r="AF490" s="8">
        <v>0</v>
      </c>
      <c r="AH490" s="1">
        <f t="shared" ref="AH490" si="4498">X490*AC487+Z490*AC490-Y490*AD487-AA490*AD490</f>
        <v>0</v>
      </c>
      <c r="AI490" s="9">
        <f t="shared" ref="AI490" si="4499">(X490*AD487+Y490*AC487+Z490*AD490+AA490*AC490)</f>
        <v>-6.9157524838632192</v>
      </c>
      <c r="AJ490" s="2">
        <f t="shared" ref="AJ490" si="4500">X490*AE487+Z490*AE490-Y490*AF487-AA490*AF490</f>
        <v>-20.174754556138904</v>
      </c>
      <c r="AK490" s="8">
        <f t="shared" ref="AK490" si="4501">(X490*AF487+Y490*AE487+Z490*AF490+AA490*AE490)</f>
        <v>0</v>
      </c>
      <c r="AM490" s="1">
        <v>0</v>
      </c>
      <c r="AN490" s="9">
        <f t="shared" ref="AN490" si="4502">$AN$9*$B487</f>
        <v>1.7889199999999998</v>
      </c>
      <c r="AO490" s="2">
        <v>1</v>
      </c>
      <c r="AP490" s="8">
        <v>0</v>
      </c>
      <c r="AR490" s="1">
        <f t="shared" ref="AR490" si="4503">AH490*AM487+AJ490*AM490-AI490*AN487-AK490*AN490</f>
        <v>0</v>
      </c>
      <c r="AS490" s="9">
        <f t="shared" ref="AS490" si="4504">(AH490*AN487+AI490*AM487+AJ490*AN490+AK490*AM490)</f>
        <v>-43.006774404431226</v>
      </c>
      <c r="AT490" s="2">
        <f t="shared" ref="AT490" si="4505">AH490*AO487+AJ490*AO490-AI490*AP487-AK490*AP490</f>
        <v>-20.174754556138904</v>
      </c>
      <c r="AU490" s="8">
        <f t="shared" ref="AU490" si="4506">(AH490*AP487+AI490*AO487+AJ490*AP490+AK490*AO490)</f>
        <v>0</v>
      </c>
      <c r="AV490" s="20"/>
      <c r="AW490" s="1">
        <v>0</v>
      </c>
      <c r="AX490" s="9">
        <v>0</v>
      </c>
      <c r="AY490" s="2">
        <v>1</v>
      </c>
      <c r="AZ490" s="8">
        <v>0</v>
      </c>
      <c r="BB490" s="1">
        <f t="shared" ref="BB490" si="4507">AR490*AW487+AT490*AW490-AS490*AX487-AU490*AX490</f>
        <v>0</v>
      </c>
      <c r="BC490" s="9">
        <f t="shared" ref="BC490" si="4508">(AR490*AX487+AS490*AW487+AT490*AX490+AU490*AW490)</f>
        <v>-43.006774404431226</v>
      </c>
      <c r="BD490" s="2">
        <f t="shared" ref="BD490" si="4509">AR490*AY487+AT490*AY490-AS490*AZ487-AU490*AZ490</f>
        <v>-425.99032955492163</v>
      </c>
      <c r="BE490" s="8">
        <f t="shared" ref="BE490" si="4510">(AR490*AZ487+AS490*AY487+AT490*AZ490+AU490*AY490)</f>
        <v>0</v>
      </c>
      <c r="BG490" s="1">
        <v>0</v>
      </c>
      <c r="BH490" s="9">
        <f t="shared" ref="BH490" si="4511">$BH$9*$B487</f>
        <v>1.1703999999999999</v>
      </c>
      <c r="BI490" s="2">
        <v>1</v>
      </c>
      <c r="BJ490" s="8">
        <v>0</v>
      </c>
      <c r="BK490" s="20"/>
      <c r="BL490" s="1">
        <f t="shared" ref="BL490" si="4512">BB490*BG487+BD490*BG490-BC490*BH487-BE490*BH490</f>
        <v>0</v>
      </c>
      <c r="BM490" s="9">
        <f t="shared" ref="BM490" si="4513">(BB490*BH487+BC490*BG487+BD490*BH490+BE490*BG490)</f>
        <v>-541.58585611551143</v>
      </c>
      <c r="BN490" s="2">
        <f t="shared" ref="BN490" si="4514">BB490*BI487+BD490*BI490-BC490*BJ487-BE490*BJ490</f>
        <v>-425.99032955492163</v>
      </c>
      <c r="BO490" s="8">
        <f t="shared" ref="BO490" si="4515">(BB490*BJ487+BC490*BI487+BD490*BJ490+BE490*BI490)</f>
        <v>0</v>
      </c>
      <c r="BP490" s="20"/>
      <c r="BQ490" s="18">
        <f t="shared" ref="BQ490:BQ553" si="4516">1/$BR$9</f>
        <v>1</v>
      </c>
      <c r="BR490" s="25">
        <v>0</v>
      </c>
      <c r="BS490" s="19">
        <v>1</v>
      </c>
      <c r="BT490" s="24">
        <v>0</v>
      </c>
      <c r="BV490" s="1">
        <f t="shared" ref="BV490" si="4517">BL490*BQ487+BN490*BQ490-BM490*BR487-BO490*BR490</f>
        <v>-425.99032955492163</v>
      </c>
      <c r="BW490" s="9">
        <f t="shared" ref="BW490" si="4518">(BL490*BR487+BM490*BQ487+BN490*BR490+BO490*BQ490)</f>
        <v>-541.58585611551143</v>
      </c>
      <c r="BX490" s="2">
        <f t="shared" ref="BX490" si="4519">BL490*BS487+BN490*BS490-BM490*BT487-BO490*BT490</f>
        <v>-425.99032955492163</v>
      </c>
      <c r="BY490" s="8">
        <f t="shared" ref="BY490" si="4520">(BL490*BT487+BM490*BS487+BN490*BT490+BO490*BS490)</f>
        <v>0</v>
      </c>
      <c r="CA490" s="56">
        <f t="shared" ref="CA490" si="4521">(180/PI())*ATAN(-1*(BW487+BW490)/(BV487+BV490))</f>
        <v>-13.624085206286166</v>
      </c>
      <c r="CC490" s="117">
        <f t="shared" ref="CC490" si="4522">20*LOG(((1-(10^(CA487/20)^2)*(1-((1-CC487)/(1+CC487))^2))^0.5))</f>
        <v>-2.2280743827017965E-5</v>
      </c>
      <c r="CD490" s="13"/>
      <c r="CE490" s="59">
        <f t="shared" si="4416"/>
        <v>9.2199999999999491</v>
      </c>
      <c r="CF490" s="60">
        <f t="shared" si="4417"/>
        <v>-53.275610808612093</v>
      </c>
      <c r="CG490" s="62">
        <f t="shared" si="4418"/>
        <v>-80.787863701446824</v>
      </c>
      <c r="CH490" s="64"/>
      <c r="CI490" s="86"/>
      <c r="CJ490" s="86"/>
      <c r="CK490" s="17">
        <f t="shared" si="4419"/>
        <v>-5.6380586513000008E-6</v>
      </c>
    </row>
    <row r="491" spans="2:89" ht="18.600000000000001" customHeight="1">
      <c r="CE491" s="59">
        <f t="shared" si="4416"/>
        <v>9.2399999999999505</v>
      </c>
      <c r="CF491" s="60">
        <f t="shared" si="4417"/>
        <v>-53.291931356101443</v>
      </c>
      <c r="CG491" s="62">
        <f t="shared" si="4418"/>
        <v>-80.807964427754527</v>
      </c>
      <c r="CH491" s="86"/>
      <c r="CI491" s="86"/>
      <c r="CJ491" s="86"/>
      <c r="CK491" s="17">
        <f t="shared" si="4419"/>
        <v>-5.6064339551548358E-6</v>
      </c>
    </row>
    <row r="492" spans="2:89" ht="18.600000000000001" customHeight="1" thickBot="1">
      <c r="E492" s="6" t="s">
        <v>3</v>
      </c>
      <c r="J492" s="6" t="s">
        <v>5</v>
      </c>
      <c r="O492" s="6" t="s">
        <v>10</v>
      </c>
      <c r="T492" s="6" t="s">
        <v>6</v>
      </c>
      <c r="Y492" s="6" t="s">
        <v>11</v>
      </c>
      <c r="AD492" s="6" t="s">
        <v>12</v>
      </c>
      <c r="AI492" s="6" t="s">
        <v>13</v>
      </c>
      <c r="AN492" s="6" t="s">
        <v>14</v>
      </c>
      <c r="AS492" s="6" t="s">
        <v>15</v>
      </c>
      <c r="AX492" s="6" t="s">
        <v>19</v>
      </c>
      <c r="BC492" s="6" t="s">
        <v>17</v>
      </c>
      <c r="BH492" s="6" t="s">
        <v>20</v>
      </c>
      <c r="BM492" s="6" t="s">
        <v>18</v>
      </c>
      <c r="BQ492" s="26" t="s">
        <v>16</v>
      </c>
      <c r="BR492" s="26"/>
      <c r="BS492" s="21"/>
      <c r="BT492" s="21"/>
      <c r="BU492" s="21"/>
      <c r="BV492" s="21"/>
      <c r="BW492" s="26" t="s">
        <v>21</v>
      </c>
      <c r="BX492" s="21"/>
      <c r="BY492" s="21"/>
      <c r="CE492" s="59">
        <f t="shared" si="4416"/>
        <v>9.25999999999995</v>
      </c>
      <c r="CF492" s="60">
        <f t="shared" si="4417"/>
        <v>-53.308227930835166</v>
      </c>
      <c r="CG492" s="62">
        <f t="shared" si="4418"/>
        <v>-80.827977275570433</v>
      </c>
      <c r="CH492" s="86"/>
      <c r="CI492" s="86"/>
      <c r="CJ492" s="86"/>
      <c r="CK492" s="17">
        <f t="shared" si="4419"/>
        <v>-5.5750368010155371E-6</v>
      </c>
    </row>
    <row r="493" spans="2:89" ht="18.600000000000001" customHeight="1" thickBot="1">
      <c r="B493" s="11"/>
      <c r="D493" s="266" t="s">
        <v>113</v>
      </c>
      <c r="E493" s="267"/>
      <c r="F493" s="268" t="s">
        <v>114</v>
      </c>
      <c r="G493" s="269"/>
      <c r="H493" s="237"/>
      <c r="I493" s="262" t="s">
        <v>0</v>
      </c>
      <c r="J493" s="263"/>
      <c r="K493" s="264" t="s">
        <v>1</v>
      </c>
      <c r="L493" s="265"/>
      <c r="M493" s="21"/>
      <c r="N493" s="262" t="s">
        <v>115</v>
      </c>
      <c r="O493" s="263"/>
      <c r="P493" s="264" t="s">
        <v>116</v>
      </c>
      <c r="Q493" s="265"/>
      <c r="R493" s="21"/>
      <c r="S493" s="266" t="s">
        <v>117</v>
      </c>
      <c r="T493" s="267"/>
      <c r="U493" s="268" t="s">
        <v>118</v>
      </c>
      <c r="V493" s="269"/>
      <c r="W493" s="20"/>
      <c r="X493" s="262" t="s">
        <v>119</v>
      </c>
      <c r="Y493" s="263"/>
      <c r="Z493" s="264" t="s">
        <v>120</v>
      </c>
      <c r="AA493" s="265"/>
      <c r="AB493" s="20"/>
      <c r="AC493" s="262" t="s">
        <v>121</v>
      </c>
      <c r="AD493" s="263"/>
      <c r="AE493" s="264" t="s">
        <v>7</v>
      </c>
      <c r="AF493" s="265"/>
      <c r="AG493" s="20"/>
      <c r="AH493" s="262" t="s">
        <v>122</v>
      </c>
      <c r="AI493" s="263"/>
      <c r="AJ493" s="264" t="s">
        <v>123</v>
      </c>
      <c r="AK493" s="265"/>
      <c r="AL493" s="20"/>
      <c r="AM493" s="266" t="s">
        <v>124</v>
      </c>
      <c r="AN493" s="267"/>
      <c r="AO493" s="268" t="s">
        <v>125</v>
      </c>
      <c r="AP493" s="269"/>
      <c r="AQ493" s="21"/>
      <c r="AR493" s="262" t="s">
        <v>126</v>
      </c>
      <c r="AS493" s="263"/>
      <c r="AT493" s="264" t="s">
        <v>2</v>
      </c>
      <c r="AU493" s="265"/>
      <c r="AV493" s="41"/>
      <c r="AW493" s="262" t="s">
        <v>127</v>
      </c>
      <c r="AX493" s="263"/>
      <c r="AY493" s="264" t="s">
        <v>128</v>
      </c>
      <c r="AZ493" s="265"/>
      <c r="BA493" s="20"/>
      <c r="BB493" s="262" t="s">
        <v>129</v>
      </c>
      <c r="BC493" s="263"/>
      <c r="BD493" s="264" t="s">
        <v>130</v>
      </c>
      <c r="BE493" s="265"/>
      <c r="BF493" s="41"/>
      <c r="BG493" s="266" t="s">
        <v>131</v>
      </c>
      <c r="BH493" s="267"/>
      <c r="BI493" s="268" t="s">
        <v>132</v>
      </c>
      <c r="BJ493" s="269"/>
      <c r="BK493" s="41"/>
      <c r="BL493" s="262" t="s">
        <v>133</v>
      </c>
      <c r="BM493" s="263"/>
      <c r="BN493" s="264" t="s">
        <v>134</v>
      </c>
      <c r="BO493" s="265"/>
      <c r="BP493" s="41"/>
      <c r="BQ493" s="262" t="s">
        <v>135</v>
      </c>
      <c r="BR493" s="263"/>
      <c r="BS493" s="264" t="s">
        <v>136</v>
      </c>
      <c r="BT493" s="265"/>
      <c r="BU493" s="20"/>
      <c r="BV493" s="262" t="s">
        <v>137</v>
      </c>
      <c r="BW493" s="263"/>
      <c r="BX493" s="264" t="s">
        <v>138</v>
      </c>
      <c r="BY493" s="265"/>
      <c r="CA493" s="27" t="s">
        <v>8</v>
      </c>
      <c r="CC493" s="113" t="s">
        <v>74</v>
      </c>
      <c r="CD493" s="13"/>
      <c r="CE493" s="59">
        <f t="shared" si="4416"/>
        <v>9.2799999999999496</v>
      </c>
      <c r="CF493" s="60">
        <f t="shared" si="4417"/>
        <v>-53.324500558426408</v>
      </c>
      <c r="CG493" s="62">
        <f t="shared" si="4418"/>
        <v>-80.84790282221023</v>
      </c>
      <c r="CH493" s="64"/>
      <c r="CI493" s="86"/>
      <c r="CJ493" s="86"/>
      <c r="CK493" s="17">
        <f t="shared" si="4419"/>
        <v>-5.5438652457585549E-6</v>
      </c>
    </row>
    <row r="494" spans="2:89" ht="18.600000000000001" customHeight="1" thickTop="1" thickBot="1">
      <c r="B494" s="37">
        <v>1.42</v>
      </c>
      <c r="D494" s="1">
        <v>1</v>
      </c>
      <c r="E494" s="7">
        <v>0</v>
      </c>
      <c r="F494" s="2">
        <v>0</v>
      </c>
      <c r="G494" s="8">
        <v>0</v>
      </c>
      <c r="I494" s="1">
        <v>1</v>
      </c>
      <c r="J494" s="9">
        <v>0</v>
      </c>
      <c r="K494" s="2">
        <v>0</v>
      </c>
      <c r="L494" s="8">
        <f t="shared" ref="L494:L557" si="4523">IF(0=(1-$J$9*$K$9*$B494^2),10^18,$B494*$K$9/(1-$J$9*$K$9*$B494^2))</f>
        <v>3.1834977749287665</v>
      </c>
      <c r="N494" s="1">
        <f t="shared" ref="N494" si="4524">D494*I494+F494*I497-E494*J494-G494*J497</f>
        <v>1</v>
      </c>
      <c r="O494" s="9">
        <f t="shared" ref="O494" si="4525">(D494*J494+E494*I494+F494*J497+G494*I497)</f>
        <v>0</v>
      </c>
      <c r="P494" s="2">
        <f t="shared" ref="P494" si="4526">D494*K494+F494*K497-E494*L494-G494*L497</f>
        <v>0</v>
      </c>
      <c r="Q494" s="8">
        <f t="shared" ref="Q494" si="4527">(D494*L494+E494*K494+F494*L497+G494*K497)</f>
        <v>3.1834977749287665</v>
      </c>
      <c r="S494" s="1">
        <v>1</v>
      </c>
      <c r="T494" s="7">
        <v>0</v>
      </c>
      <c r="U494" s="2">
        <v>0</v>
      </c>
      <c r="V494" s="8">
        <v>0</v>
      </c>
      <c r="X494" s="1">
        <f t="shared" ref="X494" si="4528">N494*S494+P494*S497-O494*T494-Q494*T497</f>
        <v>-5.8319326658947803</v>
      </c>
      <c r="Y494" s="9">
        <f t="shared" ref="Y494" si="4529">(N494*T494+O494*S494+P494*T497+Q494*S497)</f>
        <v>0</v>
      </c>
      <c r="Z494" s="2">
        <f t="shared" ref="Z494" si="4530">N494*U494+P494*U497-O494*V494-Q494*V497</f>
        <v>0</v>
      </c>
      <c r="AA494" s="8">
        <f t="shared" ref="AA494" si="4531">(N494*V494+O494*U494+P494*V497+Q494*U497)</f>
        <v>3.1834977749287665</v>
      </c>
      <c r="AB494" s="20"/>
      <c r="AC494" s="1">
        <v>1</v>
      </c>
      <c r="AD494" s="9">
        <v>0</v>
      </c>
      <c r="AE494" s="2">
        <v>0</v>
      </c>
      <c r="AF494" s="8">
        <f t="shared" ref="AF494:AF557" si="4532">IF(0=(1-$AE$9*$AD$9*$B494^2),10^18,$B494*$AE$9/(1-$AE$9*$AD$9*$B494^2))</f>
        <v>-2.1601395729531649</v>
      </c>
      <c r="AH494" s="1">
        <f t="shared" ref="AH494" si="4533">X494*AC494+Z494*AC497-Y494*AD494-AA494*AD497</f>
        <v>-5.8319326658947803</v>
      </c>
      <c r="AI494" s="9">
        <f t="shared" ref="AI494" si="4534">(X494*AD494+Y494*AC494+Z494*AD497+AA494*AC497)</f>
        <v>0</v>
      </c>
      <c r="AJ494" s="2">
        <f t="shared" ref="AJ494" si="4535">X494*AE494+Z494*AE497-Y494*AF494-AA494*AF497</f>
        <v>0</v>
      </c>
      <c r="AK494" s="8">
        <f t="shared" ref="AK494" si="4536">(X494*AF494+Y494*AE494+Z494*AF497+AA494*AE497)</f>
        <v>15.78128631332633</v>
      </c>
      <c r="AM494" s="1">
        <v>1</v>
      </c>
      <c r="AN494" s="7">
        <v>0</v>
      </c>
      <c r="AO494" s="2">
        <v>0</v>
      </c>
      <c r="AP494" s="8">
        <v>0</v>
      </c>
      <c r="AR494" s="1">
        <f t="shared" ref="AR494" si="4537">AH494*AM494+AJ494*AM497-AI494*AN494-AK494*AN497</f>
        <v>-34.466697930553885</v>
      </c>
      <c r="AS494" s="9">
        <f t="shared" ref="AS494" si="4538">(AH494*AN494+AI494*AM494+AJ494*AN497+AK494*AM497)</f>
        <v>0</v>
      </c>
      <c r="AT494" s="2">
        <f t="shared" ref="AT494" si="4539">AH494*AO494+AJ494*AO497-AI494*AP494-AK494*AP497</f>
        <v>0</v>
      </c>
      <c r="AU494" s="8">
        <f t="shared" ref="AU494" si="4540">(AH494*AP494+AI494*AO494+AJ494*AP497+AK494*AO497)</f>
        <v>15.78128631332633</v>
      </c>
      <c r="AV494" s="20"/>
      <c r="AW494" s="1">
        <v>1</v>
      </c>
      <c r="AX494" s="9">
        <v>0</v>
      </c>
      <c r="AY494" s="2">
        <v>0</v>
      </c>
      <c r="AZ494" s="8">
        <f t="shared" ref="AZ494:AZ557" si="4541">IF(0=(1-$AX$9*$AY$9*$B494^2),10^18,$B494*$AY$9/(1-$AX$9*$AY$9*$B494^2))</f>
        <v>-7.531995435066567</v>
      </c>
      <c r="BB494" s="1">
        <f t="shared" ref="BB494" si="4542">AR494*AW494+AT494*AW497-AS494*AX494-AU494*AX497</f>
        <v>-34.466697930553885</v>
      </c>
      <c r="BC494" s="9">
        <f t="shared" ref="BC494" si="4543">(AR494*AX494+AS494*AW494+AT494*AX497+AU494*AW497)</f>
        <v>0</v>
      </c>
      <c r="BD494" s="2">
        <f t="shared" ref="BD494" si="4544">AR494*AY494+AT494*AY497-AS494*AZ494-AU494*AZ497</f>
        <v>0</v>
      </c>
      <c r="BE494" s="8">
        <f t="shared" ref="BE494" si="4545">(AR494*AZ494+AS494*AY494+AT494*AZ497+AU494*AY497)</f>
        <v>275.38429778807648</v>
      </c>
      <c r="BG494" s="1">
        <v>1</v>
      </c>
      <c r="BH494" s="7">
        <v>0</v>
      </c>
      <c r="BI494" s="2">
        <v>0</v>
      </c>
      <c r="BJ494" s="8">
        <v>0</v>
      </c>
      <c r="BK494" s="20"/>
      <c r="BL494" s="1">
        <f t="shared" ref="BL494" si="4546">BB494*BG494+BD494*BG497-BC494*BH494-BE494*BH497</f>
        <v>-361.38090552073521</v>
      </c>
      <c r="BM494" s="9">
        <f t="shared" ref="BM494" si="4547">(BB494*BH494+BC494*BG494+BD494*BH497+BE494*BG497)</f>
        <v>0</v>
      </c>
      <c r="BN494" s="2">
        <f t="shared" ref="BN494" si="4548">BB494*BI494+BD494*BI497-BC494*BJ494-BE494*BJ497</f>
        <v>0</v>
      </c>
      <c r="BO494" s="8">
        <f t="shared" ref="BO494" si="4549">(BB494*BJ494+BC494*BI494+BD494*BJ497+BE494*BI497)</f>
        <v>275.38429778807648</v>
      </c>
      <c r="BP494" s="20"/>
      <c r="BQ494" s="16">
        <v>1</v>
      </c>
      <c r="BR494" s="23">
        <v>0</v>
      </c>
      <c r="BS494" s="14">
        <v>0</v>
      </c>
      <c r="BT494" s="22">
        <v>0</v>
      </c>
      <c r="BV494" s="1">
        <f t="shared" ref="BV494" si="4550">BL494*BQ494+BN494*BQ497-BM494*BR494-BO494*BR497</f>
        <v>-361.38090552073521</v>
      </c>
      <c r="BW494" s="9">
        <f t="shared" ref="BW494" si="4551">(BL494*BR494+BM494*BQ494+BN494*BR497+BO494*BQ497)</f>
        <v>275.38429778807648</v>
      </c>
      <c r="BX494" s="2">
        <f t="shared" ref="BX494" si="4552">BL494*BS494+BN494*BS497-BM494*BT494-BO494*BT497</f>
        <v>0</v>
      </c>
      <c r="BY494" s="8">
        <f t="shared" ref="BY494" si="4553">(BL494*BT494+BM494*BS494+BN494*BT497+BO494*BS497)</f>
        <v>275.38429778807648</v>
      </c>
      <c r="CA494" s="28">
        <f t="shared" ref="CA494" si="4554">20*LOG(((1+$BR$9)/$BR$9)/((BV494+BV497)^2+(BW494+BW497)^2)^0.5)</f>
        <v>-51.475871580753967</v>
      </c>
      <c r="CC494" s="114">
        <f t="shared" ref="CC494" si="4555">((BV494^2+BW494^2)^0.5)/((BV497^2+BW497^2)^0.5)</f>
        <v>0.76207898016160458</v>
      </c>
      <c r="CD494" s="13"/>
      <c r="CE494" s="59">
        <f t="shared" si="4416"/>
        <v>9.2999999999999492</v>
      </c>
      <c r="CF494" s="60">
        <f t="shared" si="4417"/>
        <v>-53.340749265045559</v>
      </c>
      <c r="CG494" s="62">
        <f t="shared" si="4418"/>
        <v>-80.867741639924063</v>
      </c>
      <c r="CH494" s="64"/>
      <c r="CI494" s="86"/>
      <c r="CJ494" s="86"/>
      <c r="CK494" s="17">
        <f t="shared" si="4419"/>
        <v>-5.5129173665112707E-6</v>
      </c>
    </row>
    <row r="495" spans="2:89" ht="18.600000000000001" customHeight="1" thickBot="1">
      <c r="D495" s="3"/>
      <c r="G495" s="4"/>
      <c r="I495" s="3"/>
      <c r="L495" s="4"/>
      <c r="N495" s="3"/>
      <c r="Q495" s="4"/>
      <c r="S495" s="3"/>
      <c r="V495" s="4"/>
      <c r="X495" s="3"/>
      <c r="AA495" s="4"/>
      <c r="AC495" s="3"/>
      <c r="AF495" s="4"/>
      <c r="AH495" s="3"/>
      <c r="AK495" s="4"/>
      <c r="AM495" s="3"/>
      <c r="AP495" s="4"/>
      <c r="AR495" s="3"/>
      <c r="AU495" s="4"/>
      <c r="AW495" s="3"/>
      <c r="AZ495" s="4"/>
      <c r="BB495" s="3"/>
      <c r="BE495" s="4"/>
      <c r="BG495" s="3"/>
      <c r="BJ495" s="4"/>
      <c r="BL495" s="3"/>
      <c r="BO495" s="4"/>
      <c r="BQ495" s="16"/>
      <c r="BR495" s="14"/>
      <c r="BS495" s="14"/>
      <c r="BT495" s="17"/>
      <c r="BV495" s="3"/>
      <c r="BY495" s="4"/>
      <c r="CC495" s="115"/>
      <c r="CD495" s="13"/>
      <c r="CE495" s="59">
        <f t="shared" si="4416"/>
        <v>9.3199999999999505</v>
      </c>
      <c r="CF495" s="60">
        <f t="shared" si="4417"/>
        <v>-53.356974077407116</v>
      </c>
      <c r="CG495" s="62">
        <f t="shared" si="4418"/>
        <v>-80.887494295952237</v>
      </c>
      <c r="CH495" s="64"/>
      <c r="CI495" s="86"/>
      <c r="CJ495" s="86"/>
      <c r="CK495" s="17">
        <f t="shared" si="4419"/>
        <v>-5.4821912577590166E-6</v>
      </c>
    </row>
    <row r="496" spans="2:89" ht="18.600000000000001" customHeight="1" thickBot="1">
      <c r="D496" s="271" t="s">
        <v>141</v>
      </c>
      <c r="E496" s="272"/>
      <c r="F496" s="273" t="s">
        <v>142</v>
      </c>
      <c r="G496" s="274"/>
      <c r="H496" s="237"/>
      <c r="I496" s="271" t="s">
        <v>143</v>
      </c>
      <c r="J496" s="272"/>
      <c r="K496" s="273" t="s">
        <v>144</v>
      </c>
      <c r="L496" s="274"/>
      <c r="N496" s="262" t="s">
        <v>145</v>
      </c>
      <c r="O496" s="263"/>
      <c r="P496" s="264" t="s">
        <v>146</v>
      </c>
      <c r="Q496" s="265"/>
      <c r="S496" s="271" t="s">
        <v>147</v>
      </c>
      <c r="T496" s="272"/>
      <c r="U496" s="273" t="s">
        <v>148</v>
      </c>
      <c r="V496" s="274"/>
      <c r="W496" s="20"/>
      <c r="X496" s="262" t="s">
        <v>149</v>
      </c>
      <c r="Y496" s="263"/>
      <c r="Z496" s="264" t="s">
        <v>150</v>
      </c>
      <c r="AA496" s="265"/>
      <c r="AB496" s="20"/>
      <c r="AC496" s="271" t="s">
        <v>151</v>
      </c>
      <c r="AD496" s="272"/>
      <c r="AE496" s="273" t="s">
        <v>152</v>
      </c>
      <c r="AF496" s="274"/>
      <c r="AG496" s="20"/>
      <c r="AH496" s="262" t="s">
        <v>153</v>
      </c>
      <c r="AI496" s="263"/>
      <c r="AJ496" s="264" t="s">
        <v>154</v>
      </c>
      <c r="AK496" s="265"/>
      <c r="AL496" s="20"/>
      <c r="AM496" s="271" t="s">
        <v>155</v>
      </c>
      <c r="AN496" s="272"/>
      <c r="AO496" s="273" t="s">
        <v>156</v>
      </c>
      <c r="AP496" s="274"/>
      <c r="AR496" s="262" t="s">
        <v>157</v>
      </c>
      <c r="AS496" s="263"/>
      <c r="AT496" s="264" t="s">
        <v>158</v>
      </c>
      <c r="AU496" s="265"/>
      <c r="AV496" s="41"/>
      <c r="AW496" s="271" t="s">
        <v>159</v>
      </c>
      <c r="AX496" s="272"/>
      <c r="AY496" s="273" t="s">
        <v>160</v>
      </c>
      <c r="AZ496" s="274"/>
      <c r="BA496" s="20"/>
      <c r="BB496" s="262" t="s">
        <v>161</v>
      </c>
      <c r="BC496" s="263"/>
      <c r="BD496" s="264" t="s">
        <v>162</v>
      </c>
      <c r="BE496" s="265"/>
      <c r="BF496" s="41"/>
      <c r="BG496" s="271" t="s">
        <v>163</v>
      </c>
      <c r="BH496" s="272"/>
      <c r="BI496" s="273" t="s">
        <v>164</v>
      </c>
      <c r="BJ496" s="274"/>
      <c r="BK496" s="41"/>
      <c r="BL496" s="262" t="s">
        <v>165</v>
      </c>
      <c r="BM496" s="263"/>
      <c r="BN496" s="264" t="s">
        <v>166</v>
      </c>
      <c r="BO496" s="265"/>
      <c r="BP496" s="41"/>
      <c r="BQ496" s="271" t="s">
        <v>167</v>
      </c>
      <c r="BR496" s="272"/>
      <c r="BS496" s="273" t="s">
        <v>168</v>
      </c>
      <c r="BT496" s="274"/>
      <c r="BU496" s="20"/>
      <c r="BV496" s="262" t="s">
        <v>169</v>
      </c>
      <c r="BW496" s="263"/>
      <c r="BX496" s="264" t="s">
        <v>170</v>
      </c>
      <c r="BY496" s="265"/>
      <c r="CA496" s="55" t="s">
        <v>35</v>
      </c>
      <c r="CC496" s="116" t="s">
        <v>75</v>
      </c>
      <c r="CD496" s="13"/>
      <c r="CE496" s="59">
        <f t="shared" si="4416"/>
        <v>9.3399999999999395</v>
      </c>
      <c r="CF496" s="60">
        <f t="shared" si="4417"/>
        <v>-53.373175022756541</v>
      </c>
      <c r="CG496" s="62">
        <f t="shared" si="4418"/>
        <v>-80.90716135258009</v>
      </c>
      <c r="CH496" s="64"/>
      <c r="CI496" s="86"/>
      <c r="CJ496" s="86"/>
      <c r="CK496" s="17">
        <f t="shared" si="4419"/>
        <v>-5.4516850323094031E-6</v>
      </c>
    </row>
    <row r="497" spans="2:89" ht="18.600000000000001" customHeight="1" thickTop="1" thickBot="1">
      <c r="D497" s="1">
        <v>0</v>
      </c>
      <c r="E497" s="9">
        <f t="shared" ref="E497" si="4556">$E$9*$B494</f>
        <v>1.6710560000000001</v>
      </c>
      <c r="F497" s="2">
        <v>1</v>
      </c>
      <c r="G497" s="8">
        <v>0</v>
      </c>
      <c r="I497" s="1">
        <v>0</v>
      </c>
      <c r="J497" s="9">
        <v>0</v>
      </c>
      <c r="K497" s="2">
        <v>1</v>
      </c>
      <c r="L497" s="8">
        <v>0</v>
      </c>
      <c r="N497" s="1">
        <f t="shared" ref="N497" si="4557">D497*I494+F497*I497-E497*J494-G497*J497</f>
        <v>0</v>
      </c>
      <c r="O497" s="9">
        <f t="shared" ref="O497" si="4558">(D497*J494+E497*I494+F497*J497+G497*I497)</f>
        <v>1.6710560000000001</v>
      </c>
      <c r="P497" s="2">
        <f t="shared" ref="P497" si="4559">D497*K494+F497*K497-E497*L494-G497*L497</f>
        <v>-4.3198030577813649</v>
      </c>
      <c r="Q497" s="8">
        <f t="shared" ref="Q497" si="4560">(D497*L494+E497*K494+F497*L497+G497*K497)</f>
        <v>0</v>
      </c>
      <c r="S497" s="1">
        <v>0</v>
      </c>
      <c r="T497" s="9">
        <f t="shared" ref="T497" si="4561">$T$9*$B494</f>
        <v>2.1460460000000001</v>
      </c>
      <c r="U497" s="2">
        <v>1</v>
      </c>
      <c r="V497" s="8">
        <v>0</v>
      </c>
      <c r="X497" s="1">
        <f t="shared" ref="X497" si="4562">N497*S494+P497*S497-O497*T494-Q497*T497</f>
        <v>0</v>
      </c>
      <c r="Y497" s="9">
        <f t="shared" ref="Y497" si="4563">(N497*T494+O497*S494+P497*T497+Q497*S497)</f>
        <v>-7.5994400729394673</v>
      </c>
      <c r="Z497" s="2">
        <f t="shared" ref="Z497" si="4564">N497*U494+P497*U497-O497*V494-Q497*V497</f>
        <v>-4.3198030577813649</v>
      </c>
      <c r="AA497" s="8">
        <f t="shared" ref="AA497" si="4565">(N497*V494+O497*U494+P497*V497+Q497*U497)</f>
        <v>0</v>
      </c>
      <c r="AB497" s="20"/>
      <c r="AC497" s="1">
        <v>0</v>
      </c>
      <c r="AD497" s="9">
        <v>0</v>
      </c>
      <c r="AE497" s="2">
        <v>1</v>
      </c>
      <c r="AF497" s="8">
        <v>0</v>
      </c>
      <c r="AH497" s="1">
        <f t="shared" ref="AH497" si="4566">X497*AC494+Z497*AC497-Y497*AD494-AA497*AD497</f>
        <v>0</v>
      </c>
      <c r="AI497" s="9">
        <f t="shared" ref="AI497" si="4567">(X497*AD494+Y497*AC494+Z497*AD497+AA497*AC497)</f>
        <v>-7.5994400729394673</v>
      </c>
      <c r="AJ497" s="2">
        <f t="shared" ref="AJ497" si="4568">X497*AE494+Z497*AE497-Y497*AF494-AA497*AF497</f>
        <v>-20.735654291623995</v>
      </c>
      <c r="AK497" s="8">
        <f t="shared" ref="AK497" si="4569">(X497*AF494+Y497*AE494+Z497*AF497+AA497*AE497)</f>
        <v>0</v>
      </c>
      <c r="AM497" s="1">
        <v>0</v>
      </c>
      <c r="AN497" s="9">
        <f t="shared" ref="AN497" si="4570">$AN$9*$B494</f>
        <v>1.814476</v>
      </c>
      <c r="AO497" s="2">
        <v>1</v>
      </c>
      <c r="AP497" s="8">
        <v>0</v>
      </c>
      <c r="AR497" s="1">
        <f t="shared" ref="AR497" si="4571">AH497*AM494+AJ497*AM497-AI497*AN494-AK497*AN497</f>
        <v>0</v>
      </c>
      <c r="AS497" s="9">
        <f t="shared" ref="AS497" si="4572">(AH497*AN494+AI497*AM494+AJ497*AN497+AK497*AM497)</f>
        <v>-45.223787129388207</v>
      </c>
      <c r="AT497" s="2">
        <f t="shared" ref="AT497" si="4573">AH497*AO494+AJ497*AO497-AI497*AP494-AK497*AP497</f>
        <v>-20.735654291623995</v>
      </c>
      <c r="AU497" s="8">
        <f t="shared" ref="AU497" si="4574">(AH497*AP494+AI497*AO494+AJ497*AP497+AK497*AO497)</f>
        <v>0</v>
      </c>
      <c r="AV497" s="20"/>
      <c r="AW497" s="1">
        <v>0</v>
      </c>
      <c r="AX497" s="9">
        <v>0</v>
      </c>
      <c r="AY497" s="2">
        <v>1</v>
      </c>
      <c r="AZ497" s="8">
        <v>0</v>
      </c>
      <c r="BB497" s="1">
        <f t="shared" ref="BB497" si="4575">AR497*AW494+AT497*AW497-AS497*AX494-AU497*AX497</f>
        <v>0</v>
      </c>
      <c r="BC497" s="9">
        <f t="shared" ref="BC497" si="4576">(AR497*AX494+AS497*AW494+AT497*AX497+AU497*AW497)</f>
        <v>-45.223787129388207</v>
      </c>
      <c r="BD497" s="2">
        <f t="shared" ref="BD497" si="4577">AR497*AY494+AT497*AY497-AS497*AZ494-AU497*AZ497</f>
        <v>-361.36101250659812</v>
      </c>
      <c r="BE497" s="8">
        <f t="shared" ref="BE497" si="4578">(AR497*AZ494+AS497*AY494+AT497*AZ497+AU497*AY497)</f>
        <v>0</v>
      </c>
      <c r="BG497" s="1">
        <v>0</v>
      </c>
      <c r="BH497" s="9">
        <f t="shared" ref="BH497" si="4579">$BH$9*$B494</f>
        <v>1.18712</v>
      </c>
      <c r="BI497" s="2">
        <v>1</v>
      </c>
      <c r="BJ497" s="8">
        <v>0</v>
      </c>
      <c r="BK497" s="20"/>
      <c r="BL497" s="1">
        <f t="shared" ref="BL497" si="4580">BB497*BG494+BD497*BG497-BC497*BH494-BE497*BH497</f>
        <v>0</v>
      </c>
      <c r="BM497" s="9">
        <f t="shared" ref="BM497" si="4581">(BB497*BH494+BC497*BG494+BD497*BH497+BE497*BG497)</f>
        <v>-474.20267229622095</v>
      </c>
      <c r="BN497" s="2">
        <f t="shared" ref="BN497" si="4582">BB497*BI494+BD497*BI497-BC497*BJ494-BE497*BJ497</f>
        <v>-361.36101250659812</v>
      </c>
      <c r="BO497" s="8">
        <f t="shared" ref="BO497" si="4583">(BB497*BJ494+BC497*BI494+BD497*BJ497+BE497*BI497)</f>
        <v>0</v>
      </c>
      <c r="BP497" s="20"/>
      <c r="BQ497" s="18">
        <f t="shared" ref="BQ497:BQ560" si="4584">1/$BR$9</f>
        <v>1</v>
      </c>
      <c r="BR497" s="25">
        <v>0</v>
      </c>
      <c r="BS497" s="19">
        <v>1</v>
      </c>
      <c r="BT497" s="24">
        <v>0</v>
      </c>
      <c r="BV497" s="1">
        <f t="shared" ref="BV497" si="4585">BL497*BQ494+BN497*BQ497-BM497*BR494-BO497*BR497</f>
        <v>-361.36101250659812</v>
      </c>
      <c r="BW497" s="9">
        <f t="shared" ref="BW497" si="4586">(BL497*BR494+BM497*BQ494+BN497*BR497+BO497*BQ497)</f>
        <v>-474.20267229622095</v>
      </c>
      <c r="BX497" s="2">
        <f t="shared" ref="BX497" si="4587">BL497*BS494+BN497*BS497-BM497*BT494-BO497*BT497</f>
        <v>-361.36101250659812</v>
      </c>
      <c r="BY497" s="8">
        <f t="shared" ref="BY497" si="4588">(BL497*BT494+BM497*BS494+BN497*BT497+BO497*BS497)</f>
        <v>0</v>
      </c>
      <c r="CA497" s="56">
        <f t="shared" ref="CA497" si="4589">(180/PI())*ATAN(-1*(BW494+BW497)/(BV494+BV497))</f>
        <v>-15.380993638758639</v>
      </c>
      <c r="CC497" s="117">
        <f t="shared" ref="CC497" si="4590">20*LOG(((1-(10^(CA494/20)^2)*(1-((1-CC494)/(1+CC494))^2))^0.5))</f>
        <v>-3.035343907209179E-5</v>
      </c>
      <c r="CD497" s="13"/>
      <c r="CE497" s="59">
        <f t="shared" si="4416"/>
        <v>9.3599999999999408</v>
      </c>
      <c r="CF497" s="60">
        <f t="shared" si="4417"/>
        <v>-53.389352128857581</v>
      </c>
      <c r="CG497" s="62">
        <f t="shared" si="4418"/>
        <v>-80.92674336719223</v>
      </c>
      <c r="CH497" s="64"/>
      <c r="CI497" s="86"/>
      <c r="CJ497" s="86"/>
      <c r="CK497" s="17">
        <f t="shared" si="4419"/>
        <v>-5.4213968203279891E-6</v>
      </c>
    </row>
    <row r="498" spans="2:89" ht="18.600000000000001" customHeight="1">
      <c r="CE498" s="59">
        <f t="shared" si="4416"/>
        <v>9.3799999999999404</v>
      </c>
      <c r="CF498" s="60">
        <f t="shared" si="4417"/>
        <v>-53.405505423979747</v>
      </c>
      <c r="CG498" s="62">
        <f t="shared" si="4418"/>
        <v>-80.94624089232596</v>
      </c>
      <c r="CH498" s="86"/>
      <c r="CI498" s="86"/>
      <c r="CJ498" s="86"/>
      <c r="CK498" s="17">
        <f t="shared" si="4419"/>
        <v>-5.3913247712669362E-6</v>
      </c>
    </row>
    <row r="499" spans="2:89" ht="18.600000000000001" customHeight="1" thickBot="1">
      <c r="E499" s="6" t="s">
        <v>3</v>
      </c>
      <c r="J499" s="6" t="s">
        <v>5</v>
      </c>
      <c r="O499" s="6" t="s">
        <v>10</v>
      </c>
      <c r="T499" s="6" t="s">
        <v>6</v>
      </c>
      <c r="Y499" s="6" t="s">
        <v>11</v>
      </c>
      <c r="AD499" s="6" t="s">
        <v>12</v>
      </c>
      <c r="AI499" s="6" t="s">
        <v>13</v>
      </c>
      <c r="AN499" s="6" t="s">
        <v>14</v>
      </c>
      <c r="AS499" s="6" t="s">
        <v>15</v>
      </c>
      <c r="AX499" s="6" t="s">
        <v>19</v>
      </c>
      <c r="BC499" s="6" t="s">
        <v>17</v>
      </c>
      <c r="BH499" s="6" t="s">
        <v>20</v>
      </c>
      <c r="BM499" s="6" t="s">
        <v>18</v>
      </c>
      <c r="BQ499" s="26" t="s">
        <v>16</v>
      </c>
      <c r="BR499" s="26"/>
      <c r="BS499" s="21"/>
      <c r="BT499" s="21"/>
      <c r="BU499" s="21"/>
      <c r="BV499" s="21"/>
      <c r="BW499" s="26" t="s">
        <v>21</v>
      </c>
      <c r="BX499" s="21"/>
      <c r="BY499" s="21"/>
      <c r="CE499" s="59">
        <f t="shared" si="4416"/>
        <v>9.39999999999994</v>
      </c>
      <c r="CF499" s="60">
        <f t="shared" si="4417"/>
        <v>-53.421634936886065</v>
      </c>
      <c r="CG499" s="62">
        <f t="shared" si="4418"/>
        <v>-80.965654475724094</v>
      </c>
      <c r="CH499" s="86"/>
      <c r="CI499" s="86"/>
      <c r="CJ499" s="86"/>
      <c r="CK499" s="17">
        <f t="shared" si="4419"/>
        <v>-5.3614670500076969E-6</v>
      </c>
    </row>
    <row r="500" spans="2:89" ht="18.600000000000001" customHeight="1" thickBot="1">
      <c r="B500" s="11"/>
      <c r="D500" s="266" t="s">
        <v>113</v>
      </c>
      <c r="E500" s="267"/>
      <c r="F500" s="268" t="s">
        <v>114</v>
      </c>
      <c r="G500" s="269"/>
      <c r="H500" s="237"/>
      <c r="I500" s="262" t="s">
        <v>0</v>
      </c>
      <c r="J500" s="263"/>
      <c r="K500" s="264" t="s">
        <v>1</v>
      </c>
      <c r="L500" s="265"/>
      <c r="M500" s="21"/>
      <c r="N500" s="262" t="s">
        <v>115</v>
      </c>
      <c r="O500" s="263"/>
      <c r="P500" s="264" t="s">
        <v>116</v>
      </c>
      <c r="Q500" s="265"/>
      <c r="R500" s="21"/>
      <c r="S500" s="266" t="s">
        <v>117</v>
      </c>
      <c r="T500" s="267"/>
      <c r="U500" s="268" t="s">
        <v>118</v>
      </c>
      <c r="V500" s="269"/>
      <c r="W500" s="20"/>
      <c r="X500" s="262" t="s">
        <v>119</v>
      </c>
      <c r="Y500" s="263"/>
      <c r="Z500" s="264" t="s">
        <v>120</v>
      </c>
      <c r="AA500" s="265"/>
      <c r="AB500" s="20"/>
      <c r="AC500" s="262" t="s">
        <v>121</v>
      </c>
      <c r="AD500" s="263"/>
      <c r="AE500" s="264" t="s">
        <v>7</v>
      </c>
      <c r="AF500" s="265"/>
      <c r="AG500" s="20"/>
      <c r="AH500" s="262" t="s">
        <v>122</v>
      </c>
      <c r="AI500" s="263"/>
      <c r="AJ500" s="264" t="s">
        <v>123</v>
      </c>
      <c r="AK500" s="265"/>
      <c r="AL500" s="20"/>
      <c r="AM500" s="266" t="s">
        <v>124</v>
      </c>
      <c r="AN500" s="267"/>
      <c r="AO500" s="268" t="s">
        <v>125</v>
      </c>
      <c r="AP500" s="269"/>
      <c r="AQ500" s="21"/>
      <c r="AR500" s="262" t="s">
        <v>126</v>
      </c>
      <c r="AS500" s="263"/>
      <c r="AT500" s="264" t="s">
        <v>2</v>
      </c>
      <c r="AU500" s="265"/>
      <c r="AV500" s="41"/>
      <c r="AW500" s="262" t="s">
        <v>127</v>
      </c>
      <c r="AX500" s="263"/>
      <c r="AY500" s="264" t="s">
        <v>128</v>
      </c>
      <c r="AZ500" s="265"/>
      <c r="BA500" s="20"/>
      <c r="BB500" s="262" t="s">
        <v>129</v>
      </c>
      <c r="BC500" s="263"/>
      <c r="BD500" s="264" t="s">
        <v>130</v>
      </c>
      <c r="BE500" s="265"/>
      <c r="BF500" s="41"/>
      <c r="BG500" s="266" t="s">
        <v>131</v>
      </c>
      <c r="BH500" s="267"/>
      <c r="BI500" s="268" t="s">
        <v>132</v>
      </c>
      <c r="BJ500" s="269"/>
      <c r="BK500" s="41"/>
      <c r="BL500" s="262" t="s">
        <v>133</v>
      </c>
      <c r="BM500" s="263"/>
      <c r="BN500" s="264" t="s">
        <v>134</v>
      </c>
      <c r="BO500" s="265"/>
      <c r="BP500" s="41"/>
      <c r="BQ500" s="262" t="s">
        <v>135</v>
      </c>
      <c r="BR500" s="263"/>
      <c r="BS500" s="264" t="s">
        <v>136</v>
      </c>
      <c r="BT500" s="265"/>
      <c r="BU500" s="20"/>
      <c r="BV500" s="262" t="s">
        <v>137</v>
      </c>
      <c r="BW500" s="263"/>
      <c r="BX500" s="264" t="s">
        <v>138</v>
      </c>
      <c r="BY500" s="265"/>
      <c r="CA500" s="27" t="s">
        <v>8</v>
      </c>
      <c r="CC500" s="113" t="s">
        <v>74</v>
      </c>
      <c r="CD500" s="13"/>
      <c r="CE500" s="59">
        <f t="shared" si="4416"/>
        <v>9.4199999999999395</v>
      </c>
      <c r="CF500" s="60">
        <f t="shared" si="4417"/>
        <v>-53.437740696821045</v>
      </c>
      <c r="CG500" s="62">
        <f t="shared" si="4418"/>
        <v>-80.984984660386985</v>
      </c>
      <c r="CH500" s="64"/>
      <c r="CI500" s="86"/>
      <c r="CJ500" s="86"/>
      <c r="CK500" s="17">
        <f t="shared" si="4419"/>
        <v>-5.3318218407183279E-6</v>
      </c>
    </row>
    <row r="501" spans="2:89" ht="18.600000000000001" customHeight="1" thickTop="1" thickBot="1">
      <c r="B501" s="37">
        <v>1.44</v>
      </c>
      <c r="D501" s="1">
        <v>1</v>
      </c>
      <c r="E501" s="7">
        <v>0</v>
      </c>
      <c r="F501" s="2">
        <v>0</v>
      </c>
      <c r="G501" s="8">
        <v>0</v>
      </c>
      <c r="I501" s="1">
        <v>1</v>
      </c>
      <c r="J501" s="9">
        <v>0</v>
      </c>
      <c r="K501" s="2">
        <v>0</v>
      </c>
      <c r="L501" s="8">
        <f t="shared" ref="L501:L564" si="4591">IF(0=(1-$J$9*$K$9*$B501^2),10^18,$B501*$K$9/(1-$J$9*$K$9*$B501^2))</f>
        <v>3.3106555208800725</v>
      </c>
      <c r="N501" s="1">
        <f t="shared" ref="N501" si="4592">D501*I501+F501*I504-E501*J501-G501*J504</f>
        <v>1</v>
      </c>
      <c r="O501" s="9">
        <f t="shared" ref="O501" si="4593">(D501*J501+E501*I501+F501*J504+G501*I504)</f>
        <v>0</v>
      </c>
      <c r="P501" s="2">
        <f t="shared" ref="P501" si="4594">D501*K501+F501*K504-E501*L501-G501*L504</f>
        <v>0</v>
      </c>
      <c r="Q501" s="8">
        <f t="shared" ref="Q501" si="4595">(D501*L501+E501*K501+F501*L504+G501*K504)</f>
        <v>3.3106555208800725</v>
      </c>
      <c r="S501" s="1">
        <v>1</v>
      </c>
      <c r="T501" s="7">
        <v>0</v>
      </c>
      <c r="U501" s="2">
        <v>0</v>
      </c>
      <c r="V501" s="8">
        <v>0</v>
      </c>
      <c r="X501" s="1">
        <f t="shared" ref="X501" si="4596">N501*S501+P501*S504-O501*T501-Q501*T504</f>
        <v>-6.2048869117367174</v>
      </c>
      <c r="Y501" s="9">
        <f t="shared" ref="Y501" si="4597">(N501*T501+O501*S501+P501*T504+Q501*S504)</f>
        <v>0</v>
      </c>
      <c r="Z501" s="2">
        <f t="shared" ref="Z501" si="4598">N501*U501+P501*U504-O501*V501-Q501*V504</f>
        <v>0</v>
      </c>
      <c r="AA501" s="8">
        <f t="shared" ref="AA501" si="4599">(N501*V501+O501*U501+P501*V504+Q501*U504)</f>
        <v>3.3106555208800725</v>
      </c>
      <c r="AB501" s="20"/>
      <c r="AC501" s="1">
        <v>1</v>
      </c>
      <c r="AD501" s="9">
        <v>0</v>
      </c>
      <c r="AE501" s="2">
        <v>0</v>
      </c>
      <c r="AF501" s="8">
        <f t="shared" ref="AF501:AF564" si="4600">IF(0=(1-$AE$9*$AD$9*$B501^2),10^18,$B501*$AE$9/(1-$AE$9*$AD$9*$B501^2))</f>
        <v>-2.0134393429953379</v>
      </c>
      <c r="AH501" s="1">
        <f t="shared" ref="AH501" si="4601">X501*AC501+Z501*AC504-Y501*AD501-AA501*AD504</f>
        <v>-6.2048869117367174</v>
      </c>
      <c r="AI501" s="9">
        <f t="shared" ref="AI501" si="4602">(X501*AD501+Y501*AC501+Z501*AD504+AA501*AC504)</f>
        <v>0</v>
      </c>
      <c r="AJ501" s="2">
        <f t="shared" ref="AJ501" si="4603">X501*AE501+Z501*AE504-Y501*AF501-AA501*AF504</f>
        <v>0</v>
      </c>
      <c r="AK501" s="8">
        <f t="shared" ref="AK501" si="4604">(X501*AF501+Y501*AE501+Z501*AF504+AA501*AE504)</f>
        <v>15.803818947807619</v>
      </c>
      <c r="AM501" s="1">
        <v>1</v>
      </c>
      <c r="AN501" s="7">
        <v>0</v>
      </c>
      <c r="AO501" s="2">
        <v>0</v>
      </c>
      <c r="AP501" s="8">
        <v>0</v>
      </c>
      <c r="AR501" s="1">
        <f t="shared" ref="AR501" si="4605">AH501*AM501+AJ501*AM504-AI501*AN501-AK501*AN504</f>
        <v>-35.284419497909063</v>
      </c>
      <c r="AS501" s="9">
        <f t="shared" ref="AS501" si="4606">(AH501*AN501+AI501*AM501+AJ501*AN504+AK501*AM504)</f>
        <v>0</v>
      </c>
      <c r="AT501" s="2">
        <f t="shared" ref="AT501" si="4607">AH501*AO501+AJ501*AO504-AI501*AP501-AK501*AP504</f>
        <v>0</v>
      </c>
      <c r="AU501" s="8">
        <f t="shared" ref="AU501" si="4608">(AH501*AP501+AI501*AO501+AJ501*AP504+AK501*AO504)</f>
        <v>15.803818947807619</v>
      </c>
      <c r="AV501" s="20"/>
      <c r="AW501" s="1">
        <v>1</v>
      </c>
      <c r="AX501" s="9">
        <v>0</v>
      </c>
      <c r="AY501" s="2">
        <v>0</v>
      </c>
      <c r="AZ501" s="8">
        <f t="shared" ref="AZ501:AZ564" si="4609">IF(0=(1-$AX$9*$AY$9*$B501^2),10^18,$B501*$AY$9/(1-$AX$9*$AY$9*$B501^2))</f>
        <v>-6.2810459934489966</v>
      </c>
      <c r="BB501" s="1">
        <f t="shared" ref="BB501" si="4610">AR501*AW501+AT501*AW504-AS501*AX501-AU501*AX504</f>
        <v>-35.284419497909063</v>
      </c>
      <c r="BC501" s="9">
        <f t="shared" ref="BC501" si="4611">(AR501*AX501+AS501*AW501+AT501*AX504+AU501*AW504)</f>
        <v>0</v>
      </c>
      <c r="BD501" s="2">
        <f t="shared" ref="BD501" si="4612">AR501*AY501+AT501*AY504-AS501*AZ501-AU501*AZ504</f>
        <v>0</v>
      </c>
      <c r="BE501" s="8">
        <f t="shared" ref="BE501" si="4613">(AR501*AZ501+AS501*AY501+AT501*AZ504+AU501*AY504)</f>
        <v>237.426880666323</v>
      </c>
      <c r="BG501" s="1">
        <v>1</v>
      </c>
      <c r="BH501" s="7">
        <v>0</v>
      </c>
      <c r="BI501" s="2">
        <v>0</v>
      </c>
      <c r="BJ501" s="8">
        <v>0</v>
      </c>
      <c r="BK501" s="20"/>
      <c r="BL501" s="1">
        <f t="shared" ref="BL501" si="4614">BB501*BG501+BD501*BG504-BC501*BH501-BE501*BH504</f>
        <v>-321.10839551925534</v>
      </c>
      <c r="BM501" s="9">
        <f t="shared" ref="BM501" si="4615">(BB501*BH501+BC501*BG501+BD501*BH504+BE501*BG504)</f>
        <v>0</v>
      </c>
      <c r="BN501" s="2">
        <f t="shared" ref="BN501" si="4616">BB501*BI501+BD501*BI504-BC501*BJ501-BE501*BJ504</f>
        <v>0</v>
      </c>
      <c r="BO501" s="8">
        <f t="shared" ref="BO501" si="4617">(BB501*BJ501+BC501*BI501+BD501*BJ504+BE501*BI504)</f>
        <v>237.426880666323</v>
      </c>
      <c r="BP501" s="20"/>
      <c r="BQ501" s="16">
        <v>1</v>
      </c>
      <c r="BR501" s="23">
        <v>0</v>
      </c>
      <c r="BS501" s="14">
        <v>0</v>
      </c>
      <c r="BT501" s="22">
        <v>0</v>
      </c>
      <c r="BV501" s="1">
        <f t="shared" ref="BV501" si="4618">BL501*BQ501+BN501*BQ504-BM501*BR501-BO501*BR504</f>
        <v>-321.10839551925534</v>
      </c>
      <c r="BW501" s="9">
        <f t="shared" ref="BW501" si="4619">(BL501*BR501+BM501*BQ501+BN501*BR504+BO501*BQ504)</f>
        <v>237.426880666323</v>
      </c>
      <c r="BX501" s="2">
        <f t="shared" ref="BX501" si="4620">BL501*BS501+BN501*BS504-BM501*BT501-BO501*BT504</f>
        <v>0</v>
      </c>
      <c r="BY501" s="8">
        <f t="shared" ref="BY501" si="4621">(BL501*BT501+BM501*BS501+BN501*BT504+BO501*BS504)</f>
        <v>237.426880666323</v>
      </c>
      <c r="CA501" s="28">
        <f t="shared" ref="CA501" si="4622">20*LOG(((1+$BR$9)/$BR$9)/((BV501+BV504)^2+(BW501+BW504)^2)^0.5)</f>
        <v>-50.522731512533241</v>
      </c>
      <c r="CC501" s="114">
        <f t="shared" ref="CC501" si="4623">((BV501^2+BW501^2)^0.5)/((BV504^2+BW504^2)^0.5)</f>
        <v>0.73944142535286983</v>
      </c>
      <c r="CD501" s="13"/>
      <c r="CE501" s="59">
        <f t="shared" si="4416"/>
        <v>9.4399999999999409</v>
      </c>
      <c r="CF501" s="60">
        <f t="shared" si="4417"/>
        <v>-53.453822733498917</v>
      </c>
      <c r="CG501" s="62">
        <f t="shared" si="4418"/>
        <v>-81.004231984624042</v>
      </c>
      <c r="CH501" s="64"/>
      <c r="CI501" s="86"/>
      <c r="CJ501" s="86"/>
      <c r="CK501" s="17">
        <f t="shared" si="4419"/>
        <v>-5.302387342031847E-6</v>
      </c>
    </row>
    <row r="502" spans="2:89" ht="18.600000000000001" customHeight="1" thickBot="1">
      <c r="D502" s="3"/>
      <c r="G502" s="4"/>
      <c r="I502" s="3"/>
      <c r="L502" s="4"/>
      <c r="N502" s="3"/>
      <c r="Q502" s="4"/>
      <c r="S502" s="3"/>
      <c r="V502" s="4"/>
      <c r="X502" s="3"/>
      <c r="AA502" s="4"/>
      <c r="AC502" s="3"/>
      <c r="AF502" s="4"/>
      <c r="AH502" s="3"/>
      <c r="AK502" s="4"/>
      <c r="AM502" s="3"/>
      <c r="AP502" s="4"/>
      <c r="AR502" s="3"/>
      <c r="AU502" s="4"/>
      <c r="AW502" s="3"/>
      <c r="AZ502" s="4"/>
      <c r="BB502" s="3"/>
      <c r="BE502" s="4"/>
      <c r="BG502" s="3"/>
      <c r="BJ502" s="4"/>
      <c r="BL502" s="3"/>
      <c r="BO502" s="4"/>
      <c r="BQ502" s="16"/>
      <c r="BR502" s="14"/>
      <c r="BS502" s="14"/>
      <c r="BT502" s="17"/>
      <c r="BV502" s="3"/>
      <c r="BY502" s="4"/>
      <c r="CC502" s="115"/>
      <c r="CD502" s="13"/>
      <c r="CE502" s="59">
        <f t="shared" si="4416"/>
        <v>9.4599999999999405</v>
      </c>
      <c r="CF502" s="60">
        <f t="shared" si="4417"/>
        <v>-53.469881077092126</v>
      </c>
      <c r="CG502" s="62">
        <f t="shared" si="4418"/>
        <v>-81.023396982104344</v>
      </c>
      <c r="CH502" s="64"/>
      <c r="CI502" s="86"/>
      <c r="CJ502" s="86"/>
      <c r="CK502" s="17">
        <f t="shared" si="4419"/>
        <v>-5.2731617718678701E-6</v>
      </c>
    </row>
    <row r="503" spans="2:89" ht="18.600000000000001" customHeight="1" thickBot="1">
      <c r="D503" s="271" t="s">
        <v>141</v>
      </c>
      <c r="E503" s="272"/>
      <c r="F503" s="273" t="s">
        <v>142</v>
      </c>
      <c r="G503" s="274"/>
      <c r="H503" s="237"/>
      <c r="I503" s="271" t="s">
        <v>143</v>
      </c>
      <c r="J503" s="272"/>
      <c r="K503" s="273" t="s">
        <v>144</v>
      </c>
      <c r="L503" s="274"/>
      <c r="N503" s="262" t="s">
        <v>145</v>
      </c>
      <c r="O503" s="263"/>
      <c r="P503" s="264" t="s">
        <v>146</v>
      </c>
      <c r="Q503" s="265"/>
      <c r="S503" s="271" t="s">
        <v>147</v>
      </c>
      <c r="T503" s="272"/>
      <c r="U503" s="273" t="s">
        <v>148</v>
      </c>
      <c r="V503" s="274"/>
      <c r="W503" s="20"/>
      <c r="X503" s="262" t="s">
        <v>149</v>
      </c>
      <c r="Y503" s="263"/>
      <c r="Z503" s="264" t="s">
        <v>150</v>
      </c>
      <c r="AA503" s="265"/>
      <c r="AB503" s="20"/>
      <c r="AC503" s="271" t="s">
        <v>151</v>
      </c>
      <c r="AD503" s="272"/>
      <c r="AE503" s="273" t="s">
        <v>152</v>
      </c>
      <c r="AF503" s="274"/>
      <c r="AG503" s="20"/>
      <c r="AH503" s="262" t="s">
        <v>153</v>
      </c>
      <c r="AI503" s="263"/>
      <c r="AJ503" s="264" t="s">
        <v>154</v>
      </c>
      <c r="AK503" s="265"/>
      <c r="AL503" s="20"/>
      <c r="AM503" s="271" t="s">
        <v>155</v>
      </c>
      <c r="AN503" s="272"/>
      <c r="AO503" s="273" t="s">
        <v>156</v>
      </c>
      <c r="AP503" s="274"/>
      <c r="AR503" s="262" t="s">
        <v>157</v>
      </c>
      <c r="AS503" s="263"/>
      <c r="AT503" s="264" t="s">
        <v>158</v>
      </c>
      <c r="AU503" s="265"/>
      <c r="AV503" s="41"/>
      <c r="AW503" s="271" t="s">
        <v>159</v>
      </c>
      <c r="AX503" s="272"/>
      <c r="AY503" s="273" t="s">
        <v>160</v>
      </c>
      <c r="AZ503" s="274"/>
      <c r="BA503" s="20"/>
      <c r="BB503" s="262" t="s">
        <v>161</v>
      </c>
      <c r="BC503" s="263"/>
      <c r="BD503" s="264" t="s">
        <v>162</v>
      </c>
      <c r="BE503" s="265"/>
      <c r="BF503" s="41"/>
      <c r="BG503" s="271" t="s">
        <v>163</v>
      </c>
      <c r="BH503" s="272"/>
      <c r="BI503" s="273" t="s">
        <v>164</v>
      </c>
      <c r="BJ503" s="274"/>
      <c r="BK503" s="41"/>
      <c r="BL503" s="262" t="s">
        <v>165</v>
      </c>
      <c r="BM503" s="263"/>
      <c r="BN503" s="264" t="s">
        <v>166</v>
      </c>
      <c r="BO503" s="265"/>
      <c r="BP503" s="41"/>
      <c r="BQ503" s="271" t="s">
        <v>167</v>
      </c>
      <c r="BR503" s="272"/>
      <c r="BS503" s="273" t="s">
        <v>168</v>
      </c>
      <c r="BT503" s="274"/>
      <c r="BU503" s="20"/>
      <c r="BV503" s="262" t="s">
        <v>169</v>
      </c>
      <c r="BW503" s="263"/>
      <c r="BX503" s="264" t="s">
        <v>170</v>
      </c>
      <c r="BY503" s="265"/>
      <c r="CA503" s="55" t="s">
        <v>35</v>
      </c>
      <c r="CC503" s="116" t="s">
        <v>75</v>
      </c>
      <c r="CD503" s="13"/>
      <c r="CE503" s="59">
        <f t="shared" si="4416"/>
        <v>9.47999999999994</v>
      </c>
      <c r="CF503" s="60">
        <f t="shared" si="4417"/>
        <v>-53.485915758219946</v>
      </c>
      <c r="CG503" s="62">
        <f t="shared" si="4418"/>
        <v>-81.042480181906782</v>
      </c>
      <c r="CH503" s="64"/>
      <c r="CI503" s="86"/>
      <c r="CJ503" s="86"/>
      <c r="CK503" s="17">
        <f t="shared" si="4419"/>
        <v>-5.24414336550396E-6</v>
      </c>
    </row>
    <row r="504" spans="2:89" ht="18.600000000000001" customHeight="1" thickTop="1" thickBot="1">
      <c r="D504" s="1">
        <v>0</v>
      </c>
      <c r="E504" s="9">
        <f t="shared" ref="E504" si="4624">$E$9*$B501</f>
        <v>1.6945920000000001</v>
      </c>
      <c r="F504" s="2">
        <v>1</v>
      </c>
      <c r="G504" s="8">
        <v>0</v>
      </c>
      <c r="I504" s="1">
        <v>0</v>
      </c>
      <c r="J504" s="9">
        <v>0</v>
      </c>
      <c r="K504" s="2">
        <v>1</v>
      </c>
      <c r="L504" s="8">
        <v>0</v>
      </c>
      <c r="N504" s="1">
        <f t="shared" ref="N504" si="4625">D504*I501+F504*I504-E504*J501-G504*J504</f>
        <v>0</v>
      </c>
      <c r="O504" s="9">
        <f t="shared" ref="O504" si="4626">(D504*J501+E504*I501+F504*J504+G504*I504)</f>
        <v>1.6945920000000001</v>
      </c>
      <c r="P504" s="2">
        <f t="shared" ref="P504" si="4627">D504*K501+F504*K504-E504*L501-G504*L504</f>
        <v>-4.6102103604392042</v>
      </c>
      <c r="Q504" s="8">
        <f t="shared" ref="Q504" si="4628">(D504*L501+E504*K501+F504*L504+G504*K504)</f>
        <v>0</v>
      </c>
      <c r="S504" s="1">
        <v>0</v>
      </c>
      <c r="T504" s="9">
        <f t="shared" ref="T504" si="4629">$T$9*$B501</f>
        <v>2.176272</v>
      </c>
      <c r="U504" s="2">
        <v>1</v>
      </c>
      <c r="V504" s="8">
        <v>0</v>
      </c>
      <c r="X504" s="1">
        <f t="shared" ref="X504" si="4630">N504*S501+P504*S504-O504*T501-Q504*T504</f>
        <v>0</v>
      </c>
      <c r="Y504" s="9">
        <f t="shared" ref="Y504" si="4631">(N504*T501+O504*S501+P504*T504+Q504*S504)</f>
        <v>-8.3384797215337478</v>
      </c>
      <c r="Z504" s="2">
        <f t="shared" ref="Z504" si="4632">N504*U501+P504*U504-O504*V501-Q504*V504</f>
        <v>-4.6102103604392042</v>
      </c>
      <c r="AA504" s="8">
        <f t="shared" ref="AA504" si="4633">(N504*V501+O504*U501+P504*V504+Q504*U504)</f>
        <v>0</v>
      </c>
      <c r="AB504" s="20"/>
      <c r="AC504" s="1">
        <v>0</v>
      </c>
      <c r="AD504" s="9">
        <v>0</v>
      </c>
      <c r="AE504" s="2">
        <v>1</v>
      </c>
      <c r="AF504" s="8">
        <v>0</v>
      </c>
      <c r="AH504" s="1">
        <f t="shared" ref="AH504" si="4634">X504*AC501+Z504*AC504-Y504*AD501-AA504*AD504</f>
        <v>0</v>
      </c>
      <c r="AI504" s="9">
        <f t="shared" ref="AI504" si="4635">(X504*AD501+Y504*AC501+Z504*AD504+AA504*AC504)</f>
        <v>-8.3384797215337478</v>
      </c>
      <c r="AJ504" s="2">
        <f t="shared" ref="AJ504" si="4636">X504*AE501+Z504*AE504-Y504*AF501-AA504*AF504</f>
        <v>-21.399233492544063</v>
      </c>
      <c r="AK504" s="8">
        <f t="shared" ref="AK504" si="4637">(X504*AF501+Y504*AE501+Z504*AF504+AA504*AE504)</f>
        <v>0</v>
      </c>
      <c r="AM504" s="1">
        <v>0</v>
      </c>
      <c r="AN504" s="9">
        <f t="shared" ref="AN504" si="4638">$AN$9*$B501</f>
        <v>1.8400319999999999</v>
      </c>
      <c r="AO504" s="2">
        <v>1</v>
      </c>
      <c r="AP504" s="8">
        <v>0</v>
      </c>
      <c r="AR504" s="1">
        <f t="shared" ref="AR504" si="4639">AH504*AM501+AJ504*AM504-AI504*AN501-AK504*AN504</f>
        <v>0</v>
      </c>
      <c r="AS504" s="9">
        <f t="shared" ref="AS504" si="4640">(AH504*AN501+AI504*AM501+AJ504*AN504+AK504*AM504)</f>
        <v>-47.713754123286577</v>
      </c>
      <c r="AT504" s="2">
        <f t="shared" ref="AT504" si="4641">AH504*AO501+AJ504*AO504-AI504*AP501-AK504*AP504</f>
        <v>-21.399233492544063</v>
      </c>
      <c r="AU504" s="8">
        <f t="shared" ref="AU504" si="4642">(AH504*AP501+AI504*AO501+AJ504*AP504+AK504*AO504)</f>
        <v>0</v>
      </c>
      <c r="AV504" s="20"/>
      <c r="AW504" s="1">
        <v>0</v>
      </c>
      <c r="AX504" s="9">
        <v>0</v>
      </c>
      <c r="AY504" s="2">
        <v>1</v>
      </c>
      <c r="AZ504" s="8">
        <v>0</v>
      </c>
      <c r="BB504" s="1">
        <f t="shared" ref="BB504" si="4643">AR504*AW501+AT504*AW504-AS504*AX501-AU504*AX504</f>
        <v>0</v>
      </c>
      <c r="BC504" s="9">
        <f t="shared" ref="BC504" si="4644">(AR504*AX501+AS504*AW501+AT504*AX504+AU504*AW504)</f>
        <v>-47.713754123286577</v>
      </c>
      <c r="BD504" s="2">
        <f t="shared" ref="BD504" si="4645">AR504*AY501+AT504*AY504-AS504*AZ501-AU504*AZ504</f>
        <v>-321.09151766102377</v>
      </c>
      <c r="BE504" s="8">
        <f t="shared" ref="BE504" si="4646">(AR504*AZ501+AS504*AY501+AT504*AZ504+AU504*AY504)</f>
        <v>0</v>
      </c>
      <c r="BG504" s="1">
        <v>0</v>
      </c>
      <c r="BH504" s="9">
        <f t="shared" ref="BH504" si="4647">$BH$9*$B501</f>
        <v>1.2038399999999998</v>
      </c>
      <c r="BI504" s="2">
        <v>1</v>
      </c>
      <c r="BJ504" s="8">
        <v>0</v>
      </c>
      <c r="BK504" s="20"/>
      <c r="BL504" s="1">
        <f t="shared" ref="BL504" si="4648">BB504*BG501+BD504*BG504-BC504*BH501-BE504*BH504</f>
        <v>0</v>
      </c>
      <c r="BM504" s="9">
        <f t="shared" ref="BM504" si="4649">(BB504*BH501+BC504*BG501+BD504*BH504+BE504*BG504)</f>
        <v>-434.25656674433333</v>
      </c>
      <c r="BN504" s="2">
        <f t="shared" ref="BN504" si="4650">BB504*BI501+BD504*BI504-BC504*BJ501-BE504*BJ504</f>
        <v>-321.09151766102377</v>
      </c>
      <c r="BO504" s="8">
        <f t="shared" ref="BO504" si="4651">(BB504*BJ501+BC504*BI501+BD504*BJ504+BE504*BI504)</f>
        <v>0</v>
      </c>
      <c r="BP504" s="20"/>
      <c r="BQ504" s="18">
        <f t="shared" ref="BQ504:BQ567" si="4652">1/$BR$9</f>
        <v>1</v>
      </c>
      <c r="BR504" s="25">
        <v>0</v>
      </c>
      <c r="BS504" s="19">
        <v>1</v>
      </c>
      <c r="BT504" s="24">
        <v>0</v>
      </c>
      <c r="BV504" s="1">
        <f t="shared" ref="BV504" si="4653">BL504*BQ501+BN504*BQ504-BM504*BR501-BO504*BR504</f>
        <v>-321.09151766102377</v>
      </c>
      <c r="BW504" s="9">
        <f t="shared" ref="BW504" si="4654">(BL504*BR501+BM504*BQ501+BN504*BR504+BO504*BQ504)</f>
        <v>-434.25656674433333</v>
      </c>
      <c r="BX504" s="2">
        <f t="shared" ref="BX504" si="4655">BL504*BS501+BN504*BS504-BM504*BT501-BO504*BT504</f>
        <v>-321.09151766102377</v>
      </c>
      <c r="BY504" s="8">
        <f t="shared" ref="BY504" si="4656">(BL504*BT501+BM504*BS501+BN504*BT504+BO504*BS504)</f>
        <v>0</v>
      </c>
      <c r="CA504" s="56">
        <f t="shared" ref="CA504" si="4657">(180/PI())*ATAN(-1*(BW501+BW504)/(BV501+BV504))</f>
        <v>-17.039928003353069</v>
      </c>
      <c r="CC504" s="117">
        <f t="shared" ref="CC504" si="4658">20*LOG(((1-(10^(CA501/20)^2)*(1-((1-CC501)/(1+CC501))^2))^0.5))</f>
        <v>-3.7640656818812689E-5</v>
      </c>
      <c r="CD504" s="13"/>
      <c r="CE504" s="59">
        <f t="shared" si="4416"/>
        <v>9.4999999999999396</v>
      </c>
      <c r="CF504" s="60">
        <f t="shared" si="4417"/>
        <v>-53.501926807937437</v>
      </c>
      <c r="CG504" s="62">
        <f t="shared" si="4418"/>
        <v>-81.061482108569479</v>
      </c>
      <c r="CH504" s="64"/>
      <c r="CI504" s="86"/>
      <c r="CJ504" s="86"/>
      <c r="CK504" s="17">
        <f t="shared" si="4419"/>
        <v>-5.2153303717183094E-6</v>
      </c>
    </row>
    <row r="505" spans="2:89" ht="18.600000000000001" customHeight="1">
      <c r="CE505" s="59">
        <f t="shared" si="4416"/>
        <v>9.5199999999999392</v>
      </c>
      <c r="CF505" s="60">
        <f t="shared" si="4417"/>
        <v>-53.517914257724584</v>
      </c>
      <c r="CG505" s="62">
        <f t="shared" si="4418"/>
        <v>-81.080403282138548</v>
      </c>
      <c r="CH505" s="86"/>
      <c r="CI505" s="86"/>
      <c r="CJ505" s="86"/>
      <c r="CK505" s="17">
        <f t="shared" si="4419"/>
        <v>-5.186721059540037E-6</v>
      </c>
    </row>
    <row r="506" spans="2:89" ht="18.600000000000001" customHeight="1" thickBot="1">
      <c r="E506" s="6" t="s">
        <v>3</v>
      </c>
      <c r="J506" s="6" t="s">
        <v>5</v>
      </c>
      <c r="O506" s="6" t="s">
        <v>10</v>
      </c>
      <c r="T506" s="6" t="s">
        <v>6</v>
      </c>
      <c r="Y506" s="6" t="s">
        <v>11</v>
      </c>
      <c r="AD506" s="6" t="s">
        <v>12</v>
      </c>
      <c r="AI506" s="6" t="s">
        <v>13</v>
      </c>
      <c r="AN506" s="6" t="s">
        <v>14</v>
      </c>
      <c r="AS506" s="6" t="s">
        <v>15</v>
      </c>
      <c r="AX506" s="6" t="s">
        <v>19</v>
      </c>
      <c r="BC506" s="6" t="s">
        <v>17</v>
      </c>
      <c r="BH506" s="6" t="s">
        <v>20</v>
      </c>
      <c r="BM506" s="6" t="s">
        <v>18</v>
      </c>
      <c r="BQ506" s="26" t="s">
        <v>16</v>
      </c>
      <c r="BR506" s="26"/>
      <c r="BS506" s="21"/>
      <c r="BT506" s="21"/>
      <c r="BU506" s="21"/>
      <c r="BV506" s="21"/>
      <c r="BW506" s="26" t="s">
        <v>21</v>
      </c>
      <c r="BX506" s="21"/>
      <c r="BY506" s="21"/>
      <c r="CE506" s="59">
        <f t="shared" si="4416"/>
        <v>9.5399999999999405</v>
      </c>
      <c r="CF506" s="60">
        <f t="shared" si="4417"/>
        <v>-53.53387813947559</v>
      </c>
      <c r="CG506" s="62">
        <f t="shared" si="4418"/>
        <v>-81.099244218216299</v>
      </c>
      <c r="CH506" s="86"/>
      <c r="CI506" s="86"/>
      <c r="CJ506" s="86"/>
      <c r="CK506" s="17">
        <f t="shared" si="4419"/>
        <v>-5.1583137114988936E-6</v>
      </c>
    </row>
    <row r="507" spans="2:89" ht="18.600000000000001" customHeight="1" thickBot="1">
      <c r="B507" s="11"/>
      <c r="D507" s="266" t="s">
        <v>113</v>
      </c>
      <c r="E507" s="267"/>
      <c r="F507" s="268" t="s">
        <v>114</v>
      </c>
      <c r="G507" s="269"/>
      <c r="H507" s="237"/>
      <c r="I507" s="262" t="s">
        <v>0</v>
      </c>
      <c r="J507" s="263"/>
      <c r="K507" s="264" t="s">
        <v>1</v>
      </c>
      <c r="L507" s="265"/>
      <c r="M507" s="21"/>
      <c r="N507" s="262" t="s">
        <v>115</v>
      </c>
      <c r="O507" s="263"/>
      <c r="P507" s="264" t="s">
        <v>116</v>
      </c>
      <c r="Q507" s="265"/>
      <c r="R507" s="21"/>
      <c r="S507" s="266" t="s">
        <v>117</v>
      </c>
      <c r="T507" s="267"/>
      <c r="U507" s="268" t="s">
        <v>118</v>
      </c>
      <c r="V507" s="269"/>
      <c r="W507" s="20"/>
      <c r="X507" s="262" t="s">
        <v>119</v>
      </c>
      <c r="Y507" s="263"/>
      <c r="Z507" s="264" t="s">
        <v>120</v>
      </c>
      <c r="AA507" s="265"/>
      <c r="AB507" s="20"/>
      <c r="AC507" s="262" t="s">
        <v>121</v>
      </c>
      <c r="AD507" s="263"/>
      <c r="AE507" s="264" t="s">
        <v>7</v>
      </c>
      <c r="AF507" s="265"/>
      <c r="AG507" s="20"/>
      <c r="AH507" s="262" t="s">
        <v>122</v>
      </c>
      <c r="AI507" s="263"/>
      <c r="AJ507" s="264" t="s">
        <v>123</v>
      </c>
      <c r="AK507" s="265"/>
      <c r="AL507" s="20"/>
      <c r="AM507" s="266" t="s">
        <v>124</v>
      </c>
      <c r="AN507" s="267"/>
      <c r="AO507" s="268" t="s">
        <v>125</v>
      </c>
      <c r="AP507" s="269"/>
      <c r="AQ507" s="21"/>
      <c r="AR507" s="262" t="s">
        <v>126</v>
      </c>
      <c r="AS507" s="263"/>
      <c r="AT507" s="264" t="s">
        <v>2</v>
      </c>
      <c r="AU507" s="265"/>
      <c r="AV507" s="41"/>
      <c r="AW507" s="262" t="s">
        <v>127</v>
      </c>
      <c r="AX507" s="263"/>
      <c r="AY507" s="264" t="s">
        <v>128</v>
      </c>
      <c r="AZ507" s="265"/>
      <c r="BA507" s="20"/>
      <c r="BB507" s="262" t="s">
        <v>129</v>
      </c>
      <c r="BC507" s="263"/>
      <c r="BD507" s="264" t="s">
        <v>130</v>
      </c>
      <c r="BE507" s="265"/>
      <c r="BF507" s="41"/>
      <c r="BG507" s="266" t="s">
        <v>131</v>
      </c>
      <c r="BH507" s="267"/>
      <c r="BI507" s="268" t="s">
        <v>132</v>
      </c>
      <c r="BJ507" s="269"/>
      <c r="BK507" s="41"/>
      <c r="BL507" s="262" t="s">
        <v>133</v>
      </c>
      <c r="BM507" s="263"/>
      <c r="BN507" s="264" t="s">
        <v>134</v>
      </c>
      <c r="BO507" s="265"/>
      <c r="BP507" s="41"/>
      <c r="BQ507" s="262" t="s">
        <v>135</v>
      </c>
      <c r="BR507" s="263"/>
      <c r="BS507" s="264" t="s">
        <v>136</v>
      </c>
      <c r="BT507" s="265"/>
      <c r="BU507" s="20"/>
      <c r="BV507" s="262" t="s">
        <v>137</v>
      </c>
      <c r="BW507" s="263"/>
      <c r="BX507" s="264" t="s">
        <v>138</v>
      </c>
      <c r="BY507" s="265"/>
      <c r="CA507" s="27" t="s">
        <v>8</v>
      </c>
      <c r="CC507" s="113" t="s">
        <v>74</v>
      </c>
      <c r="CD507" s="13"/>
      <c r="CE507" s="59">
        <f t="shared" si="4416"/>
        <v>9.5599999999999401</v>
      </c>
      <c r="CF507" s="60">
        <f t="shared" si="4417"/>
        <v>-53.549818485488444</v>
      </c>
      <c r="CG507" s="62">
        <f t="shared" si="4418"/>
        <v>-81.118005428008757</v>
      </c>
      <c r="CH507" s="64"/>
      <c r="CI507" s="86"/>
      <c r="CJ507" s="86"/>
      <c r="CK507" s="17">
        <f t="shared" si="4419"/>
        <v>-5.1301066294112256E-6</v>
      </c>
    </row>
    <row r="508" spans="2:89" ht="18.600000000000001" customHeight="1" thickTop="1" thickBot="1">
      <c r="B508" s="37">
        <v>1.46</v>
      </c>
      <c r="D508" s="1">
        <v>1</v>
      </c>
      <c r="E508" s="7">
        <v>0</v>
      </c>
      <c r="F508" s="2">
        <v>0</v>
      </c>
      <c r="G508" s="8">
        <v>0</v>
      </c>
      <c r="I508" s="1">
        <v>1</v>
      </c>
      <c r="J508" s="9">
        <v>0</v>
      </c>
      <c r="K508" s="2">
        <v>0</v>
      </c>
      <c r="L508" s="8">
        <f t="shared" ref="L508:L571" si="4659">IF(0=(1-$J$9*$K$9*$B508^2),10^18,$B508*$K$9/(1-$J$9*$K$9*$B508^2))</f>
        <v>3.4457287833333372</v>
      </c>
      <c r="N508" s="1">
        <f t="shared" ref="N508" si="4660">D508*I508+F508*I511-E508*J508-G508*J511</f>
        <v>1</v>
      </c>
      <c r="O508" s="9">
        <f t="shared" ref="O508" si="4661">(D508*J508+E508*I508+F508*J511+G508*I511)</f>
        <v>0</v>
      </c>
      <c r="P508" s="2">
        <f t="shared" ref="P508" si="4662">D508*K508+F508*K511-E508*L508-G508*L511</f>
        <v>0</v>
      </c>
      <c r="Q508" s="8">
        <f t="shared" ref="Q508" si="4663">(D508*L508+E508*K508+F508*L511+G508*K511)</f>
        <v>3.4457287833333372</v>
      </c>
      <c r="S508" s="1">
        <v>1</v>
      </c>
      <c r="T508" s="7">
        <v>0</v>
      </c>
      <c r="U508" s="2">
        <v>0</v>
      </c>
      <c r="V508" s="8">
        <v>0</v>
      </c>
      <c r="X508" s="1">
        <f t="shared" ref="X508" si="4664">N508*S508+P508*S511-O508*T508-Q508*T511</f>
        <v>-6.6029936689674429</v>
      </c>
      <c r="Y508" s="9">
        <f t="shared" ref="Y508" si="4665">(N508*T508+O508*S508+P508*T511+Q508*S511)</f>
        <v>0</v>
      </c>
      <c r="Z508" s="2">
        <f t="shared" ref="Z508" si="4666">N508*U508+P508*U511-O508*V508-Q508*V511</f>
        <v>0</v>
      </c>
      <c r="AA508" s="8">
        <f t="shared" ref="AA508" si="4667">(N508*V508+O508*U508+P508*V511+Q508*U511)</f>
        <v>3.4457287833333372</v>
      </c>
      <c r="AB508" s="20"/>
      <c r="AC508" s="1">
        <v>1</v>
      </c>
      <c r="AD508" s="9">
        <v>0</v>
      </c>
      <c r="AE508" s="2">
        <v>0</v>
      </c>
      <c r="AF508" s="8">
        <f t="shared" ref="AF508:AF571" si="4668">IF(0=(1-$AE$9*$AD$9*$B508^2),10^18,$B508*$AE$9/(1-$AE$9*$AD$9*$B508^2))</f>
        <v>-1.8867141110699712</v>
      </c>
      <c r="AH508" s="1">
        <f t="shared" ref="AH508" si="4669">X508*AC508+Z508*AC511-Y508*AD508-AA508*AD511</f>
        <v>-6.6029936689674429</v>
      </c>
      <c r="AI508" s="9">
        <f t="shared" ref="AI508" si="4670">(X508*AD508+Y508*AC508+Z508*AD511+AA508*AC511)</f>
        <v>0</v>
      </c>
      <c r="AJ508" s="2">
        <f t="shared" ref="AJ508" si="4671">X508*AE508+Z508*AE511-Y508*AF508-AA508*AF511</f>
        <v>0</v>
      </c>
      <c r="AK508" s="8">
        <f t="shared" ref="AK508" si="4672">(X508*AF508+Y508*AE508+Z508*AF511+AA508*AE511)</f>
        <v>15.903690113879893</v>
      </c>
      <c r="AM508" s="1">
        <v>1</v>
      </c>
      <c r="AN508" s="7">
        <v>0</v>
      </c>
      <c r="AO508" s="2">
        <v>0</v>
      </c>
      <c r="AP508" s="8">
        <v>0</v>
      </c>
      <c r="AR508" s="1">
        <f t="shared" ref="AR508" si="4673">AH508*AM508+AJ508*AM511-AI508*AN508-AK508*AN511</f>
        <v>-36.272727101140404</v>
      </c>
      <c r="AS508" s="9">
        <f t="shared" ref="AS508" si="4674">(AH508*AN508+AI508*AM508+AJ508*AN511+AK508*AM511)</f>
        <v>0</v>
      </c>
      <c r="AT508" s="2">
        <f t="shared" ref="AT508" si="4675">AH508*AO508+AJ508*AO511-AI508*AP508-AK508*AP511</f>
        <v>0</v>
      </c>
      <c r="AU508" s="8">
        <f t="shared" ref="AU508" si="4676">(AH508*AP508+AI508*AO508+AJ508*AP511+AK508*AO511)</f>
        <v>15.903690113879893</v>
      </c>
      <c r="AV508" s="20"/>
      <c r="AW508" s="1">
        <v>1</v>
      </c>
      <c r="AX508" s="9">
        <v>0</v>
      </c>
      <c r="AY508" s="2">
        <v>0</v>
      </c>
      <c r="AZ508" s="8">
        <f t="shared" ref="AZ508:AZ571" si="4677">IF(0=(1-$AX$9*$AY$9*$B508^2),10^18,$B508*$AY$9/(1-$AX$9*$AY$9*$B508^2))</f>
        <v>-5.3961558740417974</v>
      </c>
      <c r="BB508" s="1">
        <f t="shared" ref="BB508" si="4678">AR508*AW508+AT508*AW511-AS508*AX508-AU508*AX511</f>
        <v>-36.272727101140404</v>
      </c>
      <c r="BC508" s="9">
        <f t="shared" ref="BC508" si="4679">(AR508*AX508+AS508*AW508+AT508*AX511+AU508*AW511)</f>
        <v>0</v>
      </c>
      <c r="BD508" s="2">
        <f t="shared" ref="BD508" si="4680">AR508*AY508+AT508*AY511-AS508*AZ508-AU508*AZ511</f>
        <v>0</v>
      </c>
      <c r="BE508" s="8">
        <f t="shared" ref="BE508" si="4681">(AR508*AZ508+AS508*AY508+AT508*AZ511+AU508*AY511)</f>
        <v>211.63697952821377</v>
      </c>
      <c r="BG508" s="1">
        <v>1</v>
      </c>
      <c r="BH508" s="7">
        <v>0</v>
      </c>
      <c r="BI508" s="2">
        <v>0</v>
      </c>
      <c r="BJ508" s="8">
        <v>0</v>
      </c>
      <c r="BK508" s="20"/>
      <c r="BL508" s="1">
        <f t="shared" ref="BL508" si="4682">BB508*BG508+BD508*BG511-BC508*BH508-BE508*BH511</f>
        <v>-294.58835883409694</v>
      </c>
      <c r="BM508" s="9">
        <f t="shared" ref="BM508" si="4683">(BB508*BH508+BC508*BG508+BD508*BH511+BE508*BG511)</f>
        <v>0</v>
      </c>
      <c r="BN508" s="2">
        <f t="shared" ref="BN508" si="4684">BB508*BI508+BD508*BI511-BC508*BJ508-BE508*BJ511</f>
        <v>0</v>
      </c>
      <c r="BO508" s="8">
        <f t="shared" ref="BO508" si="4685">(BB508*BJ508+BC508*BI508+BD508*BJ511+BE508*BI511)</f>
        <v>211.63697952821377</v>
      </c>
      <c r="BP508" s="20"/>
      <c r="BQ508" s="16">
        <v>1</v>
      </c>
      <c r="BR508" s="23">
        <v>0</v>
      </c>
      <c r="BS508" s="14">
        <v>0</v>
      </c>
      <c r="BT508" s="22">
        <v>0</v>
      </c>
      <c r="BV508" s="1">
        <f t="shared" ref="BV508" si="4686">BL508*BQ508+BN508*BQ511-BM508*BR508-BO508*BR511</f>
        <v>-294.58835883409694</v>
      </c>
      <c r="BW508" s="9">
        <f t="shared" ref="BW508" si="4687">(BL508*BR508+BM508*BQ508+BN508*BR511+BO508*BQ511)</f>
        <v>211.63697952821377</v>
      </c>
      <c r="BX508" s="2">
        <f t="shared" ref="BX508" si="4688">BL508*BS508+BN508*BS511-BM508*BT508-BO508*BT511</f>
        <v>0</v>
      </c>
      <c r="BY508" s="8">
        <f t="shared" ref="BY508" si="4689">(BL508*BT508+BM508*BS508+BN508*BT511+BO508*BS511)</f>
        <v>211.63697952821377</v>
      </c>
      <c r="CA508" s="28">
        <f t="shared" ref="CA508" si="4690">20*LOG(((1+$BR$9)/$BR$9)/((BV508+BV511)^2+(BW508+BW511)^2)^0.5)</f>
        <v>-49.850562908243383</v>
      </c>
      <c r="CC508" s="114">
        <f t="shared" ref="CC508" si="4691">((BV508^2+BW508^2)^0.5)/((BV511^2+BW511^2)^0.5)</f>
        <v>0.71845758582077668</v>
      </c>
      <c r="CD508" s="13"/>
      <c r="CE508" s="59">
        <f t="shared" si="4416"/>
        <v>9.5799999999999397</v>
      </c>
      <c r="CF508" s="60">
        <f t="shared" si="4417"/>
        <v>-53.565735328454721</v>
      </c>
      <c r="CG508" s="62">
        <f t="shared" si="4418"/>
        <v>-81.136687418372546</v>
      </c>
      <c r="CH508" s="64"/>
      <c r="CI508" s="86"/>
      <c r="CJ508" s="86"/>
      <c r="CK508" s="17">
        <f t="shared" si="4419"/>
        <v>-5.1020981257010245E-6</v>
      </c>
    </row>
    <row r="509" spans="2:89" ht="18.600000000000001" customHeight="1" thickBot="1">
      <c r="D509" s="3"/>
      <c r="G509" s="4"/>
      <c r="I509" s="3"/>
      <c r="L509" s="4"/>
      <c r="N509" s="3"/>
      <c r="Q509" s="4"/>
      <c r="S509" s="3"/>
      <c r="V509" s="4"/>
      <c r="X509" s="3"/>
      <c r="AA509" s="4"/>
      <c r="AC509" s="3"/>
      <c r="AF509" s="4"/>
      <c r="AH509" s="3"/>
      <c r="AK509" s="4"/>
      <c r="AM509" s="3"/>
      <c r="AP509" s="4"/>
      <c r="AR509" s="3"/>
      <c r="AU509" s="4"/>
      <c r="AW509" s="3"/>
      <c r="AZ509" s="4"/>
      <c r="BB509" s="3"/>
      <c r="BE509" s="4"/>
      <c r="BG509" s="3"/>
      <c r="BJ509" s="4"/>
      <c r="BL509" s="3"/>
      <c r="BO509" s="4"/>
      <c r="BQ509" s="16"/>
      <c r="BR509" s="14"/>
      <c r="BS509" s="14"/>
      <c r="BT509" s="17"/>
      <c r="BV509" s="3"/>
      <c r="BY509" s="4"/>
      <c r="CC509" s="115"/>
      <c r="CD509" s="13"/>
      <c r="CE509" s="59">
        <f t="shared" si="4416"/>
        <v>9.5999999999999392</v>
      </c>
      <c r="CF509" s="60">
        <f t="shared" si="4417"/>
        <v>-53.581628701449475</v>
      </c>
      <c r="CG509" s="62">
        <f t="shared" si="4418"/>
        <v>-81.155290691861282</v>
      </c>
      <c r="CH509" s="64"/>
      <c r="CI509" s="86"/>
      <c r="CJ509" s="86"/>
      <c r="CK509" s="17">
        <f t="shared" si="4419"/>
        <v>-5.0742865349718622E-6</v>
      </c>
    </row>
    <row r="510" spans="2:89" ht="18.600000000000001" customHeight="1" thickBot="1">
      <c r="D510" s="271" t="s">
        <v>141</v>
      </c>
      <c r="E510" s="272"/>
      <c r="F510" s="273" t="s">
        <v>142</v>
      </c>
      <c r="G510" s="274"/>
      <c r="H510" s="237"/>
      <c r="I510" s="271" t="s">
        <v>143</v>
      </c>
      <c r="J510" s="272"/>
      <c r="K510" s="273" t="s">
        <v>144</v>
      </c>
      <c r="L510" s="274"/>
      <c r="N510" s="262" t="s">
        <v>145</v>
      </c>
      <c r="O510" s="263"/>
      <c r="P510" s="264" t="s">
        <v>146</v>
      </c>
      <c r="Q510" s="265"/>
      <c r="S510" s="271" t="s">
        <v>147</v>
      </c>
      <c r="T510" s="272"/>
      <c r="U510" s="273" t="s">
        <v>148</v>
      </c>
      <c r="V510" s="274"/>
      <c r="W510" s="20"/>
      <c r="X510" s="262" t="s">
        <v>149</v>
      </c>
      <c r="Y510" s="263"/>
      <c r="Z510" s="264" t="s">
        <v>150</v>
      </c>
      <c r="AA510" s="265"/>
      <c r="AB510" s="20"/>
      <c r="AC510" s="271" t="s">
        <v>151</v>
      </c>
      <c r="AD510" s="272"/>
      <c r="AE510" s="273" t="s">
        <v>152</v>
      </c>
      <c r="AF510" s="274"/>
      <c r="AG510" s="20"/>
      <c r="AH510" s="262" t="s">
        <v>153</v>
      </c>
      <c r="AI510" s="263"/>
      <c r="AJ510" s="264" t="s">
        <v>154</v>
      </c>
      <c r="AK510" s="265"/>
      <c r="AL510" s="20"/>
      <c r="AM510" s="271" t="s">
        <v>155</v>
      </c>
      <c r="AN510" s="272"/>
      <c r="AO510" s="273" t="s">
        <v>156</v>
      </c>
      <c r="AP510" s="274"/>
      <c r="AR510" s="262" t="s">
        <v>157</v>
      </c>
      <c r="AS510" s="263"/>
      <c r="AT510" s="264" t="s">
        <v>158</v>
      </c>
      <c r="AU510" s="265"/>
      <c r="AV510" s="41"/>
      <c r="AW510" s="271" t="s">
        <v>159</v>
      </c>
      <c r="AX510" s="272"/>
      <c r="AY510" s="273" t="s">
        <v>160</v>
      </c>
      <c r="AZ510" s="274"/>
      <c r="BA510" s="20"/>
      <c r="BB510" s="262" t="s">
        <v>161</v>
      </c>
      <c r="BC510" s="263"/>
      <c r="BD510" s="264" t="s">
        <v>162</v>
      </c>
      <c r="BE510" s="265"/>
      <c r="BF510" s="41"/>
      <c r="BG510" s="271" t="s">
        <v>163</v>
      </c>
      <c r="BH510" s="272"/>
      <c r="BI510" s="273" t="s">
        <v>164</v>
      </c>
      <c r="BJ510" s="274"/>
      <c r="BK510" s="41"/>
      <c r="BL510" s="262" t="s">
        <v>165</v>
      </c>
      <c r="BM510" s="263"/>
      <c r="BN510" s="264" t="s">
        <v>166</v>
      </c>
      <c r="BO510" s="265"/>
      <c r="BP510" s="41"/>
      <c r="BQ510" s="271" t="s">
        <v>167</v>
      </c>
      <c r="BR510" s="272"/>
      <c r="BS510" s="273" t="s">
        <v>168</v>
      </c>
      <c r="BT510" s="274"/>
      <c r="BU510" s="20"/>
      <c r="BV510" s="262" t="s">
        <v>169</v>
      </c>
      <c r="BW510" s="263"/>
      <c r="BX510" s="264" t="s">
        <v>170</v>
      </c>
      <c r="BY510" s="265"/>
      <c r="CA510" s="55" t="s">
        <v>35</v>
      </c>
      <c r="CC510" s="116" t="s">
        <v>75</v>
      </c>
      <c r="CD510" s="13"/>
      <c r="CE510" s="59">
        <f t="shared" si="4416"/>
        <v>9.6199999999999406</v>
      </c>
      <c r="CF510" s="60">
        <f t="shared" si="4417"/>
        <v>-53.597498637921426</v>
      </c>
      <c r="CG510" s="62">
        <f t="shared" si="4418"/>
        <v>-81.173815746771254</v>
      </c>
      <c r="CH510" s="64"/>
      <c r="CI510" s="86"/>
      <c r="CJ510" s="86"/>
      <c r="CK510" s="17">
        <f t="shared" si="4419"/>
        <v>-5.0466702043636069E-6</v>
      </c>
    </row>
    <row r="511" spans="2:89" ht="18.600000000000001" customHeight="1" thickTop="1" thickBot="1">
      <c r="D511" s="1">
        <v>0</v>
      </c>
      <c r="E511" s="9">
        <f t="shared" ref="E511" si="4692">$E$9*$B508</f>
        <v>1.7181280000000001</v>
      </c>
      <c r="F511" s="2">
        <v>1</v>
      </c>
      <c r="G511" s="8">
        <v>0</v>
      </c>
      <c r="I511" s="1">
        <v>0</v>
      </c>
      <c r="J511" s="9">
        <v>0</v>
      </c>
      <c r="K511" s="2">
        <v>1</v>
      </c>
      <c r="L511" s="8">
        <v>0</v>
      </c>
      <c r="N511" s="1">
        <f t="shared" ref="N511" si="4693">D511*I508+F511*I511-E511*J508-G511*J511</f>
        <v>0</v>
      </c>
      <c r="O511" s="9">
        <f t="shared" ref="O511" si="4694">(D511*J508+E511*I508+F511*J511+G511*I511)</f>
        <v>1.7181280000000001</v>
      </c>
      <c r="P511" s="2">
        <f t="shared" ref="P511" si="4695">D511*K508+F511*K511-E511*L508-G511*L511</f>
        <v>-4.9202031030509401</v>
      </c>
      <c r="Q511" s="8">
        <f t="shared" ref="Q511" si="4696">(D511*L508+E511*K508+F511*L511+G511*K511)</f>
        <v>0</v>
      </c>
      <c r="S511" s="1">
        <v>0</v>
      </c>
      <c r="T511" s="9">
        <f t="shared" ref="T511" si="4697">$T$9*$B508</f>
        <v>2.2064980000000003</v>
      </c>
      <c r="U511" s="2">
        <v>1</v>
      </c>
      <c r="V511" s="8">
        <v>0</v>
      </c>
      <c r="X511" s="1">
        <f t="shared" ref="X511" si="4698">N511*S508+P511*S511-O511*T508-Q511*T511</f>
        <v>0</v>
      </c>
      <c r="Y511" s="9">
        <f t="shared" ref="Y511" si="4699">(N511*T508+O511*S508+P511*T511+Q511*S511)</f>
        <v>-9.1382903064756942</v>
      </c>
      <c r="Z511" s="2">
        <f t="shared" ref="Z511" si="4700">N511*U508+P511*U511-O511*V508-Q511*V511</f>
        <v>-4.9202031030509401</v>
      </c>
      <c r="AA511" s="8">
        <f t="shared" ref="AA511" si="4701">(N511*V508+O511*U508+P511*V511+Q511*U511)</f>
        <v>0</v>
      </c>
      <c r="AB511" s="20"/>
      <c r="AC511" s="1">
        <v>0</v>
      </c>
      <c r="AD511" s="9">
        <v>0</v>
      </c>
      <c r="AE511" s="2">
        <v>1</v>
      </c>
      <c r="AF511" s="8">
        <v>0</v>
      </c>
      <c r="AH511" s="1">
        <f t="shared" ref="AH511" si="4702">X511*AC508+Z511*AC511-Y511*AD508-AA511*AD511</f>
        <v>0</v>
      </c>
      <c r="AI511" s="9">
        <f t="shared" ref="AI511" si="4703">(X511*AD508+Y511*AC508+Z511*AD511+AA511*AC511)</f>
        <v>-9.1382903064756942</v>
      </c>
      <c r="AJ511" s="2">
        <f t="shared" ref="AJ511" si="4704">X511*AE508+Z511*AE511-Y511*AF508-AA511*AF511</f>
        <v>-22.161544375332564</v>
      </c>
      <c r="AK511" s="8">
        <f t="shared" ref="AK511" si="4705">(X511*AF508+Y511*AE508+Z511*AF511+AA511*AE511)</f>
        <v>0</v>
      </c>
      <c r="AM511" s="1">
        <v>0</v>
      </c>
      <c r="AN511" s="9">
        <f t="shared" ref="AN511" si="4706">$AN$9*$B508</f>
        <v>1.865588</v>
      </c>
      <c r="AO511" s="2">
        <v>1</v>
      </c>
      <c r="AP511" s="8">
        <v>0</v>
      </c>
      <c r="AR511" s="1">
        <f t="shared" ref="AR511" si="4707">AH511*AM508+AJ511*AM511-AI511*AN508-AK511*AN511</f>
        <v>0</v>
      </c>
      <c r="AS511" s="9">
        <f t="shared" ref="AS511" si="4708">(AH511*AN508+AI511*AM508+AJ511*AN511+AK511*AM511)</f>
        <v>-50.482601554563622</v>
      </c>
      <c r="AT511" s="2">
        <f t="shared" ref="AT511" si="4709">AH511*AO508+AJ511*AO511-AI511*AP508-AK511*AP511</f>
        <v>-22.161544375332564</v>
      </c>
      <c r="AU511" s="8">
        <f t="shared" ref="AU511" si="4710">(AH511*AP508+AI511*AO508+AJ511*AP511+AK511*AO511)</f>
        <v>0</v>
      </c>
      <c r="AV511" s="20"/>
      <c r="AW511" s="1">
        <v>0</v>
      </c>
      <c r="AX511" s="9">
        <v>0</v>
      </c>
      <c r="AY511" s="2">
        <v>1</v>
      </c>
      <c r="AZ511" s="8">
        <v>0</v>
      </c>
      <c r="BB511" s="1">
        <f t="shared" ref="BB511" si="4711">AR511*AW508+AT511*AW511-AS511*AX508-AU511*AX511</f>
        <v>0</v>
      </c>
      <c r="BC511" s="9">
        <f t="shared" ref="BC511" si="4712">(AR511*AX508+AS511*AW508+AT511*AX511+AU511*AW511)</f>
        <v>-50.482601554563622</v>
      </c>
      <c r="BD511" s="2">
        <f t="shared" ref="BD511" si="4713">AR511*AY508+AT511*AY511-AS511*AZ508-AU511*AZ511</f>
        <v>-294.57353129090262</v>
      </c>
      <c r="BE511" s="8">
        <f t="shared" ref="BE511" si="4714">(AR511*AZ508+AS511*AY508+AT511*AZ511+AU511*AY511)</f>
        <v>0</v>
      </c>
      <c r="BG511" s="1">
        <v>0</v>
      </c>
      <c r="BH511" s="9">
        <f t="shared" ref="BH511" si="4715">$BH$9*$B508</f>
        <v>1.2205599999999999</v>
      </c>
      <c r="BI511" s="2">
        <v>1</v>
      </c>
      <c r="BJ511" s="8">
        <v>0</v>
      </c>
      <c r="BK511" s="20"/>
      <c r="BL511" s="1">
        <f t="shared" ref="BL511" si="4716">BB511*BG508+BD511*BG511-BC511*BH508-BE511*BH511</f>
        <v>0</v>
      </c>
      <c r="BM511" s="9">
        <f t="shared" ref="BM511" si="4717">(BB511*BH508+BC511*BG508+BD511*BH511+BE511*BG511)</f>
        <v>-410.02727090698772</v>
      </c>
      <c r="BN511" s="2">
        <f t="shared" ref="BN511" si="4718">BB511*BI508+BD511*BI511-BC511*BJ508-BE511*BJ511</f>
        <v>-294.57353129090262</v>
      </c>
      <c r="BO511" s="8">
        <f t="shared" ref="BO511" si="4719">(BB511*BJ508+BC511*BI508+BD511*BJ511+BE511*BI511)</f>
        <v>0</v>
      </c>
      <c r="BP511" s="20"/>
      <c r="BQ511" s="18">
        <f t="shared" ref="BQ511:BQ574" si="4720">1/$BR$9</f>
        <v>1</v>
      </c>
      <c r="BR511" s="25">
        <v>0</v>
      </c>
      <c r="BS511" s="19">
        <v>1</v>
      </c>
      <c r="BT511" s="24">
        <v>0</v>
      </c>
      <c r="BV511" s="1">
        <f t="shared" ref="BV511" si="4721">BL511*BQ508+BN511*BQ511-BM511*BR508-BO511*BR511</f>
        <v>-294.57353129090262</v>
      </c>
      <c r="BW511" s="9">
        <f t="shared" ref="BW511" si="4722">(BL511*BR508+BM511*BQ508+BN511*BR511+BO511*BQ511)</f>
        <v>-410.02727090698772</v>
      </c>
      <c r="BX511" s="2">
        <f t="shared" ref="BX511" si="4723">BL511*BS508+BN511*BS511-BM511*BT508-BO511*BT511</f>
        <v>-294.57353129090262</v>
      </c>
      <c r="BY511" s="8">
        <f t="shared" ref="BY511" si="4724">(BL511*BT508+BM511*BS508+BN511*BT511+BO511*BS511)</f>
        <v>0</v>
      </c>
      <c r="CA511" s="56">
        <f t="shared" ref="CA511" si="4725">(180/PI())*ATAN(-1*(BW508+BW511)/(BV508+BV511))</f>
        <v>-18.610081108719179</v>
      </c>
      <c r="CC511" s="117">
        <f t="shared" ref="CC511" si="4726">20*LOG(((1-(10^(CA508/20)^2)*(1-((1-CC508)/(1+CC508))^2))^0.5))</f>
        <v>-4.3743517092968817E-5</v>
      </c>
      <c r="CD511" s="13"/>
      <c r="CE511" s="59">
        <f t="shared" si="4416"/>
        <v>9.6399999999999402</v>
      </c>
      <c r="CF511" s="60">
        <f t="shared" si="4417"/>
        <v>-53.613345171683335</v>
      </c>
      <c r="CG511" s="62">
        <f t="shared" si="4418"/>
        <v>-81.192263077186553</v>
      </c>
      <c r="CH511" s="64"/>
      <c r="CI511" s="86"/>
      <c r="CJ511" s="86"/>
      <c r="CK511" s="17">
        <f t="shared" si="4419"/>
        <v>-5.0192474954810852E-6</v>
      </c>
    </row>
    <row r="512" spans="2:89" ht="18.600000000000001" customHeight="1">
      <c r="CE512" s="59">
        <f t="shared" si="4416"/>
        <v>9.6599999999999397</v>
      </c>
      <c r="CF512" s="60">
        <f t="shared" si="4417"/>
        <v>-53.629168336902481</v>
      </c>
      <c r="CG512" s="62">
        <f t="shared" si="4418"/>
        <v>-81.210633173023766</v>
      </c>
      <c r="CH512" s="86"/>
      <c r="CI512" s="86"/>
      <c r="CJ512" s="86"/>
      <c r="CK512" s="17">
        <f t="shared" si="4419"/>
        <v>-4.9920167882513894E-6</v>
      </c>
    </row>
    <row r="513" spans="2:89" ht="18.600000000000001" customHeight="1" thickBot="1">
      <c r="E513" s="6" t="s">
        <v>3</v>
      </c>
      <c r="J513" s="6" t="s">
        <v>5</v>
      </c>
      <c r="O513" s="6" t="s">
        <v>10</v>
      </c>
      <c r="T513" s="6" t="s">
        <v>6</v>
      </c>
      <c r="Y513" s="6" t="s">
        <v>11</v>
      </c>
      <c r="AD513" s="6" t="s">
        <v>12</v>
      </c>
      <c r="AI513" s="6" t="s">
        <v>13</v>
      </c>
      <c r="AN513" s="6" t="s">
        <v>14</v>
      </c>
      <c r="AS513" s="6" t="s">
        <v>15</v>
      </c>
      <c r="AX513" s="6" t="s">
        <v>19</v>
      </c>
      <c r="BC513" s="6" t="s">
        <v>17</v>
      </c>
      <c r="BH513" s="6" t="s">
        <v>20</v>
      </c>
      <c r="BM513" s="6" t="s">
        <v>18</v>
      </c>
      <c r="BQ513" s="26" t="s">
        <v>16</v>
      </c>
      <c r="BR513" s="26"/>
      <c r="BS513" s="21"/>
      <c r="BT513" s="21"/>
      <c r="BU513" s="21"/>
      <c r="BV513" s="21"/>
      <c r="BW513" s="26" t="s">
        <v>21</v>
      </c>
      <c r="BX513" s="21"/>
      <c r="BY513" s="21"/>
      <c r="CE513" s="59">
        <f t="shared" si="4416"/>
        <v>9.6799999999999393</v>
      </c>
      <c r="CF513" s="60">
        <f t="shared" si="4417"/>
        <v>-53.644968168091431</v>
      </c>
      <c r="CG513" s="62">
        <f t="shared" si="4418"/>
        <v>-81.228926520075802</v>
      </c>
      <c r="CH513" s="86"/>
      <c r="CI513" s="86"/>
      <c r="CJ513" s="86"/>
      <c r="CK513" s="17">
        <f t="shared" si="4419"/>
        <v>-4.9649764751379057E-6</v>
      </c>
    </row>
    <row r="514" spans="2:89" ht="18.600000000000001" customHeight="1" thickBot="1">
      <c r="B514" s="11"/>
      <c r="D514" s="266" t="s">
        <v>113</v>
      </c>
      <c r="E514" s="267"/>
      <c r="F514" s="268" t="s">
        <v>114</v>
      </c>
      <c r="G514" s="269"/>
      <c r="H514" s="237"/>
      <c r="I514" s="262" t="s">
        <v>0</v>
      </c>
      <c r="J514" s="263"/>
      <c r="K514" s="264" t="s">
        <v>1</v>
      </c>
      <c r="L514" s="265"/>
      <c r="M514" s="21"/>
      <c r="N514" s="262" t="s">
        <v>115</v>
      </c>
      <c r="O514" s="263"/>
      <c r="P514" s="264" t="s">
        <v>116</v>
      </c>
      <c r="Q514" s="265"/>
      <c r="R514" s="21"/>
      <c r="S514" s="266" t="s">
        <v>117</v>
      </c>
      <c r="T514" s="267"/>
      <c r="U514" s="268" t="s">
        <v>118</v>
      </c>
      <c r="V514" s="269"/>
      <c r="W514" s="20"/>
      <c r="X514" s="262" t="s">
        <v>119</v>
      </c>
      <c r="Y514" s="263"/>
      <c r="Z514" s="264" t="s">
        <v>120</v>
      </c>
      <c r="AA514" s="265"/>
      <c r="AB514" s="20"/>
      <c r="AC514" s="262" t="s">
        <v>121</v>
      </c>
      <c r="AD514" s="263"/>
      <c r="AE514" s="264" t="s">
        <v>7</v>
      </c>
      <c r="AF514" s="265"/>
      <c r="AG514" s="20"/>
      <c r="AH514" s="262" t="s">
        <v>122</v>
      </c>
      <c r="AI514" s="263"/>
      <c r="AJ514" s="264" t="s">
        <v>123</v>
      </c>
      <c r="AK514" s="265"/>
      <c r="AL514" s="20"/>
      <c r="AM514" s="266" t="s">
        <v>124</v>
      </c>
      <c r="AN514" s="267"/>
      <c r="AO514" s="268" t="s">
        <v>125</v>
      </c>
      <c r="AP514" s="269"/>
      <c r="AQ514" s="21"/>
      <c r="AR514" s="262" t="s">
        <v>126</v>
      </c>
      <c r="AS514" s="263"/>
      <c r="AT514" s="264" t="s">
        <v>2</v>
      </c>
      <c r="AU514" s="265"/>
      <c r="AV514" s="41"/>
      <c r="AW514" s="262" t="s">
        <v>127</v>
      </c>
      <c r="AX514" s="263"/>
      <c r="AY514" s="264" t="s">
        <v>128</v>
      </c>
      <c r="AZ514" s="265"/>
      <c r="BA514" s="20"/>
      <c r="BB514" s="262" t="s">
        <v>129</v>
      </c>
      <c r="BC514" s="263"/>
      <c r="BD514" s="264" t="s">
        <v>130</v>
      </c>
      <c r="BE514" s="265"/>
      <c r="BF514" s="41"/>
      <c r="BG514" s="266" t="s">
        <v>131</v>
      </c>
      <c r="BH514" s="267"/>
      <c r="BI514" s="268" t="s">
        <v>132</v>
      </c>
      <c r="BJ514" s="269"/>
      <c r="BK514" s="41"/>
      <c r="BL514" s="262" t="s">
        <v>133</v>
      </c>
      <c r="BM514" s="263"/>
      <c r="BN514" s="264" t="s">
        <v>134</v>
      </c>
      <c r="BO514" s="265"/>
      <c r="BP514" s="41"/>
      <c r="BQ514" s="262" t="s">
        <v>135</v>
      </c>
      <c r="BR514" s="263"/>
      <c r="BS514" s="264" t="s">
        <v>136</v>
      </c>
      <c r="BT514" s="265"/>
      <c r="BU514" s="20"/>
      <c r="BV514" s="262" t="s">
        <v>137</v>
      </c>
      <c r="BW514" s="263"/>
      <c r="BX514" s="264" t="s">
        <v>138</v>
      </c>
      <c r="BY514" s="265"/>
      <c r="CA514" s="27" t="s">
        <v>8</v>
      </c>
      <c r="CC514" s="113" t="s">
        <v>74</v>
      </c>
      <c r="CD514" s="13"/>
      <c r="CE514" s="59">
        <f t="shared" si="4416"/>
        <v>9.6999999999999407</v>
      </c>
      <c r="CF514" s="60">
        <f t="shared" si="4417"/>
        <v>-53.660744700098931</v>
      </c>
      <c r="CG514" s="62">
        <f t="shared" si="4418"/>
        <v>-81.24714360005548</v>
      </c>
      <c r="CH514" s="64"/>
      <c r="CI514" s="86"/>
      <c r="CJ514" s="86"/>
      <c r="CK514" s="17">
        <f t="shared" si="4419"/>
        <v>-4.9381249659619618E-6</v>
      </c>
    </row>
    <row r="515" spans="2:89" ht="18.600000000000001" customHeight="1" thickTop="1" thickBot="1">
      <c r="B515" s="37">
        <v>1.48</v>
      </c>
      <c r="D515" s="1">
        <v>1</v>
      </c>
      <c r="E515" s="7">
        <v>0</v>
      </c>
      <c r="F515" s="2">
        <v>0</v>
      </c>
      <c r="G515" s="8">
        <v>0</v>
      </c>
      <c r="I515" s="1">
        <v>1</v>
      </c>
      <c r="J515" s="9">
        <v>0</v>
      </c>
      <c r="K515" s="2">
        <v>0</v>
      </c>
      <c r="L515" s="8">
        <f t="shared" ref="L515:L578" si="4727">IF(0=(1-$J$9*$K$9*$B515^2),10^18,$B515*$K$9/(1-$J$9*$K$9*$B515^2))</f>
        <v>3.5895177243335459</v>
      </c>
      <c r="N515" s="1">
        <f t="shared" ref="N515" si="4728">D515*I515+F515*I518-E515*J515-G515*J518</f>
        <v>1</v>
      </c>
      <c r="O515" s="9">
        <f t="shared" ref="O515" si="4729">(D515*J515+E515*I515+F515*J518+G515*I518)</f>
        <v>0</v>
      </c>
      <c r="P515" s="2">
        <f t="shared" ref="P515" si="4730">D515*K515+F515*K518-E515*L515-G515*L518</f>
        <v>0</v>
      </c>
      <c r="Q515" s="8">
        <f t="shared" ref="Q515" si="4731">(D515*L515+E515*K515+F515*L518+G515*K518)</f>
        <v>3.5895177243335459</v>
      </c>
      <c r="S515" s="1">
        <v>1</v>
      </c>
      <c r="T515" s="7">
        <v>0</v>
      </c>
      <c r="U515" s="2">
        <v>0</v>
      </c>
      <c r="V515" s="8">
        <v>0</v>
      </c>
      <c r="X515" s="1">
        <f t="shared" ref="X515" si="4732">N515*S515+P515*S518-O515*T515-Q515*T518</f>
        <v>-7.028760442442227</v>
      </c>
      <c r="Y515" s="9">
        <f t="shared" ref="Y515" si="4733">(N515*T515+O515*S515+P515*T518+Q515*S518)</f>
        <v>0</v>
      </c>
      <c r="Z515" s="2">
        <f t="shared" ref="Z515" si="4734">N515*U515+P515*U518-O515*V515-Q515*V518</f>
        <v>0</v>
      </c>
      <c r="AA515" s="8">
        <f t="shared" ref="AA515" si="4735">(N515*V515+O515*U515+P515*V518+Q515*U518)</f>
        <v>3.5895177243335459</v>
      </c>
      <c r="AB515" s="20"/>
      <c r="AC515" s="1">
        <v>1</v>
      </c>
      <c r="AD515" s="9">
        <v>0</v>
      </c>
      <c r="AE515" s="2">
        <v>0</v>
      </c>
      <c r="AF515" s="8">
        <f t="shared" ref="AF515:AF578" si="4736">IF(0=(1-$AE$9*$AD$9*$B515^2),10^18,$B515*$AE$9/(1-$AE$9*$AD$9*$B515^2))</f>
        <v>-1.7761159511294795</v>
      </c>
      <c r="AH515" s="1">
        <f t="shared" ref="AH515" si="4737">X515*AC515+Z515*AC518-Y515*AD515-AA515*AD518</f>
        <v>-7.028760442442227</v>
      </c>
      <c r="AI515" s="9">
        <f t="shared" ref="AI515" si="4738">(X515*AD515+Y515*AC515+Z515*AD518+AA515*AC518)</f>
        <v>0</v>
      </c>
      <c r="AJ515" s="2">
        <f t="shared" ref="AJ515" si="4739">X515*AE515+Z515*AE518-Y515*AF515-AA515*AF518</f>
        <v>0</v>
      </c>
      <c r="AK515" s="8">
        <f t="shared" ref="AK515" si="4740">(X515*AF515+Y515*AE515+Z515*AF518+AA515*AE518)</f>
        <v>16.073411262823083</v>
      </c>
      <c r="AM515" s="1">
        <v>1</v>
      </c>
      <c r="AN515" s="7">
        <v>0</v>
      </c>
      <c r="AO515" s="2">
        <v>0</v>
      </c>
      <c r="AP515" s="8">
        <v>0</v>
      </c>
      <c r="AR515" s="1">
        <f t="shared" ref="AR515" si="4741">AH515*AM515+AJ515*AM518-AI515*AN515-AK515*AN518</f>
        <v>-37.42589571166252</v>
      </c>
      <c r="AS515" s="9">
        <f t="shared" ref="AS515" si="4742">(AH515*AN515+AI515*AM515+AJ515*AN518+AK515*AM518)</f>
        <v>0</v>
      </c>
      <c r="AT515" s="2">
        <f t="shared" ref="AT515" si="4743">AH515*AO515+AJ515*AO518-AI515*AP515-AK515*AP518</f>
        <v>0</v>
      </c>
      <c r="AU515" s="8">
        <f t="shared" ref="AU515" si="4744">(AH515*AP515+AI515*AO515+AJ515*AP518+AK515*AO518)</f>
        <v>16.073411262823083</v>
      </c>
      <c r="AV515" s="20"/>
      <c r="AW515" s="1">
        <v>1</v>
      </c>
      <c r="AX515" s="9">
        <v>0</v>
      </c>
      <c r="AY515" s="2">
        <v>0</v>
      </c>
      <c r="AZ515" s="8">
        <f t="shared" ref="AZ515:AZ578" si="4745">IF(0=(1-$AX$9*$AY$9*$B515^2),10^18,$B515*$AY$9/(1-$AX$9*$AY$9*$B515^2))</f>
        <v>-4.7369935190133674</v>
      </c>
      <c r="BB515" s="1">
        <f t="shared" ref="BB515" si="4746">AR515*AW515+AT515*AW518-AS515*AX515-AU515*AX518</f>
        <v>-37.42589571166252</v>
      </c>
      <c r="BC515" s="9">
        <f t="shared" ref="BC515" si="4747">(AR515*AX515+AS515*AW515+AT515*AX518+AU515*AW518)</f>
        <v>0</v>
      </c>
      <c r="BD515" s="2">
        <f t="shared" ref="BD515" si="4748">AR515*AY515+AT515*AY518-AS515*AZ515-AU515*AZ518</f>
        <v>0</v>
      </c>
      <c r="BE515" s="8">
        <f t="shared" ref="BE515" si="4749">(AR515*AZ515+AS515*AY515+AT515*AZ518+AU515*AY518)</f>
        <v>193.35963669223861</v>
      </c>
      <c r="BG515" s="1">
        <v>1</v>
      </c>
      <c r="BH515" s="7">
        <v>0</v>
      </c>
      <c r="BI515" s="2">
        <v>0</v>
      </c>
      <c r="BJ515" s="8">
        <v>0</v>
      </c>
      <c r="BK515" s="20"/>
      <c r="BL515" s="1">
        <f t="shared" ref="BL515" si="4750">BB515*BG515+BD515*BG518-BC515*BH515-BE515*BH518</f>
        <v>-276.66590699823553</v>
      </c>
      <c r="BM515" s="9">
        <f t="shared" ref="BM515" si="4751">(BB515*BH515+BC515*BG515+BD515*BH518+BE515*BG518)</f>
        <v>0</v>
      </c>
      <c r="BN515" s="2">
        <f t="shared" ref="BN515" si="4752">BB515*BI515+BD515*BI518-BC515*BJ515-BE515*BJ518</f>
        <v>0</v>
      </c>
      <c r="BO515" s="8">
        <f t="shared" ref="BO515" si="4753">(BB515*BJ515+BC515*BI515+BD515*BJ518+BE515*BI518)</f>
        <v>193.35963669223861</v>
      </c>
      <c r="BP515" s="20"/>
      <c r="BQ515" s="16">
        <v>1</v>
      </c>
      <c r="BR515" s="23">
        <v>0</v>
      </c>
      <c r="BS515" s="14">
        <v>0</v>
      </c>
      <c r="BT515" s="22">
        <v>0</v>
      </c>
      <c r="BV515" s="1">
        <f t="shared" ref="BV515" si="4754">BL515*BQ515+BN515*BQ518-BM515*BR515-BO515*BR518</f>
        <v>-276.66590699823553</v>
      </c>
      <c r="BW515" s="9">
        <f t="shared" ref="BW515" si="4755">(BL515*BR515+BM515*BQ515+BN515*BR518+BO515*BQ518)</f>
        <v>193.35963669223861</v>
      </c>
      <c r="BX515" s="2">
        <f t="shared" ref="BX515" si="4756">BL515*BS515+BN515*BS518-BM515*BT515-BO515*BT518</f>
        <v>0</v>
      </c>
      <c r="BY515" s="8">
        <f t="shared" ref="BY515" si="4757">(BL515*BT515+BM515*BS515+BN515*BT518+BO515*BS518)</f>
        <v>193.35963669223861</v>
      </c>
      <c r="CA515" s="28">
        <f t="shared" ref="CA515" si="4758">20*LOG(((1+$BR$9)/$BR$9)/((BV515+BV518)^2+(BW515+BW518)^2)^0.5)</f>
        <v>-49.384687830299171</v>
      </c>
      <c r="CC515" s="114">
        <f t="shared" ref="CC515" si="4759">((BV515^2+BW515^2)^0.5)/((BV518^2+BW518^2)^0.5)</f>
        <v>0.69893208320033418</v>
      </c>
      <c r="CD515" s="13"/>
      <c r="CE515" s="59">
        <f t="shared" si="4416"/>
        <v>9.7199999999999402</v>
      </c>
      <c r="CF515" s="60">
        <f t="shared" si="4417"/>
        <v>-53.676497968100996</v>
      </c>
      <c r="CG515" s="62">
        <f t="shared" si="4418"/>
        <v>-81.265284890638355</v>
      </c>
      <c r="CH515" s="64"/>
      <c r="CI515" s="86"/>
      <c r="CJ515" s="86"/>
      <c r="CK515" s="17">
        <f t="shared" si="4419"/>
        <v>-4.9114606840455056E-6</v>
      </c>
    </row>
    <row r="516" spans="2:89" ht="18.600000000000001" customHeight="1" thickBot="1">
      <c r="D516" s="3"/>
      <c r="G516" s="4"/>
      <c r="I516" s="3"/>
      <c r="L516" s="4"/>
      <c r="N516" s="3"/>
      <c r="Q516" s="4"/>
      <c r="S516" s="3"/>
      <c r="V516" s="4"/>
      <c r="X516" s="3"/>
      <c r="AA516" s="4"/>
      <c r="AC516" s="3"/>
      <c r="AF516" s="4"/>
      <c r="AH516" s="3"/>
      <c r="AK516" s="4"/>
      <c r="AM516" s="3"/>
      <c r="AP516" s="4"/>
      <c r="AR516" s="3"/>
      <c r="AU516" s="4"/>
      <c r="AW516" s="3"/>
      <c r="AZ516" s="4"/>
      <c r="BB516" s="3"/>
      <c r="BE516" s="4"/>
      <c r="BG516" s="3"/>
      <c r="BJ516" s="4"/>
      <c r="BL516" s="3"/>
      <c r="BO516" s="4"/>
      <c r="BQ516" s="16"/>
      <c r="BR516" s="14"/>
      <c r="BS516" s="14"/>
      <c r="BT516" s="17"/>
      <c r="BV516" s="3"/>
      <c r="BY516" s="4"/>
      <c r="CC516" s="115"/>
      <c r="CD516" s="13"/>
      <c r="CE516" s="59">
        <f t="shared" si="4416"/>
        <v>9.7399999999999398</v>
      </c>
      <c r="CF516" s="60">
        <f t="shared" si="4417"/>
        <v>-53.692228007592178</v>
      </c>
      <c r="CG516" s="62">
        <f t="shared" si="4418"/>
        <v>-81.283350865505128</v>
      </c>
      <c r="CH516" s="64"/>
      <c r="CI516" s="86"/>
      <c r="CJ516" s="86"/>
      <c r="CK516" s="17">
        <f t="shared" si="4419"/>
        <v>-4.8849820681397676E-6</v>
      </c>
    </row>
    <row r="517" spans="2:89" ht="18.600000000000001" customHeight="1" thickBot="1">
      <c r="D517" s="271" t="s">
        <v>141</v>
      </c>
      <c r="E517" s="272"/>
      <c r="F517" s="273" t="s">
        <v>142</v>
      </c>
      <c r="G517" s="274"/>
      <c r="H517" s="237"/>
      <c r="I517" s="271" t="s">
        <v>143</v>
      </c>
      <c r="J517" s="272"/>
      <c r="K517" s="273" t="s">
        <v>144</v>
      </c>
      <c r="L517" s="274"/>
      <c r="N517" s="262" t="s">
        <v>145</v>
      </c>
      <c r="O517" s="263"/>
      <c r="P517" s="264" t="s">
        <v>146</v>
      </c>
      <c r="Q517" s="265"/>
      <c r="S517" s="271" t="s">
        <v>147</v>
      </c>
      <c r="T517" s="272"/>
      <c r="U517" s="273" t="s">
        <v>148</v>
      </c>
      <c r="V517" s="274"/>
      <c r="W517" s="20"/>
      <c r="X517" s="262" t="s">
        <v>149</v>
      </c>
      <c r="Y517" s="263"/>
      <c r="Z517" s="264" t="s">
        <v>150</v>
      </c>
      <c r="AA517" s="265"/>
      <c r="AB517" s="20"/>
      <c r="AC517" s="271" t="s">
        <v>151</v>
      </c>
      <c r="AD517" s="272"/>
      <c r="AE517" s="273" t="s">
        <v>152</v>
      </c>
      <c r="AF517" s="274"/>
      <c r="AG517" s="20"/>
      <c r="AH517" s="262" t="s">
        <v>153</v>
      </c>
      <c r="AI517" s="263"/>
      <c r="AJ517" s="264" t="s">
        <v>154</v>
      </c>
      <c r="AK517" s="265"/>
      <c r="AL517" s="20"/>
      <c r="AM517" s="271" t="s">
        <v>155</v>
      </c>
      <c r="AN517" s="272"/>
      <c r="AO517" s="273" t="s">
        <v>156</v>
      </c>
      <c r="AP517" s="274"/>
      <c r="AR517" s="262" t="s">
        <v>157</v>
      </c>
      <c r="AS517" s="263"/>
      <c r="AT517" s="264" t="s">
        <v>158</v>
      </c>
      <c r="AU517" s="265"/>
      <c r="AV517" s="41"/>
      <c r="AW517" s="271" t="s">
        <v>159</v>
      </c>
      <c r="AX517" s="272"/>
      <c r="AY517" s="273" t="s">
        <v>160</v>
      </c>
      <c r="AZ517" s="274"/>
      <c r="BA517" s="20"/>
      <c r="BB517" s="262" t="s">
        <v>161</v>
      </c>
      <c r="BC517" s="263"/>
      <c r="BD517" s="264" t="s">
        <v>162</v>
      </c>
      <c r="BE517" s="265"/>
      <c r="BF517" s="41"/>
      <c r="BG517" s="271" t="s">
        <v>163</v>
      </c>
      <c r="BH517" s="272"/>
      <c r="BI517" s="273" t="s">
        <v>164</v>
      </c>
      <c r="BJ517" s="274"/>
      <c r="BK517" s="41"/>
      <c r="BL517" s="262" t="s">
        <v>165</v>
      </c>
      <c r="BM517" s="263"/>
      <c r="BN517" s="264" t="s">
        <v>166</v>
      </c>
      <c r="BO517" s="265"/>
      <c r="BP517" s="41"/>
      <c r="BQ517" s="271" t="s">
        <v>167</v>
      </c>
      <c r="BR517" s="272"/>
      <c r="BS517" s="273" t="s">
        <v>168</v>
      </c>
      <c r="BT517" s="274"/>
      <c r="BU517" s="20"/>
      <c r="BV517" s="262" t="s">
        <v>169</v>
      </c>
      <c r="BW517" s="263"/>
      <c r="BX517" s="264" t="s">
        <v>170</v>
      </c>
      <c r="BY517" s="265"/>
      <c r="CA517" s="55" t="s">
        <v>35</v>
      </c>
      <c r="CC517" s="116" t="s">
        <v>75</v>
      </c>
      <c r="CD517" s="13"/>
      <c r="CE517" s="59">
        <f t="shared" si="4416"/>
        <v>9.7599999999999394</v>
      </c>
      <c r="CF517" s="60">
        <f t="shared" si="4417"/>
        <v>-53.707934854376951</v>
      </c>
      <c r="CG517" s="62">
        <f t="shared" si="4418"/>
        <v>-81.301341994383378</v>
      </c>
      <c r="CH517" s="64"/>
      <c r="CI517" s="86"/>
      <c r="CJ517" s="86"/>
      <c r="CK517" s="17">
        <f t="shared" si="4419"/>
        <v>-4.858687571460927E-6</v>
      </c>
    </row>
    <row r="518" spans="2:89" ht="18.600000000000001" customHeight="1" thickTop="1" thickBot="1">
      <c r="D518" s="1">
        <v>0</v>
      </c>
      <c r="E518" s="9">
        <f t="shared" ref="E518" si="4760">$E$9*$B515</f>
        <v>1.7416640000000001</v>
      </c>
      <c r="F518" s="2">
        <v>1</v>
      </c>
      <c r="G518" s="8">
        <v>0</v>
      </c>
      <c r="I518" s="1">
        <v>0</v>
      </c>
      <c r="J518" s="9">
        <v>0</v>
      </c>
      <c r="K518" s="2">
        <v>1</v>
      </c>
      <c r="L518" s="8">
        <v>0</v>
      </c>
      <c r="N518" s="1">
        <f t="shared" ref="N518" si="4761">D518*I515+F518*I518-E518*J515-G518*J518</f>
        <v>0</v>
      </c>
      <c r="O518" s="9">
        <f t="shared" ref="O518" si="4762">(D518*J515+E518*I515+F518*J518+G518*I518)</f>
        <v>1.7416640000000001</v>
      </c>
      <c r="P518" s="2">
        <f t="shared" ref="P518" si="4763">D518*K515+F518*K518-E518*L515-G518*L518</f>
        <v>-5.2517337978336611</v>
      </c>
      <c r="Q518" s="8">
        <f t="shared" ref="Q518" si="4764">(D518*L515+E518*K515+F518*L518+G518*K518)</f>
        <v>0</v>
      </c>
      <c r="S518" s="1">
        <v>0</v>
      </c>
      <c r="T518" s="9">
        <f t="shared" ref="T518" si="4765">$T$9*$B515</f>
        <v>2.2367240000000002</v>
      </c>
      <c r="U518" s="2">
        <v>1</v>
      </c>
      <c r="V518" s="8">
        <v>0</v>
      </c>
      <c r="X518" s="1">
        <f t="shared" ref="X518" si="4766">N518*S515+P518*S518-O518*T515-Q518*T518</f>
        <v>0</v>
      </c>
      <c r="Y518" s="9">
        <f t="shared" ref="Y518" si="4767">(N518*T515+O518*S515+P518*T518+Q518*S518)</f>
        <v>-10.005015027225699</v>
      </c>
      <c r="Z518" s="2">
        <f t="shared" ref="Z518" si="4768">N518*U515+P518*U518-O518*V515-Q518*V518</f>
        <v>-5.2517337978336611</v>
      </c>
      <c r="AA518" s="8">
        <f t="shared" ref="AA518" si="4769">(N518*V515+O518*U515+P518*V518+Q518*U518)</f>
        <v>0</v>
      </c>
      <c r="AB518" s="20"/>
      <c r="AC518" s="1">
        <v>0</v>
      </c>
      <c r="AD518" s="9">
        <v>0</v>
      </c>
      <c r="AE518" s="2">
        <v>1</v>
      </c>
      <c r="AF518" s="8">
        <v>0</v>
      </c>
      <c r="AH518" s="1">
        <f t="shared" ref="AH518" si="4770">X518*AC515+Z518*AC518-Y518*AD515-AA518*AD518</f>
        <v>0</v>
      </c>
      <c r="AI518" s="9">
        <f t="shared" ref="AI518" si="4771">(X518*AD515+Y518*AC515+Z518*AD518+AA518*AC518)</f>
        <v>-10.005015027225699</v>
      </c>
      <c r="AJ518" s="2">
        <f t="shared" ref="AJ518" si="4772">X518*AE515+Z518*AE518-Y518*AF515-AA518*AF518</f>
        <v>-23.02180057897937</v>
      </c>
      <c r="AK518" s="8">
        <f t="shared" ref="AK518" si="4773">(X518*AF515+Y518*AE515+Z518*AF518+AA518*AE518)</f>
        <v>0</v>
      </c>
      <c r="AM518" s="1">
        <v>0</v>
      </c>
      <c r="AN518" s="9">
        <f t="shared" ref="AN518" si="4774">$AN$9*$B515</f>
        <v>1.8911439999999999</v>
      </c>
      <c r="AO518" s="2">
        <v>1</v>
      </c>
      <c r="AP518" s="8">
        <v>0</v>
      </c>
      <c r="AR518" s="1">
        <f t="shared" ref="AR518" si="4775">AH518*AM515+AJ518*AM518-AI518*AN515-AK518*AN518</f>
        <v>0</v>
      </c>
      <c r="AS518" s="9">
        <f t="shared" ref="AS518" si="4776">(AH518*AN515+AI518*AM515+AJ518*AN518+AK518*AM518)</f>
        <v>-53.542555061359053</v>
      </c>
      <c r="AT518" s="2">
        <f t="shared" ref="AT518" si="4777">AH518*AO515+AJ518*AO518-AI518*AP515-AK518*AP518</f>
        <v>-23.02180057897937</v>
      </c>
      <c r="AU518" s="8">
        <f t="shared" ref="AU518" si="4778">(AH518*AP515+AI518*AO515+AJ518*AP518+AK518*AO518)</f>
        <v>0</v>
      </c>
      <c r="AV518" s="20"/>
      <c r="AW518" s="1">
        <v>0</v>
      </c>
      <c r="AX518" s="9">
        <v>0</v>
      </c>
      <c r="AY518" s="2">
        <v>1</v>
      </c>
      <c r="AZ518" s="8">
        <v>0</v>
      </c>
      <c r="BB518" s="1">
        <f t="shared" ref="BB518" si="4779">AR518*AW515+AT518*AW518-AS518*AX515-AU518*AX518</f>
        <v>0</v>
      </c>
      <c r="BC518" s="9">
        <f t="shared" ref="BC518" si="4780">(AR518*AX515+AS518*AW515+AT518*AX518+AU518*AW518)</f>
        <v>-53.542555061359053</v>
      </c>
      <c r="BD518" s="2">
        <f t="shared" ref="BD518" si="4781">AR518*AY515+AT518*AY518-AS518*AZ515-AU518*AZ518</f>
        <v>-276.65253689605356</v>
      </c>
      <c r="BE518" s="8">
        <f t="shared" ref="BE518" si="4782">(AR518*AZ515+AS518*AY515+AT518*AZ518+AU518*AY518)</f>
        <v>0</v>
      </c>
      <c r="BG518" s="1">
        <v>0</v>
      </c>
      <c r="BH518" s="9">
        <f t="shared" ref="BH518" si="4783">$BH$9*$B515</f>
        <v>1.2372799999999999</v>
      </c>
      <c r="BI518" s="2">
        <v>1</v>
      </c>
      <c r="BJ518" s="8">
        <v>0</v>
      </c>
      <c r="BK518" s="20"/>
      <c r="BL518" s="1">
        <f t="shared" ref="BL518" si="4784">BB518*BG515+BD518*BG518-BC518*BH515-BE518*BH518</f>
        <v>0</v>
      </c>
      <c r="BM518" s="9">
        <f t="shared" ref="BM518" si="4785">(BB518*BH515+BC518*BG515+BD518*BH518+BE518*BG518)</f>
        <v>-395.83920591210818</v>
      </c>
      <c r="BN518" s="2">
        <f t="shared" ref="BN518" si="4786">BB518*BI515+BD518*BI518-BC518*BJ515-BE518*BJ518</f>
        <v>-276.65253689605356</v>
      </c>
      <c r="BO518" s="8">
        <f t="shared" ref="BO518" si="4787">(BB518*BJ515+BC518*BI515+BD518*BJ518+BE518*BI518)</f>
        <v>0</v>
      </c>
      <c r="BP518" s="20"/>
      <c r="BQ518" s="18">
        <f t="shared" ref="BQ518:BQ581" si="4788">1/$BR$9</f>
        <v>1</v>
      </c>
      <c r="BR518" s="25">
        <v>0</v>
      </c>
      <c r="BS518" s="19">
        <v>1</v>
      </c>
      <c r="BT518" s="24">
        <v>0</v>
      </c>
      <c r="BV518" s="1">
        <f t="shared" ref="BV518" si="4789">BL518*BQ515+BN518*BQ518-BM518*BR515-BO518*BR518</f>
        <v>-276.65253689605356</v>
      </c>
      <c r="BW518" s="9">
        <f t="shared" ref="BW518" si="4790">(BL518*BR515+BM518*BQ515+BN518*BR518+BO518*BQ518)</f>
        <v>-395.83920591210818</v>
      </c>
      <c r="BX518" s="2">
        <f t="shared" ref="BX518" si="4791">BL518*BS515+BN518*BS518-BM518*BT515-BO518*BT518</f>
        <v>-276.65253689605356</v>
      </c>
      <c r="BY518" s="8">
        <f t="shared" ref="BY518" si="4792">(BL518*BT515+BM518*BS515+BN518*BT518+BO518*BS518)</f>
        <v>0</v>
      </c>
      <c r="CA518" s="56">
        <f t="shared" ref="CA518" si="4793">(180/PI())*ATAN(-1*(BW515+BW518)/(BV515+BV518))</f>
        <v>-20.099431340934164</v>
      </c>
      <c r="CC518" s="117">
        <f t="shared" ref="CC518" si="4794">20*LOG(((1-(10^(CA515/20)^2)*(1-((1-CC515)/(1+CC515))^2))^0.5))</f>
        <v>-4.8468645582543449E-5</v>
      </c>
      <c r="CD518" s="13"/>
      <c r="CE518" s="59">
        <f t="shared" si="4416"/>
        <v>9.7799999999999407</v>
      </c>
      <c r="CF518" s="60">
        <f t="shared" si="4417"/>
        <v>-53.723618544561369</v>
      </c>
      <c r="CG518" s="62">
        <f t="shared" si="4418"/>
        <v>-81.319258743088952</v>
      </c>
      <c r="CH518" s="64"/>
      <c r="CI518" s="86"/>
      <c r="CJ518" s="86"/>
      <c r="CK518" s="17">
        <f t="shared" si="4419"/>
        <v>-4.8325756616901157E-6</v>
      </c>
    </row>
    <row r="519" spans="2:89" ht="18.600000000000001" customHeight="1">
      <c r="CE519" s="59">
        <f t="shared" si="4416"/>
        <v>9.7999999999999297</v>
      </c>
      <c r="CF519" s="60">
        <f t="shared" si="4417"/>
        <v>-53.739279114544793</v>
      </c>
      <c r="CG519" s="62">
        <f t="shared" si="4418"/>
        <v>-81.337101573566684</v>
      </c>
      <c r="CH519" s="86"/>
      <c r="CI519" s="86"/>
      <c r="CJ519" s="86"/>
      <c r="CK519" s="17">
        <f t="shared" si="4419"/>
        <v>-4.8066448209734156E-6</v>
      </c>
    </row>
    <row r="520" spans="2:89" ht="18.600000000000001" customHeight="1" thickBot="1">
      <c r="E520" s="6" t="s">
        <v>3</v>
      </c>
      <c r="J520" s="6" t="s">
        <v>5</v>
      </c>
      <c r="O520" s="6" t="s">
        <v>10</v>
      </c>
      <c r="T520" s="6" t="s">
        <v>6</v>
      </c>
      <c r="Y520" s="6" t="s">
        <v>11</v>
      </c>
      <c r="AD520" s="6" t="s">
        <v>12</v>
      </c>
      <c r="AI520" s="6" t="s">
        <v>13</v>
      </c>
      <c r="AN520" s="6" t="s">
        <v>14</v>
      </c>
      <c r="AS520" s="6" t="s">
        <v>15</v>
      </c>
      <c r="AX520" s="6" t="s">
        <v>19</v>
      </c>
      <c r="BC520" s="6" t="s">
        <v>17</v>
      </c>
      <c r="BH520" s="6" t="s">
        <v>20</v>
      </c>
      <c r="BM520" s="6" t="s">
        <v>18</v>
      </c>
      <c r="BQ520" s="26" t="s">
        <v>16</v>
      </c>
      <c r="BR520" s="26"/>
      <c r="BS520" s="21"/>
      <c r="BT520" s="21"/>
      <c r="BU520" s="21"/>
      <c r="BV520" s="21"/>
      <c r="BW520" s="26" t="s">
        <v>21</v>
      </c>
      <c r="BX520" s="21"/>
      <c r="BY520" s="21"/>
      <c r="CE520" s="59">
        <f t="shared" si="4416"/>
        <v>9.8199999999999292</v>
      </c>
      <c r="CF520" s="60">
        <f t="shared" si="4417"/>
        <v>-53.754916601011843</v>
      </c>
      <c r="CG520" s="62">
        <f t="shared" si="4418"/>
        <v>-81.354870943930692</v>
      </c>
      <c r="CH520" s="86"/>
      <c r="CI520" s="86"/>
      <c r="CJ520" s="86"/>
      <c r="CK520" s="17">
        <f t="shared" si="4419"/>
        <v>-4.7808935459218548E-6</v>
      </c>
    </row>
    <row r="521" spans="2:89" ht="18.600000000000001" customHeight="1" thickBot="1">
      <c r="B521" s="11"/>
      <c r="D521" s="266" t="s">
        <v>113</v>
      </c>
      <c r="E521" s="267"/>
      <c r="F521" s="268" t="s">
        <v>114</v>
      </c>
      <c r="G521" s="269"/>
      <c r="H521" s="237"/>
      <c r="I521" s="262" t="s">
        <v>0</v>
      </c>
      <c r="J521" s="263"/>
      <c r="K521" s="264" t="s">
        <v>1</v>
      </c>
      <c r="L521" s="265"/>
      <c r="M521" s="21"/>
      <c r="N521" s="262" t="s">
        <v>115</v>
      </c>
      <c r="O521" s="263"/>
      <c r="P521" s="264" t="s">
        <v>116</v>
      </c>
      <c r="Q521" s="265"/>
      <c r="R521" s="21"/>
      <c r="S521" s="266" t="s">
        <v>117</v>
      </c>
      <c r="T521" s="267"/>
      <c r="U521" s="268" t="s">
        <v>118</v>
      </c>
      <c r="V521" s="269"/>
      <c r="W521" s="20"/>
      <c r="X521" s="262" t="s">
        <v>119</v>
      </c>
      <c r="Y521" s="263"/>
      <c r="Z521" s="264" t="s">
        <v>120</v>
      </c>
      <c r="AA521" s="265"/>
      <c r="AB521" s="20"/>
      <c r="AC521" s="262" t="s">
        <v>121</v>
      </c>
      <c r="AD521" s="263"/>
      <c r="AE521" s="264" t="s">
        <v>7</v>
      </c>
      <c r="AF521" s="265"/>
      <c r="AG521" s="20"/>
      <c r="AH521" s="262" t="s">
        <v>122</v>
      </c>
      <c r="AI521" s="263"/>
      <c r="AJ521" s="264" t="s">
        <v>123</v>
      </c>
      <c r="AK521" s="265"/>
      <c r="AL521" s="20"/>
      <c r="AM521" s="266" t="s">
        <v>124</v>
      </c>
      <c r="AN521" s="267"/>
      <c r="AO521" s="268" t="s">
        <v>125</v>
      </c>
      <c r="AP521" s="269"/>
      <c r="AQ521" s="21"/>
      <c r="AR521" s="262" t="s">
        <v>126</v>
      </c>
      <c r="AS521" s="263"/>
      <c r="AT521" s="264" t="s">
        <v>2</v>
      </c>
      <c r="AU521" s="265"/>
      <c r="AV521" s="41"/>
      <c r="AW521" s="262" t="s">
        <v>127</v>
      </c>
      <c r="AX521" s="263"/>
      <c r="AY521" s="264" t="s">
        <v>128</v>
      </c>
      <c r="AZ521" s="265"/>
      <c r="BA521" s="20"/>
      <c r="BB521" s="262" t="s">
        <v>129</v>
      </c>
      <c r="BC521" s="263"/>
      <c r="BD521" s="264" t="s">
        <v>130</v>
      </c>
      <c r="BE521" s="265"/>
      <c r="BF521" s="41"/>
      <c r="BG521" s="266" t="s">
        <v>131</v>
      </c>
      <c r="BH521" s="267"/>
      <c r="BI521" s="268" t="s">
        <v>132</v>
      </c>
      <c r="BJ521" s="269"/>
      <c r="BK521" s="41"/>
      <c r="BL521" s="262" t="s">
        <v>133</v>
      </c>
      <c r="BM521" s="263"/>
      <c r="BN521" s="264" t="s">
        <v>134</v>
      </c>
      <c r="BO521" s="265"/>
      <c r="BP521" s="41"/>
      <c r="BQ521" s="262" t="s">
        <v>135</v>
      </c>
      <c r="BR521" s="263"/>
      <c r="BS521" s="264" t="s">
        <v>136</v>
      </c>
      <c r="BT521" s="265"/>
      <c r="BU521" s="20"/>
      <c r="BV521" s="262" t="s">
        <v>137</v>
      </c>
      <c r="BW521" s="263"/>
      <c r="BX521" s="264" t="s">
        <v>138</v>
      </c>
      <c r="BY521" s="265"/>
      <c r="CA521" s="27" t="s">
        <v>8</v>
      </c>
      <c r="CC521" s="113" t="s">
        <v>74</v>
      </c>
      <c r="CD521" s="13"/>
      <c r="CE521" s="59">
        <f t="shared" si="4416"/>
        <v>9.8399999999999306</v>
      </c>
      <c r="CF521" s="60">
        <f t="shared" si="4417"/>
        <v>-53.770531040924453</v>
      </c>
      <c r="CG521" s="62">
        <f t="shared" si="4418"/>
        <v>-81.372567308504117</v>
      </c>
      <c r="CH521" s="64"/>
      <c r="CI521" s="86"/>
      <c r="CJ521" s="86"/>
      <c r="CK521" s="17">
        <f t="shared" si="4419"/>
        <v>-4.7553203466470865E-6</v>
      </c>
    </row>
    <row r="522" spans="2:89" ht="18.600000000000001" customHeight="1" thickTop="1" thickBot="1">
      <c r="B522" s="37">
        <v>1.5</v>
      </c>
      <c r="D522" s="1">
        <v>1</v>
      </c>
      <c r="E522" s="7">
        <v>0</v>
      </c>
      <c r="F522" s="2">
        <v>0</v>
      </c>
      <c r="G522" s="8">
        <v>0</v>
      </c>
      <c r="I522" s="1">
        <v>1</v>
      </c>
      <c r="J522" s="9">
        <v>0</v>
      </c>
      <c r="K522" s="2">
        <v>0</v>
      </c>
      <c r="L522" s="8">
        <f t="shared" ref="L522:L585" si="4795">IF(0=(1-$J$9*$K$9*$B522^2),10^18,$B522*$K$9/(1-$J$9*$K$9*$B522^2))</f>
        <v>3.7429331850293144</v>
      </c>
      <c r="N522" s="1">
        <f t="shared" ref="N522" si="4796">D522*I522+F522*I525-E522*J522-G522*J525</f>
        <v>1</v>
      </c>
      <c r="O522" s="9">
        <f t="shared" ref="O522" si="4797">(D522*J522+E522*I522+F522*J525+G522*I525)</f>
        <v>0</v>
      </c>
      <c r="P522" s="2">
        <f t="shared" ref="P522" si="4798">D522*K522+F522*K525-E522*L522-G522*L525</f>
        <v>0</v>
      </c>
      <c r="Q522" s="8">
        <f t="shared" ref="Q522" si="4799">(D522*L522+E522*K522+F522*L525+G522*K525)</f>
        <v>3.7429331850293144</v>
      </c>
      <c r="S522" s="1">
        <v>1</v>
      </c>
      <c r="T522" s="7">
        <v>0</v>
      </c>
      <c r="U522" s="2">
        <v>0</v>
      </c>
      <c r="V522" s="8">
        <v>0</v>
      </c>
      <c r="X522" s="1">
        <f t="shared" ref="X522" si="4800">N522*S522+P522*S525-O522*T522-Q522*T525</f>
        <v>-7.4850423838022042</v>
      </c>
      <c r="Y522" s="9">
        <f t="shared" ref="Y522" si="4801">(N522*T522+O522*S522+P522*T525+Q522*S525)</f>
        <v>0</v>
      </c>
      <c r="Z522" s="2">
        <f t="shared" ref="Z522" si="4802">N522*U522+P522*U525-O522*V522-Q522*V525</f>
        <v>0</v>
      </c>
      <c r="AA522" s="8">
        <f t="shared" ref="AA522" si="4803">(N522*V522+O522*U522+P522*V525+Q522*U525)</f>
        <v>3.7429331850293144</v>
      </c>
      <c r="AB522" s="20"/>
      <c r="AC522" s="1">
        <v>1</v>
      </c>
      <c r="AD522" s="9">
        <v>0</v>
      </c>
      <c r="AE522" s="2">
        <v>0</v>
      </c>
      <c r="AF522" s="8">
        <f t="shared" ref="AF522:AF585" si="4804">IF(0=(1-$AE$9*$AD$9*$B522^2),10^18,$B522*$AE$9/(1-$AE$9*$AD$9*$B522^2))</f>
        <v>-1.6787263938762043</v>
      </c>
      <c r="AH522" s="1">
        <f t="shared" ref="AH522" si="4805">X522*AC522+Z522*AC525-Y522*AD522-AA522*AD525</f>
        <v>-7.4850423838022042</v>
      </c>
      <c r="AI522" s="9">
        <f t="shared" ref="AI522" si="4806">(X522*AD522+Y522*AC522+Z522*AD525+AA522*AC525)</f>
        <v>0</v>
      </c>
      <c r="AJ522" s="2">
        <f t="shared" ref="AJ522" si="4807">X522*AE522+Z522*AE525-Y522*AF522-AA522*AF525</f>
        <v>0</v>
      </c>
      <c r="AK522" s="8">
        <f t="shared" ref="AK522" si="4808">(X522*AF522+Y522*AE522+Z522*AF525+AA522*AE525)</f>
        <v>16.308271394000137</v>
      </c>
      <c r="AM522" s="1">
        <v>1</v>
      </c>
      <c r="AN522" s="7">
        <v>0</v>
      </c>
      <c r="AO522" s="2">
        <v>0</v>
      </c>
      <c r="AP522" s="8">
        <v>0</v>
      </c>
      <c r="AR522" s="1">
        <f t="shared" ref="AR522" si="4809">AH522*AM522+AJ522*AM525-AI522*AN522-AK522*AN525</f>
        <v>-38.743106164682267</v>
      </c>
      <c r="AS522" s="9">
        <f t="shared" ref="AS522" si="4810">(AH522*AN522+AI522*AM522+AJ522*AN525+AK522*AM525)</f>
        <v>0</v>
      </c>
      <c r="AT522" s="2">
        <f t="shared" ref="AT522" si="4811">AH522*AO522+AJ522*AO525-AI522*AP522-AK522*AP525</f>
        <v>0</v>
      </c>
      <c r="AU522" s="8">
        <f t="shared" ref="AU522" si="4812">(AH522*AP522+AI522*AO522+AJ522*AP525+AK522*AO525)</f>
        <v>16.308271394000137</v>
      </c>
      <c r="AV522" s="20"/>
      <c r="AW522" s="1">
        <v>1</v>
      </c>
      <c r="AX522" s="9">
        <v>0</v>
      </c>
      <c r="AY522" s="2">
        <v>0</v>
      </c>
      <c r="AZ522" s="8">
        <f t="shared" ref="AZ522:AZ585" si="4813">IF(0=(1-$AX$9*$AY$9*$B522^2),10^18,$B522*$AY$9/(1-$AX$9*$AY$9*$B522^2))</f>
        <v>-4.2268330826146423</v>
      </c>
      <c r="BB522" s="1">
        <f t="shared" ref="BB522" si="4814">AR522*AW522+AT522*AW525-AS522*AX522-AU522*AX525</f>
        <v>-38.743106164682267</v>
      </c>
      <c r="BC522" s="9">
        <f t="shared" ref="BC522" si="4815">(AR522*AX522+AS522*AW522+AT522*AX525+AU522*AW525)</f>
        <v>0</v>
      </c>
      <c r="BD522" s="2">
        <f t="shared" ref="BD522" si="4816">AR522*AY522+AT522*AY525-AS522*AZ522-AU522*AZ525</f>
        <v>0</v>
      </c>
      <c r="BE522" s="8">
        <f t="shared" ref="BE522" si="4817">(AR522*AZ522+AS522*AY522+AT522*AZ525+AU522*AY525)</f>
        <v>180.06891425413045</v>
      </c>
      <c r="BG522" s="1">
        <v>1</v>
      </c>
      <c r="BH522" s="7">
        <v>0</v>
      </c>
      <c r="BI522" s="2">
        <v>0</v>
      </c>
      <c r="BJ522" s="8">
        <v>0</v>
      </c>
      <c r="BK522" s="20"/>
      <c r="BL522" s="1">
        <f t="shared" ref="BL522" si="4818">BB522*BG522+BD522*BG525-BC522*BH522-BE522*BH525</f>
        <v>-264.54952463936183</v>
      </c>
      <c r="BM522" s="9">
        <f t="shared" ref="BM522" si="4819">(BB522*BH522+BC522*BG522+BD522*BH525+BE522*BG525)</f>
        <v>0</v>
      </c>
      <c r="BN522" s="2">
        <f t="shared" ref="BN522" si="4820">BB522*BI522+BD522*BI525-BC522*BJ522-BE522*BJ525</f>
        <v>0</v>
      </c>
      <c r="BO522" s="8">
        <f t="shared" ref="BO522" si="4821">(BB522*BJ522+BC522*BI522+BD522*BJ525+BE522*BI525)</f>
        <v>180.06891425413045</v>
      </c>
      <c r="BP522" s="20"/>
      <c r="BQ522" s="16">
        <v>1</v>
      </c>
      <c r="BR522" s="23">
        <v>0</v>
      </c>
      <c r="BS522" s="14">
        <v>0</v>
      </c>
      <c r="BT522" s="22">
        <v>0</v>
      </c>
      <c r="BV522" s="1">
        <f t="shared" ref="BV522" si="4822">BL522*BQ522+BN522*BQ525-BM522*BR522-BO522*BR525</f>
        <v>-264.54952463936183</v>
      </c>
      <c r="BW522" s="9">
        <f t="shared" ref="BW522" si="4823">(BL522*BR522+BM522*BQ522+BN522*BR525+BO522*BQ525)</f>
        <v>180.06891425413045</v>
      </c>
      <c r="BX522" s="2">
        <f t="shared" ref="BX522" si="4824">BL522*BS522+BN522*BS525-BM522*BT522-BO522*BT525</f>
        <v>0</v>
      </c>
      <c r="BY522" s="8">
        <f t="shared" ref="BY522" si="4825">(BL522*BT522+BM522*BS522+BN522*BT525+BO522*BS525)</f>
        <v>180.06891425413045</v>
      </c>
      <c r="CA522" s="28">
        <f t="shared" ref="CA522" si="4826">20*LOG(((1+$BR$9)/$BR$9)/((BV522+BV525)^2+(BW522+BW525)^2)^0.5)</f>
        <v>-49.077272591280675</v>
      </c>
      <c r="CC522" s="114">
        <f t="shared" ref="CC522" si="4827">((BV522^2+BW522^2)^0.5)/((BV525^2+BW525^2)^0.5)</f>
        <v>0.68070070508542158</v>
      </c>
      <c r="CD522" s="13"/>
      <c r="CE522" s="59">
        <f t="shared" si="4416"/>
        <v>9.8599999999999302</v>
      </c>
      <c r="CF522" s="60">
        <f t="shared" si="4417"/>
        <v>-53.786122471514091</v>
      </c>
      <c r="CG522" s="62">
        <f t="shared" si="4418"/>
        <v>-81.390191117858393</v>
      </c>
      <c r="CH522" s="64"/>
      <c r="CI522" s="86"/>
      <c r="CJ522" s="86"/>
      <c r="CK522" s="17">
        <f t="shared" si="4419"/>
        <v>-4.7299237486900383E-6</v>
      </c>
    </row>
    <row r="523" spans="2:89" ht="18.600000000000001" customHeight="1" thickBot="1">
      <c r="D523" s="3"/>
      <c r="G523" s="4"/>
      <c r="I523" s="3"/>
      <c r="L523" s="4"/>
      <c r="N523" s="3"/>
      <c r="Q523" s="4"/>
      <c r="S523" s="3"/>
      <c r="V523" s="4"/>
      <c r="X523" s="3"/>
      <c r="AA523" s="4"/>
      <c r="AC523" s="3"/>
      <c r="AF523" s="4"/>
      <c r="AH523" s="3"/>
      <c r="AK523" s="4"/>
      <c r="AM523" s="3"/>
      <c r="AP523" s="4"/>
      <c r="AR523" s="3"/>
      <c r="AU523" s="4"/>
      <c r="AW523" s="3"/>
      <c r="AZ523" s="4"/>
      <c r="BB523" s="3"/>
      <c r="BE523" s="4"/>
      <c r="BG523" s="3"/>
      <c r="BJ523" s="4"/>
      <c r="BL523" s="3"/>
      <c r="BO523" s="4"/>
      <c r="BQ523" s="16"/>
      <c r="BR523" s="14"/>
      <c r="BS523" s="14"/>
      <c r="BT523" s="17"/>
      <c r="BV523" s="3"/>
      <c r="BY523" s="4"/>
      <c r="CC523" s="115"/>
      <c r="CD523" s="13"/>
      <c r="CE523" s="59">
        <f t="shared" si="4416"/>
        <v>9.8799999999999297</v>
      </c>
      <c r="CF523" s="60">
        <f t="shared" si="4417"/>
        <v>-53.801690930274233</v>
      </c>
      <c r="CG523" s="62">
        <f t="shared" si="4418"/>
        <v>-81.407742818852043</v>
      </c>
      <c r="CH523" s="64"/>
      <c r="CI523" s="86"/>
      <c r="CJ523" s="86"/>
      <c r="CK523" s="17">
        <f t="shared" si="4419"/>
        <v>-4.7047022891636012E-6</v>
      </c>
    </row>
    <row r="524" spans="2:89" ht="18.600000000000001" customHeight="1" thickBot="1">
      <c r="D524" s="271" t="s">
        <v>141</v>
      </c>
      <c r="E524" s="272"/>
      <c r="F524" s="273" t="s">
        <v>142</v>
      </c>
      <c r="G524" s="274"/>
      <c r="H524" s="237"/>
      <c r="I524" s="271" t="s">
        <v>143</v>
      </c>
      <c r="J524" s="272"/>
      <c r="K524" s="273" t="s">
        <v>144</v>
      </c>
      <c r="L524" s="274"/>
      <c r="N524" s="262" t="s">
        <v>145</v>
      </c>
      <c r="O524" s="263"/>
      <c r="P524" s="264" t="s">
        <v>146</v>
      </c>
      <c r="Q524" s="265"/>
      <c r="S524" s="271" t="s">
        <v>147</v>
      </c>
      <c r="T524" s="272"/>
      <c r="U524" s="273" t="s">
        <v>148</v>
      </c>
      <c r="V524" s="274"/>
      <c r="W524" s="20"/>
      <c r="X524" s="262" t="s">
        <v>149</v>
      </c>
      <c r="Y524" s="263"/>
      <c r="Z524" s="264" t="s">
        <v>150</v>
      </c>
      <c r="AA524" s="265"/>
      <c r="AB524" s="20"/>
      <c r="AC524" s="271" t="s">
        <v>151</v>
      </c>
      <c r="AD524" s="272"/>
      <c r="AE524" s="273" t="s">
        <v>152</v>
      </c>
      <c r="AF524" s="274"/>
      <c r="AG524" s="20"/>
      <c r="AH524" s="262" t="s">
        <v>153</v>
      </c>
      <c r="AI524" s="263"/>
      <c r="AJ524" s="264" t="s">
        <v>154</v>
      </c>
      <c r="AK524" s="265"/>
      <c r="AL524" s="20"/>
      <c r="AM524" s="271" t="s">
        <v>155</v>
      </c>
      <c r="AN524" s="272"/>
      <c r="AO524" s="273" t="s">
        <v>156</v>
      </c>
      <c r="AP524" s="274"/>
      <c r="AR524" s="262" t="s">
        <v>157</v>
      </c>
      <c r="AS524" s="263"/>
      <c r="AT524" s="264" t="s">
        <v>158</v>
      </c>
      <c r="AU524" s="265"/>
      <c r="AV524" s="41"/>
      <c r="AW524" s="271" t="s">
        <v>159</v>
      </c>
      <c r="AX524" s="272"/>
      <c r="AY524" s="273" t="s">
        <v>160</v>
      </c>
      <c r="AZ524" s="274"/>
      <c r="BA524" s="20"/>
      <c r="BB524" s="262" t="s">
        <v>161</v>
      </c>
      <c r="BC524" s="263"/>
      <c r="BD524" s="264" t="s">
        <v>162</v>
      </c>
      <c r="BE524" s="265"/>
      <c r="BF524" s="41"/>
      <c r="BG524" s="271" t="s">
        <v>163</v>
      </c>
      <c r="BH524" s="272"/>
      <c r="BI524" s="273" t="s">
        <v>164</v>
      </c>
      <c r="BJ524" s="274"/>
      <c r="BK524" s="41"/>
      <c r="BL524" s="262" t="s">
        <v>165</v>
      </c>
      <c r="BM524" s="263"/>
      <c r="BN524" s="264" t="s">
        <v>166</v>
      </c>
      <c r="BO524" s="265"/>
      <c r="BP524" s="41"/>
      <c r="BQ524" s="271" t="s">
        <v>167</v>
      </c>
      <c r="BR524" s="272"/>
      <c r="BS524" s="273" t="s">
        <v>168</v>
      </c>
      <c r="BT524" s="274"/>
      <c r="BU524" s="20"/>
      <c r="BV524" s="262" t="s">
        <v>169</v>
      </c>
      <c r="BW524" s="263"/>
      <c r="BX524" s="264" t="s">
        <v>170</v>
      </c>
      <c r="BY524" s="265"/>
      <c r="CA524" s="55" t="s">
        <v>35</v>
      </c>
      <c r="CC524" s="116" t="s">
        <v>75</v>
      </c>
      <c r="CD524" s="13"/>
      <c r="CE524" s="59">
        <f t="shared" si="4416"/>
        <v>9.8999999999999293</v>
      </c>
      <c r="CF524" s="60">
        <f t="shared" si="4417"/>
        <v>-53.817236454952806</v>
      </c>
      <c r="CG524" s="62">
        <f t="shared" si="4418"/>
        <v>-81.425222854668931</v>
      </c>
      <c r="CH524" s="64"/>
      <c r="CI524" s="86"/>
      <c r="CJ524" s="86"/>
      <c r="CK524" s="17">
        <f t="shared" si="4419"/>
        <v>-4.6796545196456154E-6</v>
      </c>
    </row>
    <row r="525" spans="2:89" ht="18.600000000000001" customHeight="1" thickTop="1" thickBot="1">
      <c r="D525" s="1">
        <v>0</v>
      </c>
      <c r="E525" s="9">
        <f t="shared" ref="E525" si="4828">$E$9*$B522</f>
        <v>1.7652000000000001</v>
      </c>
      <c r="F525" s="2">
        <v>1</v>
      </c>
      <c r="G525" s="8">
        <v>0</v>
      </c>
      <c r="I525" s="1">
        <v>0</v>
      </c>
      <c r="J525" s="9">
        <v>0</v>
      </c>
      <c r="K525" s="2">
        <v>1</v>
      </c>
      <c r="L525" s="8">
        <v>0</v>
      </c>
      <c r="N525" s="1">
        <f t="shared" ref="N525" si="4829">D525*I522+F525*I525-E525*J522-G525*J525</f>
        <v>0</v>
      </c>
      <c r="O525" s="9">
        <f t="shared" ref="O525" si="4830">(D525*J522+E525*I522+F525*J525+G525*I525)</f>
        <v>1.7652000000000001</v>
      </c>
      <c r="P525" s="2">
        <f t="shared" ref="P525" si="4831">D525*K522+F525*K525-E525*L522-G525*L525</f>
        <v>-5.6070256582137459</v>
      </c>
      <c r="Q525" s="8">
        <f t="shared" ref="Q525" si="4832">(D525*L522+E525*K522+F525*L525+G525*K525)</f>
        <v>0</v>
      </c>
      <c r="S525" s="1">
        <v>0</v>
      </c>
      <c r="T525" s="9">
        <f t="shared" ref="T525" si="4833">$T$9*$B522</f>
        <v>2.26695</v>
      </c>
      <c r="U525" s="2">
        <v>1</v>
      </c>
      <c r="V525" s="8">
        <v>0</v>
      </c>
      <c r="X525" s="1">
        <f t="shared" ref="X525" si="4834">N525*S522+P525*S525-O525*T522-Q525*T525</f>
        <v>0</v>
      </c>
      <c r="Y525" s="9">
        <f t="shared" ref="Y525" si="4835">(N525*T522+O525*S522+P525*T525+Q525*S525)</f>
        <v>-10.945646815887651</v>
      </c>
      <c r="Z525" s="2">
        <f t="shared" ref="Z525" si="4836">N525*U522+P525*U525-O525*V522-Q525*V525</f>
        <v>-5.6070256582137459</v>
      </c>
      <c r="AA525" s="8">
        <f t="shared" ref="AA525" si="4837">(N525*V522+O525*U522+P525*V525+Q525*U525)</f>
        <v>0</v>
      </c>
      <c r="AB525" s="20"/>
      <c r="AC525" s="1">
        <v>0</v>
      </c>
      <c r="AD525" s="9">
        <v>0</v>
      </c>
      <c r="AE525" s="2">
        <v>1</v>
      </c>
      <c r="AF525" s="8">
        <v>0</v>
      </c>
      <c r="AH525" s="1">
        <f t="shared" ref="AH525" si="4838">X525*AC522+Z525*AC525-Y525*AD522-AA525*AD525</f>
        <v>0</v>
      </c>
      <c r="AI525" s="9">
        <f t="shared" ref="AI525" si="4839">(X525*AD522+Y525*AC522+Z525*AD525+AA525*AC525)</f>
        <v>-10.945646815887651</v>
      </c>
      <c r="AJ525" s="2">
        <f t="shared" ref="AJ525" si="4840">X525*AE522+Z525*AE525-Y525*AF522-AA525*AF525</f>
        <v>-23.981771866091382</v>
      </c>
      <c r="AK525" s="8">
        <f t="shared" ref="AK525" si="4841">(X525*AF522+Y525*AE522+Z525*AF525+AA525*AE525)</f>
        <v>0</v>
      </c>
      <c r="AM525" s="1">
        <v>0</v>
      </c>
      <c r="AN525" s="9">
        <f t="shared" ref="AN525" si="4842">$AN$9*$B522</f>
        <v>1.9167000000000001</v>
      </c>
      <c r="AO525" s="2">
        <v>1</v>
      </c>
      <c r="AP525" s="8">
        <v>0</v>
      </c>
      <c r="AR525" s="1">
        <f t="shared" ref="AR525" si="4843">AH525*AM522+AJ525*AM525-AI525*AN522-AK525*AN525</f>
        <v>0</v>
      </c>
      <c r="AS525" s="9">
        <f t="shared" ref="AS525" si="4844">(AH525*AN522+AI525*AM522+AJ525*AN525+AK525*AM525)</f>
        <v>-56.911508951625002</v>
      </c>
      <c r="AT525" s="2">
        <f t="shared" ref="AT525" si="4845">AH525*AO522+AJ525*AO525-AI525*AP522-AK525*AP525</f>
        <v>-23.981771866091382</v>
      </c>
      <c r="AU525" s="8">
        <f t="shared" ref="AU525" si="4846">(AH525*AP522+AI525*AO522+AJ525*AP525+AK525*AO525)</f>
        <v>0</v>
      </c>
      <c r="AV525" s="20"/>
      <c r="AW525" s="1">
        <v>0</v>
      </c>
      <c r="AX525" s="9">
        <v>0</v>
      </c>
      <c r="AY525" s="2">
        <v>1</v>
      </c>
      <c r="AZ525" s="8">
        <v>0</v>
      </c>
      <c r="BB525" s="1">
        <f t="shared" ref="BB525" si="4847">AR525*AW522+AT525*AW525-AS525*AX522-AU525*AX525</f>
        <v>0</v>
      </c>
      <c r="BC525" s="9">
        <f t="shared" ref="BC525" si="4848">(AR525*AX522+AS525*AW522+AT525*AX525+AU525*AW525)</f>
        <v>-56.911508951625002</v>
      </c>
      <c r="BD525" s="2">
        <f t="shared" ref="BD525" si="4849">AR525*AY522+AT525*AY525-AS525*AZ522-AU525*AZ525</f>
        <v>-264.53722068433933</v>
      </c>
      <c r="BE525" s="8">
        <f t="shared" ref="BE525" si="4850">(AR525*AZ522+AS525*AY522+AT525*AZ525+AU525*AY525)</f>
        <v>0</v>
      </c>
      <c r="BG525" s="1">
        <v>0</v>
      </c>
      <c r="BH525" s="9">
        <f t="shared" ref="BH525" si="4851">$BH$9*$B522</f>
        <v>1.254</v>
      </c>
      <c r="BI525" s="2">
        <v>1</v>
      </c>
      <c r="BJ525" s="8">
        <v>0</v>
      </c>
      <c r="BK525" s="20"/>
      <c r="BL525" s="1">
        <f t="shared" ref="BL525" si="4852">BB525*BG522+BD525*BG525-BC525*BH522-BE525*BH525</f>
        <v>0</v>
      </c>
      <c r="BM525" s="9">
        <f t="shared" ref="BM525" si="4853">(BB525*BH522+BC525*BG522+BD525*BH525+BE525*BG525)</f>
        <v>-388.64118368978654</v>
      </c>
      <c r="BN525" s="2">
        <f t="shared" ref="BN525" si="4854">BB525*BI522+BD525*BI525-BC525*BJ522-BE525*BJ525</f>
        <v>-264.53722068433933</v>
      </c>
      <c r="BO525" s="8">
        <f t="shared" ref="BO525" si="4855">(BB525*BJ522+BC525*BI522+BD525*BJ525+BE525*BI525)</f>
        <v>0</v>
      </c>
      <c r="BP525" s="20"/>
      <c r="BQ525" s="18">
        <f t="shared" ref="BQ525:BQ588" si="4856">1/$BR$9</f>
        <v>1</v>
      </c>
      <c r="BR525" s="25">
        <v>0</v>
      </c>
      <c r="BS525" s="19">
        <v>1</v>
      </c>
      <c r="BT525" s="24">
        <v>0</v>
      </c>
      <c r="BV525" s="1">
        <f t="shared" ref="BV525" si="4857">BL525*BQ522+BN525*BQ525-BM525*BR522-BO525*BR525</f>
        <v>-264.53722068433933</v>
      </c>
      <c r="BW525" s="9">
        <f t="shared" ref="BW525" si="4858">(BL525*BR522+BM525*BQ522+BN525*BR525+BO525*BQ525)</f>
        <v>-388.64118368978654</v>
      </c>
      <c r="BX525" s="2">
        <f t="shared" ref="BX525" si="4859">BL525*BS522+BN525*BS525-BM525*BT522-BO525*BT525</f>
        <v>-264.53722068433933</v>
      </c>
      <c r="BY525" s="8">
        <f t="shared" ref="BY525" si="4860">(BL525*BT522+BM525*BS522+BN525*BT525+BO525*BS525)</f>
        <v>0</v>
      </c>
      <c r="CA525" s="56">
        <f t="shared" ref="CA525" si="4861">(180/PI())*ATAN(-1*(BW522+BW525)/(BV522+BV525))</f>
        <v>-21.514946966918714</v>
      </c>
      <c r="CC525" s="117">
        <f t="shared" ref="CC525" si="4862">20*LOG(((1-(10^(CA522/20)^2)*(1-((1-CC522)/(1+CC522))^2))^0.5))</f>
        <v>-5.17720149634554E-5</v>
      </c>
      <c r="CD525" s="13"/>
      <c r="CE525" s="59">
        <f t="shared" si="4416"/>
        <v>9.9199999999999307</v>
      </c>
      <c r="CF525" s="60">
        <f t="shared" si="4417"/>
        <v>-53.832759083544921</v>
      </c>
      <c r="CG525" s="62">
        <f t="shared" si="4418"/>
        <v>-81.442631664856179</v>
      </c>
      <c r="CH525" s="64"/>
      <c r="CI525" s="86"/>
      <c r="CJ525" s="86"/>
      <c r="CK525" s="17">
        <f t="shared" si="4419"/>
        <v>-4.6547790071431948E-6</v>
      </c>
    </row>
    <row r="526" spans="2:89" ht="18.600000000000001" customHeight="1">
      <c r="CE526" s="59">
        <f t="shared" si="4416"/>
        <v>9.9399999999999302</v>
      </c>
      <c r="CF526" s="60">
        <f t="shared" si="4417"/>
        <v>-53.848258854285717</v>
      </c>
      <c r="CG526" s="62">
        <f t="shared" si="4418"/>
        <v>-81.459969685361401</v>
      </c>
      <c r="CH526" s="86"/>
      <c r="CI526" s="86"/>
      <c r="CJ526" s="86"/>
      <c r="CK526" s="17">
        <f t="shared" si="4419"/>
        <v>-4.6300743292710873E-6</v>
      </c>
    </row>
    <row r="527" spans="2:89" ht="18.600000000000001" customHeight="1" thickBot="1">
      <c r="E527" s="6" t="s">
        <v>3</v>
      </c>
      <c r="J527" s="6" t="s">
        <v>5</v>
      </c>
      <c r="O527" s="6" t="s">
        <v>10</v>
      </c>
      <c r="T527" s="6" t="s">
        <v>6</v>
      </c>
      <c r="Y527" s="6" t="s">
        <v>11</v>
      </c>
      <c r="AD527" s="6" t="s">
        <v>12</v>
      </c>
      <c r="AI527" s="6" t="s">
        <v>13</v>
      </c>
      <c r="AN527" s="6" t="s">
        <v>14</v>
      </c>
      <c r="AS527" s="6" t="s">
        <v>15</v>
      </c>
      <c r="AX527" s="6" t="s">
        <v>19</v>
      </c>
      <c r="BC527" s="6" t="s">
        <v>17</v>
      </c>
      <c r="BH527" s="6" t="s">
        <v>20</v>
      </c>
      <c r="BM527" s="6" t="s">
        <v>18</v>
      </c>
      <c r="BQ527" s="26" t="s">
        <v>16</v>
      </c>
      <c r="BR527" s="26"/>
      <c r="BS527" s="21"/>
      <c r="BT527" s="21"/>
      <c r="BU527" s="21"/>
      <c r="BV527" s="21"/>
      <c r="BW527" s="26" t="s">
        <v>21</v>
      </c>
      <c r="BX527" s="21"/>
      <c r="BY527" s="21"/>
      <c r="CE527" s="59">
        <f t="shared" si="4416"/>
        <v>9.9599999999999298</v>
      </c>
      <c r="CF527" s="60">
        <f t="shared" si="4417"/>
        <v>-53.863735805643259</v>
      </c>
      <c r="CG527" s="62">
        <f t="shared" si="4418"/>
        <v>-81.477237348569687</v>
      </c>
      <c r="CH527" s="86"/>
      <c r="CI527" s="86"/>
      <c r="CJ527" s="86"/>
      <c r="CK527" s="17">
        <f t="shared" si="4419"/>
        <v>-4.605539079073316E-6</v>
      </c>
    </row>
    <row r="528" spans="2:89" ht="18.600000000000001" customHeight="1" thickBot="1">
      <c r="B528" s="11"/>
      <c r="D528" s="266" t="s">
        <v>113</v>
      </c>
      <c r="E528" s="267"/>
      <c r="F528" s="268" t="s">
        <v>114</v>
      </c>
      <c r="G528" s="269"/>
      <c r="H528" s="237"/>
      <c r="I528" s="262" t="s">
        <v>0</v>
      </c>
      <c r="J528" s="263"/>
      <c r="K528" s="264" t="s">
        <v>1</v>
      </c>
      <c r="L528" s="265"/>
      <c r="M528" s="21"/>
      <c r="N528" s="262" t="s">
        <v>115</v>
      </c>
      <c r="O528" s="263"/>
      <c r="P528" s="264" t="s">
        <v>116</v>
      </c>
      <c r="Q528" s="265"/>
      <c r="R528" s="21"/>
      <c r="S528" s="266" t="s">
        <v>117</v>
      </c>
      <c r="T528" s="267"/>
      <c r="U528" s="268" t="s">
        <v>118</v>
      </c>
      <c r="V528" s="269"/>
      <c r="W528" s="20"/>
      <c r="X528" s="262" t="s">
        <v>119</v>
      </c>
      <c r="Y528" s="263"/>
      <c r="Z528" s="264" t="s">
        <v>120</v>
      </c>
      <c r="AA528" s="265"/>
      <c r="AB528" s="20"/>
      <c r="AC528" s="262" t="s">
        <v>121</v>
      </c>
      <c r="AD528" s="263"/>
      <c r="AE528" s="264" t="s">
        <v>7</v>
      </c>
      <c r="AF528" s="265"/>
      <c r="AG528" s="20"/>
      <c r="AH528" s="262" t="s">
        <v>122</v>
      </c>
      <c r="AI528" s="263"/>
      <c r="AJ528" s="264" t="s">
        <v>123</v>
      </c>
      <c r="AK528" s="265"/>
      <c r="AL528" s="20"/>
      <c r="AM528" s="266" t="s">
        <v>124</v>
      </c>
      <c r="AN528" s="267"/>
      <c r="AO528" s="268" t="s">
        <v>125</v>
      </c>
      <c r="AP528" s="269"/>
      <c r="AQ528" s="21"/>
      <c r="AR528" s="262" t="s">
        <v>126</v>
      </c>
      <c r="AS528" s="263"/>
      <c r="AT528" s="264" t="s">
        <v>2</v>
      </c>
      <c r="AU528" s="265"/>
      <c r="AV528" s="41"/>
      <c r="AW528" s="262" t="s">
        <v>127</v>
      </c>
      <c r="AX528" s="263"/>
      <c r="AY528" s="264" t="s">
        <v>128</v>
      </c>
      <c r="AZ528" s="265"/>
      <c r="BA528" s="20"/>
      <c r="BB528" s="262" t="s">
        <v>129</v>
      </c>
      <c r="BC528" s="263"/>
      <c r="BD528" s="264" t="s">
        <v>130</v>
      </c>
      <c r="BE528" s="265"/>
      <c r="BF528" s="41"/>
      <c r="BG528" s="266" t="s">
        <v>131</v>
      </c>
      <c r="BH528" s="267"/>
      <c r="BI528" s="268" t="s">
        <v>132</v>
      </c>
      <c r="BJ528" s="269"/>
      <c r="BK528" s="41"/>
      <c r="BL528" s="262" t="s">
        <v>133</v>
      </c>
      <c r="BM528" s="263"/>
      <c r="BN528" s="264" t="s">
        <v>134</v>
      </c>
      <c r="BO528" s="265"/>
      <c r="BP528" s="41"/>
      <c r="BQ528" s="262" t="s">
        <v>135</v>
      </c>
      <c r="BR528" s="263"/>
      <c r="BS528" s="264" t="s">
        <v>136</v>
      </c>
      <c r="BT528" s="265"/>
      <c r="BU528" s="20"/>
      <c r="BV528" s="262" t="s">
        <v>137</v>
      </c>
      <c r="BW528" s="263"/>
      <c r="BX528" s="264" t="s">
        <v>138</v>
      </c>
      <c r="BY528" s="265"/>
      <c r="CA528" s="27" t="s">
        <v>8</v>
      </c>
      <c r="CC528" s="113" t="s">
        <v>74</v>
      </c>
      <c r="CD528" s="13"/>
      <c r="CE528" s="59">
        <f t="shared" si="4416"/>
        <v>9.9799999999999294</v>
      </c>
      <c r="CF528" s="60">
        <f t="shared" si="4417"/>
        <v>-53.87918997631175</v>
      </c>
      <c r="CG528" s="62">
        <f t="shared" si="4418"/>
        <v>-81.494435083339965</v>
      </c>
      <c r="CH528" s="64"/>
      <c r="CI528" s="86"/>
      <c r="CJ528" s="86"/>
      <c r="CK528" s="17">
        <f t="shared" si="4419"/>
        <v>-4.5811718611658649E-6</v>
      </c>
    </row>
    <row r="529" spans="2:89" ht="18.600000000000001" customHeight="1" thickTop="1" thickBot="1">
      <c r="B529" s="37">
        <v>1.52</v>
      </c>
      <c r="D529" s="1">
        <v>1</v>
      </c>
      <c r="E529" s="7">
        <v>0</v>
      </c>
      <c r="F529" s="2">
        <v>0</v>
      </c>
      <c r="G529" s="8">
        <v>0</v>
      </c>
      <c r="I529" s="1">
        <v>1</v>
      </c>
      <c r="J529" s="9">
        <v>0</v>
      </c>
      <c r="K529" s="2">
        <v>0</v>
      </c>
      <c r="L529" s="8">
        <f t="shared" ref="L529:L592" si="4863">IF(0=(1-$J$9*$K$9*$B529^2),10^18,$B529*$K$9/(1-$J$9*$K$9*$B529^2))</f>
        <v>3.9070165352091739</v>
      </c>
      <c r="N529" s="1">
        <f t="shared" ref="N529" si="4864">D529*I529+F529*I532-E529*J529-G529*J532</f>
        <v>1</v>
      </c>
      <c r="O529" s="9">
        <f t="shared" ref="O529" si="4865">(D529*J529+E529*I529+F529*J532+G529*I532)</f>
        <v>0</v>
      </c>
      <c r="P529" s="2">
        <f t="shared" ref="P529" si="4866">D529*K529+F529*K532-E529*L529-G529*L532</f>
        <v>0</v>
      </c>
      <c r="Q529" s="8">
        <f t="shared" ref="Q529" si="4867">(D529*L529+E529*K529+F529*L532+G529*K532)</f>
        <v>3.9070165352091739</v>
      </c>
      <c r="S529" s="1">
        <v>1</v>
      </c>
      <c r="T529" s="7">
        <v>0</v>
      </c>
      <c r="U529" s="2">
        <v>0</v>
      </c>
      <c r="V529" s="8">
        <v>0</v>
      </c>
      <c r="X529" s="1">
        <f t="shared" ref="X529" si="4868">N529*S529+P529*S532-O529*T529-Q529*T532</f>
        <v>-7.9751046162856714</v>
      </c>
      <c r="Y529" s="9">
        <f t="shared" ref="Y529" si="4869">(N529*T529+O529*S529+P529*T532+Q529*S532)</f>
        <v>0</v>
      </c>
      <c r="Z529" s="2">
        <f t="shared" ref="Z529" si="4870">N529*U529+P529*U532-O529*V529-Q529*V532</f>
        <v>0</v>
      </c>
      <c r="AA529" s="8">
        <f t="shared" ref="AA529" si="4871">(N529*V529+O529*U529+P529*V532+Q529*U532)</f>
        <v>3.9070165352091739</v>
      </c>
      <c r="AB529" s="20"/>
      <c r="AC529" s="1">
        <v>1</v>
      </c>
      <c r="AD529" s="9">
        <v>0</v>
      </c>
      <c r="AE529" s="2">
        <v>0</v>
      </c>
      <c r="AF529" s="8">
        <f t="shared" ref="AF529:AF592" si="4872">IF(0=(1-$AE$9*$AD$9*$B529^2),10^18,$B529*$AE$9/(1-$AE$9*$AD$9*$B529^2))</f>
        <v>-1.5922917485191364</v>
      </c>
      <c r="AH529" s="1">
        <f t="shared" ref="AH529" si="4873">X529*AC529+Z529*AC532-Y529*AD529-AA529*AD532</f>
        <v>-7.9751046162856714</v>
      </c>
      <c r="AI529" s="9">
        <f t="shared" ref="AI529" si="4874">(X529*AD529+Y529*AC529+Z529*AD532+AA529*AC532)</f>
        <v>0</v>
      </c>
      <c r="AJ529" s="2">
        <f t="shared" ref="AJ529" si="4875">X529*AE529+Z529*AE532-Y529*AF529-AA529*AF532</f>
        <v>0</v>
      </c>
      <c r="AK529" s="8">
        <f t="shared" ref="AK529" si="4876">(X529*AF529+Y529*AE529+Z529*AF532+AA529*AE532)</f>
        <v>16.605709809297721</v>
      </c>
      <c r="AM529" s="1">
        <v>1</v>
      </c>
      <c r="AN529" s="7">
        <v>0</v>
      </c>
      <c r="AO529" s="2">
        <v>0</v>
      </c>
      <c r="AP529" s="8">
        <v>0</v>
      </c>
      <c r="AR529" s="1">
        <f t="shared" ref="AR529" si="4877">AH529*AM529+AJ529*AM532-AI529*AN529-AK529*AN532</f>
        <v>-40.227644127653029</v>
      </c>
      <c r="AS529" s="9">
        <f t="shared" ref="AS529" si="4878">(AH529*AN529+AI529*AM529+AJ529*AN532+AK529*AM532)</f>
        <v>0</v>
      </c>
      <c r="AT529" s="2">
        <f t="shared" ref="AT529" si="4879">AH529*AO529+AJ529*AO532-AI529*AP529-AK529*AP532</f>
        <v>0</v>
      </c>
      <c r="AU529" s="8">
        <f t="shared" ref="AU529" si="4880">(AH529*AP529+AI529*AO529+AJ529*AP532+AK529*AO532)</f>
        <v>16.605709809297721</v>
      </c>
      <c r="AV529" s="20"/>
      <c r="AW529" s="1">
        <v>1</v>
      </c>
      <c r="AX529" s="9">
        <v>0</v>
      </c>
      <c r="AY529" s="2">
        <v>0</v>
      </c>
      <c r="AZ529" s="8">
        <f t="shared" ref="AZ529:AZ592" si="4881">IF(0=(1-$AX$9*$AY$9*$B529^2),10^18,$B529*$AY$9/(1-$AX$9*$AY$9*$B529^2))</f>
        <v>-3.8201853106223496</v>
      </c>
      <c r="BB529" s="1">
        <f t="shared" ref="BB529" si="4882">AR529*AW529+AT529*AW532-AS529*AX529-AU529*AX532</f>
        <v>-40.227644127653029</v>
      </c>
      <c r="BC529" s="9">
        <f t="shared" ref="BC529" si="4883">(AR529*AX529+AS529*AW529+AT529*AX532+AU529*AW532)</f>
        <v>0</v>
      </c>
      <c r="BD529" s="2">
        <f t="shared" ref="BD529" si="4884">AR529*AY529+AT529*AY532-AS529*AZ529-AU529*AZ532</f>
        <v>0</v>
      </c>
      <c r="BE529" s="8">
        <f t="shared" ref="BE529" si="4885">(AR529*AZ529+AS529*AY529+AT529*AZ532+AU529*AY532)</f>
        <v>170.28276498670124</v>
      </c>
      <c r="BG529" s="1">
        <v>1</v>
      </c>
      <c r="BH529" s="7">
        <v>0</v>
      </c>
      <c r="BI529" s="2">
        <v>0</v>
      </c>
      <c r="BJ529" s="8">
        <v>0</v>
      </c>
      <c r="BK529" s="20"/>
      <c r="BL529" s="1">
        <f t="shared" ref="BL529" si="4886">BB529*BG529+BD529*BG532-BC529*BH529-BE529*BH532</f>
        <v>-256.60935925155405</v>
      </c>
      <c r="BM529" s="9">
        <f t="shared" ref="BM529" si="4887">(BB529*BH529+BC529*BG529+BD529*BH532+BE529*BG532)</f>
        <v>0</v>
      </c>
      <c r="BN529" s="2">
        <f t="shared" ref="BN529" si="4888">BB529*BI529+BD529*BI532-BC529*BJ529-BE529*BJ532</f>
        <v>0</v>
      </c>
      <c r="BO529" s="8">
        <f t="shared" ref="BO529" si="4889">(BB529*BJ529+BC529*BI529+BD529*BJ532+BE529*BI532)</f>
        <v>170.28276498670124</v>
      </c>
      <c r="BP529" s="20"/>
      <c r="BQ529" s="16">
        <v>1</v>
      </c>
      <c r="BR529" s="23">
        <v>0</v>
      </c>
      <c r="BS529" s="14">
        <v>0</v>
      </c>
      <c r="BT529" s="22">
        <v>0</v>
      </c>
      <c r="BV529" s="1">
        <f t="shared" ref="BV529" si="4890">BL529*BQ529+BN529*BQ532-BM529*BR529-BO529*BR532</f>
        <v>-256.60935925155405</v>
      </c>
      <c r="BW529" s="9">
        <f t="shared" ref="BW529" si="4891">(BL529*BR529+BM529*BQ529+BN529*BR532+BO529*BQ532)</f>
        <v>170.28276498670124</v>
      </c>
      <c r="BX529" s="2">
        <f t="shared" ref="BX529" si="4892">BL529*BS529+BN529*BS532-BM529*BT529-BO529*BT532</f>
        <v>0</v>
      </c>
      <c r="BY529" s="8">
        <f t="shared" ref="BY529" si="4893">(BL529*BT529+BM529*BS529+BN529*BT532+BO529*BS532)</f>
        <v>170.28276498670124</v>
      </c>
      <c r="CA529" s="28">
        <f t="shared" ref="CA529" si="4894">20*LOG(((1+$BR$9)/$BR$9)/((BV529+BV532)^2+(BW529+BW532)^2)^0.5)</f>
        <v>-48.895930777578045</v>
      </c>
      <c r="CC529" s="114">
        <f t="shared" ref="CC529" si="4895">((BV529^2+BW529^2)^0.5)/((BV532^2+BW532^2)^0.5)</f>
        <v>0.66362427274004265</v>
      </c>
      <c r="CD529" s="13"/>
      <c r="CE529" s="59">
        <f t="shared" si="4416"/>
        <v>9.9999999999999307</v>
      </c>
      <c r="CF529" s="60">
        <f t="shared" si="4417"/>
        <v>-53.894621405204653</v>
      </c>
      <c r="CG529" s="62">
        <f t="shared" si="4418"/>
        <v>-81.511563315041087</v>
      </c>
      <c r="CH529" s="64"/>
      <c r="CI529" s="86"/>
      <c r="CJ529" s="86"/>
      <c r="CK529" s="17">
        <f t="shared" si="4419"/>
        <v>-4.5569712936653356E-6</v>
      </c>
    </row>
    <row r="530" spans="2:89" ht="18.600000000000001" customHeight="1" thickBot="1">
      <c r="D530" s="3"/>
      <c r="G530" s="4"/>
      <c r="I530" s="3"/>
      <c r="L530" s="4"/>
      <c r="N530" s="3"/>
      <c r="Q530" s="4"/>
      <c r="S530" s="3"/>
      <c r="V530" s="4"/>
      <c r="X530" s="3"/>
      <c r="AA530" s="4"/>
      <c r="AC530" s="3"/>
      <c r="AF530" s="4"/>
      <c r="AH530" s="3"/>
      <c r="AK530" s="4"/>
      <c r="AM530" s="3"/>
      <c r="AP530" s="4"/>
      <c r="AR530" s="3"/>
      <c r="AU530" s="4"/>
      <c r="AW530" s="3"/>
      <c r="AZ530" s="4"/>
      <c r="BB530" s="3"/>
      <c r="BE530" s="4"/>
      <c r="BG530" s="3"/>
      <c r="BJ530" s="4"/>
      <c r="BL530" s="3"/>
      <c r="BO530" s="4"/>
      <c r="BQ530" s="16"/>
      <c r="BR530" s="14"/>
      <c r="BS530" s="14"/>
      <c r="BT530" s="17"/>
      <c r="BV530" s="3"/>
      <c r="BY530" s="4"/>
      <c r="CC530" s="115"/>
      <c r="CD530" s="13"/>
      <c r="CE530" s="1">
        <f t="shared" si="4416"/>
        <v>10.0199999999999</v>
      </c>
      <c r="CF530" s="61">
        <f t="shared" si="4417"/>
        <v>-53.910030131448153</v>
      </c>
      <c r="CG530" s="63">
        <f t="shared" si="4418"/>
        <v>-81.528622465587247</v>
      </c>
      <c r="CH530" s="84"/>
      <c r="CI530" s="85"/>
      <c r="CJ530" s="123"/>
      <c r="CK530" s="120">
        <f t="shared" si="4419"/>
        <v>-4.5329360091532739E-6</v>
      </c>
    </row>
    <row r="531" spans="2:89" ht="18.600000000000001" customHeight="1" thickBot="1">
      <c r="D531" s="271" t="s">
        <v>141</v>
      </c>
      <c r="E531" s="272"/>
      <c r="F531" s="273" t="s">
        <v>142</v>
      </c>
      <c r="G531" s="274"/>
      <c r="H531" s="237"/>
      <c r="I531" s="271" t="s">
        <v>143</v>
      </c>
      <c r="J531" s="272"/>
      <c r="K531" s="273" t="s">
        <v>144</v>
      </c>
      <c r="L531" s="274"/>
      <c r="N531" s="262" t="s">
        <v>145</v>
      </c>
      <c r="O531" s="263"/>
      <c r="P531" s="264" t="s">
        <v>146</v>
      </c>
      <c r="Q531" s="265"/>
      <c r="S531" s="271" t="s">
        <v>147</v>
      </c>
      <c r="T531" s="272"/>
      <c r="U531" s="273" t="s">
        <v>148</v>
      </c>
      <c r="V531" s="274"/>
      <c r="W531" s="20"/>
      <c r="X531" s="262" t="s">
        <v>149</v>
      </c>
      <c r="Y531" s="263"/>
      <c r="Z531" s="264" t="s">
        <v>150</v>
      </c>
      <c r="AA531" s="265"/>
      <c r="AB531" s="20"/>
      <c r="AC531" s="271" t="s">
        <v>151</v>
      </c>
      <c r="AD531" s="272"/>
      <c r="AE531" s="273" t="s">
        <v>152</v>
      </c>
      <c r="AF531" s="274"/>
      <c r="AG531" s="20"/>
      <c r="AH531" s="262" t="s">
        <v>153</v>
      </c>
      <c r="AI531" s="263"/>
      <c r="AJ531" s="264" t="s">
        <v>154</v>
      </c>
      <c r="AK531" s="265"/>
      <c r="AL531" s="20"/>
      <c r="AM531" s="271" t="s">
        <v>155</v>
      </c>
      <c r="AN531" s="272"/>
      <c r="AO531" s="273" t="s">
        <v>156</v>
      </c>
      <c r="AP531" s="274"/>
      <c r="AR531" s="262" t="s">
        <v>157</v>
      </c>
      <c r="AS531" s="263"/>
      <c r="AT531" s="264" t="s">
        <v>158</v>
      </c>
      <c r="AU531" s="265"/>
      <c r="AV531" s="41"/>
      <c r="AW531" s="271" t="s">
        <v>159</v>
      </c>
      <c r="AX531" s="272"/>
      <c r="AY531" s="273" t="s">
        <v>160</v>
      </c>
      <c r="AZ531" s="274"/>
      <c r="BA531" s="20"/>
      <c r="BB531" s="262" t="s">
        <v>161</v>
      </c>
      <c r="BC531" s="263"/>
      <c r="BD531" s="264" t="s">
        <v>162</v>
      </c>
      <c r="BE531" s="265"/>
      <c r="BF531" s="41"/>
      <c r="BG531" s="271" t="s">
        <v>163</v>
      </c>
      <c r="BH531" s="272"/>
      <c r="BI531" s="273" t="s">
        <v>164</v>
      </c>
      <c r="BJ531" s="274"/>
      <c r="BK531" s="41"/>
      <c r="BL531" s="262" t="s">
        <v>165</v>
      </c>
      <c r="BM531" s="263"/>
      <c r="BN531" s="264" t="s">
        <v>166</v>
      </c>
      <c r="BO531" s="265"/>
      <c r="BP531" s="41"/>
      <c r="BQ531" s="271" t="s">
        <v>167</v>
      </c>
      <c r="BR531" s="272"/>
      <c r="BS531" s="273" t="s">
        <v>168</v>
      </c>
      <c r="BT531" s="274"/>
      <c r="BU531" s="20"/>
      <c r="BV531" s="262" t="s">
        <v>169</v>
      </c>
      <c r="BW531" s="263"/>
      <c r="BX531" s="264" t="s">
        <v>170</v>
      </c>
      <c r="BY531" s="265"/>
      <c r="CA531" s="55" t="s">
        <v>35</v>
      </c>
      <c r="CC531" s="116" t="s">
        <v>75</v>
      </c>
      <c r="CD531" s="13"/>
      <c r="CE531" s="20"/>
      <c r="CF531" s="20"/>
      <c r="CG531" s="33"/>
      <c r="CH531" s="33"/>
      <c r="CI531" s="21"/>
      <c r="CJ531" s="21"/>
    </row>
    <row r="532" spans="2:89" ht="18.600000000000001" customHeight="1" thickTop="1" thickBot="1">
      <c r="D532" s="1">
        <v>0</v>
      </c>
      <c r="E532" s="9">
        <f t="shared" ref="E532" si="4896">$E$9*$B529</f>
        <v>1.7887360000000001</v>
      </c>
      <c r="F532" s="2">
        <v>1</v>
      </c>
      <c r="G532" s="8">
        <v>0</v>
      </c>
      <c r="I532" s="1">
        <v>0</v>
      </c>
      <c r="J532" s="9">
        <v>0</v>
      </c>
      <c r="K532" s="2">
        <v>1</v>
      </c>
      <c r="L532" s="8">
        <v>0</v>
      </c>
      <c r="N532" s="1">
        <f t="shared" ref="N532" si="4897">D532*I529+F532*I532-E532*J529-G532*J532</f>
        <v>0</v>
      </c>
      <c r="O532" s="9">
        <f t="shared" ref="O532" si="4898">(D532*J529+E532*I529+F532*J532+G532*I532)</f>
        <v>1.7887360000000001</v>
      </c>
      <c r="P532" s="2">
        <f t="shared" ref="P532" si="4899">D532*K529+F532*K532-E532*L529-G532*L532</f>
        <v>-5.9886211291239171</v>
      </c>
      <c r="Q532" s="8">
        <f t="shared" ref="Q532" si="4900">(D532*L529+E532*K529+F532*L532+G532*K532)</f>
        <v>0</v>
      </c>
      <c r="S532" s="1">
        <v>0</v>
      </c>
      <c r="T532" s="9">
        <f t="shared" ref="T532" si="4901">$T$9*$B529</f>
        <v>2.2971760000000003</v>
      </c>
      <c r="U532" s="2">
        <v>1</v>
      </c>
      <c r="V532" s="8">
        <v>0</v>
      </c>
      <c r="X532" s="1">
        <f t="shared" ref="X532" si="4902">N532*S529+P532*S532-O532*T529-Q532*T532</f>
        <v>0</v>
      </c>
      <c r="Y532" s="9">
        <f t="shared" ref="Y532" si="4903">(N532*T529+O532*S529+P532*T532+Q532*S532)</f>
        <v>-11.968180730916366</v>
      </c>
      <c r="Z532" s="2">
        <f t="shared" ref="Z532" si="4904">N532*U529+P532*U532-O532*V529-Q532*V532</f>
        <v>-5.9886211291239171</v>
      </c>
      <c r="AA532" s="8">
        <f t="shared" ref="AA532" si="4905">(N532*V529+O532*U529+P532*V532+Q532*U532)</f>
        <v>0</v>
      </c>
      <c r="AB532" s="20"/>
      <c r="AC532" s="1">
        <v>0</v>
      </c>
      <c r="AD532" s="9">
        <v>0</v>
      </c>
      <c r="AE532" s="2">
        <v>1</v>
      </c>
      <c r="AF532" s="8">
        <v>0</v>
      </c>
      <c r="AH532" s="1">
        <f t="shared" ref="AH532" si="4906">X532*AC529+Z532*AC532-Y532*AD529-AA532*AD532</f>
        <v>0</v>
      </c>
      <c r="AI532" s="9">
        <f t="shared" ref="AI532" si="4907">(X532*AD529+Y532*AC529+Z532*AD532+AA532*AC532)</f>
        <v>-11.968180730916366</v>
      </c>
      <c r="AJ532" s="2">
        <f t="shared" ref="AJ532" si="4908">X532*AE529+Z532*AE532-Y532*AF529-AA532*AF532</f>
        <v>-25.045456551747773</v>
      </c>
      <c r="AK532" s="8">
        <f t="shared" ref="AK532" si="4909">(X532*AF529+Y532*AE529+Z532*AF532+AA532*AE532)</f>
        <v>0</v>
      </c>
      <c r="AM532" s="1">
        <v>0</v>
      </c>
      <c r="AN532" s="9">
        <f t="shared" ref="AN532" si="4910">$AN$9*$B529</f>
        <v>1.9422560000000002</v>
      </c>
      <c r="AO532" s="2">
        <v>1</v>
      </c>
      <c r="AP532" s="8">
        <v>0</v>
      </c>
      <c r="AR532" s="1">
        <f t="shared" ref="AR532" si="4911">AH532*AM529+AJ532*AM532-AI532*AN529-AK532*AN532</f>
        <v>0</v>
      </c>
      <c r="AS532" s="9">
        <f t="shared" ref="AS532" si="4912">(AH532*AN529+AI532*AM529+AJ532*AN532+AK532*AM532)</f>
        <v>-60.61286899128779</v>
      </c>
      <c r="AT532" s="2">
        <f t="shared" ref="AT532" si="4913">AH532*AO529+AJ532*AO532-AI532*AP529-AK532*AP532</f>
        <v>-25.045456551747773</v>
      </c>
      <c r="AU532" s="8">
        <f t="shared" ref="AU532" si="4914">(AH532*AP529+AI532*AO529+AJ532*AP532+AK532*AO532)</f>
        <v>0</v>
      </c>
      <c r="AV532" s="20"/>
      <c r="AW532" s="1">
        <v>0</v>
      </c>
      <c r="AX532" s="9">
        <v>0</v>
      </c>
      <c r="AY532" s="2">
        <v>1</v>
      </c>
      <c r="AZ532" s="8">
        <v>0</v>
      </c>
      <c r="BB532" s="1">
        <f t="shared" ref="BB532" si="4915">AR532*AW529+AT532*AW532-AS532*AX529-AU532*AX532</f>
        <v>0</v>
      </c>
      <c r="BC532" s="9">
        <f t="shared" ref="BC532" si="4916">(AR532*AX529+AS532*AW529+AT532*AX532+AU532*AW532)</f>
        <v>-60.61286899128779</v>
      </c>
      <c r="BD532" s="2">
        <f t="shared" ref="BD532" si="4917">AR532*AY529+AT532*AY532-AS532*AZ529-AU532*AZ532</f>
        <v>-256.5978483069423</v>
      </c>
      <c r="BE532" s="8">
        <f t="shared" ref="BE532" si="4918">(AR532*AZ529+AS532*AY529+AT532*AZ532+AU532*AY532)</f>
        <v>0</v>
      </c>
      <c r="BG532" s="1">
        <v>0</v>
      </c>
      <c r="BH532" s="9">
        <f t="shared" ref="BH532" si="4919">$BH$9*$B529</f>
        <v>1.2707200000000001</v>
      </c>
      <c r="BI532" s="2">
        <v>1</v>
      </c>
      <c r="BJ532" s="8">
        <v>0</v>
      </c>
      <c r="BK532" s="20"/>
      <c r="BL532" s="1">
        <f t="shared" ref="BL532" si="4920">BB532*BG529+BD532*BG532-BC532*BH529-BE532*BH532</f>
        <v>0</v>
      </c>
      <c r="BM532" s="9">
        <f t="shared" ref="BM532" si="4921">(BB532*BH529+BC532*BG529+BD532*BH532+BE532*BG532)</f>
        <v>-386.67688679188552</v>
      </c>
      <c r="BN532" s="2">
        <f t="shared" ref="BN532" si="4922">BB532*BI529+BD532*BI532-BC532*BJ529-BE532*BJ532</f>
        <v>-256.5978483069423</v>
      </c>
      <c r="BO532" s="8">
        <f t="shared" ref="BO532" si="4923">(BB532*BJ529+BC532*BI529+BD532*BJ532+BE532*BI532)</f>
        <v>0</v>
      </c>
      <c r="BP532" s="20"/>
      <c r="BQ532" s="18">
        <f t="shared" ref="BQ532:BQ595" si="4924">1/$BR$9</f>
        <v>1</v>
      </c>
      <c r="BR532" s="25">
        <v>0</v>
      </c>
      <c r="BS532" s="19">
        <v>1</v>
      </c>
      <c r="BT532" s="24">
        <v>0</v>
      </c>
      <c r="BV532" s="1">
        <f t="shared" ref="BV532" si="4925">BL532*BQ529+BN532*BQ532-BM532*BR529-BO532*BR532</f>
        <v>-256.5978483069423</v>
      </c>
      <c r="BW532" s="9">
        <f t="shared" ref="BW532" si="4926">(BL532*BR529+BM532*BQ529+BN532*BR532+BO532*BQ532)</f>
        <v>-386.67688679188552</v>
      </c>
      <c r="BX532" s="2">
        <f t="shared" ref="BX532" si="4927">BL532*BS529+BN532*BS532-BM532*BT529-BO532*BT532</f>
        <v>-256.5978483069423</v>
      </c>
      <c r="BY532" s="8">
        <f t="shared" ref="BY532" si="4928">(BL532*BT529+BM532*BS529+BN532*BT532+BO532*BS532)</f>
        <v>0</v>
      </c>
      <c r="CA532" s="56">
        <f t="shared" ref="CA532" si="4929">(180/PI())*ATAN(-1*(BW529+BW532)/(BV529+BV532))</f>
        <v>-22.862749214619075</v>
      </c>
      <c r="CC532" s="117">
        <f t="shared" ref="CC532" si="4930">20*LOG(((1-(10^(CA529/20)^2)*(1-((1-CC529)/(1+CC529))^2))^0.5))</f>
        <v>-5.3711301542389495E-5</v>
      </c>
      <c r="CD532" s="13"/>
      <c r="CE532" s="20"/>
      <c r="CF532" s="20"/>
      <c r="CG532" s="33"/>
      <c r="CH532" s="33"/>
      <c r="CI532" s="21"/>
      <c r="CJ532" s="21"/>
    </row>
    <row r="533" spans="2:89" ht="18.600000000000001" customHeight="1">
      <c r="CE533" s="5"/>
      <c r="CF533" s="5"/>
    </row>
    <row r="534" spans="2:89" ht="18.600000000000001" customHeight="1" thickBot="1">
      <c r="E534" s="6" t="s">
        <v>3</v>
      </c>
      <c r="J534" s="6" t="s">
        <v>5</v>
      </c>
      <c r="O534" s="6" t="s">
        <v>10</v>
      </c>
      <c r="T534" s="6" t="s">
        <v>6</v>
      </c>
      <c r="Y534" s="6" t="s">
        <v>11</v>
      </c>
      <c r="AD534" s="6" t="s">
        <v>12</v>
      </c>
      <c r="AI534" s="6" t="s">
        <v>13</v>
      </c>
      <c r="AN534" s="6" t="s">
        <v>14</v>
      </c>
      <c r="AS534" s="6" t="s">
        <v>15</v>
      </c>
      <c r="AX534" s="6" t="s">
        <v>19</v>
      </c>
      <c r="BC534" s="6" t="s">
        <v>17</v>
      </c>
      <c r="BH534" s="6" t="s">
        <v>20</v>
      </c>
      <c r="BM534" s="6" t="s">
        <v>18</v>
      </c>
      <c r="BQ534" s="26" t="s">
        <v>16</v>
      </c>
      <c r="BR534" s="26"/>
      <c r="BS534" s="21"/>
      <c r="BT534" s="21"/>
      <c r="BU534" s="21"/>
      <c r="BV534" s="21"/>
      <c r="BW534" s="26" t="s">
        <v>21</v>
      </c>
      <c r="BX534" s="21"/>
      <c r="BY534" s="21"/>
      <c r="CE534" s="5"/>
      <c r="CF534" s="5"/>
    </row>
    <row r="535" spans="2:89" ht="18.600000000000001" customHeight="1" thickBot="1">
      <c r="B535" s="11"/>
      <c r="D535" s="266" t="s">
        <v>113</v>
      </c>
      <c r="E535" s="267"/>
      <c r="F535" s="268" t="s">
        <v>114</v>
      </c>
      <c r="G535" s="269"/>
      <c r="H535" s="237"/>
      <c r="I535" s="262" t="s">
        <v>0</v>
      </c>
      <c r="J535" s="263"/>
      <c r="K535" s="264" t="s">
        <v>1</v>
      </c>
      <c r="L535" s="265"/>
      <c r="M535" s="21"/>
      <c r="N535" s="262" t="s">
        <v>115</v>
      </c>
      <c r="O535" s="263"/>
      <c r="P535" s="264" t="s">
        <v>116</v>
      </c>
      <c r="Q535" s="265"/>
      <c r="R535" s="21"/>
      <c r="S535" s="266" t="s">
        <v>117</v>
      </c>
      <c r="T535" s="267"/>
      <c r="U535" s="268" t="s">
        <v>118</v>
      </c>
      <c r="V535" s="269"/>
      <c r="W535" s="20"/>
      <c r="X535" s="262" t="s">
        <v>119</v>
      </c>
      <c r="Y535" s="263"/>
      <c r="Z535" s="264" t="s">
        <v>120</v>
      </c>
      <c r="AA535" s="265"/>
      <c r="AB535" s="20"/>
      <c r="AC535" s="262" t="s">
        <v>121</v>
      </c>
      <c r="AD535" s="263"/>
      <c r="AE535" s="264" t="s">
        <v>7</v>
      </c>
      <c r="AF535" s="265"/>
      <c r="AG535" s="20"/>
      <c r="AH535" s="262" t="s">
        <v>122</v>
      </c>
      <c r="AI535" s="263"/>
      <c r="AJ535" s="264" t="s">
        <v>123</v>
      </c>
      <c r="AK535" s="265"/>
      <c r="AL535" s="20"/>
      <c r="AM535" s="266" t="s">
        <v>124</v>
      </c>
      <c r="AN535" s="267"/>
      <c r="AO535" s="268" t="s">
        <v>125</v>
      </c>
      <c r="AP535" s="269"/>
      <c r="AQ535" s="21"/>
      <c r="AR535" s="262" t="s">
        <v>126</v>
      </c>
      <c r="AS535" s="263"/>
      <c r="AT535" s="264" t="s">
        <v>2</v>
      </c>
      <c r="AU535" s="265"/>
      <c r="AV535" s="41"/>
      <c r="AW535" s="262" t="s">
        <v>127</v>
      </c>
      <c r="AX535" s="263"/>
      <c r="AY535" s="264" t="s">
        <v>128</v>
      </c>
      <c r="AZ535" s="265"/>
      <c r="BA535" s="20"/>
      <c r="BB535" s="262" t="s">
        <v>129</v>
      </c>
      <c r="BC535" s="263"/>
      <c r="BD535" s="264" t="s">
        <v>130</v>
      </c>
      <c r="BE535" s="265"/>
      <c r="BF535" s="41"/>
      <c r="BG535" s="266" t="s">
        <v>131</v>
      </c>
      <c r="BH535" s="267"/>
      <c r="BI535" s="268" t="s">
        <v>132</v>
      </c>
      <c r="BJ535" s="269"/>
      <c r="BK535" s="41"/>
      <c r="BL535" s="262" t="s">
        <v>133</v>
      </c>
      <c r="BM535" s="263"/>
      <c r="BN535" s="264" t="s">
        <v>134</v>
      </c>
      <c r="BO535" s="265"/>
      <c r="BP535" s="41"/>
      <c r="BQ535" s="262" t="s">
        <v>135</v>
      </c>
      <c r="BR535" s="263"/>
      <c r="BS535" s="264" t="s">
        <v>136</v>
      </c>
      <c r="BT535" s="265"/>
      <c r="BU535" s="20"/>
      <c r="BV535" s="262" t="s">
        <v>137</v>
      </c>
      <c r="BW535" s="263"/>
      <c r="BX535" s="264" t="s">
        <v>138</v>
      </c>
      <c r="BY535" s="265"/>
      <c r="CA535" s="27" t="s">
        <v>8</v>
      </c>
      <c r="CC535" s="113" t="s">
        <v>74</v>
      </c>
      <c r="CD535" s="13"/>
      <c r="CE535" s="5"/>
      <c r="CF535" s="5"/>
      <c r="CG535" s="33"/>
      <c r="CH535" s="33"/>
    </row>
    <row r="536" spans="2:89" ht="18.600000000000001" customHeight="1" thickTop="1" thickBot="1">
      <c r="B536" s="37">
        <v>1.54</v>
      </c>
      <c r="D536" s="1">
        <v>1</v>
      </c>
      <c r="E536" s="7">
        <v>0</v>
      </c>
      <c r="F536" s="2">
        <v>0</v>
      </c>
      <c r="G536" s="8">
        <v>0</v>
      </c>
      <c r="I536" s="1">
        <v>1</v>
      </c>
      <c r="J536" s="9">
        <v>0</v>
      </c>
      <c r="K536" s="2">
        <v>0</v>
      </c>
      <c r="L536" s="8">
        <f t="shared" ref="L536:L599" si="4931">IF(0=(1-$J$9*$K$9*$B536^2),10^18,$B536*$K$9/(1-$J$9*$K$9*$B536^2))</f>
        <v>4.0829639526329027</v>
      </c>
      <c r="N536" s="1">
        <f t="shared" ref="N536" si="4932">D536*I536+F536*I539-E536*J536-G536*J539</f>
        <v>1</v>
      </c>
      <c r="O536" s="9">
        <f t="shared" ref="O536" si="4933">(D536*J536+E536*I536+F536*J539+G536*I539)</f>
        <v>0</v>
      </c>
      <c r="P536" s="2">
        <f t="shared" ref="P536" si="4934">D536*K536+F536*K539-E536*L536-G536*L539</f>
        <v>0</v>
      </c>
      <c r="Q536" s="8">
        <f t="shared" ref="Q536" si="4935">(D536*L536+E536*K536+F536*L539+G536*K539)</f>
        <v>4.0829639526329027</v>
      </c>
      <c r="S536" s="1">
        <v>1</v>
      </c>
      <c r="T536" s="7">
        <v>0</v>
      </c>
      <c r="U536" s="2">
        <v>0</v>
      </c>
      <c r="V536" s="8">
        <v>0</v>
      </c>
      <c r="X536" s="1">
        <f t="shared" ref="X536" si="4936">N536*S536+P536*S539-O536*T536-Q536*T539</f>
        <v>-8.5026984692857237</v>
      </c>
      <c r="Y536" s="9">
        <f t="shared" ref="Y536" si="4937">(N536*T536+O536*S536+P536*T539+Q536*S539)</f>
        <v>0</v>
      </c>
      <c r="Z536" s="2">
        <f t="shared" ref="Z536" si="4938">N536*U536+P536*U539-O536*V536-Q536*V539</f>
        <v>0</v>
      </c>
      <c r="AA536" s="8">
        <f t="shared" ref="AA536" si="4939">(N536*V536+O536*U536+P536*V539+Q536*U539)</f>
        <v>4.0829639526329027</v>
      </c>
      <c r="AB536" s="20"/>
      <c r="AC536" s="1">
        <v>1</v>
      </c>
      <c r="AD536" s="9">
        <v>0</v>
      </c>
      <c r="AE536" s="2">
        <v>0</v>
      </c>
      <c r="AF536" s="8">
        <f t="shared" ref="AF536:AF599" si="4940">IF(0=(1-$AE$9*$AD$9*$B536^2),10^18,$B536*$AE$9/(1-$AE$9*$AD$9*$B536^2))</f>
        <v>-1.5150439977277801</v>
      </c>
      <c r="AH536" s="1">
        <f t="shared" ref="AH536" si="4941">X536*AC536+Z536*AC539-Y536*AD536-AA536*AD539</f>
        <v>-8.5026984692857237</v>
      </c>
      <c r="AI536" s="9">
        <f t="shared" ref="AI536" si="4942">(X536*AD536+Y536*AC536+Z536*AD539+AA536*AC539)</f>
        <v>0</v>
      </c>
      <c r="AJ536" s="2">
        <f t="shared" ref="AJ536" si="4943">X536*AE536+Z536*AE539-Y536*AF536-AA536*AF539</f>
        <v>0</v>
      </c>
      <c r="AK536" s="8">
        <f t="shared" ref="AK536" si="4944">(X536*AF536+Y536*AE536+Z536*AF539+AA536*AE539)</f>
        <v>16.964926233013422</v>
      </c>
      <c r="AM536" s="1">
        <v>1</v>
      </c>
      <c r="AN536" s="7">
        <v>0</v>
      </c>
      <c r="AO536" s="2">
        <v>0</v>
      </c>
      <c r="AP536" s="8">
        <v>0</v>
      </c>
      <c r="AR536" s="1">
        <f t="shared" ref="AR536" si="4945">AH536*AM536+AJ536*AM539-AI536*AN536-AK536*AN539</f>
        <v>-41.886483889724339</v>
      </c>
      <c r="AS536" s="9">
        <f t="shared" ref="AS536" si="4946">(AH536*AN536+AI536*AM536+AJ536*AN539+AK536*AM539)</f>
        <v>0</v>
      </c>
      <c r="AT536" s="2">
        <f t="shared" ref="AT536" si="4947">AH536*AO536+AJ536*AO539-AI536*AP536-AK536*AP539</f>
        <v>0</v>
      </c>
      <c r="AU536" s="8">
        <f t="shared" ref="AU536" si="4948">(AH536*AP536+AI536*AO536+AJ536*AP539+AK536*AO539)</f>
        <v>16.964926233013422</v>
      </c>
      <c r="AV536" s="20"/>
      <c r="AW536" s="1">
        <v>1</v>
      </c>
      <c r="AX536" s="9">
        <v>0</v>
      </c>
      <c r="AY536" s="2">
        <v>0</v>
      </c>
      <c r="AZ536" s="8">
        <f t="shared" ref="AZ536:AZ599" si="4949">IF(0=(1-$AX$9*$AY$9*$B536^2),10^18,$B536*$AY$9/(1-$AX$9*$AY$9*$B536^2))</f>
        <v>-3.4883696373789892</v>
      </c>
      <c r="BB536" s="1">
        <f t="shared" ref="BB536" si="4950">AR536*AW536+AT536*AW539-AS536*AX536-AU536*AX539</f>
        <v>-41.886483889724339</v>
      </c>
      <c r="BC536" s="9">
        <f t="shared" ref="BC536" si="4951">(AR536*AX536+AS536*AW536+AT536*AX539+AU536*AW539)</f>
        <v>0</v>
      </c>
      <c r="BD536" s="2">
        <f t="shared" ref="BD536" si="4952">AR536*AY536+AT536*AY539-AS536*AZ536-AU536*AZ539</f>
        <v>0</v>
      </c>
      <c r="BE536" s="8">
        <f t="shared" ref="BE536" si="4953">(AR536*AZ536+AS536*AY536+AT536*AZ539+AU536*AY539)</f>
        <v>163.08046485049198</v>
      </c>
      <c r="BG536" s="1">
        <v>1</v>
      </c>
      <c r="BH536" s="7">
        <v>0</v>
      </c>
      <c r="BI536" s="2">
        <v>0</v>
      </c>
      <c r="BJ536" s="8">
        <v>0</v>
      </c>
      <c r="BK536" s="20"/>
      <c r="BL536" s="1">
        <f t="shared" ref="BL536" si="4954">BB536*BG536+BD536*BG539-BC536*BH536-BE536*BH539</f>
        <v>-251.8427975568417</v>
      </c>
      <c r="BM536" s="9">
        <f t="shared" ref="BM536" si="4955">(BB536*BH536+BC536*BG536+BD536*BH539+BE536*BG539)</f>
        <v>0</v>
      </c>
      <c r="BN536" s="2">
        <f t="shared" ref="BN536" si="4956">BB536*BI536+BD536*BI539-BC536*BJ536-BE536*BJ539</f>
        <v>0</v>
      </c>
      <c r="BO536" s="8">
        <f t="shared" ref="BO536" si="4957">(BB536*BJ536+BC536*BI536+BD536*BJ539+BE536*BI539)</f>
        <v>163.08046485049198</v>
      </c>
      <c r="BP536" s="20"/>
      <c r="BQ536" s="16">
        <v>1</v>
      </c>
      <c r="BR536" s="23">
        <v>0</v>
      </c>
      <c r="BS536" s="14">
        <v>0</v>
      </c>
      <c r="BT536" s="22">
        <v>0</v>
      </c>
      <c r="BV536" s="1">
        <f t="shared" ref="BV536" si="4958">BL536*BQ536+BN536*BQ539-BM536*BR536-BO536*BR539</f>
        <v>-251.8427975568417</v>
      </c>
      <c r="BW536" s="9">
        <f t="shared" ref="BW536" si="4959">(BL536*BR536+BM536*BQ536+BN536*BR539+BO536*BQ539)</f>
        <v>163.08046485049198</v>
      </c>
      <c r="BX536" s="2">
        <f t="shared" ref="BX536" si="4960">BL536*BS536+BN536*BS539-BM536*BT536-BO536*BT539</f>
        <v>0</v>
      </c>
      <c r="BY536" s="8">
        <f t="shared" ref="BY536" si="4961">(BL536*BT536+BM536*BS536+BN536*BT539+BO536*BS539)</f>
        <v>163.08046485049198</v>
      </c>
      <c r="CA536" s="28">
        <f t="shared" ref="CA536" si="4962">20*LOG(((1+$BR$9)/$BR$9)/((BV536+BV539)^2+(BW536+BW539)^2)^0.5)</f>
        <v>-48.81783982320318</v>
      </c>
      <c r="CC536" s="114">
        <f t="shared" ref="CC536" si="4963">((BV536^2+BW536^2)^0.5)/((BV539^2+BW539^2)^0.5)</f>
        <v>0.64758392238468976</v>
      </c>
      <c r="CD536" s="13"/>
      <c r="CE536" s="5"/>
      <c r="CF536" s="5"/>
      <c r="CG536" s="33"/>
      <c r="CH536" s="33"/>
    </row>
    <row r="537" spans="2:89" ht="18.600000000000001" customHeight="1" thickBot="1">
      <c r="D537" s="3"/>
      <c r="G537" s="4"/>
      <c r="I537" s="3"/>
      <c r="L537" s="4"/>
      <c r="N537" s="3"/>
      <c r="Q537" s="4"/>
      <c r="S537" s="3"/>
      <c r="V537" s="4"/>
      <c r="X537" s="3"/>
      <c r="AA537" s="4"/>
      <c r="AC537" s="3"/>
      <c r="AF537" s="4"/>
      <c r="AH537" s="3"/>
      <c r="AK537" s="4"/>
      <c r="AM537" s="3"/>
      <c r="AP537" s="4"/>
      <c r="AR537" s="3"/>
      <c r="AU537" s="4"/>
      <c r="AW537" s="3"/>
      <c r="AZ537" s="4"/>
      <c r="BB537" s="3"/>
      <c r="BE537" s="4"/>
      <c r="BG537" s="3"/>
      <c r="BJ537" s="4"/>
      <c r="BL537" s="3"/>
      <c r="BO537" s="4"/>
      <c r="BQ537" s="16"/>
      <c r="BR537" s="14"/>
      <c r="BS537" s="14"/>
      <c r="BT537" s="17"/>
      <c r="BV537" s="3"/>
      <c r="BY537" s="4"/>
      <c r="CC537" s="115"/>
      <c r="CD537" s="13"/>
      <c r="CE537" s="5"/>
      <c r="CF537" s="5"/>
      <c r="CG537" s="33"/>
      <c r="CH537" s="33"/>
    </row>
    <row r="538" spans="2:89" ht="18.600000000000001" customHeight="1" thickBot="1">
      <c r="D538" s="271" t="s">
        <v>141</v>
      </c>
      <c r="E538" s="272"/>
      <c r="F538" s="273" t="s">
        <v>142</v>
      </c>
      <c r="G538" s="274"/>
      <c r="H538" s="237"/>
      <c r="I538" s="271" t="s">
        <v>143</v>
      </c>
      <c r="J538" s="272"/>
      <c r="K538" s="273" t="s">
        <v>144</v>
      </c>
      <c r="L538" s="274"/>
      <c r="N538" s="262" t="s">
        <v>145</v>
      </c>
      <c r="O538" s="263"/>
      <c r="P538" s="264" t="s">
        <v>146</v>
      </c>
      <c r="Q538" s="265"/>
      <c r="S538" s="271" t="s">
        <v>147</v>
      </c>
      <c r="T538" s="272"/>
      <c r="U538" s="273" t="s">
        <v>148</v>
      </c>
      <c r="V538" s="274"/>
      <c r="W538" s="20"/>
      <c r="X538" s="262" t="s">
        <v>149</v>
      </c>
      <c r="Y538" s="263"/>
      <c r="Z538" s="264" t="s">
        <v>150</v>
      </c>
      <c r="AA538" s="265"/>
      <c r="AB538" s="20"/>
      <c r="AC538" s="271" t="s">
        <v>151</v>
      </c>
      <c r="AD538" s="272"/>
      <c r="AE538" s="273" t="s">
        <v>152</v>
      </c>
      <c r="AF538" s="274"/>
      <c r="AG538" s="20"/>
      <c r="AH538" s="262" t="s">
        <v>153</v>
      </c>
      <c r="AI538" s="263"/>
      <c r="AJ538" s="264" t="s">
        <v>154</v>
      </c>
      <c r="AK538" s="265"/>
      <c r="AL538" s="20"/>
      <c r="AM538" s="271" t="s">
        <v>155</v>
      </c>
      <c r="AN538" s="272"/>
      <c r="AO538" s="273" t="s">
        <v>156</v>
      </c>
      <c r="AP538" s="274"/>
      <c r="AR538" s="262" t="s">
        <v>157</v>
      </c>
      <c r="AS538" s="263"/>
      <c r="AT538" s="264" t="s">
        <v>158</v>
      </c>
      <c r="AU538" s="265"/>
      <c r="AV538" s="41"/>
      <c r="AW538" s="271" t="s">
        <v>159</v>
      </c>
      <c r="AX538" s="272"/>
      <c r="AY538" s="273" t="s">
        <v>160</v>
      </c>
      <c r="AZ538" s="274"/>
      <c r="BA538" s="20"/>
      <c r="BB538" s="262" t="s">
        <v>161</v>
      </c>
      <c r="BC538" s="263"/>
      <c r="BD538" s="264" t="s">
        <v>162</v>
      </c>
      <c r="BE538" s="265"/>
      <c r="BF538" s="41"/>
      <c r="BG538" s="271" t="s">
        <v>163</v>
      </c>
      <c r="BH538" s="272"/>
      <c r="BI538" s="273" t="s">
        <v>164</v>
      </c>
      <c r="BJ538" s="274"/>
      <c r="BK538" s="41"/>
      <c r="BL538" s="262" t="s">
        <v>165</v>
      </c>
      <c r="BM538" s="263"/>
      <c r="BN538" s="264" t="s">
        <v>166</v>
      </c>
      <c r="BO538" s="265"/>
      <c r="BP538" s="41"/>
      <c r="BQ538" s="271" t="s">
        <v>167</v>
      </c>
      <c r="BR538" s="272"/>
      <c r="BS538" s="273" t="s">
        <v>168</v>
      </c>
      <c r="BT538" s="274"/>
      <c r="BU538" s="20"/>
      <c r="BV538" s="262" t="s">
        <v>169</v>
      </c>
      <c r="BW538" s="263"/>
      <c r="BX538" s="264" t="s">
        <v>170</v>
      </c>
      <c r="BY538" s="265"/>
      <c r="CA538" s="55" t="s">
        <v>35</v>
      </c>
      <c r="CC538" s="116" t="s">
        <v>75</v>
      </c>
      <c r="CD538" s="13"/>
      <c r="CE538" s="5"/>
      <c r="CF538" s="5"/>
      <c r="CG538" s="33"/>
      <c r="CH538" s="33"/>
    </row>
    <row r="539" spans="2:89" ht="18.600000000000001" customHeight="1" thickTop="1" thickBot="1">
      <c r="D539" s="1">
        <v>0</v>
      </c>
      <c r="E539" s="9">
        <f t="shared" ref="E539" si="4964">$E$9*$B536</f>
        <v>1.8122720000000001</v>
      </c>
      <c r="F539" s="2">
        <v>1</v>
      </c>
      <c r="G539" s="8">
        <v>0</v>
      </c>
      <c r="I539" s="1">
        <v>0</v>
      </c>
      <c r="J539" s="9">
        <v>0</v>
      </c>
      <c r="K539" s="2">
        <v>1</v>
      </c>
      <c r="L539" s="8">
        <v>0</v>
      </c>
      <c r="N539" s="1">
        <f t="shared" ref="N539" si="4965">D539*I536+F539*I539-E539*J536-G539*J539</f>
        <v>0</v>
      </c>
      <c r="O539" s="9">
        <f t="shared" ref="O539" si="4966">(D539*J536+E539*I536+F539*J539+G539*I539)</f>
        <v>1.8122720000000001</v>
      </c>
      <c r="P539" s="2">
        <f t="shared" ref="P539" si="4967">D539*K536+F539*K539-E539*L536-G539*L539</f>
        <v>-6.3994412483659362</v>
      </c>
      <c r="Q539" s="8">
        <f t="shared" ref="Q539" si="4968">(D539*L536+E539*K536+F539*L539+G539*K539)</f>
        <v>0</v>
      </c>
      <c r="S539" s="1">
        <v>0</v>
      </c>
      <c r="T539" s="9">
        <f t="shared" ref="T539" si="4969">$T$9*$B536</f>
        <v>2.3274020000000002</v>
      </c>
      <c r="U539" s="2">
        <v>1</v>
      </c>
      <c r="V539" s="8">
        <v>0</v>
      </c>
      <c r="X539" s="1">
        <f t="shared" ref="X539" si="4970">N539*S536+P539*S539-O539*T536-Q539*T539</f>
        <v>0</v>
      </c>
      <c r="Y539" s="9">
        <f t="shared" ref="Y539" si="4971">(N539*T536+O539*S536+P539*T539+Q539*S539)</f>
        <v>-13.081800360329378</v>
      </c>
      <c r="Z539" s="2">
        <f t="shared" ref="Z539" si="4972">N539*U536+P539*U539-O539*V536-Q539*V539</f>
        <v>-6.3994412483659362</v>
      </c>
      <c r="AA539" s="8">
        <f t="shared" ref="AA539" si="4973">(N539*V536+O539*U536+P539*V539+Q539*U539)</f>
        <v>0</v>
      </c>
      <c r="AB539" s="20"/>
      <c r="AC539" s="1">
        <v>0</v>
      </c>
      <c r="AD539" s="9">
        <v>0</v>
      </c>
      <c r="AE539" s="2">
        <v>1</v>
      </c>
      <c r="AF539" s="8">
        <v>0</v>
      </c>
      <c r="AH539" s="1">
        <f t="shared" ref="AH539" si="4974">X539*AC536+Z539*AC539-Y539*AD536-AA539*AD539</f>
        <v>0</v>
      </c>
      <c r="AI539" s="9">
        <f t="shared" ref="AI539" si="4975">(X539*AD536+Y539*AC536+Z539*AD539+AA539*AC539)</f>
        <v>-13.081800360329378</v>
      </c>
      <c r="AJ539" s="2">
        <f t="shared" ref="AJ539" si="4976">X539*AE536+Z539*AE539-Y539*AF536-AA539*AF539</f>
        <v>-26.218944363756069</v>
      </c>
      <c r="AK539" s="8">
        <f t="shared" ref="AK539" si="4977">(X539*AF536+Y539*AE536+Z539*AF539+AA539*AE539)</f>
        <v>0</v>
      </c>
      <c r="AM539" s="1">
        <v>0</v>
      </c>
      <c r="AN539" s="9">
        <f t="shared" ref="AN539" si="4978">$AN$9*$B536</f>
        <v>1.9678120000000001</v>
      </c>
      <c r="AO539" s="2">
        <v>1</v>
      </c>
      <c r="AP539" s="8">
        <v>0</v>
      </c>
      <c r="AR539" s="1">
        <f t="shared" ref="AR539" si="4979">AH539*AM536+AJ539*AM539-AI539*AN536-AK539*AN539</f>
        <v>0</v>
      </c>
      <c r="AS539" s="9">
        <f t="shared" ref="AS539" si="4980">(AH539*AN536+AI539*AM536+AJ539*AN539+AK539*AM539)</f>
        <v>-64.675753706660942</v>
      </c>
      <c r="AT539" s="2">
        <f t="shared" ref="AT539" si="4981">AH539*AO536+AJ539*AO539-AI539*AP536-AK539*AP539</f>
        <v>-26.218944363756069</v>
      </c>
      <c r="AU539" s="8">
        <f t="shared" ref="AU539" si="4982">(AH539*AP536+AI539*AO536+AJ539*AP539+AK539*AO539)</f>
        <v>0</v>
      </c>
      <c r="AV539" s="20"/>
      <c r="AW539" s="1">
        <v>0</v>
      </c>
      <c r="AX539" s="9">
        <v>0</v>
      </c>
      <c r="AY539" s="2">
        <v>1</v>
      </c>
      <c r="AZ539" s="8">
        <v>0</v>
      </c>
      <c r="BB539" s="1">
        <f t="shared" ref="BB539" si="4983">AR539*AW536+AT539*AW539-AS539*AX536-AU539*AX539</f>
        <v>0</v>
      </c>
      <c r="BC539" s="9">
        <f t="shared" ref="BC539" si="4984">(AR539*AX536+AS539*AW536+AT539*AX539+AU539*AW539)</f>
        <v>-64.675753706660942</v>
      </c>
      <c r="BD539" s="2">
        <f t="shared" ref="BD539" si="4985">AR539*AY536+AT539*AY539-AS539*AZ536-AU539*AZ539</f>
        <v>-251.83187986867372</v>
      </c>
      <c r="BE539" s="8">
        <f t="shared" ref="BE539" si="4986">(AR539*AZ536+AS539*AY536+AT539*AZ539+AU539*AY539)</f>
        <v>0</v>
      </c>
      <c r="BG539" s="1">
        <v>0</v>
      </c>
      <c r="BH539" s="9">
        <f t="shared" ref="BH539" si="4987">$BH$9*$B536</f>
        <v>1.2874399999999999</v>
      </c>
      <c r="BI539" s="2">
        <v>1</v>
      </c>
      <c r="BJ539" s="8">
        <v>0</v>
      </c>
      <c r="BK539" s="20"/>
      <c r="BL539" s="1">
        <f t="shared" ref="BL539" si="4988">BB539*BG536+BD539*BG539-BC539*BH536-BE539*BH539</f>
        <v>0</v>
      </c>
      <c r="BM539" s="9">
        <f t="shared" ref="BM539" si="4989">(BB539*BH536+BC539*BG536+BD539*BH539+BE539*BG539)</f>
        <v>-388.89418912478624</v>
      </c>
      <c r="BN539" s="2">
        <f t="shared" ref="BN539" si="4990">BB539*BI536+BD539*BI539-BC539*BJ536-BE539*BJ539</f>
        <v>-251.83187986867372</v>
      </c>
      <c r="BO539" s="8">
        <f t="shared" ref="BO539" si="4991">(BB539*BJ536+BC539*BI536+BD539*BJ539+BE539*BI539)</f>
        <v>0</v>
      </c>
      <c r="BP539" s="20"/>
      <c r="BQ539" s="18">
        <f t="shared" ref="BQ539:BQ602" si="4992">1/$BR$9</f>
        <v>1</v>
      </c>
      <c r="BR539" s="25">
        <v>0</v>
      </c>
      <c r="BS539" s="19">
        <v>1</v>
      </c>
      <c r="BT539" s="24">
        <v>0</v>
      </c>
      <c r="BV539" s="1">
        <f t="shared" ref="BV539" si="4993">BL539*BQ536+BN539*BQ539-BM539*BR536-BO539*BR539</f>
        <v>-251.83187986867372</v>
      </c>
      <c r="BW539" s="9">
        <f t="shared" ref="BW539" si="4994">(BL539*BR536+BM539*BQ536+BN539*BR539+BO539*BQ539)</f>
        <v>-388.89418912478624</v>
      </c>
      <c r="BX539" s="2">
        <f t="shared" ref="BX539" si="4995">BL539*BS536+BN539*BS539-BM539*BT536-BO539*BT539</f>
        <v>-251.83187986867372</v>
      </c>
      <c r="BY539" s="8">
        <f t="shared" ref="BY539" si="4996">(BL539*BT536+BM539*BS536+BN539*BT539+BO539*BS539)</f>
        <v>0</v>
      </c>
      <c r="CA539" s="56">
        <f t="shared" ref="CA539" si="4997">(180/PI())*ATAN(-1*(BW536+BW539)/(BV536+BV539))</f>
        <v>-24.148243735127913</v>
      </c>
      <c r="CC539" s="117">
        <f t="shared" ref="CC539" si="4998">20*LOG(((1-(10^(CA536/20)^2)*(1-((1-CC536)/(1+CC536))^2))^0.5))</f>
        <v>-5.4408156119186926E-5</v>
      </c>
      <c r="CD539" s="13"/>
      <c r="CE539" s="5"/>
      <c r="CF539" s="5"/>
      <c r="CG539" s="33"/>
      <c r="CH539" s="33"/>
    </row>
    <row r="540" spans="2:89" ht="18.600000000000001" customHeight="1">
      <c r="CE540" s="5"/>
      <c r="CF540" s="5"/>
    </row>
    <row r="541" spans="2:89" ht="18.600000000000001" customHeight="1" thickBot="1">
      <c r="E541" s="6" t="s">
        <v>3</v>
      </c>
      <c r="J541" s="6" t="s">
        <v>5</v>
      </c>
      <c r="O541" s="6" t="s">
        <v>10</v>
      </c>
      <c r="T541" s="6" t="s">
        <v>6</v>
      </c>
      <c r="Y541" s="6" t="s">
        <v>11</v>
      </c>
      <c r="AD541" s="6" t="s">
        <v>12</v>
      </c>
      <c r="AI541" s="6" t="s">
        <v>13</v>
      </c>
      <c r="AN541" s="6" t="s">
        <v>14</v>
      </c>
      <c r="AS541" s="6" t="s">
        <v>15</v>
      </c>
      <c r="AX541" s="6" t="s">
        <v>19</v>
      </c>
      <c r="BC541" s="6" t="s">
        <v>17</v>
      </c>
      <c r="BH541" s="6" t="s">
        <v>20</v>
      </c>
      <c r="BM541" s="6" t="s">
        <v>18</v>
      </c>
      <c r="BQ541" s="26" t="s">
        <v>16</v>
      </c>
      <c r="BR541" s="26"/>
      <c r="BS541" s="21"/>
      <c r="BT541" s="21"/>
      <c r="BU541" s="21"/>
      <c r="BV541" s="21"/>
      <c r="BW541" s="26" t="s">
        <v>21</v>
      </c>
      <c r="BX541" s="21"/>
      <c r="BY541" s="21"/>
      <c r="CE541" s="5"/>
      <c r="CF541" s="5"/>
    </row>
    <row r="542" spans="2:89" ht="18.600000000000001" customHeight="1" thickBot="1">
      <c r="B542" s="11"/>
      <c r="D542" s="266" t="s">
        <v>113</v>
      </c>
      <c r="E542" s="267"/>
      <c r="F542" s="268" t="s">
        <v>114</v>
      </c>
      <c r="G542" s="269"/>
      <c r="H542" s="237"/>
      <c r="I542" s="262" t="s">
        <v>0</v>
      </c>
      <c r="J542" s="263"/>
      <c r="K542" s="264" t="s">
        <v>1</v>
      </c>
      <c r="L542" s="265"/>
      <c r="M542" s="21"/>
      <c r="N542" s="262" t="s">
        <v>115</v>
      </c>
      <c r="O542" s="263"/>
      <c r="P542" s="264" t="s">
        <v>116</v>
      </c>
      <c r="Q542" s="265"/>
      <c r="R542" s="21"/>
      <c r="S542" s="266" t="s">
        <v>117</v>
      </c>
      <c r="T542" s="267"/>
      <c r="U542" s="268" t="s">
        <v>118</v>
      </c>
      <c r="V542" s="269"/>
      <c r="W542" s="20"/>
      <c r="X542" s="262" t="s">
        <v>119</v>
      </c>
      <c r="Y542" s="263"/>
      <c r="Z542" s="264" t="s">
        <v>120</v>
      </c>
      <c r="AA542" s="265"/>
      <c r="AB542" s="20"/>
      <c r="AC542" s="262" t="s">
        <v>121</v>
      </c>
      <c r="AD542" s="263"/>
      <c r="AE542" s="264" t="s">
        <v>7</v>
      </c>
      <c r="AF542" s="265"/>
      <c r="AG542" s="20"/>
      <c r="AH542" s="262" t="s">
        <v>122</v>
      </c>
      <c r="AI542" s="263"/>
      <c r="AJ542" s="264" t="s">
        <v>123</v>
      </c>
      <c r="AK542" s="265"/>
      <c r="AL542" s="20"/>
      <c r="AM542" s="266" t="s">
        <v>124</v>
      </c>
      <c r="AN542" s="267"/>
      <c r="AO542" s="268" t="s">
        <v>125</v>
      </c>
      <c r="AP542" s="269"/>
      <c r="AQ542" s="21"/>
      <c r="AR542" s="262" t="s">
        <v>126</v>
      </c>
      <c r="AS542" s="263"/>
      <c r="AT542" s="264" t="s">
        <v>2</v>
      </c>
      <c r="AU542" s="265"/>
      <c r="AV542" s="41"/>
      <c r="AW542" s="262" t="s">
        <v>127</v>
      </c>
      <c r="AX542" s="263"/>
      <c r="AY542" s="264" t="s">
        <v>128</v>
      </c>
      <c r="AZ542" s="265"/>
      <c r="BA542" s="20"/>
      <c r="BB542" s="262" t="s">
        <v>129</v>
      </c>
      <c r="BC542" s="263"/>
      <c r="BD542" s="264" t="s">
        <v>130</v>
      </c>
      <c r="BE542" s="265"/>
      <c r="BF542" s="41"/>
      <c r="BG542" s="266" t="s">
        <v>131</v>
      </c>
      <c r="BH542" s="267"/>
      <c r="BI542" s="268" t="s">
        <v>132</v>
      </c>
      <c r="BJ542" s="269"/>
      <c r="BK542" s="41"/>
      <c r="BL542" s="262" t="s">
        <v>133</v>
      </c>
      <c r="BM542" s="263"/>
      <c r="BN542" s="264" t="s">
        <v>134</v>
      </c>
      <c r="BO542" s="265"/>
      <c r="BP542" s="41"/>
      <c r="BQ542" s="262" t="s">
        <v>135</v>
      </c>
      <c r="BR542" s="263"/>
      <c r="BS542" s="264" t="s">
        <v>136</v>
      </c>
      <c r="BT542" s="265"/>
      <c r="BU542" s="20"/>
      <c r="BV542" s="262" t="s">
        <v>137</v>
      </c>
      <c r="BW542" s="263"/>
      <c r="BX542" s="264" t="s">
        <v>138</v>
      </c>
      <c r="BY542" s="265"/>
      <c r="CA542" s="27" t="s">
        <v>8</v>
      </c>
      <c r="CC542" s="113" t="s">
        <v>74</v>
      </c>
      <c r="CD542" s="13"/>
      <c r="CE542" s="5"/>
      <c r="CF542" s="5"/>
      <c r="CG542" s="33"/>
      <c r="CH542" s="33"/>
    </row>
    <row r="543" spans="2:89" ht="18.600000000000001" customHeight="1" thickTop="1" thickBot="1">
      <c r="B543" s="37">
        <v>1.56</v>
      </c>
      <c r="D543" s="1">
        <v>1</v>
      </c>
      <c r="E543" s="7">
        <v>0</v>
      </c>
      <c r="F543" s="2">
        <v>0</v>
      </c>
      <c r="G543" s="8">
        <v>0</v>
      </c>
      <c r="I543" s="1">
        <v>1</v>
      </c>
      <c r="J543" s="9">
        <v>0</v>
      </c>
      <c r="K543" s="2">
        <v>0</v>
      </c>
      <c r="L543" s="8">
        <f t="shared" ref="L543:L606" si="4999">IF(0=(1-$J$9*$K$9*$B543^2),10^18,$B543*$K$9/(1-$J$9*$K$9*$B543^2))</f>
        <v>4.2721563301117431</v>
      </c>
      <c r="N543" s="1">
        <f t="shared" ref="N543" si="5000">D543*I543+F543*I546-E543*J543-G543*J546</f>
        <v>1</v>
      </c>
      <c r="O543" s="9">
        <f t="shared" ref="O543" si="5001">(D543*J543+E543*I543+F543*J546+G543*I546)</f>
        <v>0</v>
      </c>
      <c r="P543" s="2">
        <f t="shared" ref="P543" si="5002">D543*K543+F543*K546-E543*L543-G543*L546</f>
        <v>0</v>
      </c>
      <c r="Q543" s="8">
        <f t="shared" ref="Q543" si="5003">(D543*L543+E543*K543+F543*L546+G543*K546)</f>
        <v>4.2721563301117431</v>
      </c>
      <c r="S543" s="1">
        <v>1</v>
      </c>
      <c r="T543" s="7">
        <v>0</v>
      </c>
      <c r="U543" s="2">
        <v>0</v>
      </c>
      <c r="V543" s="8">
        <v>0</v>
      </c>
      <c r="X543" s="1">
        <f t="shared" ref="X543" si="5004">N543*S543+P543*S546-O543*T543-Q543*T546</f>
        <v>-9.0721553842486884</v>
      </c>
      <c r="Y543" s="9">
        <f t="shared" ref="Y543" si="5005">(N543*T543+O543*S543+P543*T546+Q543*S546)</f>
        <v>0</v>
      </c>
      <c r="Z543" s="2">
        <f t="shared" ref="Z543" si="5006">N543*U543+P543*U546-O543*V543-Q543*V546</f>
        <v>0</v>
      </c>
      <c r="AA543" s="8">
        <f t="shared" ref="AA543" si="5007">(N543*V543+O543*U543+P543*V546+Q543*U546)</f>
        <v>4.2721563301117431</v>
      </c>
      <c r="AB543" s="20"/>
      <c r="AC543" s="1">
        <v>1</v>
      </c>
      <c r="AD543" s="9">
        <v>0</v>
      </c>
      <c r="AE543" s="2">
        <v>0</v>
      </c>
      <c r="AF543" s="8">
        <f t="shared" ref="AF543:AF606" si="5008">IF(0=(1-$AE$9*$AD$9*$B543^2),10^18,$B543*$AE$9/(1-$AE$9*$AD$9*$B543^2))</f>
        <v>-1.445576638288858</v>
      </c>
      <c r="AH543" s="1">
        <f t="shared" ref="AH543" si="5009">X543*AC543+Z543*AC546-Y543*AD543-AA543*AD546</f>
        <v>-9.0721553842486884</v>
      </c>
      <c r="AI543" s="9">
        <f t="shared" ref="AI543" si="5010">(X543*AD543+Y543*AC543+Z543*AD546+AA543*AC546)</f>
        <v>0</v>
      </c>
      <c r="AJ543" s="2">
        <f t="shared" ref="AJ543" si="5011">X543*AE543+Z543*AE546-Y543*AF543-AA543*AF546</f>
        <v>0</v>
      </c>
      <c r="AK543" s="8">
        <f t="shared" ref="AK543" si="5012">(X543*AF543+Y543*AE543+Z543*AF546+AA543*AE546)</f>
        <v>17.386652212508125</v>
      </c>
      <c r="AM543" s="1">
        <v>1</v>
      </c>
      <c r="AN543" s="7">
        <v>0</v>
      </c>
      <c r="AO543" s="2">
        <v>0</v>
      </c>
      <c r="AP543" s="8">
        <v>0</v>
      </c>
      <c r="AR543" s="1">
        <f t="shared" ref="AR543" si="5013">AH543*AM543+AJ543*AM546-AI543*AN543-AK543*AN546</f>
        <v>-43.730151531791591</v>
      </c>
      <c r="AS543" s="9">
        <f t="shared" ref="AS543" si="5014">(AH543*AN543+AI543*AM543+AJ543*AN546+AK543*AM546)</f>
        <v>0</v>
      </c>
      <c r="AT543" s="2">
        <f t="shared" ref="AT543" si="5015">AH543*AO543+AJ543*AO546-AI543*AP543-AK543*AP546</f>
        <v>0</v>
      </c>
      <c r="AU543" s="8">
        <f t="shared" ref="AU543" si="5016">(AH543*AP543+AI543*AO543+AJ543*AP546+AK543*AO546)</f>
        <v>17.386652212508125</v>
      </c>
      <c r="AV543" s="20"/>
      <c r="AW543" s="1">
        <v>1</v>
      </c>
      <c r="AX543" s="9">
        <v>0</v>
      </c>
      <c r="AY543" s="2">
        <v>0</v>
      </c>
      <c r="AZ543" s="8">
        <f t="shared" ref="AZ543:AZ606" si="5017">IF(0=(1-$AX$9*$AY$9*$B543^2),10^18,$B543*$AY$9/(1-$AX$9*$AY$9*$B543^2))</f>
        <v>-3.2124069585642858</v>
      </c>
      <c r="BB543" s="1">
        <f t="shared" ref="BB543" si="5018">AR543*AW543+AT543*AW546-AS543*AX543-AU543*AX546</f>
        <v>-43.730151531791591</v>
      </c>
      <c r="BC543" s="9">
        <f t="shared" ref="BC543" si="5019">(AR543*AX543+AS543*AW543+AT543*AX546+AU543*AW546)</f>
        <v>0</v>
      </c>
      <c r="BD543" s="2">
        <f t="shared" ref="BD543" si="5020">AR543*AY543+AT543*AY546-AS543*AZ543-AU543*AZ546</f>
        <v>0</v>
      </c>
      <c r="BE543" s="8">
        <f t="shared" ref="BE543" si="5021">(AR543*AZ543+AS543*AY543+AT543*AZ546+AU543*AY546)</f>
        <v>157.8656952923061</v>
      </c>
      <c r="BG543" s="1">
        <v>1</v>
      </c>
      <c r="BH543" s="7">
        <v>0</v>
      </c>
      <c r="BI543" s="2">
        <v>0</v>
      </c>
      <c r="BJ543" s="8">
        <v>0</v>
      </c>
      <c r="BK543" s="20"/>
      <c r="BL543" s="1">
        <f t="shared" ref="BL543" si="5022">BB543*BG543+BD543*BG546-BC543*BH543-BE543*BH546</f>
        <v>-249.6122767042055</v>
      </c>
      <c r="BM543" s="9">
        <f t="shared" ref="BM543" si="5023">(BB543*BH543+BC543*BG543+BD543*BH546+BE543*BG546)</f>
        <v>0</v>
      </c>
      <c r="BN543" s="2">
        <f t="shared" ref="BN543" si="5024">BB543*BI543+BD543*BI546-BC543*BJ543-BE543*BJ546</f>
        <v>0</v>
      </c>
      <c r="BO543" s="8">
        <f t="shared" ref="BO543" si="5025">(BB543*BJ543+BC543*BI543+BD543*BJ546+BE543*BI546)</f>
        <v>157.8656952923061</v>
      </c>
      <c r="BP543" s="20"/>
      <c r="BQ543" s="16">
        <v>1</v>
      </c>
      <c r="BR543" s="23">
        <v>0</v>
      </c>
      <c r="BS543" s="14">
        <v>0</v>
      </c>
      <c r="BT543" s="22">
        <v>0</v>
      </c>
      <c r="BV543" s="1">
        <f t="shared" ref="BV543" si="5026">BL543*BQ543+BN543*BQ546-BM543*BR543-BO543*BR546</f>
        <v>-249.6122767042055</v>
      </c>
      <c r="BW543" s="9">
        <f t="shared" ref="BW543" si="5027">(BL543*BR543+BM543*BQ543+BN543*BR546+BO543*BQ546)</f>
        <v>157.8656952923061</v>
      </c>
      <c r="BX543" s="2">
        <f t="shared" ref="BX543" si="5028">BL543*BS543+BN543*BS546-BM543*BT543-BO543*BT546</f>
        <v>0</v>
      </c>
      <c r="BY543" s="8">
        <f t="shared" ref="BY543" si="5029">(BL543*BT543+BM543*BS543+BN543*BT546+BO543*BS546)</f>
        <v>157.8656952923061</v>
      </c>
      <c r="CA543" s="28">
        <f t="shared" ref="CA543" si="5030">20*LOG(((1+$BR$9)/$BR$9)/((BV543+BV546)^2+(BW543+BW546)^2)^0.5)</f>
        <v>-48.82644666822894</v>
      </c>
      <c r="CC543" s="114">
        <f t="shared" ref="CC543" si="5031">((BV543^2+BW543^2)^0.5)/((BV546^2+BW546^2)^0.5)</f>
        <v>0.63247743059678885</v>
      </c>
      <c r="CD543" s="13"/>
      <c r="CE543" s="5"/>
      <c r="CF543" s="5"/>
      <c r="CG543" s="33"/>
      <c r="CH543" s="33"/>
    </row>
    <row r="544" spans="2:89" ht="18.600000000000001" customHeight="1" thickBot="1">
      <c r="D544" s="3"/>
      <c r="G544" s="4"/>
      <c r="I544" s="3"/>
      <c r="L544" s="4"/>
      <c r="N544" s="3"/>
      <c r="Q544" s="4"/>
      <c r="S544" s="3"/>
      <c r="V544" s="4"/>
      <c r="X544" s="3"/>
      <c r="AA544" s="4"/>
      <c r="AC544" s="3"/>
      <c r="AF544" s="4"/>
      <c r="AH544" s="3"/>
      <c r="AK544" s="4"/>
      <c r="AM544" s="3"/>
      <c r="AP544" s="4"/>
      <c r="AR544" s="3"/>
      <c r="AU544" s="4"/>
      <c r="AW544" s="3"/>
      <c r="AZ544" s="4"/>
      <c r="BB544" s="3"/>
      <c r="BE544" s="4"/>
      <c r="BG544" s="3"/>
      <c r="BJ544" s="4"/>
      <c r="BL544" s="3"/>
      <c r="BO544" s="4"/>
      <c r="BQ544" s="16"/>
      <c r="BR544" s="14"/>
      <c r="BS544" s="14"/>
      <c r="BT544" s="17"/>
      <c r="BV544" s="3"/>
      <c r="BY544" s="4"/>
      <c r="CC544" s="115"/>
      <c r="CD544" s="13"/>
      <c r="CE544" s="5"/>
      <c r="CF544" s="5"/>
      <c r="CG544" s="33"/>
      <c r="CH544" s="33"/>
    </row>
    <row r="545" spans="2:86" ht="18.600000000000001" customHeight="1" thickBot="1">
      <c r="D545" s="271" t="s">
        <v>141</v>
      </c>
      <c r="E545" s="272"/>
      <c r="F545" s="273" t="s">
        <v>142</v>
      </c>
      <c r="G545" s="274"/>
      <c r="H545" s="237"/>
      <c r="I545" s="271" t="s">
        <v>143</v>
      </c>
      <c r="J545" s="272"/>
      <c r="K545" s="273" t="s">
        <v>144</v>
      </c>
      <c r="L545" s="274"/>
      <c r="N545" s="262" t="s">
        <v>145</v>
      </c>
      <c r="O545" s="263"/>
      <c r="P545" s="264" t="s">
        <v>146</v>
      </c>
      <c r="Q545" s="265"/>
      <c r="S545" s="271" t="s">
        <v>147</v>
      </c>
      <c r="T545" s="272"/>
      <c r="U545" s="273" t="s">
        <v>148</v>
      </c>
      <c r="V545" s="274"/>
      <c r="W545" s="20"/>
      <c r="X545" s="262" t="s">
        <v>149</v>
      </c>
      <c r="Y545" s="263"/>
      <c r="Z545" s="264" t="s">
        <v>150</v>
      </c>
      <c r="AA545" s="265"/>
      <c r="AB545" s="20"/>
      <c r="AC545" s="271" t="s">
        <v>151</v>
      </c>
      <c r="AD545" s="272"/>
      <c r="AE545" s="273" t="s">
        <v>152</v>
      </c>
      <c r="AF545" s="274"/>
      <c r="AG545" s="20"/>
      <c r="AH545" s="262" t="s">
        <v>153</v>
      </c>
      <c r="AI545" s="263"/>
      <c r="AJ545" s="264" t="s">
        <v>154</v>
      </c>
      <c r="AK545" s="265"/>
      <c r="AL545" s="20"/>
      <c r="AM545" s="271" t="s">
        <v>155</v>
      </c>
      <c r="AN545" s="272"/>
      <c r="AO545" s="273" t="s">
        <v>156</v>
      </c>
      <c r="AP545" s="274"/>
      <c r="AR545" s="262" t="s">
        <v>157</v>
      </c>
      <c r="AS545" s="263"/>
      <c r="AT545" s="264" t="s">
        <v>158</v>
      </c>
      <c r="AU545" s="265"/>
      <c r="AV545" s="41"/>
      <c r="AW545" s="271" t="s">
        <v>159</v>
      </c>
      <c r="AX545" s="272"/>
      <c r="AY545" s="273" t="s">
        <v>160</v>
      </c>
      <c r="AZ545" s="274"/>
      <c r="BA545" s="20"/>
      <c r="BB545" s="262" t="s">
        <v>161</v>
      </c>
      <c r="BC545" s="263"/>
      <c r="BD545" s="264" t="s">
        <v>162</v>
      </c>
      <c r="BE545" s="265"/>
      <c r="BF545" s="41"/>
      <c r="BG545" s="271" t="s">
        <v>163</v>
      </c>
      <c r="BH545" s="272"/>
      <c r="BI545" s="273" t="s">
        <v>164</v>
      </c>
      <c r="BJ545" s="274"/>
      <c r="BK545" s="41"/>
      <c r="BL545" s="262" t="s">
        <v>165</v>
      </c>
      <c r="BM545" s="263"/>
      <c r="BN545" s="264" t="s">
        <v>166</v>
      </c>
      <c r="BO545" s="265"/>
      <c r="BP545" s="41"/>
      <c r="BQ545" s="271" t="s">
        <v>167</v>
      </c>
      <c r="BR545" s="272"/>
      <c r="BS545" s="273" t="s">
        <v>168</v>
      </c>
      <c r="BT545" s="274"/>
      <c r="BU545" s="20"/>
      <c r="BV545" s="262" t="s">
        <v>169</v>
      </c>
      <c r="BW545" s="263"/>
      <c r="BX545" s="264" t="s">
        <v>170</v>
      </c>
      <c r="BY545" s="265"/>
      <c r="CA545" s="55" t="s">
        <v>35</v>
      </c>
      <c r="CC545" s="116" t="s">
        <v>75</v>
      </c>
      <c r="CD545" s="13"/>
      <c r="CE545" s="5"/>
      <c r="CF545" s="5"/>
      <c r="CG545" s="33"/>
      <c r="CH545" s="33"/>
    </row>
    <row r="546" spans="2:86" ht="18.600000000000001" customHeight="1" thickTop="1" thickBot="1">
      <c r="D546" s="1">
        <v>0</v>
      </c>
      <c r="E546" s="9">
        <f t="shared" ref="E546" si="5032">$E$9*$B543</f>
        <v>1.8358080000000001</v>
      </c>
      <c r="F546" s="2">
        <v>1</v>
      </c>
      <c r="G546" s="8">
        <v>0</v>
      </c>
      <c r="I546" s="1">
        <v>0</v>
      </c>
      <c r="J546" s="9">
        <v>0</v>
      </c>
      <c r="K546" s="2">
        <v>1</v>
      </c>
      <c r="L546" s="8">
        <v>0</v>
      </c>
      <c r="N546" s="1">
        <f t="shared" ref="N546" si="5033">D546*I543+F546*I546-E546*J543-G546*J546</f>
        <v>0</v>
      </c>
      <c r="O546" s="9">
        <f t="shared" ref="O546" si="5034">(D546*J543+E546*I543+F546*J546+G546*I546)</f>
        <v>1.8358080000000001</v>
      </c>
      <c r="P546" s="2">
        <f t="shared" ref="P546" si="5035">D546*K543+F546*K546-E546*L543-G546*L546</f>
        <v>-6.842858768069779</v>
      </c>
      <c r="Q546" s="8">
        <f t="shared" ref="Q546" si="5036">(D546*L543+E546*K543+F546*L546+G546*K546)</f>
        <v>0</v>
      </c>
      <c r="S546" s="1">
        <v>0</v>
      </c>
      <c r="T546" s="9">
        <f t="shared" ref="T546" si="5037">$T$9*$B543</f>
        <v>2.3576280000000001</v>
      </c>
      <c r="U546" s="2">
        <v>1</v>
      </c>
      <c r="V546" s="8">
        <v>0</v>
      </c>
      <c r="X546" s="1">
        <f t="shared" ref="X546" si="5038">N546*S543+P546*S546-O546*T543-Q546*T546</f>
        <v>0</v>
      </c>
      <c r="Y546" s="9">
        <f t="shared" ref="Y546" si="5039">(N546*T543+O546*S543+P546*T546+Q546*S546)</f>
        <v>-14.297107431646818</v>
      </c>
      <c r="Z546" s="2">
        <f t="shared" ref="Z546" si="5040">N546*U543+P546*U546-O546*V543-Q546*V546</f>
        <v>-6.842858768069779</v>
      </c>
      <c r="AA546" s="8">
        <f t="shared" ref="AA546" si="5041">(N546*V543+O546*U543+P546*V546+Q546*U546)</f>
        <v>0</v>
      </c>
      <c r="AB546" s="20"/>
      <c r="AC546" s="1">
        <v>0</v>
      </c>
      <c r="AD546" s="9">
        <v>0</v>
      </c>
      <c r="AE546" s="2">
        <v>1</v>
      </c>
      <c r="AF546" s="8">
        <v>0</v>
      </c>
      <c r="AH546" s="1">
        <f t="shared" ref="AH546" si="5042">X546*AC543+Z546*AC546-Y546*AD543-AA546*AD546</f>
        <v>0</v>
      </c>
      <c r="AI546" s="9">
        <f t="shared" ref="AI546" si="5043">(X546*AD543+Y546*AC543+Z546*AD546+AA546*AC546)</f>
        <v>-14.297107431646818</v>
      </c>
      <c r="AJ546" s="2">
        <f t="shared" ref="AJ546" si="5044">X546*AE543+Z546*AE546-Y546*AF543-AA546*AF546</f>
        <v>-27.510423266364434</v>
      </c>
      <c r="AK546" s="8">
        <f t="shared" ref="AK546" si="5045">(X546*AF543+Y546*AE543+Z546*AF546+AA546*AE546)</f>
        <v>0</v>
      </c>
      <c r="AM546" s="1">
        <v>0</v>
      </c>
      <c r="AN546" s="9">
        <f t="shared" ref="AN546" si="5046">$AN$9*$B543</f>
        <v>1.9933680000000003</v>
      </c>
      <c r="AO546" s="2">
        <v>1</v>
      </c>
      <c r="AP546" s="8">
        <v>0</v>
      </c>
      <c r="AR546" s="1">
        <f t="shared" ref="AR546" si="5047">AH546*AM543+AJ546*AM546-AI546*AN543-AK546*AN546</f>
        <v>0</v>
      </c>
      <c r="AS546" s="9">
        <f t="shared" ref="AS546" si="5048">(AH546*AN543+AI546*AM543+AJ546*AN546+AK546*AM546)</f>
        <v>-69.13550483727316</v>
      </c>
      <c r="AT546" s="2">
        <f t="shared" ref="AT546" si="5049">AH546*AO543+AJ546*AO546-AI546*AP543-AK546*AP546</f>
        <v>-27.510423266364434</v>
      </c>
      <c r="AU546" s="8">
        <f t="shared" ref="AU546" si="5050">(AH546*AP543+AI546*AO543+AJ546*AP546+AK546*AO546)</f>
        <v>0</v>
      </c>
      <c r="AV546" s="20"/>
      <c r="AW546" s="1">
        <v>0</v>
      </c>
      <c r="AX546" s="9">
        <v>0</v>
      </c>
      <c r="AY546" s="2">
        <v>1</v>
      </c>
      <c r="AZ546" s="8">
        <v>0</v>
      </c>
      <c r="BB546" s="1">
        <f t="shared" ref="BB546" si="5051">AR546*AW543+AT546*AW546-AS546*AX543-AU546*AX546</f>
        <v>0</v>
      </c>
      <c r="BC546" s="9">
        <f t="shared" ref="BC546" si="5052">(AR546*AX543+AS546*AW543+AT546*AX546+AU546*AW546)</f>
        <v>-69.13550483727316</v>
      </c>
      <c r="BD546" s="2">
        <f t="shared" ref="BD546" si="5053">AR546*AY543+AT546*AY546-AS546*AZ543-AU546*AZ546</f>
        <v>-249.60180008947557</v>
      </c>
      <c r="BE546" s="8">
        <f t="shared" ref="BE546" si="5054">(AR546*AZ543+AS546*AY543+AT546*AZ546+AU546*AY546)</f>
        <v>0</v>
      </c>
      <c r="BG546" s="1">
        <v>0</v>
      </c>
      <c r="BH546" s="9">
        <f t="shared" ref="BH546" si="5055">$BH$9*$B543</f>
        <v>1.30416</v>
      </c>
      <c r="BI546" s="2">
        <v>1</v>
      </c>
      <c r="BJ546" s="8">
        <v>0</v>
      </c>
      <c r="BK546" s="20"/>
      <c r="BL546" s="1">
        <f t="shared" ref="BL546" si="5056">BB546*BG543+BD546*BG546-BC546*BH543-BE546*BH546</f>
        <v>0</v>
      </c>
      <c r="BM546" s="9">
        <f t="shared" ref="BM546" si="5057">(BB546*BH543+BC546*BG543+BD546*BH546+BE546*BG546)</f>
        <v>-394.65618844196365</v>
      </c>
      <c r="BN546" s="2">
        <f t="shared" ref="BN546" si="5058">BB546*BI543+BD546*BI546-BC546*BJ543-BE546*BJ546</f>
        <v>-249.60180008947557</v>
      </c>
      <c r="BO546" s="8">
        <f t="shared" ref="BO546" si="5059">(BB546*BJ543+BC546*BI543+BD546*BJ546+BE546*BI546)</f>
        <v>0</v>
      </c>
      <c r="BP546" s="20"/>
      <c r="BQ546" s="18">
        <f t="shared" ref="BQ546:BQ609" si="5060">1/$BR$9</f>
        <v>1</v>
      </c>
      <c r="BR546" s="25">
        <v>0</v>
      </c>
      <c r="BS546" s="19">
        <v>1</v>
      </c>
      <c r="BT546" s="24">
        <v>0</v>
      </c>
      <c r="BV546" s="1">
        <f t="shared" ref="BV546" si="5061">BL546*BQ543+BN546*BQ546-BM546*BR543-BO546*BR546</f>
        <v>-249.60180008947557</v>
      </c>
      <c r="BW546" s="9">
        <f t="shared" ref="BW546" si="5062">(BL546*BR543+BM546*BQ543+BN546*BR546+BO546*BQ546)</f>
        <v>-394.65618844196365</v>
      </c>
      <c r="BX546" s="2">
        <f t="shared" ref="BX546" si="5063">BL546*BS543+BN546*BS546-BM546*BT543-BO546*BT546</f>
        <v>-249.60180008947557</v>
      </c>
      <c r="BY546" s="8">
        <f t="shared" ref="BY546" si="5064">(BL546*BT543+BM546*BS543+BN546*BT546+BO546*BS546)</f>
        <v>0</v>
      </c>
      <c r="CA546" s="56">
        <f t="shared" ref="CA546" si="5065">(180/PI())*ATAN(-1*(BW543+BW546)/(BV543+BV546))</f>
        <v>-25.37622753260975</v>
      </c>
      <c r="CC546" s="117">
        <f t="shared" ref="CC546" si="5066">20*LOG(((1-(10^(CA543/20)^2)*(1-((1-CC543)/(1+CC543))^2))^0.5))</f>
        <v>-5.4019803238423656E-5</v>
      </c>
      <c r="CD546" s="13"/>
      <c r="CE546" s="5"/>
      <c r="CF546" s="5"/>
      <c r="CG546" s="33"/>
      <c r="CH546" s="33"/>
    </row>
    <row r="547" spans="2:86" ht="18.600000000000001" customHeight="1">
      <c r="CE547" s="5"/>
      <c r="CF547" s="5"/>
    </row>
    <row r="548" spans="2:86" ht="18.600000000000001" customHeight="1" thickBot="1">
      <c r="E548" s="6" t="s">
        <v>3</v>
      </c>
      <c r="J548" s="6" t="s">
        <v>5</v>
      </c>
      <c r="O548" s="6" t="s">
        <v>10</v>
      </c>
      <c r="T548" s="6" t="s">
        <v>6</v>
      </c>
      <c r="Y548" s="6" t="s">
        <v>11</v>
      </c>
      <c r="AD548" s="6" t="s">
        <v>12</v>
      </c>
      <c r="AI548" s="6" t="s">
        <v>13</v>
      </c>
      <c r="AN548" s="6" t="s">
        <v>14</v>
      </c>
      <c r="AS548" s="6" t="s">
        <v>15</v>
      </c>
      <c r="AX548" s="6" t="s">
        <v>19</v>
      </c>
      <c r="BC548" s="6" t="s">
        <v>17</v>
      </c>
      <c r="BH548" s="6" t="s">
        <v>20</v>
      </c>
      <c r="BM548" s="6" t="s">
        <v>18</v>
      </c>
      <c r="BQ548" s="26" t="s">
        <v>16</v>
      </c>
      <c r="BR548" s="26"/>
      <c r="BS548" s="21"/>
      <c r="BT548" s="21"/>
      <c r="BU548" s="21"/>
      <c r="BV548" s="21"/>
      <c r="BW548" s="26" t="s">
        <v>21</v>
      </c>
      <c r="BX548" s="21"/>
      <c r="BY548" s="21"/>
      <c r="CE548" s="5"/>
      <c r="CF548" s="5"/>
    </row>
    <row r="549" spans="2:86" ht="18.600000000000001" customHeight="1" thickBot="1">
      <c r="B549" s="11"/>
      <c r="D549" s="266" t="s">
        <v>113</v>
      </c>
      <c r="E549" s="267"/>
      <c r="F549" s="268" t="s">
        <v>114</v>
      </c>
      <c r="G549" s="269"/>
      <c r="H549" s="237"/>
      <c r="I549" s="262" t="s">
        <v>0</v>
      </c>
      <c r="J549" s="263"/>
      <c r="K549" s="264" t="s">
        <v>1</v>
      </c>
      <c r="L549" s="265"/>
      <c r="M549" s="21"/>
      <c r="N549" s="262" t="s">
        <v>115</v>
      </c>
      <c r="O549" s="263"/>
      <c r="P549" s="264" t="s">
        <v>116</v>
      </c>
      <c r="Q549" s="265"/>
      <c r="R549" s="21"/>
      <c r="S549" s="266" t="s">
        <v>117</v>
      </c>
      <c r="T549" s="267"/>
      <c r="U549" s="268" t="s">
        <v>118</v>
      </c>
      <c r="V549" s="269"/>
      <c r="W549" s="20"/>
      <c r="X549" s="262" t="s">
        <v>119</v>
      </c>
      <c r="Y549" s="263"/>
      <c r="Z549" s="264" t="s">
        <v>120</v>
      </c>
      <c r="AA549" s="265"/>
      <c r="AB549" s="20"/>
      <c r="AC549" s="262" t="s">
        <v>121</v>
      </c>
      <c r="AD549" s="263"/>
      <c r="AE549" s="264" t="s">
        <v>7</v>
      </c>
      <c r="AF549" s="265"/>
      <c r="AG549" s="20"/>
      <c r="AH549" s="262" t="s">
        <v>122</v>
      </c>
      <c r="AI549" s="263"/>
      <c r="AJ549" s="264" t="s">
        <v>123</v>
      </c>
      <c r="AK549" s="265"/>
      <c r="AL549" s="20"/>
      <c r="AM549" s="266" t="s">
        <v>124</v>
      </c>
      <c r="AN549" s="267"/>
      <c r="AO549" s="268" t="s">
        <v>125</v>
      </c>
      <c r="AP549" s="269"/>
      <c r="AQ549" s="21"/>
      <c r="AR549" s="262" t="s">
        <v>126</v>
      </c>
      <c r="AS549" s="263"/>
      <c r="AT549" s="264" t="s">
        <v>2</v>
      </c>
      <c r="AU549" s="265"/>
      <c r="AV549" s="41"/>
      <c r="AW549" s="262" t="s">
        <v>127</v>
      </c>
      <c r="AX549" s="263"/>
      <c r="AY549" s="264" t="s">
        <v>128</v>
      </c>
      <c r="AZ549" s="265"/>
      <c r="BA549" s="20"/>
      <c r="BB549" s="262" t="s">
        <v>129</v>
      </c>
      <c r="BC549" s="263"/>
      <c r="BD549" s="264" t="s">
        <v>130</v>
      </c>
      <c r="BE549" s="265"/>
      <c r="BF549" s="41"/>
      <c r="BG549" s="266" t="s">
        <v>131</v>
      </c>
      <c r="BH549" s="267"/>
      <c r="BI549" s="268" t="s">
        <v>132</v>
      </c>
      <c r="BJ549" s="269"/>
      <c r="BK549" s="41"/>
      <c r="BL549" s="262" t="s">
        <v>133</v>
      </c>
      <c r="BM549" s="263"/>
      <c r="BN549" s="264" t="s">
        <v>134</v>
      </c>
      <c r="BO549" s="265"/>
      <c r="BP549" s="41"/>
      <c r="BQ549" s="262" t="s">
        <v>135</v>
      </c>
      <c r="BR549" s="263"/>
      <c r="BS549" s="264" t="s">
        <v>136</v>
      </c>
      <c r="BT549" s="265"/>
      <c r="BU549" s="20"/>
      <c r="BV549" s="262" t="s">
        <v>137</v>
      </c>
      <c r="BW549" s="263"/>
      <c r="BX549" s="264" t="s">
        <v>138</v>
      </c>
      <c r="BY549" s="265"/>
      <c r="CA549" s="27" t="s">
        <v>8</v>
      </c>
      <c r="CC549" s="113" t="s">
        <v>74</v>
      </c>
      <c r="CD549" s="13"/>
      <c r="CE549" s="5"/>
      <c r="CF549" s="5"/>
      <c r="CG549" s="33"/>
      <c r="CH549" s="33"/>
    </row>
    <row r="550" spans="2:86" ht="18.600000000000001" customHeight="1" thickTop="1" thickBot="1">
      <c r="B550" s="37">
        <v>1.58</v>
      </c>
      <c r="D550" s="1">
        <v>1</v>
      </c>
      <c r="E550" s="7">
        <v>0</v>
      </c>
      <c r="F550" s="2">
        <v>0</v>
      </c>
      <c r="G550" s="8">
        <v>0</v>
      </c>
      <c r="I550" s="1">
        <v>1</v>
      </c>
      <c r="J550" s="9">
        <v>0</v>
      </c>
      <c r="K550" s="2">
        <v>0</v>
      </c>
      <c r="L550" s="8">
        <f t="shared" ref="L550:L613" si="5067">IF(0=(1-$J$9*$K$9*$B550^2),10^18,$B550*$K$9/(1-$J$9*$K$9*$B550^2))</f>
        <v>4.4761963934121409</v>
      </c>
      <c r="N550" s="1">
        <f t="shared" ref="N550" si="5068">D550*I550+F550*I553-E550*J550-G550*J553</f>
        <v>1</v>
      </c>
      <c r="O550" s="9">
        <f t="shared" ref="O550" si="5069">(D550*J550+E550*I550+F550*J553+G550*I553)</f>
        <v>0</v>
      </c>
      <c r="P550" s="2">
        <f t="shared" ref="P550" si="5070">D550*K550+F550*K553-E550*L550-G550*L553</f>
        <v>0</v>
      </c>
      <c r="Q550" s="8">
        <f t="shared" ref="Q550" si="5071">(D550*L550+E550*K550+F550*L553+G550*K553)</f>
        <v>4.4761963934121409</v>
      </c>
      <c r="S550" s="1">
        <v>1</v>
      </c>
      <c r="T550" s="7">
        <v>0</v>
      </c>
      <c r="U550" s="2">
        <v>0</v>
      </c>
      <c r="V550" s="8">
        <v>0</v>
      </c>
      <c r="X550" s="1">
        <f t="shared" ref="X550" si="5072">N550*S550+P550*S553-O550*T550-Q550*T553</f>
        <v>-9.6885034627947562</v>
      </c>
      <c r="Y550" s="9">
        <f t="shared" ref="Y550" si="5073">(N550*T550+O550*S550+P550*T553+Q550*S553)</f>
        <v>0</v>
      </c>
      <c r="Z550" s="2">
        <f t="shared" ref="Z550" si="5074">N550*U550+P550*U553-O550*V550-Q550*V553</f>
        <v>0</v>
      </c>
      <c r="AA550" s="8">
        <f t="shared" ref="AA550" si="5075">(N550*V550+O550*U550+P550*V553+Q550*U553)</f>
        <v>4.4761963934121409</v>
      </c>
      <c r="AB550" s="20"/>
      <c r="AC550" s="1">
        <v>1</v>
      </c>
      <c r="AD550" s="9">
        <v>0</v>
      </c>
      <c r="AE550" s="2">
        <v>0</v>
      </c>
      <c r="AF550" s="8">
        <f t="shared" ref="AF550:AF613" si="5076">IF(0=(1-$AE$9*$AD$9*$B550^2),10^18,$B550*$AE$9/(1-$AE$9*$AD$9*$B550^2))</f>
        <v>-1.3827567584492166</v>
      </c>
      <c r="AH550" s="1">
        <f t="shared" ref="AH550" si="5077">X550*AC550+Z550*AC553-Y550*AD550-AA550*AD553</f>
        <v>-9.6885034627947562</v>
      </c>
      <c r="AI550" s="9">
        <f t="shared" ref="AI550" si="5078">(X550*AD550+Y550*AC550+Z550*AD553+AA550*AC553)</f>
        <v>0</v>
      </c>
      <c r="AJ550" s="2">
        <f t="shared" ref="AJ550" si="5079">X550*AE550+Z550*AE553-Y550*AF550-AA550*AF553</f>
        <v>0</v>
      </c>
      <c r="AK550" s="8">
        <f t="shared" ref="AK550" si="5080">(X550*AF550+Y550*AE550+Z550*AF553+AA550*AE553)</f>
        <v>17.873040035850227</v>
      </c>
      <c r="AM550" s="1">
        <v>1</v>
      </c>
      <c r="AN550" s="7">
        <v>0</v>
      </c>
      <c r="AO550" s="2">
        <v>0</v>
      </c>
      <c r="AP550" s="8">
        <v>0</v>
      </c>
      <c r="AR550" s="1">
        <f t="shared" ref="AR550" si="5081">AH550*AM550+AJ550*AM553-AI550*AN550-AK550*AN553</f>
        <v>-45.772812944133641</v>
      </c>
      <c r="AS550" s="9">
        <f t="shared" ref="AS550" si="5082">(AH550*AN550+AI550*AM550+AJ550*AN553+AK550*AM553)</f>
        <v>0</v>
      </c>
      <c r="AT550" s="2">
        <f t="shared" ref="AT550" si="5083">AH550*AO550+AJ550*AO553-AI550*AP550-AK550*AP553</f>
        <v>0</v>
      </c>
      <c r="AU550" s="8">
        <f t="shared" ref="AU550" si="5084">(AH550*AP550+AI550*AO550+AJ550*AP553+AK550*AO553)</f>
        <v>17.873040035850227</v>
      </c>
      <c r="AV550" s="20"/>
      <c r="AW550" s="1">
        <v>1</v>
      </c>
      <c r="AX550" s="9">
        <v>0</v>
      </c>
      <c r="AY550" s="2">
        <v>0</v>
      </c>
      <c r="AZ550" s="8">
        <f t="shared" ref="AZ550:AZ613" si="5085">IF(0=(1-$AX$9*$AY$9*$B550^2),10^18,$B550*$AY$9/(1-$AX$9*$AY$9*$B550^2))</f>
        <v>-2.9792374073065373</v>
      </c>
      <c r="BB550" s="1">
        <f t="shared" ref="BB550" si="5086">AR550*AW550+AT550*AW553-AS550*AX550-AU550*AX553</f>
        <v>-45.772812944133641</v>
      </c>
      <c r="BC550" s="9">
        <f t="shared" ref="BC550" si="5087">(AR550*AX550+AS550*AW550+AT550*AX553+AU550*AW553)</f>
        <v>0</v>
      </c>
      <c r="BD550" s="2">
        <f t="shared" ref="BD550" si="5088">AR550*AY550+AT550*AY553-AS550*AZ550-AU550*AZ553</f>
        <v>0</v>
      </c>
      <c r="BE550" s="8">
        <f t="shared" ref="BE550" si="5089">(AR550*AZ550+AS550*AY550+AT550*AZ553+AU550*AY553)</f>
        <v>154.24111659665806</v>
      </c>
      <c r="BG550" s="1">
        <v>1</v>
      </c>
      <c r="BH550" s="7">
        <v>0</v>
      </c>
      <c r="BI550" s="2">
        <v>0</v>
      </c>
      <c r="BJ550" s="8">
        <v>0</v>
      </c>
      <c r="BK550" s="20"/>
      <c r="BL550" s="1">
        <f t="shared" ref="BL550" si="5090">BB550*BG550+BD550*BG553-BC550*BH550-BE550*BH553</f>
        <v>-249.50681903432735</v>
      </c>
      <c r="BM550" s="9">
        <f t="shared" ref="BM550" si="5091">(BB550*BH550+BC550*BG550+BD550*BH553+BE550*BG553)</f>
        <v>0</v>
      </c>
      <c r="BN550" s="2">
        <f t="shared" ref="BN550" si="5092">BB550*BI550+BD550*BI553-BC550*BJ550-BE550*BJ553</f>
        <v>0</v>
      </c>
      <c r="BO550" s="8">
        <f t="shared" ref="BO550" si="5093">(BB550*BJ550+BC550*BI550+BD550*BJ553+BE550*BI553)</f>
        <v>154.24111659665806</v>
      </c>
      <c r="BP550" s="20"/>
      <c r="BQ550" s="16">
        <v>1</v>
      </c>
      <c r="BR550" s="23">
        <v>0</v>
      </c>
      <c r="BS550" s="14">
        <v>0</v>
      </c>
      <c r="BT550" s="22">
        <v>0</v>
      </c>
      <c r="BV550" s="1">
        <f t="shared" ref="BV550" si="5094">BL550*BQ550+BN550*BQ553-BM550*BR550-BO550*BR553</f>
        <v>-249.50681903432735</v>
      </c>
      <c r="BW550" s="9">
        <f t="shared" ref="BW550" si="5095">(BL550*BR550+BM550*BQ550+BN550*BR553+BO550*BQ553)</f>
        <v>154.24111659665806</v>
      </c>
      <c r="BX550" s="2">
        <f t="shared" ref="BX550" si="5096">BL550*BS550+BN550*BS553-BM550*BT550-BO550*BT553</f>
        <v>0</v>
      </c>
      <c r="BY550" s="8">
        <f t="shared" ref="BY550" si="5097">(BL550*BT550+BM550*BS550+BN550*BT553+BO550*BS553)</f>
        <v>154.24111659665806</v>
      </c>
      <c r="CA550" s="28">
        <f t="shared" ref="CA550" si="5098">20*LOG(((1+$BR$9)/$BR$9)/((BV550+BV553)^2+(BW550+BW553)^2)^0.5)</f>
        <v>-48.909505238775843</v>
      </c>
      <c r="CC550" s="114">
        <f t="shared" ref="CC550" si="5099">((BV550^2+BW550^2)^0.5)/((BV553^2+BW553^2)^0.5)</f>
        <v>0.61821632142331218</v>
      </c>
      <c r="CD550" s="13"/>
      <c r="CE550" s="5"/>
      <c r="CF550" s="5"/>
      <c r="CG550" s="33"/>
      <c r="CH550" s="33"/>
    </row>
    <row r="551" spans="2:86" ht="18.600000000000001" customHeight="1" thickBot="1">
      <c r="D551" s="3"/>
      <c r="G551" s="4"/>
      <c r="I551" s="3"/>
      <c r="L551" s="4"/>
      <c r="N551" s="3"/>
      <c r="Q551" s="4"/>
      <c r="S551" s="3"/>
      <c r="V551" s="4"/>
      <c r="X551" s="3"/>
      <c r="AA551" s="4"/>
      <c r="AC551" s="3"/>
      <c r="AF551" s="4"/>
      <c r="AH551" s="3"/>
      <c r="AK551" s="4"/>
      <c r="AM551" s="3"/>
      <c r="AP551" s="4"/>
      <c r="AR551" s="3"/>
      <c r="AU551" s="4"/>
      <c r="AW551" s="3"/>
      <c r="AZ551" s="4"/>
      <c r="BB551" s="3"/>
      <c r="BE551" s="4"/>
      <c r="BG551" s="3"/>
      <c r="BJ551" s="4"/>
      <c r="BL551" s="3"/>
      <c r="BO551" s="4"/>
      <c r="BQ551" s="16"/>
      <c r="BR551" s="14"/>
      <c r="BS551" s="14"/>
      <c r="BT551" s="17"/>
      <c r="BV551" s="3"/>
      <c r="BY551" s="4"/>
      <c r="CC551" s="115"/>
      <c r="CD551" s="13"/>
      <c r="CE551" s="5"/>
      <c r="CF551" s="5"/>
      <c r="CG551" s="33"/>
      <c r="CH551" s="33"/>
    </row>
    <row r="552" spans="2:86" ht="18.600000000000001" customHeight="1" thickBot="1">
      <c r="D552" s="271" t="s">
        <v>141</v>
      </c>
      <c r="E552" s="272"/>
      <c r="F552" s="273" t="s">
        <v>142</v>
      </c>
      <c r="G552" s="274"/>
      <c r="H552" s="237"/>
      <c r="I552" s="271" t="s">
        <v>143</v>
      </c>
      <c r="J552" s="272"/>
      <c r="K552" s="273" t="s">
        <v>144</v>
      </c>
      <c r="L552" s="274"/>
      <c r="N552" s="262" t="s">
        <v>145</v>
      </c>
      <c r="O552" s="263"/>
      <c r="P552" s="264" t="s">
        <v>146</v>
      </c>
      <c r="Q552" s="265"/>
      <c r="S552" s="271" t="s">
        <v>147</v>
      </c>
      <c r="T552" s="272"/>
      <c r="U552" s="273" t="s">
        <v>148</v>
      </c>
      <c r="V552" s="274"/>
      <c r="W552" s="20"/>
      <c r="X552" s="262" t="s">
        <v>149</v>
      </c>
      <c r="Y552" s="263"/>
      <c r="Z552" s="264" t="s">
        <v>150</v>
      </c>
      <c r="AA552" s="265"/>
      <c r="AB552" s="20"/>
      <c r="AC552" s="271" t="s">
        <v>151</v>
      </c>
      <c r="AD552" s="272"/>
      <c r="AE552" s="273" t="s">
        <v>152</v>
      </c>
      <c r="AF552" s="274"/>
      <c r="AG552" s="20"/>
      <c r="AH552" s="262" t="s">
        <v>153</v>
      </c>
      <c r="AI552" s="263"/>
      <c r="AJ552" s="264" t="s">
        <v>154</v>
      </c>
      <c r="AK552" s="265"/>
      <c r="AL552" s="20"/>
      <c r="AM552" s="271" t="s">
        <v>155</v>
      </c>
      <c r="AN552" s="272"/>
      <c r="AO552" s="273" t="s">
        <v>156</v>
      </c>
      <c r="AP552" s="274"/>
      <c r="AR552" s="262" t="s">
        <v>157</v>
      </c>
      <c r="AS552" s="263"/>
      <c r="AT552" s="264" t="s">
        <v>158</v>
      </c>
      <c r="AU552" s="265"/>
      <c r="AV552" s="41"/>
      <c r="AW552" s="271" t="s">
        <v>159</v>
      </c>
      <c r="AX552" s="272"/>
      <c r="AY552" s="273" t="s">
        <v>160</v>
      </c>
      <c r="AZ552" s="274"/>
      <c r="BA552" s="20"/>
      <c r="BB552" s="262" t="s">
        <v>161</v>
      </c>
      <c r="BC552" s="263"/>
      <c r="BD552" s="264" t="s">
        <v>162</v>
      </c>
      <c r="BE552" s="265"/>
      <c r="BF552" s="41"/>
      <c r="BG552" s="271" t="s">
        <v>163</v>
      </c>
      <c r="BH552" s="272"/>
      <c r="BI552" s="273" t="s">
        <v>164</v>
      </c>
      <c r="BJ552" s="274"/>
      <c r="BK552" s="41"/>
      <c r="BL552" s="262" t="s">
        <v>165</v>
      </c>
      <c r="BM552" s="263"/>
      <c r="BN552" s="264" t="s">
        <v>166</v>
      </c>
      <c r="BO552" s="265"/>
      <c r="BP552" s="41"/>
      <c r="BQ552" s="271" t="s">
        <v>167</v>
      </c>
      <c r="BR552" s="272"/>
      <c r="BS552" s="273" t="s">
        <v>168</v>
      </c>
      <c r="BT552" s="274"/>
      <c r="BU552" s="20"/>
      <c r="BV552" s="262" t="s">
        <v>169</v>
      </c>
      <c r="BW552" s="263"/>
      <c r="BX552" s="264" t="s">
        <v>170</v>
      </c>
      <c r="BY552" s="265"/>
      <c r="CA552" s="55" t="s">
        <v>35</v>
      </c>
      <c r="CC552" s="116" t="s">
        <v>75</v>
      </c>
      <c r="CD552" s="13"/>
      <c r="CE552" s="5"/>
      <c r="CF552" s="5"/>
      <c r="CG552" s="33"/>
      <c r="CH552" s="33"/>
    </row>
    <row r="553" spans="2:86" ht="18.600000000000001" customHeight="1" thickTop="1" thickBot="1">
      <c r="D553" s="1">
        <v>0</v>
      </c>
      <c r="E553" s="9">
        <f t="shared" ref="E553" si="5100">$E$9*$B550</f>
        <v>1.8593440000000001</v>
      </c>
      <c r="F553" s="2">
        <v>1</v>
      </c>
      <c r="G553" s="8">
        <v>0</v>
      </c>
      <c r="I553" s="1">
        <v>0</v>
      </c>
      <c r="J553" s="9">
        <v>0</v>
      </c>
      <c r="K553" s="2">
        <v>1</v>
      </c>
      <c r="L553" s="8">
        <v>0</v>
      </c>
      <c r="N553" s="1">
        <f t="shared" ref="N553" si="5101">D553*I550+F553*I553-E553*J550-G553*J553</f>
        <v>0</v>
      </c>
      <c r="O553" s="9">
        <f t="shared" ref="O553" si="5102">(D553*J550+E553*I550+F553*J553+G553*I553)</f>
        <v>1.8593440000000001</v>
      </c>
      <c r="P553" s="2">
        <f t="shared" ref="P553" si="5103">D553*K550+F553*K553-E553*L550-G553*L553</f>
        <v>-7.3227889069125034</v>
      </c>
      <c r="Q553" s="8">
        <f t="shared" ref="Q553" si="5104">(D553*L550+E553*K550+F553*L553+G553*K553)</f>
        <v>0</v>
      </c>
      <c r="S553" s="1">
        <v>0</v>
      </c>
      <c r="T553" s="9">
        <f t="shared" ref="T553" si="5105">$T$9*$B550</f>
        <v>2.3878540000000004</v>
      </c>
      <c r="U553" s="2">
        <v>1</v>
      </c>
      <c r="V553" s="8">
        <v>0</v>
      </c>
      <c r="X553" s="1">
        <f t="shared" ref="X553" si="5106">N553*S550+P553*S553-O553*T550-Q553*T553</f>
        <v>0</v>
      </c>
      <c r="Y553" s="9">
        <f t="shared" ref="Y553" si="5107">(N553*T550+O553*S550+P553*T553+Q553*S553)</f>
        <v>-15.626406782526651</v>
      </c>
      <c r="Z553" s="2">
        <f t="shared" ref="Z553" si="5108">N553*U550+P553*U553-O553*V550-Q553*V553</f>
        <v>-7.3227889069125034</v>
      </c>
      <c r="AA553" s="8">
        <f t="shared" ref="AA553" si="5109">(N553*V550+O553*U550+P553*V553+Q553*U553)</f>
        <v>0</v>
      </c>
      <c r="AB553" s="20"/>
      <c r="AC553" s="1">
        <v>0</v>
      </c>
      <c r="AD553" s="9">
        <v>0</v>
      </c>
      <c r="AE553" s="2">
        <v>1</v>
      </c>
      <c r="AF553" s="8">
        <v>0</v>
      </c>
      <c r="AH553" s="1">
        <f t="shared" ref="AH553" si="5110">X553*AC550+Z553*AC553-Y553*AD550-AA553*AD553</f>
        <v>0</v>
      </c>
      <c r="AI553" s="9">
        <f t="shared" ref="AI553" si="5111">(X553*AD550+Y553*AC550+Z553*AD553+AA553*AC553)</f>
        <v>-15.626406782526651</v>
      </c>
      <c r="AJ553" s="2">
        <f t="shared" ref="AJ553" si="5112">X553*AE550+Z553*AE553-Y553*AF550-AA553*AF553</f>
        <v>-28.930308495727907</v>
      </c>
      <c r="AK553" s="8">
        <f t="shared" ref="AK553" si="5113">(X553*AF550+Y553*AE550+Z553*AF553+AA553*AE553)</f>
        <v>0</v>
      </c>
      <c r="AM553" s="1">
        <v>0</v>
      </c>
      <c r="AN553" s="9">
        <f t="shared" ref="AN553" si="5114">$AN$9*$B550</f>
        <v>2.0189240000000002</v>
      </c>
      <c r="AO553" s="2">
        <v>1</v>
      </c>
      <c r="AP553" s="8">
        <v>0</v>
      </c>
      <c r="AR553" s="1">
        <f t="shared" ref="AR553" si="5115">AH553*AM550+AJ553*AM553-AI553*AN550-AK553*AN553</f>
        <v>0</v>
      </c>
      <c r="AS553" s="9">
        <f t="shared" ref="AS553" si="5116">(AH553*AN550+AI553*AM550+AJ553*AN553+AK553*AM553)</f>
        <v>-74.03450093195562</v>
      </c>
      <c r="AT553" s="2">
        <f t="shared" ref="AT553" si="5117">AH553*AO550+AJ553*AO553-AI553*AP550-AK553*AP553</f>
        <v>-28.930308495727907</v>
      </c>
      <c r="AU553" s="8">
        <f t="shared" ref="AU553" si="5118">(AH553*AP550+AI553*AO550+AJ553*AP553+AK553*AO553)</f>
        <v>0</v>
      </c>
      <c r="AV553" s="20"/>
      <c r="AW553" s="1">
        <v>0</v>
      </c>
      <c r="AX553" s="9">
        <v>0</v>
      </c>
      <c r="AY553" s="2">
        <v>1</v>
      </c>
      <c r="AZ553" s="8">
        <v>0</v>
      </c>
      <c r="BB553" s="1">
        <f t="shared" ref="BB553" si="5119">AR553*AW550+AT553*AW553-AS553*AX550-AU553*AX553</f>
        <v>0</v>
      </c>
      <c r="BC553" s="9">
        <f t="shared" ref="BC553" si="5120">(AR553*AX550+AS553*AW550+AT553*AX553+AU553*AW553)</f>
        <v>-74.03450093195562</v>
      </c>
      <c r="BD553" s="2">
        <f t="shared" ref="BD553" si="5121">AR553*AY550+AT553*AY553-AS553*AZ550-AU553*AZ553</f>
        <v>-249.49666310348078</v>
      </c>
      <c r="BE553" s="8">
        <f t="shared" ref="BE553" si="5122">(AR553*AZ550+AS553*AY550+AT553*AZ553+AU553*AY553)</f>
        <v>0</v>
      </c>
      <c r="BG553" s="1">
        <v>0</v>
      </c>
      <c r="BH553" s="9">
        <f t="shared" ref="BH553" si="5123">$BH$9*$B550</f>
        <v>1.3208800000000001</v>
      </c>
      <c r="BI553" s="2">
        <v>1</v>
      </c>
      <c r="BJ553" s="8">
        <v>0</v>
      </c>
      <c r="BK553" s="20"/>
      <c r="BL553" s="1">
        <f t="shared" ref="BL553" si="5124">BB553*BG550+BD553*BG553-BC553*BH550-BE553*BH553</f>
        <v>0</v>
      </c>
      <c r="BM553" s="9">
        <f t="shared" ref="BM553" si="5125">(BB553*BH550+BC553*BG550+BD553*BH553+BE553*BG553)</f>
        <v>-403.58965329208132</v>
      </c>
      <c r="BN553" s="2">
        <f t="shared" ref="BN553" si="5126">BB553*BI550+BD553*BI553-BC553*BJ550-BE553*BJ553</f>
        <v>-249.49666310348078</v>
      </c>
      <c r="BO553" s="8">
        <f t="shared" ref="BO553" si="5127">(BB553*BJ550+BC553*BI550+BD553*BJ553+BE553*BI553)</f>
        <v>0</v>
      </c>
      <c r="BP553" s="20"/>
      <c r="BQ553" s="18">
        <f t="shared" ref="BQ553:BQ616" si="5128">1/$BR$9</f>
        <v>1</v>
      </c>
      <c r="BR553" s="25">
        <v>0</v>
      </c>
      <c r="BS553" s="19">
        <v>1</v>
      </c>
      <c r="BT553" s="24">
        <v>0</v>
      </c>
      <c r="BV553" s="1">
        <f t="shared" ref="BV553" si="5129">BL553*BQ550+BN553*BQ553-BM553*BR550-BO553*BR553</f>
        <v>-249.49666310348078</v>
      </c>
      <c r="BW553" s="9">
        <f t="shared" ref="BW553" si="5130">(BL553*BR550+BM553*BQ550+BN553*BR553+BO553*BQ553)</f>
        <v>-403.58965329208132</v>
      </c>
      <c r="BX553" s="2">
        <f t="shared" ref="BX553" si="5131">BL553*BS550+BN553*BS553-BM553*BT550-BO553*BT553</f>
        <v>-249.49666310348078</v>
      </c>
      <c r="BY553" s="8">
        <f t="shared" ref="BY553" si="5132">(BL553*BT550+BM553*BS550+BN553*BT553+BO553*BS553)</f>
        <v>0</v>
      </c>
      <c r="CA553" s="56">
        <f t="shared" ref="CA553" si="5133">(180/PI())*ATAN(-1*(BW550+BW553)/(BV550+BV553))</f>
        <v>-26.55097665891536</v>
      </c>
      <c r="CC553" s="117">
        <f t="shared" ref="CC553" si="5134">20*LOG(((1-(10^(CA550/20)^2)*(1-((1-CC550)/(1+CC550))^2))^0.5))</f>
        <v>-5.271858280659486E-5</v>
      </c>
      <c r="CD553" s="13"/>
      <c r="CE553" s="5"/>
      <c r="CF553" s="5"/>
      <c r="CG553" s="33"/>
      <c r="CH553" s="33"/>
    </row>
    <row r="554" spans="2:86" ht="18.600000000000001" customHeight="1">
      <c r="CE554" s="5"/>
      <c r="CF554" s="5"/>
    </row>
    <row r="555" spans="2:86" ht="18.600000000000001" customHeight="1" thickBot="1">
      <c r="E555" s="6" t="s">
        <v>3</v>
      </c>
      <c r="J555" s="6" t="s">
        <v>5</v>
      </c>
      <c r="O555" s="6" t="s">
        <v>10</v>
      </c>
      <c r="T555" s="6" t="s">
        <v>6</v>
      </c>
      <c r="Y555" s="6" t="s">
        <v>11</v>
      </c>
      <c r="AD555" s="6" t="s">
        <v>12</v>
      </c>
      <c r="AI555" s="6" t="s">
        <v>13</v>
      </c>
      <c r="AN555" s="6" t="s">
        <v>14</v>
      </c>
      <c r="AS555" s="6" t="s">
        <v>15</v>
      </c>
      <c r="AX555" s="6" t="s">
        <v>19</v>
      </c>
      <c r="BC555" s="6" t="s">
        <v>17</v>
      </c>
      <c r="BH555" s="6" t="s">
        <v>20</v>
      </c>
      <c r="BM555" s="6" t="s">
        <v>18</v>
      </c>
      <c r="BQ555" s="26" t="s">
        <v>16</v>
      </c>
      <c r="BR555" s="26"/>
      <c r="BS555" s="21"/>
      <c r="BT555" s="21"/>
      <c r="BU555" s="21"/>
      <c r="BV555" s="21"/>
      <c r="BW555" s="26" t="s">
        <v>21</v>
      </c>
      <c r="BX555" s="21"/>
      <c r="BY555" s="21"/>
      <c r="CE555" s="5"/>
      <c r="CF555" s="5"/>
    </row>
    <row r="556" spans="2:86" ht="18.600000000000001" customHeight="1" thickBot="1">
      <c r="B556" s="11"/>
      <c r="D556" s="266" t="s">
        <v>113</v>
      </c>
      <c r="E556" s="267"/>
      <c r="F556" s="268" t="s">
        <v>114</v>
      </c>
      <c r="G556" s="269"/>
      <c r="H556" s="237"/>
      <c r="I556" s="262" t="s">
        <v>0</v>
      </c>
      <c r="J556" s="263"/>
      <c r="K556" s="264" t="s">
        <v>1</v>
      </c>
      <c r="L556" s="265"/>
      <c r="M556" s="21"/>
      <c r="N556" s="262" t="s">
        <v>115</v>
      </c>
      <c r="O556" s="263"/>
      <c r="P556" s="264" t="s">
        <v>116</v>
      </c>
      <c r="Q556" s="265"/>
      <c r="R556" s="21"/>
      <c r="S556" s="266" t="s">
        <v>117</v>
      </c>
      <c r="T556" s="267"/>
      <c r="U556" s="268" t="s">
        <v>118</v>
      </c>
      <c r="V556" s="269"/>
      <c r="W556" s="20"/>
      <c r="X556" s="262" t="s">
        <v>119</v>
      </c>
      <c r="Y556" s="263"/>
      <c r="Z556" s="264" t="s">
        <v>120</v>
      </c>
      <c r="AA556" s="265"/>
      <c r="AB556" s="20"/>
      <c r="AC556" s="262" t="s">
        <v>121</v>
      </c>
      <c r="AD556" s="263"/>
      <c r="AE556" s="264" t="s">
        <v>7</v>
      </c>
      <c r="AF556" s="265"/>
      <c r="AG556" s="20"/>
      <c r="AH556" s="262" t="s">
        <v>122</v>
      </c>
      <c r="AI556" s="263"/>
      <c r="AJ556" s="264" t="s">
        <v>123</v>
      </c>
      <c r="AK556" s="265"/>
      <c r="AL556" s="20"/>
      <c r="AM556" s="266" t="s">
        <v>124</v>
      </c>
      <c r="AN556" s="267"/>
      <c r="AO556" s="268" t="s">
        <v>125</v>
      </c>
      <c r="AP556" s="269"/>
      <c r="AQ556" s="21"/>
      <c r="AR556" s="262" t="s">
        <v>126</v>
      </c>
      <c r="AS556" s="263"/>
      <c r="AT556" s="264" t="s">
        <v>2</v>
      </c>
      <c r="AU556" s="265"/>
      <c r="AV556" s="41"/>
      <c r="AW556" s="262" t="s">
        <v>127</v>
      </c>
      <c r="AX556" s="263"/>
      <c r="AY556" s="264" t="s">
        <v>128</v>
      </c>
      <c r="AZ556" s="265"/>
      <c r="BA556" s="20"/>
      <c r="BB556" s="262" t="s">
        <v>129</v>
      </c>
      <c r="BC556" s="263"/>
      <c r="BD556" s="264" t="s">
        <v>130</v>
      </c>
      <c r="BE556" s="265"/>
      <c r="BF556" s="41"/>
      <c r="BG556" s="266" t="s">
        <v>131</v>
      </c>
      <c r="BH556" s="267"/>
      <c r="BI556" s="268" t="s">
        <v>132</v>
      </c>
      <c r="BJ556" s="269"/>
      <c r="BK556" s="41"/>
      <c r="BL556" s="262" t="s">
        <v>133</v>
      </c>
      <c r="BM556" s="263"/>
      <c r="BN556" s="264" t="s">
        <v>134</v>
      </c>
      <c r="BO556" s="265"/>
      <c r="BP556" s="41"/>
      <c r="BQ556" s="262" t="s">
        <v>135</v>
      </c>
      <c r="BR556" s="263"/>
      <c r="BS556" s="264" t="s">
        <v>136</v>
      </c>
      <c r="BT556" s="265"/>
      <c r="BU556" s="20"/>
      <c r="BV556" s="262" t="s">
        <v>137</v>
      </c>
      <c r="BW556" s="263"/>
      <c r="BX556" s="264" t="s">
        <v>138</v>
      </c>
      <c r="BY556" s="265"/>
      <c r="CA556" s="27" t="s">
        <v>8</v>
      </c>
      <c r="CC556" s="113" t="s">
        <v>74</v>
      </c>
      <c r="CD556" s="13"/>
      <c r="CE556" s="5"/>
      <c r="CF556" s="5"/>
      <c r="CG556" s="33"/>
      <c r="CH556" s="33"/>
    </row>
    <row r="557" spans="2:86" ht="18.600000000000001" customHeight="1" thickTop="1" thickBot="1">
      <c r="B557" s="37">
        <v>1.6</v>
      </c>
      <c r="D557" s="1">
        <v>1</v>
      </c>
      <c r="E557" s="7">
        <v>0</v>
      </c>
      <c r="F557" s="2">
        <v>0</v>
      </c>
      <c r="G557" s="8">
        <v>0</v>
      </c>
      <c r="I557" s="1">
        <v>1</v>
      </c>
      <c r="J557" s="9">
        <v>0</v>
      </c>
      <c r="K557" s="2">
        <v>0</v>
      </c>
      <c r="L557" s="8">
        <f t="shared" ref="L557:L620" si="5135">IF(0=(1-$J$9*$K$9*$B557^2),10^18,$B557*$K$9/(1-$J$9*$K$9*$B557^2))</f>
        <v>4.6969551432960168</v>
      </c>
      <c r="N557" s="1">
        <f t="shared" ref="N557" si="5136">D557*I557+F557*I560-E557*J557-G557*J560</f>
        <v>1</v>
      </c>
      <c r="O557" s="9">
        <f t="shared" ref="O557" si="5137">(D557*J557+E557*I557+F557*J560+G557*I560)</f>
        <v>0</v>
      </c>
      <c r="P557" s="2">
        <f t="shared" ref="P557" si="5138">D557*K557+F557*K560-E557*L557-G557*L560</f>
        <v>0</v>
      </c>
      <c r="Q557" s="8">
        <f t="shared" ref="Q557" si="5139">(D557*L557+E557*K557+F557*L560+G557*K560)</f>
        <v>4.6969551432960168</v>
      </c>
      <c r="S557" s="1">
        <v>1</v>
      </c>
      <c r="T557" s="7">
        <v>0</v>
      </c>
      <c r="U557" s="2">
        <v>0</v>
      </c>
      <c r="V557" s="8">
        <v>0</v>
      </c>
      <c r="X557" s="1">
        <f t="shared" ref="X557" si="5140">N557*S557+P557*S560-O557*T557-Q557*T560</f>
        <v>-10.357613292901233</v>
      </c>
      <c r="Y557" s="9">
        <f t="shared" ref="Y557" si="5141">(N557*T557+O557*S557+P557*T560+Q557*S560)</f>
        <v>0</v>
      </c>
      <c r="Z557" s="2">
        <f t="shared" ref="Z557" si="5142">N557*U557+P557*U560-O557*V557-Q557*V560</f>
        <v>0</v>
      </c>
      <c r="AA557" s="8">
        <f t="shared" ref="AA557" si="5143">(N557*V557+O557*U557+P557*V560+Q557*U560)</f>
        <v>4.6969551432960168</v>
      </c>
      <c r="AB557" s="20"/>
      <c r="AC557" s="1">
        <v>1</v>
      </c>
      <c r="AD557" s="9">
        <v>0</v>
      </c>
      <c r="AE557" s="2">
        <v>0</v>
      </c>
      <c r="AF557" s="8">
        <f t="shared" ref="AF557:AF620" si="5144">IF(0=(1-$AE$9*$AD$9*$B557^2),10^18,$B557*$AE$9/(1-$AE$9*$AD$9*$B557^2))</f>
        <v>-1.3256615856963312</v>
      </c>
      <c r="AH557" s="1">
        <f t="shared" ref="AH557" si="5145">X557*AC557+Z557*AC560-Y557*AD557-AA557*AD560</f>
        <v>-10.357613292901233</v>
      </c>
      <c r="AI557" s="9">
        <f t="shared" ref="AI557" si="5146">(X557*AD557+Y557*AC557+Z557*AD560+AA557*AC560)</f>
        <v>0</v>
      </c>
      <c r="AJ557" s="2">
        <f t="shared" ref="AJ557" si="5147">X557*AE557+Z557*AE560-Y557*AF557-AA557*AF560</f>
        <v>0</v>
      </c>
      <c r="AK557" s="8">
        <f t="shared" ref="AK557" si="5148">(X557*AF557+Y557*AE557+Z557*AF560+AA557*AE560)</f>
        <v>18.427645205192864</v>
      </c>
      <c r="AM557" s="1">
        <v>1</v>
      </c>
      <c r="AN557" s="7">
        <v>0</v>
      </c>
      <c r="AO557" s="2">
        <v>0</v>
      </c>
      <c r="AP557" s="8">
        <v>0</v>
      </c>
      <c r="AR557" s="1">
        <f t="shared" ref="AR557" si="5149">AH557*AM557+AJ557*AM560-AI557*AN557-AK557*AN560</f>
        <v>-48.032565362013941</v>
      </c>
      <c r="AS557" s="9">
        <f t="shared" ref="AS557" si="5150">(AH557*AN557+AI557*AM557+AJ557*AN560+AK557*AM560)</f>
        <v>0</v>
      </c>
      <c r="AT557" s="2">
        <f t="shared" ref="AT557" si="5151">AH557*AO557+AJ557*AO560-AI557*AP557-AK557*AP560</f>
        <v>0</v>
      </c>
      <c r="AU557" s="8">
        <f t="shared" ref="AU557" si="5152">(AH557*AP557+AI557*AO557+AJ557*AP560+AK557*AO560)</f>
        <v>18.427645205192864</v>
      </c>
      <c r="AV557" s="20"/>
      <c r="AW557" s="1">
        <v>1</v>
      </c>
      <c r="AX557" s="9">
        <v>0</v>
      </c>
      <c r="AY557" s="2">
        <v>0</v>
      </c>
      <c r="AZ557" s="8">
        <f t="shared" ref="AZ557:AZ620" si="5153">IF(0=(1-$AX$9*$AY$9*$B557^2),10^18,$B557*$AY$9/(1-$AX$9*$AY$9*$B557^2))</f>
        <v>-2.7795795947057433</v>
      </c>
      <c r="BB557" s="1">
        <f t="shared" ref="BB557" si="5154">AR557*AW557+AT557*AW560-AS557*AX557-AU557*AX560</f>
        <v>-48.032565362013941</v>
      </c>
      <c r="BC557" s="9">
        <f t="shared" ref="BC557" si="5155">(AR557*AX557+AS557*AW557+AT557*AX560+AU557*AW560)</f>
        <v>0</v>
      </c>
      <c r="BD557" s="2">
        <f t="shared" ref="BD557" si="5156">AR557*AY557+AT557*AY560-AS557*AZ557-AU557*AZ560</f>
        <v>0</v>
      </c>
      <c r="BE557" s="8">
        <f t="shared" ref="BE557" si="5157">(AR557*AZ557+AS557*AY557+AT557*AZ560+AU557*AY560)</f>
        <v>151.9379837668167</v>
      </c>
      <c r="BG557" s="1">
        <v>1</v>
      </c>
      <c r="BH557" s="7">
        <v>0</v>
      </c>
      <c r="BI557" s="2">
        <v>0</v>
      </c>
      <c r="BJ557" s="8">
        <v>0</v>
      </c>
      <c r="BK557" s="20"/>
      <c r="BL557" s="1">
        <f t="shared" ref="BL557" si="5158">BB557*BG557+BD557*BG560-BC557*BH557-BE557*BH560</f>
        <v>-251.26481244850797</v>
      </c>
      <c r="BM557" s="9">
        <f t="shared" ref="BM557" si="5159">(BB557*BH557+BC557*BG557+BD557*BH560+BE557*BG560)</f>
        <v>0</v>
      </c>
      <c r="BN557" s="2">
        <f t="shared" ref="BN557" si="5160">BB557*BI557+BD557*BI560-BC557*BJ557-BE557*BJ560</f>
        <v>0</v>
      </c>
      <c r="BO557" s="8">
        <f t="shared" ref="BO557" si="5161">(BB557*BJ557+BC557*BI557+BD557*BJ560+BE557*BI560)</f>
        <v>151.9379837668167</v>
      </c>
      <c r="BP557" s="20"/>
      <c r="BQ557" s="16">
        <v>1</v>
      </c>
      <c r="BR557" s="23">
        <v>0</v>
      </c>
      <c r="BS557" s="14">
        <v>0</v>
      </c>
      <c r="BT557" s="22">
        <v>0</v>
      </c>
      <c r="BV557" s="1">
        <f t="shared" ref="BV557" si="5162">BL557*BQ557+BN557*BQ560-BM557*BR557-BO557*BR560</f>
        <v>-251.26481244850797</v>
      </c>
      <c r="BW557" s="9">
        <f t="shared" ref="BW557" si="5163">(BL557*BR557+BM557*BQ557+BN557*BR560+BO557*BQ560)</f>
        <v>151.9379837668167</v>
      </c>
      <c r="BX557" s="2">
        <f t="shared" ref="BX557" si="5164">BL557*BS557+BN557*BS560-BM557*BT557-BO557*BT560</f>
        <v>0</v>
      </c>
      <c r="BY557" s="8">
        <f t="shared" ref="BY557" si="5165">(BL557*BT557+BM557*BS557+BN557*BT560+BO557*BS560)</f>
        <v>151.9379837668167</v>
      </c>
      <c r="CA557" s="28">
        <f t="shared" ref="CA557" si="5166">20*LOG(((1+$BR$9)/$BR$9)/((BV557+BV560)^2+(BW557+BW560)^2)^0.5)</f>
        <v>-49.057850086300483</v>
      </c>
      <c r="CC557" s="114">
        <f t="shared" ref="CC557" si="5167">((BV557^2+BW557^2)^0.5)/((BV560^2+BW560^2)^0.5)</f>
        <v>0.60472356602574595</v>
      </c>
      <c r="CD557" s="13"/>
      <c r="CE557" s="5"/>
      <c r="CF557" s="5"/>
      <c r="CG557" s="33"/>
      <c r="CH557" s="33"/>
    </row>
    <row r="558" spans="2:86" ht="18.600000000000001" customHeight="1" thickBot="1">
      <c r="D558" s="3"/>
      <c r="G558" s="4"/>
      <c r="I558" s="3"/>
      <c r="L558" s="4"/>
      <c r="N558" s="3"/>
      <c r="Q558" s="4"/>
      <c r="S558" s="3"/>
      <c r="V558" s="4"/>
      <c r="X558" s="3"/>
      <c r="AA558" s="4"/>
      <c r="AC558" s="3"/>
      <c r="AF558" s="4"/>
      <c r="AH558" s="3"/>
      <c r="AK558" s="4"/>
      <c r="AM558" s="3"/>
      <c r="AP558" s="4"/>
      <c r="AR558" s="3"/>
      <c r="AU558" s="4"/>
      <c r="AW558" s="3"/>
      <c r="AZ558" s="4"/>
      <c r="BB558" s="3"/>
      <c r="BE558" s="4"/>
      <c r="BG558" s="3"/>
      <c r="BJ558" s="4"/>
      <c r="BL558" s="3"/>
      <c r="BO558" s="4"/>
      <c r="BQ558" s="16"/>
      <c r="BR558" s="14"/>
      <c r="BS558" s="14"/>
      <c r="BT558" s="17"/>
      <c r="BV558" s="3"/>
      <c r="BY558" s="4"/>
      <c r="CC558" s="115"/>
      <c r="CD558" s="13"/>
      <c r="CE558" s="5"/>
      <c r="CF558" s="5"/>
      <c r="CG558" s="33"/>
      <c r="CH558" s="33"/>
    </row>
    <row r="559" spans="2:86" ht="18.600000000000001" customHeight="1" thickBot="1">
      <c r="D559" s="271" t="s">
        <v>141</v>
      </c>
      <c r="E559" s="272"/>
      <c r="F559" s="273" t="s">
        <v>142</v>
      </c>
      <c r="G559" s="274"/>
      <c r="H559" s="237"/>
      <c r="I559" s="271" t="s">
        <v>143</v>
      </c>
      <c r="J559" s="272"/>
      <c r="K559" s="273" t="s">
        <v>144</v>
      </c>
      <c r="L559" s="274"/>
      <c r="N559" s="262" t="s">
        <v>145</v>
      </c>
      <c r="O559" s="263"/>
      <c r="P559" s="264" t="s">
        <v>146</v>
      </c>
      <c r="Q559" s="265"/>
      <c r="S559" s="271" t="s">
        <v>147</v>
      </c>
      <c r="T559" s="272"/>
      <c r="U559" s="273" t="s">
        <v>148</v>
      </c>
      <c r="V559" s="274"/>
      <c r="W559" s="20"/>
      <c r="X559" s="262" t="s">
        <v>149</v>
      </c>
      <c r="Y559" s="263"/>
      <c r="Z559" s="264" t="s">
        <v>150</v>
      </c>
      <c r="AA559" s="265"/>
      <c r="AB559" s="20"/>
      <c r="AC559" s="271" t="s">
        <v>151</v>
      </c>
      <c r="AD559" s="272"/>
      <c r="AE559" s="273" t="s">
        <v>152</v>
      </c>
      <c r="AF559" s="274"/>
      <c r="AG559" s="20"/>
      <c r="AH559" s="262" t="s">
        <v>153</v>
      </c>
      <c r="AI559" s="263"/>
      <c r="AJ559" s="264" t="s">
        <v>154</v>
      </c>
      <c r="AK559" s="265"/>
      <c r="AL559" s="20"/>
      <c r="AM559" s="271" t="s">
        <v>155</v>
      </c>
      <c r="AN559" s="272"/>
      <c r="AO559" s="273" t="s">
        <v>156</v>
      </c>
      <c r="AP559" s="274"/>
      <c r="AR559" s="262" t="s">
        <v>157</v>
      </c>
      <c r="AS559" s="263"/>
      <c r="AT559" s="264" t="s">
        <v>158</v>
      </c>
      <c r="AU559" s="265"/>
      <c r="AV559" s="41"/>
      <c r="AW559" s="271" t="s">
        <v>159</v>
      </c>
      <c r="AX559" s="272"/>
      <c r="AY559" s="273" t="s">
        <v>160</v>
      </c>
      <c r="AZ559" s="274"/>
      <c r="BA559" s="20"/>
      <c r="BB559" s="262" t="s">
        <v>161</v>
      </c>
      <c r="BC559" s="263"/>
      <c r="BD559" s="264" t="s">
        <v>162</v>
      </c>
      <c r="BE559" s="265"/>
      <c r="BF559" s="41"/>
      <c r="BG559" s="271" t="s">
        <v>163</v>
      </c>
      <c r="BH559" s="272"/>
      <c r="BI559" s="273" t="s">
        <v>164</v>
      </c>
      <c r="BJ559" s="274"/>
      <c r="BK559" s="41"/>
      <c r="BL559" s="262" t="s">
        <v>165</v>
      </c>
      <c r="BM559" s="263"/>
      <c r="BN559" s="264" t="s">
        <v>166</v>
      </c>
      <c r="BO559" s="265"/>
      <c r="BP559" s="41"/>
      <c r="BQ559" s="271" t="s">
        <v>167</v>
      </c>
      <c r="BR559" s="272"/>
      <c r="BS559" s="273" t="s">
        <v>168</v>
      </c>
      <c r="BT559" s="274"/>
      <c r="BU559" s="20"/>
      <c r="BV559" s="262" t="s">
        <v>169</v>
      </c>
      <c r="BW559" s="263"/>
      <c r="BX559" s="264" t="s">
        <v>170</v>
      </c>
      <c r="BY559" s="265"/>
      <c r="CA559" s="55" t="s">
        <v>35</v>
      </c>
      <c r="CC559" s="116" t="s">
        <v>75</v>
      </c>
      <c r="CD559" s="13"/>
      <c r="CE559" s="5"/>
      <c r="CF559" s="5"/>
      <c r="CG559" s="33"/>
      <c r="CH559" s="33"/>
    </row>
    <row r="560" spans="2:86" ht="18.600000000000001" customHeight="1" thickTop="1" thickBot="1">
      <c r="D560" s="1">
        <v>0</v>
      </c>
      <c r="E560" s="9">
        <f t="shared" ref="E560" si="5168">$E$9*$B557</f>
        <v>1.8828800000000001</v>
      </c>
      <c r="F560" s="2">
        <v>1</v>
      </c>
      <c r="G560" s="8">
        <v>0</v>
      </c>
      <c r="I560" s="1">
        <v>0</v>
      </c>
      <c r="J560" s="9">
        <v>0</v>
      </c>
      <c r="K560" s="2">
        <v>1</v>
      </c>
      <c r="L560" s="8">
        <v>0</v>
      </c>
      <c r="N560" s="1">
        <f t="shared" ref="N560" si="5169">D560*I557+F560*I560-E560*J557-G560*J560</f>
        <v>0</v>
      </c>
      <c r="O560" s="9">
        <f t="shared" ref="O560" si="5170">(D560*J557+E560*I557+F560*J560+G560*I560)</f>
        <v>1.8828800000000001</v>
      </c>
      <c r="P560" s="2">
        <f t="shared" ref="P560" si="5171">D560*K557+F560*K560-E560*L557-G560*L560</f>
        <v>-7.8438029002092051</v>
      </c>
      <c r="Q560" s="8">
        <f t="shared" ref="Q560" si="5172">(D560*L557+E560*K557+F560*L560+G560*K560)</f>
        <v>0</v>
      </c>
      <c r="S560" s="1">
        <v>0</v>
      </c>
      <c r="T560" s="9">
        <f t="shared" ref="T560" si="5173">$T$9*$B557</f>
        <v>2.4180800000000002</v>
      </c>
      <c r="U560" s="2">
        <v>1</v>
      </c>
      <c r="V560" s="8">
        <v>0</v>
      </c>
      <c r="X560" s="1">
        <f t="shared" ref="X560" si="5174">N560*S557+P560*S560-O560*T557-Q560*T560</f>
        <v>0</v>
      </c>
      <c r="Y560" s="9">
        <f t="shared" ref="Y560" si="5175">(N560*T557+O560*S557+P560*T560+Q560*S560)</f>
        <v>-17.084062916937878</v>
      </c>
      <c r="Z560" s="2">
        <f t="shared" ref="Z560" si="5176">N560*U557+P560*U560-O560*V557-Q560*V560</f>
        <v>-7.8438029002092051</v>
      </c>
      <c r="AA560" s="8">
        <f t="shared" ref="AA560" si="5177">(N560*V557+O560*U557+P560*V560+Q560*U560)</f>
        <v>0</v>
      </c>
      <c r="AB560" s="20"/>
      <c r="AC560" s="1">
        <v>0</v>
      </c>
      <c r="AD560" s="9">
        <v>0</v>
      </c>
      <c r="AE560" s="2">
        <v>1</v>
      </c>
      <c r="AF560" s="8">
        <v>0</v>
      </c>
      <c r="AH560" s="1">
        <f t="shared" ref="AH560" si="5178">X560*AC557+Z560*AC560-Y560*AD557-AA560*AD560</f>
        <v>0</v>
      </c>
      <c r="AI560" s="9">
        <f t="shared" ref="AI560" si="5179">(X560*AD557+Y560*AC557+Z560*AD560+AA560*AC560)</f>
        <v>-17.084062916937878</v>
      </c>
      <c r="AJ560" s="2">
        <f t="shared" ref="AJ560" si="5180">X560*AE557+Z560*AE560-Y560*AF557-AA560*AF560</f>
        <v>-30.491488836812962</v>
      </c>
      <c r="AK560" s="8">
        <f t="shared" ref="AK560" si="5181">(X560*AF557+Y560*AE557+Z560*AF560+AA560*AE560)</f>
        <v>0</v>
      </c>
      <c r="AM560" s="1">
        <v>0</v>
      </c>
      <c r="AN560" s="9">
        <f t="shared" ref="AN560" si="5182">$AN$9*$B557</f>
        <v>2.0444800000000001</v>
      </c>
      <c r="AO560" s="2">
        <v>1</v>
      </c>
      <c r="AP560" s="8">
        <v>0</v>
      </c>
      <c r="AR560" s="1">
        <f t="shared" ref="AR560" si="5183">AH560*AM557+AJ560*AM560-AI560*AN557-AK560*AN560</f>
        <v>0</v>
      </c>
      <c r="AS560" s="9">
        <f t="shared" ref="AS560" si="5184">(AH560*AN557+AI560*AM557+AJ560*AN560+AK560*AM560)</f>
        <v>-79.423302014025239</v>
      </c>
      <c r="AT560" s="2">
        <f t="shared" ref="AT560" si="5185">AH560*AO557+AJ560*AO560-AI560*AP557-AK560*AP560</f>
        <v>-30.491488836812962</v>
      </c>
      <c r="AU560" s="8">
        <f t="shared" ref="AU560" si="5186">(AH560*AP557+AI560*AO557+AJ560*AP560+AK560*AO560)</f>
        <v>0</v>
      </c>
      <c r="AV560" s="20"/>
      <c r="AW560" s="1">
        <v>0</v>
      </c>
      <c r="AX560" s="9">
        <v>0</v>
      </c>
      <c r="AY560" s="2">
        <v>1</v>
      </c>
      <c r="AZ560" s="8">
        <v>0</v>
      </c>
      <c r="BB560" s="1">
        <f t="shared" ref="BB560" si="5187">AR560*AW557+AT560*AW560-AS560*AX557-AU560*AX560</f>
        <v>0</v>
      </c>
      <c r="BC560" s="9">
        <f t="shared" ref="BC560" si="5188">(AR560*AX557+AS560*AW557+AT560*AX560+AU560*AW560)</f>
        <v>-79.423302014025239</v>
      </c>
      <c r="BD560" s="2">
        <f t="shared" ref="BD560" si="5189">AR560*AY557+AT560*AY560-AS560*AZ557-AU560*AZ560</f>
        <v>-251.2548784591491</v>
      </c>
      <c r="BE560" s="8">
        <f t="shared" ref="BE560" si="5190">(AR560*AZ557+AS560*AY557+AT560*AZ560+AU560*AY560)</f>
        <v>0</v>
      </c>
      <c r="BG560" s="1">
        <v>0</v>
      </c>
      <c r="BH560" s="9">
        <f t="shared" ref="BH560" si="5191">$BH$9*$B557</f>
        <v>1.3376000000000001</v>
      </c>
      <c r="BI560" s="2">
        <v>1</v>
      </c>
      <c r="BJ560" s="8">
        <v>0</v>
      </c>
      <c r="BK560" s="20"/>
      <c r="BL560" s="1">
        <f t="shared" ref="BL560" si="5192">BB560*BG557+BD560*BG560-BC560*BH557-BE560*BH560</f>
        <v>0</v>
      </c>
      <c r="BM560" s="9">
        <f t="shared" ref="BM560" si="5193">(BB560*BH557+BC560*BG557+BD560*BH560+BE560*BG560)</f>
        <v>-415.50182744098311</v>
      </c>
      <c r="BN560" s="2">
        <f t="shared" ref="BN560" si="5194">BB560*BI557+BD560*BI560-BC560*BJ557-BE560*BJ560</f>
        <v>-251.2548784591491</v>
      </c>
      <c r="BO560" s="8">
        <f t="shared" ref="BO560" si="5195">(BB560*BJ557+BC560*BI557+BD560*BJ560+BE560*BI560)</f>
        <v>0</v>
      </c>
      <c r="BP560" s="20"/>
      <c r="BQ560" s="18">
        <f t="shared" ref="BQ560:BQ623" si="5196">1/$BR$9</f>
        <v>1</v>
      </c>
      <c r="BR560" s="25">
        <v>0</v>
      </c>
      <c r="BS560" s="19">
        <v>1</v>
      </c>
      <c r="BT560" s="24">
        <v>0</v>
      </c>
      <c r="BV560" s="1">
        <f t="shared" ref="BV560" si="5197">BL560*BQ557+BN560*BQ560-BM560*BR557-BO560*BR560</f>
        <v>-251.2548784591491</v>
      </c>
      <c r="BW560" s="9">
        <f t="shared" ref="BW560" si="5198">(BL560*BR557+BM560*BQ557+BN560*BR560+BO560*BQ560)</f>
        <v>-415.50182744098311</v>
      </c>
      <c r="BX560" s="2">
        <f t="shared" ref="BX560" si="5199">BL560*BS557+BN560*BS560-BM560*BT557-BO560*BT560</f>
        <v>-251.2548784591491</v>
      </c>
      <c r="BY560" s="8">
        <f t="shared" ref="BY560" si="5200">(BL560*BT557+BM560*BS557+BN560*BT560+BO560*BS560)</f>
        <v>0</v>
      </c>
      <c r="CA560" s="56">
        <f t="shared" ref="CA560" si="5201">(180/PI())*ATAN(-1*(BW557+BW560)/(BV557+BV560))</f>
        <v>-27.676318680359824</v>
      </c>
      <c r="CC560" s="117">
        <f t="shared" ref="CC560" si="5202">20*LOG(((1-(10^(CA557/20)^2)*(1-((1-CC557)/(1+CC557))^2))^0.5))</f>
        <v>-5.0677859172567174E-5</v>
      </c>
      <c r="CD560" s="13"/>
      <c r="CE560" s="5"/>
      <c r="CF560" s="5"/>
      <c r="CG560" s="33"/>
      <c r="CH560" s="33"/>
    </row>
    <row r="561" spans="2:86" ht="18.600000000000001" customHeight="1">
      <c r="CE561" s="5"/>
      <c r="CF561" s="5"/>
    </row>
    <row r="562" spans="2:86" ht="18.600000000000001" customHeight="1" thickBot="1">
      <c r="E562" s="6" t="s">
        <v>3</v>
      </c>
      <c r="J562" s="6" t="s">
        <v>5</v>
      </c>
      <c r="O562" s="6" t="s">
        <v>10</v>
      </c>
      <c r="T562" s="6" t="s">
        <v>6</v>
      </c>
      <c r="Y562" s="6" t="s">
        <v>11</v>
      </c>
      <c r="AD562" s="6" t="s">
        <v>12</v>
      </c>
      <c r="AI562" s="6" t="s">
        <v>13</v>
      </c>
      <c r="AN562" s="6" t="s">
        <v>14</v>
      </c>
      <c r="AS562" s="6" t="s">
        <v>15</v>
      </c>
      <c r="AX562" s="6" t="s">
        <v>19</v>
      </c>
      <c r="BC562" s="6" t="s">
        <v>17</v>
      </c>
      <c r="BH562" s="6" t="s">
        <v>20</v>
      </c>
      <c r="BM562" s="6" t="s">
        <v>18</v>
      </c>
      <c r="BQ562" s="26" t="s">
        <v>16</v>
      </c>
      <c r="BR562" s="26"/>
      <c r="BS562" s="21"/>
      <c r="BT562" s="21"/>
      <c r="BU562" s="21"/>
      <c r="BV562" s="21"/>
      <c r="BW562" s="26" t="s">
        <v>21</v>
      </c>
      <c r="BX562" s="21"/>
      <c r="BY562" s="21"/>
      <c r="CE562" s="5"/>
      <c r="CF562" s="5"/>
    </row>
    <row r="563" spans="2:86" ht="18.600000000000001" customHeight="1" thickBot="1">
      <c r="B563" s="11"/>
      <c r="D563" s="266" t="s">
        <v>113</v>
      </c>
      <c r="E563" s="267"/>
      <c r="F563" s="268" t="s">
        <v>114</v>
      </c>
      <c r="G563" s="269"/>
      <c r="H563" s="237"/>
      <c r="I563" s="262" t="s">
        <v>0</v>
      </c>
      <c r="J563" s="263"/>
      <c r="K563" s="264" t="s">
        <v>1</v>
      </c>
      <c r="L563" s="265"/>
      <c r="M563" s="21"/>
      <c r="N563" s="262" t="s">
        <v>115</v>
      </c>
      <c r="O563" s="263"/>
      <c r="P563" s="264" t="s">
        <v>116</v>
      </c>
      <c r="Q563" s="265"/>
      <c r="R563" s="21"/>
      <c r="S563" s="266" t="s">
        <v>117</v>
      </c>
      <c r="T563" s="267"/>
      <c r="U563" s="268" t="s">
        <v>118</v>
      </c>
      <c r="V563" s="269"/>
      <c r="W563" s="20"/>
      <c r="X563" s="262" t="s">
        <v>119</v>
      </c>
      <c r="Y563" s="263"/>
      <c r="Z563" s="264" t="s">
        <v>120</v>
      </c>
      <c r="AA563" s="265"/>
      <c r="AB563" s="20"/>
      <c r="AC563" s="262" t="s">
        <v>121</v>
      </c>
      <c r="AD563" s="263"/>
      <c r="AE563" s="264" t="s">
        <v>7</v>
      </c>
      <c r="AF563" s="265"/>
      <c r="AG563" s="20"/>
      <c r="AH563" s="262" t="s">
        <v>122</v>
      </c>
      <c r="AI563" s="263"/>
      <c r="AJ563" s="264" t="s">
        <v>123</v>
      </c>
      <c r="AK563" s="265"/>
      <c r="AL563" s="20"/>
      <c r="AM563" s="266" t="s">
        <v>124</v>
      </c>
      <c r="AN563" s="267"/>
      <c r="AO563" s="268" t="s">
        <v>125</v>
      </c>
      <c r="AP563" s="269"/>
      <c r="AQ563" s="21"/>
      <c r="AR563" s="262" t="s">
        <v>126</v>
      </c>
      <c r="AS563" s="263"/>
      <c r="AT563" s="264" t="s">
        <v>2</v>
      </c>
      <c r="AU563" s="265"/>
      <c r="AV563" s="41"/>
      <c r="AW563" s="262" t="s">
        <v>127</v>
      </c>
      <c r="AX563" s="263"/>
      <c r="AY563" s="264" t="s">
        <v>128</v>
      </c>
      <c r="AZ563" s="265"/>
      <c r="BA563" s="20"/>
      <c r="BB563" s="262" t="s">
        <v>129</v>
      </c>
      <c r="BC563" s="263"/>
      <c r="BD563" s="264" t="s">
        <v>130</v>
      </c>
      <c r="BE563" s="265"/>
      <c r="BF563" s="41"/>
      <c r="BG563" s="266" t="s">
        <v>131</v>
      </c>
      <c r="BH563" s="267"/>
      <c r="BI563" s="268" t="s">
        <v>132</v>
      </c>
      <c r="BJ563" s="269"/>
      <c r="BK563" s="41"/>
      <c r="BL563" s="262" t="s">
        <v>133</v>
      </c>
      <c r="BM563" s="263"/>
      <c r="BN563" s="264" t="s">
        <v>134</v>
      </c>
      <c r="BO563" s="265"/>
      <c r="BP563" s="41"/>
      <c r="BQ563" s="262" t="s">
        <v>135</v>
      </c>
      <c r="BR563" s="263"/>
      <c r="BS563" s="264" t="s">
        <v>136</v>
      </c>
      <c r="BT563" s="265"/>
      <c r="BU563" s="20"/>
      <c r="BV563" s="262" t="s">
        <v>137</v>
      </c>
      <c r="BW563" s="263"/>
      <c r="BX563" s="264" t="s">
        <v>138</v>
      </c>
      <c r="BY563" s="265"/>
      <c r="CA563" s="27" t="s">
        <v>8</v>
      </c>
      <c r="CC563" s="113" t="s">
        <v>74</v>
      </c>
      <c r="CD563" s="13"/>
      <c r="CE563" s="5"/>
      <c r="CF563" s="5"/>
      <c r="CG563" s="33"/>
      <c r="CH563" s="33"/>
    </row>
    <row r="564" spans="2:86" ht="18.600000000000001" customHeight="1" thickTop="1" thickBot="1">
      <c r="B564" s="37">
        <v>1.62</v>
      </c>
      <c r="D564" s="1">
        <v>1</v>
      </c>
      <c r="E564" s="7">
        <v>0</v>
      </c>
      <c r="F564" s="2">
        <v>0</v>
      </c>
      <c r="G564" s="8">
        <v>0</v>
      </c>
      <c r="I564" s="1">
        <v>1</v>
      </c>
      <c r="J564" s="9">
        <v>0</v>
      </c>
      <c r="K564" s="2">
        <v>0</v>
      </c>
      <c r="L564" s="8">
        <f t="shared" ref="L564:L627" si="5203">IF(0=(1-$J$9*$K$9*$B564^2),10^18,$B564*$K$9/(1-$J$9*$K$9*$B564^2))</f>
        <v>4.9366304737784974</v>
      </c>
      <c r="N564" s="1">
        <f t="shared" ref="N564" si="5204">D564*I564+F564*I567-E564*J564-G564*J567</f>
        <v>1</v>
      </c>
      <c r="O564" s="9">
        <f t="shared" ref="O564" si="5205">(D564*J564+E564*I564+F564*J567+G564*I567)</f>
        <v>0</v>
      </c>
      <c r="P564" s="2">
        <f t="shared" ref="P564" si="5206">D564*K564+F564*K567-E564*L564-G564*L567</f>
        <v>0</v>
      </c>
      <c r="Q564" s="8">
        <f t="shared" ref="Q564" si="5207">(D564*L564+E564*K564+F564*L567+G564*K567)</f>
        <v>4.9366304737784974</v>
      </c>
      <c r="S564" s="1">
        <v>1</v>
      </c>
      <c r="T564" s="7">
        <v>0</v>
      </c>
      <c r="U564" s="2">
        <v>0</v>
      </c>
      <c r="V564" s="8">
        <v>0</v>
      </c>
      <c r="X564" s="1">
        <f t="shared" ref="X564" si="5208">N564*S564+P564*S567-O564*T564-Q564*T567</f>
        <v>-11.086382008734738</v>
      </c>
      <c r="Y564" s="9">
        <f t="shared" ref="Y564" si="5209">(N564*T564+O564*S564+P564*T567+Q564*S567)</f>
        <v>0</v>
      </c>
      <c r="Z564" s="2">
        <f t="shared" ref="Z564" si="5210">N564*U564+P564*U567-O564*V564-Q564*V567</f>
        <v>0</v>
      </c>
      <c r="AA564" s="8">
        <f t="shared" ref="AA564" si="5211">(N564*V564+O564*U564+P564*V567+Q564*U567)</f>
        <v>4.9366304737784974</v>
      </c>
      <c r="AB564" s="20"/>
      <c r="AC564" s="1">
        <v>1</v>
      </c>
      <c r="AD564" s="9">
        <v>0</v>
      </c>
      <c r="AE564" s="2">
        <v>0</v>
      </c>
      <c r="AF564" s="8">
        <f t="shared" ref="AF564:AF627" si="5212">IF(0=(1-$AE$9*$AD$9*$B564^2),10^18,$B564*$AE$9/(1-$AE$9*$AD$9*$B564^2))</f>
        <v>-1.2735319115278276</v>
      </c>
      <c r="AH564" s="1">
        <f t="shared" ref="AH564" si="5213">X564*AC564+Z564*AC567-Y564*AD564-AA564*AD567</f>
        <v>-11.086382008734738</v>
      </c>
      <c r="AI564" s="9">
        <f t="shared" ref="AI564" si="5214">(X564*AD564+Y564*AC564+Z564*AD567+AA564*AC567)</f>
        <v>0</v>
      </c>
      <c r="AJ564" s="2">
        <f t="shared" ref="AJ564" si="5215">X564*AE564+Z564*AE567-Y564*AF564-AA564*AF567</f>
        <v>0</v>
      </c>
      <c r="AK564" s="8">
        <f t="shared" ref="AK564" si="5216">(X564*AF564+Y564*AE564+Z564*AF567+AA564*AE567)</f>
        <v>19.055491745290166</v>
      </c>
      <c r="AM564" s="1">
        <v>1</v>
      </c>
      <c r="AN564" s="7">
        <v>0</v>
      </c>
      <c r="AO564" s="2">
        <v>0</v>
      </c>
      <c r="AP564" s="8">
        <v>0</v>
      </c>
      <c r="AR564" s="1">
        <f t="shared" ref="AR564" si="5217">AH564*AM564+AJ564*AM567-AI564*AN564-AK564*AN567</f>
        <v>-50.531935919188221</v>
      </c>
      <c r="AS564" s="9">
        <f t="shared" ref="AS564" si="5218">(AH564*AN564+AI564*AM564+AJ564*AN567+AK564*AM567)</f>
        <v>0</v>
      </c>
      <c r="AT564" s="2">
        <f t="shared" ref="AT564" si="5219">AH564*AO564+AJ564*AO567-AI564*AP564-AK564*AP567</f>
        <v>0</v>
      </c>
      <c r="AU564" s="8">
        <f t="shared" ref="AU564" si="5220">(AH564*AP564+AI564*AO564+AJ564*AP567+AK564*AO567)</f>
        <v>19.055491745290166</v>
      </c>
      <c r="AV564" s="20"/>
      <c r="AW564" s="1">
        <v>1</v>
      </c>
      <c r="AX564" s="9">
        <v>0</v>
      </c>
      <c r="AY564" s="2">
        <v>0</v>
      </c>
      <c r="AZ564" s="8">
        <f t="shared" ref="AZ564:AZ627" si="5221">IF(0=(1-$AX$9*$AY$9*$B564^2),10^18,$B564*$AY$9/(1-$AX$9*$AY$9*$B564^2))</f>
        <v>-2.6066562587254958</v>
      </c>
      <c r="BB564" s="1">
        <f t="shared" ref="BB564" si="5222">AR564*AW564+AT564*AW567-AS564*AX564-AU564*AX567</f>
        <v>-50.531935919188221</v>
      </c>
      <c r="BC564" s="9">
        <f t="shared" ref="BC564" si="5223">(AR564*AX564+AS564*AW564+AT564*AX567+AU564*AW567)</f>
        <v>0</v>
      </c>
      <c r="BD564" s="2">
        <f t="shared" ref="BD564" si="5224">AR564*AY564+AT564*AY567-AS564*AZ564-AU564*AZ567</f>
        <v>0</v>
      </c>
      <c r="BE564" s="8">
        <f t="shared" ref="BE564" si="5225">(AR564*AZ564+AS564*AY564+AT564*AZ567+AU564*AY567)</f>
        <v>150.77487877455783</v>
      </c>
      <c r="BG564" s="1">
        <v>1</v>
      </c>
      <c r="BH564" s="7">
        <v>0</v>
      </c>
      <c r="BI564" s="2">
        <v>0</v>
      </c>
      <c r="BJ564" s="8">
        <v>0</v>
      </c>
      <c r="BK564" s="20"/>
      <c r="BL564" s="1">
        <f t="shared" ref="BL564" si="5226">BB564*BG564+BD564*BG567-BC564*BH564-BE564*BH567</f>
        <v>-254.72936974114737</v>
      </c>
      <c r="BM564" s="9">
        <f t="shared" ref="BM564" si="5227">(BB564*BH564+BC564*BG564+BD564*BH567+BE564*BG567)</f>
        <v>0</v>
      </c>
      <c r="BN564" s="2">
        <f t="shared" ref="BN564" si="5228">BB564*BI564+BD564*BI567-BC564*BJ564-BE564*BJ567</f>
        <v>0</v>
      </c>
      <c r="BO564" s="8">
        <f t="shared" ref="BO564" si="5229">(BB564*BJ564+BC564*BI564+BD564*BJ567+BE564*BI567)</f>
        <v>150.77487877455783</v>
      </c>
      <c r="BP564" s="20"/>
      <c r="BQ564" s="16">
        <v>1</v>
      </c>
      <c r="BR564" s="23">
        <v>0</v>
      </c>
      <c r="BS564" s="14">
        <v>0</v>
      </c>
      <c r="BT564" s="22">
        <v>0</v>
      </c>
      <c r="BV564" s="1">
        <f t="shared" ref="BV564" si="5230">BL564*BQ564+BN564*BQ567-BM564*BR564-BO564*BR567</f>
        <v>-254.72936974114737</v>
      </c>
      <c r="BW564" s="9">
        <f t="shared" ref="BW564" si="5231">(BL564*BR564+BM564*BQ564+BN564*BR567+BO564*BQ567)</f>
        <v>150.77487877455783</v>
      </c>
      <c r="BX564" s="2">
        <f t="shared" ref="BX564" si="5232">BL564*BS564+BN564*BS567-BM564*BT564-BO564*BT567</f>
        <v>0</v>
      </c>
      <c r="BY564" s="8">
        <f t="shared" ref="BY564" si="5233">(BL564*BT564+BM564*BS564+BN564*BT567+BO564*BS567)</f>
        <v>150.77487877455783</v>
      </c>
      <c r="CA564" s="28">
        <f t="shared" ref="CA564" si="5234">20*LOG(((1+$BR$9)/$BR$9)/((BV564+BV567)^2+(BW564+BW567)^2)^0.5)</f>
        <v>-49.264601732998571</v>
      </c>
      <c r="CC564" s="114">
        <f t="shared" ref="CC564" si="5235">((BV564^2+BW564^2)^0.5)/((BV567^2+BW567^2)^0.5)</f>
        <v>0.59193173658352927</v>
      </c>
      <c r="CD564" s="13"/>
      <c r="CE564" s="33"/>
      <c r="CF564" s="33"/>
      <c r="CG564" s="33"/>
      <c r="CH564" s="33"/>
    </row>
    <row r="565" spans="2:86" ht="18.600000000000001" customHeight="1" thickBot="1">
      <c r="D565" s="3"/>
      <c r="G565" s="4"/>
      <c r="I565" s="3"/>
      <c r="L565" s="4"/>
      <c r="N565" s="3"/>
      <c r="Q565" s="4"/>
      <c r="S565" s="3"/>
      <c r="V565" s="4"/>
      <c r="X565" s="3"/>
      <c r="AA565" s="4"/>
      <c r="AC565" s="3"/>
      <c r="AF565" s="4"/>
      <c r="AH565" s="3"/>
      <c r="AK565" s="4"/>
      <c r="AM565" s="3"/>
      <c r="AP565" s="4"/>
      <c r="AR565" s="3"/>
      <c r="AU565" s="4"/>
      <c r="AW565" s="3"/>
      <c r="AZ565" s="4"/>
      <c r="BB565" s="3"/>
      <c r="BE565" s="4"/>
      <c r="BG565" s="3"/>
      <c r="BJ565" s="4"/>
      <c r="BL565" s="3"/>
      <c r="BO565" s="4"/>
      <c r="BQ565" s="16"/>
      <c r="BR565" s="14"/>
      <c r="BS565" s="14"/>
      <c r="BT565" s="17"/>
      <c r="BV565" s="3"/>
      <c r="BY565" s="4"/>
      <c r="CC565" s="115"/>
      <c r="CD565" s="13"/>
      <c r="CE565" s="33"/>
      <c r="CF565" s="33"/>
      <c r="CG565" s="33"/>
      <c r="CH565" s="33"/>
    </row>
    <row r="566" spans="2:86" ht="18.600000000000001" customHeight="1" thickBot="1">
      <c r="D566" s="271" t="s">
        <v>141</v>
      </c>
      <c r="E566" s="272"/>
      <c r="F566" s="273" t="s">
        <v>142</v>
      </c>
      <c r="G566" s="274"/>
      <c r="H566" s="237"/>
      <c r="I566" s="271" t="s">
        <v>143</v>
      </c>
      <c r="J566" s="272"/>
      <c r="K566" s="273" t="s">
        <v>144</v>
      </c>
      <c r="L566" s="274"/>
      <c r="N566" s="262" t="s">
        <v>145</v>
      </c>
      <c r="O566" s="263"/>
      <c r="P566" s="264" t="s">
        <v>146</v>
      </c>
      <c r="Q566" s="265"/>
      <c r="S566" s="271" t="s">
        <v>147</v>
      </c>
      <c r="T566" s="272"/>
      <c r="U566" s="273" t="s">
        <v>148</v>
      </c>
      <c r="V566" s="274"/>
      <c r="W566" s="20"/>
      <c r="X566" s="262" t="s">
        <v>149</v>
      </c>
      <c r="Y566" s="263"/>
      <c r="Z566" s="264" t="s">
        <v>150</v>
      </c>
      <c r="AA566" s="265"/>
      <c r="AB566" s="20"/>
      <c r="AC566" s="271" t="s">
        <v>151</v>
      </c>
      <c r="AD566" s="272"/>
      <c r="AE566" s="273" t="s">
        <v>152</v>
      </c>
      <c r="AF566" s="274"/>
      <c r="AG566" s="20"/>
      <c r="AH566" s="262" t="s">
        <v>153</v>
      </c>
      <c r="AI566" s="263"/>
      <c r="AJ566" s="264" t="s">
        <v>154</v>
      </c>
      <c r="AK566" s="265"/>
      <c r="AL566" s="20"/>
      <c r="AM566" s="271" t="s">
        <v>155</v>
      </c>
      <c r="AN566" s="272"/>
      <c r="AO566" s="273" t="s">
        <v>156</v>
      </c>
      <c r="AP566" s="274"/>
      <c r="AR566" s="262" t="s">
        <v>157</v>
      </c>
      <c r="AS566" s="263"/>
      <c r="AT566" s="264" t="s">
        <v>158</v>
      </c>
      <c r="AU566" s="265"/>
      <c r="AV566" s="41"/>
      <c r="AW566" s="271" t="s">
        <v>159</v>
      </c>
      <c r="AX566" s="272"/>
      <c r="AY566" s="273" t="s">
        <v>160</v>
      </c>
      <c r="AZ566" s="274"/>
      <c r="BA566" s="20"/>
      <c r="BB566" s="262" t="s">
        <v>161</v>
      </c>
      <c r="BC566" s="263"/>
      <c r="BD566" s="264" t="s">
        <v>162</v>
      </c>
      <c r="BE566" s="265"/>
      <c r="BF566" s="41"/>
      <c r="BG566" s="271" t="s">
        <v>163</v>
      </c>
      <c r="BH566" s="272"/>
      <c r="BI566" s="273" t="s">
        <v>164</v>
      </c>
      <c r="BJ566" s="274"/>
      <c r="BK566" s="41"/>
      <c r="BL566" s="262" t="s">
        <v>165</v>
      </c>
      <c r="BM566" s="263"/>
      <c r="BN566" s="264" t="s">
        <v>166</v>
      </c>
      <c r="BO566" s="265"/>
      <c r="BP566" s="41"/>
      <c r="BQ566" s="271" t="s">
        <v>167</v>
      </c>
      <c r="BR566" s="272"/>
      <c r="BS566" s="273" t="s">
        <v>168</v>
      </c>
      <c r="BT566" s="274"/>
      <c r="BU566" s="20"/>
      <c r="BV566" s="262" t="s">
        <v>169</v>
      </c>
      <c r="BW566" s="263"/>
      <c r="BX566" s="264" t="s">
        <v>170</v>
      </c>
      <c r="BY566" s="265"/>
      <c r="CA566" s="55" t="s">
        <v>35</v>
      </c>
      <c r="CC566" s="116" t="s">
        <v>75</v>
      </c>
      <c r="CD566" s="13"/>
      <c r="CE566" s="33"/>
      <c r="CF566" s="33"/>
      <c r="CG566" s="33"/>
      <c r="CH566" s="33"/>
    </row>
    <row r="567" spans="2:86" ht="18.600000000000001" customHeight="1" thickTop="1" thickBot="1">
      <c r="D567" s="1">
        <v>0</v>
      </c>
      <c r="E567" s="9">
        <f t="shared" ref="E567" si="5236">$E$9*$B564</f>
        <v>1.9064160000000003</v>
      </c>
      <c r="F567" s="2">
        <v>1</v>
      </c>
      <c r="G567" s="8">
        <v>0</v>
      </c>
      <c r="I567" s="1">
        <v>0</v>
      </c>
      <c r="J567" s="9">
        <v>0</v>
      </c>
      <c r="K567" s="2">
        <v>1</v>
      </c>
      <c r="L567" s="8">
        <v>0</v>
      </c>
      <c r="N567" s="1">
        <f t="shared" ref="N567" si="5237">D567*I564+F567*I567-E567*J564-G567*J567</f>
        <v>0</v>
      </c>
      <c r="O567" s="9">
        <f t="shared" ref="O567" si="5238">(D567*J564+E567*I564+F567*J567+G567*I567)</f>
        <v>1.9064160000000003</v>
      </c>
      <c r="P567" s="2">
        <f t="shared" ref="P567" si="5239">D567*K564+F567*K567-E567*L564-G567*L567</f>
        <v>-8.4112713212989103</v>
      </c>
      <c r="Q567" s="8">
        <f t="shared" ref="Q567" si="5240">(D567*L564+E567*K564+F567*L567+G567*K567)</f>
        <v>0</v>
      </c>
      <c r="S567" s="1">
        <v>0</v>
      </c>
      <c r="T567" s="9">
        <f t="shared" ref="T567" si="5241">$T$9*$B564</f>
        <v>2.4483060000000001</v>
      </c>
      <c r="U567" s="2">
        <v>1</v>
      </c>
      <c r="V567" s="8">
        <v>0</v>
      </c>
      <c r="X567" s="1">
        <f t="shared" ref="X567" si="5242">N567*S564+P567*S567-O567*T564-Q567*T567</f>
        <v>0</v>
      </c>
      <c r="Y567" s="9">
        <f t="shared" ref="Y567" si="5243">(N567*T564+O567*S564+P567*T567+Q567*S567)</f>
        <v>-18.68695004356405</v>
      </c>
      <c r="Z567" s="2">
        <f t="shared" ref="Z567" si="5244">N567*U564+P567*U567-O567*V564-Q567*V567</f>
        <v>-8.4112713212989103</v>
      </c>
      <c r="AA567" s="8">
        <f t="shared" ref="AA567" si="5245">(N567*V564+O567*U564+P567*V567+Q567*U567)</f>
        <v>0</v>
      </c>
      <c r="AB567" s="20"/>
      <c r="AC567" s="1">
        <v>0</v>
      </c>
      <c r="AD567" s="9">
        <v>0</v>
      </c>
      <c r="AE567" s="2">
        <v>1</v>
      </c>
      <c r="AF567" s="8">
        <v>0</v>
      </c>
      <c r="AH567" s="1">
        <f t="shared" ref="AH567" si="5246">X567*AC564+Z567*AC567-Y567*AD564-AA567*AD567</f>
        <v>0</v>
      </c>
      <c r="AI567" s="9">
        <f t="shared" ref="AI567" si="5247">(X567*AD564+Y567*AC564+Z567*AD567+AA567*AC567)</f>
        <v>-18.68695004356405</v>
      </c>
      <c r="AJ567" s="2">
        <f t="shared" ref="AJ567" si="5248">X567*AE564+Z567*AE567-Y567*AF564-AA567*AF567</f>
        <v>-32.209698530904056</v>
      </c>
      <c r="AK567" s="8">
        <f t="shared" ref="AK567" si="5249">(X567*AF564+Y567*AE564+Z567*AF567+AA567*AE567)</f>
        <v>0</v>
      </c>
      <c r="AM567" s="1">
        <v>0</v>
      </c>
      <c r="AN567" s="9">
        <f t="shared" ref="AN567" si="5250">$AN$9*$B564</f>
        <v>2.0700360000000004</v>
      </c>
      <c r="AO567" s="2">
        <v>1</v>
      </c>
      <c r="AP567" s="8">
        <v>0</v>
      </c>
      <c r="AR567" s="1">
        <f t="shared" ref="AR567" si="5251">AH567*AM564+AJ567*AM567-AI567*AN564-AK567*AN567</f>
        <v>0</v>
      </c>
      <c r="AS567" s="9">
        <f t="shared" ref="AS567" si="5252">(AH567*AN564+AI567*AM564+AJ567*AN567+AK567*AM567)</f>
        <v>-85.362185551682572</v>
      </c>
      <c r="AT567" s="2">
        <f t="shared" ref="AT567" si="5253">AH567*AO564+AJ567*AO567-AI567*AP564-AK567*AP567</f>
        <v>-32.209698530904056</v>
      </c>
      <c r="AU567" s="8">
        <f t="shared" ref="AU567" si="5254">(AH567*AP564+AI567*AO564+AJ567*AP567+AK567*AO567)</f>
        <v>0</v>
      </c>
      <c r="AV567" s="20"/>
      <c r="AW567" s="1">
        <v>0</v>
      </c>
      <c r="AX567" s="9">
        <v>0</v>
      </c>
      <c r="AY567" s="2">
        <v>1</v>
      </c>
      <c r="AZ567" s="8">
        <v>0</v>
      </c>
      <c r="BB567" s="1">
        <f t="shared" ref="BB567" si="5255">AR567*AW564+AT567*AW567-AS567*AX564-AU567*AX567</f>
        <v>0</v>
      </c>
      <c r="BC567" s="9">
        <f t="shared" ref="BC567" si="5256">(AR567*AX564+AS567*AW564+AT567*AX567+AU567*AW567)</f>
        <v>-85.362185551682572</v>
      </c>
      <c r="BD567" s="2">
        <f t="shared" ref="BD567" si="5257">AR567*AY564+AT567*AY567-AS567*AZ564-AU567*AZ567</f>
        <v>-254.71957375768451</v>
      </c>
      <c r="BE567" s="8">
        <f t="shared" ref="BE567" si="5258">(AR567*AZ564+AS567*AY564+AT567*AZ567+AU567*AY567)</f>
        <v>0</v>
      </c>
      <c r="BG567" s="1">
        <v>0</v>
      </c>
      <c r="BH567" s="9">
        <f t="shared" ref="BH567" si="5259">$BH$9*$B564</f>
        <v>1.35432</v>
      </c>
      <c r="BI567" s="2">
        <v>1</v>
      </c>
      <c r="BJ567" s="8">
        <v>0</v>
      </c>
      <c r="BK567" s="20"/>
      <c r="BL567" s="1">
        <f t="shared" ref="BL567" si="5260">BB567*BG564+BD567*BG567-BC567*BH564-BE567*BH567</f>
        <v>0</v>
      </c>
      <c r="BM567" s="9">
        <f t="shared" ref="BM567" si="5261">(BB567*BH564+BC567*BG564+BD567*BH567+BE567*BG567)</f>
        <v>-430.33399868318986</v>
      </c>
      <c r="BN567" s="2">
        <f t="shared" ref="BN567" si="5262">BB567*BI564+BD567*BI567-BC567*BJ564-BE567*BJ567</f>
        <v>-254.71957375768451</v>
      </c>
      <c r="BO567" s="8">
        <f t="shared" ref="BO567" si="5263">(BB567*BJ564+BC567*BI564+BD567*BJ567+BE567*BI567)</f>
        <v>0</v>
      </c>
      <c r="BP567" s="20"/>
      <c r="BQ567" s="18">
        <f t="shared" ref="BQ567:BQ630" si="5264">1/$BR$9</f>
        <v>1</v>
      </c>
      <c r="BR567" s="25">
        <v>0</v>
      </c>
      <c r="BS567" s="19">
        <v>1</v>
      </c>
      <c r="BT567" s="24">
        <v>0</v>
      </c>
      <c r="BV567" s="1">
        <f t="shared" ref="BV567" si="5265">BL567*BQ564+BN567*BQ567-BM567*BR564-BO567*BR567</f>
        <v>-254.71957375768451</v>
      </c>
      <c r="BW567" s="9">
        <f t="shared" ref="BW567" si="5266">(BL567*BR564+BM567*BQ564+BN567*BR567+BO567*BQ567)</f>
        <v>-430.33399868318986</v>
      </c>
      <c r="BX567" s="2">
        <f t="shared" ref="BX567" si="5267">BL567*BS564+BN567*BS567-BM567*BT564-BO567*BT567</f>
        <v>-254.71957375768451</v>
      </c>
      <c r="BY567" s="8">
        <f t="shared" ref="BY567" si="5268">(BL567*BT564+BM567*BS564+BN567*BT567+BO567*BS567)</f>
        <v>0</v>
      </c>
      <c r="CA567" s="56">
        <f t="shared" ref="CA567" si="5269">(180/PI())*ATAN(-1*(BW564+BW567)/(BV564+BV567))</f>
        <v>-28.755692982127893</v>
      </c>
      <c r="CC567" s="117">
        <f t="shared" ref="CC567" si="5270">20*LOG(((1-(10^(CA564/20)^2)*(1-((1-CC564)/(1+CC564))^2))^0.5))</f>
        <v>-4.8062823039052555E-5</v>
      </c>
      <c r="CD567" s="13"/>
      <c r="CE567" s="33"/>
      <c r="CF567" s="33"/>
      <c r="CG567" s="33"/>
      <c r="CH567" s="33"/>
    </row>
    <row r="568" spans="2:86" ht="18.600000000000001" customHeight="1"/>
    <row r="569" spans="2:86" ht="18.600000000000001" customHeight="1" thickBot="1">
      <c r="E569" s="6" t="s">
        <v>3</v>
      </c>
      <c r="J569" s="6" t="s">
        <v>5</v>
      </c>
      <c r="O569" s="6" t="s">
        <v>10</v>
      </c>
      <c r="T569" s="6" t="s">
        <v>6</v>
      </c>
      <c r="Y569" s="6" t="s">
        <v>11</v>
      </c>
      <c r="AD569" s="6" t="s">
        <v>12</v>
      </c>
      <c r="AI569" s="6" t="s">
        <v>13</v>
      </c>
      <c r="AN569" s="6" t="s">
        <v>14</v>
      </c>
      <c r="AS569" s="6" t="s">
        <v>15</v>
      </c>
      <c r="AX569" s="6" t="s">
        <v>19</v>
      </c>
      <c r="BC569" s="6" t="s">
        <v>17</v>
      </c>
      <c r="BH569" s="6" t="s">
        <v>20</v>
      </c>
      <c r="BM569" s="6" t="s">
        <v>18</v>
      </c>
      <c r="BQ569" s="26" t="s">
        <v>16</v>
      </c>
      <c r="BR569" s="26"/>
      <c r="BS569" s="21"/>
      <c r="BT569" s="21"/>
      <c r="BU569" s="21"/>
      <c r="BV569" s="21"/>
      <c r="BW569" s="26" t="s">
        <v>21</v>
      </c>
      <c r="BX569" s="21"/>
      <c r="BY569" s="21"/>
    </row>
    <row r="570" spans="2:86" ht="18.600000000000001" customHeight="1" thickBot="1">
      <c r="B570" s="11"/>
      <c r="D570" s="266" t="s">
        <v>113</v>
      </c>
      <c r="E570" s="267"/>
      <c r="F570" s="268" t="s">
        <v>114</v>
      </c>
      <c r="G570" s="269"/>
      <c r="H570" s="237"/>
      <c r="I570" s="262" t="s">
        <v>0</v>
      </c>
      <c r="J570" s="263"/>
      <c r="K570" s="264" t="s">
        <v>1</v>
      </c>
      <c r="L570" s="265"/>
      <c r="M570" s="21"/>
      <c r="N570" s="262" t="s">
        <v>115</v>
      </c>
      <c r="O570" s="263"/>
      <c r="P570" s="264" t="s">
        <v>116</v>
      </c>
      <c r="Q570" s="265"/>
      <c r="R570" s="21"/>
      <c r="S570" s="266" t="s">
        <v>117</v>
      </c>
      <c r="T570" s="267"/>
      <c r="U570" s="268" t="s">
        <v>118</v>
      </c>
      <c r="V570" s="269"/>
      <c r="W570" s="20"/>
      <c r="X570" s="262" t="s">
        <v>119</v>
      </c>
      <c r="Y570" s="263"/>
      <c r="Z570" s="264" t="s">
        <v>120</v>
      </c>
      <c r="AA570" s="265"/>
      <c r="AB570" s="20"/>
      <c r="AC570" s="262" t="s">
        <v>121</v>
      </c>
      <c r="AD570" s="263"/>
      <c r="AE570" s="264" t="s">
        <v>7</v>
      </c>
      <c r="AF570" s="265"/>
      <c r="AG570" s="20"/>
      <c r="AH570" s="262" t="s">
        <v>122</v>
      </c>
      <c r="AI570" s="263"/>
      <c r="AJ570" s="264" t="s">
        <v>123</v>
      </c>
      <c r="AK570" s="265"/>
      <c r="AL570" s="20"/>
      <c r="AM570" s="266" t="s">
        <v>124</v>
      </c>
      <c r="AN570" s="267"/>
      <c r="AO570" s="268" t="s">
        <v>125</v>
      </c>
      <c r="AP570" s="269"/>
      <c r="AQ570" s="21"/>
      <c r="AR570" s="262" t="s">
        <v>126</v>
      </c>
      <c r="AS570" s="263"/>
      <c r="AT570" s="264" t="s">
        <v>2</v>
      </c>
      <c r="AU570" s="265"/>
      <c r="AV570" s="41"/>
      <c r="AW570" s="262" t="s">
        <v>127</v>
      </c>
      <c r="AX570" s="263"/>
      <c r="AY570" s="264" t="s">
        <v>128</v>
      </c>
      <c r="AZ570" s="265"/>
      <c r="BA570" s="20"/>
      <c r="BB570" s="262" t="s">
        <v>129</v>
      </c>
      <c r="BC570" s="263"/>
      <c r="BD570" s="264" t="s">
        <v>130</v>
      </c>
      <c r="BE570" s="265"/>
      <c r="BF570" s="41"/>
      <c r="BG570" s="266" t="s">
        <v>131</v>
      </c>
      <c r="BH570" s="267"/>
      <c r="BI570" s="268" t="s">
        <v>132</v>
      </c>
      <c r="BJ570" s="269"/>
      <c r="BK570" s="41"/>
      <c r="BL570" s="262" t="s">
        <v>133</v>
      </c>
      <c r="BM570" s="263"/>
      <c r="BN570" s="264" t="s">
        <v>134</v>
      </c>
      <c r="BO570" s="265"/>
      <c r="BP570" s="41"/>
      <c r="BQ570" s="262" t="s">
        <v>135</v>
      </c>
      <c r="BR570" s="263"/>
      <c r="BS570" s="264" t="s">
        <v>136</v>
      </c>
      <c r="BT570" s="265"/>
      <c r="BU570" s="20"/>
      <c r="BV570" s="262" t="s">
        <v>137</v>
      </c>
      <c r="BW570" s="263"/>
      <c r="BX570" s="264" t="s">
        <v>138</v>
      </c>
      <c r="BY570" s="265"/>
      <c r="CA570" s="27" t="s">
        <v>8</v>
      </c>
      <c r="CC570" s="113" t="s">
        <v>74</v>
      </c>
      <c r="CD570" s="13"/>
      <c r="CE570" s="33"/>
      <c r="CF570" s="33"/>
      <c r="CG570" s="33"/>
      <c r="CH570" s="33"/>
    </row>
    <row r="571" spans="2:86" ht="18.600000000000001" customHeight="1" thickTop="1" thickBot="1">
      <c r="B571" s="37">
        <v>1.64</v>
      </c>
      <c r="D571" s="1">
        <v>1</v>
      </c>
      <c r="E571" s="7">
        <v>0</v>
      </c>
      <c r="F571" s="2">
        <v>0</v>
      </c>
      <c r="G571" s="8">
        <v>0</v>
      </c>
      <c r="I571" s="1">
        <v>1</v>
      </c>
      <c r="J571" s="9">
        <v>0</v>
      </c>
      <c r="K571" s="2">
        <v>0</v>
      </c>
      <c r="L571" s="8">
        <f t="shared" ref="L571:L634" si="5271">IF(0=(1-$J$9*$K$9*$B571^2),10^18,$B571*$K$9/(1-$J$9*$K$9*$B571^2))</f>
        <v>5.197821861267454</v>
      </c>
      <c r="N571" s="1">
        <f t="shared" ref="N571" si="5272">D571*I571+F571*I574-E571*J571-G571*J574</f>
        <v>1</v>
      </c>
      <c r="O571" s="9">
        <f t="shared" ref="O571" si="5273">(D571*J571+E571*I571+F571*J574+G571*I574)</f>
        <v>0</v>
      </c>
      <c r="P571" s="2">
        <f t="shared" ref="P571" si="5274">D571*K571+F571*K574-E571*L571-G571*L574</f>
        <v>0</v>
      </c>
      <c r="Q571" s="8">
        <f t="shared" ref="Q571" si="5275">(D571*L571+E571*K571+F571*L574+G571*K574)</f>
        <v>5.197821861267454</v>
      </c>
      <c r="S571" s="1">
        <v>1</v>
      </c>
      <c r="T571" s="7">
        <v>0</v>
      </c>
      <c r="U571" s="2">
        <v>0</v>
      </c>
      <c r="V571" s="8">
        <v>0</v>
      </c>
      <c r="X571" s="1">
        <f t="shared" ref="X571" si="5276">N571*S571+P571*S574-O571*T571-Q571*T574</f>
        <v>-11.882967813450945</v>
      </c>
      <c r="Y571" s="9">
        <f t="shared" ref="Y571" si="5277">(N571*T571+O571*S571+P571*T574+Q571*S574)</f>
        <v>0</v>
      </c>
      <c r="Z571" s="2">
        <f t="shared" ref="Z571" si="5278">N571*U571+P571*U574-O571*V571-Q571*V574</f>
        <v>0</v>
      </c>
      <c r="AA571" s="8">
        <f t="shared" ref="AA571" si="5279">(N571*V571+O571*U571+P571*V574+Q571*U574)</f>
        <v>5.197821861267454</v>
      </c>
      <c r="AB571" s="20"/>
      <c r="AC571" s="1">
        <v>1</v>
      </c>
      <c r="AD571" s="9">
        <v>0</v>
      </c>
      <c r="AE571" s="2">
        <v>0</v>
      </c>
      <c r="AF571" s="8">
        <f t="shared" ref="AF571:AF634" si="5280">IF(0=(1-$AE$9*$AD$9*$B571^2),10^18,$B571*$AE$9/(1-$AE$9*$AD$9*$B571^2))</f>
        <v>-1.2257373784016827</v>
      </c>
      <c r="AH571" s="1">
        <f t="shared" ref="AH571" si="5281">X571*AC571+Z571*AC574-Y571*AD571-AA571*AD574</f>
        <v>-11.882967813450945</v>
      </c>
      <c r="AI571" s="9">
        <f t="shared" ref="AI571" si="5282">(X571*AD571+Y571*AC571+Z571*AD574+AA571*AC574)</f>
        <v>0</v>
      </c>
      <c r="AJ571" s="2">
        <f t="shared" ref="AJ571" si="5283">X571*AE571+Z571*AE574-Y571*AF571-AA571*AF574</f>
        <v>0</v>
      </c>
      <c r="AK571" s="8">
        <f t="shared" ref="AK571" si="5284">(X571*AF571+Y571*AE571+Z571*AF574+AA571*AE574)</f>
        <v>19.763219676558393</v>
      </c>
      <c r="AM571" s="1">
        <v>1</v>
      </c>
      <c r="AN571" s="7">
        <v>0</v>
      </c>
      <c r="AO571" s="2">
        <v>0</v>
      </c>
      <c r="AP571" s="8">
        <v>0</v>
      </c>
      <c r="AR571" s="1">
        <f t="shared" ref="AR571" si="5285">AH571*AM571+AJ571*AM574-AI571*AN571-AK571*AN574</f>
        <v>-53.298612861889296</v>
      </c>
      <c r="AS571" s="9">
        <f t="shared" ref="AS571" si="5286">(AH571*AN571+AI571*AM571+AJ571*AN574+AK571*AM574)</f>
        <v>0</v>
      </c>
      <c r="AT571" s="2">
        <f t="shared" ref="AT571" si="5287">AH571*AO571+AJ571*AO574-AI571*AP571-AK571*AP574</f>
        <v>0</v>
      </c>
      <c r="AU571" s="8">
        <f t="shared" ref="AU571" si="5288">(AH571*AP571+AI571*AO571+AJ571*AP574+AK571*AO574)</f>
        <v>19.763219676558393</v>
      </c>
      <c r="AV571" s="20"/>
      <c r="AW571" s="1">
        <v>1</v>
      </c>
      <c r="AX571" s="9">
        <v>0</v>
      </c>
      <c r="AY571" s="2">
        <v>0</v>
      </c>
      <c r="AZ571" s="8">
        <f t="shared" ref="AZ571:AZ634" si="5289">IF(0=(1-$AX$9*$AY$9*$B571^2),10^18,$B571*$AY$9/(1-$AX$9*$AY$9*$B571^2))</f>
        <v>-2.4554030774567979</v>
      </c>
      <c r="BB571" s="1">
        <f t="shared" ref="BB571" si="5290">AR571*AW571+AT571*AW574-AS571*AX571-AU571*AX574</f>
        <v>-53.298612861889296</v>
      </c>
      <c r="BC571" s="9">
        <f t="shared" ref="BC571" si="5291">(AR571*AX571+AS571*AW571+AT571*AX574+AU571*AW574)</f>
        <v>0</v>
      </c>
      <c r="BD571" s="2">
        <f t="shared" ref="BD571" si="5292">AR571*AY571+AT571*AY574-AS571*AZ571-AU571*AZ574</f>
        <v>0</v>
      </c>
      <c r="BE571" s="8">
        <f t="shared" ref="BE571" si="5293">(AR571*AZ571+AS571*AY571+AT571*AZ574+AU571*AY574)</f>
        <v>150.63279772181983</v>
      </c>
      <c r="BG571" s="1">
        <v>1</v>
      </c>
      <c r="BH571" s="7">
        <v>0</v>
      </c>
      <c r="BI571" s="2">
        <v>0</v>
      </c>
      <c r="BJ571" s="8">
        <v>0</v>
      </c>
      <c r="BK571" s="20"/>
      <c r="BL571" s="1">
        <f t="shared" ref="BL571" si="5294">BB571*BG571+BD571*BG574-BC571*BH571-BE571*BH574</f>
        <v>-259.82220385041313</v>
      </c>
      <c r="BM571" s="9">
        <f t="shared" ref="BM571" si="5295">(BB571*BH571+BC571*BG571+BD571*BH574+BE571*BG574)</f>
        <v>0</v>
      </c>
      <c r="BN571" s="2">
        <f t="shared" ref="BN571" si="5296">BB571*BI571+BD571*BI574-BC571*BJ571-BE571*BJ574</f>
        <v>0</v>
      </c>
      <c r="BO571" s="8">
        <f t="shared" ref="BO571" si="5297">(BB571*BJ571+BC571*BI571+BD571*BJ574+BE571*BI574)</f>
        <v>150.63279772181983</v>
      </c>
      <c r="BP571" s="20"/>
      <c r="BQ571" s="16">
        <v>1</v>
      </c>
      <c r="BR571" s="23">
        <v>0</v>
      </c>
      <c r="BS571" s="14">
        <v>0</v>
      </c>
      <c r="BT571" s="22">
        <v>0</v>
      </c>
      <c r="BV571" s="1">
        <f t="shared" ref="BV571" si="5298">BL571*BQ571+BN571*BQ574-BM571*BR571-BO571*BR574</f>
        <v>-259.82220385041313</v>
      </c>
      <c r="BW571" s="9">
        <f t="shared" ref="BW571" si="5299">(BL571*BR571+BM571*BQ571+BN571*BR574+BO571*BQ574)</f>
        <v>150.63279772181983</v>
      </c>
      <c r="BX571" s="2">
        <f t="shared" ref="BX571" si="5300">BL571*BS571+BN571*BS574-BM571*BT571-BO571*BT574</f>
        <v>0</v>
      </c>
      <c r="BY571" s="8">
        <f t="shared" ref="BY571" si="5301">(BL571*BT571+BM571*BS571+BN571*BT574+BO571*BS574)</f>
        <v>150.63279772181983</v>
      </c>
      <c r="CA571" s="28">
        <f t="shared" ref="CA571" si="5302">20*LOG(((1+$BR$9)/$BR$9)/((BV571+BV574)^2+(BW571+BW574)^2)^0.5)</f>
        <v>-49.524638460806251</v>
      </c>
      <c r="CC571" s="114">
        <f t="shared" ref="CC571" si="5303">((BV571^2+BW571^2)^0.5)/((BV574^2+BW574^2)^0.5)</f>
        <v>0.57978151210797491</v>
      </c>
      <c r="CD571" s="13"/>
      <c r="CE571" s="33"/>
      <c r="CF571" s="33"/>
      <c r="CG571" s="33"/>
      <c r="CH571" s="33"/>
    </row>
    <row r="572" spans="2:86" ht="18.600000000000001" customHeight="1" thickBot="1">
      <c r="D572" s="3"/>
      <c r="G572" s="4"/>
      <c r="I572" s="3"/>
      <c r="L572" s="4"/>
      <c r="N572" s="3"/>
      <c r="Q572" s="4"/>
      <c r="S572" s="3"/>
      <c r="V572" s="4"/>
      <c r="X572" s="3"/>
      <c r="AA572" s="4"/>
      <c r="AC572" s="3"/>
      <c r="AF572" s="4"/>
      <c r="AH572" s="3"/>
      <c r="AK572" s="4"/>
      <c r="AM572" s="3"/>
      <c r="AP572" s="4"/>
      <c r="AR572" s="3"/>
      <c r="AU572" s="4"/>
      <c r="AW572" s="3"/>
      <c r="AZ572" s="4"/>
      <c r="BB572" s="3"/>
      <c r="BE572" s="4"/>
      <c r="BG572" s="3"/>
      <c r="BJ572" s="4"/>
      <c r="BL572" s="3"/>
      <c r="BO572" s="4"/>
      <c r="BQ572" s="16"/>
      <c r="BR572" s="14"/>
      <c r="BS572" s="14"/>
      <c r="BT572" s="17"/>
      <c r="BV572" s="3"/>
      <c r="BY572" s="4"/>
      <c r="CC572" s="115"/>
      <c r="CD572" s="13"/>
      <c r="CE572" s="33"/>
      <c r="CF572" s="33"/>
      <c r="CG572" s="33"/>
      <c r="CH572" s="33"/>
    </row>
    <row r="573" spans="2:86" ht="18.600000000000001" customHeight="1" thickBot="1">
      <c r="D573" s="271" t="s">
        <v>141</v>
      </c>
      <c r="E573" s="272"/>
      <c r="F573" s="273" t="s">
        <v>142</v>
      </c>
      <c r="G573" s="274"/>
      <c r="H573" s="237"/>
      <c r="I573" s="271" t="s">
        <v>143</v>
      </c>
      <c r="J573" s="272"/>
      <c r="K573" s="273" t="s">
        <v>144</v>
      </c>
      <c r="L573" s="274"/>
      <c r="N573" s="262" t="s">
        <v>145</v>
      </c>
      <c r="O573" s="263"/>
      <c r="P573" s="264" t="s">
        <v>146</v>
      </c>
      <c r="Q573" s="265"/>
      <c r="S573" s="271" t="s">
        <v>147</v>
      </c>
      <c r="T573" s="272"/>
      <c r="U573" s="273" t="s">
        <v>148</v>
      </c>
      <c r="V573" s="274"/>
      <c r="W573" s="20"/>
      <c r="X573" s="262" t="s">
        <v>149</v>
      </c>
      <c r="Y573" s="263"/>
      <c r="Z573" s="264" t="s">
        <v>150</v>
      </c>
      <c r="AA573" s="265"/>
      <c r="AB573" s="20"/>
      <c r="AC573" s="271" t="s">
        <v>151</v>
      </c>
      <c r="AD573" s="272"/>
      <c r="AE573" s="273" t="s">
        <v>152</v>
      </c>
      <c r="AF573" s="274"/>
      <c r="AG573" s="20"/>
      <c r="AH573" s="262" t="s">
        <v>153</v>
      </c>
      <c r="AI573" s="263"/>
      <c r="AJ573" s="264" t="s">
        <v>154</v>
      </c>
      <c r="AK573" s="265"/>
      <c r="AL573" s="20"/>
      <c r="AM573" s="271" t="s">
        <v>155</v>
      </c>
      <c r="AN573" s="272"/>
      <c r="AO573" s="273" t="s">
        <v>156</v>
      </c>
      <c r="AP573" s="274"/>
      <c r="AR573" s="262" t="s">
        <v>157</v>
      </c>
      <c r="AS573" s="263"/>
      <c r="AT573" s="264" t="s">
        <v>158</v>
      </c>
      <c r="AU573" s="265"/>
      <c r="AV573" s="41"/>
      <c r="AW573" s="271" t="s">
        <v>159</v>
      </c>
      <c r="AX573" s="272"/>
      <c r="AY573" s="273" t="s">
        <v>160</v>
      </c>
      <c r="AZ573" s="274"/>
      <c r="BA573" s="20"/>
      <c r="BB573" s="262" t="s">
        <v>161</v>
      </c>
      <c r="BC573" s="263"/>
      <c r="BD573" s="264" t="s">
        <v>162</v>
      </c>
      <c r="BE573" s="265"/>
      <c r="BF573" s="41"/>
      <c r="BG573" s="271" t="s">
        <v>163</v>
      </c>
      <c r="BH573" s="272"/>
      <c r="BI573" s="273" t="s">
        <v>164</v>
      </c>
      <c r="BJ573" s="274"/>
      <c r="BK573" s="41"/>
      <c r="BL573" s="262" t="s">
        <v>165</v>
      </c>
      <c r="BM573" s="263"/>
      <c r="BN573" s="264" t="s">
        <v>166</v>
      </c>
      <c r="BO573" s="265"/>
      <c r="BP573" s="41"/>
      <c r="BQ573" s="271" t="s">
        <v>167</v>
      </c>
      <c r="BR573" s="272"/>
      <c r="BS573" s="273" t="s">
        <v>168</v>
      </c>
      <c r="BT573" s="274"/>
      <c r="BU573" s="20"/>
      <c r="BV573" s="262" t="s">
        <v>169</v>
      </c>
      <c r="BW573" s="263"/>
      <c r="BX573" s="264" t="s">
        <v>170</v>
      </c>
      <c r="BY573" s="265"/>
      <c r="CA573" s="55" t="s">
        <v>35</v>
      </c>
      <c r="CC573" s="116" t="s">
        <v>75</v>
      </c>
      <c r="CD573" s="13"/>
      <c r="CE573" s="33"/>
      <c r="CF573" s="33"/>
      <c r="CG573" s="33"/>
      <c r="CH573" s="33"/>
    </row>
    <row r="574" spans="2:86" ht="18.600000000000001" customHeight="1" thickTop="1" thickBot="1">
      <c r="D574" s="1">
        <v>0</v>
      </c>
      <c r="E574" s="9">
        <f t="shared" ref="E574" si="5304">$E$9*$B571</f>
        <v>1.9299519999999999</v>
      </c>
      <c r="F574" s="2">
        <v>1</v>
      </c>
      <c r="G574" s="8">
        <v>0</v>
      </c>
      <c r="I574" s="1">
        <v>0</v>
      </c>
      <c r="J574" s="9">
        <v>0</v>
      </c>
      <c r="K574" s="2">
        <v>1</v>
      </c>
      <c r="L574" s="8">
        <v>0</v>
      </c>
      <c r="N574" s="1">
        <f t="shared" ref="N574" si="5305">D574*I571+F574*I574-E574*J571-G574*J574</f>
        <v>0</v>
      </c>
      <c r="O574" s="9">
        <f t="shared" ref="O574" si="5306">(D574*J571+E574*I571+F574*J574+G574*I574)</f>
        <v>1.9299519999999999</v>
      </c>
      <c r="P574" s="2">
        <f t="shared" ref="P574" si="5307">D574*K571+F574*K574-E574*L571-G574*L574</f>
        <v>-9.0315466967968447</v>
      </c>
      <c r="Q574" s="8">
        <f t="shared" ref="Q574" si="5308">(D574*L571+E574*K571+F574*L574+G574*K574)</f>
        <v>0</v>
      </c>
      <c r="S574" s="1">
        <v>0</v>
      </c>
      <c r="T574" s="9">
        <f t="shared" ref="T574" si="5309">$T$9*$B571</f>
        <v>2.478532</v>
      </c>
      <c r="U574" s="2">
        <v>1</v>
      </c>
      <c r="V574" s="8">
        <v>0</v>
      </c>
      <c r="X574" s="1">
        <f t="shared" ref="X574" si="5310">N574*S571+P574*S574-O574*T571-Q574*T574</f>
        <v>0</v>
      </c>
      <c r="Y574" s="9">
        <f t="shared" ref="Y574" si="5311">(N574*T571+O574*S571+P574*T574+Q574*S574)</f>
        <v>-20.455025497505275</v>
      </c>
      <c r="Z574" s="2">
        <f t="shared" ref="Z574" si="5312">N574*U571+P574*U574-O574*V571-Q574*V574</f>
        <v>-9.0315466967968447</v>
      </c>
      <c r="AA574" s="8">
        <f t="shared" ref="AA574" si="5313">(N574*V571+O574*U571+P574*V574+Q574*U574)</f>
        <v>0</v>
      </c>
      <c r="AB574" s="20"/>
      <c r="AC574" s="1">
        <v>0</v>
      </c>
      <c r="AD574" s="9">
        <v>0</v>
      </c>
      <c r="AE574" s="2">
        <v>1</v>
      </c>
      <c r="AF574" s="8">
        <v>0</v>
      </c>
      <c r="AH574" s="1">
        <f t="shared" ref="AH574" si="5314">X574*AC571+Z574*AC574-Y574*AD571-AA574*AD574</f>
        <v>0</v>
      </c>
      <c r="AI574" s="9">
        <f t="shared" ref="AI574" si="5315">(X574*AD571+Y574*AC571+Z574*AD574+AA574*AC574)</f>
        <v>-20.455025497505275</v>
      </c>
      <c r="AJ574" s="2">
        <f t="shared" ref="AJ574" si="5316">X574*AE571+Z574*AE574-Y574*AF571-AA574*AF574</f>
        <v>-34.104036025248533</v>
      </c>
      <c r="AK574" s="8">
        <f t="shared" ref="AK574" si="5317">(X574*AF571+Y574*AE571+Z574*AF574+AA574*AE574)</f>
        <v>0</v>
      </c>
      <c r="AM574" s="1">
        <v>0</v>
      </c>
      <c r="AN574" s="9">
        <f t="shared" ref="AN574" si="5318">$AN$9*$B571</f>
        <v>2.0955919999999999</v>
      </c>
      <c r="AO574" s="2">
        <v>1</v>
      </c>
      <c r="AP574" s="8">
        <v>0</v>
      </c>
      <c r="AR574" s="1">
        <f t="shared" ref="AR574" si="5319">AH574*AM571+AJ574*AM574-AI574*AN571-AK574*AN574</f>
        <v>0</v>
      </c>
      <c r="AS574" s="9">
        <f t="shared" ref="AS574" si="5320">(AH574*AN571+AI574*AM571+AJ574*AN574+AK574*AM574)</f>
        <v>-91.923170559727893</v>
      </c>
      <c r="AT574" s="2">
        <f t="shared" ref="AT574" si="5321">AH574*AO571+AJ574*AO574-AI574*AP571-AK574*AP574</f>
        <v>-34.104036025248533</v>
      </c>
      <c r="AU574" s="8">
        <f t="shared" ref="AU574" si="5322">(AH574*AP571+AI574*AO571+AJ574*AP574+AK574*AO574)</f>
        <v>0</v>
      </c>
      <c r="AV574" s="20"/>
      <c r="AW574" s="1">
        <v>0</v>
      </c>
      <c r="AX574" s="9">
        <v>0</v>
      </c>
      <c r="AY574" s="2">
        <v>1</v>
      </c>
      <c r="AZ574" s="8">
        <v>0</v>
      </c>
      <c r="BB574" s="1">
        <f t="shared" ref="BB574" si="5323">AR574*AW571+AT574*AW574-AS574*AX571-AU574*AX574</f>
        <v>0</v>
      </c>
      <c r="BC574" s="9">
        <f t="shared" ref="BC574" si="5324">(AR574*AX571+AS574*AW571+AT574*AX574+AU574*AW574)</f>
        <v>-91.923170559727893</v>
      </c>
      <c r="BD574" s="2">
        <f t="shared" ref="BD574" si="5325">AR574*AY571+AT574*AY574-AS574*AZ571-AU574*AZ574</f>
        <v>-259.81247190719051</v>
      </c>
      <c r="BE574" s="8">
        <f t="shared" ref="BE574" si="5326">(AR574*AZ571+AS574*AY571+AT574*AZ574+AU574*AY574)</f>
        <v>0</v>
      </c>
      <c r="BG574" s="1">
        <v>0</v>
      </c>
      <c r="BH574" s="9">
        <f t="shared" ref="BH574" si="5327">$BH$9*$B571</f>
        <v>1.3710399999999998</v>
      </c>
      <c r="BI574" s="2">
        <v>1</v>
      </c>
      <c r="BJ574" s="8">
        <v>0</v>
      </c>
      <c r="BK574" s="20"/>
      <c r="BL574" s="1">
        <f t="shared" ref="BL574" si="5328">BB574*BG571+BD574*BG574-BC574*BH571-BE574*BH574</f>
        <v>0</v>
      </c>
      <c r="BM574" s="9">
        <f t="shared" ref="BM574" si="5329">(BB574*BH571+BC574*BG571+BD574*BH574+BE574*BG574)</f>
        <v>-448.13646204336231</v>
      </c>
      <c r="BN574" s="2">
        <f t="shared" ref="BN574" si="5330">BB574*BI571+BD574*BI574-BC574*BJ571-BE574*BJ574</f>
        <v>-259.81247190719051</v>
      </c>
      <c r="BO574" s="8">
        <f t="shared" ref="BO574" si="5331">(BB574*BJ571+BC574*BI571+BD574*BJ574+BE574*BI574)</f>
        <v>0</v>
      </c>
      <c r="BP574" s="20"/>
      <c r="BQ574" s="18">
        <f t="shared" ref="BQ574:BQ637" si="5332">1/$BR$9</f>
        <v>1</v>
      </c>
      <c r="BR574" s="25">
        <v>0</v>
      </c>
      <c r="BS574" s="19">
        <v>1</v>
      </c>
      <c r="BT574" s="24">
        <v>0</v>
      </c>
      <c r="BV574" s="1">
        <f t="shared" ref="BV574" si="5333">BL574*BQ571+BN574*BQ574-BM574*BR571-BO574*BR574</f>
        <v>-259.81247190719051</v>
      </c>
      <c r="BW574" s="9">
        <f t="shared" ref="BW574" si="5334">(BL574*BR571+BM574*BQ571+BN574*BR574+BO574*BQ574)</f>
        <v>-448.13646204336231</v>
      </c>
      <c r="BX574" s="2">
        <f t="shared" ref="BX574" si="5335">BL574*BS571+BN574*BS574-BM574*BT571-BO574*BT574</f>
        <v>-259.81247190719051</v>
      </c>
      <c r="BY574" s="8">
        <f t="shared" ref="BY574" si="5336">(BL574*BT571+BM574*BS571+BN574*BT574+BO574*BS574)</f>
        <v>0</v>
      </c>
      <c r="CA574" s="56">
        <f t="shared" ref="CA574" si="5337">(180/PI())*ATAN(-1*(BW571+BW574)/(BV571+BV574))</f>
        <v>-29.79220127899293</v>
      </c>
      <c r="CC574" s="117">
        <f t="shared" ref="CC574" si="5338">20*LOG(((1-(10^(CA571/20)^2)*(1-((1-CC571)/(1+CC571))^2))^0.5))</f>
        <v>-4.5024926887803836E-5</v>
      </c>
      <c r="CD574" s="13"/>
      <c r="CE574" s="33"/>
      <c r="CF574" s="33"/>
      <c r="CG574" s="33"/>
      <c r="CH574" s="33"/>
    </row>
    <row r="575" spans="2:86" ht="18.600000000000001" customHeight="1"/>
    <row r="576" spans="2:86" ht="18.600000000000001" customHeight="1" thickBot="1">
      <c r="E576" s="6" t="s">
        <v>3</v>
      </c>
      <c r="J576" s="6" t="s">
        <v>5</v>
      </c>
      <c r="O576" s="6" t="s">
        <v>10</v>
      </c>
      <c r="T576" s="6" t="s">
        <v>6</v>
      </c>
      <c r="Y576" s="6" t="s">
        <v>11</v>
      </c>
      <c r="AD576" s="6" t="s">
        <v>12</v>
      </c>
      <c r="AI576" s="6" t="s">
        <v>13</v>
      </c>
      <c r="AN576" s="6" t="s">
        <v>14</v>
      </c>
      <c r="AS576" s="6" t="s">
        <v>15</v>
      </c>
      <c r="AX576" s="6" t="s">
        <v>19</v>
      </c>
      <c r="BC576" s="6" t="s">
        <v>17</v>
      </c>
      <c r="BH576" s="6" t="s">
        <v>20</v>
      </c>
      <c r="BM576" s="6" t="s">
        <v>18</v>
      </c>
      <c r="BQ576" s="26" t="s">
        <v>16</v>
      </c>
      <c r="BR576" s="26"/>
      <c r="BS576" s="21"/>
      <c r="BT576" s="21"/>
      <c r="BU576" s="21"/>
      <c r="BV576" s="21"/>
      <c r="BW576" s="26" t="s">
        <v>21</v>
      </c>
      <c r="BX576" s="21"/>
      <c r="BY576" s="21"/>
    </row>
    <row r="577" spans="2:86" ht="18.600000000000001" customHeight="1" thickBot="1">
      <c r="B577" s="11"/>
      <c r="D577" s="266" t="s">
        <v>113</v>
      </c>
      <c r="E577" s="267"/>
      <c r="F577" s="268" t="s">
        <v>114</v>
      </c>
      <c r="G577" s="269"/>
      <c r="H577" s="237"/>
      <c r="I577" s="262" t="s">
        <v>0</v>
      </c>
      <c r="J577" s="263"/>
      <c r="K577" s="264" t="s">
        <v>1</v>
      </c>
      <c r="L577" s="265"/>
      <c r="M577" s="21"/>
      <c r="N577" s="262" t="s">
        <v>115</v>
      </c>
      <c r="O577" s="263"/>
      <c r="P577" s="264" t="s">
        <v>116</v>
      </c>
      <c r="Q577" s="265"/>
      <c r="R577" s="21"/>
      <c r="S577" s="266" t="s">
        <v>117</v>
      </c>
      <c r="T577" s="267"/>
      <c r="U577" s="268" t="s">
        <v>118</v>
      </c>
      <c r="V577" s="269"/>
      <c r="W577" s="20"/>
      <c r="X577" s="262" t="s">
        <v>119</v>
      </c>
      <c r="Y577" s="263"/>
      <c r="Z577" s="264" t="s">
        <v>120</v>
      </c>
      <c r="AA577" s="265"/>
      <c r="AB577" s="20"/>
      <c r="AC577" s="262" t="s">
        <v>121</v>
      </c>
      <c r="AD577" s="263"/>
      <c r="AE577" s="264" t="s">
        <v>7</v>
      </c>
      <c r="AF577" s="265"/>
      <c r="AG577" s="20"/>
      <c r="AH577" s="262" t="s">
        <v>122</v>
      </c>
      <c r="AI577" s="263"/>
      <c r="AJ577" s="264" t="s">
        <v>123</v>
      </c>
      <c r="AK577" s="265"/>
      <c r="AL577" s="20"/>
      <c r="AM577" s="266" t="s">
        <v>124</v>
      </c>
      <c r="AN577" s="267"/>
      <c r="AO577" s="268" t="s">
        <v>125</v>
      </c>
      <c r="AP577" s="269"/>
      <c r="AQ577" s="21"/>
      <c r="AR577" s="262" t="s">
        <v>126</v>
      </c>
      <c r="AS577" s="263"/>
      <c r="AT577" s="264" t="s">
        <v>2</v>
      </c>
      <c r="AU577" s="265"/>
      <c r="AV577" s="41"/>
      <c r="AW577" s="262" t="s">
        <v>127</v>
      </c>
      <c r="AX577" s="263"/>
      <c r="AY577" s="264" t="s">
        <v>128</v>
      </c>
      <c r="AZ577" s="265"/>
      <c r="BA577" s="20"/>
      <c r="BB577" s="262" t="s">
        <v>129</v>
      </c>
      <c r="BC577" s="263"/>
      <c r="BD577" s="264" t="s">
        <v>130</v>
      </c>
      <c r="BE577" s="265"/>
      <c r="BF577" s="41"/>
      <c r="BG577" s="266" t="s">
        <v>131</v>
      </c>
      <c r="BH577" s="267"/>
      <c r="BI577" s="268" t="s">
        <v>132</v>
      </c>
      <c r="BJ577" s="269"/>
      <c r="BK577" s="41"/>
      <c r="BL577" s="262" t="s">
        <v>133</v>
      </c>
      <c r="BM577" s="263"/>
      <c r="BN577" s="264" t="s">
        <v>134</v>
      </c>
      <c r="BO577" s="265"/>
      <c r="BP577" s="41"/>
      <c r="BQ577" s="262" t="s">
        <v>135</v>
      </c>
      <c r="BR577" s="263"/>
      <c r="BS577" s="264" t="s">
        <v>136</v>
      </c>
      <c r="BT577" s="265"/>
      <c r="BU577" s="20"/>
      <c r="BV577" s="262" t="s">
        <v>137</v>
      </c>
      <c r="BW577" s="263"/>
      <c r="BX577" s="264" t="s">
        <v>138</v>
      </c>
      <c r="BY577" s="265"/>
      <c r="CA577" s="27" t="s">
        <v>8</v>
      </c>
      <c r="CC577" s="113" t="s">
        <v>74</v>
      </c>
      <c r="CD577" s="13"/>
      <c r="CE577" s="33"/>
      <c r="CF577" s="33"/>
      <c r="CG577" s="33"/>
      <c r="CH577" s="33"/>
    </row>
    <row r="578" spans="2:86" ht="18.600000000000001" customHeight="1" thickTop="1" thickBot="1">
      <c r="B578" s="37">
        <v>1.66</v>
      </c>
      <c r="D578" s="1">
        <v>1</v>
      </c>
      <c r="E578" s="7">
        <v>0</v>
      </c>
      <c r="F578" s="2">
        <v>0</v>
      </c>
      <c r="G578" s="8">
        <v>0</v>
      </c>
      <c r="I578" s="1">
        <v>1</v>
      </c>
      <c r="J578" s="9">
        <v>0</v>
      </c>
      <c r="K578" s="2">
        <v>0</v>
      </c>
      <c r="L578" s="8">
        <f t="shared" ref="L578:L641" si="5339">IF(0=(1-$J$9*$K$9*$B578^2),10^18,$B578*$K$9/(1-$J$9*$K$9*$B578^2))</f>
        <v>5.4836265111203355</v>
      </c>
      <c r="N578" s="1">
        <f t="shared" ref="N578" si="5340">D578*I578+F578*I581-E578*J578-G578*J581</f>
        <v>1</v>
      </c>
      <c r="O578" s="9">
        <f t="shared" ref="O578" si="5341">(D578*J578+E578*I578+F578*J581+G578*I581)</f>
        <v>0</v>
      </c>
      <c r="P578" s="2">
        <f t="shared" ref="P578" si="5342">D578*K578+F578*K581-E578*L578-G578*L581</f>
        <v>0</v>
      </c>
      <c r="Q578" s="8">
        <f t="shared" ref="Q578" si="5343">(D578*L578+E578*K578+F578*L581+G578*K581)</f>
        <v>5.4836265111203355</v>
      </c>
      <c r="S578" s="1">
        <v>1</v>
      </c>
      <c r="T578" s="7">
        <v>0</v>
      </c>
      <c r="U578" s="2">
        <v>0</v>
      </c>
      <c r="V578" s="8">
        <v>0</v>
      </c>
      <c r="X578" s="1">
        <f t="shared" ref="X578" si="5344">N578*S578+P578*S581-O578*T578-Q578*T581</f>
        <v>-12.75709187878523</v>
      </c>
      <c r="Y578" s="9">
        <f t="shared" ref="Y578" si="5345">(N578*T578+O578*S578+P578*T581+Q578*S581)</f>
        <v>0</v>
      </c>
      <c r="Z578" s="2">
        <f t="shared" ref="Z578" si="5346">N578*U578+P578*U581-O578*V578-Q578*V581</f>
        <v>0</v>
      </c>
      <c r="AA578" s="8">
        <f t="shared" ref="AA578" si="5347">(N578*V578+O578*U578+P578*V581+Q578*U581)</f>
        <v>5.4836265111203355</v>
      </c>
      <c r="AB578" s="20"/>
      <c r="AC578" s="1">
        <v>1</v>
      </c>
      <c r="AD578" s="9">
        <v>0</v>
      </c>
      <c r="AE578" s="2">
        <v>0</v>
      </c>
      <c r="AF578" s="8">
        <f t="shared" ref="AF578:AF641" si="5348">IF(0=(1-$AE$9*$AD$9*$B578^2),10^18,$B578*$AE$9/(1-$AE$9*$AD$9*$B578^2))</f>
        <v>-1.1817502476802364</v>
      </c>
      <c r="AH578" s="1">
        <f t="shared" ref="AH578" si="5349">X578*AC578+Z578*AC581-Y578*AD578-AA578*AD581</f>
        <v>-12.75709187878523</v>
      </c>
      <c r="AI578" s="9">
        <f t="shared" ref="AI578" si="5350">(X578*AD578+Y578*AC578+Z578*AD581+AA578*AC581)</f>
        <v>0</v>
      </c>
      <c r="AJ578" s="2">
        <f t="shared" ref="AJ578" si="5351">X578*AE578+Z578*AE581-Y578*AF578-AA578*AF581</f>
        <v>0</v>
      </c>
      <c r="AK578" s="8">
        <f t="shared" ref="AK578" si="5352">(X578*AF578+Y578*AE578+Z578*AF581+AA578*AE581)</f>
        <v>20.559322998554315</v>
      </c>
      <c r="AM578" s="1">
        <v>1</v>
      </c>
      <c r="AN578" s="7">
        <v>0</v>
      </c>
      <c r="AO578" s="2">
        <v>0</v>
      </c>
      <c r="AP578" s="8">
        <v>0</v>
      </c>
      <c r="AR578" s="1">
        <f t="shared" ref="AR578" si="5353">AH578*AM578+AJ578*AM581-AI578*AN578-AK578*AN581</f>
        <v>-56.366458738522716</v>
      </c>
      <c r="AS578" s="9">
        <f t="shared" ref="AS578" si="5354">(AH578*AN578+AI578*AM578+AJ578*AN581+AK578*AM581)</f>
        <v>0</v>
      </c>
      <c r="AT578" s="2">
        <f t="shared" ref="AT578" si="5355">AH578*AO578+AJ578*AO581-AI578*AP578-AK578*AP581</f>
        <v>0</v>
      </c>
      <c r="AU578" s="8">
        <f t="shared" ref="AU578" si="5356">(AH578*AP578+AI578*AO578+AJ578*AP581+AK578*AO581)</f>
        <v>20.559322998554315</v>
      </c>
      <c r="AV578" s="20"/>
      <c r="AW578" s="1">
        <v>1</v>
      </c>
      <c r="AX578" s="9">
        <v>0</v>
      </c>
      <c r="AY578" s="2">
        <v>0</v>
      </c>
      <c r="AZ578" s="8">
        <f t="shared" ref="AZ578:AZ641" si="5357">IF(0=(1-$AX$9*$AY$9*$B578^2),10^18,$B578*$AY$9/(1-$AX$9*$AY$9*$B578^2))</f>
        <v>-2.3219596281006654</v>
      </c>
      <c r="BB578" s="1">
        <f t="shared" ref="BB578" si="5358">AR578*AW578+AT578*AW581-AS578*AX578-AU578*AX581</f>
        <v>-56.366458738522716</v>
      </c>
      <c r="BC578" s="9">
        <f t="shared" ref="BC578" si="5359">(AR578*AX578+AS578*AW578+AT578*AX581+AU578*AW581)</f>
        <v>0</v>
      </c>
      <c r="BD578" s="2">
        <f t="shared" ref="BD578" si="5360">AR578*AY578+AT578*AY581-AS578*AZ578-AU578*AZ581</f>
        <v>0</v>
      </c>
      <c r="BE578" s="8">
        <f t="shared" ref="BE578" si="5361">(AR578*AZ578+AS578*AY578+AT578*AZ581+AU578*AY581)</f>
        <v>151.43996456840603</v>
      </c>
      <c r="BG578" s="1">
        <v>1</v>
      </c>
      <c r="BH578" s="7">
        <v>0</v>
      </c>
      <c r="BI578" s="2">
        <v>0</v>
      </c>
      <c r="BJ578" s="8">
        <v>0</v>
      </c>
      <c r="BK578" s="20"/>
      <c r="BL578" s="1">
        <f t="shared" ref="BL578" si="5362">BB578*BG578+BD578*BG581-BC578*BH578-BE578*BH581</f>
        <v>-266.52878396797388</v>
      </c>
      <c r="BM578" s="9">
        <f t="shared" ref="BM578" si="5363">(BB578*BH578+BC578*BG578+BD578*BH581+BE578*BG581)</f>
        <v>0</v>
      </c>
      <c r="BN578" s="2">
        <f t="shared" ref="BN578" si="5364">BB578*BI578+BD578*BI581-BC578*BJ578-BE578*BJ581</f>
        <v>0</v>
      </c>
      <c r="BO578" s="8">
        <f t="shared" ref="BO578" si="5365">(BB578*BJ578+BC578*BI578+BD578*BJ581+BE578*BI581)</f>
        <v>151.43996456840603</v>
      </c>
      <c r="BP578" s="20"/>
      <c r="BQ578" s="16">
        <v>1</v>
      </c>
      <c r="BR578" s="23">
        <v>0</v>
      </c>
      <c r="BS578" s="14">
        <v>0</v>
      </c>
      <c r="BT578" s="22">
        <v>0</v>
      </c>
      <c r="BV578" s="1">
        <f t="shared" ref="BV578" si="5366">BL578*BQ578+BN578*BQ581-BM578*BR578-BO578*BR581</f>
        <v>-266.52878396797388</v>
      </c>
      <c r="BW578" s="9">
        <f t="shared" ref="BW578" si="5367">(BL578*BR578+BM578*BQ578+BN578*BR581+BO578*BQ581)</f>
        <v>151.43996456840603</v>
      </c>
      <c r="BX578" s="2">
        <f t="shared" ref="BX578" si="5368">BL578*BS578+BN578*BS581-BM578*BT578-BO578*BT581</f>
        <v>0</v>
      </c>
      <c r="BY578" s="8">
        <f t="shared" ref="BY578" si="5369">(BL578*BT578+BM578*BS578+BN578*BT581+BO578*BS581)</f>
        <v>151.43996456840603</v>
      </c>
      <c r="CA578" s="28">
        <f t="shared" ref="CA578" si="5370">20*LOG(((1+$BR$9)/$BR$9)/((BV578+BV581)^2+(BW578+BW581)^2)^0.5)</f>
        <v>-49.834240506502312</v>
      </c>
      <c r="CC578" s="114">
        <f t="shared" ref="CC578" si="5371">((BV578^2+BW578^2)^0.5)/((BV581^2+BW581^2)^0.5)</f>
        <v>0.56822045952482447</v>
      </c>
      <c r="CD578" s="13"/>
      <c r="CE578" s="33"/>
      <c r="CF578" s="33"/>
      <c r="CG578" s="33"/>
      <c r="CH578" s="33"/>
    </row>
    <row r="579" spans="2:86" ht="18.600000000000001" customHeight="1" thickBot="1">
      <c r="D579" s="3"/>
      <c r="G579" s="4"/>
      <c r="I579" s="3"/>
      <c r="L579" s="4"/>
      <c r="N579" s="3"/>
      <c r="Q579" s="4"/>
      <c r="S579" s="3"/>
      <c r="V579" s="4"/>
      <c r="X579" s="3"/>
      <c r="AA579" s="4"/>
      <c r="AC579" s="3"/>
      <c r="AF579" s="4"/>
      <c r="AH579" s="3"/>
      <c r="AK579" s="4"/>
      <c r="AM579" s="3"/>
      <c r="AP579" s="4"/>
      <c r="AR579" s="3"/>
      <c r="AU579" s="4"/>
      <c r="AW579" s="3"/>
      <c r="AZ579" s="4"/>
      <c r="BB579" s="3"/>
      <c r="BE579" s="4"/>
      <c r="BG579" s="3"/>
      <c r="BJ579" s="4"/>
      <c r="BL579" s="3"/>
      <c r="BO579" s="4"/>
      <c r="BQ579" s="16"/>
      <c r="BR579" s="14"/>
      <c r="BS579" s="14"/>
      <c r="BT579" s="17"/>
      <c r="BV579" s="3"/>
      <c r="BY579" s="4"/>
      <c r="CC579" s="115"/>
      <c r="CD579" s="13"/>
      <c r="CE579" s="33"/>
      <c r="CF579" s="33"/>
      <c r="CG579" s="33"/>
      <c r="CH579" s="33"/>
    </row>
    <row r="580" spans="2:86" ht="18.600000000000001" customHeight="1" thickBot="1">
      <c r="D580" s="271" t="s">
        <v>141</v>
      </c>
      <c r="E580" s="272"/>
      <c r="F580" s="273" t="s">
        <v>142</v>
      </c>
      <c r="G580" s="274"/>
      <c r="H580" s="237"/>
      <c r="I580" s="271" t="s">
        <v>143</v>
      </c>
      <c r="J580" s="272"/>
      <c r="K580" s="273" t="s">
        <v>144</v>
      </c>
      <c r="L580" s="274"/>
      <c r="N580" s="262" t="s">
        <v>145</v>
      </c>
      <c r="O580" s="263"/>
      <c r="P580" s="264" t="s">
        <v>146</v>
      </c>
      <c r="Q580" s="265"/>
      <c r="S580" s="271" t="s">
        <v>147</v>
      </c>
      <c r="T580" s="272"/>
      <c r="U580" s="273" t="s">
        <v>148</v>
      </c>
      <c r="V580" s="274"/>
      <c r="W580" s="20"/>
      <c r="X580" s="262" t="s">
        <v>149</v>
      </c>
      <c r="Y580" s="263"/>
      <c r="Z580" s="264" t="s">
        <v>150</v>
      </c>
      <c r="AA580" s="265"/>
      <c r="AB580" s="20"/>
      <c r="AC580" s="271" t="s">
        <v>151</v>
      </c>
      <c r="AD580" s="272"/>
      <c r="AE580" s="273" t="s">
        <v>152</v>
      </c>
      <c r="AF580" s="274"/>
      <c r="AG580" s="20"/>
      <c r="AH580" s="262" t="s">
        <v>153</v>
      </c>
      <c r="AI580" s="263"/>
      <c r="AJ580" s="264" t="s">
        <v>154</v>
      </c>
      <c r="AK580" s="265"/>
      <c r="AL580" s="20"/>
      <c r="AM580" s="271" t="s">
        <v>155</v>
      </c>
      <c r="AN580" s="272"/>
      <c r="AO580" s="273" t="s">
        <v>156</v>
      </c>
      <c r="AP580" s="274"/>
      <c r="AR580" s="262" t="s">
        <v>157</v>
      </c>
      <c r="AS580" s="263"/>
      <c r="AT580" s="264" t="s">
        <v>158</v>
      </c>
      <c r="AU580" s="265"/>
      <c r="AV580" s="41"/>
      <c r="AW580" s="271" t="s">
        <v>159</v>
      </c>
      <c r="AX580" s="272"/>
      <c r="AY580" s="273" t="s">
        <v>160</v>
      </c>
      <c r="AZ580" s="274"/>
      <c r="BA580" s="20"/>
      <c r="BB580" s="262" t="s">
        <v>161</v>
      </c>
      <c r="BC580" s="263"/>
      <c r="BD580" s="264" t="s">
        <v>162</v>
      </c>
      <c r="BE580" s="265"/>
      <c r="BF580" s="41"/>
      <c r="BG580" s="271" t="s">
        <v>163</v>
      </c>
      <c r="BH580" s="272"/>
      <c r="BI580" s="273" t="s">
        <v>164</v>
      </c>
      <c r="BJ580" s="274"/>
      <c r="BK580" s="41"/>
      <c r="BL580" s="262" t="s">
        <v>165</v>
      </c>
      <c r="BM580" s="263"/>
      <c r="BN580" s="264" t="s">
        <v>166</v>
      </c>
      <c r="BO580" s="265"/>
      <c r="BP580" s="41"/>
      <c r="BQ580" s="271" t="s">
        <v>167</v>
      </c>
      <c r="BR580" s="272"/>
      <c r="BS580" s="273" t="s">
        <v>168</v>
      </c>
      <c r="BT580" s="274"/>
      <c r="BU580" s="20"/>
      <c r="BV580" s="262" t="s">
        <v>169</v>
      </c>
      <c r="BW580" s="263"/>
      <c r="BX580" s="264" t="s">
        <v>170</v>
      </c>
      <c r="BY580" s="265"/>
      <c r="CA580" s="55" t="s">
        <v>35</v>
      </c>
      <c r="CC580" s="116" t="s">
        <v>75</v>
      </c>
      <c r="CD580" s="13"/>
      <c r="CE580" s="33"/>
      <c r="CF580" s="33"/>
      <c r="CG580" s="33"/>
      <c r="CH580" s="33"/>
    </row>
    <row r="581" spans="2:86" ht="18.600000000000001" customHeight="1" thickTop="1" thickBot="1">
      <c r="D581" s="1">
        <v>0</v>
      </c>
      <c r="E581" s="9">
        <f t="shared" ref="E581" si="5372">$E$9*$B578</f>
        <v>1.9534880000000001</v>
      </c>
      <c r="F581" s="2">
        <v>1</v>
      </c>
      <c r="G581" s="8">
        <v>0</v>
      </c>
      <c r="I581" s="1">
        <v>0</v>
      </c>
      <c r="J581" s="9">
        <v>0</v>
      </c>
      <c r="K581" s="2">
        <v>1</v>
      </c>
      <c r="L581" s="8">
        <v>0</v>
      </c>
      <c r="N581" s="1">
        <f t="shared" ref="N581" si="5373">D581*I578+F581*I581-E581*J578-G581*J581</f>
        <v>0</v>
      </c>
      <c r="O581" s="9">
        <f t="shared" ref="O581" si="5374">(D581*J578+E581*I578+F581*J581+G581*I581)</f>
        <v>1.9534880000000001</v>
      </c>
      <c r="P581" s="2">
        <f t="shared" ref="P581" si="5375">D581*K578+F581*K581-E581*L578-G581*L581</f>
        <v>-9.7121985859554432</v>
      </c>
      <c r="Q581" s="8">
        <f t="shared" ref="Q581" si="5376">(D581*L578+E581*K578+F581*L581+G581*K581)</f>
        <v>0</v>
      </c>
      <c r="S581" s="1">
        <v>0</v>
      </c>
      <c r="T581" s="9">
        <f t="shared" ref="T581" si="5377">$T$9*$B578</f>
        <v>2.5087579999999998</v>
      </c>
      <c r="U581" s="2">
        <v>1</v>
      </c>
      <c r="V581" s="8">
        <v>0</v>
      </c>
      <c r="X581" s="1">
        <f t="shared" ref="X581" si="5378">N581*S578+P581*S581-O581*T578-Q581*T581</f>
        <v>0</v>
      </c>
      <c r="Y581" s="9">
        <f t="shared" ref="Y581" si="5379">(N581*T578+O581*S578+P581*T581+Q581*S581)</f>
        <v>-22.412067900104404</v>
      </c>
      <c r="Z581" s="2">
        <f t="shared" ref="Z581" si="5380">N581*U578+P581*U581-O581*V578-Q581*V581</f>
        <v>-9.7121985859554432</v>
      </c>
      <c r="AA581" s="8">
        <f t="shared" ref="AA581" si="5381">(N581*V578+O581*U578+P581*V581+Q581*U581)</f>
        <v>0</v>
      </c>
      <c r="AB581" s="20"/>
      <c r="AC581" s="1">
        <v>0</v>
      </c>
      <c r="AD581" s="9">
        <v>0</v>
      </c>
      <c r="AE581" s="2">
        <v>1</v>
      </c>
      <c r="AF581" s="8">
        <v>0</v>
      </c>
      <c r="AH581" s="1">
        <f t="shared" ref="AH581" si="5382">X581*AC578+Z581*AC581-Y581*AD578-AA581*AD581</f>
        <v>0</v>
      </c>
      <c r="AI581" s="9">
        <f t="shared" ref="AI581" si="5383">(X581*AD578+Y581*AC578+Z581*AD581+AA581*AC581)</f>
        <v>-22.412067900104404</v>
      </c>
      <c r="AJ581" s="2">
        <f t="shared" ref="AJ581" si="5384">X581*AE578+Z581*AE581-Y581*AF578-AA581*AF581</f>
        <v>-36.1976653779301</v>
      </c>
      <c r="AK581" s="8">
        <f t="shared" ref="AK581" si="5385">(X581*AF578+Y581*AE578+Z581*AF581+AA581*AE581)</f>
        <v>0</v>
      </c>
      <c r="AM581" s="1">
        <v>0</v>
      </c>
      <c r="AN581" s="9">
        <f t="shared" ref="AN581" si="5386">$AN$9*$B578</f>
        <v>2.1211479999999998</v>
      </c>
      <c r="AO581" s="2">
        <v>1</v>
      </c>
      <c r="AP581" s="8">
        <v>0</v>
      </c>
      <c r="AR581" s="1">
        <f t="shared" ref="AR581" si="5387">AH581*AM578+AJ581*AM581-AI581*AN578-AK581*AN581</f>
        <v>0</v>
      </c>
      <c r="AS581" s="9">
        <f t="shared" ref="AS581" si="5388">(AH581*AN578+AI581*AM578+AJ581*AN581+AK581*AM581)</f>
        <v>-99.19267342117007</v>
      </c>
      <c r="AT581" s="2">
        <f t="shared" ref="AT581" si="5389">AH581*AO578+AJ581*AO581-AI581*AP578-AK581*AP581</f>
        <v>-36.1976653779301</v>
      </c>
      <c r="AU581" s="8">
        <f t="shared" ref="AU581" si="5390">(AH581*AP578+AI581*AO578+AJ581*AP581+AK581*AO581)</f>
        <v>0</v>
      </c>
      <c r="AV581" s="20"/>
      <c r="AW581" s="1">
        <v>0</v>
      </c>
      <c r="AX581" s="9">
        <v>0</v>
      </c>
      <c r="AY581" s="2">
        <v>1</v>
      </c>
      <c r="AZ581" s="8">
        <v>0</v>
      </c>
      <c r="BB581" s="1">
        <f t="shared" ref="BB581" si="5391">AR581*AW578+AT581*AW581-AS581*AX578-AU581*AX581</f>
        <v>0</v>
      </c>
      <c r="BC581" s="9">
        <f t="shared" ref="BC581" si="5392">(AR581*AX578+AS581*AW578+AT581*AX581+AU581*AW581)</f>
        <v>-99.19267342117007</v>
      </c>
      <c r="BD581" s="2">
        <f t="shared" ref="BD581" si="5393">AR581*AY578+AT581*AY581-AS581*AZ578-AU581*AZ581</f>
        <v>-266.51904846526094</v>
      </c>
      <c r="BE581" s="8">
        <f t="shared" ref="BE581" si="5394">(AR581*AZ578+AS581*AY578+AT581*AZ581+AU581*AY581)</f>
        <v>0</v>
      </c>
      <c r="BG581" s="1">
        <v>0</v>
      </c>
      <c r="BH581" s="9">
        <f t="shared" ref="BH581" si="5395">$BH$9*$B578</f>
        <v>1.3877599999999999</v>
      </c>
      <c r="BI581" s="2">
        <v>1</v>
      </c>
      <c r="BJ581" s="8">
        <v>0</v>
      </c>
      <c r="BK581" s="20"/>
      <c r="BL581" s="1">
        <f t="shared" ref="BL581" si="5396">BB581*BG578+BD581*BG581-BC581*BH578-BE581*BH581</f>
        <v>0</v>
      </c>
      <c r="BM581" s="9">
        <f t="shared" ref="BM581" si="5397">(BB581*BH578+BC581*BG578+BD581*BH581+BE581*BG581)</f>
        <v>-469.05714811932057</v>
      </c>
      <c r="BN581" s="2">
        <f t="shared" ref="BN581" si="5398">BB581*BI578+BD581*BI581-BC581*BJ578-BE581*BJ581</f>
        <v>-266.51904846526094</v>
      </c>
      <c r="BO581" s="8">
        <f t="shared" ref="BO581" si="5399">(BB581*BJ578+BC581*BI578+BD581*BJ581+BE581*BI581)</f>
        <v>0</v>
      </c>
      <c r="BP581" s="20"/>
      <c r="BQ581" s="18">
        <f t="shared" ref="BQ581:BQ644" si="5400">1/$BR$9</f>
        <v>1</v>
      </c>
      <c r="BR581" s="25">
        <v>0</v>
      </c>
      <c r="BS581" s="19">
        <v>1</v>
      </c>
      <c r="BT581" s="24">
        <v>0</v>
      </c>
      <c r="BV581" s="1">
        <f t="shared" ref="BV581" si="5401">BL581*BQ578+BN581*BQ581-BM581*BR578-BO581*BR581</f>
        <v>-266.51904846526094</v>
      </c>
      <c r="BW581" s="9">
        <f t="shared" ref="BW581" si="5402">(BL581*BR578+BM581*BQ578+BN581*BR581+BO581*BQ581)</f>
        <v>-469.05714811932057</v>
      </c>
      <c r="BX581" s="2">
        <f t="shared" ref="BX581" si="5403">BL581*BS578+BN581*BS581-BM581*BT578-BO581*BT581</f>
        <v>-266.51904846526094</v>
      </c>
      <c r="BY581" s="8">
        <f t="shared" ref="BY581" si="5404">(BL581*BT578+BM581*BS578+BN581*BT581+BO581*BS581)</f>
        <v>0</v>
      </c>
      <c r="CA581" s="56">
        <f t="shared" ref="CA581" si="5405">(180/PI())*ATAN(-1*(BW578+BW581)/(BV578+BV581))</f>
        <v>-30.788650179762673</v>
      </c>
      <c r="CC581" s="117">
        <f t="shared" ref="CC581" si="5406">20*LOG(((1-(10^(CA578/20)^2)*(1-((1-CC578)/(1+CC578))^2))^0.5))</f>
        <v>-4.1698935939287274E-5</v>
      </c>
      <c r="CD581" s="13"/>
      <c r="CE581" s="33"/>
      <c r="CF581" s="33"/>
      <c r="CG581" s="33"/>
      <c r="CH581" s="33"/>
    </row>
    <row r="582" spans="2:86" ht="18.600000000000001" customHeight="1"/>
    <row r="583" spans="2:86" ht="18.600000000000001" customHeight="1" thickBot="1">
      <c r="E583" s="6" t="s">
        <v>3</v>
      </c>
      <c r="J583" s="6" t="s">
        <v>5</v>
      </c>
      <c r="O583" s="6" t="s">
        <v>10</v>
      </c>
      <c r="T583" s="6" t="s">
        <v>6</v>
      </c>
      <c r="Y583" s="6" t="s">
        <v>11</v>
      </c>
      <c r="AD583" s="6" t="s">
        <v>12</v>
      </c>
      <c r="AI583" s="6" t="s">
        <v>13</v>
      </c>
      <c r="AN583" s="6" t="s">
        <v>14</v>
      </c>
      <c r="AS583" s="6" t="s">
        <v>15</v>
      </c>
      <c r="AX583" s="6" t="s">
        <v>19</v>
      </c>
      <c r="BC583" s="6" t="s">
        <v>17</v>
      </c>
      <c r="BH583" s="6" t="s">
        <v>20</v>
      </c>
      <c r="BM583" s="6" t="s">
        <v>18</v>
      </c>
      <c r="BQ583" s="26" t="s">
        <v>16</v>
      </c>
      <c r="BR583" s="26"/>
      <c r="BS583" s="21"/>
      <c r="BT583" s="21"/>
      <c r="BU583" s="21"/>
      <c r="BV583" s="21"/>
      <c r="BW583" s="26" t="s">
        <v>21</v>
      </c>
      <c r="BX583" s="21"/>
      <c r="BY583" s="21"/>
    </row>
    <row r="584" spans="2:86" ht="18.600000000000001" customHeight="1" thickBot="1">
      <c r="B584" s="11"/>
      <c r="D584" s="266" t="s">
        <v>113</v>
      </c>
      <c r="E584" s="267"/>
      <c r="F584" s="268" t="s">
        <v>114</v>
      </c>
      <c r="G584" s="269"/>
      <c r="H584" s="237"/>
      <c r="I584" s="262" t="s">
        <v>0</v>
      </c>
      <c r="J584" s="263"/>
      <c r="K584" s="264" t="s">
        <v>1</v>
      </c>
      <c r="L584" s="265"/>
      <c r="M584" s="21"/>
      <c r="N584" s="262" t="s">
        <v>115</v>
      </c>
      <c r="O584" s="263"/>
      <c r="P584" s="264" t="s">
        <v>116</v>
      </c>
      <c r="Q584" s="265"/>
      <c r="R584" s="21"/>
      <c r="S584" s="266" t="s">
        <v>117</v>
      </c>
      <c r="T584" s="267"/>
      <c r="U584" s="268" t="s">
        <v>118</v>
      </c>
      <c r="V584" s="269"/>
      <c r="W584" s="20"/>
      <c r="X584" s="262" t="s">
        <v>119</v>
      </c>
      <c r="Y584" s="263"/>
      <c r="Z584" s="264" t="s">
        <v>120</v>
      </c>
      <c r="AA584" s="265"/>
      <c r="AB584" s="20"/>
      <c r="AC584" s="262" t="s">
        <v>121</v>
      </c>
      <c r="AD584" s="263"/>
      <c r="AE584" s="264" t="s">
        <v>7</v>
      </c>
      <c r="AF584" s="265"/>
      <c r="AG584" s="20"/>
      <c r="AH584" s="262" t="s">
        <v>122</v>
      </c>
      <c r="AI584" s="263"/>
      <c r="AJ584" s="264" t="s">
        <v>123</v>
      </c>
      <c r="AK584" s="265"/>
      <c r="AL584" s="20"/>
      <c r="AM584" s="266" t="s">
        <v>124</v>
      </c>
      <c r="AN584" s="267"/>
      <c r="AO584" s="268" t="s">
        <v>125</v>
      </c>
      <c r="AP584" s="269"/>
      <c r="AQ584" s="21"/>
      <c r="AR584" s="262" t="s">
        <v>126</v>
      </c>
      <c r="AS584" s="263"/>
      <c r="AT584" s="264" t="s">
        <v>2</v>
      </c>
      <c r="AU584" s="265"/>
      <c r="AV584" s="41"/>
      <c r="AW584" s="262" t="s">
        <v>127</v>
      </c>
      <c r="AX584" s="263"/>
      <c r="AY584" s="264" t="s">
        <v>128</v>
      </c>
      <c r="AZ584" s="265"/>
      <c r="BA584" s="20"/>
      <c r="BB584" s="262" t="s">
        <v>129</v>
      </c>
      <c r="BC584" s="263"/>
      <c r="BD584" s="264" t="s">
        <v>130</v>
      </c>
      <c r="BE584" s="265"/>
      <c r="BF584" s="41"/>
      <c r="BG584" s="266" t="s">
        <v>131</v>
      </c>
      <c r="BH584" s="267"/>
      <c r="BI584" s="268" t="s">
        <v>132</v>
      </c>
      <c r="BJ584" s="269"/>
      <c r="BK584" s="41"/>
      <c r="BL584" s="262" t="s">
        <v>133</v>
      </c>
      <c r="BM584" s="263"/>
      <c r="BN584" s="264" t="s">
        <v>134</v>
      </c>
      <c r="BO584" s="265"/>
      <c r="BP584" s="41"/>
      <c r="BQ584" s="262" t="s">
        <v>135</v>
      </c>
      <c r="BR584" s="263"/>
      <c r="BS584" s="264" t="s">
        <v>136</v>
      </c>
      <c r="BT584" s="265"/>
      <c r="BU584" s="20"/>
      <c r="BV584" s="262" t="s">
        <v>137</v>
      </c>
      <c r="BW584" s="263"/>
      <c r="BX584" s="264" t="s">
        <v>138</v>
      </c>
      <c r="BY584" s="265"/>
      <c r="CA584" s="27" t="s">
        <v>8</v>
      </c>
      <c r="CC584" s="113" t="s">
        <v>74</v>
      </c>
      <c r="CD584" s="13"/>
      <c r="CE584" s="33"/>
      <c r="CF584" s="33"/>
      <c r="CG584" s="33"/>
      <c r="CH584" s="33"/>
    </row>
    <row r="585" spans="2:86" ht="18.600000000000001" customHeight="1" thickTop="1" thickBot="1">
      <c r="B585" s="37">
        <v>1.68</v>
      </c>
      <c r="D585" s="1">
        <v>1</v>
      </c>
      <c r="E585" s="7">
        <v>0</v>
      </c>
      <c r="F585" s="2">
        <v>0</v>
      </c>
      <c r="G585" s="8">
        <v>0</v>
      </c>
      <c r="I585" s="1">
        <v>1</v>
      </c>
      <c r="J585" s="9">
        <v>0</v>
      </c>
      <c r="K585" s="2">
        <v>0</v>
      </c>
      <c r="L585" s="8">
        <f t="shared" ref="L585:L648" si="5407">IF(0=(1-$J$9*$K$9*$B585^2),10^18,$B585*$K$9/(1-$J$9*$K$9*$B585^2))</f>
        <v>5.7977645152590407</v>
      </c>
      <c r="N585" s="1">
        <f t="shared" ref="N585" si="5408">D585*I585+F585*I588-E585*J585-G585*J588</f>
        <v>1</v>
      </c>
      <c r="O585" s="9">
        <f t="shared" ref="O585" si="5409">(D585*J585+E585*I585+F585*J588+G585*I588)</f>
        <v>0</v>
      </c>
      <c r="P585" s="2">
        <f t="shared" ref="P585" si="5410">D585*K585+F585*K588-E585*L585-G585*L588</f>
        <v>0</v>
      </c>
      <c r="Q585" s="8">
        <f t="shared" ref="Q585" si="5411">(D585*L585+E585*K585+F585*L588+G585*K588)</f>
        <v>5.7977645152590407</v>
      </c>
      <c r="S585" s="1">
        <v>1</v>
      </c>
      <c r="T585" s="7">
        <v>0</v>
      </c>
      <c r="U585" s="2">
        <v>0</v>
      </c>
      <c r="V585" s="8">
        <v>0</v>
      </c>
      <c r="X585" s="1">
        <f t="shared" ref="X585" si="5412">N585*S585+P585*S588-O585*T585-Q585*T588</f>
        <v>-13.72043134001046</v>
      </c>
      <c r="Y585" s="9">
        <f t="shared" ref="Y585" si="5413">(N585*T585+O585*S585+P585*T588+Q585*S588)</f>
        <v>0</v>
      </c>
      <c r="Z585" s="2">
        <f t="shared" ref="Z585" si="5414">N585*U585+P585*U588-O585*V585-Q585*V588</f>
        <v>0</v>
      </c>
      <c r="AA585" s="8">
        <f t="shared" ref="AA585" si="5415">(N585*V585+O585*U585+P585*V588+Q585*U588)</f>
        <v>5.7977645152590407</v>
      </c>
      <c r="AB585" s="20"/>
      <c r="AC585" s="1">
        <v>1</v>
      </c>
      <c r="AD585" s="9">
        <v>0</v>
      </c>
      <c r="AE585" s="2">
        <v>0</v>
      </c>
      <c r="AF585" s="8">
        <f t="shared" ref="AF585:AF648" si="5416">IF(0=(1-$AE$9*$AD$9*$B585^2),10^18,$B585*$AE$9/(1-$AE$9*$AD$9*$B585^2))</f>
        <v>-1.1411253257385929</v>
      </c>
      <c r="AH585" s="1">
        <f t="shared" ref="AH585" si="5417">X585*AC585+Z585*AC588-Y585*AD585-AA585*AD588</f>
        <v>-13.72043134001046</v>
      </c>
      <c r="AI585" s="9">
        <f t="shared" ref="AI585" si="5418">(X585*AD585+Y585*AC585+Z585*AD588+AA585*AC588)</f>
        <v>0</v>
      </c>
      <c r="AJ585" s="2">
        <f t="shared" ref="AJ585" si="5419">X585*AE585+Z585*AE588-Y585*AF585-AA585*AF588</f>
        <v>0</v>
      </c>
      <c r="AK585" s="8">
        <f t="shared" ref="AK585" si="5420">(X585*AF585+Y585*AE585+Z585*AF588+AA585*AE588)</f>
        <v>21.454496197402477</v>
      </c>
      <c r="AM585" s="1">
        <v>1</v>
      </c>
      <c r="AN585" s="7">
        <v>0</v>
      </c>
      <c r="AO585" s="2">
        <v>0</v>
      </c>
      <c r="AP585" s="8">
        <v>0</v>
      </c>
      <c r="AR585" s="1">
        <f t="shared" ref="AR585" si="5421">AH585*AM585+AJ585*AM588-AI585*AN585-AK585*AN588</f>
        <v>-59.776884144959155</v>
      </c>
      <c r="AS585" s="9">
        <f t="shared" ref="AS585" si="5422">(AH585*AN585+AI585*AM585+AJ585*AN588+AK585*AM588)</f>
        <v>0</v>
      </c>
      <c r="AT585" s="2">
        <f t="shared" ref="AT585" si="5423">AH585*AO585+AJ585*AO588-AI585*AP585-AK585*AP588</f>
        <v>0</v>
      </c>
      <c r="AU585" s="8">
        <f t="shared" ref="AU585" si="5424">(AH585*AP585+AI585*AO585+AJ585*AP588+AK585*AO588)</f>
        <v>21.454496197402477</v>
      </c>
      <c r="AV585" s="20"/>
      <c r="AW585" s="1">
        <v>1</v>
      </c>
      <c r="AX585" s="9">
        <v>0</v>
      </c>
      <c r="AY585" s="2">
        <v>0</v>
      </c>
      <c r="AZ585" s="8">
        <f t="shared" ref="AZ585:AZ648" si="5425">IF(0=(1-$AX$9*$AY$9*$B585^2),10^18,$B585*$AY$9/(1-$AX$9*$AY$9*$B585^2))</f>
        <v>-2.2033316914731547</v>
      </c>
      <c r="BB585" s="1">
        <f t="shared" ref="BB585" si="5426">AR585*AW585+AT585*AW588-AS585*AX585-AU585*AX588</f>
        <v>-59.776884144959155</v>
      </c>
      <c r="BC585" s="9">
        <f t="shared" ref="BC585" si="5427">(AR585*AX585+AS585*AW585+AT585*AX588+AU585*AW588)</f>
        <v>0</v>
      </c>
      <c r="BD585" s="2">
        <f t="shared" ref="BD585" si="5428">AR585*AY585+AT585*AY588-AS585*AZ585-AU585*AZ588</f>
        <v>0</v>
      </c>
      <c r="BE585" s="8">
        <f t="shared" ref="BE585" si="5429">(AR585*AZ585+AS585*AY585+AT585*AZ588+AU585*AY588)</f>
        <v>153.16279945151012</v>
      </c>
      <c r="BG585" s="1">
        <v>1</v>
      </c>
      <c r="BH585" s="7">
        <v>0</v>
      </c>
      <c r="BI585" s="2">
        <v>0</v>
      </c>
      <c r="BJ585" s="8">
        <v>0</v>
      </c>
      <c r="BK585" s="20"/>
      <c r="BL585" s="1">
        <f t="shared" ref="BL585" si="5430">BB585*BG585+BD585*BG588-BC585*BH585-BE585*BH588</f>
        <v>-274.89097271861613</v>
      </c>
      <c r="BM585" s="9">
        <f t="shared" ref="BM585" si="5431">(BB585*BH585+BC585*BG585+BD585*BH588+BE585*BG588)</f>
        <v>0</v>
      </c>
      <c r="BN585" s="2">
        <f t="shared" ref="BN585" si="5432">BB585*BI585+BD585*BI588-BC585*BJ585-BE585*BJ588</f>
        <v>0</v>
      </c>
      <c r="BO585" s="8">
        <f t="shared" ref="BO585" si="5433">(BB585*BJ585+BC585*BI585+BD585*BJ588+BE585*BI588)</f>
        <v>153.16279945151012</v>
      </c>
      <c r="BP585" s="20"/>
      <c r="BQ585" s="16">
        <v>1</v>
      </c>
      <c r="BR585" s="23">
        <v>0</v>
      </c>
      <c r="BS585" s="14">
        <v>0</v>
      </c>
      <c r="BT585" s="22">
        <v>0</v>
      </c>
      <c r="BV585" s="1">
        <f t="shared" ref="BV585" si="5434">BL585*BQ585+BN585*BQ588-BM585*BR585-BO585*BR588</f>
        <v>-274.89097271861613</v>
      </c>
      <c r="BW585" s="9">
        <f t="shared" ref="BW585" si="5435">(BL585*BR585+BM585*BQ585+BN585*BR588+BO585*BQ588)</f>
        <v>153.16279945151012</v>
      </c>
      <c r="BX585" s="2">
        <f t="shared" ref="BX585" si="5436">BL585*BS585+BN585*BS588-BM585*BT585-BO585*BT588</f>
        <v>0</v>
      </c>
      <c r="BY585" s="8">
        <f t="shared" ref="BY585" si="5437">(BL585*BT585+BM585*BS585+BN585*BT588+BO585*BS588)</f>
        <v>153.16279945151012</v>
      </c>
      <c r="CA585" s="28">
        <f t="shared" ref="CA585" si="5438">20*LOG(((1+$BR$9)/$BR$9)/((BV585+BV588)^2+(BW585+BW588)^2)^0.5)</f>
        <v>-50.190851302174657</v>
      </c>
      <c r="CC585" s="114">
        <f t="shared" ref="CC585" si="5439">((BV585^2+BW585^2)^0.5)/((BV588^2+BW588^2)^0.5)</f>
        <v>0.55720203201280294</v>
      </c>
      <c r="CD585" s="13"/>
      <c r="CE585" s="33"/>
      <c r="CF585" s="33"/>
      <c r="CG585" s="33"/>
      <c r="CH585" s="33"/>
    </row>
    <row r="586" spans="2:86" ht="18.600000000000001" customHeight="1" thickBot="1">
      <c r="D586" s="3"/>
      <c r="G586" s="4"/>
      <c r="I586" s="3"/>
      <c r="L586" s="4"/>
      <c r="N586" s="3"/>
      <c r="Q586" s="4"/>
      <c r="S586" s="3"/>
      <c r="V586" s="4"/>
      <c r="X586" s="3"/>
      <c r="AA586" s="4"/>
      <c r="AC586" s="3"/>
      <c r="AF586" s="4"/>
      <c r="AH586" s="3"/>
      <c r="AK586" s="4"/>
      <c r="AM586" s="3"/>
      <c r="AP586" s="4"/>
      <c r="AR586" s="3"/>
      <c r="AU586" s="4"/>
      <c r="AW586" s="3"/>
      <c r="AZ586" s="4"/>
      <c r="BB586" s="3"/>
      <c r="BE586" s="4"/>
      <c r="BG586" s="3"/>
      <c r="BJ586" s="4"/>
      <c r="BL586" s="3"/>
      <c r="BO586" s="4"/>
      <c r="BQ586" s="16"/>
      <c r="BR586" s="14"/>
      <c r="BS586" s="14"/>
      <c r="BT586" s="17"/>
      <c r="BV586" s="3"/>
      <c r="BY586" s="4"/>
      <c r="CC586" s="115"/>
      <c r="CD586" s="13"/>
      <c r="CE586" s="33"/>
      <c r="CF586" s="33"/>
      <c r="CG586" s="33"/>
      <c r="CH586" s="33"/>
    </row>
    <row r="587" spans="2:86" ht="18.600000000000001" customHeight="1" thickBot="1">
      <c r="D587" s="271" t="s">
        <v>141</v>
      </c>
      <c r="E587" s="272"/>
      <c r="F587" s="273" t="s">
        <v>142</v>
      </c>
      <c r="G587" s="274"/>
      <c r="H587" s="237"/>
      <c r="I587" s="271" t="s">
        <v>143</v>
      </c>
      <c r="J587" s="272"/>
      <c r="K587" s="273" t="s">
        <v>144</v>
      </c>
      <c r="L587" s="274"/>
      <c r="N587" s="262" t="s">
        <v>145</v>
      </c>
      <c r="O587" s="263"/>
      <c r="P587" s="264" t="s">
        <v>146</v>
      </c>
      <c r="Q587" s="265"/>
      <c r="S587" s="271" t="s">
        <v>147</v>
      </c>
      <c r="T587" s="272"/>
      <c r="U587" s="273" t="s">
        <v>148</v>
      </c>
      <c r="V587" s="274"/>
      <c r="W587" s="20"/>
      <c r="X587" s="262" t="s">
        <v>149</v>
      </c>
      <c r="Y587" s="263"/>
      <c r="Z587" s="264" t="s">
        <v>150</v>
      </c>
      <c r="AA587" s="265"/>
      <c r="AB587" s="20"/>
      <c r="AC587" s="271" t="s">
        <v>151</v>
      </c>
      <c r="AD587" s="272"/>
      <c r="AE587" s="273" t="s">
        <v>152</v>
      </c>
      <c r="AF587" s="274"/>
      <c r="AG587" s="20"/>
      <c r="AH587" s="262" t="s">
        <v>153</v>
      </c>
      <c r="AI587" s="263"/>
      <c r="AJ587" s="264" t="s">
        <v>154</v>
      </c>
      <c r="AK587" s="265"/>
      <c r="AL587" s="20"/>
      <c r="AM587" s="271" t="s">
        <v>155</v>
      </c>
      <c r="AN587" s="272"/>
      <c r="AO587" s="273" t="s">
        <v>156</v>
      </c>
      <c r="AP587" s="274"/>
      <c r="AR587" s="262" t="s">
        <v>157</v>
      </c>
      <c r="AS587" s="263"/>
      <c r="AT587" s="264" t="s">
        <v>158</v>
      </c>
      <c r="AU587" s="265"/>
      <c r="AV587" s="41"/>
      <c r="AW587" s="271" t="s">
        <v>159</v>
      </c>
      <c r="AX587" s="272"/>
      <c r="AY587" s="273" t="s">
        <v>160</v>
      </c>
      <c r="AZ587" s="274"/>
      <c r="BA587" s="20"/>
      <c r="BB587" s="262" t="s">
        <v>161</v>
      </c>
      <c r="BC587" s="263"/>
      <c r="BD587" s="264" t="s">
        <v>162</v>
      </c>
      <c r="BE587" s="265"/>
      <c r="BF587" s="41"/>
      <c r="BG587" s="271" t="s">
        <v>163</v>
      </c>
      <c r="BH587" s="272"/>
      <c r="BI587" s="273" t="s">
        <v>164</v>
      </c>
      <c r="BJ587" s="274"/>
      <c r="BK587" s="41"/>
      <c r="BL587" s="262" t="s">
        <v>165</v>
      </c>
      <c r="BM587" s="263"/>
      <c r="BN587" s="264" t="s">
        <v>166</v>
      </c>
      <c r="BO587" s="265"/>
      <c r="BP587" s="41"/>
      <c r="BQ587" s="271" t="s">
        <v>167</v>
      </c>
      <c r="BR587" s="272"/>
      <c r="BS587" s="273" t="s">
        <v>168</v>
      </c>
      <c r="BT587" s="274"/>
      <c r="BU587" s="20"/>
      <c r="BV587" s="262" t="s">
        <v>169</v>
      </c>
      <c r="BW587" s="263"/>
      <c r="BX587" s="264" t="s">
        <v>170</v>
      </c>
      <c r="BY587" s="265"/>
      <c r="CA587" s="55" t="s">
        <v>35</v>
      </c>
      <c r="CC587" s="116" t="s">
        <v>75</v>
      </c>
      <c r="CD587" s="13"/>
      <c r="CE587" s="33"/>
      <c r="CF587" s="33"/>
      <c r="CG587" s="33"/>
      <c r="CH587" s="33"/>
    </row>
    <row r="588" spans="2:86" ht="18.600000000000001" customHeight="1" thickTop="1" thickBot="1">
      <c r="D588" s="1">
        <v>0</v>
      </c>
      <c r="E588" s="9">
        <f t="shared" ref="E588" si="5440">$E$9*$B585</f>
        <v>1.9770240000000001</v>
      </c>
      <c r="F588" s="2">
        <v>1</v>
      </c>
      <c r="G588" s="8">
        <v>0</v>
      </c>
      <c r="I588" s="1">
        <v>0</v>
      </c>
      <c r="J588" s="9">
        <v>0</v>
      </c>
      <c r="K588" s="2">
        <v>1</v>
      </c>
      <c r="L588" s="8">
        <v>0</v>
      </c>
      <c r="N588" s="1">
        <f t="shared" ref="N588" si="5441">D588*I585+F588*I588-E588*J585-G588*J588</f>
        <v>0</v>
      </c>
      <c r="O588" s="9">
        <f t="shared" ref="O588" si="5442">(D588*J585+E588*I585+F588*J588+G588*I588)</f>
        <v>1.9770240000000001</v>
      </c>
      <c r="P588" s="2">
        <f t="shared" ref="P588" si="5443">D588*K585+F588*K588-E588*L585-G588*L588</f>
        <v>-10.46231959301549</v>
      </c>
      <c r="Q588" s="8">
        <f t="shared" ref="Q588" si="5444">(D588*L585+E588*K585+F588*L588+G588*K588)</f>
        <v>0</v>
      </c>
      <c r="S588" s="1">
        <v>0</v>
      </c>
      <c r="T588" s="9">
        <f t="shared" ref="T588" si="5445">$T$9*$B585</f>
        <v>2.5389840000000001</v>
      </c>
      <c r="U588" s="2">
        <v>1</v>
      </c>
      <c r="V588" s="8">
        <v>0</v>
      </c>
      <c r="X588" s="1">
        <f t="shared" ref="X588" si="5446">N588*S585+P588*S588-O588*T585-Q588*T588</f>
        <v>0</v>
      </c>
      <c r="Y588" s="9">
        <f t="shared" ref="Y588" si="5447">(N588*T585+O588*S585+P588*T588+Q588*S588)</f>
        <v>-24.586638049552842</v>
      </c>
      <c r="Z588" s="2">
        <f t="shared" ref="Z588" si="5448">N588*U585+P588*U588-O588*V585-Q588*V588</f>
        <v>-10.46231959301549</v>
      </c>
      <c r="AA588" s="8">
        <f t="shared" ref="AA588" si="5449">(N588*V585+O588*U585+P588*V588+Q588*U588)</f>
        <v>0</v>
      </c>
      <c r="AB588" s="20"/>
      <c r="AC588" s="1">
        <v>0</v>
      </c>
      <c r="AD588" s="9">
        <v>0</v>
      </c>
      <c r="AE588" s="2">
        <v>1</v>
      </c>
      <c r="AF588" s="8">
        <v>0</v>
      </c>
      <c r="AH588" s="1">
        <f t="shared" ref="AH588" si="5450">X588*AC585+Z588*AC588-Y588*AD585-AA588*AD588</f>
        <v>0</v>
      </c>
      <c r="AI588" s="9">
        <f t="shared" ref="AI588" si="5451">(X588*AD585+Y588*AC585+Z588*AD588+AA588*AC588)</f>
        <v>-24.586638049552842</v>
      </c>
      <c r="AJ588" s="2">
        <f t="shared" ref="AJ588" si="5452">X588*AE585+Z588*AE588-Y588*AF585-AA588*AF588</f>
        <v>-38.518754946128361</v>
      </c>
      <c r="AK588" s="8">
        <f t="shared" ref="AK588" si="5453">(X588*AF585+Y588*AE585+Z588*AF588+AA588*AE588)</f>
        <v>0</v>
      </c>
      <c r="AM588" s="1">
        <v>0</v>
      </c>
      <c r="AN588" s="9">
        <f t="shared" ref="AN588" si="5454">$AN$9*$B585</f>
        <v>2.1467040000000002</v>
      </c>
      <c r="AO588" s="2">
        <v>1</v>
      </c>
      <c r="AP588" s="8">
        <v>0</v>
      </c>
      <c r="AR588" s="1">
        <f t="shared" ref="AR588" si="5455">AH588*AM585+AJ588*AM588-AI588*AN585-AK588*AN588</f>
        <v>0</v>
      </c>
      <c r="AS588" s="9">
        <f t="shared" ref="AS588" si="5456">(AH588*AN585+AI588*AM585+AJ588*AN588+AK588*AM588)</f>
        <v>-107.27500336742639</v>
      </c>
      <c r="AT588" s="2">
        <f t="shared" ref="AT588" si="5457">AH588*AO585+AJ588*AO588-AI588*AP585-AK588*AP588</f>
        <v>-38.518754946128361</v>
      </c>
      <c r="AU588" s="8">
        <f t="shared" ref="AU588" si="5458">(AH588*AP585+AI588*AO585+AJ588*AP588+AK588*AO588)</f>
        <v>0</v>
      </c>
      <c r="AV588" s="20"/>
      <c r="AW588" s="1">
        <v>0</v>
      </c>
      <c r="AX588" s="9">
        <v>0</v>
      </c>
      <c r="AY588" s="2">
        <v>1</v>
      </c>
      <c r="AZ588" s="8">
        <v>0</v>
      </c>
      <c r="BB588" s="1">
        <f t="shared" ref="BB588" si="5459">AR588*AW585+AT588*AW588-AS588*AX585-AU588*AX588</f>
        <v>0</v>
      </c>
      <c r="BC588" s="9">
        <f t="shared" ref="BC588" si="5460">(AR588*AX585+AS588*AW585+AT588*AX588+AU588*AW588)</f>
        <v>-107.27500336742639</v>
      </c>
      <c r="BD588" s="2">
        <f t="shared" ref="BD588" si="5461">AR588*AY585+AT588*AY588-AS588*AZ585-AU588*AZ588</f>
        <v>-274.88116956846835</v>
      </c>
      <c r="BE588" s="8">
        <f t="shared" ref="BE588" si="5462">(AR588*AZ585+AS588*AY585+AT588*AZ588+AU588*AY588)</f>
        <v>0</v>
      </c>
      <c r="BG588" s="1">
        <v>0</v>
      </c>
      <c r="BH588" s="9">
        <f t="shared" ref="BH588" si="5463">$BH$9*$B585</f>
        <v>1.40448</v>
      </c>
      <c r="BI588" s="2">
        <v>1</v>
      </c>
      <c r="BJ588" s="8">
        <v>0</v>
      </c>
      <c r="BK588" s="20"/>
      <c r="BL588" s="1">
        <f t="shared" ref="BL588" si="5464">BB588*BG585+BD588*BG588-BC588*BH585-BE588*BH588</f>
        <v>0</v>
      </c>
      <c r="BM588" s="9">
        <f t="shared" ref="BM588" si="5465">(BB588*BH585+BC588*BG585+BD588*BH588+BE588*BG588)</f>
        <v>-493.34010840294883</v>
      </c>
      <c r="BN588" s="2">
        <f t="shared" ref="BN588" si="5466">BB588*BI585+BD588*BI588-BC588*BJ585-BE588*BJ588</f>
        <v>-274.88116956846835</v>
      </c>
      <c r="BO588" s="8">
        <f t="shared" ref="BO588" si="5467">(BB588*BJ585+BC588*BI585+BD588*BJ588+BE588*BI588)</f>
        <v>0</v>
      </c>
      <c r="BP588" s="20"/>
      <c r="BQ588" s="18">
        <f t="shared" ref="BQ588:BQ651" si="5468">1/$BR$9</f>
        <v>1</v>
      </c>
      <c r="BR588" s="25">
        <v>0</v>
      </c>
      <c r="BS588" s="19">
        <v>1</v>
      </c>
      <c r="BT588" s="24">
        <v>0</v>
      </c>
      <c r="BV588" s="1">
        <f t="shared" ref="BV588" si="5469">BL588*BQ585+BN588*BQ588-BM588*BR585-BO588*BR588</f>
        <v>-274.88116956846835</v>
      </c>
      <c r="BW588" s="9">
        <f t="shared" ref="BW588" si="5470">(BL588*BR585+BM588*BQ585+BN588*BR588+BO588*BQ588)</f>
        <v>-493.34010840294883</v>
      </c>
      <c r="BX588" s="2">
        <f t="shared" ref="BX588" si="5471">BL588*BS585+BN588*BS588-BM588*BT585-BO588*BT588</f>
        <v>-274.88116956846835</v>
      </c>
      <c r="BY588" s="8">
        <f t="shared" ref="BY588" si="5472">(BL588*BT585+BM588*BS585+BN588*BT588+BO588*BS588)</f>
        <v>0</v>
      </c>
      <c r="CA588" s="56">
        <f t="shared" ref="CA588" si="5473">(180/PI())*ATAN(-1*(BW585+BW588)/(BV585+BV588))</f>
        <v>-31.747587258789526</v>
      </c>
      <c r="CC588" s="117">
        <f t="shared" ref="CC588" si="5474">20*LOG(((1-(10^(CA585/20)^2)*(1-((1-CC585)/(1+CC585))^2))^0.5))</f>
        <v>-3.8201802107103687E-5</v>
      </c>
      <c r="CD588" s="13"/>
      <c r="CE588" s="33"/>
      <c r="CF588" s="33"/>
      <c r="CG588" s="33"/>
      <c r="CH588" s="33"/>
    </row>
    <row r="589" spans="2:86" ht="18.600000000000001" customHeight="1"/>
    <row r="590" spans="2:86" ht="18.600000000000001" customHeight="1" thickBot="1">
      <c r="E590" s="6" t="s">
        <v>3</v>
      </c>
      <c r="J590" s="6" t="s">
        <v>5</v>
      </c>
      <c r="O590" s="6" t="s">
        <v>10</v>
      </c>
      <c r="T590" s="6" t="s">
        <v>6</v>
      </c>
      <c r="Y590" s="6" t="s">
        <v>11</v>
      </c>
      <c r="AD590" s="6" t="s">
        <v>12</v>
      </c>
      <c r="AI590" s="6" t="s">
        <v>13</v>
      </c>
      <c r="AN590" s="6" t="s">
        <v>14</v>
      </c>
      <c r="AS590" s="6" t="s">
        <v>15</v>
      </c>
      <c r="AX590" s="6" t="s">
        <v>19</v>
      </c>
      <c r="BC590" s="6" t="s">
        <v>17</v>
      </c>
      <c r="BH590" s="6" t="s">
        <v>20</v>
      </c>
      <c r="BM590" s="6" t="s">
        <v>18</v>
      </c>
      <c r="BQ590" s="26" t="s">
        <v>16</v>
      </c>
      <c r="BR590" s="26"/>
      <c r="BS590" s="21"/>
      <c r="BT590" s="21"/>
      <c r="BU590" s="21"/>
      <c r="BV590" s="21"/>
      <c r="BW590" s="26" t="s">
        <v>21</v>
      </c>
      <c r="BX590" s="21"/>
      <c r="BY590" s="21"/>
    </row>
    <row r="591" spans="2:86" ht="18.600000000000001" customHeight="1" thickBot="1">
      <c r="B591" s="11"/>
      <c r="D591" s="266" t="s">
        <v>113</v>
      </c>
      <c r="E591" s="267"/>
      <c r="F591" s="268" t="s">
        <v>114</v>
      </c>
      <c r="G591" s="269"/>
      <c r="H591" s="237"/>
      <c r="I591" s="262" t="s">
        <v>0</v>
      </c>
      <c r="J591" s="263"/>
      <c r="K591" s="264" t="s">
        <v>1</v>
      </c>
      <c r="L591" s="265"/>
      <c r="M591" s="21"/>
      <c r="N591" s="262" t="s">
        <v>115</v>
      </c>
      <c r="O591" s="263"/>
      <c r="P591" s="264" t="s">
        <v>116</v>
      </c>
      <c r="Q591" s="265"/>
      <c r="R591" s="21"/>
      <c r="S591" s="266" t="s">
        <v>117</v>
      </c>
      <c r="T591" s="267"/>
      <c r="U591" s="268" t="s">
        <v>118</v>
      </c>
      <c r="V591" s="269"/>
      <c r="W591" s="20"/>
      <c r="X591" s="262" t="s">
        <v>119</v>
      </c>
      <c r="Y591" s="263"/>
      <c r="Z591" s="264" t="s">
        <v>120</v>
      </c>
      <c r="AA591" s="265"/>
      <c r="AB591" s="20"/>
      <c r="AC591" s="262" t="s">
        <v>121</v>
      </c>
      <c r="AD591" s="263"/>
      <c r="AE591" s="264" t="s">
        <v>7</v>
      </c>
      <c r="AF591" s="265"/>
      <c r="AG591" s="20"/>
      <c r="AH591" s="262" t="s">
        <v>122</v>
      </c>
      <c r="AI591" s="263"/>
      <c r="AJ591" s="264" t="s">
        <v>123</v>
      </c>
      <c r="AK591" s="265"/>
      <c r="AL591" s="20"/>
      <c r="AM591" s="266" t="s">
        <v>124</v>
      </c>
      <c r="AN591" s="267"/>
      <c r="AO591" s="268" t="s">
        <v>125</v>
      </c>
      <c r="AP591" s="269"/>
      <c r="AQ591" s="21"/>
      <c r="AR591" s="262" t="s">
        <v>126</v>
      </c>
      <c r="AS591" s="263"/>
      <c r="AT591" s="264" t="s">
        <v>2</v>
      </c>
      <c r="AU591" s="265"/>
      <c r="AV591" s="41"/>
      <c r="AW591" s="262" t="s">
        <v>127</v>
      </c>
      <c r="AX591" s="263"/>
      <c r="AY591" s="264" t="s">
        <v>128</v>
      </c>
      <c r="AZ591" s="265"/>
      <c r="BA591" s="20"/>
      <c r="BB591" s="262" t="s">
        <v>129</v>
      </c>
      <c r="BC591" s="263"/>
      <c r="BD591" s="264" t="s">
        <v>130</v>
      </c>
      <c r="BE591" s="265"/>
      <c r="BF591" s="41"/>
      <c r="BG591" s="266" t="s">
        <v>131</v>
      </c>
      <c r="BH591" s="267"/>
      <c r="BI591" s="268" t="s">
        <v>132</v>
      </c>
      <c r="BJ591" s="269"/>
      <c r="BK591" s="41"/>
      <c r="BL591" s="262" t="s">
        <v>133</v>
      </c>
      <c r="BM591" s="263"/>
      <c r="BN591" s="264" t="s">
        <v>134</v>
      </c>
      <c r="BO591" s="265"/>
      <c r="BP591" s="41"/>
      <c r="BQ591" s="262" t="s">
        <v>135</v>
      </c>
      <c r="BR591" s="263"/>
      <c r="BS591" s="264" t="s">
        <v>136</v>
      </c>
      <c r="BT591" s="265"/>
      <c r="BU591" s="20"/>
      <c r="BV591" s="262" t="s">
        <v>137</v>
      </c>
      <c r="BW591" s="263"/>
      <c r="BX591" s="264" t="s">
        <v>138</v>
      </c>
      <c r="BY591" s="265"/>
      <c r="CA591" s="27" t="s">
        <v>8</v>
      </c>
      <c r="CC591" s="113" t="s">
        <v>74</v>
      </c>
      <c r="CD591" s="13"/>
      <c r="CE591" s="33"/>
      <c r="CF591" s="33"/>
      <c r="CG591" s="33"/>
      <c r="CH591" s="33"/>
    </row>
    <row r="592" spans="2:86" ht="18.600000000000001" customHeight="1" thickTop="1" thickBot="1">
      <c r="B592" s="37">
        <v>1.7</v>
      </c>
      <c r="D592" s="1">
        <v>1</v>
      </c>
      <c r="E592" s="7">
        <v>0</v>
      </c>
      <c r="F592" s="2">
        <v>0</v>
      </c>
      <c r="G592" s="8">
        <v>0</v>
      </c>
      <c r="I592" s="1">
        <v>1</v>
      </c>
      <c r="J592" s="9">
        <v>0</v>
      </c>
      <c r="K592" s="2">
        <v>0</v>
      </c>
      <c r="L592" s="8">
        <f t="shared" ref="L592:L655" si="5475">IF(0=(1-$J$9*$K$9*$B592^2),10^18,$B592*$K$9/(1-$J$9*$K$9*$B592^2))</f>
        <v>6.1447437743790028</v>
      </c>
      <c r="N592" s="1">
        <f t="shared" ref="N592" si="5476">D592*I592+F592*I595-E592*J592-G592*J595</f>
        <v>1</v>
      </c>
      <c r="O592" s="9">
        <f t="shared" ref="O592" si="5477">(D592*J592+E592*I592+F592*J595+G592*I595)</f>
        <v>0</v>
      </c>
      <c r="P592" s="2">
        <f t="shared" ref="P592" si="5478">D592*K592+F592*K595-E592*L592-G592*L595</f>
        <v>0</v>
      </c>
      <c r="Q592" s="8">
        <f t="shared" ref="Q592" si="5479">(D592*L592+E592*K592+F592*L595+G592*K595)</f>
        <v>6.1447437743790028</v>
      </c>
      <c r="S592" s="1">
        <v>1</v>
      </c>
      <c r="T592" s="7">
        <v>0</v>
      </c>
      <c r="U592" s="2">
        <v>0</v>
      </c>
      <c r="V592" s="8">
        <v>0</v>
      </c>
      <c r="X592" s="1">
        <f t="shared" ref="X592" si="5480">N592*S592+P592*S595-O592*T592-Q592*T595</f>
        <v>-14.787137152572278</v>
      </c>
      <c r="Y592" s="9">
        <f t="shared" ref="Y592" si="5481">(N592*T592+O592*S592+P592*T595+Q592*S595)</f>
        <v>0</v>
      </c>
      <c r="Z592" s="2">
        <f t="shared" ref="Z592" si="5482">N592*U592+P592*U595-O592*V592-Q592*V595</f>
        <v>0</v>
      </c>
      <c r="AA592" s="8">
        <f t="shared" ref="AA592" si="5483">(N592*V592+O592*U592+P592*V595+Q592*U595)</f>
        <v>6.1447437743790028</v>
      </c>
      <c r="AB592" s="20"/>
      <c r="AC592" s="1">
        <v>1</v>
      </c>
      <c r="AD592" s="9">
        <v>0</v>
      </c>
      <c r="AE592" s="2">
        <v>0</v>
      </c>
      <c r="AF592" s="8">
        <f t="shared" ref="AF592:AF655" si="5484">IF(0=(1-$AE$9*$AD$9*$B592^2),10^18,$B592*$AE$9/(1-$AE$9*$AD$9*$B592^2))</f>
        <v>-1.1034844251081046</v>
      </c>
      <c r="AH592" s="1">
        <f t="shared" ref="AH592" si="5485">X592*AC592+Z592*AC595-Y592*AD592-AA592*AD595</f>
        <v>-14.787137152572278</v>
      </c>
      <c r="AI592" s="9">
        <f t="shared" ref="AI592" si="5486">(X592*AD592+Y592*AC592+Z592*AD595+AA592*AC595)</f>
        <v>0</v>
      </c>
      <c r="AJ592" s="2">
        <f t="shared" ref="AJ592" si="5487">X592*AE592+Z592*AE595-Y592*AF592-AA592*AF595</f>
        <v>0</v>
      </c>
      <c r="AK592" s="8">
        <f t="shared" ref="AK592" si="5488">(X592*AF592+Y592*AE592+Z592*AF595+AA592*AE595)</f>
        <v>22.462119314179919</v>
      </c>
      <c r="AM592" s="1">
        <v>1</v>
      </c>
      <c r="AN592" s="7">
        <v>0</v>
      </c>
      <c r="AO592" s="2">
        <v>0</v>
      </c>
      <c r="AP592" s="8">
        <v>0</v>
      </c>
      <c r="AR592" s="1">
        <f t="shared" ref="AR592" si="5489">AH592*AM592+AJ592*AM595-AI592*AN592-AK592*AN595</f>
        <v>-63.580700453992748</v>
      </c>
      <c r="AS592" s="9">
        <f t="shared" ref="AS592" si="5490">(AH592*AN592+AI592*AM592+AJ592*AN595+AK592*AM595)</f>
        <v>0</v>
      </c>
      <c r="AT592" s="2">
        <f t="shared" ref="AT592" si="5491">AH592*AO592+AJ592*AO595-AI592*AP592-AK592*AP595</f>
        <v>0</v>
      </c>
      <c r="AU592" s="8">
        <f t="shared" ref="AU592" si="5492">(AH592*AP592+AI592*AO592+AJ592*AP595+AK592*AO595)</f>
        <v>22.462119314179919</v>
      </c>
      <c r="AV592" s="20"/>
      <c r="AW592" s="1">
        <v>1</v>
      </c>
      <c r="AX592" s="9">
        <v>0</v>
      </c>
      <c r="AY592" s="2">
        <v>0</v>
      </c>
      <c r="AZ592" s="8">
        <f t="shared" ref="AZ592:AZ655" si="5493">IF(0=(1-$AX$9*$AY$9*$B592^2),10^18,$B592*$AY$9/(1-$AX$9*$AY$9*$B592^2))</f>
        <v>-2.0971611880958965</v>
      </c>
      <c r="BB592" s="1">
        <f t="shared" ref="BB592" si="5494">AR592*AW592+AT592*AW595-AS592*AX592-AU592*AX595</f>
        <v>-63.580700453992748</v>
      </c>
      <c r="BC592" s="9">
        <f t="shared" ref="BC592" si="5495">(AR592*AX592+AS592*AW592+AT592*AX595+AU592*AW595)</f>
        <v>0</v>
      </c>
      <c r="BD592" s="2">
        <f t="shared" ref="BD592" si="5496">AR592*AY592+AT592*AY595-AS592*AZ592-AU592*AZ595</f>
        <v>0</v>
      </c>
      <c r="BE592" s="8">
        <f t="shared" ref="BE592" si="5497">(AR592*AZ592+AS592*AY592+AT592*AZ595+AU592*AY595)</f>
        <v>155.80109661824466</v>
      </c>
      <c r="BG592" s="1">
        <v>1</v>
      </c>
      <c r="BH592" s="7">
        <v>0</v>
      </c>
      <c r="BI592" s="2">
        <v>0</v>
      </c>
      <c r="BJ592" s="8">
        <v>0</v>
      </c>
      <c r="BK592" s="20"/>
      <c r="BL592" s="1">
        <f t="shared" ref="BL592" si="5498">BB592*BG592+BD592*BG595-BC592*BH592-BE592*BH595</f>
        <v>-285.00521896784204</v>
      </c>
      <c r="BM592" s="9">
        <f t="shared" ref="BM592" si="5499">(BB592*BH592+BC592*BG592+BD592*BH595+BE592*BG595)</f>
        <v>0</v>
      </c>
      <c r="BN592" s="2">
        <f t="shared" ref="BN592" si="5500">BB592*BI592+BD592*BI595-BC592*BJ592-BE592*BJ595</f>
        <v>0</v>
      </c>
      <c r="BO592" s="8">
        <f t="shared" ref="BO592" si="5501">(BB592*BJ592+BC592*BI592+BD592*BJ595+BE592*BI595)</f>
        <v>155.80109661824466</v>
      </c>
      <c r="BP592" s="20"/>
      <c r="BQ592" s="16">
        <v>1</v>
      </c>
      <c r="BR592" s="23">
        <v>0</v>
      </c>
      <c r="BS592" s="14">
        <v>0</v>
      </c>
      <c r="BT592" s="22">
        <v>0</v>
      </c>
      <c r="BV592" s="1">
        <f t="shared" ref="BV592" si="5502">BL592*BQ592+BN592*BQ595-BM592*BR592-BO592*BR595</f>
        <v>-285.00521896784204</v>
      </c>
      <c r="BW592" s="9">
        <f t="shared" ref="BW592" si="5503">(BL592*BR592+BM592*BQ592+BN592*BR595+BO592*BQ595)</f>
        <v>155.80109661824466</v>
      </c>
      <c r="BX592" s="2">
        <f t="shared" ref="BX592" si="5504">BL592*BS592+BN592*BS595-BM592*BT592-BO592*BT595</f>
        <v>0</v>
      </c>
      <c r="BY592" s="8">
        <f t="shared" ref="BY592" si="5505">(BL592*BT592+BM592*BS592+BN592*BT595+BO592*BS595)</f>
        <v>155.80109661824466</v>
      </c>
      <c r="CA592" s="28">
        <f t="shared" ref="CA592" si="5506">20*LOG(((1+$BR$9)/$BR$9)/((BV592+BV595)^2+(BW592+BW595)^2)^0.5)</f>
        <v>-50.59292262264465</v>
      </c>
      <c r="CC592" s="114">
        <f t="shared" ref="CC592" si="5507">((BV592^2+BW592^2)^0.5)/((BV595^2+BW595^2)^0.5)</f>
        <v>0.54668474024615987</v>
      </c>
      <c r="CD592" s="13"/>
      <c r="CE592" s="33"/>
      <c r="CF592" s="33"/>
      <c r="CG592" s="33"/>
      <c r="CH592" s="33"/>
    </row>
    <row r="593" spans="2:86" ht="18.600000000000001" customHeight="1" thickBot="1">
      <c r="D593" s="3"/>
      <c r="G593" s="4"/>
      <c r="I593" s="3"/>
      <c r="L593" s="4"/>
      <c r="N593" s="3"/>
      <c r="Q593" s="4"/>
      <c r="S593" s="3"/>
      <c r="V593" s="4"/>
      <c r="X593" s="3"/>
      <c r="AA593" s="4"/>
      <c r="AC593" s="3"/>
      <c r="AF593" s="4"/>
      <c r="AH593" s="3"/>
      <c r="AK593" s="4"/>
      <c r="AM593" s="3"/>
      <c r="AP593" s="4"/>
      <c r="AR593" s="3"/>
      <c r="AU593" s="4"/>
      <c r="AW593" s="3"/>
      <c r="AZ593" s="4"/>
      <c r="BB593" s="3"/>
      <c r="BE593" s="4"/>
      <c r="BG593" s="3"/>
      <c r="BJ593" s="4"/>
      <c r="BL593" s="3"/>
      <c r="BO593" s="4"/>
      <c r="BQ593" s="16"/>
      <c r="BR593" s="14"/>
      <c r="BS593" s="14"/>
      <c r="BT593" s="17"/>
      <c r="BV593" s="3"/>
      <c r="BY593" s="4"/>
      <c r="CC593" s="115"/>
      <c r="CD593" s="13"/>
      <c r="CE593" s="33"/>
      <c r="CF593" s="33"/>
      <c r="CG593" s="33"/>
      <c r="CH593" s="33"/>
    </row>
    <row r="594" spans="2:86" ht="18.600000000000001" customHeight="1" thickBot="1">
      <c r="D594" s="271" t="s">
        <v>141</v>
      </c>
      <c r="E594" s="272"/>
      <c r="F594" s="273" t="s">
        <v>142</v>
      </c>
      <c r="G594" s="274"/>
      <c r="H594" s="237"/>
      <c r="I594" s="271" t="s">
        <v>143</v>
      </c>
      <c r="J594" s="272"/>
      <c r="K594" s="273" t="s">
        <v>144</v>
      </c>
      <c r="L594" s="274"/>
      <c r="N594" s="262" t="s">
        <v>145</v>
      </c>
      <c r="O594" s="263"/>
      <c r="P594" s="264" t="s">
        <v>146</v>
      </c>
      <c r="Q594" s="265"/>
      <c r="S594" s="271" t="s">
        <v>147</v>
      </c>
      <c r="T594" s="272"/>
      <c r="U594" s="273" t="s">
        <v>148</v>
      </c>
      <c r="V594" s="274"/>
      <c r="W594" s="20"/>
      <c r="X594" s="262" t="s">
        <v>149</v>
      </c>
      <c r="Y594" s="263"/>
      <c r="Z594" s="264" t="s">
        <v>150</v>
      </c>
      <c r="AA594" s="265"/>
      <c r="AB594" s="20"/>
      <c r="AC594" s="271" t="s">
        <v>151</v>
      </c>
      <c r="AD594" s="272"/>
      <c r="AE594" s="273" t="s">
        <v>152</v>
      </c>
      <c r="AF594" s="274"/>
      <c r="AG594" s="20"/>
      <c r="AH594" s="262" t="s">
        <v>153</v>
      </c>
      <c r="AI594" s="263"/>
      <c r="AJ594" s="264" t="s">
        <v>154</v>
      </c>
      <c r="AK594" s="265"/>
      <c r="AL594" s="20"/>
      <c r="AM594" s="271" t="s">
        <v>155</v>
      </c>
      <c r="AN594" s="272"/>
      <c r="AO594" s="273" t="s">
        <v>156</v>
      </c>
      <c r="AP594" s="274"/>
      <c r="AR594" s="262" t="s">
        <v>157</v>
      </c>
      <c r="AS594" s="263"/>
      <c r="AT594" s="264" t="s">
        <v>158</v>
      </c>
      <c r="AU594" s="265"/>
      <c r="AV594" s="41"/>
      <c r="AW594" s="271" t="s">
        <v>159</v>
      </c>
      <c r="AX594" s="272"/>
      <c r="AY594" s="273" t="s">
        <v>160</v>
      </c>
      <c r="AZ594" s="274"/>
      <c r="BA594" s="20"/>
      <c r="BB594" s="262" t="s">
        <v>161</v>
      </c>
      <c r="BC594" s="263"/>
      <c r="BD594" s="264" t="s">
        <v>162</v>
      </c>
      <c r="BE594" s="265"/>
      <c r="BF594" s="41"/>
      <c r="BG594" s="271" t="s">
        <v>163</v>
      </c>
      <c r="BH594" s="272"/>
      <c r="BI594" s="273" t="s">
        <v>164</v>
      </c>
      <c r="BJ594" s="274"/>
      <c r="BK594" s="41"/>
      <c r="BL594" s="262" t="s">
        <v>165</v>
      </c>
      <c r="BM594" s="263"/>
      <c r="BN594" s="264" t="s">
        <v>166</v>
      </c>
      <c r="BO594" s="265"/>
      <c r="BP594" s="41"/>
      <c r="BQ594" s="271" t="s">
        <v>167</v>
      </c>
      <c r="BR594" s="272"/>
      <c r="BS594" s="273" t="s">
        <v>168</v>
      </c>
      <c r="BT594" s="274"/>
      <c r="BU594" s="20"/>
      <c r="BV594" s="262" t="s">
        <v>169</v>
      </c>
      <c r="BW594" s="263"/>
      <c r="BX594" s="264" t="s">
        <v>170</v>
      </c>
      <c r="BY594" s="265"/>
      <c r="CA594" s="55" t="s">
        <v>35</v>
      </c>
      <c r="CC594" s="116" t="s">
        <v>75</v>
      </c>
      <c r="CD594" s="13"/>
      <c r="CE594" s="33"/>
      <c r="CF594" s="33"/>
      <c r="CG594" s="33"/>
      <c r="CH594" s="33"/>
    </row>
    <row r="595" spans="2:86" ht="18.600000000000001" customHeight="1" thickTop="1" thickBot="1">
      <c r="D595" s="1">
        <v>0</v>
      </c>
      <c r="E595" s="9">
        <f t="shared" ref="E595" si="5508">$E$9*$B592</f>
        <v>2.0005600000000001</v>
      </c>
      <c r="F595" s="2">
        <v>1</v>
      </c>
      <c r="G595" s="8">
        <v>0</v>
      </c>
      <c r="I595" s="1">
        <v>0</v>
      </c>
      <c r="J595" s="9">
        <v>0</v>
      </c>
      <c r="K595" s="2">
        <v>1</v>
      </c>
      <c r="L595" s="8">
        <v>0</v>
      </c>
      <c r="N595" s="1">
        <f t="shared" ref="N595" si="5509">D595*I592+F595*I595-E595*J592-G595*J595</f>
        <v>0</v>
      </c>
      <c r="O595" s="9">
        <f t="shared" ref="O595" si="5510">(D595*J592+E595*I592+F595*J595+G595*I595)</f>
        <v>2.0005600000000001</v>
      </c>
      <c r="P595" s="2">
        <f t="shared" ref="P595" si="5511">D595*K592+F595*K595-E595*L592-G595*L595</f>
        <v>-11.292928605271658</v>
      </c>
      <c r="Q595" s="8">
        <f t="shared" ref="Q595" si="5512">(D595*L592+E595*K592+F595*L595+G595*K595)</f>
        <v>0</v>
      </c>
      <c r="S595" s="1">
        <v>0</v>
      </c>
      <c r="T595" s="9">
        <f t="shared" ref="T595" si="5513">$T$9*$B592</f>
        <v>2.56921</v>
      </c>
      <c r="U595" s="2">
        <v>1</v>
      </c>
      <c r="V595" s="8">
        <v>0</v>
      </c>
      <c r="X595" s="1">
        <f t="shared" ref="X595" si="5514">N595*S592+P595*S595-O595*T592-Q595*T595</f>
        <v>0</v>
      </c>
      <c r="Y595" s="9">
        <f t="shared" ref="Y595" si="5515">(N595*T592+O595*S592+P595*T595+Q595*S595)</f>
        <v>-27.013345101949998</v>
      </c>
      <c r="Z595" s="2">
        <f t="shared" ref="Z595" si="5516">N595*U592+P595*U595-O595*V592-Q595*V595</f>
        <v>-11.292928605271658</v>
      </c>
      <c r="AA595" s="8">
        <f t="shared" ref="AA595" si="5517">(N595*V592+O595*U592+P595*V595+Q595*U595)</f>
        <v>0</v>
      </c>
      <c r="AB595" s="20"/>
      <c r="AC595" s="1">
        <v>0</v>
      </c>
      <c r="AD595" s="9">
        <v>0</v>
      </c>
      <c r="AE595" s="2">
        <v>1</v>
      </c>
      <c r="AF595" s="8">
        <v>0</v>
      </c>
      <c r="AH595" s="1">
        <f t="shared" ref="AH595" si="5518">X595*AC592+Z595*AC595-Y595*AD592-AA595*AD595</f>
        <v>0</v>
      </c>
      <c r="AI595" s="9">
        <f t="shared" ref="AI595" si="5519">(X595*AD592+Y595*AC592+Z595*AD595+AA595*AC595)</f>
        <v>-27.013345101949998</v>
      </c>
      <c r="AJ595" s="2">
        <f t="shared" ref="AJ595" si="5520">X595*AE592+Z595*AE595-Y595*AF592-AA595*AF595</f>
        <v>-41.101734195343781</v>
      </c>
      <c r="AK595" s="8">
        <f t="shared" ref="AK595" si="5521">(X595*AF592+Y595*AE592+Z595*AF595+AA595*AE595)</f>
        <v>0</v>
      </c>
      <c r="AM595" s="1">
        <v>0</v>
      </c>
      <c r="AN595" s="9">
        <f t="shared" ref="AN595" si="5522">$AN$9*$B592</f>
        <v>2.1722600000000001</v>
      </c>
      <c r="AO595" s="2">
        <v>1</v>
      </c>
      <c r="AP595" s="8">
        <v>0</v>
      </c>
      <c r="AR595" s="1">
        <f t="shared" ref="AR595" si="5523">AH595*AM592+AJ595*AM595-AI595*AN592-AK595*AN595</f>
        <v>0</v>
      </c>
      <c r="AS595" s="9">
        <f t="shared" ref="AS595" si="5524">(AH595*AN592+AI595*AM592+AJ595*AN595+AK595*AM595)</f>
        <v>-116.29699822512748</v>
      </c>
      <c r="AT595" s="2">
        <f t="shared" ref="AT595" si="5525">AH595*AO592+AJ595*AO595-AI595*AP592-AK595*AP595</f>
        <v>-41.101734195343781</v>
      </c>
      <c r="AU595" s="8">
        <f t="shared" ref="AU595" si="5526">(AH595*AP592+AI595*AO592+AJ595*AP595+AK595*AO595)</f>
        <v>0</v>
      </c>
      <c r="AV595" s="20"/>
      <c r="AW595" s="1">
        <v>0</v>
      </c>
      <c r="AX595" s="9">
        <v>0</v>
      </c>
      <c r="AY595" s="2">
        <v>1</v>
      </c>
      <c r="AZ595" s="8">
        <v>0</v>
      </c>
      <c r="BB595" s="1">
        <f t="shared" ref="BB595" si="5527">AR595*AW592+AT595*AW595-AS595*AX592-AU595*AX595</f>
        <v>0</v>
      </c>
      <c r="BC595" s="9">
        <f t="shared" ref="BC595" si="5528">(AR595*AX592+AS595*AW592+AT595*AX595+AU595*AW595)</f>
        <v>-116.29699822512748</v>
      </c>
      <c r="BD595" s="2">
        <f t="shared" ref="BD595" si="5529">AR595*AY592+AT595*AY595-AS595*AZ592-AU595*AZ595</f>
        <v>-284.99528516513851</v>
      </c>
      <c r="BE595" s="8">
        <f t="shared" ref="BE595" si="5530">(AR595*AZ592+AS595*AY592+AT595*AZ595+AU595*AY595)</f>
        <v>0</v>
      </c>
      <c r="BG595" s="1">
        <v>0</v>
      </c>
      <c r="BH595" s="9">
        <f t="shared" ref="BH595" si="5531">$BH$9*$B592</f>
        <v>1.4211999999999998</v>
      </c>
      <c r="BI595" s="2">
        <v>1</v>
      </c>
      <c r="BJ595" s="8">
        <v>0</v>
      </c>
      <c r="BK595" s="20"/>
      <c r="BL595" s="1">
        <f t="shared" ref="BL595" si="5532">BB595*BG592+BD595*BG595-BC595*BH592-BE595*BH595</f>
        <v>0</v>
      </c>
      <c r="BM595" s="9">
        <f t="shared" ref="BM595" si="5533">(BB595*BH592+BC595*BG592+BD595*BH595+BE595*BG595)</f>
        <v>-521.33229750182227</v>
      </c>
      <c r="BN595" s="2">
        <f t="shared" ref="BN595" si="5534">BB595*BI592+BD595*BI595-BC595*BJ592-BE595*BJ595</f>
        <v>-284.99528516513851</v>
      </c>
      <c r="BO595" s="8">
        <f t="shared" ref="BO595" si="5535">(BB595*BJ592+BC595*BI592+BD595*BJ595+BE595*BI595)</f>
        <v>0</v>
      </c>
      <c r="BP595" s="20"/>
      <c r="BQ595" s="18">
        <f t="shared" ref="BQ595:BQ658" si="5536">1/$BR$9</f>
        <v>1</v>
      </c>
      <c r="BR595" s="25">
        <v>0</v>
      </c>
      <c r="BS595" s="19">
        <v>1</v>
      </c>
      <c r="BT595" s="24">
        <v>0</v>
      </c>
      <c r="BV595" s="1">
        <f t="shared" ref="BV595" si="5537">BL595*BQ592+BN595*BQ595-BM595*BR592-BO595*BR595</f>
        <v>-284.99528516513851</v>
      </c>
      <c r="BW595" s="9">
        <f t="shared" ref="BW595" si="5538">(BL595*BR592+BM595*BQ592+BN595*BR595+BO595*BQ595)</f>
        <v>-521.33229750182227</v>
      </c>
      <c r="BX595" s="2">
        <f t="shared" ref="BX595" si="5539">BL595*BS592+BN595*BS595-BM595*BT592-BO595*BT595</f>
        <v>-284.99528516513851</v>
      </c>
      <c r="BY595" s="8">
        <f t="shared" ref="BY595" si="5540">(BL595*BT592+BM595*BS592+BN595*BT595+BO595*BS595)</f>
        <v>0</v>
      </c>
      <c r="CA595" s="56">
        <f t="shared" ref="CA595" si="5541">(180/PI())*ATAN(-1*(BW592+BW595)/(BV592+BV595))</f>
        <v>-32.671331787071068</v>
      </c>
      <c r="CC595" s="117">
        <f t="shared" ref="CC595" si="5542">20*LOG(((1-(10^(CA592/20)^2)*(1-((1-CC592)/(1+CC592))^2))^0.5))</f>
        <v>-3.4632761489051065E-5</v>
      </c>
      <c r="CD595" s="13"/>
      <c r="CE595" s="33"/>
      <c r="CF595" s="33"/>
      <c r="CG595" s="33"/>
      <c r="CH595" s="33"/>
    </row>
    <row r="596" spans="2:86" ht="18.600000000000001" customHeight="1"/>
    <row r="597" spans="2:86" ht="18.600000000000001" customHeight="1" thickBot="1">
      <c r="E597" s="6" t="s">
        <v>3</v>
      </c>
      <c r="J597" s="6" t="s">
        <v>5</v>
      </c>
      <c r="O597" s="6" t="s">
        <v>10</v>
      </c>
      <c r="T597" s="6" t="s">
        <v>6</v>
      </c>
      <c r="Y597" s="6" t="s">
        <v>11</v>
      </c>
      <c r="AD597" s="6" t="s">
        <v>12</v>
      </c>
      <c r="AI597" s="6" t="s">
        <v>13</v>
      </c>
      <c r="AN597" s="6" t="s">
        <v>14</v>
      </c>
      <c r="AS597" s="6" t="s">
        <v>15</v>
      </c>
      <c r="AX597" s="6" t="s">
        <v>19</v>
      </c>
      <c r="BC597" s="6" t="s">
        <v>17</v>
      </c>
      <c r="BH597" s="6" t="s">
        <v>20</v>
      </c>
      <c r="BM597" s="6" t="s">
        <v>18</v>
      </c>
      <c r="BQ597" s="26" t="s">
        <v>16</v>
      </c>
      <c r="BR597" s="26"/>
      <c r="BS597" s="21"/>
      <c r="BT597" s="21"/>
      <c r="BU597" s="21"/>
      <c r="BV597" s="21"/>
      <c r="BW597" s="26" t="s">
        <v>21</v>
      </c>
      <c r="BX597" s="21"/>
      <c r="BY597" s="21"/>
    </row>
    <row r="598" spans="2:86" ht="18.600000000000001" customHeight="1" thickBot="1">
      <c r="B598" s="11"/>
      <c r="D598" s="266" t="s">
        <v>113</v>
      </c>
      <c r="E598" s="267"/>
      <c r="F598" s="268" t="s">
        <v>114</v>
      </c>
      <c r="G598" s="269"/>
      <c r="H598" s="237"/>
      <c r="I598" s="262" t="s">
        <v>0</v>
      </c>
      <c r="J598" s="263"/>
      <c r="K598" s="264" t="s">
        <v>1</v>
      </c>
      <c r="L598" s="265"/>
      <c r="M598" s="21"/>
      <c r="N598" s="262" t="s">
        <v>115</v>
      </c>
      <c r="O598" s="263"/>
      <c r="P598" s="264" t="s">
        <v>116</v>
      </c>
      <c r="Q598" s="265"/>
      <c r="R598" s="21"/>
      <c r="S598" s="266" t="s">
        <v>117</v>
      </c>
      <c r="T598" s="267"/>
      <c r="U598" s="268" t="s">
        <v>118</v>
      </c>
      <c r="V598" s="269"/>
      <c r="W598" s="20"/>
      <c r="X598" s="262" t="s">
        <v>119</v>
      </c>
      <c r="Y598" s="263"/>
      <c r="Z598" s="264" t="s">
        <v>120</v>
      </c>
      <c r="AA598" s="265"/>
      <c r="AB598" s="20"/>
      <c r="AC598" s="262" t="s">
        <v>121</v>
      </c>
      <c r="AD598" s="263"/>
      <c r="AE598" s="264" t="s">
        <v>7</v>
      </c>
      <c r="AF598" s="265"/>
      <c r="AG598" s="20"/>
      <c r="AH598" s="262" t="s">
        <v>122</v>
      </c>
      <c r="AI598" s="263"/>
      <c r="AJ598" s="264" t="s">
        <v>123</v>
      </c>
      <c r="AK598" s="265"/>
      <c r="AL598" s="20"/>
      <c r="AM598" s="266" t="s">
        <v>124</v>
      </c>
      <c r="AN598" s="267"/>
      <c r="AO598" s="268" t="s">
        <v>125</v>
      </c>
      <c r="AP598" s="269"/>
      <c r="AQ598" s="21"/>
      <c r="AR598" s="262" t="s">
        <v>126</v>
      </c>
      <c r="AS598" s="263"/>
      <c r="AT598" s="264" t="s">
        <v>2</v>
      </c>
      <c r="AU598" s="265"/>
      <c r="AV598" s="41"/>
      <c r="AW598" s="262" t="s">
        <v>127</v>
      </c>
      <c r="AX598" s="263"/>
      <c r="AY598" s="264" t="s">
        <v>128</v>
      </c>
      <c r="AZ598" s="265"/>
      <c r="BA598" s="20"/>
      <c r="BB598" s="262" t="s">
        <v>129</v>
      </c>
      <c r="BC598" s="263"/>
      <c r="BD598" s="264" t="s">
        <v>130</v>
      </c>
      <c r="BE598" s="265"/>
      <c r="BF598" s="41"/>
      <c r="BG598" s="266" t="s">
        <v>131</v>
      </c>
      <c r="BH598" s="267"/>
      <c r="BI598" s="268" t="s">
        <v>132</v>
      </c>
      <c r="BJ598" s="269"/>
      <c r="BK598" s="41"/>
      <c r="BL598" s="262" t="s">
        <v>133</v>
      </c>
      <c r="BM598" s="263"/>
      <c r="BN598" s="264" t="s">
        <v>134</v>
      </c>
      <c r="BO598" s="265"/>
      <c r="BP598" s="41"/>
      <c r="BQ598" s="262" t="s">
        <v>135</v>
      </c>
      <c r="BR598" s="263"/>
      <c r="BS598" s="264" t="s">
        <v>136</v>
      </c>
      <c r="BT598" s="265"/>
      <c r="BU598" s="20"/>
      <c r="BV598" s="262" t="s">
        <v>137</v>
      </c>
      <c r="BW598" s="263"/>
      <c r="BX598" s="264" t="s">
        <v>138</v>
      </c>
      <c r="BY598" s="265"/>
      <c r="CA598" s="27" t="s">
        <v>8</v>
      </c>
      <c r="CC598" s="113" t="s">
        <v>74</v>
      </c>
      <c r="CD598" s="13"/>
      <c r="CE598" s="33"/>
      <c r="CF598" s="33"/>
      <c r="CG598" s="33"/>
      <c r="CH598" s="33"/>
    </row>
    <row r="599" spans="2:86" ht="18.600000000000001" customHeight="1" thickTop="1" thickBot="1">
      <c r="B599" s="37">
        <v>1.72</v>
      </c>
      <c r="D599" s="1">
        <v>1</v>
      </c>
      <c r="E599" s="7">
        <v>0</v>
      </c>
      <c r="F599" s="2">
        <v>0</v>
      </c>
      <c r="G599" s="8">
        <v>0</v>
      </c>
      <c r="I599" s="1">
        <v>1</v>
      </c>
      <c r="J599" s="9">
        <v>0</v>
      </c>
      <c r="K599" s="2">
        <v>0</v>
      </c>
      <c r="L599" s="8">
        <f t="shared" ref="L599:L662" si="5543">IF(0=(1-$J$9*$K$9*$B599^2),10^18,$B599*$K$9/(1-$J$9*$K$9*$B599^2))</f>
        <v>6.5300802484443503</v>
      </c>
      <c r="N599" s="1">
        <f t="shared" ref="N599" si="5544">D599*I599+F599*I602-E599*J599-G599*J602</f>
        <v>1</v>
      </c>
      <c r="O599" s="9">
        <f t="shared" ref="O599" si="5545">(D599*J599+E599*I599+F599*J602+G599*I602)</f>
        <v>0</v>
      </c>
      <c r="P599" s="2">
        <f t="shared" ref="P599" si="5546">D599*K599+F599*K602-E599*L599-G599*L602</f>
        <v>0</v>
      </c>
      <c r="Q599" s="8">
        <f t="shared" ref="Q599" si="5547">(D599*L599+E599*K599+F599*L602+G599*K602)</f>
        <v>6.5300802484443503</v>
      </c>
      <c r="S599" s="1">
        <v>1</v>
      </c>
      <c r="T599" s="7">
        <v>0</v>
      </c>
      <c r="U599" s="2">
        <v>0</v>
      </c>
      <c r="V599" s="8">
        <v>0</v>
      </c>
      <c r="X599" s="1">
        <f t="shared" ref="X599" si="5548">N599*S599+P599*S602-O599*T599-Q599*T602</f>
        <v>-15.974525680695191</v>
      </c>
      <c r="Y599" s="9">
        <f t="shared" ref="Y599" si="5549">(N599*T599+O599*S599+P599*T602+Q599*S602)</f>
        <v>0</v>
      </c>
      <c r="Z599" s="2">
        <f t="shared" ref="Z599" si="5550">N599*U599+P599*U602-O599*V599-Q599*V602</f>
        <v>0</v>
      </c>
      <c r="AA599" s="8">
        <f t="shared" ref="AA599" si="5551">(N599*V599+O599*U599+P599*V602+Q599*U602)</f>
        <v>6.5300802484443503</v>
      </c>
      <c r="AB599" s="20"/>
      <c r="AC599" s="1">
        <v>1</v>
      </c>
      <c r="AD599" s="9">
        <v>0</v>
      </c>
      <c r="AE599" s="2">
        <v>0</v>
      </c>
      <c r="AF599" s="8">
        <f t="shared" ref="AF599:AF662" si="5552">IF(0=(1-$AE$9*$AD$9*$B599^2),10^18,$B599*$AE$9/(1-$AE$9*$AD$9*$B599^2))</f>
        <v>-1.0685042087149319</v>
      </c>
      <c r="AH599" s="1">
        <f t="shared" ref="AH599" si="5553">X599*AC599+Z599*AC602-Y599*AD599-AA599*AD602</f>
        <v>-15.974525680695191</v>
      </c>
      <c r="AI599" s="9">
        <f t="shared" ref="AI599" si="5554">(X599*AD599+Y599*AC599+Z599*AD602+AA599*AC602)</f>
        <v>0</v>
      </c>
      <c r="AJ599" s="2">
        <f t="shared" ref="AJ599" si="5555">X599*AE599+Z599*AE602-Y599*AF599-AA599*AF602</f>
        <v>0</v>
      </c>
      <c r="AK599" s="8">
        <f t="shared" ref="AK599" si="5556">(X599*AF599+Y599*AE599+Z599*AF602+AA599*AE602)</f>
        <v>23.598928170491924</v>
      </c>
      <c r="AM599" s="1">
        <v>1</v>
      </c>
      <c r="AN599" s="7">
        <v>0</v>
      </c>
      <c r="AO599" s="2">
        <v>0</v>
      </c>
      <c r="AP599" s="8">
        <v>0</v>
      </c>
      <c r="AR599" s="1">
        <f t="shared" ref="AR599" si="5557">AH599*AM599+AJ599*AM602-AI599*AN599-AK599*AN602</f>
        <v>-67.840627596653064</v>
      </c>
      <c r="AS599" s="9">
        <f t="shared" ref="AS599" si="5558">(AH599*AN599+AI599*AM599+AJ599*AN602+AK599*AM602)</f>
        <v>0</v>
      </c>
      <c r="AT599" s="2">
        <f t="shared" ref="AT599" si="5559">AH599*AO599+AJ599*AO602-AI599*AP599-AK599*AP602</f>
        <v>0</v>
      </c>
      <c r="AU599" s="8">
        <f t="shared" ref="AU599" si="5560">(AH599*AP599+AI599*AO599+AJ599*AP602+AK599*AO602)</f>
        <v>23.598928170491924</v>
      </c>
      <c r="AV599" s="20"/>
      <c r="AW599" s="1">
        <v>1</v>
      </c>
      <c r="AX599" s="9">
        <v>0</v>
      </c>
      <c r="AY599" s="2">
        <v>0</v>
      </c>
      <c r="AZ599" s="8">
        <f t="shared" ref="AZ599:AZ662" si="5561">IF(0=(1-$AX$9*$AY$9*$B599^2),10^18,$B599*$AY$9/(1-$AX$9*$AY$9*$B599^2))</f>
        <v>-2.001565742401938</v>
      </c>
      <c r="BB599" s="1">
        <f t="shared" ref="BB599" si="5562">AR599*AW599+AT599*AW602-AS599*AX599-AU599*AX602</f>
        <v>-67.840627596653064</v>
      </c>
      <c r="BC599" s="9">
        <f t="shared" ref="BC599" si="5563">(AR599*AX599+AS599*AW599+AT599*AX602+AU599*AW602)</f>
        <v>0</v>
      </c>
      <c r="BD599" s="2">
        <f t="shared" ref="BD599" si="5564">AR599*AY599+AT599*AY602-AS599*AZ599-AU599*AZ602</f>
        <v>0</v>
      </c>
      <c r="BE599" s="8">
        <f t="shared" ref="BE599" si="5565">(AR599*AZ599+AS599*AY599+AT599*AZ602+AU599*AY602)</f>
        <v>159.38640431100021</v>
      </c>
      <c r="BG599" s="1">
        <v>1</v>
      </c>
      <c r="BH599" s="7">
        <v>0</v>
      </c>
      <c r="BI599" s="2">
        <v>0</v>
      </c>
      <c r="BJ599" s="8">
        <v>0</v>
      </c>
      <c r="BK599" s="20"/>
      <c r="BL599" s="1">
        <f t="shared" ref="BL599" si="5566">BB599*BG599+BD599*BG602-BC599*BH599-BE599*BH602</f>
        <v>-297.02552608352647</v>
      </c>
      <c r="BM599" s="9">
        <f t="shared" ref="BM599" si="5567">(BB599*BH599+BC599*BG599+BD599*BH602+BE599*BG602)</f>
        <v>0</v>
      </c>
      <c r="BN599" s="2">
        <f t="shared" ref="BN599" si="5568">BB599*BI599+BD599*BI602-BC599*BJ599-BE599*BJ602</f>
        <v>0</v>
      </c>
      <c r="BO599" s="8">
        <f t="shared" ref="BO599" si="5569">(BB599*BJ599+BC599*BI599+BD599*BJ602+BE599*BI602)</f>
        <v>159.38640431100021</v>
      </c>
      <c r="BP599" s="20"/>
      <c r="BQ599" s="16">
        <v>1</v>
      </c>
      <c r="BR599" s="23">
        <v>0</v>
      </c>
      <c r="BS599" s="14">
        <v>0</v>
      </c>
      <c r="BT599" s="22">
        <v>0</v>
      </c>
      <c r="BV599" s="1">
        <f t="shared" ref="BV599" si="5570">BL599*BQ599+BN599*BQ602-BM599*BR599-BO599*BR602</f>
        <v>-297.02552608352647</v>
      </c>
      <c r="BW599" s="9">
        <f t="shared" ref="BW599" si="5571">(BL599*BR599+BM599*BQ599+BN599*BR602+BO599*BQ602)</f>
        <v>159.38640431100021</v>
      </c>
      <c r="BX599" s="2">
        <f t="shared" ref="BX599" si="5572">BL599*BS599+BN599*BS602-BM599*BT599-BO599*BT602</f>
        <v>0</v>
      </c>
      <c r="BY599" s="8">
        <f t="shared" ref="BY599" si="5573">(BL599*BT599+BM599*BS599+BN599*BT602+BO599*BS602)</f>
        <v>159.38640431100021</v>
      </c>
      <c r="CA599" s="28">
        <f t="shared" ref="CA599" si="5574">20*LOG(((1+$BR$9)/$BR$9)/((BV599+BV602)^2+(BW599+BW602)^2)^0.5)</f>
        <v>-51.039824089169983</v>
      </c>
      <c r="CC599" s="114">
        <f t="shared" ref="CC599" si="5575">((BV599^2+BW599^2)^0.5)/((BV602^2+BW602^2)^0.5)</f>
        <v>0.53663146231669634</v>
      </c>
      <c r="CD599" s="13"/>
      <c r="CE599" s="33"/>
      <c r="CF599" s="33"/>
      <c r="CG599" s="33"/>
      <c r="CH599" s="33"/>
    </row>
    <row r="600" spans="2:86" ht="18.600000000000001" customHeight="1" thickBot="1">
      <c r="D600" s="3"/>
      <c r="G600" s="4"/>
      <c r="I600" s="3"/>
      <c r="L600" s="4"/>
      <c r="N600" s="3"/>
      <c r="Q600" s="4"/>
      <c r="S600" s="3"/>
      <c r="V600" s="4"/>
      <c r="X600" s="3"/>
      <c r="AA600" s="4"/>
      <c r="AC600" s="3"/>
      <c r="AF600" s="4"/>
      <c r="AH600" s="3"/>
      <c r="AK600" s="4"/>
      <c r="AM600" s="3"/>
      <c r="AP600" s="4"/>
      <c r="AR600" s="3"/>
      <c r="AU600" s="4"/>
      <c r="AW600" s="3"/>
      <c r="AZ600" s="4"/>
      <c r="BB600" s="3"/>
      <c r="BE600" s="4"/>
      <c r="BG600" s="3"/>
      <c r="BJ600" s="4"/>
      <c r="BL600" s="3"/>
      <c r="BO600" s="4"/>
      <c r="BQ600" s="16"/>
      <c r="BR600" s="14"/>
      <c r="BS600" s="14"/>
      <c r="BT600" s="17"/>
      <c r="BV600" s="3"/>
      <c r="BY600" s="4"/>
      <c r="CC600" s="115"/>
      <c r="CD600" s="13"/>
      <c r="CE600" s="33"/>
      <c r="CF600" s="33"/>
      <c r="CG600" s="33"/>
      <c r="CH600" s="33"/>
    </row>
    <row r="601" spans="2:86" ht="18.600000000000001" customHeight="1" thickBot="1">
      <c r="D601" s="271" t="s">
        <v>141</v>
      </c>
      <c r="E601" s="272"/>
      <c r="F601" s="273" t="s">
        <v>142</v>
      </c>
      <c r="G601" s="274"/>
      <c r="H601" s="237"/>
      <c r="I601" s="271" t="s">
        <v>143</v>
      </c>
      <c r="J601" s="272"/>
      <c r="K601" s="273" t="s">
        <v>144</v>
      </c>
      <c r="L601" s="274"/>
      <c r="N601" s="262" t="s">
        <v>145</v>
      </c>
      <c r="O601" s="263"/>
      <c r="P601" s="264" t="s">
        <v>146</v>
      </c>
      <c r="Q601" s="265"/>
      <c r="S601" s="271" t="s">
        <v>147</v>
      </c>
      <c r="T601" s="272"/>
      <c r="U601" s="273" t="s">
        <v>148</v>
      </c>
      <c r="V601" s="274"/>
      <c r="W601" s="20"/>
      <c r="X601" s="262" t="s">
        <v>149</v>
      </c>
      <c r="Y601" s="263"/>
      <c r="Z601" s="264" t="s">
        <v>150</v>
      </c>
      <c r="AA601" s="265"/>
      <c r="AB601" s="20"/>
      <c r="AC601" s="271" t="s">
        <v>151</v>
      </c>
      <c r="AD601" s="272"/>
      <c r="AE601" s="273" t="s">
        <v>152</v>
      </c>
      <c r="AF601" s="274"/>
      <c r="AG601" s="20"/>
      <c r="AH601" s="262" t="s">
        <v>153</v>
      </c>
      <c r="AI601" s="263"/>
      <c r="AJ601" s="264" t="s">
        <v>154</v>
      </c>
      <c r="AK601" s="265"/>
      <c r="AL601" s="20"/>
      <c r="AM601" s="271" t="s">
        <v>155</v>
      </c>
      <c r="AN601" s="272"/>
      <c r="AO601" s="273" t="s">
        <v>156</v>
      </c>
      <c r="AP601" s="274"/>
      <c r="AR601" s="262" t="s">
        <v>157</v>
      </c>
      <c r="AS601" s="263"/>
      <c r="AT601" s="264" t="s">
        <v>158</v>
      </c>
      <c r="AU601" s="265"/>
      <c r="AV601" s="41"/>
      <c r="AW601" s="271" t="s">
        <v>159</v>
      </c>
      <c r="AX601" s="272"/>
      <c r="AY601" s="273" t="s">
        <v>160</v>
      </c>
      <c r="AZ601" s="274"/>
      <c r="BA601" s="20"/>
      <c r="BB601" s="262" t="s">
        <v>161</v>
      </c>
      <c r="BC601" s="263"/>
      <c r="BD601" s="264" t="s">
        <v>162</v>
      </c>
      <c r="BE601" s="265"/>
      <c r="BF601" s="41"/>
      <c r="BG601" s="271" t="s">
        <v>163</v>
      </c>
      <c r="BH601" s="272"/>
      <c r="BI601" s="273" t="s">
        <v>164</v>
      </c>
      <c r="BJ601" s="274"/>
      <c r="BK601" s="41"/>
      <c r="BL601" s="262" t="s">
        <v>165</v>
      </c>
      <c r="BM601" s="263"/>
      <c r="BN601" s="264" t="s">
        <v>166</v>
      </c>
      <c r="BO601" s="265"/>
      <c r="BP601" s="41"/>
      <c r="BQ601" s="271" t="s">
        <v>167</v>
      </c>
      <c r="BR601" s="272"/>
      <c r="BS601" s="273" t="s">
        <v>168</v>
      </c>
      <c r="BT601" s="274"/>
      <c r="BU601" s="20"/>
      <c r="BV601" s="262" t="s">
        <v>169</v>
      </c>
      <c r="BW601" s="263"/>
      <c r="BX601" s="264" t="s">
        <v>170</v>
      </c>
      <c r="BY601" s="265"/>
      <c r="CA601" s="55" t="s">
        <v>35</v>
      </c>
      <c r="CC601" s="116" t="s">
        <v>75</v>
      </c>
      <c r="CD601" s="13"/>
      <c r="CE601" s="33"/>
      <c r="CF601" s="33"/>
      <c r="CG601" s="33"/>
      <c r="CH601" s="33"/>
    </row>
    <row r="602" spans="2:86" ht="18.600000000000001" customHeight="1" thickTop="1" thickBot="1">
      <c r="D602" s="1">
        <v>0</v>
      </c>
      <c r="E602" s="9">
        <f t="shared" ref="E602" si="5576">$E$9*$B599</f>
        <v>2.0240960000000001</v>
      </c>
      <c r="F602" s="2">
        <v>1</v>
      </c>
      <c r="G602" s="8">
        <v>0</v>
      </c>
      <c r="I602" s="1">
        <v>0</v>
      </c>
      <c r="J602" s="9">
        <v>0</v>
      </c>
      <c r="K602" s="2">
        <v>1</v>
      </c>
      <c r="L602" s="8">
        <v>0</v>
      </c>
      <c r="N602" s="1">
        <f t="shared" ref="N602" si="5577">D602*I599+F602*I602-E602*J599-G602*J602</f>
        <v>0</v>
      </c>
      <c r="O602" s="9">
        <f t="shared" ref="O602" si="5578">(D602*J599+E602*I599+F602*J602+G602*I602)</f>
        <v>2.0240960000000001</v>
      </c>
      <c r="P602" s="2">
        <f t="shared" ref="P602" si="5579">D602*K599+F602*K602-E602*L599-G602*L602</f>
        <v>-12.217509310555217</v>
      </c>
      <c r="Q602" s="8">
        <f t="shared" ref="Q602" si="5580">(D602*L599+E602*K599+F602*L602+G602*K602)</f>
        <v>0</v>
      </c>
      <c r="S602" s="1">
        <v>0</v>
      </c>
      <c r="T602" s="9">
        <f t="shared" ref="T602" si="5581">$T$9*$B599</f>
        <v>2.5994360000000003</v>
      </c>
      <c r="U602" s="2">
        <v>1</v>
      </c>
      <c r="V602" s="8">
        <v>0</v>
      </c>
      <c r="X602" s="1">
        <f t="shared" ref="X602" si="5582">N602*S599+P602*S602-O602*T599-Q602*T602</f>
        <v>0</v>
      </c>
      <c r="Y602" s="9">
        <f t="shared" ref="Y602" si="5583">(N602*T599+O602*S599+P602*T602+Q602*S602)</f>
        <v>-29.734537532192416</v>
      </c>
      <c r="Z602" s="2">
        <f t="shared" ref="Z602" si="5584">N602*U599+P602*U602-O602*V599-Q602*V602</f>
        <v>-12.217509310555217</v>
      </c>
      <c r="AA602" s="8">
        <f t="shared" ref="AA602" si="5585">(N602*V599+O602*U599+P602*V602+Q602*U602)</f>
        <v>0</v>
      </c>
      <c r="AB602" s="20"/>
      <c r="AC602" s="1">
        <v>0</v>
      </c>
      <c r="AD602" s="9">
        <v>0</v>
      </c>
      <c r="AE602" s="2">
        <v>1</v>
      </c>
      <c r="AF602" s="8">
        <v>0</v>
      </c>
      <c r="AH602" s="1">
        <f t="shared" ref="AH602" si="5586">X602*AC599+Z602*AC602-Y602*AD599-AA602*AD602</f>
        <v>0</v>
      </c>
      <c r="AI602" s="9">
        <f t="shared" ref="AI602" si="5587">(X602*AD599+Y602*AC599+Z602*AD602+AA602*AC602)</f>
        <v>-29.734537532192416</v>
      </c>
      <c r="AJ602" s="2">
        <f t="shared" ref="AJ602" si="5588">X602*AE599+Z602*AE602-Y602*AF599-AA602*AF602</f>
        <v>-43.988987807894915</v>
      </c>
      <c r="AK602" s="8">
        <f t="shared" ref="AK602" si="5589">(X602*AF599+Y602*AE599+Z602*AF602+AA602*AE602)</f>
        <v>0</v>
      </c>
      <c r="AM602" s="1">
        <v>0</v>
      </c>
      <c r="AN602" s="9">
        <f t="shared" ref="AN602" si="5590">$AN$9*$B599</f>
        <v>2.197816</v>
      </c>
      <c r="AO602" s="2">
        <v>1</v>
      </c>
      <c r="AP602" s="8">
        <v>0</v>
      </c>
      <c r="AR602" s="1">
        <f t="shared" ref="AR602" si="5591">AH602*AM599+AJ602*AM602-AI602*AN599-AK602*AN602</f>
        <v>0</v>
      </c>
      <c r="AS602" s="9">
        <f t="shared" ref="AS602" si="5592">(AH602*AN599+AI602*AM599+AJ602*AN602+AK602*AM602)</f>
        <v>-126.41423876018879</v>
      </c>
      <c r="AT602" s="2">
        <f t="shared" ref="AT602" si="5593">AH602*AO599+AJ602*AO602-AI602*AP599-AK602*AP602</f>
        <v>-43.988987807894915</v>
      </c>
      <c r="AU602" s="8">
        <f t="shared" ref="AU602" si="5594">(AH602*AP599+AI602*AO599+AJ602*AP602+AK602*AO602)</f>
        <v>0</v>
      </c>
      <c r="AV602" s="20"/>
      <c r="AW602" s="1">
        <v>0</v>
      </c>
      <c r="AX602" s="9">
        <v>0</v>
      </c>
      <c r="AY602" s="2">
        <v>1</v>
      </c>
      <c r="AZ602" s="8">
        <v>0</v>
      </c>
      <c r="BB602" s="1">
        <f t="shared" ref="BB602" si="5595">AR602*AW599+AT602*AW602-AS602*AX599-AU602*AX602</f>
        <v>0</v>
      </c>
      <c r="BC602" s="9">
        <f t="shared" ref="BC602" si="5596">(AR602*AX599+AS602*AW599+AT602*AX602+AU602*AW602)</f>
        <v>-126.41423876018879</v>
      </c>
      <c r="BD602" s="2">
        <f t="shared" ref="BD602" si="5597">AR602*AY599+AT602*AY602-AS602*AZ599-AU602*AZ602</f>
        <v>-297.01539746210801</v>
      </c>
      <c r="BE602" s="8">
        <f t="shared" ref="BE602" si="5598">(AR602*AZ599+AS602*AY599+AT602*AZ602+AU602*AY602)</f>
        <v>0</v>
      </c>
      <c r="BG602" s="1">
        <v>0</v>
      </c>
      <c r="BH602" s="9">
        <f t="shared" ref="BH602" si="5599">$BH$9*$B599</f>
        <v>1.4379199999999999</v>
      </c>
      <c r="BI602" s="2">
        <v>1</v>
      </c>
      <c r="BJ602" s="8">
        <v>0</v>
      </c>
      <c r="BK602" s="20"/>
      <c r="BL602" s="1">
        <f t="shared" ref="BL602" si="5600">BB602*BG599+BD602*BG602-BC602*BH599-BE602*BH602</f>
        <v>0</v>
      </c>
      <c r="BM602" s="9">
        <f t="shared" ref="BM602" si="5601">(BB602*BH599+BC602*BG599+BD602*BH602+BE602*BG602)</f>
        <v>-553.49861907890306</v>
      </c>
      <c r="BN602" s="2">
        <f t="shared" ref="BN602" si="5602">BB602*BI599+BD602*BI602-BC602*BJ599-BE602*BJ602</f>
        <v>-297.01539746210801</v>
      </c>
      <c r="BO602" s="8">
        <f t="shared" ref="BO602" si="5603">(BB602*BJ599+BC602*BI599+BD602*BJ602+BE602*BI602)</f>
        <v>0</v>
      </c>
      <c r="BP602" s="20"/>
      <c r="BQ602" s="18">
        <f t="shared" ref="BQ602:BQ665" si="5604">1/$BR$9</f>
        <v>1</v>
      </c>
      <c r="BR602" s="25">
        <v>0</v>
      </c>
      <c r="BS602" s="19">
        <v>1</v>
      </c>
      <c r="BT602" s="24">
        <v>0</v>
      </c>
      <c r="BV602" s="1">
        <f t="shared" ref="BV602" si="5605">BL602*BQ599+BN602*BQ602-BM602*BR599-BO602*BR602</f>
        <v>-297.01539746210801</v>
      </c>
      <c r="BW602" s="9">
        <f t="shared" ref="BW602" si="5606">(BL602*BR599+BM602*BQ599+BN602*BR602+BO602*BQ602)</f>
        <v>-553.49861907890306</v>
      </c>
      <c r="BX602" s="2">
        <f t="shared" ref="BX602" si="5607">BL602*BS599+BN602*BS602-BM602*BT599-BO602*BT602</f>
        <v>-297.01539746210801</v>
      </c>
      <c r="BY602" s="8">
        <f t="shared" ref="BY602" si="5608">(BL602*BT599+BM602*BS599+BN602*BT602+BO602*BS602)</f>
        <v>0</v>
      </c>
      <c r="CA602" s="56">
        <f t="shared" ref="CA602" si="5609">(180/PI())*ATAN(-1*(BW599+BW602)/(BV599+BV602))</f>
        <v>-33.562001043770678</v>
      </c>
      <c r="CC602" s="117">
        <f t="shared" ref="CC602" si="5610">20*LOG(((1-(10^(CA599/20)^2)*(1-((1-CC599)/(1+CC599))^2))^0.5))</f>
        <v>-3.1074212888535326E-5</v>
      </c>
      <c r="CD602" s="13"/>
      <c r="CE602" s="33"/>
      <c r="CF602" s="33"/>
      <c r="CG602" s="33"/>
      <c r="CH602" s="33"/>
    </row>
    <row r="603" spans="2:86" ht="18.600000000000001" customHeight="1"/>
    <row r="604" spans="2:86" ht="18.600000000000001" customHeight="1" thickBot="1">
      <c r="E604" s="6" t="s">
        <v>3</v>
      </c>
      <c r="J604" s="6" t="s">
        <v>5</v>
      </c>
      <c r="O604" s="6" t="s">
        <v>10</v>
      </c>
      <c r="T604" s="6" t="s">
        <v>6</v>
      </c>
      <c r="Y604" s="6" t="s">
        <v>11</v>
      </c>
      <c r="AD604" s="6" t="s">
        <v>12</v>
      </c>
      <c r="AI604" s="6" t="s">
        <v>13</v>
      </c>
      <c r="AN604" s="6" t="s">
        <v>14</v>
      </c>
      <c r="AS604" s="6" t="s">
        <v>15</v>
      </c>
      <c r="AX604" s="6" t="s">
        <v>19</v>
      </c>
      <c r="BC604" s="6" t="s">
        <v>17</v>
      </c>
      <c r="BH604" s="6" t="s">
        <v>20</v>
      </c>
      <c r="BM604" s="6" t="s">
        <v>18</v>
      </c>
      <c r="BQ604" s="26" t="s">
        <v>16</v>
      </c>
      <c r="BR604" s="26"/>
      <c r="BS604" s="21"/>
      <c r="BT604" s="21"/>
      <c r="BU604" s="21"/>
      <c r="BV604" s="21"/>
      <c r="BW604" s="26" t="s">
        <v>21</v>
      </c>
      <c r="BX604" s="21"/>
      <c r="BY604" s="21"/>
    </row>
    <row r="605" spans="2:86" ht="18.600000000000001" customHeight="1" thickBot="1">
      <c r="B605" s="11"/>
      <c r="D605" s="266" t="s">
        <v>113</v>
      </c>
      <c r="E605" s="267"/>
      <c r="F605" s="268" t="s">
        <v>114</v>
      </c>
      <c r="G605" s="269"/>
      <c r="H605" s="237"/>
      <c r="I605" s="262" t="s">
        <v>0</v>
      </c>
      <c r="J605" s="263"/>
      <c r="K605" s="264" t="s">
        <v>1</v>
      </c>
      <c r="L605" s="265"/>
      <c r="M605" s="21"/>
      <c r="N605" s="262" t="s">
        <v>115</v>
      </c>
      <c r="O605" s="263"/>
      <c r="P605" s="264" t="s">
        <v>116</v>
      </c>
      <c r="Q605" s="265"/>
      <c r="R605" s="21"/>
      <c r="S605" s="266" t="s">
        <v>117</v>
      </c>
      <c r="T605" s="267"/>
      <c r="U605" s="268" t="s">
        <v>118</v>
      </c>
      <c r="V605" s="269"/>
      <c r="W605" s="20"/>
      <c r="X605" s="262" t="s">
        <v>119</v>
      </c>
      <c r="Y605" s="263"/>
      <c r="Z605" s="264" t="s">
        <v>120</v>
      </c>
      <c r="AA605" s="265"/>
      <c r="AB605" s="20"/>
      <c r="AC605" s="262" t="s">
        <v>121</v>
      </c>
      <c r="AD605" s="263"/>
      <c r="AE605" s="264" t="s">
        <v>7</v>
      </c>
      <c r="AF605" s="265"/>
      <c r="AG605" s="20"/>
      <c r="AH605" s="262" t="s">
        <v>122</v>
      </c>
      <c r="AI605" s="263"/>
      <c r="AJ605" s="264" t="s">
        <v>123</v>
      </c>
      <c r="AK605" s="265"/>
      <c r="AL605" s="20"/>
      <c r="AM605" s="266" t="s">
        <v>124</v>
      </c>
      <c r="AN605" s="267"/>
      <c r="AO605" s="268" t="s">
        <v>125</v>
      </c>
      <c r="AP605" s="269"/>
      <c r="AQ605" s="21"/>
      <c r="AR605" s="262" t="s">
        <v>126</v>
      </c>
      <c r="AS605" s="263"/>
      <c r="AT605" s="264" t="s">
        <v>2</v>
      </c>
      <c r="AU605" s="265"/>
      <c r="AV605" s="41"/>
      <c r="AW605" s="262" t="s">
        <v>127</v>
      </c>
      <c r="AX605" s="263"/>
      <c r="AY605" s="264" t="s">
        <v>128</v>
      </c>
      <c r="AZ605" s="265"/>
      <c r="BA605" s="20"/>
      <c r="BB605" s="262" t="s">
        <v>129</v>
      </c>
      <c r="BC605" s="263"/>
      <c r="BD605" s="264" t="s">
        <v>130</v>
      </c>
      <c r="BE605" s="265"/>
      <c r="BF605" s="41"/>
      <c r="BG605" s="266" t="s">
        <v>131</v>
      </c>
      <c r="BH605" s="267"/>
      <c r="BI605" s="268" t="s">
        <v>132</v>
      </c>
      <c r="BJ605" s="269"/>
      <c r="BK605" s="41"/>
      <c r="BL605" s="262" t="s">
        <v>133</v>
      </c>
      <c r="BM605" s="263"/>
      <c r="BN605" s="264" t="s">
        <v>134</v>
      </c>
      <c r="BO605" s="265"/>
      <c r="BP605" s="41"/>
      <c r="BQ605" s="262" t="s">
        <v>135</v>
      </c>
      <c r="BR605" s="263"/>
      <c r="BS605" s="264" t="s">
        <v>136</v>
      </c>
      <c r="BT605" s="265"/>
      <c r="BU605" s="20"/>
      <c r="BV605" s="262" t="s">
        <v>137</v>
      </c>
      <c r="BW605" s="263"/>
      <c r="BX605" s="264" t="s">
        <v>138</v>
      </c>
      <c r="BY605" s="265"/>
      <c r="CA605" s="27" t="s">
        <v>8</v>
      </c>
      <c r="CC605" s="113" t="s">
        <v>74</v>
      </c>
      <c r="CD605" s="13"/>
      <c r="CE605" s="33"/>
      <c r="CF605" s="33"/>
      <c r="CG605" s="33"/>
      <c r="CH605" s="33"/>
    </row>
    <row r="606" spans="2:86" ht="18.600000000000001" customHeight="1" thickTop="1" thickBot="1">
      <c r="B606" s="37">
        <v>1.74</v>
      </c>
      <c r="D606" s="1">
        <v>1</v>
      </c>
      <c r="E606" s="7">
        <v>0</v>
      </c>
      <c r="F606" s="2">
        <v>0</v>
      </c>
      <c r="G606" s="8">
        <v>0</v>
      </c>
      <c r="I606" s="1">
        <v>1</v>
      </c>
      <c r="J606" s="9">
        <v>0</v>
      </c>
      <c r="K606" s="2">
        <v>0</v>
      </c>
      <c r="L606" s="8">
        <f t="shared" ref="L606:L669" si="5611">IF(0=(1-$J$9*$K$9*$B606^2),10^18,$B606*$K$9/(1-$J$9*$K$9*$B606^2))</f>
        <v>6.9605964732568877</v>
      </c>
      <c r="N606" s="1">
        <f t="shared" ref="N606" si="5612">D606*I606+F606*I609-E606*J606-G606*J609</f>
        <v>1</v>
      </c>
      <c r="O606" s="9">
        <f t="shared" ref="O606" si="5613">(D606*J606+E606*I606+F606*J609+G606*I609)</f>
        <v>0</v>
      </c>
      <c r="P606" s="2">
        <f t="shared" ref="P606" si="5614">D606*K606+F606*K609-E606*L606-G606*L609</f>
        <v>0</v>
      </c>
      <c r="Q606" s="8">
        <f t="shared" ref="Q606" si="5615">(D606*L606+E606*K606+F606*L609+G606*K609)</f>
        <v>6.9605964732568877</v>
      </c>
      <c r="S606" s="1">
        <v>1</v>
      </c>
      <c r="T606" s="7">
        <v>0</v>
      </c>
      <c r="U606" s="2">
        <v>0</v>
      </c>
      <c r="V606" s="8">
        <v>0</v>
      </c>
      <c r="X606" s="1">
        <f t="shared" ref="X606" si="5616">N606*S606+P606*S609-O606*T606-Q606*T609</f>
        <v>-17.304016043057654</v>
      </c>
      <c r="Y606" s="9">
        <f t="shared" ref="Y606" si="5617">(N606*T606+O606*S606+P606*T609+Q606*S609)</f>
        <v>0</v>
      </c>
      <c r="Z606" s="2">
        <f t="shared" ref="Z606" si="5618">N606*U606+P606*U609-O606*V606-Q606*V609</f>
        <v>0</v>
      </c>
      <c r="AA606" s="8">
        <f t="shared" ref="AA606" si="5619">(N606*V606+O606*U606+P606*V609+Q606*U609)</f>
        <v>6.9605964732568877</v>
      </c>
      <c r="AB606" s="20"/>
      <c r="AC606" s="1">
        <v>1</v>
      </c>
      <c r="AD606" s="9">
        <v>0</v>
      </c>
      <c r="AE606" s="2">
        <v>0</v>
      </c>
      <c r="AF606" s="8">
        <f t="shared" ref="AF606:AF669" si="5620">IF(0=(1-$AE$9*$AD$9*$B606^2),10^18,$B606*$AE$9/(1-$AE$9*$AD$9*$B606^2))</f>
        <v>-1.0359065879684304</v>
      </c>
      <c r="AH606" s="1">
        <f t="shared" ref="AH606" si="5621">X606*AC606+Z606*AC609-Y606*AD606-AA606*AD609</f>
        <v>-17.304016043057654</v>
      </c>
      <c r="AI606" s="9">
        <f t="shared" ref="AI606" si="5622">(X606*AD606+Y606*AC606+Z606*AD609+AA606*AC609)</f>
        <v>0</v>
      </c>
      <c r="AJ606" s="2">
        <f t="shared" ref="AJ606" si="5623">X606*AE606+Z606*AE609-Y606*AF606-AA606*AF609</f>
        <v>0</v>
      </c>
      <c r="AK606" s="8">
        <f t="shared" ref="AK606" si="5624">(X606*AF606+Y606*AE606+Z606*AF609+AA606*AE609)</f>
        <v>24.885940690571722</v>
      </c>
      <c r="AM606" s="1">
        <v>1</v>
      </c>
      <c r="AN606" s="7">
        <v>0</v>
      </c>
      <c r="AO606" s="2">
        <v>0</v>
      </c>
      <c r="AP606" s="8">
        <v>0</v>
      </c>
      <c r="AR606" s="1">
        <f t="shared" ref="AR606" si="5625">AH606*AM606+AJ606*AM609-AI606*AN606-AK606*AN609</f>
        <v>-72.634719768135483</v>
      </c>
      <c r="AS606" s="9">
        <f t="shared" ref="AS606" si="5626">(AH606*AN606+AI606*AM606+AJ606*AN609+AK606*AM609)</f>
        <v>0</v>
      </c>
      <c r="AT606" s="2">
        <f t="shared" ref="AT606" si="5627">AH606*AO606+AJ606*AO609-AI606*AP606-AK606*AP609</f>
        <v>0</v>
      </c>
      <c r="AU606" s="8">
        <f t="shared" ref="AU606" si="5628">(AH606*AP606+AI606*AO606+AJ606*AP609+AK606*AO609)</f>
        <v>24.885940690571722</v>
      </c>
      <c r="AV606" s="20"/>
      <c r="AW606" s="1">
        <v>1</v>
      </c>
      <c r="AX606" s="9">
        <v>0</v>
      </c>
      <c r="AY606" s="2">
        <v>0</v>
      </c>
      <c r="AZ606" s="8">
        <f t="shared" ref="AZ606:AZ669" si="5629">IF(0=(1-$AX$9*$AY$9*$B606^2),10^18,$B606*$AY$9/(1-$AX$9*$AY$9*$B606^2))</f>
        <v>-1.9150244707179431</v>
      </c>
      <c r="BB606" s="1">
        <f t="shared" ref="BB606" si="5630">AR606*AW606+AT606*AW609-AS606*AX606-AU606*AX609</f>
        <v>-72.634719768135483</v>
      </c>
      <c r="BC606" s="9">
        <f t="shared" ref="BC606" si="5631">(AR606*AX606+AS606*AW606+AT606*AX609+AU606*AW609)</f>
        <v>0</v>
      </c>
      <c r="BD606" s="2">
        <f t="shared" ref="BD606" si="5632">AR606*AY606+AT606*AY609-AS606*AZ606-AU606*AZ609</f>
        <v>0</v>
      </c>
      <c r="BE606" s="8">
        <f t="shared" ref="BE606" si="5633">(AR606*AZ606+AS606*AY606+AT606*AZ609+AU606*AY609)</f>
        <v>163.98320647029149</v>
      </c>
      <c r="BG606" s="1">
        <v>1</v>
      </c>
      <c r="BH606" s="7">
        <v>0</v>
      </c>
      <c r="BI606" s="2">
        <v>0</v>
      </c>
      <c r="BJ606" s="8">
        <v>0</v>
      </c>
      <c r="BK606" s="20"/>
      <c r="BL606" s="1">
        <f t="shared" ref="BL606" si="5634">BB606*BG606+BD606*BG609-BC606*BH606-BE606*BH609</f>
        <v>-311.17125122808028</v>
      </c>
      <c r="BM606" s="9">
        <f t="shared" ref="BM606" si="5635">(BB606*BH606+BC606*BG606+BD606*BH609+BE606*BG609)</f>
        <v>0</v>
      </c>
      <c r="BN606" s="2">
        <f t="shared" ref="BN606" si="5636">BB606*BI606+BD606*BI609-BC606*BJ606-BE606*BJ609</f>
        <v>0</v>
      </c>
      <c r="BO606" s="8">
        <f t="shared" ref="BO606" si="5637">(BB606*BJ606+BC606*BI606+BD606*BJ609+BE606*BI609)</f>
        <v>163.98320647029149</v>
      </c>
      <c r="BP606" s="20"/>
      <c r="BQ606" s="16">
        <v>1</v>
      </c>
      <c r="BR606" s="23">
        <v>0</v>
      </c>
      <c r="BS606" s="14">
        <v>0</v>
      </c>
      <c r="BT606" s="22">
        <v>0</v>
      </c>
      <c r="BV606" s="1">
        <f t="shared" ref="BV606" si="5638">BL606*BQ606+BN606*BQ609-BM606*BR606-BO606*BR609</f>
        <v>-311.17125122808028</v>
      </c>
      <c r="BW606" s="9">
        <f t="shared" ref="BW606" si="5639">(BL606*BR606+BM606*BQ606+BN606*BR609+BO606*BQ609)</f>
        <v>163.98320647029149</v>
      </c>
      <c r="BX606" s="2">
        <f t="shared" ref="BX606" si="5640">BL606*BS606+BN606*BS609-BM606*BT606-BO606*BT609</f>
        <v>0</v>
      </c>
      <c r="BY606" s="8">
        <f t="shared" ref="BY606" si="5641">(BL606*BT606+BM606*BS606+BN606*BT609+BO606*BS609)</f>
        <v>163.98320647029149</v>
      </c>
      <c r="CA606" s="28">
        <f t="shared" ref="CA606" si="5642">20*LOG(((1+$BR$9)/$BR$9)/((BV606+BV609)^2+(BW606+BW609)^2)^0.5)</f>
        <v>-51.531806499023574</v>
      </c>
      <c r="CC606" s="114">
        <f t="shared" ref="CC606" si="5643">((BV606^2+BW606^2)^0.5)/((BV609^2+BW609^2)^0.5)</f>
        <v>0.52700886569582439</v>
      </c>
      <c r="CD606" s="13"/>
      <c r="CE606" s="33"/>
      <c r="CF606" s="33"/>
      <c r="CG606" s="33"/>
      <c r="CH606" s="33"/>
    </row>
    <row r="607" spans="2:86" ht="18.600000000000001" customHeight="1" thickBot="1">
      <c r="D607" s="3"/>
      <c r="G607" s="4"/>
      <c r="I607" s="3"/>
      <c r="L607" s="4"/>
      <c r="N607" s="3"/>
      <c r="Q607" s="4"/>
      <c r="S607" s="3"/>
      <c r="V607" s="4"/>
      <c r="X607" s="3"/>
      <c r="AA607" s="4"/>
      <c r="AC607" s="3"/>
      <c r="AF607" s="4"/>
      <c r="AH607" s="3"/>
      <c r="AK607" s="4"/>
      <c r="AM607" s="3"/>
      <c r="AP607" s="4"/>
      <c r="AR607" s="3"/>
      <c r="AU607" s="4"/>
      <c r="AW607" s="3"/>
      <c r="AZ607" s="4"/>
      <c r="BB607" s="3"/>
      <c r="BE607" s="4"/>
      <c r="BG607" s="3"/>
      <c r="BJ607" s="4"/>
      <c r="BL607" s="3"/>
      <c r="BO607" s="4"/>
      <c r="BQ607" s="16"/>
      <c r="BR607" s="14"/>
      <c r="BS607" s="14"/>
      <c r="BT607" s="17"/>
      <c r="BV607" s="3"/>
      <c r="BY607" s="4"/>
      <c r="CC607" s="115"/>
      <c r="CD607" s="13"/>
      <c r="CE607" s="33"/>
      <c r="CF607" s="33"/>
      <c r="CG607" s="33"/>
      <c r="CH607" s="33"/>
    </row>
    <row r="608" spans="2:86" ht="18.600000000000001" customHeight="1" thickBot="1">
      <c r="D608" s="271" t="s">
        <v>141</v>
      </c>
      <c r="E608" s="272"/>
      <c r="F608" s="273" t="s">
        <v>142</v>
      </c>
      <c r="G608" s="274"/>
      <c r="H608" s="237"/>
      <c r="I608" s="271" t="s">
        <v>143</v>
      </c>
      <c r="J608" s="272"/>
      <c r="K608" s="273" t="s">
        <v>144</v>
      </c>
      <c r="L608" s="274"/>
      <c r="N608" s="262" t="s">
        <v>145</v>
      </c>
      <c r="O608" s="263"/>
      <c r="P608" s="264" t="s">
        <v>146</v>
      </c>
      <c r="Q608" s="265"/>
      <c r="S608" s="271" t="s">
        <v>147</v>
      </c>
      <c r="T608" s="272"/>
      <c r="U608" s="273" t="s">
        <v>148</v>
      </c>
      <c r="V608" s="274"/>
      <c r="W608" s="20"/>
      <c r="X608" s="262" t="s">
        <v>149</v>
      </c>
      <c r="Y608" s="263"/>
      <c r="Z608" s="264" t="s">
        <v>150</v>
      </c>
      <c r="AA608" s="265"/>
      <c r="AB608" s="20"/>
      <c r="AC608" s="271" t="s">
        <v>151</v>
      </c>
      <c r="AD608" s="272"/>
      <c r="AE608" s="273" t="s">
        <v>152</v>
      </c>
      <c r="AF608" s="274"/>
      <c r="AG608" s="20"/>
      <c r="AH608" s="262" t="s">
        <v>153</v>
      </c>
      <c r="AI608" s="263"/>
      <c r="AJ608" s="264" t="s">
        <v>154</v>
      </c>
      <c r="AK608" s="265"/>
      <c r="AL608" s="20"/>
      <c r="AM608" s="271" t="s">
        <v>155</v>
      </c>
      <c r="AN608" s="272"/>
      <c r="AO608" s="273" t="s">
        <v>156</v>
      </c>
      <c r="AP608" s="274"/>
      <c r="AR608" s="262" t="s">
        <v>157</v>
      </c>
      <c r="AS608" s="263"/>
      <c r="AT608" s="264" t="s">
        <v>158</v>
      </c>
      <c r="AU608" s="265"/>
      <c r="AV608" s="41"/>
      <c r="AW608" s="271" t="s">
        <v>159</v>
      </c>
      <c r="AX608" s="272"/>
      <c r="AY608" s="273" t="s">
        <v>160</v>
      </c>
      <c r="AZ608" s="274"/>
      <c r="BA608" s="20"/>
      <c r="BB608" s="262" t="s">
        <v>161</v>
      </c>
      <c r="BC608" s="263"/>
      <c r="BD608" s="264" t="s">
        <v>162</v>
      </c>
      <c r="BE608" s="265"/>
      <c r="BF608" s="41"/>
      <c r="BG608" s="271" t="s">
        <v>163</v>
      </c>
      <c r="BH608" s="272"/>
      <c r="BI608" s="273" t="s">
        <v>164</v>
      </c>
      <c r="BJ608" s="274"/>
      <c r="BK608" s="41"/>
      <c r="BL608" s="262" t="s">
        <v>165</v>
      </c>
      <c r="BM608" s="263"/>
      <c r="BN608" s="264" t="s">
        <v>166</v>
      </c>
      <c r="BO608" s="265"/>
      <c r="BP608" s="41"/>
      <c r="BQ608" s="271" t="s">
        <v>167</v>
      </c>
      <c r="BR608" s="272"/>
      <c r="BS608" s="273" t="s">
        <v>168</v>
      </c>
      <c r="BT608" s="274"/>
      <c r="BU608" s="20"/>
      <c r="BV608" s="262" t="s">
        <v>169</v>
      </c>
      <c r="BW608" s="263"/>
      <c r="BX608" s="264" t="s">
        <v>170</v>
      </c>
      <c r="BY608" s="265"/>
      <c r="CA608" s="55" t="s">
        <v>35</v>
      </c>
      <c r="CC608" s="116" t="s">
        <v>75</v>
      </c>
      <c r="CD608" s="13"/>
      <c r="CE608" s="33"/>
      <c r="CF608" s="33"/>
      <c r="CG608" s="33"/>
      <c r="CH608" s="33"/>
    </row>
    <row r="609" spans="2:86" ht="18.600000000000001" customHeight="1" thickTop="1" thickBot="1">
      <c r="D609" s="1">
        <v>0</v>
      </c>
      <c r="E609" s="9">
        <f t="shared" ref="E609" si="5644">$E$9*$B606</f>
        <v>2.0476320000000001</v>
      </c>
      <c r="F609" s="2">
        <v>1</v>
      </c>
      <c r="G609" s="8">
        <v>0</v>
      </c>
      <c r="I609" s="1">
        <v>0</v>
      </c>
      <c r="J609" s="9">
        <v>0</v>
      </c>
      <c r="K609" s="2">
        <v>1</v>
      </c>
      <c r="L609" s="8">
        <v>0</v>
      </c>
      <c r="N609" s="1">
        <f t="shared" ref="N609" si="5645">D609*I606+F609*I609-E609*J606-G609*J609</f>
        <v>0</v>
      </c>
      <c r="O609" s="9">
        <f t="shared" ref="O609" si="5646">(D609*J606+E609*I606+F609*J609+G609*I609)</f>
        <v>2.0476320000000001</v>
      </c>
      <c r="P609" s="2">
        <f t="shared" ref="P609" si="5647">D609*K606+F609*K609-E609*L606-G609*L609</f>
        <v>-13.252740077727948</v>
      </c>
      <c r="Q609" s="8">
        <f t="shared" ref="Q609" si="5648">(D609*L606+E609*K606+F609*L609+G609*K609)</f>
        <v>0</v>
      </c>
      <c r="S609" s="1">
        <v>0</v>
      </c>
      <c r="T609" s="9">
        <f t="shared" ref="T609" si="5649">$T$9*$B606</f>
        <v>2.6296620000000002</v>
      </c>
      <c r="U609" s="2">
        <v>1</v>
      </c>
      <c r="V609" s="8">
        <v>0</v>
      </c>
      <c r="X609" s="1">
        <f t="shared" ref="X609" si="5650">N609*S606+P609*S609-O609*T606-Q609*T609</f>
        <v>0</v>
      </c>
      <c r="Y609" s="9">
        <f t="shared" ref="Y609" si="5651">(N609*T606+O609*S606+P609*T609+Q609*S609)</f>
        <v>-32.802594978278236</v>
      </c>
      <c r="Z609" s="2">
        <f t="shared" ref="Z609" si="5652">N609*U606+P609*U609-O609*V606-Q609*V609</f>
        <v>-13.252740077727948</v>
      </c>
      <c r="AA609" s="8">
        <f t="shared" ref="AA609" si="5653">(N609*V606+O609*U606+P609*V609+Q609*U609)</f>
        <v>0</v>
      </c>
      <c r="AB609" s="20"/>
      <c r="AC609" s="1">
        <v>0</v>
      </c>
      <c r="AD609" s="9">
        <v>0</v>
      </c>
      <c r="AE609" s="2">
        <v>1</v>
      </c>
      <c r="AF609" s="8">
        <v>0</v>
      </c>
      <c r="AH609" s="1">
        <f t="shared" ref="AH609" si="5654">X609*AC606+Z609*AC609-Y609*AD606-AA609*AD609</f>
        <v>0</v>
      </c>
      <c r="AI609" s="9">
        <f t="shared" ref="AI609" si="5655">(X609*AD606+Y609*AC606+Z609*AD609+AA609*AC609)</f>
        <v>-32.802594978278236</v>
      </c>
      <c r="AJ609" s="2">
        <f t="shared" ref="AJ609" si="5656">X609*AE606+Z609*AE609-Y609*AF606-AA609*AF609</f>
        <v>-47.233164318186525</v>
      </c>
      <c r="AK609" s="8">
        <f t="shared" ref="AK609" si="5657">(X609*AF606+Y609*AE606+Z609*AF609+AA609*AE609)</f>
        <v>0</v>
      </c>
      <c r="AM609" s="1">
        <v>0</v>
      </c>
      <c r="AN609" s="9">
        <f t="shared" ref="AN609" si="5658">$AN$9*$B606</f>
        <v>2.2233719999999999</v>
      </c>
      <c r="AO609" s="2">
        <v>1</v>
      </c>
      <c r="AP609" s="8">
        <v>0</v>
      </c>
      <c r="AR609" s="1">
        <f t="shared" ref="AR609" si="5659">AH609*AM606+AJ609*AM609-AI609*AN606-AK609*AN609</f>
        <v>0</v>
      </c>
      <c r="AS609" s="9">
        <f t="shared" ref="AS609" si="5660">(AH609*AN606+AI609*AM606+AJ609*AN609+AK609*AM609)</f>
        <v>-137.81948999473326</v>
      </c>
      <c r="AT609" s="2">
        <f t="shared" ref="AT609" si="5661">AH609*AO606+AJ609*AO609-AI609*AP606-AK609*AP609</f>
        <v>-47.233164318186525</v>
      </c>
      <c r="AU609" s="8">
        <f t="shared" ref="AU609" si="5662">(AH609*AP606+AI609*AO606+AJ609*AP609+AK609*AO609)</f>
        <v>0</v>
      </c>
      <c r="AV609" s="20"/>
      <c r="AW609" s="1">
        <v>0</v>
      </c>
      <c r="AX609" s="9">
        <v>0</v>
      </c>
      <c r="AY609" s="2">
        <v>1</v>
      </c>
      <c r="AZ609" s="8">
        <v>0</v>
      </c>
      <c r="BB609" s="1">
        <f t="shared" ref="BB609" si="5663">AR609*AW606+AT609*AW609-AS609*AX606-AU609*AX609</f>
        <v>0</v>
      </c>
      <c r="BC609" s="9">
        <f t="shared" ref="BC609" si="5664">(AR609*AX606+AS609*AW606+AT609*AX609+AU609*AW609)</f>
        <v>-137.81948999473326</v>
      </c>
      <c r="BD609" s="2">
        <f t="shared" ref="BD609" si="5665">AR609*AY606+AT609*AY609-AS609*AZ606-AU609*AZ609</f>
        <v>-311.16086019996743</v>
      </c>
      <c r="BE609" s="8">
        <f t="shared" ref="BE609" si="5666">(AR609*AZ606+AS609*AY606+AT609*AZ609+AU609*AY609)</f>
        <v>0</v>
      </c>
      <c r="BG609" s="1">
        <v>0</v>
      </c>
      <c r="BH609" s="9">
        <f t="shared" ref="BH609" si="5667">$BH$9*$B606</f>
        <v>1.4546399999999999</v>
      </c>
      <c r="BI609" s="2">
        <v>1</v>
      </c>
      <c r="BJ609" s="8">
        <v>0</v>
      </c>
      <c r="BK609" s="20"/>
      <c r="BL609" s="1">
        <f t="shared" ref="BL609" si="5668">BB609*BG606+BD609*BG609-BC609*BH606-BE609*BH609</f>
        <v>0</v>
      </c>
      <c r="BM609" s="9">
        <f t="shared" ref="BM609" si="5669">(BB609*BH606+BC609*BG606+BD609*BH609+BE609*BG609)</f>
        <v>-590.44652367601384</v>
      </c>
      <c r="BN609" s="2">
        <f t="shared" ref="BN609" si="5670">BB609*BI606+BD609*BI609-BC609*BJ606-BE609*BJ609</f>
        <v>-311.16086019996743</v>
      </c>
      <c r="BO609" s="8">
        <f t="shared" ref="BO609" si="5671">(BB609*BJ606+BC609*BI606+BD609*BJ609+BE609*BI609)</f>
        <v>0</v>
      </c>
      <c r="BP609" s="20"/>
      <c r="BQ609" s="18">
        <f t="shared" ref="BQ609:BQ672" si="5672">1/$BR$9</f>
        <v>1</v>
      </c>
      <c r="BR609" s="25">
        <v>0</v>
      </c>
      <c r="BS609" s="19">
        <v>1</v>
      </c>
      <c r="BT609" s="24">
        <v>0</v>
      </c>
      <c r="BV609" s="1">
        <f t="shared" ref="BV609" si="5673">BL609*BQ606+BN609*BQ609-BM609*BR606-BO609*BR609</f>
        <v>-311.16086019996743</v>
      </c>
      <c r="BW609" s="9">
        <f t="shared" ref="BW609" si="5674">(BL609*BR606+BM609*BQ606+BN609*BR609+BO609*BQ609)</f>
        <v>-590.44652367601384</v>
      </c>
      <c r="BX609" s="2">
        <f t="shared" ref="BX609" si="5675">BL609*BS606+BN609*BS609-BM609*BT606-BO609*BT609</f>
        <v>-311.16086019996743</v>
      </c>
      <c r="BY609" s="8">
        <f t="shared" ref="BY609" si="5676">(BL609*BT606+BM609*BS606+BN609*BT609+BO609*BS609)</f>
        <v>0</v>
      </c>
      <c r="CA609" s="56">
        <f t="shared" ref="CA609" si="5677">(180/PI())*ATAN(-1*(BW606+BW609)/(BV606+BV609))</f>
        <v>-34.421532949033207</v>
      </c>
      <c r="CC609" s="117">
        <f t="shared" ref="CC609" si="5678">20*LOG(((1-(10^(CA606/20)^2)*(1-((1-CC606)/(1+CC606))^2))^0.5))</f>
        <v>-2.7593058174240305E-5</v>
      </c>
      <c r="CD609" s="13"/>
      <c r="CE609" s="33"/>
      <c r="CF609" s="33"/>
      <c r="CG609" s="33"/>
      <c r="CH609" s="33"/>
    </row>
    <row r="610" spans="2:86" ht="18.600000000000001" customHeight="1"/>
    <row r="611" spans="2:86" ht="18.600000000000001" customHeight="1" thickBot="1">
      <c r="E611" s="6" t="s">
        <v>3</v>
      </c>
      <c r="J611" s="6" t="s">
        <v>5</v>
      </c>
      <c r="O611" s="6" t="s">
        <v>10</v>
      </c>
      <c r="T611" s="6" t="s">
        <v>6</v>
      </c>
      <c r="Y611" s="6" t="s">
        <v>11</v>
      </c>
      <c r="AD611" s="6" t="s">
        <v>12</v>
      </c>
      <c r="AI611" s="6" t="s">
        <v>13</v>
      </c>
      <c r="AN611" s="6" t="s">
        <v>14</v>
      </c>
      <c r="AS611" s="6" t="s">
        <v>15</v>
      </c>
      <c r="AX611" s="6" t="s">
        <v>19</v>
      </c>
      <c r="BC611" s="6" t="s">
        <v>17</v>
      </c>
      <c r="BH611" s="6" t="s">
        <v>20</v>
      </c>
      <c r="BM611" s="6" t="s">
        <v>18</v>
      </c>
      <c r="BQ611" s="26" t="s">
        <v>16</v>
      </c>
      <c r="BR611" s="26"/>
      <c r="BS611" s="21"/>
      <c r="BT611" s="21"/>
      <c r="BU611" s="21"/>
      <c r="BV611" s="21"/>
      <c r="BW611" s="26" t="s">
        <v>21</v>
      </c>
      <c r="BX611" s="21"/>
      <c r="BY611" s="21"/>
    </row>
    <row r="612" spans="2:86" ht="18.600000000000001" customHeight="1" thickBot="1">
      <c r="B612" s="11"/>
      <c r="D612" s="266" t="s">
        <v>113</v>
      </c>
      <c r="E612" s="267"/>
      <c r="F612" s="268" t="s">
        <v>114</v>
      </c>
      <c r="G612" s="269"/>
      <c r="H612" s="237"/>
      <c r="I612" s="262" t="s">
        <v>0</v>
      </c>
      <c r="J612" s="263"/>
      <c r="K612" s="264" t="s">
        <v>1</v>
      </c>
      <c r="L612" s="265"/>
      <c r="M612" s="21"/>
      <c r="N612" s="262" t="s">
        <v>115</v>
      </c>
      <c r="O612" s="263"/>
      <c r="P612" s="264" t="s">
        <v>116</v>
      </c>
      <c r="Q612" s="265"/>
      <c r="R612" s="21"/>
      <c r="S612" s="266" t="s">
        <v>117</v>
      </c>
      <c r="T612" s="267"/>
      <c r="U612" s="268" t="s">
        <v>118</v>
      </c>
      <c r="V612" s="269"/>
      <c r="W612" s="20"/>
      <c r="X612" s="262" t="s">
        <v>119</v>
      </c>
      <c r="Y612" s="263"/>
      <c r="Z612" s="264" t="s">
        <v>120</v>
      </c>
      <c r="AA612" s="265"/>
      <c r="AB612" s="20"/>
      <c r="AC612" s="262" t="s">
        <v>121</v>
      </c>
      <c r="AD612" s="263"/>
      <c r="AE612" s="264" t="s">
        <v>7</v>
      </c>
      <c r="AF612" s="265"/>
      <c r="AG612" s="20"/>
      <c r="AH612" s="262" t="s">
        <v>122</v>
      </c>
      <c r="AI612" s="263"/>
      <c r="AJ612" s="264" t="s">
        <v>123</v>
      </c>
      <c r="AK612" s="265"/>
      <c r="AL612" s="20"/>
      <c r="AM612" s="266" t="s">
        <v>124</v>
      </c>
      <c r="AN612" s="267"/>
      <c r="AO612" s="268" t="s">
        <v>125</v>
      </c>
      <c r="AP612" s="269"/>
      <c r="AQ612" s="21"/>
      <c r="AR612" s="262" t="s">
        <v>126</v>
      </c>
      <c r="AS612" s="263"/>
      <c r="AT612" s="264" t="s">
        <v>2</v>
      </c>
      <c r="AU612" s="265"/>
      <c r="AV612" s="41"/>
      <c r="AW612" s="262" t="s">
        <v>127</v>
      </c>
      <c r="AX612" s="263"/>
      <c r="AY612" s="264" t="s">
        <v>128</v>
      </c>
      <c r="AZ612" s="265"/>
      <c r="BA612" s="20"/>
      <c r="BB612" s="262" t="s">
        <v>129</v>
      </c>
      <c r="BC612" s="263"/>
      <c r="BD612" s="264" t="s">
        <v>130</v>
      </c>
      <c r="BE612" s="265"/>
      <c r="BF612" s="41"/>
      <c r="BG612" s="266" t="s">
        <v>131</v>
      </c>
      <c r="BH612" s="267"/>
      <c r="BI612" s="268" t="s">
        <v>132</v>
      </c>
      <c r="BJ612" s="269"/>
      <c r="BK612" s="41"/>
      <c r="BL612" s="262" t="s">
        <v>133</v>
      </c>
      <c r="BM612" s="263"/>
      <c r="BN612" s="264" t="s">
        <v>134</v>
      </c>
      <c r="BO612" s="265"/>
      <c r="BP612" s="41"/>
      <c r="BQ612" s="262" t="s">
        <v>135</v>
      </c>
      <c r="BR612" s="263"/>
      <c r="BS612" s="264" t="s">
        <v>136</v>
      </c>
      <c r="BT612" s="265"/>
      <c r="BU612" s="20"/>
      <c r="BV612" s="262" t="s">
        <v>137</v>
      </c>
      <c r="BW612" s="263"/>
      <c r="BX612" s="264" t="s">
        <v>138</v>
      </c>
      <c r="BY612" s="265"/>
      <c r="CA612" s="27" t="s">
        <v>8</v>
      </c>
      <c r="CC612" s="113" t="s">
        <v>74</v>
      </c>
      <c r="CD612" s="13"/>
      <c r="CE612" s="33"/>
      <c r="CF612" s="33"/>
      <c r="CG612" s="33"/>
      <c r="CH612" s="33"/>
    </row>
    <row r="613" spans="2:86" ht="18.600000000000001" customHeight="1" thickTop="1" thickBot="1">
      <c r="B613" s="37">
        <v>1.76</v>
      </c>
      <c r="D613" s="1">
        <v>1</v>
      </c>
      <c r="E613" s="7">
        <v>0</v>
      </c>
      <c r="F613" s="2">
        <v>0</v>
      </c>
      <c r="G613" s="8">
        <v>0</v>
      </c>
      <c r="I613" s="1">
        <v>1</v>
      </c>
      <c r="J613" s="9">
        <v>0</v>
      </c>
      <c r="K613" s="2">
        <v>0</v>
      </c>
      <c r="L613" s="8">
        <f t="shared" ref="L613:L676" si="5679">IF(0=(1-$J$9*$K$9*$B613^2),10^18,$B613*$K$9/(1-$J$9*$K$9*$B613^2))</f>
        <v>7.4448328330141926</v>
      </c>
      <c r="N613" s="1">
        <f t="shared" ref="N613" si="5680">D613*I613+F613*I616-E613*J613-G613*J616</f>
        <v>1</v>
      </c>
      <c r="O613" s="9">
        <f t="shared" ref="O613" si="5681">(D613*J613+E613*I613+F613*J616+G613*I616)</f>
        <v>0</v>
      </c>
      <c r="P613" s="2">
        <f t="shared" ref="P613" si="5682">D613*K613+F613*K616-E613*L613-G613*L616</f>
        <v>0</v>
      </c>
      <c r="Q613" s="8">
        <f t="shared" ref="Q613" si="5683">(D613*L613+E613*K613+F613*L616+G613*K616)</f>
        <v>7.4448328330141926</v>
      </c>
      <c r="S613" s="1">
        <v>1</v>
      </c>
      <c r="T613" s="7">
        <v>0</v>
      </c>
      <c r="U613" s="2">
        <v>0</v>
      </c>
      <c r="V613" s="8">
        <v>0</v>
      </c>
      <c r="X613" s="1">
        <f t="shared" ref="X613" si="5684">N613*S613+P613*S616-O613*T613-Q613*T616</f>
        <v>-18.802421514540455</v>
      </c>
      <c r="Y613" s="9">
        <f t="shared" ref="Y613" si="5685">(N613*T613+O613*S613+P613*T616+Q613*S616)</f>
        <v>0</v>
      </c>
      <c r="Z613" s="2">
        <f t="shared" ref="Z613" si="5686">N613*U613+P613*U616-O613*V613-Q613*V616</f>
        <v>0</v>
      </c>
      <c r="AA613" s="8">
        <f t="shared" ref="AA613" si="5687">(N613*V613+O613*U613+P613*V616+Q613*U616)</f>
        <v>7.4448328330141926</v>
      </c>
      <c r="AB613" s="20"/>
      <c r="AC613" s="1">
        <v>1</v>
      </c>
      <c r="AD613" s="9">
        <v>0</v>
      </c>
      <c r="AE613" s="2">
        <v>0</v>
      </c>
      <c r="AF613" s="8">
        <f t="shared" ref="AF613:AF676" si="5688">IF(0=(1-$AE$9*$AD$9*$B613^2),10^18,$B613*$AE$9/(1-$AE$9*$AD$9*$B613^2))</f>
        <v>-1.005451069892858</v>
      </c>
      <c r="AH613" s="1">
        <f t="shared" ref="AH613" si="5689">X613*AC613+Z613*AC616-Y613*AD613-AA613*AD616</f>
        <v>-18.802421514540455</v>
      </c>
      <c r="AI613" s="9">
        <f t="shared" ref="AI613" si="5690">(X613*AD613+Y613*AC613+Z613*AD616+AA613*AC616)</f>
        <v>0</v>
      </c>
      <c r="AJ613" s="2">
        <f t="shared" ref="AJ613" si="5691">X613*AE613+Z613*AE616-Y613*AF613-AA613*AF616</f>
        <v>0</v>
      </c>
      <c r="AK613" s="8">
        <f t="shared" ref="AK613" si="5692">(X613*AF613+Y613*AE613+Z613*AF616+AA613*AE616)</f>
        <v>26.349747661385386</v>
      </c>
      <c r="AM613" s="1">
        <v>1</v>
      </c>
      <c r="AN613" s="7">
        <v>0</v>
      </c>
      <c r="AO613" s="2">
        <v>0</v>
      </c>
      <c r="AP613" s="8">
        <v>0</v>
      </c>
      <c r="AR613" s="1">
        <f t="shared" ref="AR613" si="5693">AH613*AM613+AJ613*AM616-AI613*AN613-AK613*AN616</f>
        <v>-78.061106823164579</v>
      </c>
      <c r="AS613" s="9">
        <f t="shared" ref="AS613" si="5694">(AH613*AN613+AI613*AM613+AJ613*AN616+AK613*AM616)</f>
        <v>0</v>
      </c>
      <c r="AT613" s="2">
        <f t="shared" ref="AT613" si="5695">AH613*AO613+AJ613*AO616-AI613*AP613-AK613*AP616</f>
        <v>0</v>
      </c>
      <c r="AU613" s="8">
        <f t="shared" ref="AU613" si="5696">(AH613*AP613+AI613*AO613+AJ613*AP616+AK613*AO616)</f>
        <v>26.349747661385386</v>
      </c>
      <c r="AV613" s="20"/>
      <c r="AW613" s="1">
        <v>1</v>
      </c>
      <c r="AX613" s="9">
        <v>0</v>
      </c>
      <c r="AY613" s="2">
        <v>0</v>
      </c>
      <c r="AZ613" s="8">
        <f t="shared" ref="AZ613:AZ676" si="5697">IF(0=(1-$AX$9*$AY$9*$B613^2),10^18,$B613*$AY$9/(1-$AX$9*$AY$9*$B613^2))</f>
        <v>-1.8362951675708963</v>
      </c>
      <c r="BB613" s="1">
        <f t="shared" ref="BB613" si="5698">AR613*AW613+AT613*AW616-AS613*AX613-AU613*AX616</f>
        <v>-78.061106823164579</v>
      </c>
      <c r="BC613" s="9">
        <f t="shared" ref="BC613" si="5699">(AR613*AX613+AS613*AW613+AT613*AX616+AU613*AW616)</f>
        <v>0</v>
      </c>
      <c r="BD613" s="2">
        <f t="shared" ref="BD613" si="5700">AR613*AY613+AT613*AY616-AS613*AZ613-AU613*AZ616</f>
        <v>0</v>
      </c>
      <c r="BE613" s="8">
        <f t="shared" ref="BE613" si="5701">(AR613*AZ613+AS613*AY613+AT613*AZ616+AU613*AY616)</f>
        <v>169.69298089599801</v>
      </c>
      <c r="BG613" s="1">
        <v>1</v>
      </c>
      <c r="BH613" s="7">
        <v>0</v>
      </c>
      <c r="BI613" s="2">
        <v>0</v>
      </c>
      <c r="BJ613" s="8">
        <v>0</v>
      </c>
      <c r="BK613" s="20"/>
      <c r="BL613" s="1">
        <f t="shared" ref="BL613" si="5702">BB613*BG613+BD613*BG616-BC613*BH613-BE613*BH616</f>
        <v>-327.74057119430017</v>
      </c>
      <c r="BM613" s="9">
        <f t="shared" ref="BM613" si="5703">(BB613*BH613+BC613*BG613+BD613*BH616+BE613*BG616)</f>
        <v>0</v>
      </c>
      <c r="BN613" s="2">
        <f t="shared" ref="BN613" si="5704">BB613*BI613+BD613*BI616-BC613*BJ613-BE613*BJ616</f>
        <v>0</v>
      </c>
      <c r="BO613" s="8">
        <f t="shared" ref="BO613" si="5705">(BB613*BJ613+BC613*BI613+BD613*BJ616+BE613*BI616)</f>
        <v>169.69298089599801</v>
      </c>
      <c r="BP613" s="20"/>
      <c r="BQ613" s="16">
        <v>1</v>
      </c>
      <c r="BR613" s="23">
        <v>0</v>
      </c>
      <c r="BS613" s="14">
        <v>0</v>
      </c>
      <c r="BT613" s="22">
        <v>0</v>
      </c>
      <c r="BV613" s="1">
        <f t="shared" ref="BV613" si="5706">BL613*BQ613+BN613*BQ616-BM613*BR613-BO613*BR616</f>
        <v>-327.74057119430017</v>
      </c>
      <c r="BW613" s="9">
        <f t="shared" ref="BW613" si="5707">(BL613*BR613+BM613*BQ613+BN613*BR616+BO613*BQ616)</f>
        <v>169.69298089599801</v>
      </c>
      <c r="BX613" s="2">
        <f t="shared" ref="BX613" si="5708">BL613*BS613+BN613*BS616-BM613*BT613-BO613*BT616</f>
        <v>0</v>
      </c>
      <c r="BY613" s="8">
        <f t="shared" ref="BY613" si="5709">(BL613*BT613+BM613*BS613+BN613*BT616+BO613*BS616)</f>
        <v>169.69298089599801</v>
      </c>
      <c r="CA613" s="28">
        <f t="shared" ref="CA613" si="5710">20*LOG(((1+$BR$9)/$BR$9)/((BV613+BV616)^2+(BW613+BW616)^2)^0.5)</f>
        <v>-52.070015214863176</v>
      </c>
      <c r="CC613" s="114">
        <f t="shared" ref="CC613" si="5711">((BV613^2+BW613^2)^0.5)/((BV616^2+BW616^2)^0.5)</f>
        <v>0.51778692033244689</v>
      </c>
      <c r="CD613" s="13"/>
      <c r="CE613" s="33"/>
      <c r="CF613" s="33"/>
      <c r="CG613" s="33"/>
      <c r="CH613" s="33"/>
    </row>
    <row r="614" spans="2:86" ht="18.600000000000001" customHeight="1" thickBot="1">
      <c r="D614" s="3"/>
      <c r="G614" s="4"/>
      <c r="I614" s="3"/>
      <c r="L614" s="4"/>
      <c r="N614" s="3"/>
      <c r="Q614" s="4"/>
      <c r="S614" s="3"/>
      <c r="V614" s="4"/>
      <c r="X614" s="3"/>
      <c r="AA614" s="4"/>
      <c r="AC614" s="3"/>
      <c r="AF614" s="4"/>
      <c r="AH614" s="3"/>
      <c r="AK614" s="4"/>
      <c r="AM614" s="3"/>
      <c r="AP614" s="4"/>
      <c r="AR614" s="3"/>
      <c r="AU614" s="4"/>
      <c r="AW614" s="3"/>
      <c r="AZ614" s="4"/>
      <c r="BB614" s="3"/>
      <c r="BE614" s="4"/>
      <c r="BG614" s="3"/>
      <c r="BJ614" s="4"/>
      <c r="BL614" s="3"/>
      <c r="BO614" s="4"/>
      <c r="BQ614" s="16"/>
      <c r="BR614" s="14"/>
      <c r="BS614" s="14"/>
      <c r="BT614" s="17"/>
      <c r="BV614" s="3"/>
      <c r="BY614" s="4"/>
      <c r="CC614" s="115"/>
      <c r="CD614" s="13"/>
      <c r="CE614" s="33"/>
      <c r="CF614" s="33"/>
      <c r="CG614" s="33"/>
      <c r="CH614" s="33"/>
    </row>
    <row r="615" spans="2:86" ht="18.600000000000001" customHeight="1" thickBot="1">
      <c r="D615" s="271" t="s">
        <v>141</v>
      </c>
      <c r="E615" s="272"/>
      <c r="F615" s="273" t="s">
        <v>142</v>
      </c>
      <c r="G615" s="274"/>
      <c r="H615" s="237"/>
      <c r="I615" s="271" t="s">
        <v>143</v>
      </c>
      <c r="J615" s="272"/>
      <c r="K615" s="273" t="s">
        <v>144</v>
      </c>
      <c r="L615" s="274"/>
      <c r="N615" s="262" t="s">
        <v>145</v>
      </c>
      <c r="O615" s="263"/>
      <c r="P615" s="264" t="s">
        <v>146</v>
      </c>
      <c r="Q615" s="265"/>
      <c r="S615" s="271" t="s">
        <v>147</v>
      </c>
      <c r="T615" s="272"/>
      <c r="U615" s="273" t="s">
        <v>148</v>
      </c>
      <c r="V615" s="274"/>
      <c r="W615" s="20"/>
      <c r="X615" s="262" t="s">
        <v>149</v>
      </c>
      <c r="Y615" s="263"/>
      <c r="Z615" s="264" t="s">
        <v>150</v>
      </c>
      <c r="AA615" s="265"/>
      <c r="AB615" s="20"/>
      <c r="AC615" s="271" t="s">
        <v>151</v>
      </c>
      <c r="AD615" s="272"/>
      <c r="AE615" s="273" t="s">
        <v>152</v>
      </c>
      <c r="AF615" s="274"/>
      <c r="AG615" s="20"/>
      <c r="AH615" s="262" t="s">
        <v>153</v>
      </c>
      <c r="AI615" s="263"/>
      <c r="AJ615" s="264" t="s">
        <v>154</v>
      </c>
      <c r="AK615" s="265"/>
      <c r="AL615" s="20"/>
      <c r="AM615" s="271" t="s">
        <v>155</v>
      </c>
      <c r="AN615" s="272"/>
      <c r="AO615" s="273" t="s">
        <v>156</v>
      </c>
      <c r="AP615" s="274"/>
      <c r="AR615" s="262" t="s">
        <v>157</v>
      </c>
      <c r="AS615" s="263"/>
      <c r="AT615" s="264" t="s">
        <v>158</v>
      </c>
      <c r="AU615" s="265"/>
      <c r="AV615" s="41"/>
      <c r="AW615" s="271" t="s">
        <v>159</v>
      </c>
      <c r="AX615" s="272"/>
      <c r="AY615" s="273" t="s">
        <v>160</v>
      </c>
      <c r="AZ615" s="274"/>
      <c r="BA615" s="20"/>
      <c r="BB615" s="262" t="s">
        <v>161</v>
      </c>
      <c r="BC615" s="263"/>
      <c r="BD615" s="264" t="s">
        <v>162</v>
      </c>
      <c r="BE615" s="265"/>
      <c r="BF615" s="41"/>
      <c r="BG615" s="271" t="s">
        <v>163</v>
      </c>
      <c r="BH615" s="272"/>
      <c r="BI615" s="273" t="s">
        <v>164</v>
      </c>
      <c r="BJ615" s="274"/>
      <c r="BK615" s="41"/>
      <c r="BL615" s="262" t="s">
        <v>165</v>
      </c>
      <c r="BM615" s="263"/>
      <c r="BN615" s="264" t="s">
        <v>166</v>
      </c>
      <c r="BO615" s="265"/>
      <c r="BP615" s="41"/>
      <c r="BQ615" s="271" t="s">
        <v>167</v>
      </c>
      <c r="BR615" s="272"/>
      <c r="BS615" s="273" t="s">
        <v>168</v>
      </c>
      <c r="BT615" s="274"/>
      <c r="BU615" s="20"/>
      <c r="BV615" s="262" t="s">
        <v>169</v>
      </c>
      <c r="BW615" s="263"/>
      <c r="BX615" s="264" t="s">
        <v>170</v>
      </c>
      <c r="BY615" s="265"/>
      <c r="CA615" s="55" t="s">
        <v>35</v>
      </c>
      <c r="CC615" s="116" t="s">
        <v>75</v>
      </c>
      <c r="CD615" s="13"/>
      <c r="CE615" s="33"/>
      <c r="CF615" s="33"/>
      <c r="CG615" s="33"/>
      <c r="CH615" s="33"/>
    </row>
    <row r="616" spans="2:86" ht="18.600000000000001" customHeight="1" thickTop="1" thickBot="1">
      <c r="D616" s="1">
        <v>0</v>
      </c>
      <c r="E616" s="9">
        <f t="shared" ref="E616" si="5712">$E$9*$B613</f>
        <v>2.0711680000000001</v>
      </c>
      <c r="F616" s="2">
        <v>1</v>
      </c>
      <c r="G616" s="8">
        <v>0</v>
      </c>
      <c r="I616" s="1">
        <v>0</v>
      </c>
      <c r="J616" s="9">
        <v>0</v>
      </c>
      <c r="K616" s="2">
        <v>1</v>
      </c>
      <c r="L616" s="8">
        <v>0</v>
      </c>
      <c r="N616" s="1">
        <f t="shared" ref="N616" si="5713">D616*I613+F616*I616-E616*J613-G616*J616</f>
        <v>0</v>
      </c>
      <c r="O616" s="9">
        <f t="shared" ref="O616" si="5714">(D616*J613+E616*I613+F616*J616+G616*I616)</f>
        <v>2.0711680000000001</v>
      </c>
      <c r="P616" s="2">
        <f t="shared" ref="P616" si="5715">D616*K613+F616*K616-E616*L613-G616*L616</f>
        <v>-14.419499529088339</v>
      </c>
      <c r="Q616" s="8">
        <f t="shared" ref="Q616" si="5716">(D616*L613+E616*K613+F616*L616+G616*K616)</f>
        <v>0</v>
      </c>
      <c r="S616" s="1">
        <v>0</v>
      </c>
      <c r="T616" s="9">
        <f t="shared" ref="T616" si="5717">$T$9*$B613</f>
        <v>2.659888</v>
      </c>
      <c r="U616" s="2">
        <v>1</v>
      </c>
      <c r="V616" s="8">
        <v>0</v>
      </c>
      <c r="X616" s="1">
        <f t="shared" ref="X616" si="5718">N616*S613+P616*S616-O616*T613-Q616*T616</f>
        <v>0</v>
      </c>
      <c r="Y616" s="9">
        <f t="shared" ref="Y616" si="5719">(N616*T613+O616*S613+P616*T616+Q616*S616)</f>
        <v>-36.283085763427728</v>
      </c>
      <c r="Z616" s="2">
        <f t="shared" ref="Z616" si="5720">N616*U613+P616*U616-O616*V613-Q616*V616</f>
        <v>-14.419499529088339</v>
      </c>
      <c r="AA616" s="8">
        <f t="shared" ref="AA616" si="5721">(N616*V613+O616*U613+P616*V616+Q616*U616)</f>
        <v>0</v>
      </c>
      <c r="AB616" s="20"/>
      <c r="AC616" s="1">
        <v>0</v>
      </c>
      <c r="AD616" s="9">
        <v>0</v>
      </c>
      <c r="AE616" s="2">
        <v>1</v>
      </c>
      <c r="AF616" s="8">
        <v>0</v>
      </c>
      <c r="AH616" s="1">
        <f t="shared" ref="AH616" si="5722">X616*AC613+Z616*AC616-Y616*AD613-AA616*AD616</f>
        <v>0</v>
      </c>
      <c r="AI616" s="9">
        <f t="shared" ref="AI616" si="5723">(X616*AD613+Y616*AC613+Z616*AD616+AA616*AC616)</f>
        <v>-36.283085763427728</v>
      </c>
      <c r="AJ616" s="2">
        <f t="shared" ref="AJ616" si="5724">X616*AE613+Z616*AE616-Y616*AF613-AA616*AF616</f>
        <v>-50.900366928941075</v>
      </c>
      <c r="AK616" s="8">
        <f t="shared" ref="AK616" si="5725">(X616*AF613+Y616*AE613+Z616*AF616+AA616*AE616)</f>
        <v>0</v>
      </c>
      <c r="AM616" s="1">
        <v>0</v>
      </c>
      <c r="AN616" s="9">
        <f t="shared" ref="AN616" si="5726">$AN$9*$B613</f>
        <v>2.2489280000000003</v>
      </c>
      <c r="AO616" s="2">
        <v>1</v>
      </c>
      <c r="AP616" s="8">
        <v>0</v>
      </c>
      <c r="AR616" s="1">
        <f t="shared" ref="AR616" si="5727">AH616*AM613+AJ616*AM616-AI616*AN613-AK616*AN616</f>
        <v>0</v>
      </c>
      <c r="AS616" s="9">
        <f t="shared" ref="AS616" si="5728">(AH616*AN613+AI616*AM613+AJ616*AN616+AK616*AM616)</f>
        <v>-150.75434616019734</v>
      </c>
      <c r="AT616" s="2">
        <f t="shared" ref="AT616" si="5729">AH616*AO613+AJ616*AO616-AI616*AP613-AK616*AP616</f>
        <v>-50.900366928941075</v>
      </c>
      <c r="AU616" s="8">
        <f t="shared" ref="AU616" si="5730">(AH616*AP613+AI616*AO613+AJ616*AP616+AK616*AO616)</f>
        <v>0</v>
      </c>
      <c r="AV616" s="20"/>
      <c r="AW616" s="1">
        <v>0</v>
      </c>
      <c r="AX616" s="9">
        <v>0</v>
      </c>
      <c r="AY616" s="2">
        <v>1</v>
      </c>
      <c r="AZ616" s="8">
        <v>0</v>
      </c>
      <c r="BB616" s="1">
        <f t="shared" ref="BB616" si="5731">AR616*AW613+AT616*AW616-AS616*AX613-AU616*AX616</f>
        <v>0</v>
      </c>
      <c r="BC616" s="9">
        <f t="shared" ref="BC616" si="5732">(AR616*AX613+AS616*AW613+AT616*AX616+AU616*AW616)</f>
        <v>-150.75434616019734</v>
      </c>
      <c r="BD616" s="2">
        <f t="shared" ref="BD616" si="5733">AR616*AY613+AT616*AY616-AS616*AZ613-AU616*AZ616</f>
        <v>-327.72984427322154</v>
      </c>
      <c r="BE616" s="8">
        <f t="shared" ref="BE616" si="5734">(AR616*AZ613+AS616*AY613+AT616*AZ616+AU616*AY616)</f>
        <v>0</v>
      </c>
      <c r="BG616" s="1">
        <v>0</v>
      </c>
      <c r="BH616" s="9">
        <f t="shared" ref="BH616" si="5735">$BH$9*$B613</f>
        <v>1.47136</v>
      </c>
      <c r="BI616" s="2">
        <v>1</v>
      </c>
      <c r="BJ616" s="8">
        <v>0</v>
      </c>
      <c r="BK616" s="20"/>
      <c r="BL616" s="1">
        <f t="shared" ref="BL616" si="5736">BB616*BG613+BD616*BG616-BC616*BH613-BE616*BH616</f>
        <v>0</v>
      </c>
      <c r="BM616" s="9">
        <f t="shared" ref="BM616" si="5737">(BB616*BH613+BC616*BG613+BD616*BH616+BE616*BG616)</f>
        <v>-632.96292983004457</v>
      </c>
      <c r="BN616" s="2">
        <f t="shared" ref="BN616" si="5738">BB616*BI613+BD616*BI616-BC616*BJ613-BE616*BJ616</f>
        <v>-327.72984427322154</v>
      </c>
      <c r="BO616" s="8">
        <f t="shared" ref="BO616" si="5739">(BB616*BJ613+BC616*BI613+BD616*BJ616+BE616*BI616)</f>
        <v>0</v>
      </c>
      <c r="BP616" s="20"/>
      <c r="BQ616" s="18">
        <f t="shared" ref="BQ616:BQ679" si="5740">1/$BR$9</f>
        <v>1</v>
      </c>
      <c r="BR616" s="25">
        <v>0</v>
      </c>
      <c r="BS616" s="19">
        <v>1</v>
      </c>
      <c r="BT616" s="24">
        <v>0</v>
      </c>
      <c r="BV616" s="1">
        <f t="shared" ref="BV616" si="5741">BL616*BQ613+BN616*BQ616-BM616*BR613-BO616*BR616</f>
        <v>-327.72984427322154</v>
      </c>
      <c r="BW616" s="9">
        <f t="shared" ref="BW616" si="5742">(BL616*BR613+BM616*BQ613+BN616*BR616+BO616*BQ616)</f>
        <v>-632.96292983004457</v>
      </c>
      <c r="BX616" s="2">
        <f t="shared" ref="BX616" si="5743">BL616*BS613+BN616*BS616-BM616*BT613-BO616*BT616</f>
        <v>-327.72984427322154</v>
      </c>
      <c r="BY616" s="8">
        <f t="shared" ref="BY616" si="5744">(BL616*BT613+BM616*BS613+BN616*BT616+BO616*BS616)</f>
        <v>0</v>
      </c>
      <c r="CA616" s="56">
        <f t="shared" ref="CA616" si="5745">(180/PI())*ATAN(-1*(BW613+BW616)/(BV613+BV616))</f>
        <v>-35.251705618101987</v>
      </c>
      <c r="CC616" s="117">
        <f t="shared" ref="CC616" si="5746">20*LOG(((1-(10^(CA613/20)^2)*(1-((1-CC613)/(1+CC613))^2))^0.5))</f>
        <v>-2.4242279663713688E-5</v>
      </c>
      <c r="CD616" s="13"/>
      <c r="CE616" s="33"/>
      <c r="CF616" s="33"/>
      <c r="CG616" s="33"/>
      <c r="CH616" s="33"/>
    </row>
    <row r="617" spans="2:86" ht="18.600000000000001" customHeight="1"/>
    <row r="618" spans="2:86" ht="18.600000000000001" customHeight="1" thickBot="1">
      <c r="E618" s="6" t="s">
        <v>3</v>
      </c>
      <c r="J618" s="6" t="s">
        <v>5</v>
      </c>
      <c r="O618" s="6" t="s">
        <v>10</v>
      </c>
      <c r="T618" s="6" t="s">
        <v>6</v>
      </c>
      <c r="Y618" s="6" t="s">
        <v>11</v>
      </c>
      <c r="AD618" s="6" t="s">
        <v>12</v>
      </c>
      <c r="AI618" s="6" t="s">
        <v>13</v>
      </c>
      <c r="AN618" s="6" t="s">
        <v>14</v>
      </c>
      <c r="AS618" s="6" t="s">
        <v>15</v>
      </c>
      <c r="AX618" s="6" t="s">
        <v>19</v>
      </c>
      <c r="BC618" s="6" t="s">
        <v>17</v>
      </c>
      <c r="BH618" s="6" t="s">
        <v>20</v>
      </c>
      <c r="BM618" s="6" t="s">
        <v>18</v>
      </c>
      <c r="BQ618" s="26" t="s">
        <v>16</v>
      </c>
      <c r="BR618" s="26"/>
      <c r="BS618" s="21"/>
      <c r="BT618" s="21"/>
      <c r="BU618" s="21"/>
      <c r="BV618" s="21"/>
      <c r="BW618" s="26" t="s">
        <v>21</v>
      </c>
      <c r="BX618" s="21"/>
      <c r="BY618" s="21"/>
    </row>
    <row r="619" spans="2:86" ht="18.600000000000001" customHeight="1" thickBot="1">
      <c r="B619" s="11"/>
      <c r="D619" s="266" t="s">
        <v>113</v>
      </c>
      <c r="E619" s="267"/>
      <c r="F619" s="268" t="s">
        <v>114</v>
      </c>
      <c r="G619" s="269"/>
      <c r="H619" s="237"/>
      <c r="I619" s="262" t="s">
        <v>0</v>
      </c>
      <c r="J619" s="263"/>
      <c r="K619" s="264" t="s">
        <v>1</v>
      </c>
      <c r="L619" s="265"/>
      <c r="M619" s="21"/>
      <c r="N619" s="262" t="s">
        <v>115</v>
      </c>
      <c r="O619" s="263"/>
      <c r="P619" s="264" t="s">
        <v>116</v>
      </c>
      <c r="Q619" s="265"/>
      <c r="R619" s="21"/>
      <c r="S619" s="266" t="s">
        <v>117</v>
      </c>
      <c r="T619" s="267"/>
      <c r="U619" s="268" t="s">
        <v>118</v>
      </c>
      <c r="V619" s="269"/>
      <c r="W619" s="20"/>
      <c r="X619" s="262" t="s">
        <v>119</v>
      </c>
      <c r="Y619" s="263"/>
      <c r="Z619" s="264" t="s">
        <v>120</v>
      </c>
      <c r="AA619" s="265"/>
      <c r="AB619" s="20"/>
      <c r="AC619" s="262" t="s">
        <v>121</v>
      </c>
      <c r="AD619" s="263"/>
      <c r="AE619" s="264" t="s">
        <v>7</v>
      </c>
      <c r="AF619" s="265"/>
      <c r="AG619" s="20"/>
      <c r="AH619" s="262" t="s">
        <v>122</v>
      </c>
      <c r="AI619" s="263"/>
      <c r="AJ619" s="264" t="s">
        <v>123</v>
      </c>
      <c r="AK619" s="265"/>
      <c r="AL619" s="20"/>
      <c r="AM619" s="266" t="s">
        <v>124</v>
      </c>
      <c r="AN619" s="267"/>
      <c r="AO619" s="268" t="s">
        <v>125</v>
      </c>
      <c r="AP619" s="269"/>
      <c r="AQ619" s="21"/>
      <c r="AR619" s="262" t="s">
        <v>126</v>
      </c>
      <c r="AS619" s="263"/>
      <c r="AT619" s="264" t="s">
        <v>2</v>
      </c>
      <c r="AU619" s="265"/>
      <c r="AV619" s="41"/>
      <c r="AW619" s="262" t="s">
        <v>127</v>
      </c>
      <c r="AX619" s="263"/>
      <c r="AY619" s="264" t="s">
        <v>128</v>
      </c>
      <c r="AZ619" s="265"/>
      <c r="BA619" s="20"/>
      <c r="BB619" s="262" t="s">
        <v>129</v>
      </c>
      <c r="BC619" s="263"/>
      <c r="BD619" s="264" t="s">
        <v>130</v>
      </c>
      <c r="BE619" s="265"/>
      <c r="BF619" s="41"/>
      <c r="BG619" s="266" t="s">
        <v>131</v>
      </c>
      <c r="BH619" s="267"/>
      <c r="BI619" s="268" t="s">
        <v>132</v>
      </c>
      <c r="BJ619" s="269"/>
      <c r="BK619" s="41"/>
      <c r="BL619" s="262" t="s">
        <v>133</v>
      </c>
      <c r="BM619" s="263"/>
      <c r="BN619" s="264" t="s">
        <v>134</v>
      </c>
      <c r="BO619" s="265"/>
      <c r="BP619" s="41"/>
      <c r="BQ619" s="262" t="s">
        <v>135</v>
      </c>
      <c r="BR619" s="263"/>
      <c r="BS619" s="264" t="s">
        <v>136</v>
      </c>
      <c r="BT619" s="265"/>
      <c r="BU619" s="20"/>
      <c r="BV619" s="262" t="s">
        <v>137</v>
      </c>
      <c r="BW619" s="263"/>
      <c r="BX619" s="264" t="s">
        <v>138</v>
      </c>
      <c r="BY619" s="265"/>
      <c r="CA619" s="27" t="s">
        <v>8</v>
      </c>
      <c r="CC619" s="113" t="s">
        <v>74</v>
      </c>
      <c r="CD619" s="13"/>
      <c r="CE619" s="33"/>
      <c r="CF619" s="33"/>
      <c r="CG619" s="33"/>
      <c r="CH619" s="33"/>
    </row>
    <row r="620" spans="2:86" ht="18.600000000000001" customHeight="1" thickTop="1" thickBot="1">
      <c r="B620" s="37">
        <v>1.78</v>
      </c>
      <c r="D620" s="1">
        <v>1</v>
      </c>
      <c r="E620" s="7">
        <v>0</v>
      </c>
      <c r="F620" s="2">
        <v>0</v>
      </c>
      <c r="G620" s="8">
        <v>0</v>
      </c>
      <c r="I620" s="1">
        <v>1</v>
      </c>
      <c r="J620" s="9">
        <v>0</v>
      </c>
      <c r="K620" s="2">
        <v>0</v>
      </c>
      <c r="L620" s="8">
        <f t="shared" ref="L620:L683" si="5747">IF(0=(1-$J$9*$K$9*$B620^2),10^18,$B620*$K$9/(1-$J$9*$K$9*$B620^2))</f>
        <v>7.9936246158588835</v>
      </c>
      <c r="N620" s="1">
        <f t="shared" ref="N620" si="5748">D620*I620+F620*I623-E620*J620-G620*J623</f>
        <v>1</v>
      </c>
      <c r="O620" s="9">
        <f t="shared" ref="O620" si="5749">(D620*J620+E620*I620+F620*J623+G620*I623)</f>
        <v>0</v>
      </c>
      <c r="P620" s="2">
        <f t="shared" ref="P620" si="5750">D620*K620+F620*K623-E620*L620-G620*L623</f>
        <v>0</v>
      </c>
      <c r="Q620" s="8">
        <f t="shared" ref="Q620" si="5751">(D620*L620+E620*K620+F620*L623+G620*K623)</f>
        <v>7.9936246158588835</v>
      </c>
      <c r="S620" s="1">
        <v>1</v>
      </c>
      <c r="T620" s="7">
        <v>0</v>
      </c>
      <c r="U620" s="2">
        <v>0</v>
      </c>
      <c r="V620" s="8">
        <v>0</v>
      </c>
      <c r="X620" s="1">
        <f t="shared" ref="X620" si="5752">N620*S620+P620*S623-O620*T620-Q620*T623</f>
        <v>-20.503761489866609</v>
      </c>
      <c r="Y620" s="9">
        <f t="shared" ref="Y620" si="5753">(N620*T620+O620*S620+P620*T623+Q620*S623)</f>
        <v>0</v>
      </c>
      <c r="Z620" s="2">
        <f t="shared" ref="Z620" si="5754">N620*U620+P620*U623-O620*V620-Q620*V623</f>
        <v>0</v>
      </c>
      <c r="AA620" s="8">
        <f t="shared" ref="AA620" si="5755">(N620*V620+O620*U620+P620*V623+Q620*U623)</f>
        <v>7.9936246158588835</v>
      </c>
      <c r="AB620" s="20"/>
      <c r="AC620" s="1">
        <v>1</v>
      </c>
      <c r="AD620" s="9">
        <v>0</v>
      </c>
      <c r="AE620" s="2">
        <v>0</v>
      </c>
      <c r="AF620" s="8">
        <f t="shared" ref="AF620:AF683" si="5756">IF(0=(1-$AE$9*$AD$9*$B620^2),10^18,$B620*$AE$9/(1-$AE$9*$AD$9*$B620^2))</f>
        <v>-0.97692860683245453</v>
      </c>
      <c r="AH620" s="1">
        <f t="shared" ref="AH620" si="5757">X620*AC620+Z620*AC623-Y620*AD620-AA620*AD623</f>
        <v>-20.503761489866609</v>
      </c>
      <c r="AI620" s="9">
        <f t="shared" ref="AI620" si="5758">(X620*AD620+Y620*AC620+Z620*AD623+AA620*AC623)</f>
        <v>0</v>
      </c>
      <c r="AJ620" s="2">
        <f t="shared" ref="AJ620" si="5759">X620*AE620+Z620*AE623-Y620*AF620-AA620*AF623</f>
        <v>0</v>
      </c>
      <c r="AK620" s="8">
        <f t="shared" ref="AK620" si="5760">(X620*AF620+Y620*AE620+Z620*AF623+AA620*AE623)</f>
        <v>28.024335762979202</v>
      </c>
      <c r="AM620" s="1">
        <v>1</v>
      </c>
      <c r="AN620" s="7">
        <v>0</v>
      </c>
      <c r="AO620" s="2">
        <v>0</v>
      </c>
      <c r="AP620" s="8">
        <v>0</v>
      </c>
      <c r="AR620" s="1">
        <f t="shared" ref="AR620" si="5761">AH620*AM620+AJ620*AM623-AI620*AN620-AK620*AN623</f>
        <v>-84.244664793390598</v>
      </c>
      <c r="AS620" s="9">
        <f t="shared" ref="AS620" si="5762">(AH620*AN620+AI620*AM620+AJ620*AN623+AK620*AM623)</f>
        <v>0</v>
      </c>
      <c r="AT620" s="2">
        <f t="shared" ref="AT620" si="5763">AH620*AO620+AJ620*AO623-AI620*AP620-AK620*AP623</f>
        <v>0</v>
      </c>
      <c r="AU620" s="8">
        <f t="shared" ref="AU620" si="5764">(AH620*AP620+AI620*AO620+AJ620*AP623+AK620*AO623)</f>
        <v>28.024335762979202</v>
      </c>
      <c r="AV620" s="20"/>
      <c r="AW620" s="1">
        <v>1</v>
      </c>
      <c r="AX620" s="9">
        <v>0</v>
      </c>
      <c r="AY620" s="2">
        <v>0</v>
      </c>
      <c r="AZ620" s="8">
        <f t="shared" ref="AZ620:AZ683" si="5765">IF(0=(1-$AX$9*$AY$9*$B620^2),10^18,$B620*$AY$9/(1-$AX$9*$AY$9*$B620^2))</f>
        <v>-1.7643532610693602</v>
      </c>
      <c r="BB620" s="1">
        <f t="shared" ref="BB620" si="5766">AR620*AW620+AT620*AW623-AS620*AX620-AU620*AX623</f>
        <v>-84.244664793390598</v>
      </c>
      <c r="BC620" s="9">
        <f t="shared" ref="BC620" si="5767">(AR620*AX620+AS620*AW620+AT620*AX623+AU620*AW623)</f>
        <v>0</v>
      </c>
      <c r="BD620" s="2">
        <f t="shared" ref="BD620" si="5768">AR620*AY620+AT620*AY623-AS620*AZ620-AU620*AZ623</f>
        <v>0</v>
      </c>
      <c r="BE620" s="8">
        <f t="shared" ref="BE620" si="5769">(AR620*AZ620+AS620*AY620+AT620*AZ623+AU620*AY623)</f>
        <v>176.66168481889304</v>
      </c>
      <c r="BG620" s="1">
        <v>1</v>
      </c>
      <c r="BH620" s="7">
        <v>0</v>
      </c>
      <c r="BI620" s="2">
        <v>0</v>
      </c>
      <c r="BJ620" s="8">
        <v>0</v>
      </c>
      <c r="BK620" s="20"/>
      <c r="BL620" s="1">
        <f t="shared" ref="BL620" si="5770">BB620*BG620+BD620*BG623-BC620*BH620-BE620*BH623</f>
        <v>-347.13138473868895</v>
      </c>
      <c r="BM620" s="9">
        <f t="shared" ref="BM620" si="5771">(BB620*BH620+BC620*BG620+BD620*BH623+BE620*BG623)</f>
        <v>0</v>
      </c>
      <c r="BN620" s="2">
        <f t="shared" ref="BN620" si="5772">BB620*BI620+BD620*BI623-BC620*BJ620-BE620*BJ623</f>
        <v>0</v>
      </c>
      <c r="BO620" s="8">
        <f t="shared" ref="BO620" si="5773">(BB620*BJ620+BC620*BI620+BD620*BJ623+BE620*BI623)</f>
        <v>176.66168481889304</v>
      </c>
      <c r="BP620" s="20"/>
      <c r="BQ620" s="16">
        <v>1</v>
      </c>
      <c r="BR620" s="23">
        <v>0</v>
      </c>
      <c r="BS620" s="14">
        <v>0</v>
      </c>
      <c r="BT620" s="22">
        <v>0</v>
      </c>
      <c r="BV620" s="1">
        <f t="shared" ref="BV620" si="5774">BL620*BQ620+BN620*BQ623-BM620*BR620-BO620*BR623</f>
        <v>-347.13138473868895</v>
      </c>
      <c r="BW620" s="9">
        <f t="shared" ref="BW620" si="5775">(BL620*BR620+BM620*BQ620+BN620*BR623+BO620*BQ623)</f>
        <v>176.66168481889304</v>
      </c>
      <c r="BX620" s="2">
        <f t="shared" ref="BX620" si="5776">BL620*BS620+BN620*BS623-BM620*BT620-BO620*BT623</f>
        <v>0</v>
      </c>
      <c r="BY620" s="8">
        <f t="shared" ref="BY620" si="5777">(BL620*BT620+BM620*BS620+BN620*BT623+BO620*BS623)</f>
        <v>176.66168481889304</v>
      </c>
      <c r="CA620" s="28">
        <f t="shared" ref="CA620" si="5778">20*LOG(((1+$BR$9)/$BR$9)/((BV620+BV623)^2+(BW620+BW623)^2)^0.5)</f>
        <v>-52.656555878933318</v>
      </c>
      <c r="CC620" s="114">
        <f t="shared" ref="CC620" si="5779">((BV620^2+BW620^2)^0.5)/((BV623^2+BW623^2)^0.5)</f>
        <v>0.50893848635778705</v>
      </c>
      <c r="CD620" s="13"/>
      <c r="CE620" s="33"/>
      <c r="CF620" s="33"/>
      <c r="CG620" s="33"/>
      <c r="CH620" s="33"/>
    </row>
    <row r="621" spans="2:86" ht="18.600000000000001" customHeight="1" thickBot="1">
      <c r="D621" s="3"/>
      <c r="G621" s="4"/>
      <c r="I621" s="3"/>
      <c r="L621" s="4"/>
      <c r="N621" s="3"/>
      <c r="Q621" s="4"/>
      <c r="S621" s="3"/>
      <c r="V621" s="4"/>
      <c r="X621" s="3"/>
      <c r="AA621" s="4"/>
      <c r="AC621" s="3"/>
      <c r="AF621" s="4"/>
      <c r="AH621" s="3"/>
      <c r="AK621" s="4"/>
      <c r="AM621" s="3"/>
      <c r="AP621" s="4"/>
      <c r="AR621" s="3"/>
      <c r="AU621" s="4"/>
      <c r="AW621" s="3"/>
      <c r="AZ621" s="4"/>
      <c r="BB621" s="3"/>
      <c r="BE621" s="4"/>
      <c r="BG621" s="3"/>
      <c r="BJ621" s="4"/>
      <c r="BL621" s="3"/>
      <c r="BO621" s="4"/>
      <c r="BQ621" s="16"/>
      <c r="BR621" s="14"/>
      <c r="BS621" s="14"/>
      <c r="BT621" s="17"/>
      <c r="BV621" s="3"/>
      <c r="BY621" s="4"/>
      <c r="CC621" s="115"/>
      <c r="CD621" s="13"/>
      <c r="CE621" s="33"/>
      <c r="CF621" s="33"/>
      <c r="CG621" s="33"/>
      <c r="CH621" s="33"/>
    </row>
    <row r="622" spans="2:86" ht="18.600000000000001" customHeight="1" thickBot="1">
      <c r="D622" s="271" t="s">
        <v>141</v>
      </c>
      <c r="E622" s="272"/>
      <c r="F622" s="273" t="s">
        <v>142</v>
      </c>
      <c r="G622" s="274"/>
      <c r="H622" s="237"/>
      <c r="I622" s="271" t="s">
        <v>143</v>
      </c>
      <c r="J622" s="272"/>
      <c r="K622" s="273" t="s">
        <v>144</v>
      </c>
      <c r="L622" s="274"/>
      <c r="N622" s="262" t="s">
        <v>145</v>
      </c>
      <c r="O622" s="263"/>
      <c r="P622" s="264" t="s">
        <v>146</v>
      </c>
      <c r="Q622" s="265"/>
      <c r="S622" s="271" t="s">
        <v>147</v>
      </c>
      <c r="T622" s="272"/>
      <c r="U622" s="273" t="s">
        <v>148</v>
      </c>
      <c r="V622" s="274"/>
      <c r="W622" s="20"/>
      <c r="X622" s="262" t="s">
        <v>149</v>
      </c>
      <c r="Y622" s="263"/>
      <c r="Z622" s="264" t="s">
        <v>150</v>
      </c>
      <c r="AA622" s="265"/>
      <c r="AB622" s="20"/>
      <c r="AC622" s="271" t="s">
        <v>151</v>
      </c>
      <c r="AD622" s="272"/>
      <c r="AE622" s="273" t="s">
        <v>152</v>
      </c>
      <c r="AF622" s="274"/>
      <c r="AG622" s="20"/>
      <c r="AH622" s="262" t="s">
        <v>153</v>
      </c>
      <c r="AI622" s="263"/>
      <c r="AJ622" s="264" t="s">
        <v>154</v>
      </c>
      <c r="AK622" s="265"/>
      <c r="AL622" s="20"/>
      <c r="AM622" s="271" t="s">
        <v>155</v>
      </c>
      <c r="AN622" s="272"/>
      <c r="AO622" s="273" t="s">
        <v>156</v>
      </c>
      <c r="AP622" s="274"/>
      <c r="AR622" s="262" t="s">
        <v>157</v>
      </c>
      <c r="AS622" s="263"/>
      <c r="AT622" s="264" t="s">
        <v>158</v>
      </c>
      <c r="AU622" s="265"/>
      <c r="AV622" s="41"/>
      <c r="AW622" s="271" t="s">
        <v>159</v>
      </c>
      <c r="AX622" s="272"/>
      <c r="AY622" s="273" t="s">
        <v>160</v>
      </c>
      <c r="AZ622" s="274"/>
      <c r="BA622" s="20"/>
      <c r="BB622" s="262" t="s">
        <v>161</v>
      </c>
      <c r="BC622" s="263"/>
      <c r="BD622" s="264" t="s">
        <v>162</v>
      </c>
      <c r="BE622" s="265"/>
      <c r="BF622" s="41"/>
      <c r="BG622" s="271" t="s">
        <v>163</v>
      </c>
      <c r="BH622" s="272"/>
      <c r="BI622" s="273" t="s">
        <v>164</v>
      </c>
      <c r="BJ622" s="274"/>
      <c r="BK622" s="41"/>
      <c r="BL622" s="262" t="s">
        <v>165</v>
      </c>
      <c r="BM622" s="263"/>
      <c r="BN622" s="264" t="s">
        <v>166</v>
      </c>
      <c r="BO622" s="265"/>
      <c r="BP622" s="41"/>
      <c r="BQ622" s="271" t="s">
        <v>167</v>
      </c>
      <c r="BR622" s="272"/>
      <c r="BS622" s="273" t="s">
        <v>168</v>
      </c>
      <c r="BT622" s="274"/>
      <c r="BU622" s="20"/>
      <c r="BV622" s="262" t="s">
        <v>169</v>
      </c>
      <c r="BW622" s="263"/>
      <c r="BX622" s="264" t="s">
        <v>170</v>
      </c>
      <c r="BY622" s="265"/>
      <c r="CA622" s="55" t="s">
        <v>35</v>
      </c>
      <c r="CC622" s="116" t="s">
        <v>75</v>
      </c>
      <c r="CD622" s="13"/>
      <c r="CE622" s="33"/>
      <c r="CF622" s="33"/>
      <c r="CG622" s="33"/>
      <c r="CH622" s="33"/>
    </row>
    <row r="623" spans="2:86" ht="18.600000000000001" customHeight="1" thickTop="1" thickBot="1">
      <c r="D623" s="1">
        <v>0</v>
      </c>
      <c r="E623" s="9">
        <f t="shared" ref="E623" si="5780">$E$9*$B620</f>
        <v>2.0947040000000001</v>
      </c>
      <c r="F623" s="2">
        <v>1</v>
      </c>
      <c r="G623" s="8">
        <v>0</v>
      </c>
      <c r="I623" s="1">
        <v>0</v>
      </c>
      <c r="J623" s="9">
        <v>0</v>
      </c>
      <c r="K623" s="2">
        <v>1</v>
      </c>
      <c r="L623" s="8">
        <v>0</v>
      </c>
      <c r="N623" s="1">
        <f t="shared" ref="N623" si="5781">D623*I620+F623*I623-E623*J620-G623*J623</f>
        <v>0</v>
      </c>
      <c r="O623" s="9">
        <f t="shared" ref="O623" si="5782">(D623*J620+E623*I620+F623*J623+G623*I623)</f>
        <v>2.0947040000000001</v>
      </c>
      <c r="P623" s="2">
        <f t="shared" ref="P623" si="5783">D623*K620+F623*K623-E623*L620-G623*L623</f>
        <v>-15.744277457338068</v>
      </c>
      <c r="Q623" s="8">
        <f t="shared" ref="Q623" si="5784">(D623*L620+E623*K620+F623*L623+G623*K623)</f>
        <v>0</v>
      </c>
      <c r="S623" s="1">
        <v>0</v>
      </c>
      <c r="T623" s="9">
        <f t="shared" ref="T623" si="5785">$T$9*$B620</f>
        <v>2.6901140000000003</v>
      </c>
      <c r="U623" s="2">
        <v>1</v>
      </c>
      <c r="V623" s="8">
        <v>0</v>
      </c>
      <c r="X623" s="1">
        <f t="shared" ref="X623" si="5786">N623*S620+P623*S623-O623*T620-Q623*T623</f>
        <v>0</v>
      </c>
      <c r="Y623" s="9">
        <f t="shared" ref="Y623" si="5787">(N623*T620+O623*S620+P623*T623+Q623*S623)</f>
        <v>-40.259197207869548</v>
      </c>
      <c r="Z623" s="2">
        <f t="shared" ref="Z623" si="5788">N623*U620+P623*U623-O623*V620-Q623*V623</f>
        <v>-15.744277457338068</v>
      </c>
      <c r="AA623" s="8">
        <f t="shared" ref="AA623" si="5789">(N623*V620+O623*U620+P623*V623+Q623*U623)</f>
        <v>0</v>
      </c>
      <c r="AB623" s="20"/>
      <c r="AC623" s="1">
        <v>0</v>
      </c>
      <c r="AD623" s="9">
        <v>0</v>
      </c>
      <c r="AE623" s="2">
        <v>1</v>
      </c>
      <c r="AF623" s="8">
        <v>0</v>
      </c>
      <c r="AH623" s="1">
        <f t="shared" ref="AH623" si="5790">X623*AC620+Z623*AC623-Y623*AD620-AA623*AD623</f>
        <v>0</v>
      </c>
      <c r="AI623" s="9">
        <f t="shared" ref="AI623" si="5791">(X623*AD620+Y623*AC620+Z623*AD623+AA623*AC623)</f>
        <v>-40.259197207869548</v>
      </c>
      <c r="AJ623" s="2">
        <f t="shared" ref="AJ623" si="5792">X623*AE620+Z623*AE623-Y623*AF620-AA623*AF623</f>
        <v>-55.074638897815106</v>
      </c>
      <c r="AK623" s="8">
        <f t="shared" ref="AK623" si="5793">(X623*AF620+Y623*AE620+Z623*AF623+AA623*AE623)</f>
        <v>0</v>
      </c>
      <c r="AM623" s="1">
        <v>0</v>
      </c>
      <c r="AN623" s="9">
        <f t="shared" ref="AN623" si="5794">$AN$9*$B620</f>
        <v>2.2744840000000002</v>
      </c>
      <c r="AO623" s="2">
        <v>1</v>
      </c>
      <c r="AP623" s="8">
        <v>0</v>
      </c>
      <c r="AR623" s="1">
        <f t="shared" ref="AR623" si="5795">AH623*AM620+AJ623*AM623-AI623*AN620-AK623*AN623</f>
        <v>0</v>
      </c>
      <c r="AS623" s="9">
        <f t="shared" ref="AS623" si="5796">(AH623*AN620+AI623*AM620+AJ623*AN623+AK623*AM623)</f>
        <v>-165.52558218672766</v>
      </c>
      <c r="AT623" s="2">
        <f t="shared" ref="AT623" si="5797">AH623*AO620+AJ623*AO623-AI623*AP620-AK623*AP623</f>
        <v>-55.074638897815106</v>
      </c>
      <c r="AU623" s="8">
        <f t="shared" ref="AU623" si="5798">(AH623*AP620+AI623*AO620+AJ623*AP623+AK623*AO623)</f>
        <v>0</v>
      </c>
      <c r="AV623" s="20"/>
      <c r="AW623" s="1">
        <v>0</v>
      </c>
      <c r="AX623" s="9">
        <v>0</v>
      </c>
      <c r="AY623" s="2">
        <v>1</v>
      </c>
      <c r="AZ623" s="8">
        <v>0</v>
      </c>
      <c r="BB623" s="1">
        <f t="shared" ref="BB623" si="5799">AR623*AW620+AT623*AW623-AS623*AX620-AU623*AX623</f>
        <v>0</v>
      </c>
      <c r="BC623" s="9">
        <f t="shared" ref="BC623" si="5800">(AR623*AX620+AS623*AW620+AT623*AX623+AU623*AW623)</f>
        <v>-165.52558218672766</v>
      </c>
      <c r="BD623" s="2">
        <f t="shared" ref="BD623" si="5801">AR623*AY620+AT623*AY623-AS623*AZ620-AU623*AZ623</f>
        <v>-347.12023961937246</v>
      </c>
      <c r="BE623" s="8">
        <f t="shared" ref="BE623" si="5802">(AR623*AZ620+AS623*AY620+AT623*AZ623+AU623*AY623)</f>
        <v>0</v>
      </c>
      <c r="BG623" s="1">
        <v>0</v>
      </c>
      <c r="BH623" s="9">
        <f t="shared" ref="BH623" si="5803">$BH$9*$B620</f>
        <v>1.4880800000000001</v>
      </c>
      <c r="BI623" s="2">
        <v>1</v>
      </c>
      <c r="BJ623" s="8">
        <v>0</v>
      </c>
      <c r="BK623" s="20"/>
      <c r="BL623" s="1">
        <f t="shared" ref="BL623" si="5804">BB623*BG620+BD623*BG623-BC623*BH620-BE623*BH623</f>
        <v>0</v>
      </c>
      <c r="BM623" s="9">
        <f t="shared" ref="BM623" si="5805">(BB623*BH620+BC623*BG620+BD623*BH623+BE623*BG623)</f>
        <v>-682.06826835952347</v>
      </c>
      <c r="BN623" s="2">
        <f t="shared" ref="BN623" si="5806">BB623*BI620+BD623*BI623-BC623*BJ620-BE623*BJ623</f>
        <v>-347.12023961937246</v>
      </c>
      <c r="BO623" s="8">
        <f t="shared" ref="BO623" si="5807">(BB623*BJ620+BC623*BI620+BD623*BJ623+BE623*BI623)</f>
        <v>0</v>
      </c>
      <c r="BP623" s="20"/>
      <c r="BQ623" s="18">
        <f t="shared" ref="BQ623:BQ686" si="5808">1/$BR$9</f>
        <v>1</v>
      </c>
      <c r="BR623" s="25">
        <v>0</v>
      </c>
      <c r="BS623" s="19">
        <v>1</v>
      </c>
      <c r="BT623" s="24">
        <v>0</v>
      </c>
      <c r="BV623" s="1">
        <f t="shared" ref="BV623" si="5809">BL623*BQ620+BN623*BQ623-BM623*BR620-BO623*BR623</f>
        <v>-347.12023961937246</v>
      </c>
      <c r="BW623" s="9">
        <f t="shared" ref="BW623" si="5810">(BL623*BR620+BM623*BQ620+BN623*BR623+BO623*BQ623)</f>
        <v>-682.06826835952347</v>
      </c>
      <c r="BX623" s="2">
        <f t="shared" ref="BX623" si="5811">BL623*BS620+BN623*BS623-BM623*BT620-BO623*BT623</f>
        <v>-347.12023961937246</v>
      </c>
      <c r="BY623" s="8">
        <f t="shared" ref="BY623" si="5812">(BL623*BT620+BM623*BS620+BN623*BT623+BO623*BS623)</f>
        <v>0</v>
      </c>
      <c r="CA623" s="56">
        <f t="shared" ref="CA623" si="5813">(180/PI())*ATAN(-1*(BW620+BW623)/(BV620+BV623))</f>
        <v>-36.054154325663156</v>
      </c>
      <c r="CC623" s="117">
        <f t="shared" ref="CC623" si="5814">20*LOG(((1-(10^(CA620/20)^2)*(1-((1-CC620)/(1+CC620))^2))^0.5))</f>
        <v>-2.1062600500693244E-5</v>
      </c>
      <c r="CD623" s="13"/>
      <c r="CE623" s="33"/>
      <c r="CF623" s="33"/>
      <c r="CG623" s="33"/>
      <c r="CH623" s="33"/>
    </row>
    <row r="624" spans="2:86" ht="18.600000000000001" customHeight="1"/>
    <row r="625" spans="2:86" ht="18.600000000000001" customHeight="1" thickBot="1">
      <c r="E625" s="6" t="s">
        <v>3</v>
      </c>
      <c r="J625" s="6" t="s">
        <v>5</v>
      </c>
      <c r="O625" s="6" t="s">
        <v>10</v>
      </c>
      <c r="T625" s="6" t="s">
        <v>6</v>
      </c>
      <c r="Y625" s="6" t="s">
        <v>11</v>
      </c>
      <c r="AD625" s="6" t="s">
        <v>12</v>
      </c>
      <c r="AI625" s="6" t="s">
        <v>13</v>
      </c>
      <c r="AN625" s="6" t="s">
        <v>14</v>
      </c>
      <c r="AS625" s="6" t="s">
        <v>15</v>
      </c>
      <c r="AX625" s="6" t="s">
        <v>19</v>
      </c>
      <c r="BC625" s="6" t="s">
        <v>17</v>
      </c>
      <c r="BH625" s="6" t="s">
        <v>20</v>
      </c>
      <c r="BM625" s="6" t="s">
        <v>18</v>
      </c>
      <c r="BQ625" s="26" t="s">
        <v>16</v>
      </c>
      <c r="BR625" s="26"/>
      <c r="BS625" s="21"/>
      <c r="BT625" s="21"/>
      <c r="BU625" s="21"/>
      <c r="BV625" s="21"/>
      <c r="BW625" s="26" t="s">
        <v>21</v>
      </c>
      <c r="BX625" s="21"/>
      <c r="BY625" s="21"/>
    </row>
    <row r="626" spans="2:86" ht="18.600000000000001" customHeight="1" thickBot="1">
      <c r="B626" s="11"/>
      <c r="D626" s="266" t="s">
        <v>113</v>
      </c>
      <c r="E626" s="267"/>
      <c r="F626" s="268" t="s">
        <v>114</v>
      </c>
      <c r="G626" s="269"/>
      <c r="H626" s="237"/>
      <c r="I626" s="262" t="s">
        <v>0</v>
      </c>
      <c r="J626" s="263"/>
      <c r="K626" s="264" t="s">
        <v>1</v>
      </c>
      <c r="L626" s="265"/>
      <c r="M626" s="21"/>
      <c r="N626" s="262" t="s">
        <v>115</v>
      </c>
      <c r="O626" s="263"/>
      <c r="P626" s="264" t="s">
        <v>116</v>
      </c>
      <c r="Q626" s="265"/>
      <c r="R626" s="21"/>
      <c r="S626" s="266" t="s">
        <v>117</v>
      </c>
      <c r="T626" s="267"/>
      <c r="U626" s="268" t="s">
        <v>118</v>
      </c>
      <c r="V626" s="269"/>
      <c r="W626" s="20"/>
      <c r="X626" s="262" t="s">
        <v>119</v>
      </c>
      <c r="Y626" s="263"/>
      <c r="Z626" s="264" t="s">
        <v>120</v>
      </c>
      <c r="AA626" s="265"/>
      <c r="AB626" s="20"/>
      <c r="AC626" s="262" t="s">
        <v>121</v>
      </c>
      <c r="AD626" s="263"/>
      <c r="AE626" s="264" t="s">
        <v>7</v>
      </c>
      <c r="AF626" s="265"/>
      <c r="AG626" s="20"/>
      <c r="AH626" s="262" t="s">
        <v>122</v>
      </c>
      <c r="AI626" s="263"/>
      <c r="AJ626" s="264" t="s">
        <v>123</v>
      </c>
      <c r="AK626" s="265"/>
      <c r="AL626" s="20"/>
      <c r="AM626" s="266" t="s">
        <v>124</v>
      </c>
      <c r="AN626" s="267"/>
      <c r="AO626" s="268" t="s">
        <v>125</v>
      </c>
      <c r="AP626" s="269"/>
      <c r="AQ626" s="21"/>
      <c r="AR626" s="262" t="s">
        <v>126</v>
      </c>
      <c r="AS626" s="263"/>
      <c r="AT626" s="264" t="s">
        <v>2</v>
      </c>
      <c r="AU626" s="265"/>
      <c r="AV626" s="41"/>
      <c r="AW626" s="262" t="s">
        <v>127</v>
      </c>
      <c r="AX626" s="263"/>
      <c r="AY626" s="264" t="s">
        <v>128</v>
      </c>
      <c r="AZ626" s="265"/>
      <c r="BA626" s="20"/>
      <c r="BB626" s="262" t="s">
        <v>129</v>
      </c>
      <c r="BC626" s="263"/>
      <c r="BD626" s="264" t="s">
        <v>130</v>
      </c>
      <c r="BE626" s="265"/>
      <c r="BF626" s="41"/>
      <c r="BG626" s="266" t="s">
        <v>131</v>
      </c>
      <c r="BH626" s="267"/>
      <c r="BI626" s="268" t="s">
        <v>132</v>
      </c>
      <c r="BJ626" s="269"/>
      <c r="BK626" s="41"/>
      <c r="BL626" s="262" t="s">
        <v>133</v>
      </c>
      <c r="BM626" s="263"/>
      <c r="BN626" s="264" t="s">
        <v>134</v>
      </c>
      <c r="BO626" s="265"/>
      <c r="BP626" s="41"/>
      <c r="BQ626" s="262" t="s">
        <v>135</v>
      </c>
      <c r="BR626" s="263"/>
      <c r="BS626" s="264" t="s">
        <v>136</v>
      </c>
      <c r="BT626" s="265"/>
      <c r="BU626" s="20"/>
      <c r="BV626" s="262" t="s">
        <v>137</v>
      </c>
      <c r="BW626" s="263"/>
      <c r="BX626" s="264" t="s">
        <v>138</v>
      </c>
      <c r="BY626" s="265"/>
      <c r="CA626" s="27" t="s">
        <v>8</v>
      </c>
      <c r="CC626" s="113" t="s">
        <v>74</v>
      </c>
      <c r="CD626" s="13"/>
      <c r="CE626" s="33"/>
      <c r="CF626" s="33"/>
      <c r="CG626" s="33"/>
      <c r="CH626" s="33"/>
    </row>
    <row r="627" spans="2:86" ht="18.600000000000001" customHeight="1" thickTop="1" thickBot="1">
      <c r="B627" s="37">
        <v>1.8</v>
      </c>
      <c r="D627" s="1">
        <v>1</v>
      </c>
      <c r="E627" s="7">
        <v>0</v>
      </c>
      <c r="F627" s="2">
        <v>0</v>
      </c>
      <c r="G627" s="8">
        <v>0</v>
      </c>
      <c r="I627" s="1">
        <v>1</v>
      </c>
      <c r="J627" s="9">
        <v>0</v>
      </c>
      <c r="K627" s="2">
        <v>0</v>
      </c>
      <c r="L627" s="8">
        <f t="shared" ref="L627:L690" si="5815">IF(0=(1-$J$9*$K$9*$B627^2),10^18,$B627*$K$9/(1-$J$9*$K$9*$B627^2))</f>
        <v>8.6209284321474939</v>
      </c>
      <c r="N627" s="1">
        <f t="shared" ref="N627" si="5816">D627*I627+F627*I630-E627*J627-G627*J630</f>
        <v>1</v>
      </c>
      <c r="O627" s="9">
        <f t="shared" ref="O627" si="5817">(D627*J627+E627*I627+F627*J630+G627*I630)</f>
        <v>0</v>
      </c>
      <c r="P627" s="2">
        <f t="shared" ref="P627" si="5818">D627*K627+F627*K630-E627*L627-G627*L630</f>
        <v>0</v>
      </c>
      <c r="Q627" s="8">
        <f t="shared" ref="Q627" si="5819">(D627*L627+E627*K627+F627*L630+G627*K630)</f>
        <v>8.6209284321474939</v>
      </c>
      <c r="S627" s="1">
        <v>1</v>
      </c>
      <c r="T627" s="7">
        <v>0</v>
      </c>
      <c r="U627" s="2">
        <v>0</v>
      </c>
      <c r="V627" s="8">
        <v>0</v>
      </c>
      <c r="X627" s="1">
        <f t="shared" ref="X627" si="5820">N627*S627+P627*S630-O627*T627-Q627*T630</f>
        <v>-22.451856451108114</v>
      </c>
      <c r="Y627" s="9">
        <f t="shared" ref="Y627" si="5821">(N627*T627+O627*S627+P627*T630+Q627*S630)</f>
        <v>0</v>
      </c>
      <c r="Z627" s="2">
        <f t="shared" ref="Z627" si="5822">N627*U627+P627*U630-O627*V627-Q627*V630</f>
        <v>0</v>
      </c>
      <c r="AA627" s="8">
        <f t="shared" ref="AA627" si="5823">(N627*V627+O627*U627+P627*V630+Q627*U630)</f>
        <v>8.6209284321474939</v>
      </c>
      <c r="AB627" s="20"/>
      <c r="AC627" s="1">
        <v>1</v>
      </c>
      <c r="AD627" s="9">
        <v>0</v>
      </c>
      <c r="AE627" s="2">
        <v>0</v>
      </c>
      <c r="AF627" s="8">
        <f t="shared" ref="AF627:AF690" si="5824">IF(0=(1-$AE$9*$AD$9*$B627^2),10^18,$B627*$AE$9/(1-$AE$9*$AD$9*$B627^2))</f>
        <v>-0.95015661544064567</v>
      </c>
      <c r="AH627" s="1">
        <f t="shared" ref="AH627" si="5825">X627*AC627+Z627*AC630-Y627*AD627-AA627*AD630</f>
        <v>-22.451856451108114</v>
      </c>
      <c r="AI627" s="9">
        <f t="shared" ref="AI627" si="5826">(X627*AD627+Y627*AC627+Z627*AD630+AA627*AC630)</f>
        <v>0</v>
      </c>
      <c r="AJ627" s="2">
        <f t="shared" ref="AJ627" si="5827">X627*AE627+Z627*AE630-Y627*AF627-AA627*AF630</f>
        <v>0</v>
      </c>
      <c r="AK627" s="8">
        <f t="shared" ref="AK627" si="5828">(X627*AF627+Y627*AE627+Z627*AF630+AA627*AE630)</f>
        <v>29.953708368091604</v>
      </c>
      <c r="AM627" s="1">
        <v>1</v>
      </c>
      <c r="AN627" s="7">
        <v>0</v>
      </c>
      <c r="AO627" s="2">
        <v>0</v>
      </c>
      <c r="AP627" s="8">
        <v>0</v>
      </c>
      <c r="AR627" s="1">
        <f t="shared" ref="AR627" si="5829">AH627*AM627+AJ627*AM630-AI627*AN627-AK627*AN630</f>
        <v>-91.346583846053534</v>
      </c>
      <c r="AS627" s="9">
        <f t="shared" ref="AS627" si="5830">(AH627*AN627+AI627*AM627+AJ627*AN630+AK627*AM630)</f>
        <v>0</v>
      </c>
      <c r="AT627" s="2">
        <f t="shared" ref="AT627" si="5831">AH627*AO627+AJ627*AO630-AI627*AP627-AK627*AP630</f>
        <v>0</v>
      </c>
      <c r="AU627" s="8">
        <f t="shared" ref="AU627" si="5832">(AH627*AP627+AI627*AO627+AJ627*AP630+AK627*AO630)</f>
        <v>29.953708368091604</v>
      </c>
      <c r="AV627" s="20"/>
      <c r="AW627" s="1">
        <v>1</v>
      </c>
      <c r="AX627" s="9">
        <v>0</v>
      </c>
      <c r="AY627" s="2">
        <v>0</v>
      </c>
      <c r="AZ627" s="8">
        <f t="shared" ref="AZ627:AZ690" si="5833">IF(0=(1-$AX$9*$AY$9*$B627^2),10^18,$B627*$AY$9/(1-$AX$9*$AY$9*$B627^2))</f>
        <v>-1.6983461414276395</v>
      </c>
      <c r="BB627" s="1">
        <f t="shared" ref="BB627" si="5834">AR627*AW627+AT627*AW630-AS627*AX627-AU627*AX630</f>
        <v>-91.346583846053534</v>
      </c>
      <c r="BC627" s="9">
        <f t="shared" ref="BC627" si="5835">(AR627*AX627+AS627*AW627+AT627*AX630+AU627*AW630)</f>
        <v>0</v>
      </c>
      <c r="BD627" s="2">
        <f t="shared" ref="BD627" si="5836">AR627*AY627+AT627*AY630-AS627*AZ627-AU627*AZ630</f>
        <v>0</v>
      </c>
      <c r="BE627" s="8">
        <f t="shared" ref="BE627" si="5837">(AR627*AZ627+AS627*AY627+AT627*AZ630+AU627*AY630)</f>
        <v>185.09182657563298</v>
      </c>
      <c r="BG627" s="1">
        <v>1</v>
      </c>
      <c r="BH627" s="7">
        <v>0</v>
      </c>
      <c r="BI627" s="2">
        <v>0</v>
      </c>
      <c r="BJ627" s="8">
        <v>0</v>
      </c>
      <c r="BK627" s="20"/>
      <c r="BL627" s="1">
        <f t="shared" ref="BL627" si="5838">BB627*BG627+BD627*BG630-BC627*BH627-BE627*BH630</f>
        <v>-369.87276447706603</v>
      </c>
      <c r="BM627" s="9">
        <f t="shared" ref="BM627" si="5839">(BB627*BH627+BC627*BG627+BD627*BH630+BE627*BG630)</f>
        <v>0</v>
      </c>
      <c r="BN627" s="2">
        <f t="shared" ref="BN627" si="5840">BB627*BI627+BD627*BI630-BC627*BJ627-BE627*BJ630</f>
        <v>0</v>
      </c>
      <c r="BO627" s="8">
        <f t="shared" ref="BO627" si="5841">(BB627*BJ627+BC627*BI627+BD627*BJ630+BE627*BI630)</f>
        <v>185.09182657563298</v>
      </c>
      <c r="BP627" s="20"/>
      <c r="BQ627" s="16">
        <v>1</v>
      </c>
      <c r="BR627" s="23">
        <v>0</v>
      </c>
      <c r="BS627" s="14">
        <v>0</v>
      </c>
      <c r="BT627" s="22">
        <v>0</v>
      </c>
      <c r="BV627" s="1">
        <f t="shared" ref="BV627" si="5842">BL627*BQ627+BN627*BQ630-BM627*BR627-BO627*BR630</f>
        <v>-369.87276447706603</v>
      </c>
      <c r="BW627" s="9">
        <f t="shared" ref="BW627" si="5843">(BL627*BR627+BM627*BQ627+BN627*BR630+BO627*BQ630)</f>
        <v>185.09182657563298</v>
      </c>
      <c r="BX627" s="2">
        <f t="shared" ref="BX627" si="5844">BL627*BS627+BN627*BS630-BM627*BT627-BO627*BT630</f>
        <v>0</v>
      </c>
      <c r="BY627" s="8">
        <f t="shared" ref="BY627" si="5845">(BL627*BT627+BM627*BS627+BN627*BT630+BO627*BS630)</f>
        <v>185.09182657563298</v>
      </c>
      <c r="CA627" s="28">
        <f t="shared" ref="CA627" si="5846">20*LOG(((1+$BR$9)/$BR$9)/((BV627+BV630)^2+(BW627+BW630)^2)^0.5)</f>
        <v>-53.294621300143852</v>
      </c>
      <c r="CC627" s="114">
        <f t="shared" ref="CC627" si="5847">((BV627^2+BW627^2)^0.5)/((BV630^2+BW630^2)^0.5)</f>
        <v>0.50043896323419945</v>
      </c>
      <c r="CD627" s="13"/>
      <c r="CE627" s="33"/>
      <c r="CF627" s="33"/>
      <c r="CG627" s="33"/>
      <c r="CH627" s="33"/>
    </row>
    <row r="628" spans="2:86" ht="18.600000000000001" customHeight="1" thickBot="1">
      <c r="D628" s="3"/>
      <c r="G628" s="4"/>
      <c r="I628" s="3"/>
      <c r="L628" s="4"/>
      <c r="N628" s="3"/>
      <c r="Q628" s="4"/>
      <c r="S628" s="3"/>
      <c r="V628" s="4"/>
      <c r="X628" s="3"/>
      <c r="AA628" s="4"/>
      <c r="AC628" s="3"/>
      <c r="AF628" s="4"/>
      <c r="AH628" s="3"/>
      <c r="AK628" s="4"/>
      <c r="AM628" s="3"/>
      <c r="AP628" s="4"/>
      <c r="AR628" s="3"/>
      <c r="AU628" s="4"/>
      <c r="AW628" s="3"/>
      <c r="AZ628" s="4"/>
      <c r="BB628" s="3"/>
      <c r="BE628" s="4"/>
      <c r="BG628" s="3"/>
      <c r="BJ628" s="4"/>
      <c r="BL628" s="3"/>
      <c r="BO628" s="4"/>
      <c r="BQ628" s="16"/>
      <c r="BR628" s="14"/>
      <c r="BS628" s="14"/>
      <c r="BT628" s="17"/>
      <c r="BV628" s="3"/>
      <c r="BY628" s="4"/>
      <c r="CC628" s="115"/>
      <c r="CD628" s="13"/>
      <c r="CE628" s="33"/>
      <c r="CF628" s="33"/>
      <c r="CG628" s="33"/>
      <c r="CH628" s="33"/>
    </row>
    <row r="629" spans="2:86" ht="18.600000000000001" customHeight="1" thickBot="1">
      <c r="D629" s="271" t="s">
        <v>141</v>
      </c>
      <c r="E629" s="272"/>
      <c r="F629" s="273" t="s">
        <v>142</v>
      </c>
      <c r="G629" s="274"/>
      <c r="H629" s="237"/>
      <c r="I629" s="271" t="s">
        <v>143</v>
      </c>
      <c r="J629" s="272"/>
      <c r="K629" s="273" t="s">
        <v>144</v>
      </c>
      <c r="L629" s="274"/>
      <c r="N629" s="262" t="s">
        <v>145</v>
      </c>
      <c r="O629" s="263"/>
      <c r="P629" s="264" t="s">
        <v>146</v>
      </c>
      <c r="Q629" s="265"/>
      <c r="S629" s="271" t="s">
        <v>147</v>
      </c>
      <c r="T629" s="272"/>
      <c r="U629" s="273" t="s">
        <v>148</v>
      </c>
      <c r="V629" s="274"/>
      <c r="W629" s="20"/>
      <c r="X629" s="262" t="s">
        <v>149</v>
      </c>
      <c r="Y629" s="263"/>
      <c r="Z629" s="264" t="s">
        <v>150</v>
      </c>
      <c r="AA629" s="265"/>
      <c r="AB629" s="20"/>
      <c r="AC629" s="271" t="s">
        <v>151</v>
      </c>
      <c r="AD629" s="272"/>
      <c r="AE629" s="273" t="s">
        <v>152</v>
      </c>
      <c r="AF629" s="274"/>
      <c r="AG629" s="20"/>
      <c r="AH629" s="262" t="s">
        <v>153</v>
      </c>
      <c r="AI629" s="263"/>
      <c r="AJ629" s="264" t="s">
        <v>154</v>
      </c>
      <c r="AK629" s="265"/>
      <c r="AL629" s="20"/>
      <c r="AM629" s="271" t="s">
        <v>155</v>
      </c>
      <c r="AN629" s="272"/>
      <c r="AO629" s="273" t="s">
        <v>156</v>
      </c>
      <c r="AP629" s="274"/>
      <c r="AR629" s="262" t="s">
        <v>157</v>
      </c>
      <c r="AS629" s="263"/>
      <c r="AT629" s="264" t="s">
        <v>158</v>
      </c>
      <c r="AU629" s="265"/>
      <c r="AV629" s="41"/>
      <c r="AW629" s="271" t="s">
        <v>159</v>
      </c>
      <c r="AX629" s="272"/>
      <c r="AY629" s="273" t="s">
        <v>160</v>
      </c>
      <c r="AZ629" s="274"/>
      <c r="BA629" s="20"/>
      <c r="BB629" s="262" t="s">
        <v>161</v>
      </c>
      <c r="BC629" s="263"/>
      <c r="BD629" s="264" t="s">
        <v>162</v>
      </c>
      <c r="BE629" s="265"/>
      <c r="BF629" s="41"/>
      <c r="BG629" s="271" t="s">
        <v>163</v>
      </c>
      <c r="BH629" s="272"/>
      <c r="BI629" s="273" t="s">
        <v>164</v>
      </c>
      <c r="BJ629" s="274"/>
      <c r="BK629" s="41"/>
      <c r="BL629" s="262" t="s">
        <v>165</v>
      </c>
      <c r="BM629" s="263"/>
      <c r="BN629" s="264" t="s">
        <v>166</v>
      </c>
      <c r="BO629" s="265"/>
      <c r="BP629" s="41"/>
      <c r="BQ629" s="271" t="s">
        <v>167</v>
      </c>
      <c r="BR629" s="272"/>
      <c r="BS629" s="273" t="s">
        <v>168</v>
      </c>
      <c r="BT629" s="274"/>
      <c r="BU629" s="20"/>
      <c r="BV629" s="262" t="s">
        <v>169</v>
      </c>
      <c r="BW629" s="263"/>
      <c r="BX629" s="264" t="s">
        <v>170</v>
      </c>
      <c r="BY629" s="265"/>
      <c r="CA629" s="55" t="s">
        <v>35</v>
      </c>
      <c r="CC629" s="116" t="s">
        <v>75</v>
      </c>
      <c r="CD629" s="13"/>
      <c r="CE629" s="33"/>
      <c r="CF629" s="33"/>
      <c r="CG629" s="33"/>
      <c r="CH629" s="33"/>
    </row>
    <row r="630" spans="2:86" ht="18.600000000000001" customHeight="1" thickTop="1" thickBot="1">
      <c r="D630" s="1">
        <v>0</v>
      </c>
      <c r="E630" s="9">
        <f t="shared" ref="E630" si="5848">$E$9*$B627</f>
        <v>2.1182400000000001</v>
      </c>
      <c r="F630" s="2">
        <v>1</v>
      </c>
      <c r="G630" s="8">
        <v>0</v>
      </c>
      <c r="I630" s="1">
        <v>0</v>
      </c>
      <c r="J630" s="9">
        <v>0</v>
      </c>
      <c r="K630" s="2">
        <v>1</v>
      </c>
      <c r="L630" s="8">
        <v>0</v>
      </c>
      <c r="N630" s="1">
        <f t="shared" ref="N630" si="5849">D630*I627+F630*I630-E630*J627-G630*J630</f>
        <v>0</v>
      </c>
      <c r="O630" s="9">
        <f t="shared" ref="O630" si="5850">(D630*J627+E630*I627+F630*J630+G630*I630)</f>
        <v>2.1182400000000001</v>
      </c>
      <c r="P630" s="2">
        <f t="shared" ref="P630" si="5851">D630*K627+F630*K630-E630*L627-G630*L630</f>
        <v>-17.261195442112108</v>
      </c>
      <c r="Q630" s="8">
        <f t="shared" ref="Q630" si="5852">(D630*L627+E630*K627+F630*L630+G630*K630)</f>
        <v>0</v>
      </c>
      <c r="S630" s="1">
        <v>0</v>
      </c>
      <c r="T630" s="9">
        <f t="shared" ref="T630" si="5853">$T$9*$B627</f>
        <v>2.7203400000000002</v>
      </c>
      <c r="U630" s="2">
        <v>1</v>
      </c>
      <c r="V630" s="8">
        <v>0</v>
      </c>
      <c r="X630" s="1">
        <f t="shared" ref="X630" si="5854">N630*S627+P630*S630-O630*T627-Q630*T630</f>
        <v>0</v>
      </c>
      <c r="Y630" s="9">
        <f t="shared" ref="Y630" si="5855">(N630*T627+O630*S627+P630*T630+Q630*S630)</f>
        <v>-44.838080408995253</v>
      </c>
      <c r="Z630" s="2">
        <f t="shared" ref="Z630" si="5856">N630*U627+P630*U630-O630*V627-Q630*V630</f>
        <v>-17.261195442112108</v>
      </c>
      <c r="AA630" s="8">
        <f t="shared" ref="AA630" si="5857">(N630*V627+O630*U627+P630*V630+Q630*U630)</f>
        <v>0</v>
      </c>
      <c r="AB630" s="20"/>
      <c r="AC630" s="1">
        <v>0</v>
      </c>
      <c r="AD630" s="9">
        <v>0</v>
      </c>
      <c r="AE630" s="2">
        <v>1</v>
      </c>
      <c r="AF630" s="8">
        <v>0</v>
      </c>
      <c r="AH630" s="1">
        <f t="shared" ref="AH630" si="5858">X630*AC627+Z630*AC630-Y630*AD627-AA630*AD630</f>
        <v>0</v>
      </c>
      <c r="AI630" s="9">
        <f t="shared" ref="AI630" si="5859">(X630*AD627+Y630*AC627+Z630*AD630+AA630*AC630)</f>
        <v>-44.838080408995253</v>
      </c>
      <c r="AJ630" s="2">
        <f t="shared" ref="AJ630" si="5860">X630*AE627+Z630*AE630-Y630*AF627-AA630*AF630</f>
        <v>-59.86439416637856</v>
      </c>
      <c r="AK630" s="8">
        <f t="shared" ref="AK630" si="5861">(X630*AF627+Y630*AE627+Z630*AF630+AA630*AE630)</f>
        <v>0</v>
      </c>
      <c r="AM630" s="1">
        <v>0</v>
      </c>
      <c r="AN630" s="9">
        <f t="shared" ref="AN630" si="5862">$AN$9*$B627</f>
        <v>2.3000400000000001</v>
      </c>
      <c r="AO630" s="2">
        <v>1</v>
      </c>
      <c r="AP630" s="8">
        <v>0</v>
      </c>
      <c r="AR630" s="1">
        <f t="shared" ref="AR630" si="5863">AH630*AM627+AJ630*AM630-AI630*AN627-AK630*AN630</f>
        <v>0</v>
      </c>
      <c r="AS630" s="9">
        <f t="shared" ref="AS630" si="5864">(AH630*AN627+AI630*AM627+AJ630*AN630+AK630*AM630)</f>
        <v>-182.52858156743258</v>
      </c>
      <c r="AT630" s="2">
        <f t="shared" ref="AT630" si="5865">AH630*AO627+AJ630*AO630-AI630*AP627-AK630*AP630</f>
        <v>-59.86439416637856</v>
      </c>
      <c r="AU630" s="8">
        <f t="shared" ref="AU630" si="5866">(AH630*AP627+AI630*AO627+AJ630*AP630+AK630*AO630)</f>
        <v>0</v>
      </c>
      <c r="AV630" s="20"/>
      <c r="AW630" s="1">
        <v>0</v>
      </c>
      <c r="AX630" s="9">
        <v>0</v>
      </c>
      <c r="AY630" s="2">
        <v>1</v>
      </c>
      <c r="AZ630" s="8">
        <v>0</v>
      </c>
      <c r="BB630" s="1">
        <f t="shared" ref="BB630" si="5867">AR630*AW627+AT630*AW630-AS630*AX627-AU630*AX630</f>
        <v>0</v>
      </c>
      <c r="BC630" s="9">
        <f t="shared" ref="BC630" si="5868">(AR630*AX627+AS630*AW627+AT630*AX630+AU630*AW630)</f>
        <v>-182.52858156743258</v>
      </c>
      <c r="BD630" s="2">
        <f t="shared" ref="BD630" si="5869">AR630*AY627+AT630*AY630-AS630*AZ627-AU630*AZ630</f>
        <v>-369.86110637168781</v>
      </c>
      <c r="BE630" s="8">
        <f t="shared" ref="BE630" si="5870">(AR630*AZ627+AS630*AY627+AT630*AZ630+AU630*AY630)</f>
        <v>0</v>
      </c>
      <c r="BG630" s="1">
        <v>0</v>
      </c>
      <c r="BH630" s="9">
        <f t="shared" ref="BH630" si="5871">$BH$9*$B627</f>
        <v>1.5047999999999999</v>
      </c>
      <c r="BI630" s="2">
        <v>1</v>
      </c>
      <c r="BJ630" s="8">
        <v>0</v>
      </c>
      <c r="BK630" s="20"/>
      <c r="BL630" s="1">
        <f t="shared" ref="BL630" si="5872">BB630*BG627+BD630*BG630-BC630*BH627-BE630*BH630</f>
        <v>0</v>
      </c>
      <c r="BM630" s="9">
        <f t="shared" ref="BM630" si="5873">(BB630*BH627+BC630*BG627+BD630*BH630+BE630*BG630)</f>
        <v>-739.09557443554831</v>
      </c>
      <c r="BN630" s="2">
        <f t="shared" ref="BN630" si="5874">BB630*BI627+BD630*BI630-BC630*BJ627-BE630*BJ630</f>
        <v>-369.86110637168781</v>
      </c>
      <c r="BO630" s="8">
        <f t="shared" ref="BO630" si="5875">(BB630*BJ627+BC630*BI627+BD630*BJ630+BE630*BI630)</f>
        <v>0</v>
      </c>
      <c r="BP630" s="20"/>
      <c r="BQ630" s="18">
        <f t="shared" ref="BQ630:BQ693" si="5876">1/$BR$9</f>
        <v>1</v>
      </c>
      <c r="BR630" s="25">
        <v>0</v>
      </c>
      <c r="BS630" s="19">
        <v>1</v>
      </c>
      <c r="BT630" s="24">
        <v>0</v>
      </c>
      <c r="BV630" s="1">
        <f t="shared" ref="BV630" si="5877">BL630*BQ627+BN630*BQ630-BM630*BR627-BO630*BR630</f>
        <v>-369.86110637168781</v>
      </c>
      <c r="BW630" s="9">
        <f t="shared" ref="BW630" si="5878">(BL630*BR627+BM630*BQ627+BN630*BR630+BO630*BQ630)</f>
        <v>-739.09557443554831</v>
      </c>
      <c r="BX630" s="2">
        <f t="shared" ref="BX630" si="5879">BL630*BS627+BN630*BS630-BM630*BT627-BO630*BT630</f>
        <v>-369.86110637168781</v>
      </c>
      <c r="BY630" s="8">
        <f t="shared" ref="BY630" si="5880">(BL630*BT627+BM630*BS627+BN630*BT630+BO630*BS630)</f>
        <v>0</v>
      </c>
      <c r="CA630" s="56">
        <f t="shared" ref="CA630" si="5881">(180/PI())*ATAN(-1*(BW627+BW630)/(BV627+BV630))</f>
        <v>-36.830386281147355</v>
      </c>
      <c r="CC630" s="117">
        <f t="shared" ref="CC630" si="5882">20*LOG(((1-(10^(CA627/20)^2)*(1-((1-CC627)/(1+CC627))^2))^0.5))</f>
        <v>-1.8084126063980616E-5</v>
      </c>
      <c r="CD630" s="13"/>
      <c r="CE630" s="33"/>
      <c r="CF630" s="33"/>
      <c r="CG630" s="33"/>
      <c r="CH630" s="33"/>
    </row>
    <row r="631" spans="2:86" ht="18.600000000000001" customHeight="1"/>
    <row r="632" spans="2:86" ht="18.600000000000001" customHeight="1" thickBot="1">
      <c r="E632" s="6" t="s">
        <v>3</v>
      </c>
      <c r="J632" s="6" t="s">
        <v>5</v>
      </c>
      <c r="O632" s="6" t="s">
        <v>10</v>
      </c>
      <c r="T632" s="6" t="s">
        <v>6</v>
      </c>
      <c r="Y632" s="6" t="s">
        <v>11</v>
      </c>
      <c r="AD632" s="6" t="s">
        <v>12</v>
      </c>
      <c r="AI632" s="6" t="s">
        <v>13</v>
      </c>
      <c r="AN632" s="6" t="s">
        <v>14</v>
      </c>
      <c r="AS632" s="6" t="s">
        <v>15</v>
      </c>
      <c r="AX632" s="6" t="s">
        <v>19</v>
      </c>
      <c r="BC632" s="6" t="s">
        <v>17</v>
      </c>
      <c r="BH632" s="6" t="s">
        <v>20</v>
      </c>
      <c r="BM632" s="6" t="s">
        <v>18</v>
      </c>
      <c r="BQ632" s="26" t="s">
        <v>16</v>
      </c>
      <c r="BR632" s="26"/>
      <c r="BS632" s="21"/>
      <c r="BT632" s="21"/>
      <c r="BU632" s="21"/>
      <c r="BV632" s="21"/>
      <c r="BW632" s="26" t="s">
        <v>21</v>
      </c>
      <c r="BX632" s="21"/>
      <c r="BY632" s="21"/>
    </row>
    <row r="633" spans="2:86" ht="18.600000000000001" customHeight="1" thickBot="1">
      <c r="B633" s="11"/>
      <c r="D633" s="266" t="s">
        <v>113</v>
      </c>
      <c r="E633" s="267"/>
      <c r="F633" s="268" t="s">
        <v>114</v>
      </c>
      <c r="G633" s="269"/>
      <c r="H633" s="237"/>
      <c r="I633" s="262" t="s">
        <v>0</v>
      </c>
      <c r="J633" s="263"/>
      <c r="K633" s="264" t="s">
        <v>1</v>
      </c>
      <c r="L633" s="265"/>
      <c r="M633" s="21"/>
      <c r="N633" s="262" t="s">
        <v>115</v>
      </c>
      <c r="O633" s="263"/>
      <c r="P633" s="264" t="s">
        <v>116</v>
      </c>
      <c r="Q633" s="265"/>
      <c r="R633" s="21"/>
      <c r="S633" s="266" t="s">
        <v>117</v>
      </c>
      <c r="T633" s="267"/>
      <c r="U633" s="268" t="s">
        <v>118</v>
      </c>
      <c r="V633" s="269"/>
      <c r="W633" s="20"/>
      <c r="X633" s="262" t="s">
        <v>119</v>
      </c>
      <c r="Y633" s="263"/>
      <c r="Z633" s="264" t="s">
        <v>120</v>
      </c>
      <c r="AA633" s="265"/>
      <c r="AB633" s="20"/>
      <c r="AC633" s="262" t="s">
        <v>121</v>
      </c>
      <c r="AD633" s="263"/>
      <c r="AE633" s="264" t="s">
        <v>7</v>
      </c>
      <c r="AF633" s="265"/>
      <c r="AG633" s="20"/>
      <c r="AH633" s="262" t="s">
        <v>122</v>
      </c>
      <c r="AI633" s="263"/>
      <c r="AJ633" s="264" t="s">
        <v>123</v>
      </c>
      <c r="AK633" s="265"/>
      <c r="AL633" s="20"/>
      <c r="AM633" s="266" t="s">
        <v>124</v>
      </c>
      <c r="AN633" s="267"/>
      <c r="AO633" s="268" t="s">
        <v>125</v>
      </c>
      <c r="AP633" s="269"/>
      <c r="AQ633" s="21"/>
      <c r="AR633" s="262" t="s">
        <v>126</v>
      </c>
      <c r="AS633" s="263"/>
      <c r="AT633" s="264" t="s">
        <v>2</v>
      </c>
      <c r="AU633" s="265"/>
      <c r="AV633" s="41"/>
      <c r="AW633" s="262" t="s">
        <v>127</v>
      </c>
      <c r="AX633" s="263"/>
      <c r="AY633" s="264" t="s">
        <v>128</v>
      </c>
      <c r="AZ633" s="265"/>
      <c r="BA633" s="20"/>
      <c r="BB633" s="262" t="s">
        <v>129</v>
      </c>
      <c r="BC633" s="263"/>
      <c r="BD633" s="264" t="s">
        <v>130</v>
      </c>
      <c r="BE633" s="265"/>
      <c r="BF633" s="41"/>
      <c r="BG633" s="266" t="s">
        <v>131</v>
      </c>
      <c r="BH633" s="267"/>
      <c r="BI633" s="268" t="s">
        <v>132</v>
      </c>
      <c r="BJ633" s="269"/>
      <c r="BK633" s="41"/>
      <c r="BL633" s="262" t="s">
        <v>133</v>
      </c>
      <c r="BM633" s="263"/>
      <c r="BN633" s="264" t="s">
        <v>134</v>
      </c>
      <c r="BO633" s="265"/>
      <c r="BP633" s="41"/>
      <c r="BQ633" s="262" t="s">
        <v>135</v>
      </c>
      <c r="BR633" s="263"/>
      <c r="BS633" s="264" t="s">
        <v>136</v>
      </c>
      <c r="BT633" s="265"/>
      <c r="BU633" s="20"/>
      <c r="BV633" s="262" t="s">
        <v>137</v>
      </c>
      <c r="BW633" s="263"/>
      <c r="BX633" s="264" t="s">
        <v>138</v>
      </c>
      <c r="BY633" s="265"/>
      <c r="CA633" s="27" t="s">
        <v>8</v>
      </c>
      <c r="CC633" s="113" t="s">
        <v>74</v>
      </c>
      <c r="CD633" s="13"/>
      <c r="CE633" s="33"/>
      <c r="CF633" s="33"/>
      <c r="CG633" s="33"/>
      <c r="CH633" s="33"/>
    </row>
    <row r="634" spans="2:86" ht="18.600000000000001" customHeight="1" thickTop="1" thickBot="1">
      <c r="B634" s="37">
        <v>1.82</v>
      </c>
      <c r="D634" s="1">
        <v>1</v>
      </c>
      <c r="E634" s="7">
        <v>0</v>
      </c>
      <c r="F634" s="2">
        <v>0</v>
      </c>
      <c r="G634" s="8">
        <v>0</v>
      </c>
      <c r="I634" s="1">
        <v>1</v>
      </c>
      <c r="J634" s="9">
        <v>0</v>
      </c>
      <c r="K634" s="2">
        <v>0</v>
      </c>
      <c r="L634" s="8">
        <f t="shared" ref="L634:L697" si="5883">IF(0=(1-$J$9*$K$9*$B634^2),10^18,$B634*$K$9/(1-$J$9*$K$9*$B634^2))</f>
        <v>9.3450334690306036</v>
      </c>
      <c r="N634" s="1">
        <f t="shared" ref="N634" si="5884">D634*I634+F634*I637-E634*J634-G634*J637</f>
        <v>1</v>
      </c>
      <c r="O634" s="9">
        <f t="shared" ref="O634" si="5885">(D634*J634+E634*I634+F634*J637+G634*I637)</f>
        <v>0</v>
      </c>
      <c r="P634" s="2">
        <f t="shared" ref="P634" si="5886">D634*K634+F634*K637-E634*L634-G634*L637</f>
        <v>0</v>
      </c>
      <c r="Q634" s="8">
        <f t="shared" ref="Q634" si="5887">(D634*L634+E634*K634+F634*L637+G634*K637)</f>
        <v>9.3450334690306036</v>
      </c>
      <c r="S634" s="1">
        <v>1</v>
      </c>
      <c r="T634" s="7">
        <v>0</v>
      </c>
      <c r="U634" s="2">
        <v>0</v>
      </c>
      <c r="V634" s="8">
        <v>0</v>
      </c>
      <c r="X634" s="1">
        <f t="shared" ref="X634" si="5888">N634*S634+P634*S637-O634*T634-Q634*T637</f>
        <v>-24.704131328777631</v>
      </c>
      <c r="Y634" s="9">
        <f t="shared" ref="Y634" si="5889">(N634*T634+O634*S634+P634*T637+Q634*S637)</f>
        <v>0</v>
      </c>
      <c r="Z634" s="2">
        <f t="shared" ref="Z634" si="5890">N634*U634+P634*U637-O634*V634-Q634*V637</f>
        <v>0</v>
      </c>
      <c r="AA634" s="8">
        <f t="shared" ref="AA634" si="5891">(N634*V634+O634*U634+P634*V637+Q634*U637)</f>
        <v>9.3450334690306036</v>
      </c>
      <c r="AB634" s="20"/>
      <c r="AC634" s="1">
        <v>1</v>
      </c>
      <c r="AD634" s="9">
        <v>0</v>
      </c>
      <c r="AE634" s="2">
        <v>0</v>
      </c>
      <c r="AF634" s="8">
        <f t="shared" ref="AF634:AF697" si="5892">IF(0=(1-$AE$9*$AD$9*$B634^2),10^18,$B634*$AE$9/(1-$AE$9*$AD$9*$B634^2))</f>
        <v>-0.92497491355831163</v>
      </c>
      <c r="AH634" s="1">
        <f t="shared" ref="AH634" si="5893">X634*AC634+Z634*AC637-Y634*AD634-AA634*AD637</f>
        <v>-24.704131328777631</v>
      </c>
      <c r="AI634" s="9">
        <f t="shared" ref="AI634" si="5894">(X634*AD634+Y634*AC634+Z634*AD637+AA634*AC637)</f>
        <v>0</v>
      </c>
      <c r="AJ634" s="2">
        <f t="shared" ref="AJ634" si="5895">X634*AE634+Z634*AE637-Y634*AF634-AA634*AF637</f>
        <v>0</v>
      </c>
      <c r="AK634" s="8">
        <f t="shared" ref="AK634" si="5896">(X634*AF634+Y634*AE634+Z634*AF637+AA634*AE637)</f>
        <v>32.195735209399871</v>
      </c>
      <c r="AM634" s="1">
        <v>1</v>
      </c>
      <c r="AN634" s="7">
        <v>0</v>
      </c>
      <c r="AO634" s="2">
        <v>0</v>
      </c>
      <c r="AP634" s="8">
        <v>0</v>
      </c>
      <c r="AR634" s="1">
        <f t="shared" ref="AR634" si="5897">AH634*AM634+AJ634*AM637-AI634*AN634-AK634*AN637</f>
        <v>-99.578404348817131</v>
      </c>
      <c r="AS634" s="9">
        <f t="shared" ref="AS634" si="5898">(AH634*AN634+AI634*AM634+AJ634*AN637+AK634*AM637)</f>
        <v>0</v>
      </c>
      <c r="AT634" s="2">
        <f t="shared" ref="AT634" si="5899">AH634*AO634+AJ634*AO637-AI634*AP634-AK634*AP637</f>
        <v>0</v>
      </c>
      <c r="AU634" s="8">
        <f t="shared" ref="AU634" si="5900">(AH634*AP634+AI634*AO634+AJ634*AP637+AK634*AO637)</f>
        <v>32.195735209399871</v>
      </c>
      <c r="AV634" s="20"/>
      <c r="AW634" s="1">
        <v>1</v>
      </c>
      <c r="AX634" s="9">
        <v>0</v>
      </c>
      <c r="AY634" s="2">
        <v>0</v>
      </c>
      <c r="AZ634" s="8">
        <f t="shared" ref="AZ634:AZ697" si="5901">IF(0=(1-$AX$9*$AY$9*$B634^2),10^18,$B634*$AY$9/(1-$AX$9*$AY$9*$B634^2))</f>
        <v>-1.6375585278222144</v>
      </c>
      <c r="BB634" s="1">
        <f t="shared" ref="BB634" si="5902">AR634*AW634+AT634*AW637-AS634*AX634-AU634*AX637</f>
        <v>-99.578404348817131</v>
      </c>
      <c r="BC634" s="9">
        <f t="shared" ref="BC634" si="5903">(AR634*AX634+AS634*AW634+AT634*AX637+AU634*AW637)</f>
        <v>0</v>
      </c>
      <c r="BD634" s="2">
        <f t="shared" ref="BD634" si="5904">AR634*AY634+AT634*AY637-AS634*AZ634-AU634*AZ637</f>
        <v>0</v>
      </c>
      <c r="BE634" s="8">
        <f t="shared" ref="BE634" si="5905">(AR634*AZ634+AS634*AY634+AT634*AZ637+AU634*AY637)</f>
        <v>195.26120043773403</v>
      </c>
      <c r="BG634" s="1">
        <v>1</v>
      </c>
      <c r="BH634" s="7">
        <v>0</v>
      </c>
      <c r="BI634" s="2">
        <v>0</v>
      </c>
      <c r="BJ634" s="8">
        <v>0</v>
      </c>
      <c r="BK634" s="20"/>
      <c r="BL634" s="1">
        <f t="shared" ref="BL634" si="5906">BB634*BG634+BD634*BG637-BC634*BH634-BE634*BH637</f>
        <v>-396.67222603883818</v>
      </c>
      <c r="BM634" s="9">
        <f t="shared" ref="BM634" si="5907">(BB634*BH634+BC634*BG634+BD634*BH637+BE634*BG637)</f>
        <v>0</v>
      </c>
      <c r="BN634" s="2">
        <f t="shared" ref="BN634" si="5908">BB634*BI634+BD634*BI637-BC634*BJ634-BE634*BJ637</f>
        <v>0</v>
      </c>
      <c r="BO634" s="8">
        <f t="shared" ref="BO634" si="5909">(BB634*BJ634+BC634*BI634+BD634*BJ637+BE634*BI637)</f>
        <v>195.26120043773403</v>
      </c>
      <c r="BP634" s="20"/>
      <c r="BQ634" s="16">
        <v>1</v>
      </c>
      <c r="BR634" s="23">
        <v>0</v>
      </c>
      <c r="BS634" s="14">
        <v>0</v>
      </c>
      <c r="BT634" s="22">
        <v>0</v>
      </c>
      <c r="BV634" s="1">
        <f t="shared" ref="BV634" si="5910">BL634*BQ634+BN634*BQ637-BM634*BR634-BO634*BR637</f>
        <v>-396.67222603883818</v>
      </c>
      <c r="BW634" s="9">
        <f t="shared" ref="BW634" si="5911">(BL634*BR634+BM634*BQ634+BN634*BR637+BO634*BQ637)</f>
        <v>195.26120043773403</v>
      </c>
      <c r="BX634" s="2">
        <f t="shared" ref="BX634" si="5912">BL634*BS634+BN634*BS637-BM634*BT634-BO634*BT637</f>
        <v>0</v>
      </c>
      <c r="BY634" s="8">
        <f t="shared" ref="BY634" si="5913">(BL634*BT634+BM634*BS634+BN634*BT637+BO634*BS637)</f>
        <v>195.26120043773403</v>
      </c>
      <c r="CA634" s="28">
        <f t="shared" ref="CA634" si="5914">20*LOG(((1+$BR$9)/$BR$9)/((BV634+BV637)^2+(BW634+BW637)^2)^0.5)</f>
        <v>-53.988696978481883</v>
      </c>
      <c r="CC634" s="114">
        <f t="shared" ref="CC634" si="5915">((BV634^2+BW634^2)^0.5)/((BV637^2+BW637^2)^0.5)</f>
        <v>0.49226598979476993</v>
      </c>
      <c r="CD634" s="13"/>
      <c r="CE634" s="33"/>
      <c r="CF634" s="33"/>
      <c r="CG634" s="33"/>
      <c r="CH634" s="33"/>
    </row>
    <row r="635" spans="2:86" ht="18.600000000000001" customHeight="1" thickBot="1">
      <c r="D635" s="3"/>
      <c r="G635" s="4"/>
      <c r="I635" s="3"/>
      <c r="L635" s="4"/>
      <c r="N635" s="3"/>
      <c r="Q635" s="4"/>
      <c r="S635" s="3"/>
      <c r="V635" s="4"/>
      <c r="X635" s="3"/>
      <c r="AA635" s="4"/>
      <c r="AC635" s="3"/>
      <c r="AF635" s="4"/>
      <c r="AH635" s="3"/>
      <c r="AK635" s="4"/>
      <c r="AM635" s="3"/>
      <c r="AP635" s="4"/>
      <c r="AR635" s="3"/>
      <c r="AU635" s="4"/>
      <c r="AW635" s="3"/>
      <c r="AZ635" s="4"/>
      <c r="BB635" s="3"/>
      <c r="BE635" s="4"/>
      <c r="BG635" s="3"/>
      <c r="BJ635" s="4"/>
      <c r="BL635" s="3"/>
      <c r="BO635" s="4"/>
      <c r="BQ635" s="16"/>
      <c r="BR635" s="14"/>
      <c r="BS635" s="14"/>
      <c r="BT635" s="17"/>
      <c r="BV635" s="3"/>
      <c r="BY635" s="4"/>
      <c r="CC635" s="115"/>
      <c r="CD635" s="13"/>
      <c r="CE635" s="33"/>
      <c r="CF635" s="33"/>
      <c r="CG635" s="33"/>
      <c r="CH635" s="33"/>
    </row>
    <row r="636" spans="2:86" ht="18.600000000000001" customHeight="1" thickBot="1">
      <c r="D636" s="271" t="s">
        <v>141</v>
      </c>
      <c r="E636" s="272"/>
      <c r="F636" s="273" t="s">
        <v>142</v>
      </c>
      <c r="G636" s="274"/>
      <c r="H636" s="237"/>
      <c r="I636" s="271" t="s">
        <v>143</v>
      </c>
      <c r="J636" s="272"/>
      <c r="K636" s="273" t="s">
        <v>144</v>
      </c>
      <c r="L636" s="274"/>
      <c r="N636" s="262" t="s">
        <v>145</v>
      </c>
      <c r="O636" s="263"/>
      <c r="P636" s="264" t="s">
        <v>146</v>
      </c>
      <c r="Q636" s="265"/>
      <c r="S636" s="271" t="s">
        <v>147</v>
      </c>
      <c r="T636" s="272"/>
      <c r="U636" s="273" t="s">
        <v>148</v>
      </c>
      <c r="V636" s="274"/>
      <c r="W636" s="20"/>
      <c r="X636" s="262" t="s">
        <v>149</v>
      </c>
      <c r="Y636" s="263"/>
      <c r="Z636" s="264" t="s">
        <v>150</v>
      </c>
      <c r="AA636" s="265"/>
      <c r="AB636" s="20"/>
      <c r="AC636" s="271" t="s">
        <v>151</v>
      </c>
      <c r="AD636" s="272"/>
      <c r="AE636" s="273" t="s">
        <v>152</v>
      </c>
      <c r="AF636" s="274"/>
      <c r="AG636" s="20"/>
      <c r="AH636" s="262" t="s">
        <v>153</v>
      </c>
      <c r="AI636" s="263"/>
      <c r="AJ636" s="264" t="s">
        <v>154</v>
      </c>
      <c r="AK636" s="265"/>
      <c r="AL636" s="20"/>
      <c r="AM636" s="271" t="s">
        <v>155</v>
      </c>
      <c r="AN636" s="272"/>
      <c r="AO636" s="273" t="s">
        <v>156</v>
      </c>
      <c r="AP636" s="274"/>
      <c r="AR636" s="262" t="s">
        <v>157</v>
      </c>
      <c r="AS636" s="263"/>
      <c r="AT636" s="264" t="s">
        <v>158</v>
      </c>
      <c r="AU636" s="265"/>
      <c r="AV636" s="41"/>
      <c r="AW636" s="271" t="s">
        <v>159</v>
      </c>
      <c r="AX636" s="272"/>
      <c r="AY636" s="273" t="s">
        <v>160</v>
      </c>
      <c r="AZ636" s="274"/>
      <c r="BA636" s="20"/>
      <c r="BB636" s="262" t="s">
        <v>161</v>
      </c>
      <c r="BC636" s="263"/>
      <c r="BD636" s="264" t="s">
        <v>162</v>
      </c>
      <c r="BE636" s="265"/>
      <c r="BF636" s="41"/>
      <c r="BG636" s="271" t="s">
        <v>163</v>
      </c>
      <c r="BH636" s="272"/>
      <c r="BI636" s="273" t="s">
        <v>164</v>
      </c>
      <c r="BJ636" s="274"/>
      <c r="BK636" s="41"/>
      <c r="BL636" s="262" t="s">
        <v>165</v>
      </c>
      <c r="BM636" s="263"/>
      <c r="BN636" s="264" t="s">
        <v>166</v>
      </c>
      <c r="BO636" s="265"/>
      <c r="BP636" s="41"/>
      <c r="BQ636" s="271" t="s">
        <v>167</v>
      </c>
      <c r="BR636" s="272"/>
      <c r="BS636" s="273" t="s">
        <v>168</v>
      </c>
      <c r="BT636" s="274"/>
      <c r="BU636" s="20"/>
      <c r="BV636" s="262" t="s">
        <v>169</v>
      </c>
      <c r="BW636" s="263"/>
      <c r="BX636" s="264" t="s">
        <v>170</v>
      </c>
      <c r="BY636" s="265"/>
      <c r="CA636" s="55" t="s">
        <v>35</v>
      </c>
      <c r="CC636" s="116" t="s">
        <v>75</v>
      </c>
      <c r="CD636" s="13"/>
      <c r="CE636" s="33"/>
      <c r="CF636" s="33"/>
      <c r="CG636" s="33"/>
      <c r="CH636" s="33"/>
    </row>
    <row r="637" spans="2:86" ht="18.600000000000001" customHeight="1" thickTop="1" thickBot="1">
      <c r="D637" s="1">
        <v>0</v>
      </c>
      <c r="E637" s="9">
        <f t="shared" ref="E637" si="5916">$E$9*$B634</f>
        <v>2.1417760000000001</v>
      </c>
      <c r="F637" s="2">
        <v>1</v>
      </c>
      <c r="G637" s="8">
        <v>0</v>
      </c>
      <c r="I637" s="1">
        <v>0</v>
      </c>
      <c r="J637" s="9">
        <v>0</v>
      </c>
      <c r="K637" s="2">
        <v>1</v>
      </c>
      <c r="L637" s="8">
        <v>0</v>
      </c>
      <c r="N637" s="1">
        <f t="shared" ref="N637" si="5917">D637*I634+F637*I637-E637*J634-G637*J637</f>
        <v>0</v>
      </c>
      <c r="O637" s="9">
        <f t="shared" ref="O637" si="5918">(D637*J634+E637*I634+F637*J637+G637*I637)</f>
        <v>2.1417760000000001</v>
      </c>
      <c r="P637" s="2">
        <f t="shared" ref="P637" si="5919">D637*K634+F637*K637-E637*L634-G637*L637</f>
        <v>-19.014968403166492</v>
      </c>
      <c r="Q637" s="8">
        <f t="shared" ref="Q637" si="5920">(D637*L634+E637*K634+F637*L637+G637*K637)</f>
        <v>0</v>
      </c>
      <c r="S637" s="1">
        <v>0</v>
      </c>
      <c r="T637" s="9">
        <f t="shared" ref="T637" si="5921">$T$9*$B634</f>
        <v>2.7505660000000001</v>
      </c>
      <c r="U637" s="2">
        <v>1</v>
      </c>
      <c r="V637" s="8">
        <v>0</v>
      </c>
      <c r="X637" s="1">
        <f t="shared" ref="X637" si="5922">N637*S634+P637*S637-O637*T634-Q637*T637</f>
        <v>0</v>
      </c>
      <c r="Y637" s="9">
        <f t="shared" ref="Y637" si="5923">(N637*T634+O637*S634+P637*T637+Q637*S637)</f>
        <v>-50.160149580824047</v>
      </c>
      <c r="Z637" s="2">
        <f t="shared" ref="Z637" si="5924">N637*U634+P637*U637-O637*V634-Q637*V637</f>
        <v>-19.014968403166492</v>
      </c>
      <c r="AA637" s="8">
        <f t="shared" ref="AA637" si="5925">(N637*V634+O637*U634+P637*V637+Q637*U637)</f>
        <v>0</v>
      </c>
      <c r="AB637" s="20"/>
      <c r="AC637" s="1">
        <v>0</v>
      </c>
      <c r="AD637" s="9">
        <v>0</v>
      </c>
      <c r="AE637" s="2">
        <v>1</v>
      </c>
      <c r="AF637" s="8">
        <v>0</v>
      </c>
      <c r="AH637" s="1">
        <f t="shared" ref="AH637" si="5926">X637*AC634+Z637*AC637-Y637*AD634-AA637*AD637</f>
        <v>0</v>
      </c>
      <c r="AI637" s="9">
        <f t="shared" ref="AI637" si="5927">(X637*AD634+Y637*AC634+Z637*AD637+AA637*AC637)</f>
        <v>-50.160149580824047</v>
      </c>
      <c r="AJ637" s="2">
        <f t="shared" ref="AJ637" si="5928">X637*AE634+Z637*AE637-Y637*AF634-AA637*AF637</f>
        <v>-65.411848425761207</v>
      </c>
      <c r="AK637" s="8">
        <f t="shared" ref="AK637" si="5929">(X637*AF634+Y637*AE634+Z637*AF637+AA637*AE637)</f>
        <v>0</v>
      </c>
      <c r="AM637" s="1">
        <v>0</v>
      </c>
      <c r="AN637" s="9">
        <f t="shared" ref="AN637" si="5930">$AN$9*$B634</f>
        <v>2.325596</v>
      </c>
      <c r="AO637" s="2">
        <v>1</v>
      </c>
      <c r="AP637" s="8">
        <v>0</v>
      </c>
      <c r="AR637" s="1">
        <f t="shared" ref="AR637" si="5931">AH637*AM634+AJ637*AM637-AI637*AN634-AK637*AN637</f>
        <v>0</v>
      </c>
      <c r="AS637" s="9">
        <f t="shared" ref="AS637" si="5932">(AH637*AN634+AI637*AM634+AJ637*AN637+AK637*AM637)</f>
        <v>-202.28168263238061</v>
      </c>
      <c r="AT637" s="2">
        <f t="shared" ref="AT637" si="5933">AH637*AO634+AJ637*AO637-AI637*AP634-AK637*AP637</f>
        <v>-65.411848425761207</v>
      </c>
      <c r="AU637" s="8">
        <f t="shared" ref="AU637" si="5934">(AH637*AP634+AI637*AO634+AJ637*AP637+AK637*AO637)</f>
        <v>0</v>
      </c>
      <c r="AV637" s="20"/>
      <c r="AW637" s="1">
        <v>0</v>
      </c>
      <c r="AX637" s="9">
        <v>0</v>
      </c>
      <c r="AY637" s="2">
        <v>1</v>
      </c>
      <c r="AZ637" s="8">
        <v>0</v>
      </c>
      <c r="BB637" s="1">
        <f t="shared" ref="BB637" si="5935">AR637*AW634+AT637*AW637-AS637*AX634-AU637*AX637</f>
        <v>0</v>
      </c>
      <c r="BC637" s="9">
        <f t="shared" ref="BC637" si="5936">(AR637*AX634+AS637*AW634+AT637*AX637+AU637*AW637)</f>
        <v>-202.28168263238061</v>
      </c>
      <c r="BD637" s="2">
        <f t="shared" ref="BD637" si="5937">AR637*AY634+AT637*AY637-AS637*AZ634-AU637*AZ637</f>
        <v>-396.65994284264281</v>
      </c>
      <c r="BE637" s="8">
        <f t="shared" ref="BE637" si="5938">(AR637*AZ634+AS637*AY634+AT637*AZ637+AU637*AY637)</f>
        <v>0</v>
      </c>
      <c r="BG637" s="1">
        <v>0</v>
      </c>
      <c r="BH637" s="9">
        <f t="shared" ref="BH637" si="5939">$BH$9*$B634</f>
        <v>1.52152</v>
      </c>
      <c r="BI637" s="2">
        <v>1</v>
      </c>
      <c r="BJ637" s="8">
        <v>0</v>
      </c>
      <c r="BK637" s="20"/>
      <c r="BL637" s="1">
        <f t="shared" ref="BL637" si="5940">BB637*BG634+BD637*BG637-BC637*BH634-BE637*BH637</f>
        <v>0</v>
      </c>
      <c r="BM637" s="9">
        <f t="shared" ref="BM637" si="5941">(BB637*BH634+BC637*BG634+BD637*BH637+BE637*BG637)</f>
        <v>-805.80771886631851</v>
      </c>
      <c r="BN637" s="2">
        <f t="shared" ref="BN637" si="5942">BB637*BI634+BD637*BI637-BC637*BJ634-BE637*BJ637</f>
        <v>-396.65994284264281</v>
      </c>
      <c r="BO637" s="8">
        <f t="shared" ref="BO637" si="5943">(BB637*BJ634+BC637*BI634+BD637*BJ637+BE637*BI637)</f>
        <v>0</v>
      </c>
      <c r="BP637" s="20"/>
      <c r="BQ637" s="18">
        <f t="shared" ref="BQ637:BQ700" si="5944">1/$BR$9</f>
        <v>1</v>
      </c>
      <c r="BR637" s="25">
        <v>0</v>
      </c>
      <c r="BS637" s="19">
        <v>1</v>
      </c>
      <c r="BT637" s="24">
        <v>0</v>
      </c>
      <c r="BV637" s="1">
        <f t="shared" ref="BV637" si="5945">BL637*BQ634+BN637*BQ637-BM637*BR634-BO637*BR637</f>
        <v>-396.65994284264281</v>
      </c>
      <c r="BW637" s="9">
        <f t="shared" ref="BW637" si="5946">(BL637*BR634+BM637*BQ634+BN637*BR637+BO637*BQ637)</f>
        <v>-805.80771886631851</v>
      </c>
      <c r="BX637" s="2">
        <f t="shared" ref="BX637" si="5947">BL637*BS634+BN637*BS637-BM637*BT634-BO637*BT637</f>
        <v>-396.65994284264281</v>
      </c>
      <c r="BY637" s="8">
        <f t="shared" ref="BY637" si="5948">(BL637*BT634+BM637*BS634+BN637*BT637+BO637*BS637)</f>
        <v>0</v>
      </c>
      <c r="CA637" s="56">
        <f t="shared" ref="CA637" si="5949">(180/PI())*ATAN(-1*(BW634+BW637)/(BV634+BV637))</f>
        <v>-37.581793545237012</v>
      </c>
      <c r="CC637" s="117">
        <f t="shared" ref="CC637" si="5950">20*LOG(((1-(10^(CA634/20)^2)*(1-((1-CC634)/(1+CC634))^2))^0.5))</f>
        <v>-1.5327902201537241E-5</v>
      </c>
      <c r="CD637" s="13"/>
      <c r="CE637" s="33"/>
      <c r="CF637" s="33"/>
      <c r="CG637" s="33"/>
      <c r="CH637" s="33"/>
    </row>
    <row r="638" spans="2:86" ht="18.600000000000001" customHeight="1"/>
    <row r="639" spans="2:86" ht="18.600000000000001" customHeight="1" thickBot="1">
      <c r="E639" s="6" t="s">
        <v>3</v>
      </c>
      <c r="J639" s="6" t="s">
        <v>5</v>
      </c>
      <c r="O639" s="6" t="s">
        <v>10</v>
      </c>
      <c r="T639" s="6" t="s">
        <v>6</v>
      </c>
      <c r="Y639" s="6" t="s">
        <v>11</v>
      </c>
      <c r="AD639" s="6" t="s">
        <v>12</v>
      </c>
      <c r="AI639" s="6" t="s">
        <v>13</v>
      </c>
      <c r="AN639" s="6" t="s">
        <v>14</v>
      </c>
      <c r="AS639" s="6" t="s">
        <v>15</v>
      </c>
      <c r="AX639" s="6" t="s">
        <v>19</v>
      </c>
      <c r="BC639" s="6" t="s">
        <v>17</v>
      </c>
      <c r="BH639" s="6" t="s">
        <v>20</v>
      </c>
      <c r="BM639" s="6" t="s">
        <v>18</v>
      </c>
      <c r="BQ639" s="26" t="s">
        <v>16</v>
      </c>
      <c r="BR639" s="26"/>
      <c r="BS639" s="21"/>
      <c r="BT639" s="21"/>
      <c r="BU639" s="21"/>
      <c r="BV639" s="21"/>
      <c r="BW639" s="26" t="s">
        <v>21</v>
      </c>
      <c r="BX639" s="21"/>
      <c r="BY639" s="21"/>
    </row>
    <row r="640" spans="2:86" ht="18.600000000000001" customHeight="1" thickBot="1">
      <c r="B640" s="11"/>
      <c r="D640" s="266" t="s">
        <v>113</v>
      </c>
      <c r="E640" s="267"/>
      <c r="F640" s="268" t="s">
        <v>114</v>
      </c>
      <c r="G640" s="269"/>
      <c r="H640" s="237"/>
      <c r="I640" s="262" t="s">
        <v>0</v>
      </c>
      <c r="J640" s="263"/>
      <c r="K640" s="264" t="s">
        <v>1</v>
      </c>
      <c r="L640" s="265"/>
      <c r="M640" s="21"/>
      <c r="N640" s="262" t="s">
        <v>115</v>
      </c>
      <c r="O640" s="263"/>
      <c r="P640" s="264" t="s">
        <v>116</v>
      </c>
      <c r="Q640" s="265"/>
      <c r="R640" s="21"/>
      <c r="S640" s="266" t="s">
        <v>117</v>
      </c>
      <c r="T640" s="267"/>
      <c r="U640" s="268" t="s">
        <v>118</v>
      </c>
      <c r="V640" s="269"/>
      <c r="W640" s="20"/>
      <c r="X640" s="262" t="s">
        <v>119</v>
      </c>
      <c r="Y640" s="263"/>
      <c r="Z640" s="264" t="s">
        <v>120</v>
      </c>
      <c r="AA640" s="265"/>
      <c r="AB640" s="20"/>
      <c r="AC640" s="262" t="s">
        <v>121</v>
      </c>
      <c r="AD640" s="263"/>
      <c r="AE640" s="264" t="s">
        <v>7</v>
      </c>
      <c r="AF640" s="265"/>
      <c r="AG640" s="20"/>
      <c r="AH640" s="262" t="s">
        <v>122</v>
      </c>
      <c r="AI640" s="263"/>
      <c r="AJ640" s="264" t="s">
        <v>123</v>
      </c>
      <c r="AK640" s="265"/>
      <c r="AL640" s="20"/>
      <c r="AM640" s="266" t="s">
        <v>124</v>
      </c>
      <c r="AN640" s="267"/>
      <c r="AO640" s="268" t="s">
        <v>125</v>
      </c>
      <c r="AP640" s="269"/>
      <c r="AQ640" s="21"/>
      <c r="AR640" s="262" t="s">
        <v>126</v>
      </c>
      <c r="AS640" s="263"/>
      <c r="AT640" s="264" t="s">
        <v>2</v>
      </c>
      <c r="AU640" s="265"/>
      <c r="AV640" s="41"/>
      <c r="AW640" s="262" t="s">
        <v>127</v>
      </c>
      <c r="AX640" s="263"/>
      <c r="AY640" s="264" t="s">
        <v>128</v>
      </c>
      <c r="AZ640" s="265"/>
      <c r="BA640" s="20"/>
      <c r="BB640" s="262" t="s">
        <v>129</v>
      </c>
      <c r="BC640" s="263"/>
      <c r="BD640" s="264" t="s">
        <v>130</v>
      </c>
      <c r="BE640" s="265"/>
      <c r="BF640" s="41"/>
      <c r="BG640" s="266" t="s">
        <v>131</v>
      </c>
      <c r="BH640" s="267"/>
      <c r="BI640" s="268" t="s">
        <v>132</v>
      </c>
      <c r="BJ640" s="269"/>
      <c r="BK640" s="41"/>
      <c r="BL640" s="262" t="s">
        <v>133</v>
      </c>
      <c r="BM640" s="263"/>
      <c r="BN640" s="264" t="s">
        <v>134</v>
      </c>
      <c r="BO640" s="265"/>
      <c r="BP640" s="41"/>
      <c r="BQ640" s="262" t="s">
        <v>135</v>
      </c>
      <c r="BR640" s="263"/>
      <c r="BS640" s="264" t="s">
        <v>136</v>
      </c>
      <c r="BT640" s="265"/>
      <c r="BU640" s="20"/>
      <c r="BV640" s="262" t="s">
        <v>137</v>
      </c>
      <c r="BW640" s="263"/>
      <c r="BX640" s="264" t="s">
        <v>138</v>
      </c>
      <c r="BY640" s="265"/>
      <c r="CA640" s="27" t="s">
        <v>8</v>
      </c>
      <c r="CC640" s="113" t="s">
        <v>74</v>
      </c>
      <c r="CD640" s="13"/>
      <c r="CE640" s="33"/>
      <c r="CF640" s="33"/>
      <c r="CG640" s="33"/>
      <c r="CH640" s="33"/>
    </row>
    <row r="641" spans="2:86" ht="18.600000000000001" customHeight="1" thickTop="1" thickBot="1">
      <c r="B641" s="37">
        <v>1.84</v>
      </c>
      <c r="D641" s="1">
        <v>1</v>
      </c>
      <c r="E641" s="7">
        <v>0</v>
      </c>
      <c r="F641" s="2">
        <v>0</v>
      </c>
      <c r="G641" s="8">
        <v>0</v>
      </c>
      <c r="I641" s="1">
        <v>1</v>
      </c>
      <c r="J641" s="9">
        <v>0</v>
      </c>
      <c r="K641" s="2">
        <v>0</v>
      </c>
      <c r="L641" s="8">
        <f t="shared" ref="L641:L704" si="5951">IF(0=(1-$J$9*$K$9*$B641^2),10^18,$B641*$K$9/(1-$J$9*$K$9*$B641^2))</f>
        <v>10.190384246722465</v>
      </c>
      <c r="N641" s="1">
        <f t="shared" ref="N641" si="5952">D641*I641+F641*I644-E641*J641-G641*J644</f>
        <v>1</v>
      </c>
      <c r="O641" s="9">
        <f t="shared" ref="O641" si="5953">(D641*J641+E641*I641+F641*J644+G641*I644)</f>
        <v>0</v>
      </c>
      <c r="P641" s="2">
        <f t="shared" ref="P641" si="5954">D641*K641+F641*K644-E641*L641-G641*L644</f>
        <v>0</v>
      </c>
      <c r="Q641" s="8">
        <f t="shared" ref="Q641" si="5955">(D641*L641+E641*K641+F641*L644+G641*K644)</f>
        <v>10.190384246722465</v>
      </c>
      <c r="S641" s="1">
        <v>1</v>
      </c>
      <c r="T641" s="7">
        <v>0</v>
      </c>
      <c r="U641" s="2">
        <v>0</v>
      </c>
      <c r="V641" s="8">
        <v>0</v>
      </c>
      <c r="X641" s="1">
        <f t="shared" ref="X641" si="5956">N641*S641+P641*S644-O641*T641-Q641*T644</f>
        <v>-27.337338990211858</v>
      </c>
      <c r="Y641" s="9">
        <f t="shared" ref="Y641" si="5957">(N641*T641+O641*S641+P641*T644+Q641*S644)</f>
        <v>0</v>
      </c>
      <c r="Z641" s="2">
        <f t="shared" ref="Z641" si="5958">N641*U641+P641*U644-O641*V641-Q641*V644</f>
        <v>0</v>
      </c>
      <c r="AA641" s="8">
        <f t="shared" ref="AA641" si="5959">(N641*V641+O641*U641+P641*V644+Q641*U644)</f>
        <v>10.190384246722465</v>
      </c>
      <c r="AB641" s="20"/>
      <c r="AC641" s="1">
        <v>1</v>
      </c>
      <c r="AD641" s="9">
        <v>0</v>
      </c>
      <c r="AE641" s="2">
        <v>0</v>
      </c>
      <c r="AF641" s="8">
        <f t="shared" ref="AF641:AF704" si="5960">IF(0=(1-$AE$9*$AD$9*$B641^2),10^18,$B641*$AE$9/(1-$AE$9*$AD$9*$B641^2))</f>
        <v>-0.90124238351683583</v>
      </c>
      <c r="AH641" s="1">
        <f t="shared" ref="AH641" si="5961">X641*AC641+Z641*AC644-Y641*AD641-AA641*AD644</f>
        <v>-27.337338990211858</v>
      </c>
      <c r="AI641" s="9">
        <f t="shared" ref="AI641" si="5962">(X641*AD641+Y641*AC641+Z641*AD644+AA641*AC644)</f>
        <v>0</v>
      </c>
      <c r="AJ641" s="2">
        <f t="shared" ref="AJ641" si="5963">X641*AE641+Z641*AE644-Y641*AF641-AA641*AF644</f>
        <v>0</v>
      </c>
      <c r="AK641" s="8">
        <f t="shared" ref="AK641" si="5964">(X641*AF641+Y641*AE641+Z641*AF644+AA641*AE644)</f>
        <v>34.827952797268729</v>
      </c>
      <c r="AM641" s="1">
        <v>1</v>
      </c>
      <c r="AN641" s="7">
        <v>0</v>
      </c>
      <c r="AO641" s="2">
        <v>0</v>
      </c>
      <c r="AP641" s="8">
        <v>0</v>
      </c>
      <c r="AR641" s="1">
        <f t="shared" ref="AR641" si="5965">AH641*AM641+AJ641*AM644-AI641*AN641-AK641*AN644</f>
        <v>-109.22314986541583</v>
      </c>
      <c r="AS641" s="9">
        <f t="shared" ref="AS641" si="5966">(AH641*AN641+AI641*AM641+AJ641*AN644+AK641*AM644)</f>
        <v>0</v>
      </c>
      <c r="AT641" s="2">
        <f t="shared" ref="AT641" si="5967">AH641*AO641+AJ641*AO644-AI641*AP641-AK641*AP644</f>
        <v>0</v>
      </c>
      <c r="AU641" s="8">
        <f t="shared" ref="AU641" si="5968">(AH641*AP641+AI641*AO641+AJ641*AP644+AK641*AO644)</f>
        <v>34.827952797268729</v>
      </c>
      <c r="AV641" s="20"/>
      <c r="AW641" s="1">
        <v>1</v>
      </c>
      <c r="AX641" s="9">
        <v>0</v>
      </c>
      <c r="AY641" s="2">
        <v>0</v>
      </c>
      <c r="AZ641" s="8">
        <f t="shared" ref="AZ641:AZ704" si="5969">IF(0=(1-$AX$9*$AY$9*$B641^2),10^18,$B641*$AY$9/(1-$AX$9*$AY$9*$B641^2))</f>
        <v>-1.581385881592803</v>
      </c>
      <c r="BB641" s="1">
        <f t="shared" ref="BB641" si="5970">AR641*AW641+AT641*AW644-AS641*AX641-AU641*AX644</f>
        <v>-109.22314986541583</v>
      </c>
      <c r="BC641" s="9">
        <f t="shared" ref="BC641" si="5971">(AR641*AX641+AS641*AW641+AT641*AX644+AU641*AW644)</f>
        <v>0</v>
      </c>
      <c r="BD641" s="2">
        <f t="shared" ref="BD641" si="5972">AR641*AY641+AT641*AY644-AS641*AZ641-AU641*AZ644</f>
        <v>0</v>
      </c>
      <c r="BE641" s="8">
        <f t="shared" ref="BE641" si="5973">(AR641*AZ641+AS641*AY641+AT641*AZ644+AU641*AY644)</f>
        <v>207.5518999375322</v>
      </c>
      <c r="BG641" s="1">
        <v>1</v>
      </c>
      <c r="BH641" s="7">
        <v>0</v>
      </c>
      <c r="BI641" s="2">
        <v>0</v>
      </c>
      <c r="BJ641" s="8">
        <v>0</v>
      </c>
      <c r="BK641" s="20"/>
      <c r="BL641" s="1">
        <f t="shared" ref="BL641" si="5974">BB641*BG641+BD641*BG644-BC641*BH641-BE641*BH644</f>
        <v>-428.4877844253254</v>
      </c>
      <c r="BM641" s="9">
        <f t="shared" ref="BM641" si="5975">(BB641*BH641+BC641*BG641+BD641*BH644+BE641*BG644)</f>
        <v>0</v>
      </c>
      <c r="BN641" s="2">
        <f t="shared" ref="BN641" si="5976">BB641*BI641+BD641*BI644-BC641*BJ641-BE641*BJ644</f>
        <v>0</v>
      </c>
      <c r="BO641" s="8">
        <f t="shared" ref="BO641" si="5977">(BB641*BJ641+BC641*BI641+BD641*BJ644+BE641*BI644)</f>
        <v>207.5518999375322</v>
      </c>
      <c r="BP641" s="20"/>
      <c r="BQ641" s="16">
        <v>1</v>
      </c>
      <c r="BR641" s="23">
        <v>0</v>
      </c>
      <c r="BS641" s="14">
        <v>0</v>
      </c>
      <c r="BT641" s="22">
        <v>0</v>
      </c>
      <c r="BV641" s="1">
        <f t="shared" ref="BV641" si="5978">BL641*BQ641+BN641*BQ644-BM641*BR641-BO641*BR644</f>
        <v>-428.4877844253254</v>
      </c>
      <c r="BW641" s="9">
        <f t="shared" ref="BW641" si="5979">(BL641*BR641+BM641*BQ641+BN641*BR644+BO641*BQ644)</f>
        <v>207.5518999375322</v>
      </c>
      <c r="BX641" s="2">
        <f t="shared" ref="BX641" si="5980">BL641*BS641+BN641*BS644-BM641*BT641-BO641*BT644</f>
        <v>0</v>
      </c>
      <c r="BY641" s="8">
        <f t="shared" ref="BY641" si="5981">(BL641*BT641+BM641*BS641+BN641*BT644+BO641*BS644)</f>
        <v>207.5518999375322</v>
      </c>
      <c r="CA641" s="28">
        <f t="shared" ref="CA641" si="5982">20*LOG(((1+$BR$9)/$BR$9)/((BV641+BV644)^2+(BW641+BW644)^2)^0.5)</f>
        <v>-54.744875593489169</v>
      </c>
      <c r="CC641" s="114">
        <f t="shared" ref="CC641" si="5983">((BV641^2+BW641^2)^0.5)/((BV644^2+BW644^2)^0.5)</f>
        <v>0.48439918665905474</v>
      </c>
      <c r="CD641" s="13"/>
      <c r="CE641" s="33"/>
      <c r="CF641" s="33"/>
      <c r="CG641" s="33"/>
      <c r="CH641" s="33"/>
    </row>
    <row r="642" spans="2:86" ht="18.600000000000001" customHeight="1" thickBot="1">
      <c r="D642" s="3"/>
      <c r="G642" s="4"/>
      <c r="I642" s="3"/>
      <c r="L642" s="4"/>
      <c r="N642" s="3"/>
      <c r="Q642" s="4"/>
      <c r="S642" s="3"/>
      <c r="V642" s="4"/>
      <c r="X642" s="3"/>
      <c r="AA642" s="4"/>
      <c r="AC642" s="3"/>
      <c r="AF642" s="4"/>
      <c r="AH642" s="3"/>
      <c r="AK642" s="4"/>
      <c r="AM642" s="3"/>
      <c r="AP642" s="4"/>
      <c r="AR642" s="3"/>
      <c r="AU642" s="4"/>
      <c r="AW642" s="3"/>
      <c r="AZ642" s="4"/>
      <c r="BB642" s="3"/>
      <c r="BE642" s="4"/>
      <c r="BG642" s="3"/>
      <c r="BJ642" s="4"/>
      <c r="BL642" s="3"/>
      <c r="BO642" s="4"/>
      <c r="BQ642" s="16"/>
      <c r="BR642" s="14"/>
      <c r="BS642" s="14"/>
      <c r="BT642" s="17"/>
      <c r="BV642" s="3"/>
      <c r="BY642" s="4"/>
      <c r="CC642" s="115"/>
      <c r="CD642" s="13"/>
      <c r="CE642" s="33"/>
      <c r="CF642" s="33"/>
      <c r="CG642" s="33"/>
      <c r="CH642" s="33"/>
    </row>
    <row r="643" spans="2:86" ht="18.600000000000001" customHeight="1" thickBot="1">
      <c r="D643" s="271" t="s">
        <v>141</v>
      </c>
      <c r="E643" s="272"/>
      <c r="F643" s="273" t="s">
        <v>142</v>
      </c>
      <c r="G643" s="274"/>
      <c r="H643" s="237"/>
      <c r="I643" s="271" t="s">
        <v>143</v>
      </c>
      <c r="J643" s="272"/>
      <c r="K643" s="273" t="s">
        <v>144</v>
      </c>
      <c r="L643" s="274"/>
      <c r="N643" s="262" t="s">
        <v>145</v>
      </c>
      <c r="O643" s="263"/>
      <c r="P643" s="264" t="s">
        <v>146</v>
      </c>
      <c r="Q643" s="265"/>
      <c r="S643" s="271" t="s">
        <v>147</v>
      </c>
      <c r="T643" s="272"/>
      <c r="U643" s="273" t="s">
        <v>148</v>
      </c>
      <c r="V643" s="274"/>
      <c r="W643" s="20"/>
      <c r="X643" s="262" t="s">
        <v>149</v>
      </c>
      <c r="Y643" s="263"/>
      <c r="Z643" s="264" t="s">
        <v>150</v>
      </c>
      <c r="AA643" s="265"/>
      <c r="AB643" s="20"/>
      <c r="AC643" s="271" t="s">
        <v>151</v>
      </c>
      <c r="AD643" s="272"/>
      <c r="AE643" s="273" t="s">
        <v>152</v>
      </c>
      <c r="AF643" s="274"/>
      <c r="AG643" s="20"/>
      <c r="AH643" s="262" t="s">
        <v>153</v>
      </c>
      <c r="AI643" s="263"/>
      <c r="AJ643" s="264" t="s">
        <v>154</v>
      </c>
      <c r="AK643" s="265"/>
      <c r="AL643" s="20"/>
      <c r="AM643" s="271" t="s">
        <v>155</v>
      </c>
      <c r="AN643" s="272"/>
      <c r="AO643" s="273" t="s">
        <v>156</v>
      </c>
      <c r="AP643" s="274"/>
      <c r="AR643" s="262" t="s">
        <v>157</v>
      </c>
      <c r="AS643" s="263"/>
      <c r="AT643" s="264" t="s">
        <v>158</v>
      </c>
      <c r="AU643" s="265"/>
      <c r="AV643" s="41"/>
      <c r="AW643" s="271" t="s">
        <v>159</v>
      </c>
      <c r="AX643" s="272"/>
      <c r="AY643" s="273" t="s">
        <v>160</v>
      </c>
      <c r="AZ643" s="274"/>
      <c r="BA643" s="20"/>
      <c r="BB643" s="262" t="s">
        <v>161</v>
      </c>
      <c r="BC643" s="263"/>
      <c r="BD643" s="264" t="s">
        <v>162</v>
      </c>
      <c r="BE643" s="265"/>
      <c r="BF643" s="41"/>
      <c r="BG643" s="271" t="s">
        <v>163</v>
      </c>
      <c r="BH643" s="272"/>
      <c r="BI643" s="273" t="s">
        <v>164</v>
      </c>
      <c r="BJ643" s="274"/>
      <c r="BK643" s="41"/>
      <c r="BL643" s="262" t="s">
        <v>165</v>
      </c>
      <c r="BM643" s="263"/>
      <c r="BN643" s="264" t="s">
        <v>166</v>
      </c>
      <c r="BO643" s="265"/>
      <c r="BP643" s="41"/>
      <c r="BQ643" s="271" t="s">
        <v>167</v>
      </c>
      <c r="BR643" s="272"/>
      <c r="BS643" s="273" t="s">
        <v>168</v>
      </c>
      <c r="BT643" s="274"/>
      <c r="BU643" s="20"/>
      <c r="BV643" s="262" t="s">
        <v>169</v>
      </c>
      <c r="BW643" s="263"/>
      <c r="BX643" s="264" t="s">
        <v>170</v>
      </c>
      <c r="BY643" s="265"/>
      <c r="CA643" s="55" t="s">
        <v>35</v>
      </c>
      <c r="CC643" s="116" t="s">
        <v>75</v>
      </c>
      <c r="CD643" s="13"/>
      <c r="CE643" s="33"/>
      <c r="CF643" s="33"/>
      <c r="CG643" s="33"/>
      <c r="CH643" s="33"/>
    </row>
    <row r="644" spans="2:86" ht="18.600000000000001" customHeight="1" thickTop="1" thickBot="1">
      <c r="D644" s="1">
        <v>0</v>
      </c>
      <c r="E644" s="9">
        <f t="shared" ref="E644" si="5984">$E$9*$B641</f>
        <v>2.1653120000000001</v>
      </c>
      <c r="F644" s="2">
        <v>1</v>
      </c>
      <c r="G644" s="8">
        <v>0</v>
      </c>
      <c r="I644" s="1">
        <v>0</v>
      </c>
      <c r="J644" s="9">
        <v>0</v>
      </c>
      <c r="K644" s="2">
        <v>1</v>
      </c>
      <c r="L644" s="8">
        <v>0</v>
      </c>
      <c r="N644" s="1">
        <f t="shared" ref="N644" si="5985">D644*I641+F644*I644-E644*J641-G644*J644</f>
        <v>0</v>
      </c>
      <c r="O644" s="9">
        <f t="shared" ref="O644" si="5986">(D644*J641+E644*I641+F644*J644+G644*I644)</f>
        <v>2.1653120000000001</v>
      </c>
      <c r="P644" s="2">
        <f t="shared" ref="P644" si="5987">D644*K641+F644*K644-E644*L641-G644*L644</f>
        <v>-21.065361294039114</v>
      </c>
      <c r="Q644" s="8">
        <f t="shared" ref="Q644" si="5988">(D644*L641+E644*K641+F644*L644+G644*K644)</f>
        <v>0</v>
      </c>
      <c r="S644" s="1">
        <v>0</v>
      </c>
      <c r="T644" s="9">
        <f t="shared" ref="T644" si="5989">$T$9*$B641</f>
        <v>2.7807920000000004</v>
      </c>
      <c r="U644" s="2">
        <v>1</v>
      </c>
      <c r="V644" s="8">
        <v>0</v>
      </c>
      <c r="X644" s="1">
        <f t="shared" ref="X644" si="5990">N644*S641+P644*S644-O644*T641-Q644*T644</f>
        <v>0</v>
      </c>
      <c r="Y644" s="9">
        <f t="shared" ref="Y644" si="5991">(N644*T641+O644*S641+P644*T644+Q644*S644)</f>
        <v>-56.413076163573621</v>
      </c>
      <c r="Z644" s="2">
        <f t="shared" ref="Z644" si="5992">N644*U641+P644*U644-O644*V641-Q644*V644</f>
        <v>-21.065361294039114</v>
      </c>
      <c r="AA644" s="8">
        <f t="shared" ref="AA644" si="5993">(N644*V641+O644*U641+P644*V644+Q644*U644)</f>
        <v>0</v>
      </c>
      <c r="AB644" s="20"/>
      <c r="AC644" s="1">
        <v>0</v>
      </c>
      <c r="AD644" s="9">
        <v>0</v>
      </c>
      <c r="AE644" s="2">
        <v>1</v>
      </c>
      <c r="AF644" s="8">
        <v>0</v>
      </c>
      <c r="AH644" s="1">
        <f t="shared" ref="AH644" si="5994">X644*AC641+Z644*AC644-Y644*AD641-AA644*AD644</f>
        <v>0</v>
      </c>
      <c r="AI644" s="9">
        <f t="shared" ref="AI644" si="5995">(X644*AD641+Y644*AC641+Z644*AD644+AA644*AC644)</f>
        <v>-56.413076163573621</v>
      </c>
      <c r="AJ644" s="2">
        <f t="shared" ref="AJ644" si="5996">X644*AE641+Z644*AE644-Y644*AF641-AA644*AF644</f>
        <v>-71.907216517215005</v>
      </c>
      <c r="AK644" s="8">
        <f t="shared" ref="AK644" si="5997">(X644*AF641+Y644*AE641+Z644*AF644+AA644*AE644)</f>
        <v>0</v>
      </c>
      <c r="AM644" s="1">
        <v>0</v>
      </c>
      <c r="AN644" s="9">
        <f t="shared" ref="AN644" si="5998">$AN$9*$B641</f>
        <v>2.3511520000000004</v>
      </c>
      <c r="AO644" s="2">
        <v>1</v>
      </c>
      <c r="AP644" s="8">
        <v>0</v>
      </c>
      <c r="AR644" s="1">
        <f t="shared" ref="AR644" si="5999">AH644*AM641+AJ644*AM644-AI644*AN641-AK644*AN644</f>
        <v>0</v>
      </c>
      <c r="AS644" s="9">
        <f t="shared" ref="AS644" si="6000">(AH644*AN641+AI644*AM641+AJ644*AN644+AK644*AM644)</f>
        <v>-225.47787209245672</v>
      </c>
      <c r="AT644" s="2">
        <f t="shared" ref="AT644" si="6001">AH644*AO641+AJ644*AO644-AI644*AP641-AK644*AP644</f>
        <v>-71.907216517215005</v>
      </c>
      <c r="AU644" s="8">
        <f t="shared" ref="AU644" si="6002">(AH644*AP641+AI644*AO641+AJ644*AP644+AK644*AO644)</f>
        <v>0</v>
      </c>
      <c r="AV644" s="20"/>
      <c r="AW644" s="1">
        <v>0</v>
      </c>
      <c r="AX644" s="9">
        <v>0</v>
      </c>
      <c r="AY644" s="2">
        <v>1</v>
      </c>
      <c r="AZ644" s="8">
        <v>0</v>
      </c>
      <c r="BB644" s="1">
        <f t="shared" ref="BB644" si="6003">AR644*AW641+AT644*AW644-AS644*AX641-AU644*AX644</f>
        <v>0</v>
      </c>
      <c r="BC644" s="9">
        <f t="shared" ref="BC644" si="6004">(AR644*AX641+AS644*AW641+AT644*AX644+AU644*AW644)</f>
        <v>-225.47787209245672</v>
      </c>
      <c r="BD644" s="2">
        <f t="shared" ref="BD644" si="6005">AR644*AY641+AT644*AY644-AS644*AZ641-AU644*AZ644</f>
        <v>-428.47474005581398</v>
      </c>
      <c r="BE644" s="8">
        <f t="shared" ref="BE644" si="6006">(AR644*AZ641+AS644*AY641+AT644*AZ644+AU644*AY644)</f>
        <v>0</v>
      </c>
      <c r="BG644" s="1">
        <v>0</v>
      </c>
      <c r="BH644" s="9">
        <f t="shared" ref="BH644" si="6007">$BH$9*$B641</f>
        <v>1.5382400000000001</v>
      </c>
      <c r="BI644" s="2">
        <v>1</v>
      </c>
      <c r="BJ644" s="8">
        <v>0</v>
      </c>
      <c r="BK644" s="20"/>
      <c r="BL644" s="1">
        <f t="shared" ref="BL644" si="6008">BB644*BG641+BD644*BG644-BC644*BH641-BE644*BH644</f>
        <v>0</v>
      </c>
      <c r="BM644" s="9">
        <f t="shared" ref="BM644" si="6009">(BB644*BH641+BC644*BG641+BD644*BH644+BE644*BG644)</f>
        <v>-884.57485623591197</v>
      </c>
      <c r="BN644" s="2">
        <f t="shared" ref="BN644" si="6010">BB644*BI641+BD644*BI644-BC644*BJ641-BE644*BJ644</f>
        <v>-428.47474005581398</v>
      </c>
      <c r="BO644" s="8">
        <f t="shared" ref="BO644" si="6011">(BB644*BJ641+BC644*BI641+BD644*BJ644+BE644*BI644)</f>
        <v>0</v>
      </c>
      <c r="BP644" s="20"/>
      <c r="BQ644" s="18">
        <f t="shared" ref="BQ644:BQ707" si="6012">1/$BR$9</f>
        <v>1</v>
      </c>
      <c r="BR644" s="25">
        <v>0</v>
      </c>
      <c r="BS644" s="19">
        <v>1</v>
      </c>
      <c r="BT644" s="24">
        <v>0</v>
      </c>
      <c r="BV644" s="1">
        <f t="shared" ref="BV644" si="6013">BL644*BQ641+BN644*BQ644-BM644*BR641-BO644*BR644</f>
        <v>-428.47474005581398</v>
      </c>
      <c r="BW644" s="9">
        <f t="shared" ref="BW644" si="6014">(BL644*BR641+BM644*BQ641+BN644*BR644+BO644*BQ644)</f>
        <v>-884.57485623591197</v>
      </c>
      <c r="BX644" s="2">
        <f t="shared" ref="BX644" si="6015">BL644*BS641+BN644*BS644-BM644*BT641-BO644*BT644</f>
        <v>-428.47474005581398</v>
      </c>
      <c r="BY644" s="8">
        <f t="shared" ref="BY644" si="6016">(BL644*BT641+BM644*BS641+BN644*BT644+BO644*BS644)</f>
        <v>0</v>
      </c>
      <c r="CA644" s="56">
        <f t="shared" ref="CA644" si="6017">(180/PI())*ATAN(-1*(BW641+BW644)/(BV641+BV644))</f>
        <v>-38.309664361157992</v>
      </c>
      <c r="CC644" s="117">
        <f t="shared" ref="CC644" si="6018">20*LOG(((1-(10^(CA641/20)^2)*(1-((1-CC641)/(1+CC641))^2))^0.5))</f>
        <v>-1.2807352812756091E-5</v>
      </c>
      <c r="CD644" s="13"/>
      <c r="CE644" s="33"/>
      <c r="CF644" s="33"/>
      <c r="CG644" s="33"/>
      <c r="CH644" s="33"/>
    </row>
    <row r="645" spans="2:86" ht="18.600000000000001" customHeight="1"/>
    <row r="646" spans="2:86" ht="18.600000000000001" customHeight="1" thickBot="1">
      <c r="E646" s="6" t="s">
        <v>3</v>
      </c>
      <c r="J646" s="6" t="s">
        <v>5</v>
      </c>
      <c r="O646" s="6" t="s">
        <v>10</v>
      </c>
      <c r="T646" s="6" t="s">
        <v>6</v>
      </c>
      <c r="Y646" s="6" t="s">
        <v>11</v>
      </c>
      <c r="AD646" s="6" t="s">
        <v>12</v>
      </c>
      <c r="AI646" s="6" t="s">
        <v>13</v>
      </c>
      <c r="AN646" s="6" t="s">
        <v>14</v>
      </c>
      <c r="AS646" s="6" t="s">
        <v>15</v>
      </c>
      <c r="AX646" s="6" t="s">
        <v>19</v>
      </c>
      <c r="BC646" s="6" t="s">
        <v>17</v>
      </c>
      <c r="BH646" s="6" t="s">
        <v>20</v>
      </c>
      <c r="BM646" s="6" t="s">
        <v>18</v>
      </c>
      <c r="BQ646" s="26" t="s">
        <v>16</v>
      </c>
      <c r="BR646" s="26"/>
      <c r="BS646" s="21"/>
      <c r="BT646" s="21"/>
      <c r="BU646" s="21"/>
      <c r="BV646" s="21"/>
      <c r="BW646" s="26" t="s">
        <v>21</v>
      </c>
      <c r="BX646" s="21"/>
      <c r="BY646" s="21"/>
    </row>
    <row r="647" spans="2:86" ht="18.600000000000001" customHeight="1" thickBot="1">
      <c r="B647" s="11"/>
      <c r="D647" s="266" t="s">
        <v>113</v>
      </c>
      <c r="E647" s="267"/>
      <c r="F647" s="268" t="s">
        <v>114</v>
      </c>
      <c r="G647" s="269"/>
      <c r="H647" s="237"/>
      <c r="I647" s="262" t="s">
        <v>0</v>
      </c>
      <c r="J647" s="263"/>
      <c r="K647" s="264" t="s">
        <v>1</v>
      </c>
      <c r="L647" s="265"/>
      <c r="M647" s="21"/>
      <c r="N647" s="262" t="s">
        <v>115</v>
      </c>
      <c r="O647" s="263"/>
      <c r="P647" s="264" t="s">
        <v>116</v>
      </c>
      <c r="Q647" s="265"/>
      <c r="R647" s="21"/>
      <c r="S647" s="266" t="s">
        <v>117</v>
      </c>
      <c r="T647" s="267"/>
      <c r="U647" s="268" t="s">
        <v>118</v>
      </c>
      <c r="V647" s="269"/>
      <c r="W647" s="20"/>
      <c r="X647" s="262" t="s">
        <v>119</v>
      </c>
      <c r="Y647" s="263"/>
      <c r="Z647" s="264" t="s">
        <v>120</v>
      </c>
      <c r="AA647" s="265"/>
      <c r="AB647" s="20"/>
      <c r="AC647" s="262" t="s">
        <v>121</v>
      </c>
      <c r="AD647" s="263"/>
      <c r="AE647" s="264" t="s">
        <v>7</v>
      </c>
      <c r="AF647" s="265"/>
      <c r="AG647" s="20"/>
      <c r="AH647" s="262" t="s">
        <v>122</v>
      </c>
      <c r="AI647" s="263"/>
      <c r="AJ647" s="264" t="s">
        <v>123</v>
      </c>
      <c r="AK647" s="265"/>
      <c r="AL647" s="20"/>
      <c r="AM647" s="266" t="s">
        <v>124</v>
      </c>
      <c r="AN647" s="267"/>
      <c r="AO647" s="268" t="s">
        <v>125</v>
      </c>
      <c r="AP647" s="269"/>
      <c r="AQ647" s="21"/>
      <c r="AR647" s="262" t="s">
        <v>126</v>
      </c>
      <c r="AS647" s="263"/>
      <c r="AT647" s="264" t="s">
        <v>2</v>
      </c>
      <c r="AU647" s="265"/>
      <c r="AV647" s="41"/>
      <c r="AW647" s="262" t="s">
        <v>127</v>
      </c>
      <c r="AX647" s="263"/>
      <c r="AY647" s="264" t="s">
        <v>128</v>
      </c>
      <c r="AZ647" s="265"/>
      <c r="BA647" s="20"/>
      <c r="BB647" s="262" t="s">
        <v>129</v>
      </c>
      <c r="BC647" s="263"/>
      <c r="BD647" s="264" t="s">
        <v>130</v>
      </c>
      <c r="BE647" s="265"/>
      <c r="BF647" s="41"/>
      <c r="BG647" s="266" t="s">
        <v>131</v>
      </c>
      <c r="BH647" s="267"/>
      <c r="BI647" s="268" t="s">
        <v>132</v>
      </c>
      <c r="BJ647" s="269"/>
      <c r="BK647" s="41"/>
      <c r="BL647" s="262" t="s">
        <v>133</v>
      </c>
      <c r="BM647" s="263"/>
      <c r="BN647" s="264" t="s">
        <v>134</v>
      </c>
      <c r="BO647" s="265"/>
      <c r="BP647" s="41"/>
      <c r="BQ647" s="262" t="s">
        <v>135</v>
      </c>
      <c r="BR647" s="263"/>
      <c r="BS647" s="264" t="s">
        <v>136</v>
      </c>
      <c r="BT647" s="265"/>
      <c r="BU647" s="20"/>
      <c r="BV647" s="262" t="s">
        <v>137</v>
      </c>
      <c r="BW647" s="263"/>
      <c r="BX647" s="264" t="s">
        <v>138</v>
      </c>
      <c r="BY647" s="265"/>
      <c r="CA647" s="27" t="s">
        <v>8</v>
      </c>
      <c r="CC647" s="113" t="s">
        <v>74</v>
      </c>
      <c r="CD647" s="13"/>
      <c r="CE647" s="33"/>
      <c r="CF647" s="33"/>
      <c r="CG647" s="33"/>
      <c r="CH647" s="33"/>
    </row>
    <row r="648" spans="2:86" ht="18.600000000000001" customHeight="1" thickTop="1" thickBot="1">
      <c r="B648" s="37">
        <v>1.86</v>
      </c>
      <c r="D648" s="1">
        <v>1</v>
      </c>
      <c r="E648" s="7">
        <v>0</v>
      </c>
      <c r="F648" s="2">
        <v>0</v>
      </c>
      <c r="G648" s="8">
        <v>0</v>
      </c>
      <c r="I648" s="1">
        <v>1</v>
      </c>
      <c r="J648" s="9">
        <v>0</v>
      </c>
      <c r="K648" s="2">
        <v>0</v>
      </c>
      <c r="L648" s="8">
        <f t="shared" ref="L648:L711" si="6019">IF(0=(1-$J$9*$K$9*$B648^2),10^18,$B648*$K$9/(1-$J$9*$K$9*$B648^2))</f>
        <v>11.190408135306031</v>
      </c>
      <c r="N648" s="1">
        <f t="shared" ref="N648" si="6020">D648*I648+F648*I651-E648*J648-G648*J651</f>
        <v>1</v>
      </c>
      <c r="O648" s="9">
        <f t="shared" ref="O648" si="6021">(D648*J648+E648*I648+F648*J651+G648*I651)</f>
        <v>0</v>
      </c>
      <c r="P648" s="2">
        <f t="shared" ref="P648" si="6022">D648*K648+F648*K651-E648*L648-G648*L651</f>
        <v>0</v>
      </c>
      <c r="Q648" s="8">
        <f t="shared" ref="Q648" si="6023">(D648*L648+E648*K648+F648*L651+G648*K651)</f>
        <v>11.190408135306031</v>
      </c>
      <c r="S648" s="1">
        <v>1</v>
      </c>
      <c r="T648" s="7">
        <v>0</v>
      </c>
      <c r="U648" s="2">
        <v>0</v>
      </c>
      <c r="V648" s="8">
        <v>0</v>
      </c>
      <c r="X648" s="1">
        <f t="shared" ref="X648" si="6024">N648*S648+P648*S651-O648*T648-Q648*T651</f>
        <v>-30.456438695691691</v>
      </c>
      <c r="Y648" s="9">
        <f t="shared" ref="Y648" si="6025">(N648*T648+O648*S648+P648*T651+Q648*S651)</f>
        <v>0</v>
      </c>
      <c r="Z648" s="2">
        <f t="shared" ref="Z648" si="6026">N648*U648+P648*U651-O648*V648-Q648*V651</f>
        <v>0</v>
      </c>
      <c r="AA648" s="8">
        <f t="shared" ref="AA648" si="6027">(N648*V648+O648*U648+P648*V651+Q648*U651)</f>
        <v>11.190408135306031</v>
      </c>
      <c r="AB648" s="20"/>
      <c r="AC648" s="1">
        <v>1</v>
      </c>
      <c r="AD648" s="9">
        <v>0</v>
      </c>
      <c r="AE648" s="2">
        <v>0</v>
      </c>
      <c r="AF648" s="8">
        <f t="shared" ref="AF648:AF711" si="6028">IF(0=(1-$AE$9*$AD$9*$B648^2),10^18,$B648*$AE$9/(1-$AE$9*$AD$9*$B648^2))</f>
        <v>-0.87883421472457124</v>
      </c>
      <c r="AH648" s="1">
        <f t="shared" ref="AH648" si="6029">X648*AC648+Z648*AC651-Y648*AD648-AA648*AD651</f>
        <v>-30.456438695691691</v>
      </c>
      <c r="AI648" s="9">
        <f t="shared" ref="AI648" si="6030">(X648*AD648+Y648*AC648+Z648*AD651+AA648*AC651)</f>
        <v>0</v>
      </c>
      <c r="AJ648" s="2">
        <f t="shared" ref="AJ648" si="6031">X648*AE648+Z648*AE651-Y648*AF648-AA648*AF651</f>
        <v>0</v>
      </c>
      <c r="AK648" s="8">
        <f t="shared" ref="AK648" si="6032">(X648*AF648+Y648*AE648+Z648*AF651+AA648*AE651)</f>
        <v>37.956568519741282</v>
      </c>
      <c r="AM648" s="1">
        <v>1</v>
      </c>
      <c r="AN648" s="7">
        <v>0</v>
      </c>
      <c r="AO648" s="2">
        <v>0</v>
      </c>
      <c r="AP648" s="8">
        <v>0</v>
      </c>
      <c r="AR648" s="1">
        <f t="shared" ref="AR648" si="6033">AH648*AM648+AJ648*AM651-AI648*AN648-AK648*AN651</f>
        <v>-120.66811874910896</v>
      </c>
      <c r="AS648" s="9">
        <f t="shared" ref="AS648" si="6034">(AH648*AN648+AI648*AM648+AJ648*AN651+AK648*AM651)</f>
        <v>0</v>
      </c>
      <c r="AT648" s="2">
        <f t="shared" ref="AT648" si="6035">AH648*AO648+AJ648*AO651-AI648*AP648-AK648*AP651</f>
        <v>0</v>
      </c>
      <c r="AU648" s="8">
        <f t="shared" ref="AU648" si="6036">(AH648*AP648+AI648*AO648+AJ648*AP651+AK648*AO651)</f>
        <v>37.956568519741282</v>
      </c>
      <c r="AV648" s="20"/>
      <c r="AW648" s="1">
        <v>1</v>
      </c>
      <c r="AX648" s="9">
        <v>0</v>
      </c>
      <c r="AY648" s="2">
        <v>0</v>
      </c>
      <c r="AZ648" s="8">
        <f t="shared" ref="AZ648:AZ711" si="6037">IF(0=(1-$AX$9*$AY$9*$B648^2),10^18,$B648*$AY$9/(1-$AX$9*$AY$9*$B648^2))</f>
        <v>-1.5293137660966127</v>
      </c>
      <c r="BB648" s="1">
        <f t="shared" ref="BB648" si="6038">AR648*AW648+AT648*AW651-AS648*AX648-AU648*AX651</f>
        <v>-120.66811874910896</v>
      </c>
      <c r="BC648" s="9">
        <f t="shared" ref="BC648" si="6039">(AR648*AX648+AS648*AW648+AT648*AX651+AU648*AW651)</f>
        <v>0</v>
      </c>
      <c r="BD648" s="2">
        <f t="shared" ref="BD648" si="6040">AR648*AY648+AT648*AY651-AS648*AZ648-AU648*AZ651</f>
        <v>0</v>
      </c>
      <c r="BE648" s="8">
        <f t="shared" ref="BE648" si="6041">(AR648*AZ648+AS648*AY648+AT648*AZ651+AU648*AY651)</f>
        <v>222.49598365173438</v>
      </c>
      <c r="BG648" s="1">
        <v>1</v>
      </c>
      <c r="BH648" s="7">
        <v>0</v>
      </c>
      <c r="BI648" s="2">
        <v>0</v>
      </c>
      <c r="BJ648" s="8">
        <v>0</v>
      </c>
      <c r="BK648" s="20"/>
      <c r="BL648" s="1">
        <f t="shared" ref="BL648" si="6042">BB648*BG648+BD648*BG651-BC648*BH648-BE648*BH651</f>
        <v>-466.64047348820986</v>
      </c>
      <c r="BM648" s="9">
        <f t="shared" ref="BM648" si="6043">(BB648*BH648+BC648*BG648+BD648*BH651+BE648*BG651)</f>
        <v>0</v>
      </c>
      <c r="BN648" s="2">
        <f t="shared" ref="BN648" si="6044">BB648*BI648+BD648*BI651-BC648*BJ648-BE648*BJ651</f>
        <v>0</v>
      </c>
      <c r="BO648" s="8">
        <f t="shared" ref="BO648" si="6045">(BB648*BJ648+BC648*BI648+BD648*BJ651+BE648*BI651)</f>
        <v>222.49598365173438</v>
      </c>
      <c r="BP648" s="20"/>
      <c r="BQ648" s="16">
        <v>1</v>
      </c>
      <c r="BR648" s="23">
        <v>0</v>
      </c>
      <c r="BS648" s="14">
        <v>0</v>
      </c>
      <c r="BT648" s="22">
        <v>0</v>
      </c>
      <c r="BV648" s="1">
        <f t="shared" ref="BV648" si="6046">BL648*BQ648+BN648*BQ651-BM648*BR648-BO648*BR651</f>
        <v>-466.64047348820986</v>
      </c>
      <c r="BW648" s="9">
        <f t="shared" ref="BW648" si="6047">(BL648*BR648+BM648*BQ648+BN648*BR651+BO648*BQ651)</f>
        <v>222.49598365173438</v>
      </c>
      <c r="BX648" s="2">
        <f t="shared" ref="BX648" si="6048">BL648*BS648+BN648*BS651-BM648*BT648-BO648*BT651</f>
        <v>0</v>
      </c>
      <c r="BY648" s="8">
        <f t="shared" ref="BY648" si="6049">(BL648*BT648+BM648*BS648+BN648*BT651+BO648*BS651)</f>
        <v>222.49598365173438</v>
      </c>
      <c r="CA648" s="28">
        <f t="shared" ref="CA648" si="6050">20*LOG(((1+$BR$9)/$BR$9)/((BV648+BV651)^2+(BW648+BW651)^2)^0.5)</f>
        <v>-55.571331758212146</v>
      </c>
      <c r="CC648" s="114">
        <f t="shared" ref="CC648" si="6051">((BV648^2+BW648^2)^0.5)/((BV651^2+BW651^2)^0.5)</f>
        <v>0.47681993411378004</v>
      </c>
      <c r="CD648" s="13"/>
      <c r="CE648" s="33"/>
      <c r="CF648" s="33"/>
      <c r="CG648" s="33"/>
      <c r="CH648" s="33"/>
    </row>
    <row r="649" spans="2:86" ht="18.600000000000001" customHeight="1" thickBot="1">
      <c r="D649" s="3"/>
      <c r="G649" s="4"/>
      <c r="I649" s="3"/>
      <c r="L649" s="4"/>
      <c r="N649" s="3"/>
      <c r="Q649" s="4"/>
      <c r="S649" s="3"/>
      <c r="V649" s="4"/>
      <c r="X649" s="3"/>
      <c r="AA649" s="4"/>
      <c r="AC649" s="3"/>
      <c r="AF649" s="4"/>
      <c r="AH649" s="3"/>
      <c r="AK649" s="4"/>
      <c r="AM649" s="3"/>
      <c r="AP649" s="4"/>
      <c r="AR649" s="3"/>
      <c r="AU649" s="4"/>
      <c r="AW649" s="3"/>
      <c r="AZ649" s="4"/>
      <c r="BB649" s="3"/>
      <c r="BE649" s="4"/>
      <c r="BG649" s="3"/>
      <c r="BJ649" s="4"/>
      <c r="BL649" s="3"/>
      <c r="BO649" s="4"/>
      <c r="BQ649" s="16"/>
      <c r="BR649" s="14"/>
      <c r="BS649" s="14"/>
      <c r="BT649" s="17"/>
      <c r="BV649" s="3"/>
      <c r="BY649" s="4"/>
      <c r="CC649" s="115"/>
      <c r="CD649" s="13"/>
      <c r="CE649" s="33"/>
      <c r="CF649" s="33"/>
      <c r="CG649" s="33"/>
      <c r="CH649" s="33"/>
    </row>
    <row r="650" spans="2:86" ht="18.600000000000001" customHeight="1" thickBot="1">
      <c r="D650" s="271" t="s">
        <v>141</v>
      </c>
      <c r="E650" s="272"/>
      <c r="F650" s="273" t="s">
        <v>142</v>
      </c>
      <c r="G650" s="274"/>
      <c r="H650" s="237"/>
      <c r="I650" s="271" t="s">
        <v>143</v>
      </c>
      <c r="J650" s="272"/>
      <c r="K650" s="273" t="s">
        <v>144</v>
      </c>
      <c r="L650" s="274"/>
      <c r="N650" s="262" t="s">
        <v>145</v>
      </c>
      <c r="O650" s="263"/>
      <c r="P650" s="264" t="s">
        <v>146</v>
      </c>
      <c r="Q650" s="265"/>
      <c r="S650" s="271" t="s">
        <v>147</v>
      </c>
      <c r="T650" s="272"/>
      <c r="U650" s="273" t="s">
        <v>148</v>
      </c>
      <c r="V650" s="274"/>
      <c r="W650" s="20"/>
      <c r="X650" s="262" t="s">
        <v>149</v>
      </c>
      <c r="Y650" s="263"/>
      <c r="Z650" s="264" t="s">
        <v>150</v>
      </c>
      <c r="AA650" s="265"/>
      <c r="AB650" s="20"/>
      <c r="AC650" s="271" t="s">
        <v>151</v>
      </c>
      <c r="AD650" s="272"/>
      <c r="AE650" s="273" t="s">
        <v>152</v>
      </c>
      <c r="AF650" s="274"/>
      <c r="AG650" s="20"/>
      <c r="AH650" s="262" t="s">
        <v>153</v>
      </c>
      <c r="AI650" s="263"/>
      <c r="AJ650" s="264" t="s">
        <v>154</v>
      </c>
      <c r="AK650" s="265"/>
      <c r="AL650" s="20"/>
      <c r="AM650" s="271" t="s">
        <v>155</v>
      </c>
      <c r="AN650" s="272"/>
      <c r="AO650" s="273" t="s">
        <v>156</v>
      </c>
      <c r="AP650" s="274"/>
      <c r="AR650" s="262" t="s">
        <v>157</v>
      </c>
      <c r="AS650" s="263"/>
      <c r="AT650" s="264" t="s">
        <v>158</v>
      </c>
      <c r="AU650" s="265"/>
      <c r="AV650" s="41"/>
      <c r="AW650" s="271" t="s">
        <v>159</v>
      </c>
      <c r="AX650" s="272"/>
      <c r="AY650" s="273" t="s">
        <v>160</v>
      </c>
      <c r="AZ650" s="274"/>
      <c r="BA650" s="20"/>
      <c r="BB650" s="262" t="s">
        <v>161</v>
      </c>
      <c r="BC650" s="263"/>
      <c r="BD650" s="264" t="s">
        <v>162</v>
      </c>
      <c r="BE650" s="265"/>
      <c r="BF650" s="41"/>
      <c r="BG650" s="271" t="s">
        <v>163</v>
      </c>
      <c r="BH650" s="272"/>
      <c r="BI650" s="273" t="s">
        <v>164</v>
      </c>
      <c r="BJ650" s="274"/>
      <c r="BK650" s="41"/>
      <c r="BL650" s="262" t="s">
        <v>165</v>
      </c>
      <c r="BM650" s="263"/>
      <c r="BN650" s="264" t="s">
        <v>166</v>
      </c>
      <c r="BO650" s="265"/>
      <c r="BP650" s="41"/>
      <c r="BQ650" s="271" t="s">
        <v>167</v>
      </c>
      <c r="BR650" s="272"/>
      <c r="BS650" s="273" t="s">
        <v>168</v>
      </c>
      <c r="BT650" s="274"/>
      <c r="BU650" s="20"/>
      <c r="BV650" s="262" t="s">
        <v>169</v>
      </c>
      <c r="BW650" s="263"/>
      <c r="BX650" s="264" t="s">
        <v>170</v>
      </c>
      <c r="BY650" s="265"/>
      <c r="CA650" s="55" t="s">
        <v>35</v>
      </c>
      <c r="CC650" s="116" t="s">
        <v>75</v>
      </c>
      <c r="CD650" s="13"/>
      <c r="CE650" s="33"/>
      <c r="CF650" s="33"/>
      <c r="CG650" s="33"/>
      <c r="CH650" s="33"/>
    </row>
    <row r="651" spans="2:86" ht="18.600000000000001" customHeight="1" thickTop="1" thickBot="1">
      <c r="D651" s="1">
        <v>0</v>
      </c>
      <c r="E651" s="9">
        <f t="shared" ref="E651" si="6052">$E$9*$B648</f>
        <v>2.1888480000000001</v>
      </c>
      <c r="F651" s="2">
        <v>1</v>
      </c>
      <c r="G651" s="8">
        <v>0</v>
      </c>
      <c r="I651" s="1">
        <v>0</v>
      </c>
      <c r="J651" s="9">
        <v>0</v>
      </c>
      <c r="K651" s="2">
        <v>1</v>
      </c>
      <c r="L651" s="8">
        <v>0</v>
      </c>
      <c r="N651" s="1">
        <f t="shared" ref="N651" si="6053">D651*I648+F651*I651-E651*J648-G651*J651</f>
        <v>0</v>
      </c>
      <c r="O651" s="9">
        <f t="shared" ref="O651" si="6054">(D651*J648+E651*I648+F651*J651+G651*I651)</f>
        <v>2.1888480000000001</v>
      </c>
      <c r="P651" s="2">
        <f t="shared" ref="P651" si="6055">D651*K648+F651*K651-E651*L648-G651*L651</f>
        <v>-23.494102466148338</v>
      </c>
      <c r="Q651" s="8">
        <f t="shared" ref="Q651" si="6056">(D651*L648+E651*K648+F651*L651+G651*K651)</f>
        <v>0</v>
      </c>
      <c r="S651" s="1">
        <v>0</v>
      </c>
      <c r="T651" s="9">
        <f t="shared" ref="T651" si="6057">$T$9*$B648</f>
        <v>2.8110180000000002</v>
      </c>
      <c r="U651" s="2">
        <v>1</v>
      </c>
      <c r="V651" s="8">
        <v>0</v>
      </c>
      <c r="X651" s="1">
        <f t="shared" ref="X651" si="6058">N651*S648+P651*S651-O651*T648-Q651*T651</f>
        <v>0</v>
      </c>
      <c r="Y651" s="9">
        <f t="shared" ref="Y651" si="6059">(N651*T648+O651*S648+P651*T651+Q651*S651)</f>
        <v>-63.853496926187368</v>
      </c>
      <c r="Z651" s="2">
        <f t="shared" ref="Z651" si="6060">N651*U648+P651*U651-O651*V648-Q651*V651</f>
        <v>-23.494102466148338</v>
      </c>
      <c r="AA651" s="8">
        <f t="shared" ref="AA651" si="6061">(N651*V648+O651*U648+P651*V651+Q651*U651)</f>
        <v>0</v>
      </c>
      <c r="AB651" s="20"/>
      <c r="AC651" s="1">
        <v>0</v>
      </c>
      <c r="AD651" s="9">
        <v>0</v>
      </c>
      <c r="AE651" s="2">
        <v>1</v>
      </c>
      <c r="AF651" s="8">
        <v>0</v>
      </c>
      <c r="AH651" s="1">
        <f t="shared" ref="AH651" si="6062">X651*AC648+Z651*AC651-Y651*AD648-AA651*AD651</f>
        <v>0</v>
      </c>
      <c r="AI651" s="9">
        <f t="shared" ref="AI651" si="6063">(X651*AD648+Y651*AC648+Z651*AD651+AA651*AC651)</f>
        <v>-63.853496926187368</v>
      </c>
      <c r="AJ651" s="2">
        <f t="shared" ref="AJ651" si="6064">X651*AE648+Z651*AE651-Y651*AF648-AA651*AF651</f>
        <v>-79.610740294692036</v>
      </c>
      <c r="AK651" s="8">
        <f t="shared" ref="AK651" si="6065">(X651*AF648+Y651*AE648+Z651*AF651+AA651*AE651)</f>
        <v>0</v>
      </c>
      <c r="AM651" s="1">
        <v>0</v>
      </c>
      <c r="AN651" s="9">
        <f t="shared" ref="AN651" si="6066">$AN$9*$B648</f>
        <v>2.3767080000000003</v>
      </c>
      <c r="AO651" s="2">
        <v>1</v>
      </c>
      <c r="AP651" s="8">
        <v>0</v>
      </c>
      <c r="AR651" s="1">
        <f t="shared" ref="AR651" si="6067">AH651*AM648+AJ651*AM651-AI651*AN648-AK651*AN651</f>
        <v>0</v>
      </c>
      <c r="AS651" s="9">
        <f t="shared" ref="AS651" si="6068">(AH651*AN648+AI651*AM648+AJ651*AN651+AK651*AM651)</f>
        <v>-253.06498027050432</v>
      </c>
      <c r="AT651" s="2">
        <f t="shared" ref="AT651" si="6069">AH651*AO648+AJ651*AO651-AI651*AP648-AK651*AP651</f>
        <v>-79.610740294692036</v>
      </c>
      <c r="AU651" s="8">
        <f t="shared" ref="AU651" si="6070">(AH651*AP648+AI651*AO648+AJ651*AP651+AK651*AO651)</f>
        <v>0</v>
      </c>
      <c r="AV651" s="20"/>
      <c r="AW651" s="1">
        <v>0</v>
      </c>
      <c r="AX651" s="9">
        <v>0</v>
      </c>
      <c r="AY651" s="2">
        <v>1</v>
      </c>
      <c r="AZ651" s="8">
        <v>0</v>
      </c>
      <c r="BB651" s="1">
        <f t="shared" ref="BB651" si="6071">AR651*AW648+AT651*AW651-AS651*AX648-AU651*AX651</f>
        <v>0</v>
      </c>
      <c r="BC651" s="9">
        <f t="shared" ref="BC651" si="6072">(AR651*AX648+AS651*AW648+AT651*AX651+AU651*AW651)</f>
        <v>-253.06498027050432</v>
      </c>
      <c r="BD651" s="2">
        <f t="shared" ref="BD651" si="6073">AR651*AY648+AT651*AY651-AS651*AZ648-AU651*AZ651</f>
        <v>-466.62649833934199</v>
      </c>
      <c r="BE651" s="8">
        <f t="shared" ref="BE651" si="6074">(AR651*AZ648+AS651*AY648+AT651*AZ651+AU651*AY651)</f>
        <v>0</v>
      </c>
      <c r="BG651" s="1">
        <v>0</v>
      </c>
      <c r="BH651" s="9">
        <f t="shared" ref="BH651" si="6075">$BH$9*$B648</f>
        <v>1.5549600000000001</v>
      </c>
      <c r="BI651" s="2">
        <v>1</v>
      </c>
      <c r="BJ651" s="8">
        <v>0</v>
      </c>
      <c r="BK651" s="20"/>
      <c r="BL651" s="1">
        <f t="shared" ref="BL651" si="6076">BB651*BG648+BD651*BG651-BC651*BH648-BE651*BH651</f>
        <v>0</v>
      </c>
      <c r="BM651" s="9">
        <f t="shared" ref="BM651" si="6077">(BB651*BH648+BC651*BG648+BD651*BH651+BE651*BG651)</f>
        <v>-978.65052012824754</v>
      </c>
      <c r="BN651" s="2">
        <f t="shared" ref="BN651" si="6078">BB651*BI648+BD651*BI651-BC651*BJ648-BE651*BJ651</f>
        <v>-466.62649833934199</v>
      </c>
      <c r="BO651" s="8">
        <f t="shared" ref="BO651" si="6079">(BB651*BJ648+BC651*BI648+BD651*BJ651+BE651*BI651)</f>
        <v>0</v>
      </c>
      <c r="BP651" s="20"/>
      <c r="BQ651" s="18">
        <f t="shared" ref="BQ651:BQ714" si="6080">1/$BR$9</f>
        <v>1</v>
      </c>
      <c r="BR651" s="25">
        <v>0</v>
      </c>
      <c r="BS651" s="19">
        <v>1</v>
      </c>
      <c r="BT651" s="24">
        <v>0</v>
      </c>
      <c r="BV651" s="1">
        <f t="shared" ref="BV651" si="6081">BL651*BQ648+BN651*BQ651-BM651*BR648-BO651*BR651</f>
        <v>-466.62649833934199</v>
      </c>
      <c r="BW651" s="9">
        <f t="shared" ref="BW651" si="6082">(BL651*BR648+BM651*BQ648+BN651*BR651+BO651*BQ651)</f>
        <v>-978.65052012824754</v>
      </c>
      <c r="BX651" s="2">
        <f t="shared" ref="BX651" si="6083">BL651*BS648+BN651*BS651-BM651*BT648-BO651*BT651</f>
        <v>-466.62649833934199</v>
      </c>
      <c r="BY651" s="8">
        <f t="shared" ref="BY651" si="6084">(BL651*BT648+BM651*BS648+BN651*BT651+BO651*BS651)</f>
        <v>0</v>
      </c>
      <c r="CA651" s="56">
        <f t="shared" ref="CA651" si="6085">(180/PI())*ATAN(-1*(BW648+BW651)/(BV648+BV651))</f>
        <v>-39.015193128505523</v>
      </c>
      <c r="CC651" s="117">
        <f t="shared" ref="CC651" si="6086">20*LOG(((1-(10^(CA648/20)^2)*(1-((1-CC648)/(1+CC648))^2))^0.5))</f>
        <v>-1.0529577974776221E-5</v>
      </c>
      <c r="CD651" s="13"/>
      <c r="CE651" s="33"/>
      <c r="CF651" s="33"/>
      <c r="CG651" s="33"/>
      <c r="CH651" s="33"/>
    </row>
    <row r="652" spans="2:86" ht="18.600000000000001" customHeight="1"/>
    <row r="653" spans="2:86" ht="18.600000000000001" customHeight="1" thickBot="1">
      <c r="E653" s="6" t="s">
        <v>3</v>
      </c>
      <c r="J653" s="6" t="s">
        <v>5</v>
      </c>
      <c r="O653" s="6" t="s">
        <v>10</v>
      </c>
      <c r="T653" s="6" t="s">
        <v>6</v>
      </c>
      <c r="Y653" s="6" t="s">
        <v>11</v>
      </c>
      <c r="AD653" s="6" t="s">
        <v>12</v>
      </c>
      <c r="AI653" s="6" t="s">
        <v>13</v>
      </c>
      <c r="AN653" s="6" t="s">
        <v>14</v>
      </c>
      <c r="AS653" s="6" t="s">
        <v>15</v>
      </c>
      <c r="AX653" s="6" t="s">
        <v>19</v>
      </c>
      <c r="BC653" s="6" t="s">
        <v>17</v>
      </c>
      <c r="BH653" s="6" t="s">
        <v>20</v>
      </c>
      <c r="BM653" s="6" t="s">
        <v>18</v>
      </c>
      <c r="BQ653" s="26" t="s">
        <v>16</v>
      </c>
      <c r="BR653" s="26"/>
      <c r="BS653" s="21"/>
      <c r="BT653" s="21"/>
      <c r="BU653" s="21"/>
      <c r="BV653" s="21"/>
      <c r="BW653" s="26" t="s">
        <v>21</v>
      </c>
      <c r="BX653" s="21"/>
      <c r="BY653" s="21"/>
    </row>
    <row r="654" spans="2:86" ht="18.600000000000001" customHeight="1" thickBot="1">
      <c r="B654" s="11"/>
      <c r="D654" s="266" t="s">
        <v>113</v>
      </c>
      <c r="E654" s="267"/>
      <c r="F654" s="268" t="s">
        <v>114</v>
      </c>
      <c r="G654" s="269"/>
      <c r="H654" s="237"/>
      <c r="I654" s="262" t="s">
        <v>0</v>
      </c>
      <c r="J654" s="263"/>
      <c r="K654" s="264" t="s">
        <v>1</v>
      </c>
      <c r="L654" s="265"/>
      <c r="M654" s="21"/>
      <c r="N654" s="262" t="s">
        <v>115</v>
      </c>
      <c r="O654" s="263"/>
      <c r="P654" s="264" t="s">
        <v>116</v>
      </c>
      <c r="Q654" s="265"/>
      <c r="R654" s="21"/>
      <c r="S654" s="266" t="s">
        <v>117</v>
      </c>
      <c r="T654" s="267"/>
      <c r="U654" s="268" t="s">
        <v>118</v>
      </c>
      <c r="V654" s="269"/>
      <c r="W654" s="20"/>
      <c r="X654" s="262" t="s">
        <v>119</v>
      </c>
      <c r="Y654" s="263"/>
      <c r="Z654" s="264" t="s">
        <v>120</v>
      </c>
      <c r="AA654" s="265"/>
      <c r="AB654" s="20"/>
      <c r="AC654" s="262" t="s">
        <v>121</v>
      </c>
      <c r="AD654" s="263"/>
      <c r="AE654" s="264" t="s">
        <v>7</v>
      </c>
      <c r="AF654" s="265"/>
      <c r="AG654" s="20"/>
      <c r="AH654" s="262" t="s">
        <v>122</v>
      </c>
      <c r="AI654" s="263"/>
      <c r="AJ654" s="264" t="s">
        <v>123</v>
      </c>
      <c r="AK654" s="265"/>
      <c r="AL654" s="20"/>
      <c r="AM654" s="266" t="s">
        <v>124</v>
      </c>
      <c r="AN654" s="267"/>
      <c r="AO654" s="268" t="s">
        <v>125</v>
      </c>
      <c r="AP654" s="269"/>
      <c r="AQ654" s="21"/>
      <c r="AR654" s="262" t="s">
        <v>126</v>
      </c>
      <c r="AS654" s="263"/>
      <c r="AT654" s="264" t="s">
        <v>2</v>
      </c>
      <c r="AU654" s="265"/>
      <c r="AV654" s="41"/>
      <c r="AW654" s="262" t="s">
        <v>127</v>
      </c>
      <c r="AX654" s="263"/>
      <c r="AY654" s="264" t="s">
        <v>128</v>
      </c>
      <c r="AZ654" s="265"/>
      <c r="BA654" s="20"/>
      <c r="BB654" s="262" t="s">
        <v>129</v>
      </c>
      <c r="BC654" s="263"/>
      <c r="BD654" s="264" t="s">
        <v>130</v>
      </c>
      <c r="BE654" s="265"/>
      <c r="BF654" s="41"/>
      <c r="BG654" s="266" t="s">
        <v>131</v>
      </c>
      <c r="BH654" s="267"/>
      <c r="BI654" s="268" t="s">
        <v>132</v>
      </c>
      <c r="BJ654" s="269"/>
      <c r="BK654" s="41"/>
      <c r="BL654" s="262" t="s">
        <v>133</v>
      </c>
      <c r="BM654" s="263"/>
      <c r="BN654" s="264" t="s">
        <v>134</v>
      </c>
      <c r="BO654" s="265"/>
      <c r="BP654" s="41"/>
      <c r="BQ654" s="262" t="s">
        <v>135</v>
      </c>
      <c r="BR654" s="263"/>
      <c r="BS654" s="264" t="s">
        <v>136</v>
      </c>
      <c r="BT654" s="265"/>
      <c r="BU654" s="20"/>
      <c r="BV654" s="262" t="s">
        <v>137</v>
      </c>
      <c r="BW654" s="263"/>
      <c r="BX654" s="264" t="s">
        <v>138</v>
      </c>
      <c r="BY654" s="265"/>
      <c r="CA654" s="27" t="s">
        <v>8</v>
      </c>
      <c r="CC654" s="113" t="s">
        <v>74</v>
      </c>
      <c r="CD654" s="13"/>
      <c r="CE654" s="33"/>
      <c r="CF654" s="33"/>
      <c r="CG654" s="33"/>
      <c r="CH654" s="33"/>
    </row>
    <row r="655" spans="2:86" ht="18.600000000000001" customHeight="1" thickTop="1" thickBot="1">
      <c r="B655" s="37">
        <v>1.88</v>
      </c>
      <c r="D655" s="1">
        <v>1</v>
      </c>
      <c r="E655" s="7">
        <v>0</v>
      </c>
      <c r="F655" s="2">
        <v>0</v>
      </c>
      <c r="G655" s="8">
        <v>0</v>
      </c>
      <c r="I655" s="1">
        <v>1</v>
      </c>
      <c r="J655" s="9">
        <v>0</v>
      </c>
      <c r="K655" s="2">
        <v>0</v>
      </c>
      <c r="L655" s="8">
        <f t="shared" ref="L655:L718" si="6087">IF(0=(1-$J$9*$K$9*$B655^2),10^18,$B655*$K$9/(1-$J$9*$K$9*$B655^2))</f>
        <v>12.392059167126245</v>
      </c>
      <c r="N655" s="1">
        <f t="shared" ref="N655" si="6088">D655*I655+F655*I658-E655*J655-G655*J658</f>
        <v>1</v>
      </c>
      <c r="O655" s="9">
        <f t="shared" ref="O655" si="6089">(D655*J655+E655*I655+F655*J658+G655*I658)</f>
        <v>0</v>
      </c>
      <c r="P655" s="2">
        <f t="shared" ref="P655" si="6090">D655*K655+F655*K658-E655*L655-G655*L658</f>
        <v>0</v>
      </c>
      <c r="Q655" s="8">
        <f t="shared" ref="Q655" si="6091">(D655*L655+E655*K655+F655*L658+G655*K658)</f>
        <v>12.392059167126245</v>
      </c>
      <c r="S655" s="1">
        <v>1</v>
      </c>
      <c r="T655" s="7">
        <v>0</v>
      </c>
      <c r="U655" s="2">
        <v>0</v>
      </c>
      <c r="V655" s="8">
        <v>0</v>
      </c>
      <c r="X655" s="1">
        <f t="shared" ref="X655" si="6092">N655*S655+P655*S658-O655*T655-Q655*T658</f>
        <v>-34.208863756242444</v>
      </c>
      <c r="Y655" s="9">
        <f t="shared" ref="Y655" si="6093">(N655*T655+O655*S655+P655*T658+Q655*S658)</f>
        <v>0</v>
      </c>
      <c r="Z655" s="2">
        <f t="shared" ref="Z655" si="6094">N655*U655+P655*U658-O655*V655-Q655*V658</f>
        <v>0</v>
      </c>
      <c r="AA655" s="8">
        <f t="shared" ref="AA655" si="6095">(N655*V655+O655*U655+P655*V658+Q655*U658)</f>
        <v>12.392059167126245</v>
      </c>
      <c r="AB655" s="20"/>
      <c r="AC655" s="1">
        <v>1</v>
      </c>
      <c r="AD655" s="9">
        <v>0</v>
      </c>
      <c r="AE655" s="2">
        <v>0</v>
      </c>
      <c r="AF655" s="8">
        <f t="shared" ref="AF655:AF718" si="6096">IF(0=(1-$AE$9*$AD$9*$B655^2),10^18,$B655*$AE$9/(1-$AE$9*$AD$9*$B655^2))</f>
        <v>-0.8576396114998015</v>
      </c>
      <c r="AH655" s="1">
        <f t="shared" ref="AH655" si="6097">X655*AC655+Z655*AC658-Y655*AD655-AA655*AD658</f>
        <v>-34.208863756242444</v>
      </c>
      <c r="AI655" s="9">
        <f t="shared" ref="AI655" si="6098">(X655*AD655+Y655*AC655+Z655*AD658+AA655*AC658)</f>
        <v>0</v>
      </c>
      <c r="AJ655" s="2">
        <f t="shared" ref="AJ655" si="6099">X655*AE655+Z655*AE658-Y655*AF655-AA655*AF658</f>
        <v>0</v>
      </c>
      <c r="AK655" s="8">
        <f t="shared" ref="AK655" si="6100">(X655*AF655+Y655*AE655+Z655*AF658+AA655*AE658)</f>
        <v>41.730935788879655</v>
      </c>
      <c r="AM655" s="1">
        <v>1</v>
      </c>
      <c r="AN655" s="7">
        <v>0</v>
      </c>
      <c r="AO655" s="2">
        <v>0</v>
      </c>
      <c r="AP655" s="8">
        <v>0</v>
      </c>
      <c r="AR655" s="1">
        <f t="shared" ref="AR655" si="6101">AH655*AM655+AJ655*AM658-AI655*AN655-AK655*AN658</f>
        <v>-134.45758848817962</v>
      </c>
      <c r="AS655" s="9">
        <f t="shared" ref="AS655" si="6102">(AH655*AN655+AI655*AM655+AJ655*AN658+AK655*AM658)</f>
        <v>0</v>
      </c>
      <c r="AT655" s="2">
        <f t="shared" ref="AT655" si="6103">AH655*AO655+AJ655*AO658-AI655*AP655-AK655*AP658</f>
        <v>0</v>
      </c>
      <c r="AU655" s="8">
        <f t="shared" ref="AU655" si="6104">(AH655*AP655+AI655*AO655+AJ655*AP658+AK655*AO658)</f>
        <v>41.730935788879655</v>
      </c>
      <c r="AV655" s="20"/>
      <c r="AW655" s="1">
        <v>1</v>
      </c>
      <c r="AX655" s="9">
        <v>0</v>
      </c>
      <c r="AY655" s="2">
        <v>0</v>
      </c>
      <c r="AZ655" s="8">
        <f t="shared" ref="AZ655:AZ718" si="6105">IF(0=(1-$AX$9*$AY$9*$B655^2),10^18,$B655*$AY$9/(1-$AX$9*$AY$9*$B655^2))</f>
        <v>-1.4809016572078426</v>
      </c>
      <c r="BB655" s="1">
        <f t="shared" ref="BB655" si="6106">AR655*AW655+AT655*AW658-AS655*AX655-AU655*AX658</f>
        <v>-134.45758848817962</v>
      </c>
      <c r="BC655" s="9">
        <f t="shared" ref="BC655" si="6107">(AR655*AX655+AS655*AW655+AT655*AX658+AU655*AW658)</f>
        <v>0</v>
      </c>
      <c r="BD655" s="2">
        <f t="shared" ref="BD655" si="6108">AR655*AY655+AT655*AY658-AS655*AZ655-AU655*AZ658</f>
        <v>0</v>
      </c>
      <c r="BE655" s="8">
        <f t="shared" ref="BE655" si="6109">(AR655*AZ655+AS655*AY655+AT655*AZ658+AU655*AY658)</f>
        <v>240.84940140519501</v>
      </c>
      <c r="BG655" s="1">
        <v>1</v>
      </c>
      <c r="BH655" s="7">
        <v>0</v>
      </c>
      <c r="BI655" s="2">
        <v>0</v>
      </c>
      <c r="BJ655" s="8">
        <v>0</v>
      </c>
      <c r="BK655" s="20"/>
      <c r="BL655" s="1">
        <f t="shared" ref="BL655" si="6110">BB655*BG655+BD655*BG658-BC655*BH655-BE655*BH658</f>
        <v>-512.99577568869654</v>
      </c>
      <c r="BM655" s="9">
        <f t="shared" ref="BM655" si="6111">(BB655*BH655+BC655*BG655+BD655*BH658+BE655*BG658)</f>
        <v>0</v>
      </c>
      <c r="BN655" s="2">
        <f t="shared" ref="BN655" si="6112">BB655*BI655+BD655*BI658-BC655*BJ655-BE655*BJ658</f>
        <v>0</v>
      </c>
      <c r="BO655" s="8">
        <f t="shared" ref="BO655" si="6113">(BB655*BJ655+BC655*BI655+BD655*BJ658+BE655*BI658)</f>
        <v>240.84940140519501</v>
      </c>
      <c r="BP655" s="20"/>
      <c r="BQ655" s="16">
        <v>1</v>
      </c>
      <c r="BR655" s="23">
        <v>0</v>
      </c>
      <c r="BS655" s="14">
        <v>0</v>
      </c>
      <c r="BT655" s="22">
        <v>0</v>
      </c>
      <c r="BV655" s="1">
        <f t="shared" ref="BV655" si="6114">BL655*BQ655+BN655*BQ658-BM655*BR655-BO655*BR658</f>
        <v>-512.99577568869654</v>
      </c>
      <c r="BW655" s="9">
        <f t="shared" ref="BW655" si="6115">(BL655*BR655+BM655*BQ655+BN655*BR658+BO655*BQ658)</f>
        <v>240.84940140519501</v>
      </c>
      <c r="BX655" s="2">
        <f t="shared" ref="BX655" si="6116">BL655*BS655+BN655*BS658-BM655*BT655-BO655*BT658</f>
        <v>0</v>
      </c>
      <c r="BY655" s="8">
        <f t="shared" ref="BY655" si="6117">(BL655*BT655+BM655*BS655+BN655*BT658+BO655*BS658)</f>
        <v>240.84940140519501</v>
      </c>
      <c r="CA655" s="28">
        <f t="shared" ref="CA655" si="6118">20*LOG(((1+$BR$9)/$BR$9)/((BV655+BV658)^2+(BW655+BW658)^2)^0.5)</f>
        <v>-56.479044842434767</v>
      </c>
      <c r="CC655" s="114">
        <f t="shared" ref="CC655" si="6119">((BV655^2+BW655^2)^0.5)/((BV658^2+BW658^2)^0.5)</f>
        <v>0.46951117981698259</v>
      </c>
      <c r="CD655" s="13"/>
      <c r="CE655" s="33"/>
      <c r="CF655" s="33"/>
      <c r="CG655" s="33"/>
      <c r="CH655" s="33"/>
    </row>
    <row r="656" spans="2:86" ht="18.600000000000001" customHeight="1" thickBot="1">
      <c r="D656" s="3"/>
      <c r="G656" s="4"/>
      <c r="I656" s="3"/>
      <c r="L656" s="4"/>
      <c r="N656" s="3"/>
      <c r="Q656" s="4"/>
      <c r="S656" s="3"/>
      <c r="V656" s="4"/>
      <c r="X656" s="3"/>
      <c r="AA656" s="4"/>
      <c r="AC656" s="3"/>
      <c r="AF656" s="4"/>
      <c r="AH656" s="3"/>
      <c r="AK656" s="4"/>
      <c r="AM656" s="3"/>
      <c r="AP656" s="4"/>
      <c r="AR656" s="3"/>
      <c r="AU656" s="4"/>
      <c r="AW656" s="3"/>
      <c r="AZ656" s="4"/>
      <c r="BB656" s="3"/>
      <c r="BE656" s="4"/>
      <c r="BG656" s="3"/>
      <c r="BJ656" s="4"/>
      <c r="BL656" s="3"/>
      <c r="BO656" s="4"/>
      <c r="BQ656" s="16"/>
      <c r="BR656" s="14"/>
      <c r="BS656" s="14"/>
      <c r="BT656" s="17"/>
      <c r="BV656" s="3"/>
      <c r="BY656" s="4"/>
      <c r="CC656" s="115"/>
      <c r="CD656" s="13"/>
      <c r="CE656" s="33"/>
      <c r="CF656" s="33"/>
      <c r="CG656" s="33"/>
      <c r="CH656" s="33"/>
    </row>
    <row r="657" spans="2:86" ht="18.600000000000001" customHeight="1" thickBot="1">
      <c r="D657" s="271" t="s">
        <v>141</v>
      </c>
      <c r="E657" s="272"/>
      <c r="F657" s="273" t="s">
        <v>142</v>
      </c>
      <c r="G657" s="274"/>
      <c r="H657" s="237"/>
      <c r="I657" s="271" t="s">
        <v>143</v>
      </c>
      <c r="J657" s="272"/>
      <c r="K657" s="273" t="s">
        <v>144</v>
      </c>
      <c r="L657" s="274"/>
      <c r="N657" s="262" t="s">
        <v>145</v>
      </c>
      <c r="O657" s="263"/>
      <c r="P657" s="264" t="s">
        <v>146</v>
      </c>
      <c r="Q657" s="265"/>
      <c r="S657" s="271" t="s">
        <v>147</v>
      </c>
      <c r="T657" s="272"/>
      <c r="U657" s="273" t="s">
        <v>148</v>
      </c>
      <c r="V657" s="274"/>
      <c r="W657" s="20"/>
      <c r="X657" s="262" t="s">
        <v>149</v>
      </c>
      <c r="Y657" s="263"/>
      <c r="Z657" s="264" t="s">
        <v>150</v>
      </c>
      <c r="AA657" s="265"/>
      <c r="AB657" s="20"/>
      <c r="AC657" s="271" t="s">
        <v>151</v>
      </c>
      <c r="AD657" s="272"/>
      <c r="AE657" s="273" t="s">
        <v>152</v>
      </c>
      <c r="AF657" s="274"/>
      <c r="AG657" s="20"/>
      <c r="AH657" s="262" t="s">
        <v>153</v>
      </c>
      <c r="AI657" s="263"/>
      <c r="AJ657" s="264" t="s">
        <v>154</v>
      </c>
      <c r="AK657" s="265"/>
      <c r="AL657" s="20"/>
      <c r="AM657" s="271" t="s">
        <v>155</v>
      </c>
      <c r="AN657" s="272"/>
      <c r="AO657" s="273" t="s">
        <v>156</v>
      </c>
      <c r="AP657" s="274"/>
      <c r="AR657" s="262" t="s">
        <v>157</v>
      </c>
      <c r="AS657" s="263"/>
      <c r="AT657" s="264" t="s">
        <v>158</v>
      </c>
      <c r="AU657" s="265"/>
      <c r="AV657" s="41"/>
      <c r="AW657" s="271" t="s">
        <v>159</v>
      </c>
      <c r="AX657" s="272"/>
      <c r="AY657" s="273" t="s">
        <v>160</v>
      </c>
      <c r="AZ657" s="274"/>
      <c r="BA657" s="20"/>
      <c r="BB657" s="262" t="s">
        <v>161</v>
      </c>
      <c r="BC657" s="263"/>
      <c r="BD657" s="264" t="s">
        <v>162</v>
      </c>
      <c r="BE657" s="265"/>
      <c r="BF657" s="41"/>
      <c r="BG657" s="271" t="s">
        <v>163</v>
      </c>
      <c r="BH657" s="272"/>
      <c r="BI657" s="273" t="s">
        <v>164</v>
      </c>
      <c r="BJ657" s="274"/>
      <c r="BK657" s="41"/>
      <c r="BL657" s="262" t="s">
        <v>165</v>
      </c>
      <c r="BM657" s="263"/>
      <c r="BN657" s="264" t="s">
        <v>166</v>
      </c>
      <c r="BO657" s="265"/>
      <c r="BP657" s="41"/>
      <c r="BQ657" s="271" t="s">
        <v>167</v>
      </c>
      <c r="BR657" s="272"/>
      <c r="BS657" s="273" t="s">
        <v>168</v>
      </c>
      <c r="BT657" s="274"/>
      <c r="BU657" s="20"/>
      <c r="BV657" s="262" t="s">
        <v>169</v>
      </c>
      <c r="BW657" s="263"/>
      <c r="BX657" s="264" t="s">
        <v>170</v>
      </c>
      <c r="BY657" s="265"/>
      <c r="CA657" s="55" t="s">
        <v>35</v>
      </c>
      <c r="CC657" s="116" t="s">
        <v>75</v>
      </c>
      <c r="CD657" s="13"/>
      <c r="CE657" s="33"/>
      <c r="CF657" s="33"/>
      <c r="CG657" s="33"/>
      <c r="CH657" s="33"/>
    </row>
    <row r="658" spans="2:86" ht="18.600000000000001" customHeight="1" thickTop="1" thickBot="1">
      <c r="D658" s="1">
        <v>0</v>
      </c>
      <c r="E658" s="9">
        <f t="shared" ref="E658" si="6120">$E$9*$B655</f>
        <v>2.2123840000000001</v>
      </c>
      <c r="F658" s="2">
        <v>1</v>
      </c>
      <c r="G658" s="8">
        <v>0</v>
      </c>
      <c r="I658" s="1">
        <v>0</v>
      </c>
      <c r="J658" s="9">
        <v>0</v>
      </c>
      <c r="K658" s="2">
        <v>1</v>
      </c>
      <c r="L658" s="8">
        <v>0</v>
      </c>
      <c r="N658" s="1">
        <f t="shared" ref="N658" si="6121">D658*I655+F658*I658-E658*J655-G658*J658</f>
        <v>0</v>
      </c>
      <c r="O658" s="9">
        <f t="shared" ref="O658" si="6122">(D658*J655+E658*I655+F658*J658+G658*I658)</f>
        <v>2.2123840000000001</v>
      </c>
      <c r="P658" s="2">
        <f t="shared" ref="P658" si="6123">D658*K655+F658*K658-E658*L655-G658*L658</f>
        <v>-26.415993428403432</v>
      </c>
      <c r="Q658" s="8">
        <f t="shared" ref="Q658" si="6124">(D658*L655+E658*K655+F658*L658+G658*K658)</f>
        <v>0</v>
      </c>
      <c r="S658" s="1">
        <v>0</v>
      </c>
      <c r="T658" s="9">
        <f t="shared" ref="T658" si="6125">$T$9*$B655</f>
        <v>2.8412440000000001</v>
      </c>
      <c r="U658" s="2">
        <v>1</v>
      </c>
      <c r="V658" s="8">
        <v>0</v>
      </c>
      <c r="X658" s="1">
        <f t="shared" ref="X658" si="6126">N658*S655+P658*S658-O658*T655-Q658*T658</f>
        <v>0</v>
      </c>
      <c r="Y658" s="9">
        <f t="shared" ref="Y658" si="6127">(N658*T655+O658*S655+P658*T658+Q658*S658)</f>
        <v>-72.841898832490685</v>
      </c>
      <c r="Z658" s="2">
        <f t="shared" ref="Z658" si="6128">N658*U655+P658*U658-O658*V655-Q658*V658</f>
        <v>-26.415993428403432</v>
      </c>
      <c r="AA658" s="8">
        <f t="shared" ref="AA658" si="6129">(N658*V655+O658*U655+P658*V658+Q658*U658)</f>
        <v>0</v>
      </c>
      <c r="AB658" s="20"/>
      <c r="AC658" s="1">
        <v>0</v>
      </c>
      <c r="AD658" s="9">
        <v>0</v>
      </c>
      <c r="AE658" s="2">
        <v>1</v>
      </c>
      <c r="AF658" s="8">
        <v>0</v>
      </c>
      <c r="AH658" s="1">
        <f t="shared" ref="AH658" si="6130">X658*AC655+Z658*AC658-Y658*AD655-AA658*AD658</f>
        <v>0</v>
      </c>
      <c r="AI658" s="9">
        <f t="shared" ref="AI658" si="6131">(X658*AD655+Y658*AC655+Z658*AD658+AA658*AC658)</f>
        <v>-72.841898832490685</v>
      </c>
      <c r="AJ658" s="2">
        <f t="shared" ref="AJ658" si="6132">X658*AE655+Z658*AE658-Y658*AF655-AA658*AF658</f>
        <v>-88.888091244008592</v>
      </c>
      <c r="AK658" s="8">
        <f t="shared" ref="AK658" si="6133">(X658*AF655+Y658*AE655+Z658*AF658+AA658*AE658)</f>
        <v>0</v>
      </c>
      <c r="AM658" s="1">
        <v>0</v>
      </c>
      <c r="AN658" s="9">
        <f t="shared" ref="AN658" si="6134">$AN$9*$B655</f>
        <v>2.4022639999999997</v>
      </c>
      <c r="AO658" s="2">
        <v>1</v>
      </c>
      <c r="AP658" s="8">
        <v>0</v>
      </c>
      <c r="AR658" s="1">
        <f t="shared" ref="AR658" si="6135">AH658*AM655+AJ658*AM658-AI658*AN655-AK658*AN658</f>
        <v>0</v>
      </c>
      <c r="AS658" s="9">
        <f t="shared" ref="AS658" si="6136">(AH658*AN655+AI658*AM655+AJ658*AN658+AK658*AM658)</f>
        <v>-286.37456045668773</v>
      </c>
      <c r="AT658" s="2">
        <f t="shared" ref="AT658" si="6137">AH658*AO655+AJ658*AO658-AI658*AP655-AK658*AP658</f>
        <v>-88.888091244008592</v>
      </c>
      <c r="AU658" s="8">
        <f t="shared" ref="AU658" si="6138">(AH658*AP655+AI658*AO655+AJ658*AP658+AK658*AO658)</f>
        <v>0</v>
      </c>
      <c r="AV658" s="20"/>
      <c r="AW658" s="1">
        <v>0</v>
      </c>
      <c r="AX658" s="9">
        <v>0</v>
      </c>
      <c r="AY658" s="2">
        <v>1</v>
      </c>
      <c r="AZ658" s="8">
        <v>0</v>
      </c>
      <c r="BB658" s="1">
        <f t="shared" ref="BB658" si="6139">AR658*AW655+AT658*AW658-AS658*AX655-AU658*AX658</f>
        <v>0</v>
      </c>
      <c r="BC658" s="9">
        <f t="shared" ref="BC658" si="6140">(AR658*AX655+AS658*AW655+AT658*AX658+AU658*AW658)</f>
        <v>-286.37456045668773</v>
      </c>
      <c r="BD658" s="2">
        <f t="shared" ref="BD658" si="6141">AR658*AY655+AT658*AY658-AS658*AZ655-AU658*AZ658</f>
        <v>-512.98065240648498</v>
      </c>
      <c r="BE658" s="8">
        <f t="shared" ref="BE658" si="6142">(AR658*AZ655+AS658*AY655+AT658*AZ658+AU658*AY658)</f>
        <v>0</v>
      </c>
      <c r="BG658" s="1">
        <v>0</v>
      </c>
      <c r="BH658" s="9">
        <f t="shared" ref="BH658" si="6143">$BH$9*$B655</f>
        <v>1.5716799999999997</v>
      </c>
      <c r="BI658" s="2">
        <v>1</v>
      </c>
      <c r="BJ658" s="8">
        <v>0</v>
      </c>
      <c r="BK658" s="20"/>
      <c r="BL658" s="1">
        <f t="shared" ref="BL658" si="6144">BB658*BG655+BD658*BG658-BC658*BH655-BE658*BH658</f>
        <v>0</v>
      </c>
      <c r="BM658" s="9">
        <f t="shared" ref="BM658" si="6145">(BB658*BH655+BC658*BG655+BD658*BH658+BE658*BG658)</f>
        <v>-1092.6159922309121</v>
      </c>
      <c r="BN658" s="2">
        <f t="shared" ref="BN658" si="6146">BB658*BI655+BD658*BI658-BC658*BJ655-BE658*BJ658</f>
        <v>-512.98065240648498</v>
      </c>
      <c r="BO658" s="8">
        <f t="shared" ref="BO658" si="6147">(BB658*BJ655+BC658*BI655+BD658*BJ658+BE658*BI658)</f>
        <v>0</v>
      </c>
      <c r="BP658" s="20"/>
      <c r="BQ658" s="18">
        <f t="shared" ref="BQ658:BQ721" si="6148">1/$BR$9</f>
        <v>1</v>
      </c>
      <c r="BR658" s="25">
        <v>0</v>
      </c>
      <c r="BS658" s="19">
        <v>1</v>
      </c>
      <c r="BT658" s="24">
        <v>0</v>
      </c>
      <c r="BV658" s="1">
        <f t="shared" ref="BV658" si="6149">BL658*BQ655+BN658*BQ658-BM658*BR655-BO658*BR658</f>
        <v>-512.98065240648498</v>
      </c>
      <c r="BW658" s="9">
        <f t="shared" ref="BW658" si="6150">(BL658*BR655+BM658*BQ655+BN658*BR658+BO658*BQ658)</f>
        <v>-1092.6159922309121</v>
      </c>
      <c r="BX658" s="2">
        <f t="shared" ref="BX658" si="6151">BL658*BS655+BN658*BS658-BM658*BT655-BO658*BT658</f>
        <v>-512.98065240648498</v>
      </c>
      <c r="BY658" s="8">
        <f t="shared" ref="BY658" si="6152">(BL658*BT655+BM658*BS655+BN658*BT658+BO658*BS658)</f>
        <v>0</v>
      </c>
      <c r="CA658" s="56">
        <f t="shared" ref="CA658" si="6153">(180/PI())*ATAN(-1*(BW655+BW658)/(BV655+BV658))</f>
        <v>-39.699489210087791</v>
      </c>
      <c r="CC658" s="117">
        <f t="shared" ref="CC658" si="6154">20*LOG(((1-(10^(CA655/20)^2)*(1-((1-CC655)/(1+CC655))^2))^0.5))</f>
        <v>-8.4965064658652399E-6</v>
      </c>
      <c r="CD658" s="13"/>
      <c r="CE658" s="33"/>
      <c r="CF658" s="33"/>
      <c r="CG658" s="33"/>
      <c r="CH658" s="33"/>
    </row>
    <row r="659" spans="2:86" ht="18.600000000000001" customHeight="1"/>
    <row r="660" spans="2:86" ht="18.600000000000001" customHeight="1" thickBot="1">
      <c r="E660" s="6" t="s">
        <v>3</v>
      </c>
      <c r="J660" s="6" t="s">
        <v>5</v>
      </c>
      <c r="O660" s="6" t="s">
        <v>10</v>
      </c>
      <c r="T660" s="6" t="s">
        <v>6</v>
      </c>
      <c r="Y660" s="6" t="s">
        <v>11</v>
      </c>
      <c r="AD660" s="6" t="s">
        <v>12</v>
      </c>
      <c r="AI660" s="6" t="s">
        <v>13</v>
      </c>
      <c r="AN660" s="6" t="s">
        <v>14</v>
      </c>
      <c r="AS660" s="6" t="s">
        <v>15</v>
      </c>
      <c r="AX660" s="6" t="s">
        <v>19</v>
      </c>
      <c r="BC660" s="6" t="s">
        <v>17</v>
      </c>
      <c r="BH660" s="6" t="s">
        <v>20</v>
      </c>
      <c r="BM660" s="6" t="s">
        <v>18</v>
      </c>
      <c r="BQ660" s="26" t="s">
        <v>16</v>
      </c>
      <c r="BR660" s="26"/>
      <c r="BS660" s="21"/>
      <c r="BT660" s="21"/>
      <c r="BU660" s="21"/>
      <c r="BV660" s="21"/>
      <c r="BW660" s="26" t="s">
        <v>21</v>
      </c>
      <c r="BX660" s="21"/>
      <c r="BY660" s="21"/>
    </row>
    <row r="661" spans="2:86" ht="18.600000000000001" customHeight="1" thickBot="1">
      <c r="B661" s="11"/>
      <c r="D661" s="266" t="s">
        <v>113</v>
      </c>
      <c r="E661" s="267"/>
      <c r="F661" s="268" t="s">
        <v>114</v>
      </c>
      <c r="G661" s="269"/>
      <c r="H661" s="237"/>
      <c r="I661" s="262" t="s">
        <v>0</v>
      </c>
      <c r="J661" s="263"/>
      <c r="K661" s="264" t="s">
        <v>1</v>
      </c>
      <c r="L661" s="265"/>
      <c r="M661" s="21"/>
      <c r="N661" s="262" t="s">
        <v>115</v>
      </c>
      <c r="O661" s="263"/>
      <c r="P661" s="264" t="s">
        <v>116</v>
      </c>
      <c r="Q661" s="265"/>
      <c r="R661" s="21"/>
      <c r="S661" s="266" t="s">
        <v>117</v>
      </c>
      <c r="T661" s="267"/>
      <c r="U661" s="268" t="s">
        <v>118</v>
      </c>
      <c r="V661" s="269"/>
      <c r="W661" s="20"/>
      <c r="X661" s="262" t="s">
        <v>119</v>
      </c>
      <c r="Y661" s="263"/>
      <c r="Z661" s="264" t="s">
        <v>120</v>
      </c>
      <c r="AA661" s="265"/>
      <c r="AB661" s="20"/>
      <c r="AC661" s="262" t="s">
        <v>121</v>
      </c>
      <c r="AD661" s="263"/>
      <c r="AE661" s="264" t="s">
        <v>7</v>
      </c>
      <c r="AF661" s="265"/>
      <c r="AG661" s="20"/>
      <c r="AH661" s="262" t="s">
        <v>122</v>
      </c>
      <c r="AI661" s="263"/>
      <c r="AJ661" s="264" t="s">
        <v>123</v>
      </c>
      <c r="AK661" s="265"/>
      <c r="AL661" s="20"/>
      <c r="AM661" s="266" t="s">
        <v>124</v>
      </c>
      <c r="AN661" s="267"/>
      <c r="AO661" s="268" t="s">
        <v>125</v>
      </c>
      <c r="AP661" s="269"/>
      <c r="AQ661" s="21"/>
      <c r="AR661" s="262" t="s">
        <v>126</v>
      </c>
      <c r="AS661" s="263"/>
      <c r="AT661" s="264" t="s">
        <v>2</v>
      </c>
      <c r="AU661" s="265"/>
      <c r="AV661" s="41"/>
      <c r="AW661" s="262" t="s">
        <v>127</v>
      </c>
      <c r="AX661" s="263"/>
      <c r="AY661" s="264" t="s">
        <v>128</v>
      </c>
      <c r="AZ661" s="265"/>
      <c r="BA661" s="20"/>
      <c r="BB661" s="262" t="s">
        <v>129</v>
      </c>
      <c r="BC661" s="263"/>
      <c r="BD661" s="264" t="s">
        <v>130</v>
      </c>
      <c r="BE661" s="265"/>
      <c r="BF661" s="41"/>
      <c r="BG661" s="266" t="s">
        <v>131</v>
      </c>
      <c r="BH661" s="267"/>
      <c r="BI661" s="268" t="s">
        <v>132</v>
      </c>
      <c r="BJ661" s="269"/>
      <c r="BK661" s="41"/>
      <c r="BL661" s="262" t="s">
        <v>133</v>
      </c>
      <c r="BM661" s="263"/>
      <c r="BN661" s="264" t="s">
        <v>134</v>
      </c>
      <c r="BO661" s="265"/>
      <c r="BP661" s="41"/>
      <c r="BQ661" s="262" t="s">
        <v>135</v>
      </c>
      <c r="BR661" s="263"/>
      <c r="BS661" s="264" t="s">
        <v>136</v>
      </c>
      <c r="BT661" s="265"/>
      <c r="BU661" s="20"/>
      <c r="BV661" s="262" t="s">
        <v>137</v>
      </c>
      <c r="BW661" s="263"/>
      <c r="BX661" s="264" t="s">
        <v>138</v>
      </c>
      <c r="BY661" s="265"/>
      <c r="CA661" s="27" t="s">
        <v>8</v>
      </c>
      <c r="CC661" s="113" t="s">
        <v>74</v>
      </c>
      <c r="CD661" s="13"/>
      <c r="CE661" s="33"/>
      <c r="CF661" s="33"/>
      <c r="CG661" s="33"/>
      <c r="CH661" s="33"/>
    </row>
    <row r="662" spans="2:86" ht="18.600000000000001" customHeight="1" thickTop="1" thickBot="1">
      <c r="B662" s="37">
        <v>1.9</v>
      </c>
      <c r="D662" s="1">
        <v>1</v>
      </c>
      <c r="E662" s="7">
        <v>0</v>
      </c>
      <c r="F662" s="2">
        <v>0</v>
      </c>
      <c r="G662" s="8">
        <v>0</v>
      </c>
      <c r="I662" s="1">
        <v>1</v>
      </c>
      <c r="J662" s="9">
        <v>0</v>
      </c>
      <c r="K662" s="2">
        <v>0</v>
      </c>
      <c r="L662" s="8">
        <f t="shared" ref="L662:L725" si="6155">IF(0=(1-$J$9*$K$9*$B662^2),10^18,$B662*$K$9/(1-$J$9*$K$9*$B662^2))</f>
        <v>13.863430361949048</v>
      </c>
      <c r="N662" s="1">
        <f t="shared" ref="N662" si="6156">D662*I662+F662*I665-E662*J662-G662*J665</f>
        <v>1</v>
      </c>
      <c r="O662" s="9">
        <f t="shared" ref="O662" si="6157">(D662*J662+E662*I662+F662*J665+G662*I665)</f>
        <v>0</v>
      </c>
      <c r="P662" s="2">
        <f t="shared" ref="P662" si="6158">D662*K662+F662*K665-E662*L662-G662*L665</f>
        <v>0</v>
      </c>
      <c r="Q662" s="8">
        <f t="shared" ref="Q662" si="6159">(D662*L662+E662*K662+F662*L665+G662*K665)</f>
        <v>13.863430361949048</v>
      </c>
      <c r="S662" s="1">
        <v>1</v>
      </c>
      <c r="T662" s="7">
        <v>0</v>
      </c>
      <c r="U662" s="2">
        <v>0</v>
      </c>
      <c r="V662" s="8">
        <v>0</v>
      </c>
      <c r="X662" s="1">
        <f t="shared" ref="X662" si="6160">N662*S662+P662*S665-O662*T662-Q662*T665</f>
        <v>-38.80842438142583</v>
      </c>
      <c r="Y662" s="9">
        <f t="shared" ref="Y662" si="6161">(N662*T662+O662*S662+P662*T665+Q662*S665)</f>
        <v>0</v>
      </c>
      <c r="Z662" s="2">
        <f t="shared" ref="Z662" si="6162">N662*U662+P662*U665-O662*V662-Q662*V665</f>
        <v>0</v>
      </c>
      <c r="AA662" s="8">
        <f t="shared" ref="AA662" si="6163">(N662*V662+O662*U662+P662*V665+Q662*U665)</f>
        <v>13.863430361949048</v>
      </c>
      <c r="AB662" s="20"/>
      <c r="AC662" s="1">
        <v>1</v>
      </c>
      <c r="AD662" s="9">
        <v>0</v>
      </c>
      <c r="AE662" s="2">
        <v>0</v>
      </c>
      <c r="AF662" s="8">
        <f t="shared" ref="AF662:AF725" si="6164">IF(0=(1-$AE$9*$AD$9*$B662^2),10^18,$B662*$AE$9/(1-$AE$9*$AD$9*$B662^2))</f>
        <v>-0.83755987706793467</v>
      </c>
      <c r="AH662" s="1">
        <f t="shared" ref="AH662" si="6165">X662*AC662+Z662*AC665-Y662*AD662-AA662*AD665</f>
        <v>-38.80842438142583</v>
      </c>
      <c r="AI662" s="9">
        <f t="shared" ref="AI662" si="6166">(X662*AD662+Y662*AC662+Z662*AD665+AA662*AC665)</f>
        <v>0</v>
      </c>
      <c r="AJ662" s="2">
        <f t="shared" ref="AJ662" si="6167">X662*AE662+Z662*AE665-Y662*AF662-AA662*AF665</f>
        <v>0</v>
      </c>
      <c r="AK662" s="8">
        <f t="shared" ref="AK662" si="6168">(X662*AF662+Y662*AE662+Z662*AF665+AA662*AE665)</f>
        <v>46.367809516056305</v>
      </c>
      <c r="AM662" s="1">
        <v>1</v>
      </c>
      <c r="AN662" s="7">
        <v>0</v>
      </c>
      <c r="AO662" s="2">
        <v>0</v>
      </c>
      <c r="AP662" s="8">
        <v>0</v>
      </c>
      <c r="AR662" s="1">
        <f t="shared" ref="AR662" si="6169">AH662*AM662+AJ662*AM665-AI662*AN662-AK662*AN665</f>
        <v>-151.38111968069765</v>
      </c>
      <c r="AS662" s="9">
        <f t="shared" ref="AS662" si="6170">(AH662*AN662+AI662*AM662+AJ662*AN665+AK662*AM665)</f>
        <v>0</v>
      </c>
      <c r="AT662" s="2">
        <f t="shared" ref="AT662" si="6171">AH662*AO662+AJ662*AO665-AI662*AP662-AK662*AP665</f>
        <v>0</v>
      </c>
      <c r="AU662" s="8">
        <f t="shared" ref="AU662" si="6172">(AH662*AP662+AI662*AO662+AJ662*AP665+AK662*AO665)</f>
        <v>46.367809516056305</v>
      </c>
      <c r="AV662" s="20"/>
      <c r="AW662" s="1">
        <v>1</v>
      </c>
      <c r="AX662" s="9">
        <v>0</v>
      </c>
      <c r="AY662" s="2">
        <v>0</v>
      </c>
      <c r="AZ662" s="8">
        <f t="shared" ref="AZ662:AZ725" si="6173">IF(0=(1-$AX$9*$AY$9*$B662^2),10^18,$B662*$AY$9/(1-$AX$9*$AY$9*$B662^2))</f>
        <v>-1.4357701236508831</v>
      </c>
      <c r="BB662" s="1">
        <f t="shared" ref="BB662" si="6174">AR662*AW662+AT662*AW665-AS662*AX662-AU662*AX665</f>
        <v>-151.38111968069765</v>
      </c>
      <c r="BC662" s="9">
        <f t="shared" ref="BC662" si="6175">(AR662*AX662+AS662*AW662+AT662*AX665+AU662*AW665)</f>
        <v>0</v>
      </c>
      <c r="BD662" s="2">
        <f t="shared" ref="BD662" si="6176">AR662*AY662+AT662*AY665-AS662*AZ662-AU662*AZ665</f>
        <v>0</v>
      </c>
      <c r="BE662" s="8">
        <f t="shared" ref="BE662" si="6177">(AR662*AZ662+AS662*AY662+AT662*AZ665+AU662*AY665)</f>
        <v>263.71629843842072</v>
      </c>
      <c r="BG662" s="1">
        <v>1</v>
      </c>
      <c r="BH662" s="7">
        <v>0</v>
      </c>
      <c r="BI662" s="2">
        <v>0</v>
      </c>
      <c r="BJ662" s="8">
        <v>0</v>
      </c>
      <c r="BK662" s="20"/>
      <c r="BL662" s="1">
        <f t="shared" ref="BL662" si="6178">BB662*BG662+BD662*BG665-BC662*BH662-BE662*BH665</f>
        <v>-570.26808812028503</v>
      </c>
      <c r="BM662" s="9">
        <f t="shared" ref="BM662" si="6179">(BB662*BH662+BC662*BG662+BD662*BH665+BE662*BG665)</f>
        <v>0</v>
      </c>
      <c r="BN662" s="2">
        <f t="shared" ref="BN662" si="6180">BB662*BI662+BD662*BI665-BC662*BJ662-BE662*BJ665</f>
        <v>0</v>
      </c>
      <c r="BO662" s="8">
        <f t="shared" ref="BO662" si="6181">(BB662*BJ662+BC662*BI662+BD662*BJ665+BE662*BI665)</f>
        <v>263.71629843842072</v>
      </c>
      <c r="BP662" s="20"/>
      <c r="BQ662" s="16">
        <v>1</v>
      </c>
      <c r="BR662" s="23">
        <v>0</v>
      </c>
      <c r="BS662" s="14">
        <v>0</v>
      </c>
      <c r="BT662" s="22">
        <v>0</v>
      </c>
      <c r="BV662" s="1">
        <f t="shared" ref="BV662" si="6182">BL662*BQ662+BN662*BQ665-BM662*BR662-BO662*BR665</f>
        <v>-570.26808812028503</v>
      </c>
      <c r="BW662" s="9">
        <f t="shared" ref="BW662" si="6183">(BL662*BR662+BM662*BQ662+BN662*BR665+BO662*BQ665)</f>
        <v>263.71629843842072</v>
      </c>
      <c r="BX662" s="2">
        <f t="shared" ref="BX662" si="6184">BL662*BS662+BN662*BS665-BM662*BT662-BO662*BT665</f>
        <v>0</v>
      </c>
      <c r="BY662" s="8">
        <f t="shared" ref="BY662" si="6185">(BL662*BT662+BM662*BS662+BN662*BT665+BO662*BS665)</f>
        <v>263.71629843842072</v>
      </c>
      <c r="CA662" s="28">
        <f t="shared" ref="CA662" si="6186">20*LOG(((1+$BR$9)/$BR$9)/((BV662+BV665)^2+(BW662+BW665)^2)^0.5)</f>
        <v>-57.482924938515495</v>
      </c>
      <c r="CC662" s="114">
        <f t="shared" ref="CC662" si="6187">((BV662^2+BW662^2)^0.5)/((BV665^2+BW665^2)^0.5)</f>
        <v>0.46245727169563355</v>
      </c>
      <c r="CD662" s="13"/>
      <c r="CE662" s="33"/>
      <c r="CF662" s="33"/>
      <c r="CG662" s="33"/>
      <c r="CH662" s="33"/>
    </row>
    <row r="663" spans="2:86" ht="18.600000000000001" customHeight="1" thickBot="1">
      <c r="D663" s="3"/>
      <c r="G663" s="4"/>
      <c r="I663" s="3"/>
      <c r="L663" s="4"/>
      <c r="N663" s="3"/>
      <c r="Q663" s="4"/>
      <c r="S663" s="3"/>
      <c r="V663" s="4"/>
      <c r="X663" s="3"/>
      <c r="AA663" s="4"/>
      <c r="AC663" s="3"/>
      <c r="AF663" s="4"/>
      <c r="AH663" s="3"/>
      <c r="AK663" s="4"/>
      <c r="AM663" s="3"/>
      <c r="AP663" s="4"/>
      <c r="AR663" s="3"/>
      <c r="AU663" s="4"/>
      <c r="AW663" s="3"/>
      <c r="AZ663" s="4"/>
      <c r="BB663" s="3"/>
      <c r="BE663" s="4"/>
      <c r="BG663" s="3"/>
      <c r="BJ663" s="4"/>
      <c r="BL663" s="3"/>
      <c r="BO663" s="4"/>
      <c r="BQ663" s="16"/>
      <c r="BR663" s="14"/>
      <c r="BS663" s="14"/>
      <c r="BT663" s="17"/>
      <c r="BV663" s="3"/>
      <c r="BY663" s="4"/>
      <c r="CC663" s="115"/>
      <c r="CD663" s="13"/>
      <c r="CE663" s="33"/>
      <c r="CF663" s="33"/>
      <c r="CG663" s="33"/>
      <c r="CH663" s="33"/>
    </row>
    <row r="664" spans="2:86" ht="18.600000000000001" customHeight="1" thickBot="1">
      <c r="D664" s="271" t="s">
        <v>141</v>
      </c>
      <c r="E664" s="272"/>
      <c r="F664" s="273" t="s">
        <v>142</v>
      </c>
      <c r="G664" s="274"/>
      <c r="H664" s="237"/>
      <c r="I664" s="271" t="s">
        <v>143</v>
      </c>
      <c r="J664" s="272"/>
      <c r="K664" s="273" t="s">
        <v>144</v>
      </c>
      <c r="L664" s="274"/>
      <c r="N664" s="262" t="s">
        <v>145</v>
      </c>
      <c r="O664" s="263"/>
      <c r="P664" s="264" t="s">
        <v>146</v>
      </c>
      <c r="Q664" s="265"/>
      <c r="S664" s="271" t="s">
        <v>147</v>
      </c>
      <c r="T664" s="272"/>
      <c r="U664" s="273" t="s">
        <v>148</v>
      </c>
      <c r="V664" s="274"/>
      <c r="W664" s="20"/>
      <c r="X664" s="262" t="s">
        <v>149</v>
      </c>
      <c r="Y664" s="263"/>
      <c r="Z664" s="264" t="s">
        <v>150</v>
      </c>
      <c r="AA664" s="265"/>
      <c r="AB664" s="20"/>
      <c r="AC664" s="271" t="s">
        <v>151</v>
      </c>
      <c r="AD664" s="272"/>
      <c r="AE664" s="273" t="s">
        <v>152</v>
      </c>
      <c r="AF664" s="274"/>
      <c r="AG664" s="20"/>
      <c r="AH664" s="262" t="s">
        <v>153</v>
      </c>
      <c r="AI664" s="263"/>
      <c r="AJ664" s="264" t="s">
        <v>154</v>
      </c>
      <c r="AK664" s="265"/>
      <c r="AL664" s="20"/>
      <c r="AM664" s="271" t="s">
        <v>155</v>
      </c>
      <c r="AN664" s="272"/>
      <c r="AO664" s="273" t="s">
        <v>156</v>
      </c>
      <c r="AP664" s="274"/>
      <c r="AR664" s="262" t="s">
        <v>157</v>
      </c>
      <c r="AS664" s="263"/>
      <c r="AT664" s="264" t="s">
        <v>158</v>
      </c>
      <c r="AU664" s="265"/>
      <c r="AV664" s="41"/>
      <c r="AW664" s="271" t="s">
        <v>159</v>
      </c>
      <c r="AX664" s="272"/>
      <c r="AY664" s="273" t="s">
        <v>160</v>
      </c>
      <c r="AZ664" s="274"/>
      <c r="BA664" s="20"/>
      <c r="BB664" s="262" t="s">
        <v>161</v>
      </c>
      <c r="BC664" s="263"/>
      <c r="BD664" s="264" t="s">
        <v>162</v>
      </c>
      <c r="BE664" s="265"/>
      <c r="BF664" s="41"/>
      <c r="BG664" s="271" t="s">
        <v>163</v>
      </c>
      <c r="BH664" s="272"/>
      <c r="BI664" s="273" t="s">
        <v>164</v>
      </c>
      <c r="BJ664" s="274"/>
      <c r="BK664" s="41"/>
      <c r="BL664" s="262" t="s">
        <v>165</v>
      </c>
      <c r="BM664" s="263"/>
      <c r="BN664" s="264" t="s">
        <v>166</v>
      </c>
      <c r="BO664" s="265"/>
      <c r="BP664" s="41"/>
      <c r="BQ664" s="271" t="s">
        <v>167</v>
      </c>
      <c r="BR664" s="272"/>
      <c r="BS664" s="273" t="s">
        <v>168</v>
      </c>
      <c r="BT664" s="274"/>
      <c r="BU664" s="20"/>
      <c r="BV664" s="262" t="s">
        <v>169</v>
      </c>
      <c r="BW664" s="263"/>
      <c r="BX664" s="264" t="s">
        <v>170</v>
      </c>
      <c r="BY664" s="265"/>
      <c r="CA664" s="55" t="s">
        <v>35</v>
      </c>
      <c r="CC664" s="116" t="s">
        <v>75</v>
      </c>
      <c r="CD664" s="13"/>
      <c r="CE664" s="33"/>
      <c r="CF664" s="33"/>
      <c r="CG664" s="33"/>
      <c r="CH664" s="33"/>
    </row>
    <row r="665" spans="2:86" ht="18.600000000000001" customHeight="1" thickTop="1" thickBot="1">
      <c r="D665" s="1">
        <v>0</v>
      </c>
      <c r="E665" s="9">
        <f t="shared" ref="E665" si="6188">$E$9*$B662</f>
        <v>2.2359200000000001</v>
      </c>
      <c r="F665" s="2">
        <v>1</v>
      </c>
      <c r="G665" s="8">
        <v>0</v>
      </c>
      <c r="I665" s="1">
        <v>0</v>
      </c>
      <c r="J665" s="9">
        <v>0</v>
      </c>
      <c r="K665" s="2">
        <v>1</v>
      </c>
      <c r="L665" s="8">
        <v>0</v>
      </c>
      <c r="N665" s="1">
        <f t="shared" ref="N665" si="6189">D665*I662+F665*I665-E665*J662-G665*J665</f>
        <v>0</v>
      </c>
      <c r="O665" s="9">
        <f t="shared" ref="O665" si="6190">(D665*J662+E665*I662+F665*J665+G665*I665)</f>
        <v>2.2359200000000001</v>
      </c>
      <c r="P665" s="2">
        <f t="shared" ref="P665" si="6191">D665*K662+F665*K665-E665*L662-G665*L665</f>
        <v>-29.997521214889115</v>
      </c>
      <c r="Q665" s="8">
        <f t="shared" ref="Q665" si="6192">(D665*L662+E665*K662+F665*L665+G665*K665)</f>
        <v>0</v>
      </c>
      <c r="S665" s="1">
        <v>0</v>
      </c>
      <c r="T665" s="9">
        <f t="shared" ref="T665" si="6193">$T$9*$B662</f>
        <v>2.87147</v>
      </c>
      <c r="U665" s="2">
        <v>1</v>
      </c>
      <c r="V665" s="8">
        <v>0</v>
      </c>
      <c r="X665" s="1">
        <f t="shared" ref="X665" si="6194">N665*S662+P665*S665-O665*T662-Q665*T665</f>
        <v>0</v>
      </c>
      <c r="Y665" s="9">
        <f t="shared" ref="Y665" si="6195">(N665*T662+O665*S662+P665*T665+Q665*S665)</f>
        <v>-83.901062242917646</v>
      </c>
      <c r="Z665" s="2">
        <f t="shared" ref="Z665" si="6196">N665*U662+P665*U665-O665*V662-Q665*V665</f>
        <v>-29.997521214889115</v>
      </c>
      <c r="AA665" s="8">
        <f t="shared" ref="AA665" si="6197">(N665*V662+O665*U662+P665*V665+Q665*U665)</f>
        <v>0</v>
      </c>
      <c r="AB665" s="20"/>
      <c r="AC665" s="1">
        <v>0</v>
      </c>
      <c r="AD665" s="9">
        <v>0</v>
      </c>
      <c r="AE665" s="2">
        <v>1</v>
      </c>
      <c r="AF665" s="8">
        <v>0</v>
      </c>
      <c r="AH665" s="1">
        <f t="shared" ref="AH665" si="6198">X665*AC662+Z665*AC665-Y665*AD662-AA665*AD665</f>
        <v>0</v>
      </c>
      <c r="AI665" s="9">
        <f t="shared" ref="AI665" si="6199">(X665*AD662+Y665*AC662+Z665*AD665+AA665*AC665)</f>
        <v>-83.901062242917646</v>
      </c>
      <c r="AJ665" s="2">
        <f t="shared" ref="AJ665" si="6200">X665*AE662+Z665*AE665-Y665*AF662-AA665*AF665</f>
        <v>-100.26968459293636</v>
      </c>
      <c r="AK665" s="8">
        <f t="shared" ref="AK665" si="6201">(X665*AF662+Y665*AE662+Z665*AF665+AA665*AE665)</f>
        <v>0</v>
      </c>
      <c r="AM665" s="1">
        <v>0</v>
      </c>
      <c r="AN665" s="9">
        <f t="shared" ref="AN665" si="6202">$AN$9*$B662</f>
        <v>2.4278200000000001</v>
      </c>
      <c r="AO665" s="2">
        <v>1</v>
      </c>
      <c r="AP665" s="8">
        <v>0</v>
      </c>
      <c r="AR665" s="1">
        <f t="shared" ref="AR665" si="6203">AH665*AM662+AJ665*AM665-AI665*AN662-AK665*AN665</f>
        <v>0</v>
      </c>
      <c r="AS665" s="9">
        <f t="shared" ref="AS665" si="6204">(AH665*AN662+AI665*AM662+AJ665*AN665+AK665*AM665)</f>
        <v>-327.33780789134039</v>
      </c>
      <c r="AT665" s="2">
        <f t="shared" ref="AT665" si="6205">AH665*AO662+AJ665*AO665-AI665*AP662-AK665*AP665</f>
        <v>-100.26968459293636</v>
      </c>
      <c r="AU665" s="8">
        <f t="shared" ref="AU665" si="6206">(AH665*AP662+AI665*AO662+AJ665*AP665+AK665*AO665)</f>
        <v>0</v>
      </c>
      <c r="AV665" s="20"/>
      <c r="AW665" s="1">
        <v>0</v>
      </c>
      <c r="AX665" s="9">
        <v>0</v>
      </c>
      <c r="AY665" s="2">
        <v>1</v>
      </c>
      <c r="AZ665" s="8">
        <v>0</v>
      </c>
      <c r="BB665" s="1">
        <f t="shared" ref="BB665" si="6207">AR665*AW662+AT665*AW665-AS665*AX662-AU665*AX665</f>
        <v>0</v>
      </c>
      <c r="BC665" s="9">
        <f t="shared" ref="BC665" si="6208">(AR665*AX662+AS665*AW662+AT665*AX665+AU665*AW665)</f>
        <v>-327.33780789134039</v>
      </c>
      <c r="BD665" s="2">
        <f t="shared" ref="BD665" si="6209">AR665*AY662+AT665*AY665-AS665*AZ662-AU665*AZ665</f>
        <v>-570.2515295046951</v>
      </c>
      <c r="BE665" s="8">
        <f t="shared" ref="BE665" si="6210">(AR665*AZ662+AS665*AY662+AT665*AZ665+AU665*AY665)</f>
        <v>0</v>
      </c>
      <c r="BG665" s="1">
        <v>0</v>
      </c>
      <c r="BH665" s="9">
        <f t="shared" ref="BH665" si="6211">$BH$9*$B662</f>
        <v>1.5883999999999998</v>
      </c>
      <c r="BI665" s="2">
        <v>1</v>
      </c>
      <c r="BJ665" s="8">
        <v>0</v>
      </c>
      <c r="BK665" s="20"/>
      <c r="BL665" s="1">
        <f t="shared" ref="BL665" si="6212">BB665*BG662+BD665*BG665-BC665*BH662-BE665*BH665</f>
        <v>0</v>
      </c>
      <c r="BM665" s="9">
        <f t="shared" ref="BM665" si="6213">(BB665*BH662+BC665*BG662+BD665*BH665+BE665*BG665)</f>
        <v>-1233.1253373565978</v>
      </c>
      <c r="BN665" s="2">
        <f t="shared" ref="BN665" si="6214">BB665*BI662+BD665*BI665-BC665*BJ662-BE665*BJ665</f>
        <v>-570.2515295046951</v>
      </c>
      <c r="BO665" s="8">
        <f t="shared" ref="BO665" si="6215">(BB665*BJ662+BC665*BI662+BD665*BJ665+BE665*BI665)</f>
        <v>0</v>
      </c>
      <c r="BP665" s="20"/>
      <c r="BQ665" s="18">
        <f t="shared" ref="BQ665:BQ728" si="6216">1/$BR$9</f>
        <v>1</v>
      </c>
      <c r="BR665" s="25">
        <v>0</v>
      </c>
      <c r="BS665" s="19">
        <v>1</v>
      </c>
      <c r="BT665" s="24">
        <v>0</v>
      </c>
      <c r="BV665" s="1">
        <f t="shared" ref="BV665" si="6217">BL665*BQ662+BN665*BQ665-BM665*BR662-BO665*BR665</f>
        <v>-570.2515295046951</v>
      </c>
      <c r="BW665" s="9">
        <f t="shared" ref="BW665" si="6218">(BL665*BR662+BM665*BQ662+BN665*BR665+BO665*BQ665)</f>
        <v>-1233.1253373565978</v>
      </c>
      <c r="BX665" s="2">
        <f t="shared" ref="BX665" si="6219">BL665*BS662+BN665*BS665-BM665*BT662-BO665*BT665</f>
        <v>-570.2515295046951</v>
      </c>
      <c r="BY665" s="8">
        <f t="shared" ref="BY665" si="6220">(BL665*BT662+BM665*BS662+BN665*BT665+BO665*BS665)</f>
        <v>0</v>
      </c>
      <c r="CA665" s="56">
        <f t="shared" ref="CA665" si="6221">(180/PI())*ATAN(-1*(BW662+BW665)/(BV662+BV665))</f>
        <v>-40.363584731811876</v>
      </c>
      <c r="CC665" s="117">
        <f t="shared" ref="CC665" si="6222">20*LOG(((1-(10^(CA662/20)^2)*(1-((1-CC662)/(1+CC662))^2))^0.5))</f>
        <v>-6.7059048091309441E-6</v>
      </c>
      <c r="CD665" s="13"/>
      <c r="CE665" s="33"/>
      <c r="CF665" s="33"/>
      <c r="CG665" s="33"/>
      <c r="CH665" s="33"/>
    </row>
    <row r="666" spans="2:86" ht="18.600000000000001" customHeight="1"/>
    <row r="667" spans="2:86" ht="18.600000000000001" customHeight="1" thickBot="1">
      <c r="E667" s="6" t="s">
        <v>3</v>
      </c>
      <c r="J667" s="6" t="s">
        <v>5</v>
      </c>
      <c r="O667" s="6" t="s">
        <v>10</v>
      </c>
      <c r="T667" s="6" t="s">
        <v>6</v>
      </c>
      <c r="Y667" s="6" t="s">
        <v>11</v>
      </c>
      <c r="AD667" s="6" t="s">
        <v>12</v>
      </c>
      <c r="AI667" s="6" t="s">
        <v>13</v>
      </c>
      <c r="AN667" s="6" t="s">
        <v>14</v>
      </c>
      <c r="AS667" s="6" t="s">
        <v>15</v>
      </c>
      <c r="AX667" s="6" t="s">
        <v>19</v>
      </c>
      <c r="BC667" s="6" t="s">
        <v>17</v>
      </c>
      <c r="BH667" s="6" t="s">
        <v>20</v>
      </c>
      <c r="BM667" s="6" t="s">
        <v>18</v>
      </c>
      <c r="BQ667" s="26" t="s">
        <v>16</v>
      </c>
      <c r="BR667" s="26"/>
      <c r="BS667" s="21"/>
      <c r="BT667" s="21"/>
      <c r="BU667" s="21"/>
      <c r="BV667" s="21"/>
      <c r="BW667" s="26" t="s">
        <v>21</v>
      </c>
      <c r="BX667" s="21"/>
      <c r="BY667" s="21"/>
    </row>
    <row r="668" spans="2:86" ht="18.600000000000001" customHeight="1" thickBot="1">
      <c r="B668" s="11"/>
      <c r="D668" s="266" t="s">
        <v>113</v>
      </c>
      <c r="E668" s="267"/>
      <c r="F668" s="268" t="s">
        <v>114</v>
      </c>
      <c r="G668" s="269"/>
      <c r="H668" s="237"/>
      <c r="I668" s="262" t="s">
        <v>0</v>
      </c>
      <c r="J668" s="263"/>
      <c r="K668" s="264" t="s">
        <v>1</v>
      </c>
      <c r="L668" s="265"/>
      <c r="M668" s="21"/>
      <c r="N668" s="262" t="s">
        <v>115</v>
      </c>
      <c r="O668" s="263"/>
      <c r="P668" s="264" t="s">
        <v>116</v>
      </c>
      <c r="Q668" s="265"/>
      <c r="R668" s="21"/>
      <c r="S668" s="266" t="s">
        <v>117</v>
      </c>
      <c r="T668" s="267"/>
      <c r="U668" s="268" t="s">
        <v>118</v>
      </c>
      <c r="V668" s="269"/>
      <c r="W668" s="20"/>
      <c r="X668" s="262" t="s">
        <v>119</v>
      </c>
      <c r="Y668" s="263"/>
      <c r="Z668" s="264" t="s">
        <v>120</v>
      </c>
      <c r="AA668" s="265"/>
      <c r="AB668" s="20"/>
      <c r="AC668" s="262" t="s">
        <v>121</v>
      </c>
      <c r="AD668" s="263"/>
      <c r="AE668" s="264" t="s">
        <v>7</v>
      </c>
      <c r="AF668" s="265"/>
      <c r="AG668" s="20"/>
      <c r="AH668" s="262" t="s">
        <v>122</v>
      </c>
      <c r="AI668" s="263"/>
      <c r="AJ668" s="264" t="s">
        <v>123</v>
      </c>
      <c r="AK668" s="265"/>
      <c r="AL668" s="20"/>
      <c r="AM668" s="266" t="s">
        <v>124</v>
      </c>
      <c r="AN668" s="267"/>
      <c r="AO668" s="268" t="s">
        <v>125</v>
      </c>
      <c r="AP668" s="269"/>
      <c r="AQ668" s="21"/>
      <c r="AR668" s="262" t="s">
        <v>126</v>
      </c>
      <c r="AS668" s="263"/>
      <c r="AT668" s="264" t="s">
        <v>2</v>
      </c>
      <c r="AU668" s="265"/>
      <c r="AV668" s="41"/>
      <c r="AW668" s="262" t="s">
        <v>127</v>
      </c>
      <c r="AX668" s="263"/>
      <c r="AY668" s="264" t="s">
        <v>128</v>
      </c>
      <c r="AZ668" s="265"/>
      <c r="BA668" s="20"/>
      <c r="BB668" s="262" t="s">
        <v>129</v>
      </c>
      <c r="BC668" s="263"/>
      <c r="BD668" s="264" t="s">
        <v>130</v>
      </c>
      <c r="BE668" s="265"/>
      <c r="BF668" s="41"/>
      <c r="BG668" s="266" t="s">
        <v>131</v>
      </c>
      <c r="BH668" s="267"/>
      <c r="BI668" s="268" t="s">
        <v>132</v>
      </c>
      <c r="BJ668" s="269"/>
      <c r="BK668" s="41"/>
      <c r="BL668" s="262" t="s">
        <v>133</v>
      </c>
      <c r="BM668" s="263"/>
      <c r="BN668" s="264" t="s">
        <v>134</v>
      </c>
      <c r="BO668" s="265"/>
      <c r="BP668" s="41"/>
      <c r="BQ668" s="262" t="s">
        <v>135</v>
      </c>
      <c r="BR668" s="263"/>
      <c r="BS668" s="264" t="s">
        <v>136</v>
      </c>
      <c r="BT668" s="265"/>
      <c r="BU668" s="20"/>
      <c r="BV668" s="262" t="s">
        <v>137</v>
      </c>
      <c r="BW668" s="263"/>
      <c r="BX668" s="264" t="s">
        <v>138</v>
      </c>
      <c r="BY668" s="265"/>
      <c r="CA668" s="27" t="s">
        <v>8</v>
      </c>
      <c r="CC668" s="113" t="s">
        <v>74</v>
      </c>
      <c r="CD668" s="13"/>
      <c r="CE668" s="33"/>
      <c r="CF668" s="33"/>
      <c r="CG668" s="33"/>
      <c r="CH668" s="33"/>
    </row>
    <row r="669" spans="2:86" ht="18.600000000000001" customHeight="1" thickTop="1" thickBot="1">
      <c r="B669" s="37">
        <v>1.92</v>
      </c>
      <c r="D669" s="1">
        <v>1</v>
      </c>
      <c r="E669" s="7">
        <v>0</v>
      </c>
      <c r="F669" s="2">
        <v>0</v>
      </c>
      <c r="G669" s="8">
        <v>0</v>
      </c>
      <c r="I669" s="1">
        <v>1</v>
      </c>
      <c r="J669" s="9">
        <v>0</v>
      </c>
      <c r="K669" s="2">
        <v>0</v>
      </c>
      <c r="L669" s="8">
        <f t="shared" ref="L669:L732" si="6223">IF(0=(1-$J$9*$K$9*$B669^2),10^18,$B669*$K$9/(1-$J$9*$K$9*$B669^2))</f>
        <v>15.70715876981375</v>
      </c>
      <c r="N669" s="1">
        <f t="shared" ref="N669" si="6224">D669*I669+F669*I672-E669*J669-G669*J672</f>
        <v>1</v>
      </c>
      <c r="O669" s="9">
        <f t="shared" ref="O669" si="6225">(D669*J669+E669*I669+F669*J672+G669*I672)</f>
        <v>0</v>
      </c>
      <c r="P669" s="2">
        <f t="shared" ref="P669" si="6226">D669*K669+F669*K672-E669*L669-G669*L672</f>
        <v>0</v>
      </c>
      <c r="Q669" s="8">
        <f t="shared" ref="Q669" si="6227">(D669*L669+E669*K669+F669*L672+G669*K672)</f>
        <v>15.70715876981375</v>
      </c>
      <c r="S669" s="1">
        <v>1</v>
      </c>
      <c r="T669" s="7">
        <v>0</v>
      </c>
      <c r="U669" s="2">
        <v>0</v>
      </c>
      <c r="V669" s="8">
        <v>0</v>
      </c>
      <c r="X669" s="1">
        <f t="shared" ref="X669" si="6228">N669*S669+P669*S672-O669*T669-Q669*T672</f>
        <v>-44.577399773733482</v>
      </c>
      <c r="Y669" s="9">
        <f t="shared" ref="Y669" si="6229">(N669*T669+O669*S669+P669*T672+Q669*S672)</f>
        <v>0</v>
      </c>
      <c r="Z669" s="2">
        <f t="shared" ref="Z669" si="6230">N669*U669+P669*U672-O669*V669-Q669*V672</f>
        <v>0</v>
      </c>
      <c r="AA669" s="8">
        <f t="shared" ref="AA669" si="6231">(N669*V669+O669*U669+P669*V672+Q669*U672)</f>
        <v>15.70715876981375</v>
      </c>
      <c r="AB669" s="20"/>
      <c r="AC669" s="1">
        <v>1</v>
      </c>
      <c r="AD669" s="9">
        <v>0</v>
      </c>
      <c r="AE669" s="2">
        <v>0</v>
      </c>
      <c r="AF669" s="8">
        <f t="shared" ref="AF669:AF732" si="6232">IF(0=(1-$AE$9*$AD$9*$B669^2),10^18,$B669*$AE$9/(1-$AE$9*$AD$9*$B669^2))</f>
        <v>-0.81850680361546668</v>
      </c>
      <c r="AH669" s="1">
        <f t="shared" ref="AH669" si="6233">X669*AC669+Z669*AC672-Y669*AD669-AA669*AD672</f>
        <v>-44.577399773733482</v>
      </c>
      <c r="AI669" s="9">
        <f t="shared" ref="AI669" si="6234">(X669*AD669+Y669*AC669+Z669*AD672+AA669*AC672)</f>
        <v>0</v>
      </c>
      <c r="AJ669" s="2">
        <f t="shared" ref="AJ669" si="6235">X669*AE669+Z669*AE672-Y669*AF669-AA669*AF672</f>
        <v>0</v>
      </c>
      <c r="AK669" s="8">
        <f t="shared" ref="AK669" si="6236">(X669*AF669+Y669*AE669+Z669*AF672+AA669*AE672)</f>
        <v>52.194063772101174</v>
      </c>
      <c r="AM669" s="1">
        <v>1</v>
      </c>
      <c r="AN669" s="7">
        <v>0</v>
      </c>
      <c r="AO669" s="2">
        <v>0</v>
      </c>
      <c r="AP669" s="8">
        <v>0</v>
      </c>
      <c r="AR669" s="1">
        <f t="shared" ref="AR669" si="6237">AH669*AM669+AJ669*AM672-AI669*AN669-AK669*AN672</f>
        <v>-172.62906317467596</v>
      </c>
      <c r="AS669" s="9">
        <f t="shared" ref="AS669" si="6238">(AH669*AN669+AI669*AM669+AJ669*AN672+AK669*AM672)</f>
        <v>0</v>
      </c>
      <c r="AT669" s="2">
        <f t="shared" ref="AT669" si="6239">AH669*AO669+AJ669*AO672-AI669*AP669-AK669*AP672</f>
        <v>0</v>
      </c>
      <c r="AU669" s="8">
        <f t="shared" ref="AU669" si="6240">(AH669*AP669+AI669*AO669+AJ669*AP672+AK669*AO672)</f>
        <v>52.194063772101174</v>
      </c>
      <c r="AV669" s="20"/>
      <c r="AW669" s="1">
        <v>1</v>
      </c>
      <c r="AX669" s="9">
        <v>0</v>
      </c>
      <c r="AY669" s="2">
        <v>0</v>
      </c>
      <c r="AZ669" s="8">
        <f t="shared" ref="AZ669:AZ732" si="6241">IF(0=(1-$AX$9*$AY$9*$B669^2),10^18,$B669*$AY$9/(1-$AX$9*$AY$9*$B669^2))</f>
        <v>-1.3935905862625508</v>
      </c>
      <c r="BB669" s="1">
        <f t="shared" ref="BB669" si="6242">AR669*AW669+AT669*AW672-AS669*AX669-AU669*AX672</f>
        <v>-172.62906317467596</v>
      </c>
      <c r="BC669" s="9">
        <f t="shared" ref="BC669" si="6243">(AR669*AX669+AS669*AW669+AT669*AX672+AU669*AW672)</f>
        <v>0</v>
      </c>
      <c r="BD669" s="2">
        <f t="shared" ref="BD669" si="6244">AR669*AY669+AT669*AY672-AS669*AZ669-AU669*AZ672</f>
        <v>0</v>
      </c>
      <c r="BE669" s="8">
        <f t="shared" ref="BE669" si="6245">(AR669*AZ669+AS669*AY669+AT669*AZ672+AU669*AY672)</f>
        <v>292.76830112765276</v>
      </c>
      <c r="BG669" s="1">
        <v>1</v>
      </c>
      <c r="BH669" s="7">
        <v>0</v>
      </c>
      <c r="BI669" s="2">
        <v>0</v>
      </c>
      <c r="BJ669" s="8">
        <v>0</v>
      </c>
      <c r="BK669" s="20"/>
      <c r="BL669" s="1">
        <f t="shared" ref="BL669" si="6246">BB669*BG669+BD669*BG672-BC669*BH669-BE669*BH672</f>
        <v>-642.55731868069392</v>
      </c>
      <c r="BM669" s="9">
        <f t="shared" ref="BM669" si="6247">(BB669*BH669+BC669*BG669+BD669*BH672+BE669*BG672)</f>
        <v>0</v>
      </c>
      <c r="BN669" s="2">
        <f t="shared" ref="BN669" si="6248">BB669*BI669+BD669*BI672-BC669*BJ669-BE669*BJ672</f>
        <v>0</v>
      </c>
      <c r="BO669" s="8">
        <f t="shared" ref="BO669" si="6249">(BB669*BJ669+BC669*BI669+BD669*BJ672+BE669*BI672)</f>
        <v>292.76830112765276</v>
      </c>
      <c r="BP669" s="20"/>
      <c r="BQ669" s="16">
        <v>1</v>
      </c>
      <c r="BR669" s="23">
        <v>0</v>
      </c>
      <c r="BS669" s="14">
        <v>0</v>
      </c>
      <c r="BT669" s="22">
        <v>0</v>
      </c>
      <c r="BV669" s="1">
        <f t="shared" ref="BV669" si="6250">BL669*BQ669+BN669*BQ672-BM669*BR669-BO669*BR672</f>
        <v>-642.55731868069392</v>
      </c>
      <c r="BW669" s="9">
        <f t="shared" ref="BW669" si="6251">(BL669*BR669+BM669*BQ669+BN669*BR672+BO669*BQ672)</f>
        <v>292.76830112765276</v>
      </c>
      <c r="BX669" s="2">
        <f t="shared" ref="BX669" si="6252">BL669*BS669+BN669*BS672-BM669*BT669-BO669*BT672</f>
        <v>0</v>
      </c>
      <c r="BY669" s="8">
        <f t="shared" ref="BY669" si="6253">(BL669*BT669+BM669*BS669+BN669*BT672+BO669*BS672)</f>
        <v>292.76830112765276</v>
      </c>
      <c r="CA669" s="28">
        <f t="shared" ref="CA669" si="6254">20*LOG(((1+$BR$9)/$BR$9)/((BV669+BV672)^2+(BW669+BW672)^2)^0.5)</f>
        <v>-58.60362855767395</v>
      </c>
      <c r="CC669" s="114">
        <f t="shared" ref="CC669" si="6255">((BV669^2+BW669^2)^0.5)/((BV672^2+BW672^2)^0.5)</f>
        <v>0.45564381221759193</v>
      </c>
      <c r="CD669" s="13"/>
      <c r="CE669" s="33"/>
      <c r="CF669" s="33"/>
      <c r="CG669" s="33"/>
      <c r="CH669" s="33"/>
    </row>
    <row r="670" spans="2:86" ht="18.600000000000001" customHeight="1" thickBot="1">
      <c r="D670" s="3"/>
      <c r="G670" s="4"/>
      <c r="I670" s="3"/>
      <c r="L670" s="4"/>
      <c r="N670" s="3"/>
      <c r="Q670" s="4"/>
      <c r="S670" s="3"/>
      <c r="V670" s="4"/>
      <c r="X670" s="3"/>
      <c r="AA670" s="4"/>
      <c r="AC670" s="3"/>
      <c r="AF670" s="4"/>
      <c r="AH670" s="3"/>
      <c r="AK670" s="4"/>
      <c r="AM670" s="3"/>
      <c r="AP670" s="4"/>
      <c r="AR670" s="3"/>
      <c r="AU670" s="4"/>
      <c r="AW670" s="3"/>
      <c r="AZ670" s="4"/>
      <c r="BB670" s="3"/>
      <c r="BE670" s="4"/>
      <c r="BG670" s="3"/>
      <c r="BJ670" s="4"/>
      <c r="BL670" s="3"/>
      <c r="BO670" s="4"/>
      <c r="BQ670" s="16"/>
      <c r="BR670" s="14"/>
      <c r="BS670" s="14"/>
      <c r="BT670" s="17"/>
      <c r="BV670" s="3"/>
      <c r="BY670" s="4"/>
      <c r="CC670" s="115"/>
      <c r="CD670" s="13"/>
      <c r="CE670" s="33"/>
      <c r="CF670" s="33"/>
      <c r="CG670" s="33"/>
      <c r="CH670" s="33"/>
    </row>
    <row r="671" spans="2:86" ht="18.600000000000001" customHeight="1" thickBot="1">
      <c r="D671" s="271" t="s">
        <v>141</v>
      </c>
      <c r="E671" s="272"/>
      <c r="F671" s="273" t="s">
        <v>142</v>
      </c>
      <c r="G671" s="274"/>
      <c r="H671" s="237"/>
      <c r="I671" s="271" t="s">
        <v>143</v>
      </c>
      <c r="J671" s="272"/>
      <c r="K671" s="273" t="s">
        <v>144</v>
      </c>
      <c r="L671" s="274"/>
      <c r="N671" s="262" t="s">
        <v>145</v>
      </c>
      <c r="O671" s="263"/>
      <c r="P671" s="264" t="s">
        <v>146</v>
      </c>
      <c r="Q671" s="265"/>
      <c r="S671" s="271" t="s">
        <v>147</v>
      </c>
      <c r="T671" s="272"/>
      <c r="U671" s="273" t="s">
        <v>148</v>
      </c>
      <c r="V671" s="274"/>
      <c r="W671" s="20"/>
      <c r="X671" s="262" t="s">
        <v>149</v>
      </c>
      <c r="Y671" s="263"/>
      <c r="Z671" s="264" t="s">
        <v>150</v>
      </c>
      <c r="AA671" s="265"/>
      <c r="AB671" s="20"/>
      <c r="AC671" s="271" t="s">
        <v>151</v>
      </c>
      <c r="AD671" s="272"/>
      <c r="AE671" s="273" t="s">
        <v>152</v>
      </c>
      <c r="AF671" s="274"/>
      <c r="AG671" s="20"/>
      <c r="AH671" s="262" t="s">
        <v>153</v>
      </c>
      <c r="AI671" s="263"/>
      <c r="AJ671" s="264" t="s">
        <v>154</v>
      </c>
      <c r="AK671" s="265"/>
      <c r="AL671" s="20"/>
      <c r="AM671" s="271" t="s">
        <v>155</v>
      </c>
      <c r="AN671" s="272"/>
      <c r="AO671" s="273" t="s">
        <v>156</v>
      </c>
      <c r="AP671" s="274"/>
      <c r="AR671" s="262" t="s">
        <v>157</v>
      </c>
      <c r="AS671" s="263"/>
      <c r="AT671" s="264" t="s">
        <v>158</v>
      </c>
      <c r="AU671" s="265"/>
      <c r="AV671" s="41"/>
      <c r="AW671" s="271" t="s">
        <v>159</v>
      </c>
      <c r="AX671" s="272"/>
      <c r="AY671" s="273" t="s">
        <v>160</v>
      </c>
      <c r="AZ671" s="274"/>
      <c r="BA671" s="20"/>
      <c r="BB671" s="262" t="s">
        <v>161</v>
      </c>
      <c r="BC671" s="263"/>
      <c r="BD671" s="264" t="s">
        <v>162</v>
      </c>
      <c r="BE671" s="265"/>
      <c r="BF671" s="41"/>
      <c r="BG671" s="271" t="s">
        <v>163</v>
      </c>
      <c r="BH671" s="272"/>
      <c r="BI671" s="273" t="s">
        <v>164</v>
      </c>
      <c r="BJ671" s="274"/>
      <c r="BK671" s="41"/>
      <c r="BL671" s="262" t="s">
        <v>165</v>
      </c>
      <c r="BM671" s="263"/>
      <c r="BN671" s="264" t="s">
        <v>166</v>
      </c>
      <c r="BO671" s="265"/>
      <c r="BP671" s="41"/>
      <c r="BQ671" s="271" t="s">
        <v>167</v>
      </c>
      <c r="BR671" s="272"/>
      <c r="BS671" s="273" t="s">
        <v>168</v>
      </c>
      <c r="BT671" s="274"/>
      <c r="BU671" s="20"/>
      <c r="BV671" s="262" t="s">
        <v>169</v>
      </c>
      <c r="BW671" s="263"/>
      <c r="BX671" s="264" t="s">
        <v>170</v>
      </c>
      <c r="BY671" s="265"/>
      <c r="CA671" s="55" t="s">
        <v>35</v>
      </c>
      <c r="CC671" s="116" t="s">
        <v>75</v>
      </c>
      <c r="CD671" s="13"/>
      <c r="CE671" s="33"/>
      <c r="CF671" s="33"/>
      <c r="CG671" s="33"/>
      <c r="CH671" s="33"/>
    </row>
    <row r="672" spans="2:86" ht="18.600000000000001" customHeight="1" thickTop="1" thickBot="1">
      <c r="D672" s="1">
        <v>0</v>
      </c>
      <c r="E672" s="9">
        <f t="shared" ref="E672" si="6256">$E$9*$B669</f>
        <v>2.2594560000000001</v>
      </c>
      <c r="F672" s="2">
        <v>1</v>
      </c>
      <c r="G672" s="8">
        <v>0</v>
      </c>
      <c r="I672" s="1">
        <v>0</v>
      </c>
      <c r="J672" s="9">
        <v>0</v>
      </c>
      <c r="K672" s="2">
        <v>1</v>
      </c>
      <c r="L672" s="8">
        <v>0</v>
      </c>
      <c r="N672" s="1">
        <f t="shared" ref="N672" si="6257">D672*I669+F672*I672-E672*J669-G672*J672</f>
        <v>0</v>
      </c>
      <c r="O672" s="9">
        <f t="shared" ref="O672" si="6258">(D672*J669+E672*I669+F672*J672+G672*I672)</f>
        <v>2.2594560000000001</v>
      </c>
      <c r="P672" s="2">
        <f t="shared" ref="P672" si="6259">D672*K669+F672*K672-E672*L669-G672*L672</f>
        <v>-34.489634125408301</v>
      </c>
      <c r="Q672" s="8">
        <f t="shared" ref="Q672" si="6260">(D672*L669+E672*K669+F672*L672+G672*K672)</f>
        <v>0</v>
      </c>
      <c r="S672" s="1">
        <v>0</v>
      </c>
      <c r="T672" s="9">
        <f t="shared" ref="T672" si="6261">$T$9*$B669</f>
        <v>2.9016960000000003</v>
      </c>
      <c r="U672" s="2">
        <v>1</v>
      </c>
      <c r="V672" s="8">
        <v>0</v>
      </c>
      <c r="X672" s="1">
        <f t="shared" ref="X672" si="6262">N672*S669+P672*S672-O672*T669-Q672*T672</f>
        <v>0</v>
      </c>
      <c r="Y672" s="9">
        <f t="shared" ref="Y672" si="6263">(N672*T669+O672*S669+P672*T672+Q672*S672)</f>
        <v>-97.818977383160771</v>
      </c>
      <c r="Z672" s="2">
        <f t="shared" ref="Z672" si="6264">N672*U669+P672*U672-O672*V669-Q672*V672</f>
        <v>-34.489634125408301</v>
      </c>
      <c r="AA672" s="8">
        <f t="shared" ref="AA672" si="6265">(N672*V669+O672*U669+P672*V672+Q672*U672)</f>
        <v>0</v>
      </c>
      <c r="AB672" s="20"/>
      <c r="AC672" s="1">
        <v>0</v>
      </c>
      <c r="AD672" s="9">
        <v>0</v>
      </c>
      <c r="AE672" s="2">
        <v>1</v>
      </c>
      <c r="AF672" s="8">
        <v>0</v>
      </c>
      <c r="AH672" s="1">
        <f t="shared" ref="AH672" si="6266">X672*AC669+Z672*AC672-Y672*AD669-AA672*AD672</f>
        <v>0</v>
      </c>
      <c r="AI672" s="9">
        <f t="shared" ref="AI672" si="6267">(X672*AD669+Y672*AC669+Z672*AD672+AA672*AC672)</f>
        <v>-97.818977383160771</v>
      </c>
      <c r="AJ672" s="2">
        <f t="shared" ref="AJ672" si="6268">X672*AE669+Z672*AE672-Y672*AF669-AA672*AF672</f>
        <v>-114.55513263623286</v>
      </c>
      <c r="AK672" s="8">
        <f t="shared" ref="AK672" si="6269">(X672*AF669+Y672*AE669+Z672*AF672+AA672*AE672)</f>
        <v>0</v>
      </c>
      <c r="AM672" s="1">
        <v>0</v>
      </c>
      <c r="AN672" s="9">
        <f t="shared" ref="AN672" si="6270">$AN$9*$B669</f>
        <v>2.453376</v>
      </c>
      <c r="AO672" s="2">
        <v>1</v>
      </c>
      <c r="AP672" s="8">
        <v>0</v>
      </c>
      <c r="AR672" s="1">
        <f t="shared" ref="AR672" si="6271">AH672*AM669+AJ672*AM672-AI672*AN669-AK672*AN672</f>
        <v>0</v>
      </c>
      <c r="AS672" s="9">
        <f t="shared" ref="AS672" si="6272">(AH672*AN669+AI672*AM669+AJ672*AN672+AK672*AM672)</f>
        <v>-378.86579046971116</v>
      </c>
      <c r="AT672" s="2">
        <f t="shared" ref="AT672" si="6273">AH672*AO669+AJ672*AO672-AI672*AP669-AK672*AP672</f>
        <v>-114.55513263623286</v>
      </c>
      <c r="AU672" s="8">
        <f t="shared" ref="AU672" si="6274">(AH672*AP669+AI672*AO669+AJ672*AP672+AK672*AO672)</f>
        <v>0</v>
      </c>
      <c r="AV672" s="20"/>
      <c r="AW672" s="1">
        <v>0</v>
      </c>
      <c r="AX672" s="9">
        <v>0</v>
      </c>
      <c r="AY672" s="2">
        <v>1</v>
      </c>
      <c r="AZ672" s="8">
        <v>0</v>
      </c>
      <c r="BB672" s="1">
        <f t="shared" ref="BB672" si="6275">AR672*AW669+AT672*AW672-AS672*AX669-AU672*AX672</f>
        <v>0</v>
      </c>
      <c r="BC672" s="9">
        <f t="shared" ref="BC672" si="6276">(AR672*AX669+AS672*AW669+AT672*AX672+AU672*AW672)</f>
        <v>-378.86579046971116</v>
      </c>
      <c r="BD672" s="2">
        <f t="shared" ref="BD672" si="6277">AR672*AY669+AT672*AY672-AS672*AZ669-AU672*AZ672</f>
        <v>-642.53893169174239</v>
      </c>
      <c r="BE672" s="8">
        <f t="shared" ref="BE672" si="6278">(AR672*AZ669+AS672*AY669+AT672*AZ672+AU672*AY672)</f>
        <v>0</v>
      </c>
      <c r="BG672" s="1">
        <v>0</v>
      </c>
      <c r="BH672" s="9">
        <f t="shared" ref="BH672" si="6279">$BH$9*$B669</f>
        <v>1.6051199999999999</v>
      </c>
      <c r="BI672" s="2">
        <v>1</v>
      </c>
      <c r="BJ672" s="8">
        <v>0</v>
      </c>
      <c r="BK672" s="20"/>
      <c r="BL672" s="1">
        <f t="shared" ref="BL672" si="6280">BB672*BG669+BD672*BG672-BC672*BH669-BE672*BH672</f>
        <v>0</v>
      </c>
      <c r="BM672" s="9">
        <f t="shared" ref="BM672" si="6281">(BB672*BH669+BC672*BG669+BD672*BH672+BE672*BG672)</f>
        <v>-1410.2178805067606</v>
      </c>
      <c r="BN672" s="2">
        <f t="shared" ref="BN672" si="6282">BB672*BI669+BD672*BI672-BC672*BJ669-BE672*BJ672</f>
        <v>-642.53893169174239</v>
      </c>
      <c r="BO672" s="8">
        <f t="shared" ref="BO672" si="6283">(BB672*BJ669+BC672*BI669+BD672*BJ672+BE672*BI672)</f>
        <v>0</v>
      </c>
      <c r="BP672" s="20"/>
      <c r="BQ672" s="18">
        <f t="shared" ref="BQ672:BQ735" si="6284">1/$BR$9</f>
        <v>1</v>
      </c>
      <c r="BR672" s="25">
        <v>0</v>
      </c>
      <c r="BS672" s="19">
        <v>1</v>
      </c>
      <c r="BT672" s="24">
        <v>0</v>
      </c>
      <c r="BV672" s="1">
        <f t="shared" ref="BV672" si="6285">BL672*BQ669+BN672*BQ672-BM672*BR669-BO672*BR672</f>
        <v>-642.53893169174239</v>
      </c>
      <c r="BW672" s="9">
        <f t="shared" ref="BW672" si="6286">(BL672*BR669+BM672*BQ669+BN672*BR672+BO672*BQ672)</f>
        <v>-1410.2178805067606</v>
      </c>
      <c r="BX672" s="2">
        <f t="shared" ref="BX672" si="6287">BL672*BS669+BN672*BS672-BM672*BT669-BO672*BT672</f>
        <v>-642.53893169174239</v>
      </c>
      <c r="BY672" s="8">
        <f t="shared" ref="BY672" si="6288">(BL672*BT669+BM672*BS669+BN672*BT672+BO672*BS672)</f>
        <v>0</v>
      </c>
      <c r="CA672" s="56">
        <f t="shared" ref="CA672" si="6289">(180/PI())*ATAN(-1*(BW669+BW672)/(BV669+BV672))</f>
        <v>-41.00844151061515</v>
      </c>
      <c r="CC672" s="117">
        <f t="shared" ref="CC672" si="6290">20*LOG(((1-(10^(CA669/20)^2)*(1-((1-CC669)/(1+CC669))^2))^0.5))</f>
        <v>-5.1522501922979645E-6</v>
      </c>
      <c r="CD672" s="13"/>
      <c r="CE672" s="33"/>
      <c r="CF672" s="33"/>
      <c r="CG672" s="33"/>
      <c r="CH672" s="33"/>
    </row>
    <row r="673" spans="2:86" ht="18.600000000000001" customHeight="1"/>
    <row r="674" spans="2:86" ht="18.600000000000001" customHeight="1" thickBot="1">
      <c r="E674" s="6" t="s">
        <v>3</v>
      </c>
      <c r="J674" s="6" t="s">
        <v>5</v>
      </c>
      <c r="O674" s="6" t="s">
        <v>10</v>
      </c>
      <c r="T674" s="6" t="s">
        <v>6</v>
      </c>
      <c r="Y674" s="6" t="s">
        <v>11</v>
      </c>
      <c r="AD674" s="6" t="s">
        <v>12</v>
      </c>
      <c r="AI674" s="6" t="s">
        <v>13</v>
      </c>
      <c r="AN674" s="6" t="s">
        <v>14</v>
      </c>
      <c r="AS674" s="6" t="s">
        <v>15</v>
      </c>
      <c r="AX674" s="6" t="s">
        <v>19</v>
      </c>
      <c r="BC674" s="6" t="s">
        <v>17</v>
      </c>
      <c r="BH674" s="6" t="s">
        <v>20</v>
      </c>
      <c r="BM674" s="6" t="s">
        <v>18</v>
      </c>
      <c r="BQ674" s="26" t="s">
        <v>16</v>
      </c>
      <c r="BR674" s="26"/>
      <c r="BS674" s="21"/>
      <c r="BT674" s="21"/>
      <c r="BU674" s="21"/>
      <c r="BV674" s="21"/>
      <c r="BW674" s="26" t="s">
        <v>21</v>
      </c>
      <c r="BX674" s="21"/>
      <c r="BY674" s="21"/>
    </row>
    <row r="675" spans="2:86" ht="18.600000000000001" customHeight="1" thickBot="1">
      <c r="B675" s="11"/>
      <c r="D675" s="266" t="s">
        <v>113</v>
      </c>
      <c r="E675" s="267"/>
      <c r="F675" s="268" t="s">
        <v>114</v>
      </c>
      <c r="G675" s="269"/>
      <c r="H675" s="237"/>
      <c r="I675" s="262" t="s">
        <v>0</v>
      </c>
      <c r="J675" s="263"/>
      <c r="K675" s="264" t="s">
        <v>1</v>
      </c>
      <c r="L675" s="265"/>
      <c r="M675" s="21"/>
      <c r="N675" s="262" t="s">
        <v>115</v>
      </c>
      <c r="O675" s="263"/>
      <c r="P675" s="264" t="s">
        <v>116</v>
      </c>
      <c r="Q675" s="265"/>
      <c r="R675" s="21"/>
      <c r="S675" s="266" t="s">
        <v>117</v>
      </c>
      <c r="T675" s="267"/>
      <c r="U675" s="268" t="s">
        <v>118</v>
      </c>
      <c r="V675" s="269"/>
      <c r="W675" s="20"/>
      <c r="X675" s="262" t="s">
        <v>119</v>
      </c>
      <c r="Y675" s="263"/>
      <c r="Z675" s="264" t="s">
        <v>120</v>
      </c>
      <c r="AA675" s="265"/>
      <c r="AB675" s="20"/>
      <c r="AC675" s="262" t="s">
        <v>121</v>
      </c>
      <c r="AD675" s="263"/>
      <c r="AE675" s="264" t="s">
        <v>7</v>
      </c>
      <c r="AF675" s="265"/>
      <c r="AG675" s="20"/>
      <c r="AH675" s="262" t="s">
        <v>122</v>
      </c>
      <c r="AI675" s="263"/>
      <c r="AJ675" s="264" t="s">
        <v>123</v>
      </c>
      <c r="AK675" s="265"/>
      <c r="AL675" s="20"/>
      <c r="AM675" s="266" t="s">
        <v>124</v>
      </c>
      <c r="AN675" s="267"/>
      <c r="AO675" s="268" t="s">
        <v>125</v>
      </c>
      <c r="AP675" s="269"/>
      <c r="AQ675" s="21"/>
      <c r="AR675" s="262" t="s">
        <v>126</v>
      </c>
      <c r="AS675" s="263"/>
      <c r="AT675" s="264" t="s">
        <v>2</v>
      </c>
      <c r="AU675" s="265"/>
      <c r="AV675" s="41"/>
      <c r="AW675" s="262" t="s">
        <v>127</v>
      </c>
      <c r="AX675" s="263"/>
      <c r="AY675" s="264" t="s">
        <v>128</v>
      </c>
      <c r="AZ675" s="265"/>
      <c r="BA675" s="20"/>
      <c r="BB675" s="262" t="s">
        <v>129</v>
      </c>
      <c r="BC675" s="263"/>
      <c r="BD675" s="264" t="s">
        <v>130</v>
      </c>
      <c r="BE675" s="265"/>
      <c r="BF675" s="41"/>
      <c r="BG675" s="266" t="s">
        <v>131</v>
      </c>
      <c r="BH675" s="267"/>
      <c r="BI675" s="268" t="s">
        <v>132</v>
      </c>
      <c r="BJ675" s="269"/>
      <c r="BK675" s="41"/>
      <c r="BL675" s="262" t="s">
        <v>133</v>
      </c>
      <c r="BM675" s="263"/>
      <c r="BN675" s="264" t="s">
        <v>134</v>
      </c>
      <c r="BO675" s="265"/>
      <c r="BP675" s="41"/>
      <c r="BQ675" s="262" t="s">
        <v>135</v>
      </c>
      <c r="BR675" s="263"/>
      <c r="BS675" s="264" t="s">
        <v>136</v>
      </c>
      <c r="BT675" s="265"/>
      <c r="BU675" s="20"/>
      <c r="BV675" s="262" t="s">
        <v>137</v>
      </c>
      <c r="BW675" s="263"/>
      <c r="BX675" s="264" t="s">
        <v>138</v>
      </c>
      <c r="BY675" s="265"/>
      <c r="CA675" s="27" t="s">
        <v>8</v>
      </c>
      <c r="CC675" s="113" t="s">
        <v>74</v>
      </c>
      <c r="CD675" s="13"/>
      <c r="CE675" s="33"/>
      <c r="CF675" s="33"/>
      <c r="CG675" s="33"/>
      <c r="CH675" s="33"/>
    </row>
    <row r="676" spans="2:86" ht="18.600000000000001" customHeight="1" thickTop="1" thickBot="1">
      <c r="B676" s="37">
        <v>1.94</v>
      </c>
      <c r="D676" s="1">
        <v>1</v>
      </c>
      <c r="E676" s="7">
        <v>0</v>
      </c>
      <c r="F676" s="2">
        <v>0</v>
      </c>
      <c r="G676" s="8">
        <v>0</v>
      </c>
      <c r="I676" s="1">
        <v>1</v>
      </c>
      <c r="J676" s="9">
        <v>0</v>
      </c>
      <c r="K676" s="2">
        <v>0</v>
      </c>
      <c r="L676" s="8">
        <f t="shared" ref="L676:L739" si="6291">IF(0=(1-$J$9*$K$9*$B676^2),10^18,$B676*$K$9/(1-$J$9*$K$9*$B676^2))</f>
        <v>18.085512945586988</v>
      </c>
      <c r="N676" s="1">
        <f t="shared" ref="N676" si="6292">D676*I676+F676*I679-E676*J676-G676*J679</f>
        <v>1</v>
      </c>
      <c r="O676" s="9">
        <f t="shared" ref="O676" si="6293">(D676*J676+E676*I676+F676*J679+G676*I679)</f>
        <v>0</v>
      </c>
      <c r="P676" s="2">
        <f t="shared" ref="P676" si="6294">D676*K676+F676*K679-E676*L676-G676*L679</f>
        <v>0</v>
      </c>
      <c r="Q676" s="8">
        <f t="shared" ref="Q676" si="6295">(D676*L676+E676*K676+F676*L679+G676*K679)</f>
        <v>18.085512945586988</v>
      </c>
      <c r="S676" s="1">
        <v>1</v>
      </c>
      <c r="T676" s="7">
        <v>0</v>
      </c>
      <c r="U676" s="2">
        <v>0</v>
      </c>
      <c r="V676" s="8">
        <v>0</v>
      </c>
      <c r="X676" s="1">
        <f t="shared" ref="X676" si="6296">N676*S676+P676*S679-O676*T676-Q676*T679</f>
        <v>-52.025313286451293</v>
      </c>
      <c r="Y676" s="9">
        <f t="shared" ref="Y676" si="6297">(N676*T676+O676*S676+P676*T679+Q676*S679)</f>
        <v>0</v>
      </c>
      <c r="Z676" s="2">
        <f t="shared" ref="Z676" si="6298">N676*U676+P676*U679-O676*V676-Q676*V679</f>
        <v>0</v>
      </c>
      <c r="AA676" s="8">
        <f t="shared" ref="AA676" si="6299">(N676*V676+O676*U676+P676*V679+Q676*U679)</f>
        <v>18.085512945586988</v>
      </c>
      <c r="AB676" s="20"/>
      <c r="AC676" s="1">
        <v>1</v>
      </c>
      <c r="AD676" s="9">
        <v>0</v>
      </c>
      <c r="AE676" s="2">
        <v>0</v>
      </c>
      <c r="AF676" s="8">
        <f t="shared" ref="AF676:AF739" si="6300">IF(0=(1-$AE$9*$AD$9*$B676^2),10^18,$B676*$AE$9/(1-$AE$9*$AD$9*$B676^2))</f>
        <v>-0.80040131283904925</v>
      </c>
      <c r="AH676" s="1">
        <f t="shared" ref="AH676" si="6301">X676*AC676+Z676*AC679-Y676*AD676-AA676*AD679</f>
        <v>-52.025313286451293</v>
      </c>
      <c r="AI676" s="9">
        <f t="shared" ref="AI676" si="6302">(X676*AD676+Y676*AC676+Z676*AD679+AA676*AC679)</f>
        <v>0</v>
      </c>
      <c r="AJ676" s="2">
        <f t="shared" ref="AJ676" si="6303">X676*AE676+Z676*AE679-Y676*AF676-AA676*AF679</f>
        <v>0</v>
      </c>
      <c r="AK676" s="8">
        <f t="shared" ref="AK676" si="6304">(X676*AF676+Y676*AE676+Z676*AF679+AA676*AE679)</f>
        <v>59.726642000925438</v>
      </c>
      <c r="AM676" s="1">
        <v>1</v>
      </c>
      <c r="AN676" s="7">
        <v>0</v>
      </c>
      <c r="AO676" s="2">
        <v>0</v>
      </c>
      <c r="AP676" s="8">
        <v>0</v>
      </c>
      <c r="AR676" s="1">
        <f t="shared" ref="AR676" si="6305">AH676*AM676+AJ676*AM679-AI676*AN676-AK676*AN679</f>
        <v>-200.08359739508938</v>
      </c>
      <c r="AS676" s="9">
        <f t="shared" ref="AS676" si="6306">(AH676*AN676+AI676*AM676+AJ676*AN679+AK676*AM679)</f>
        <v>0</v>
      </c>
      <c r="AT676" s="2">
        <f t="shared" ref="AT676" si="6307">AH676*AO676+AJ676*AO679-AI676*AP676-AK676*AP679</f>
        <v>0</v>
      </c>
      <c r="AU676" s="8">
        <f t="shared" ref="AU676" si="6308">(AH676*AP676+AI676*AO676+AJ676*AP679+AK676*AO679)</f>
        <v>59.726642000925438</v>
      </c>
      <c r="AV676" s="20"/>
      <c r="AW676" s="1">
        <v>1</v>
      </c>
      <c r="AX676" s="9">
        <v>0</v>
      </c>
      <c r="AY676" s="2">
        <v>0</v>
      </c>
      <c r="AZ676" s="8">
        <f t="shared" ref="AZ676:AZ739" si="6309">IF(0=(1-$AX$9*$AY$9*$B676^2),10^18,$B676*$AY$9/(1-$AX$9*$AY$9*$B676^2))</f>
        <v>-1.3540770705413852</v>
      </c>
      <c r="BB676" s="1">
        <f t="shared" ref="BB676" si="6310">AR676*AW676+AT676*AW679-AS676*AX676-AU676*AX679</f>
        <v>-200.08359739508938</v>
      </c>
      <c r="BC676" s="9">
        <f t="shared" ref="BC676" si="6311">(AR676*AX676+AS676*AW676+AT676*AX679+AU676*AW679)</f>
        <v>0</v>
      </c>
      <c r="BD676" s="2">
        <f t="shared" ref="BD676" si="6312">AR676*AY676+AT676*AY679-AS676*AZ676-AU676*AZ679</f>
        <v>0</v>
      </c>
      <c r="BE676" s="8">
        <f t="shared" ref="BE676" si="6313">(AR676*AZ676+AS676*AY676+AT676*AZ679+AU676*AY679)</f>
        <v>330.65525342504998</v>
      </c>
      <c r="BG676" s="1">
        <v>1</v>
      </c>
      <c r="BH676" s="7">
        <v>0</v>
      </c>
      <c r="BI676" s="2">
        <v>0</v>
      </c>
      <c r="BJ676" s="8">
        <v>0</v>
      </c>
      <c r="BK676" s="20"/>
      <c r="BL676" s="1">
        <f t="shared" ref="BL676" si="6314">BB676*BG676+BD676*BG679-BC676*BH676-BE676*BH679</f>
        <v>-736.35351360997242</v>
      </c>
      <c r="BM676" s="9">
        <f t="shared" ref="BM676" si="6315">(BB676*BH676+BC676*BG676+BD676*BH679+BE676*BG679)</f>
        <v>0</v>
      </c>
      <c r="BN676" s="2">
        <f t="shared" ref="BN676" si="6316">BB676*BI676+BD676*BI679-BC676*BJ676-BE676*BJ679</f>
        <v>0</v>
      </c>
      <c r="BO676" s="8">
        <f t="shared" ref="BO676" si="6317">(BB676*BJ676+BC676*BI676+BD676*BJ679+BE676*BI679)</f>
        <v>330.65525342504998</v>
      </c>
      <c r="BP676" s="20"/>
      <c r="BQ676" s="16">
        <v>1</v>
      </c>
      <c r="BR676" s="23">
        <v>0</v>
      </c>
      <c r="BS676" s="14">
        <v>0</v>
      </c>
      <c r="BT676" s="22">
        <v>0</v>
      </c>
      <c r="BV676" s="1">
        <f t="shared" ref="BV676" si="6318">BL676*BQ676+BN676*BQ679-BM676*BR676-BO676*BR679</f>
        <v>-736.35351360997242</v>
      </c>
      <c r="BW676" s="9">
        <f t="shared" ref="BW676" si="6319">(BL676*BR676+BM676*BQ676+BN676*BR679+BO676*BQ679)</f>
        <v>330.65525342504998</v>
      </c>
      <c r="BX676" s="2">
        <f t="shared" ref="BX676" si="6320">BL676*BS676+BN676*BS679-BM676*BT676-BO676*BT679</f>
        <v>0</v>
      </c>
      <c r="BY676" s="8">
        <f t="shared" ref="BY676" si="6321">(BL676*BT676+BM676*BS676+BN676*BT679+BO676*BS679)</f>
        <v>330.65525342504998</v>
      </c>
      <c r="CA676" s="28">
        <f t="shared" ref="CA676" si="6322">20*LOG(((1+$BR$9)/$BR$9)/((BV676+BV679)^2+(BW676+BW679)^2)^0.5)</f>
        <v>-59.870625635056811</v>
      </c>
      <c r="CC676" s="114">
        <f t="shared" ref="CC676" si="6323">((BV676^2+BW676^2)^0.5)/((BV679^2+BW679^2)^0.5)</f>
        <v>0.44905753087222583</v>
      </c>
      <c r="CD676" s="13"/>
      <c r="CE676" s="33"/>
      <c r="CF676" s="33"/>
      <c r="CG676" s="33"/>
      <c r="CH676" s="33"/>
    </row>
    <row r="677" spans="2:86" ht="18.600000000000001" customHeight="1" thickBot="1">
      <c r="D677" s="3"/>
      <c r="G677" s="4"/>
      <c r="I677" s="3"/>
      <c r="L677" s="4"/>
      <c r="N677" s="3"/>
      <c r="Q677" s="4"/>
      <c r="S677" s="3"/>
      <c r="V677" s="4"/>
      <c r="X677" s="3"/>
      <c r="AA677" s="4"/>
      <c r="AC677" s="3"/>
      <c r="AF677" s="4"/>
      <c r="AH677" s="3"/>
      <c r="AK677" s="4"/>
      <c r="AM677" s="3"/>
      <c r="AP677" s="4"/>
      <c r="AR677" s="3"/>
      <c r="AU677" s="4"/>
      <c r="AW677" s="3"/>
      <c r="AZ677" s="4"/>
      <c r="BB677" s="3"/>
      <c r="BE677" s="4"/>
      <c r="BG677" s="3"/>
      <c r="BJ677" s="4"/>
      <c r="BL677" s="3"/>
      <c r="BO677" s="4"/>
      <c r="BQ677" s="16"/>
      <c r="BR677" s="14"/>
      <c r="BS677" s="14"/>
      <c r="BT677" s="17"/>
      <c r="BV677" s="3"/>
      <c r="BY677" s="4"/>
      <c r="CC677" s="115"/>
      <c r="CD677" s="13"/>
      <c r="CE677" s="33"/>
      <c r="CF677" s="33"/>
      <c r="CG677" s="33"/>
      <c r="CH677" s="33"/>
    </row>
    <row r="678" spans="2:86" ht="18.600000000000001" customHeight="1" thickBot="1">
      <c r="D678" s="271" t="s">
        <v>141</v>
      </c>
      <c r="E678" s="272"/>
      <c r="F678" s="273" t="s">
        <v>142</v>
      </c>
      <c r="G678" s="274"/>
      <c r="H678" s="237"/>
      <c r="I678" s="271" t="s">
        <v>143</v>
      </c>
      <c r="J678" s="272"/>
      <c r="K678" s="273" t="s">
        <v>144</v>
      </c>
      <c r="L678" s="274"/>
      <c r="N678" s="262" t="s">
        <v>145</v>
      </c>
      <c r="O678" s="263"/>
      <c r="P678" s="264" t="s">
        <v>146</v>
      </c>
      <c r="Q678" s="265"/>
      <c r="S678" s="271" t="s">
        <v>147</v>
      </c>
      <c r="T678" s="272"/>
      <c r="U678" s="273" t="s">
        <v>148</v>
      </c>
      <c r="V678" s="274"/>
      <c r="W678" s="20"/>
      <c r="X678" s="262" t="s">
        <v>149</v>
      </c>
      <c r="Y678" s="263"/>
      <c r="Z678" s="264" t="s">
        <v>150</v>
      </c>
      <c r="AA678" s="265"/>
      <c r="AB678" s="20"/>
      <c r="AC678" s="271" t="s">
        <v>151</v>
      </c>
      <c r="AD678" s="272"/>
      <c r="AE678" s="273" t="s">
        <v>152</v>
      </c>
      <c r="AF678" s="274"/>
      <c r="AG678" s="20"/>
      <c r="AH678" s="262" t="s">
        <v>153</v>
      </c>
      <c r="AI678" s="263"/>
      <c r="AJ678" s="264" t="s">
        <v>154</v>
      </c>
      <c r="AK678" s="265"/>
      <c r="AL678" s="20"/>
      <c r="AM678" s="271" t="s">
        <v>155</v>
      </c>
      <c r="AN678" s="272"/>
      <c r="AO678" s="273" t="s">
        <v>156</v>
      </c>
      <c r="AP678" s="274"/>
      <c r="AR678" s="262" t="s">
        <v>157</v>
      </c>
      <c r="AS678" s="263"/>
      <c r="AT678" s="264" t="s">
        <v>158</v>
      </c>
      <c r="AU678" s="265"/>
      <c r="AV678" s="41"/>
      <c r="AW678" s="271" t="s">
        <v>159</v>
      </c>
      <c r="AX678" s="272"/>
      <c r="AY678" s="273" t="s">
        <v>160</v>
      </c>
      <c r="AZ678" s="274"/>
      <c r="BA678" s="20"/>
      <c r="BB678" s="262" t="s">
        <v>161</v>
      </c>
      <c r="BC678" s="263"/>
      <c r="BD678" s="264" t="s">
        <v>162</v>
      </c>
      <c r="BE678" s="265"/>
      <c r="BF678" s="41"/>
      <c r="BG678" s="271" t="s">
        <v>163</v>
      </c>
      <c r="BH678" s="272"/>
      <c r="BI678" s="273" t="s">
        <v>164</v>
      </c>
      <c r="BJ678" s="274"/>
      <c r="BK678" s="41"/>
      <c r="BL678" s="262" t="s">
        <v>165</v>
      </c>
      <c r="BM678" s="263"/>
      <c r="BN678" s="264" t="s">
        <v>166</v>
      </c>
      <c r="BO678" s="265"/>
      <c r="BP678" s="41"/>
      <c r="BQ678" s="271" t="s">
        <v>167</v>
      </c>
      <c r="BR678" s="272"/>
      <c r="BS678" s="273" t="s">
        <v>168</v>
      </c>
      <c r="BT678" s="274"/>
      <c r="BU678" s="20"/>
      <c r="BV678" s="262" t="s">
        <v>169</v>
      </c>
      <c r="BW678" s="263"/>
      <c r="BX678" s="264" t="s">
        <v>170</v>
      </c>
      <c r="BY678" s="265"/>
      <c r="CA678" s="55" t="s">
        <v>35</v>
      </c>
      <c r="CC678" s="116" t="s">
        <v>75</v>
      </c>
      <c r="CD678" s="13"/>
      <c r="CE678" s="33"/>
      <c r="CF678" s="33"/>
      <c r="CG678" s="33"/>
      <c r="CH678" s="33"/>
    </row>
    <row r="679" spans="2:86" ht="18.600000000000001" customHeight="1" thickTop="1" thickBot="1">
      <c r="D679" s="1">
        <v>0</v>
      </c>
      <c r="E679" s="9">
        <f t="shared" ref="E679" si="6324">$E$9*$B676</f>
        <v>2.2829920000000001</v>
      </c>
      <c r="F679" s="2">
        <v>1</v>
      </c>
      <c r="G679" s="8">
        <v>0</v>
      </c>
      <c r="I679" s="1">
        <v>0</v>
      </c>
      <c r="J679" s="9">
        <v>0</v>
      </c>
      <c r="K679" s="2">
        <v>1</v>
      </c>
      <c r="L679" s="8">
        <v>0</v>
      </c>
      <c r="N679" s="1">
        <f t="shared" ref="N679" si="6325">D679*I676+F679*I679-E679*J676-G679*J679</f>
        <v>0</v>
      </c>
      <c r="O679" s="9">
        <f t="shared" ref="O679" si="6326">(D679*J676+E679*I676+F679*J679+G679*I679)</f>
        <v>2.2829920000000001</v>
      </c>
      <c r="P679" s="2">
        <f t="shared" ref="P679" si="6327">D679*K676+F679*K679-E679*L676-G679*L679</f>
        <v>-40.289081370671532</v>
      </c>
      <c r="Q679" s="8">
        <f t="shared" ref="Q679" si="6328">(D679*L676+E679*K676+F679*L679+G679*K679)</f>
        <v>0</v>
      </c>
      <c r="S679" s="1">
        <v>0</v>
      </c>
      <c r="T679" s="9">
        <f t="shared" ref="T679" si="6329">$T$9*$B676</f>
        <v>2.9319220000000001</v>
      </c>
      <c r="U679" s="2">
        <v>1</v>
      </c>
      <c r="V679" s="8">
        <v>0</v>
      </c>
      <c r="X679" s="1">
        <f t="shared" ref="X679" si="6330">N679*S676+P679*S679-O679*T676-Q679*T679</f>
        <v>0</v>
      </c>
      <c r="Y679" s="9">
        <f t="shared" ref="Y679" si="6331">(N679*T676+O679*S676+P679*T679+Q679*S679)</f>
        <v>-115.84145203046202</v>
      </c>
      <c r="Z679" s="2">
        <f t="shared" ref="Z679" si="6332">N679*U676+P679*U679-O679*V676-Q679*V679</f>
        <v>-40.289081370671532</v>
      </c>
      <c r="AA679" s="8">
        <f t="shared" ref="AA679" si="6333">(N679*V676+O679*U676+P679*V679+Q679*U679)</f>
        <v>0</v>
      </c>
      <c r="AB679" s="20"/>
      <c r="AC679" s="1">
        <v>0</v>
      </c>
      <c r="AD679" s="9">
        <v>0</v>
      </c>
      <c r="AE679" s="2">
        <v>1</v>
      </c>
      <c r="AF679" s="8">
        <v>0</v>
      </c>
      <c r="AH679" s="1">
        <f t="shared" ref="AH679" si="6334">X679*AC676+Z679*AC679-Y679*AD676-AA679*AD679</f>
        <v>0</v>
      </c>
      <c r="AI679" s="9">
        <f t="shared" ref="AI679" si="6335">(X679*AD676+Y679*AC676+Z679*AD679+AA679*AC679)</f>
        <v>-115.84145203046202</v>
      </c>
      <c r="AJ679" s="2">
        <f t="shared" ref="AJ679" si="6336">X679*AE676+Z679*AE679-Y679*AF676-AA679*AF679</f>
        <v>-133.00873165703507</v>
      </c>
      <c r="AK679" s="8">
        <f t="shared" ref="AK679" si="6337">(X679*AF676+Y679*AE676+Z679*AF679+AA679*AE679)</f>
        <v>0</v>
      </c>
      <c r="AM679" s="1">
        <v>0</v>
      </c>
      <c r="AN679" s="9">
        <f t="shared" ref="AN679" si="6338">$AN$9*$B676</f>
        <v>2.4789319999999999</v>
      </c>
      <c r="AO679" s="2">
        <v>1</v>
      </c>
      <c r="AP679" s="8">
        <v>0</v>
      </c>
      <c r="AR679" s="1">
        <f t="shared" ref="AR679" si="6339">AH679*AM676+AJ679*AM679-AI679*AN676-AK679*AN679</f>
        <v>0</v>
      </c>
      <c r="AS679" s="9">
        <f t="shared" ref="AS679" si="6340">(AH679*AN676+AI679*AM676+AJ679*AN679+AK679*AM679)</f>
        <v>-445.56105321449922</v>
      </c>
      <c r="AT679" s="2">
        <f t="shared" ref="AT679" si="6341">AH679*AO676+AJ679*AO679-AI679*AP676-AK679*AP679</f>
        <v>-133.00873165703507</v>
      </c>
      <c r="AU679" s="8">
        <f t="shared" ref="AU679" si="6342">(AH679*AP676+AI679*AO676+AJ679*AP679+AK679*AO679)</f>
        <v>0</v>
      </c>
      <c r="AV679" s="20"/>
      <c r="AW679" s="1">
        <v>0</v>
      </c>
      <c r="AX679" s="9">
        <v>0</v>
      </c>
      <c r="AY679" s="2">
        <v>1</v>
      </c>
      <c r="AZ679" s="8">
        <v>0</v>
      </c>
      <c r="BB679" s="1">
        <f t="shared" ref="BB679" si="6343">AR679*AW676+AT679*AW679-AS679*AX676-AU679*AX679</f>
        <v>0</v>
      </c>
      <c r="BC679" s="9">
        <f t="shared" ref="BC679" si="6344">(AR679*AX676+AS679*AW676+AT679*AX679+AU679*AW679)</f>
        <v>-445.56105321449922</v>
      </c>
      <c r="BD679" s="2">
        <f t="shared" ref="BD679" si="6345">AR679*AY676+AT679*AY679-AS679*AZ676-AU679*AZ679</f>
        <v>-736.33273734105842</v>
      </c>
      <c r="BE679" s="8">
        <f t="shared" ref="BE679" si="6346">(AR679*AZ676+AS679*AY676+AT679*AZ679+AU679*AY679)</f>
        <v>0</v>
      </c>
      <c r="BG679" s="1">
        <v>0</v>
      </c>
      <c r="BH679" s="9">
        <f t="shared" ref="BH679" si="6347">$BH$9*$B676</f>
        <v>1.6218399999999999</v>
      </c>
      <c r="BI679" s="2">
        <v>1</v>
      </c>
      <c r="BJ679" s="8">
        <v>0</v>
      </c>
      <c r="BK679" s="20"/>
      <c r="BL679" s="1">
        <f t="shared" ref="BL679" si="6348">BB679*BG676+BD679*BG679-BC679*BH676-BE679*BH679</f>
        <v>0</v>
      </c>
      <c r="BM679" s="9">
        <f t="shared" ref="BM679" si="6349">(BB679*BH676+BC679*BG676+BD679*BH679+BE679*BG679)</f>
        <v>-1639.7749399437214</v>
      </c>
      <c r="BN679" s="2">
        <f t="shared" ref="BN679" si="6350">BB679*BI676+BD679*BI679-BC679*BJ676-BE679*BJ679</f>
        <v>-736.33273734105842</v>
      </c>
      <c r="BO679" s="8">
        <f t="shared" ref="BO679" si="6351">(BB679*BJ676+BC679*BI676+BD679*BJ679+BE679*BI679)</f>
        <v>0</v>
      </c>
      <c r="BP679" s="20"/>
      <c r="BQ679" s="18">
        <f t="shared" ref="BQ679:BQ742" si="6352">1/$BR$9</f>
        <v>1</v>
      </c>
      <c r="BR679" s="25">
        <v>0</v>
      </c>
      <c r="BS679" s="19">
        <v>1</v>
      </c>
      <c r="BT679" s="24">
        <v>0</v>
      </c>
      <c r="BV679" s="1">
        <f t="shared" ref="BV679" si="6353">BL679*BQ676+BN679*BQ679-BM679*BR676-BO679*BR679</f>
        <v>-736.33273734105842</v>
      </c>
      <c r="BW679" s="9">
        <f t="shared" ref="BW679" si="6354">(BL679*BR676+BM679*BQ676+BN679*BR679+BO679*BQ679)</f>
        <v>-1639.7749399437214</v>
      </c>
      <c r="BX679" s="2">
        <f t="shared" ref="BX679" si="6355">BL679*BS676+BN679*BS679-BM679*BT676-BO679*BT679</f>
        <v>-736.33273734105842</v>
      </c>
      <c r="BY679" s="8">
        <f t="shared" ref="BY679" si="6356">(BL679*BT676+BM679*BS676+BN679*BT679+BO679*BS679)</f>
        <v>0</v>
      </c>
      <c r="CA679" s="56">
        <f t="shared" ref="CA679" si="6357">(180/PI())*ATAN(-1*(BW676+BW679)/(BV676+BV679))</f>
        <v>-41.63495722479577</v>
      </c>
      <c r="CC679" s="117">
        <f t="shared" ref="CC679" si="6358">20*LOG(((1-(10^(CA676/20)^2)*(1-((1-CC676)/(1+CC676))^2))^0.5))</f>
        <v>-3.8274776019050494E-6</v>
      </c>
      <c r="CD679" s="13"/>
      <c r="CE679" s="33"/>
      <c r="CF679" s="33"/>
      <c r="CG679" s="33"/>
      <c r="CH679" s="33"/>
    </row>
    <row r="680" spans="2:86" ht="18.600000000000001" customHeight="1"/>
    <row r="681" spans="2:86" ht="18.600000000000001" customHeight="1" thickBot="1">
      <c r="E681" s="6" t="s">
        <v>3</v>
      </c>
      <c r="J681" s="6" t="s">
        <v>5</v>
      </c>
      <c r="O681" s="6" t="s">
        <v>10</v>
      </c>
      <c r="T681" s="6" t="s">
        <v>6</v>
      </c>
      <c r="Y681" s="6" t="s">
        <v>11</v>
      </c>
      <c r="AD681" s="6" t="s">
        <v>12</v>
      </c>
      <c r="AI681" s="6" t="s">
        <v>13</v>
      </c>
      <c r="AN681" s="6" t="s">
        <v>14</v>
      </c>
      <c r="AS681" s="6" t="s">
        <v>15</v>
      </c>
      <c r="AX681" s="6" t="s">
        <v>19</v>
      </c>
      <c r="BC681" s="6" t="s">
        <v>17</v>
      </c>
      <c r="BH681" s="6" t="s">
        <v>20</v>
      </c>
      <c r="BM681" s="6" t="s">
        <v>18</v>
      </c>
      <c r="BQ681" s="26" t="s">
        <v>16</v>
      </c>
      <c r="BR681" s="26"/>
      <c r="BS681" s="21"/>
      <c r="BT681" s="21"/>
      <c r="BU681" s="21"/>
      <c r="BV681" s="21"/>
      <c r="BW681" s="26" t="s">
        <v>21</v>
      </c>
      <c r="BX681" s="21"/>
      <c r="BY681" s="21"/>
    </row>
    <row r="682" spans="2:86" ht="18.600000000000001" customHeight="1" thickBot="1">
      <c r="B682" s="11"/>
      <c r="D682" s="266" t="s">
        <v>113</v>
      </c>
      <c r="E682" s="267"/>
      <c r="F682" s="268" t="s">
        <v>114</v>
      </c>
      <c r="G682" s="269"/>
      <c r="H682" s="237"/>
      <c r="I682" s="262" t="s">
        <v>0</v>
      </c>
      <c r="J682" s="263"/>
      <c r="K682" s="264" t="s">
        <v>1</v>
      </c>
      <c r="L682" s="265"/>
      <c r="M682" s="21"/>
      <c r="N682" s="262" t="s">
        <v>115</v>
      </c>
      <c r="O682" s="263"/>
      <c r="P682" s="264" t="s">
        <v>116</v>
      </c>
      <c r="Q682" s="265"/>
      <c r="R682" s="21"/>
      <c r="S682" s="266" t="s">
        <v>117</v>
      </c>
      <c r="T682" s="267"/>
      <c r="U682" s="268" t="s">
        <v>118</v>
      </c>
      <c r="V682" s="269"/>
      <c r="W682" s="20"/>
      <c r="X682" s="262" t="s">
        <v>119</v>
      </c>
      <c r="Y682" s="263"/>
      <c r="Z682" s="264" t="s">
        <v>120</v>
      </c>
      <c r="AA682" s="265"/>
      <c r="AB682" s="20"/>
      <c r="AC682" s="262" t="s">
        <v>121</v>
      </c>
      <c r="AD682" s="263"/>
      <c r="AE682" s="264" t="s">
        <v>7</v>
      </c>
      <c r="AF682" s="265"/>
      <c r="AG682" s="20"/>
      <c r="AH682" s="262" t="s">
        <v>122</v>
      </c>
      <c r="AI682" s="263"/>
      <c r="AJ682" s="264" t="s">
        <v>123</v>
      </c>
      <c r="AK682" s="265"/>
      <c r="AL682" s="20"/>
      <c r="AM682" s="266" t="s">
        <v>124</v>
      </c>
      <c r="AN682" s="267"/>
      <c r="AO682" s="268" t="s">
        <v>125</v>
      </c>
      <c r="AP682" s="269"/>
      <c r="AQ682" s="21"/>
      <c r="AR682" s="262" t="s">
        <v>126</v>
      </c>
      <c r="AS682" s="263"/>
      <c r="AT682" s="264" t="s">
        <v>2</v>
      </c>
      <c r="AU682" s="265"/>
      <c r="AV682" s="41"/>
      <c r="AW682" s="262" t="s">
        <v>127</v>
      </c>
      <c r="AX682" s="263"/>
      <c r="AY682" s="264" t="s">
        <v>128</v>
      </c>
      <c r="AZ682" s="265"/>
      <c r="BA682" s="20"/>
      <c r="BB682" s="262" t="s">
        <v>129</v>
      </c>
      <c r="BC682" s="263"/>
      <c r="BD682" s="264" t="s">
        <v>130</v>
      </c>
      <c r="BE682" s="265"/>
      <c r="BF682" s="41"/>
      <c r="BG682" s="266" t="s">
        <v>131</v>
      </c>
      <c r="BH682" s="267"/>
      <c r="BI682" s="268" t="s">
        <v>132</v>
      </c>
      <c r="BJ682" s="269"/>
      <c r="BK682" s="41"/>
      <c r="BL682" s="262" t="s">
        <v>133</v>
      </c>
      <c r="BM682" s="263"/>
      <c r="BN682" s="264" t="s">
        <v>134</v>
      </c>
      <c r="BO682" s="265"/>
      <c r="BP682" s="41"/>
      <c r="BQ682" s="262" t="s">
        <v>135</v>
      </c>
      <c r="BR682" s="263"/>
      <c r="BS682" s="264" t="s">
        <v>136</v>
      </c>
      <c r="BT682" s="265"/>
      <c r="BU682" s="20"/>
      <c r="BV682" s="262" t="s">
        <v>137</v>
      </c>
      <c r="BW682" s="263"/>
      <c r="BX682" s="264" t="s">
        <v>138</v>
      </c>
      <c r="BY682" s="265"/>
      <c r="CA682" s="27" t="s">
        <v>8</v>
      </c>
      <c r="CC682" s="113" t="s">
        <v>74</v>
      </c>
      <c r="CD682" s="13"/>
      <c r="CE682" s="33"/>
      <c r="CF682" s="33"/>
      <c r="CG682" s="33"/>
      <c r="CH682" s="33"/>
    </row>
    <row r="683" spans="2:86" ht="18.600000000000001" customHeight="1" thickTop="1" thickBot="1">
      <c r="B683" s="37">
        <v>1.96</v>
      </c>
      <c r="D683" s="1">
        <v>1</v>
      </c>
      <c r="E683" s="7">
        <v>0</v>
      </c>
      <c r="F683" s="2">
        <v>0</v>
      </c>
      <c r="G683" s="8">
        <v>0</v>
      </c>
      <c r="I683" s="1">
        <v>1</v>
      </c>
      <c r="J683" s="9">
        <v>0</v>
      </c>
      <c r="K683" s="2">
        <v>0</v>
      </c>
      <c r="L683" s="8">
        <f t="shared" ref="L683:L746" si="6359">IF(0=(1-$J$9*$K$9*$B683^2),10^18,$B683*$K$9/(1-$J$9*$K$9*$B683^2))</f>
        <v>21.271059360172281</v>
      </c>
      <c r="N683" s="1">
        <f t="shared" ref="N683" si="6360">D683*I683+F683*I686-E683*J683-G683*J686</f>
        <v>1</v>
      </c>
      <c r="O683" s="9">
        <f t="shared" ref="O683" si="6361">(D683*J683+E683*I683+F683*J686+G683*I686)</f>
        <v>0</v>
      </c>
      <c r="P683" s="2">
        <f t="shared" ref="P683" si="6362">D683*K683+F683*K686-E683*L683-G683*L686</f>
        <v>0</v>
      </c>
      <c r="Q683" s="8">
        <f t="shared" ref="Q683" si="6363">(D683*L683+E683*K683+F683*L686+G683*K686)</f>
        <v>21.271059360172281</v>
      </c>
      <c r="S683" s="1">
        <v>1</v>
      </c>
      <c r="T683" s="7">
        <v>0</v>
      </c>
      <c r="U683" s="2">
        <v>0</v>
      </c>
      <c r="V683" s="8">
        <v>0</v>
      </c>
      <c r="X683" s="1">
        <f t="shared" ref="X683" si="6364">N683*S683+P683*S686-O683*T683-Q683*T686</f>
        <v>-62.0080259416156</v>
      </c>
      <c r="Y683" s="9">
        <f t="shared" ref="Y683" si="6365">(N683*T683+O683*S683+P683*T686+Q683*S686)</f>
        <v>0</v>
      </c>
      <c r="Z683" s="2">
        <f t="shared" ref="Z683" si="6366">N683*U683+P683*U686-O683*V683-Q683*V686</f>
        <v>0</v>
      </c>
      <c r="AA683" s="8">
        <f t="shared" ref="AA683" si="6367">(N683*V683+O683*U683+P683*V686+Q683*U686)</f>
        <v>21.271059360172281</v>
      </c>
      <c r="AB683" s="20"/>
      <c r="AC683" s="1">
        <v>1</v>
      </c>
      <c r="AD683" s="9">
        <v>0</v>
      </c>
      <c r="AE683" s="2">
        <v>0</v>
      </c>
      <c r="AF683" s="8">
        <f t="shared" ref="AF683:AF746" si="6368">IF(0=(1-$AE$9*$AD$9*$B683^2),10^18,$B683*$AE$9/(1-$AE$9*$AD$9*$B683^2))</f>
        <v>-0.78317230266443083</v>
      </c>
      <c r="AH683" s="1">
        <f t="shared" ref="AH683" si="6369">X683*AC683+Z683*AC686-Y683*AD683-AA683*AD686</f>
        <v>-62.0080259416156</v>
      </c>
      <c r="AI683" s="9">
        <f t="shared" ref="AI683" si="6370">(X683*AD683+Y683*AC683+Z683*AD686+AA683*AC686)</f>
        <v>0</v>
      </c>
      <c r="AJ683" s="2">
        <f t="shared" ref="AJ683" si="6371">X683*AE683+Z683*AE686-Y683*AF683-AA683*AF686</f>
        <v>0</v>
      </c>
      <c r="AK683" s="8">
        <f t="shared" ref="AK683" si="6372">(X683*AF683+Y683*AE683+Z683*AF686+AA683*AE686)</f>
        <v>69.834027820543128</v>
      </c>
      <c r="AM683" s="1">
        <v>1</v>
      </c>
      <c r="AN683" s="7">
        <v>0</v>
      </c>
      <c r="AO683" s="2">
        <v>0</v>
      </c>
      <c r="AP683" s="8">
        <v>0</v>
      </c>
      <c r="AR683" s="1">
        <f t="shared" ref="AR683" si="6373">AH683*AM683+AJ683*AM686-AI683*AN683-AK683*AN686</f>
        <v>-236.90651060983203</v>
      </c>
      <c r="AS683" s="9">
        <f t="shared" ref="AS683" si="6374">(AH683*AN683+AI683*AM683+AJ683*AN686+AK683*AM686)</f>
        <v>0</v>
      </c>
      <c r="AT683" s="2">
        <f t="shared" ref="AT683" si="6375">AH683*AO683+AJ683*AO686-AI683*AP683-AK683*AP686</f>
        <v>0</v>
      </c>
      <c r="AU683" s="8">
        <f t="shared" ref="AU683" si="6376">(AH683*AP683+AI683*AO683+AJ683*AP686+AK683*AO686)</f>
        <v>69.834027820543128</v>
      </c>
      <c r="AV683" s="20"/>
      <c r="AW683" s="1">
        <v>1</v>
      </c>
      <c r="AX683" s="9">
        <v>0</v>
      </c>
      <c r="AY683" s="2">
        <v>0</v>
      </c>
      <c r="AZ683" s="8">
        <f t="shared" ref="AZ683:AZ746" si="6377">IF(0=(1-$AX$9*$AY$9*$B683^2),10^18,$B683*$AY$9/(1-$AX$9*$AY$9*$B683^2))</f>
        <v>-1.3169795140572547</v>
      </c>
      <c r="BB683" s="1">
        <f t="shared" ref="BB683" si="6378">AR683*AW683+AT683*AW686-AS683*AX683-AU683*AX686</f>
        <v>-236.90651060983203</v>
      </c>
      <c r="BC683" s="9">
        <f t="shared" ref="BC683" si="6379">(AR683*AX683+AS683*AW683+AT683*AX686+AU683*AW686)</f>
        <v>0</v>
      </c>
      <c r="BD683" s="2">
        <f t="shared" ref="BD683" si="6380">AR683*AY683+AT683*AY686-AS683*AZ683-AU683*AZ686</f>
        <v>0</v>
      </c>
      <c r="BE683" s="8">
        <f t="shared" ref="BE683" si="6381">(AR683*AZ683+AS683*AY683+AT683*AZ686+AU683*AY686)</f>
        <v>381.83504904047959</v>
      </c>
      <c r="BG683" s="1">
        <v>1</v>
      </c>
      <c r="BH683" s="7">
        <v>0</v>
      </c>
      <c r="BI683" s="2">
        <v>0</v>
      </c>
      <c r="BJ683" s="8">
        <v>0</v>
      </c>
      <c r="BK683" s="20"/>
      <c r="BL683" s="1">
        <f t="shared" ref="BL683" si="6382">BB683*BG683+BD683*BG686-BC683*BH683-BE683*BH686</f>
        <v>-862.5661485656002</v>
      </c>
      <c r="BM683" s="9">
        <f t="shared" ref="BM683" si="6383">(BB683*BH683+BC683*BG683+BD683*BH686+BE683*BG686)</f>
        <v>0</v>
      </c>
      <c r="BN683" s="2">
        <f t="shared" ref="BN683" si="6384">BB683*BI683+BD683*BI686-BC683*BJ683-BE683*BJ686</f>
        <v>0</v>
      </c>
      <c r="BO683" s="8">
        <f t="shared" ref="BO683" si="6385">(BB683*BJ683+BC683*BI683+BD683*BJ686+BE683*BI686)</f>
        <v>381.83504904047959</v>
      </c>
      <c r="BP683" s="20"/>
      <c r="BQ683" s="16">
        <v>1</v>
      </c>
      <c r="BR683" s="23">
        <v>0</v>
      </c>
      <c r="BS683" s="14">
        <v>0</v>
      </c>
      <c r="BT683" s="22">
        <v>0</v>
      </c>
      <c r="BV683" s="1">
        <f t="shared" ref="BV683" si="6386">BL683*BQ683+BN683*BQ686-BM683*BR683-BO683*BR686</f>
        <v>-862.5661485656002</v>
      </c>
      <c r="BW683" s="9">
        <f t="shared" ref="BW683" si="6387">(BL683*BR683+BM683*BQ683+BN683*BR686+BO683*BQ686)</f>
        <v>381.83504904047959</v>
      </c>
      <c r="BX683" s="2">
        <f t="shared" ref="BX683" si="6388">BL683*BS683+BN683*BS686-BM683*BT683-BO683*BT686</f>
        <v>0</v>
      </c>
      <c r="BY683" s="8">
        <f t="shared" ref="BY683" si="6389">(BL683*BT683+BM683*BS683+BN683*BT686+BO683*BS686)</f>
        <v>381.83504904047959</v>
      </c>
      <c r="CA683" s="28">
        <f t="shared" ref="CA683" si="6390">20*LOG(((1+$BR$9)/$BR$9)/((BV683+BV686)^2+(BW683+BW686)^2)^0.5)</f>
        <v>-61.327702867017805</v>
      </c>
      <c r="CC683" s="114">
        <f t="shared" ref="CC683" si="6391">((BV683^2+BW683^2)^0.5)/((BV686^2+BW686^2)^0.5)</f>
        <v>0.4426861722235938</v>
      </c>
      <c r="CD683" s="13"/>
      <c r="CE683" s="33"/>
      <c r="CF683" s="33"/>
      <c r="CG683" s="33"/>
      <c r="CH683" s="33"/>
    </row>
    <row r="684" spans="2:86" ht="18.600000000000001" customHeight="1" thickBot="1">
      <c r="D684" s="3"/>
      <c r="G684" s="4"/>
      <c r="I684" s="3"/>
      <c r="L684" s="4"/>
      <c r="N684" s="3"/>
      <c r="Q684" s="4"/>
      <c r="S684" s="3"/>
      <c r="V684" s="4"/>
      <c r="X684" s="3"/>
      <c r="AA684" s="4"/>
      <c r="AC684" s="3"/>
      <c r="AF684" s="4"/>
      <c r="AH684" s="3"/>
      <c r="AK684" s="4"/>
      <c r="AM684" s="3"/>
      <c r="AP684" s="4"/>
      <c r="AR684" s="3"/>
      <c r="AU684" s="4"/>
      <c r="AW684" s="3"/>
      <c r="AZ684" s="4"/>
      <c r="BB684" s="3"/>
      <c r="BE684" s="4"/>
      <c r="BG684" s="3"/>
      <c r="BJ684" s="4"/>
      <c r="BL684" s="3"/>
      <c r="BO684" s="4"/>
      <c r="BQ684" s="16"/>
      <c r="BR684" s="14"/>
      <c r="BS684" s="14"/>
      <c r="BT684" s="17"/>
      <c r="BV684" s="3"/>
      <c r="BY684" s="4"/>
      <c r="CC684" s="115"/>
      <c r="CD684" s="13"/>
      <c r="CE684" s="33"/>
      <c r="CF684" s="33"/>
      <c r="CG684" s="33"/>
      <c r="CH684" s="33"/>
    </row>
    <row r="685" spans="2:86" ht="18.600000000000001" customHeight="1" thickBot="1">
      <c r="D685" s="271" t="s">
        <v>141</v>
      </c>
      <c r="E685" s="272"/>
      <c r="F685" s="273" t="s">
        <v>142</v>
      </c>
      <c r="G685" s="274"/>
      <c r="H685" s="237"/>
      <c r="I685" s="271" t="s">
        <v>143</v>
      </c>
      <c r="J685" s="272"/>
      <c r="K685" s="273" t="s">
        <v>144</v>
      </c>
      <c r="L685" s="274"/>
      <c r="N685" s="262" t="s">
        <v>145</v>
      </c>
      <c r="O685" s="263"/>
      <c r="P685" s="264" t="s">
        <v>146</v>
      </c>
      <c r="Q685" s="265"/>
      <c r="S685" s="271" t="s">
        <v>147</v>
      </c>
      <c r="T685" s="272"/>
      <c r="U685" s="273" t="s">
        <v>148</v>
      </c>
      <c r="V685" s="274"/>
      <c r="W685" s="20"/>
      <c r="X685" s="262" t="s">
        <v>149</v>
      </c>
      <c r="Y685" s="263"/>
      <c r="Z685" s="264" t="s">
        <v>150</v>
      </c>
      <c r="AA685" s="265"/>
      <c r="AB685" s="20"/>
      <c r="AC685" s="271" t="s">
        <v>151</v>
      </c>
      <c r="AD685" s="272"/>
      <c r="AE685" s="273" t="s">
        <v>152</v>
      </c>
      <c r="AF685" s="274"/>
      <c r="AG685" s="20"/>
      <c r="AH685" s="262" t="s">
        <v>153</v>
      </c>
      <c r="AI685" s="263"/>
      <c r="AJ685" s="264" t="s">
        <v>154</v>
      </c>
      <c r="AK685" s="265"/>
      <c r="AL685" s="20"/>
      <c r="AM685" s="271" t="s">
        <v>155</v>
      </c>
      <c r="AN685" s="272"/>
      <c r="AO685" s="273" t="s">
        <v>156</v>
      </c>
      <c r="AP685" s="274"/>
      <c r="AR685" s="262" t="s">
        <v>157</v>
      </c>
      <c r="AS685" s="263"/>
      <c r="AT685" s="264" t="s">
        <v>158</v>
      </c>
      <c r="AU685" s="265"/>
      <c r="AV685" s="41"/>
      <c r="AW685" s="271" t="s">
        <v>159</v>
      </c>
      <c r="AX685" s="272"/>
      <c r="AY685" s="273" t="s">
        <v>160</v>
      </c>
      <c r="AZ685" s="274"/>
      <c r="BA685" s="20"/>
      <c r="BB685" s="262" t="s">
        <v>161</v>
      </c>
      <c r="BC685" s="263"/>
      <c r="BD685" s="264" t="s">
        <v>162</v>
      </c>
      <c r="BE685" s="265"/>
      <c r="BF685" s="41"/>
      <c r="BG685" s="271" t="s">
        <v>163</v>
      </c>
      <c r="BH685" s="272"/>
      <c r="BI685" s="273" t="s">
        <v>164</v>
      </c>
      <c r="BJ685" s="274"/>
      <c r="BK685" s="41"/>
      <c r="BL685" s="262" t="s">
        <v>165</v>
      </c>
      <c r="BM685" s="263"/>
      <c r="BN685" s="264" t="s">
        <v>166</v>
      </c>
      <c r="BO685" s="265"/>
      <c r="BP685" s="41"/>
      <c r="BQ685" s="271" t="s">
        <v>167</v>
      </c>
      <c r="BR685" s="272"/>
      <c r="BS685" s="273" t="s">
        <v>168</v>
      </c>
      <c r="BT685" s="274"/>
      <c r="BU685" s="20"/>
      <c r="BV685" s="262" t="s">
        <v>169</v>
      </c>
      <c r="BW685" s="263"/>
      <c r="BX685" s="264" t="s">
        <v>170</v>
      </c>
      <c r="BY685" s="265"/>
      <c r="CA685" s="55" t="s">
        <v>35</v>
      </c>
      <c r="CC685" s="116" t="s">
        <v>75</v>
      </c>
      <c r="CD685" s="13"/>
      <c r="CE685" s="33"/>
      <c r="CF685" s="33"/>
      <c r="CG685" s="33"/>
      <c r="CH685" s="33"/>
    </row>
    <row r="686" spans="2:86" ht="18.600000000000001" customHeight="1" thickTop="1" thickBot="1">
      <c r="D686" s="1">
        <v>0</v>
      </c>
      <c r="E686" s="9">
        <f t="shared" ref="E686" si="6392">$E$9*$B683</f>
        <v>2.3065280000000001</v>
      </c>
      <c r="F686" s="2">
        <v>1</v>
      </c>
      <c r="G686" s="8">
        <v>0</v>
      </c>
      <c r="I686" s="1">
        <v>0</v>
      </c>
      <c r="J686" s="9">
        <v>0</v>
      </c>
      <c r="K686" s="2">
        <v>1</v>
      </c>
      <c r="L686" s="8">
        <v>0</v>
      </c>
      <c r="N686" s="1">
        <f t="shared" ref="N686" si="6393">D686*I683+F686*I686-E686*J683-G686*J686</f>
        <v>0</v>
      </c>
      <c r="O686" s="9">
        <f t="shared" ref="O686" si="6394">(D686*J683+E686*I683+F686*J686+G686*I686)</f>
        <v>2.3065280000000001</v>
      </c>
      <c r="P686" s="2">
        <f t="shared" ref="P686" si="6395">D686*K683+F686*K686-E686*L683-G686*L686</f>
        <v>-48.062294003899453</v>
      </c>
      <c r="Q686" s="8">
        <f t="shared" ref="Q686" si="6396">(D686*L683+E686*K683+F686*L686+G686*K686)</f>
        <v>0</v>
      </c>
      <c r="S686" s="1">
        <v>0</v>
      </c>
      <c r="T686" s="9">
        <f t="shared" ref="T686" si="6397">$T$9*$B683</f>
        <v>2.962148</v>
      </c>
      <c r="U686" s="2">
        <v>1</v>
      </c>
      <c r="V686" s="8">
        <v>0</v>
      </c>
      <c r="X686" s="1">
        <f t="shared" ref="X686" si="6398">N686*S683+P686*S686-O686*T683-Q686*T686</f>
        <v>0</v>
      </c>
      <c r="Y686" s="9">
        <f t="shared" ref="Y686" si="6399">(N686*T683+O686*S683+P686*T686+Q686*S686)</f>
        <v>-140.06110005906277</v>
      </c>
      <c r="Z686" s="2">
        <f t="shared" ref="Z686" si="6400">N686*U683+P686*U686-O686*V683-Q686*V686</f>
        <v>-48.062294003899453</v>
      </c>
      <c r="AA686" s="8">
        <f t="shared" ref="AA686" si="6401">(N686*V683+O686*U683+P686*V686+Q686*U686)</f>
        <v>0</v>
      </c>
      <c r="AB686" s="20"/>
      <c r="AC686" s="1">
        <v>0</v>
      </c>
      <c r="AD686" s="9">
        <v>0</v>
      </c>
      <c r="AE686" s="2">
        <v>1</v>
      </c>
      <c r="AF686" s="8">
        <v>0</v>
      </c>
      <c r="AH686" s="1">
        <f t="shared" ref="AH686" si="6402">X686*AC683+Z686*AC686-Y686*AD683-AA686*AD686</f>
        <v>0</v>
      </c>
      <c r="AI686" s="9">
        <f t="shared" ref="AI686" si="6403">(X686*AD683+Y686*AC683+Z686*AD686+AA686*AC686)</f>
        <v>-140.06110005906277</v>
      </c>
      <c r="AJ686" s="2">
        <f t="shared" ref="AJ686" si="6404">X686*AE683+Z686*AE686-Y686*AF683-AA686*AF686</f>
        <v>-157.7542682508689</v>
      </c>
      <c r="AK686" s="8">
        <f t="shared" ref="AK686" si="6405">(X686*AF683+Y686*AE683+Z686*AF686+AA686*AE686)</f>
        <v>0</v>
      </c>
      <c r="AM686" s="1">
        <v>0</v>
      </c>
      <c r="AN686" s="9">
        <f t="shared" ref="AN686" si="6406">$AN$9*$B683</f>
        <v>2.5044879999999998</v>
      </c>
      <c r="AO686" s="2">
        <v>1</v>
      </c>
      <c r="AP686" s="8">
        <v>0</v>
      </c>
      <c r="AR686" s="1">
        <f t="shared" ref="AR686" si="6407">AH686*AM683+AJ686*AM686-AI686*AN683-AK686*AN686</f>
        <v>0</v>
      </c>
      <c r="AS686" s="9">
        <f t="shared" ref="AS686" si="6408">(AH686*AN683+AI686*AM683+AJ686*AN686+AK686*AM686)</f>
        <v>-535.1547718421449</v>
      </c>
      <c r="AT686" s="2">
        <f t="shared" ref="AT686" si="6409">AH686*AO683+AJ686*AO686-AI686*AP683-AK686*AP686</f>
        <v>-157.7542682508689</v>
      </c>
      <c r="AU686" s="8">
        <f t="shared" ref="AU686" si="6410">(AH686*AP683+AI686*AO683+AJ686*AP686+AK686*AO686)</f>
        <v>0</v>
      </c>
      <c r="AV686" s="20"/>
      <c r="AW686" s="1">
        <v>0</v>
      </c>
      <c r="AX686" s="9">
        <v>0</v>
      </c>
      <c r="AY686" s="2">
        <v>1</v>
      </c>
      <c r="AZ686" s="8">
        <v>0</v>
      </c>
      <c r="BB686" s="1">
        <f t="shared" ref="BB686" si="6411">AR686*AW683+AT686*AW686-AS686*AX683-AU686*AX686</f>
        <v>0</v>
      </c>
      <c r="BC686" s="9">
        <f t="shared" ref="BC686" si="6412">(AR686*AX683+AS686*AW683+AT686*AX686+AU686*AW686)</f>
        <v>-535.1547718421449</v>
      </c>
      <c r="BD686" s="2">
        <f t="shared" ref="BD686" si="6413">AR686*AY683+AT686*AY686-AS686*AZ683-AU686*AZ686</f>
        <v>-862.54213961695791</v>
      </c>
      <c r="BE686" s="8">
        <f t="shared" ref="BE686" si="6414">(AR686*AZ683+AS686*AY683+AT686*AZ686+AU686*AY686)</f>
        <v>0</v>
      </c>
      <c r="BG686" s="1">
        <v>0</v>
      </c>
      <c r="BH686" s="9">
        <f t="shared" ref="BH686" si="6415">$BH$9*$B683</f>
        <v>1.6385599999999998</v>
      </c>
      <c r="BI686" s="2">
        <v>1</v>
      </c>
      <c r="BJ686" s="8">
        <v>0</v>
      </c>
      <c r="BK686" s="20"/>
      <c r="BL686" s="1">
        <f t="shared" ref="BL686" si="6416">BB686*BG683+BD686*BG686-BC686*BH683-BE686*BH686</f>
        <v>0</v>
      </c>
      <c r="BM686" s="9">
        <f t="shared" ref="BM686" si="6417">(BB686*BH683+BC686*BG683+BD686*BH686+BE686*BG686)</f>
        <v>-1948.4818201329072</v>
      </c>
      <c r="BN686" s="2">
        <f t="shared" ref="BN686" si="6418">BB686*BI683+BD686*BI686-BC686*BJ683-BE686*BJ686</f>
        <v>-862.54213961695791</v>
      </c>
      <c r="BO686" s="8">
        <f t="shared" ref="BO686" si="6419">(BB686*BJ683+BC686*BI683+BD686*BJ686+BE686*BI686)</f>
        <v>0</v>
      </c>
      <c r="BP686" s="20"/>
      <c r="BQ686" s="18">
        <f t="shared" ref="BQ686:BQ749" si="6420">1/$BR$9</f>
        <v>1</v>
      </c>
      <c r="BR686" s="25">
        <v>0</v>
      </c>
      <c r="BS686" s="19">
        <v>1</v>
      </c>
      <c r="BT686" s="24">
        <v>0</v>
      </c>
      <c r="BV686" s="1">
        <f t="shared" ref="BV686" si="6421">BL686*BQ683+BN686*BQ686-BM686*BR683-BO686*BR686</f>
        <v>-862.54213961695791</v>
      </c>
      <c r="BW686" s="9">
        <f t="shared" ref="BW686" si="6422">(BL686*BR683+BM686*BQ683+BN686*BR686+BO686*BQ686)</f>
        <v>-1948.4818201329072</v>
      </c>
      <c r="BX686" s="2">
        <f t="shared" ref="BX686" si="6423">BL686*BS683+BN686*BS686-BM686*BT683-BO686*BT686</f>
        <v>-862.54213961695791</v>
      </c>
      <c r="BY686" s="8">
        <f t="shared" ref="BY686" si="6424">(BL686*BT683+BM686*BS683+BN686*BT686+BO686*BS686)</f>
        <v>0</v>
      </c>
      <c r="CA686" s="56">
        <f t="shared" ref="CA686" si="6425">(180/PI())*ATAN(-1*(BW683+BW686)/(BV683+BV686))</f>
        <v>-42.243970923978026</v>
      </c>
      <c r="CC686" s="117">
        <f t="shared" ref="CC686" si="6426">20*LOG(((1-(10^(CA683/20)^2)*(1-((1-CC683)/(1+CC683))^2))^0.5))</f>
        <v>-2.7216129962191402E-6</v>
      </c>
      <c r="CD686" s="13"/>
      <c r="CE686" s="33"/>
      <c r="CF686" s="33"/>
      <c r="CG686" s="33"/>
      <c r="CH686" s="33"/>
    </row>
    <row r="687" spans="2:86" ht="18.600000000000001" customHeight="1"/>
    <row r="688" spans="2:86" ht="18.600000000000001" customHeight="1" thickBot="1">
      <c r="E688" s="6" t="s">
        <v>3</v>
      </c>
      <c r="J688" s="6" t="s">
        <v>5</v>
      </c>
      <c r="O688" s="6" t="s">
        <v>10</v>
      </c>
      <c r="T688" s="6" t="s">
        <v>6</v>
      </c>
      <c r="Y688" s="6" t="s">
        <v>11</v>
      </c>
      <c r="AD688" s="6" t="s">
        <v>12</v>
      </c>
      <c r="AI688" s="6" t="s">
        <v>13</v>
      </c>
      <c r="AN688" s="6" t="s">
        <v>14</v>
      </c>
      <c r="AS688" s="6" t="s">
        <v>15</v>
      </c>
      <c r="AX688" s="6" t="s">
        <v>19</v>
      </c>
      <c r="BC688" s="6" t="s">
        <v>17</v>
      </c>
      <c r="BH688" s="6" t="s">
        <v>20</v>
      </c>
      <c r="BM688" s="6" t="s">
        <v>18</v>
      </c>
      <c r="BQ688" s="26" t="s">
        <v>16</v>
      </c>
      <c r="BR688" s="26"/>
      <c r="BS688" s="21"/>
      <c r="BT688" s="21"/>
      <c r="BU688" s="21"/>
      <c r="BV688" s="21"/>
      <c r="BW688" s="26" t="s">
        <v>21</v>
      </c>
      <c r="BX688" s="21"/>
      <c r="BY688" s="21"/>
    </row>
    <row r="689" spans="2:86" ht="18.600000000000001" customHeight="1" thickBot="1">
      <c r="B689" s="11"/>
      <c r="D689" s="266" t="s">
        <v>113</v>
      </c>
      <c r="E689" s="267"/>
      <c r="F689" s="268" t="s">
        <v>114</v>
      </c>
      <c r="G689" s="269"/>
      <c r="H689" s="237"/>
      <c r="I689" s="262" t="s">
        <v>0</v>
      </c>
      <c r="J689" s="263"/>
      <c r="K689" s="264" t="s">
        <v>1</v>
      </c>
      <c r="L689" s="265"/>
      <c r="M689" s="21"/>
      <c r="N689" s="262" t="s">
        <v>115</v>
      </c>
      <c r="O689" s="263"/>
      <c r="P689" s="264" t="s">
        <v>116</v>
      </c>
      <c r="Q689" s="265"/>
      <c r="R689" s="21"/>
      <c r="S689" s="266" t="s">
        <v>117</v>
      </c>
      <c r="T689" s="267"/>
      <c r="U689" s="268" t="s">
        <v>118</v>
      </c>
      <c r="V689" s="269"/>
      <c r="W689" s="20"/>
      <c r="X689" s="262" t="s">
        <v>119</v>
      </c>
      <c r="Y689" s="263"/>
      <c r="Z689" s="264" t="s">
        <v>120</v>
      </c>
      <c r="AA689" s="265"/>
      <c r="AB689" s="20"/>
      <c r="AC689" s="262" t="s">
        <v>121</v>
      </c>
      <c r="AD689" s="263"/>
      <c r="AE689" s="264" t="s">
        <v>7</v>
      </c>
      <c r="AF689" s="265"/>
      <c r="AG689" s="20"/>
      <c r="AH689" s="262" t="s">
        <v>122</v>
      </c>
      <c r="AI689" s="263"/>
      <c r="AJ689" s="264" t="s">
        <v>123</v>
      </c>
      <c r="AK689" s="265"/>
      <c r="AL689" s="20"/>
      <c r="AM689" s="266" t="s">
        <v>124</v>
      </c>
      <c r="AN689" s="267"/>
      <c r="AO689" s="268" t="s">
        <v>125</v>
      </c>
      <c r="AP689" s="269"/>
      <c r="AQ689" s="21"/>
      <c r="AR689" s="262" t="s">
        <v>126</v>
      </c>
      <c r="AS689" s="263"/>
      <c r="AT689" s="264" t="s">
        <v>2</v>
      </c>
      <c r="AU689" s="265"/>
      <c r="AV689" s="41"/>
      <c r="AW689" s="262" t="s">
        <v>127</v>
      </c>
      <c r="AX689" s="263"/>
      <c r="AY689" s="264" t="s">
        <v>128</v>
      </c>
      <c r="AZ689" s="265"/>
      <c r="BA689" s="20"/>
      <c r="BB689" s="262" t="s">
        <v>129</v>
      </c>
      <c r="BC689" s="263"/>
      <c r="BD689" s="264" t="s">
        <v>130</v>
      </c>
      <c r="BE689" s="265"/>
      <c r="BF689" s="41"/>
      <c r="BG689" s="266" t="s">
        <v>131</v>
      </c>
      <c r="BH689" s="267"/>
      <c r="BI689" s="268" t="s">
        <v>132</v>
      </c>
      <c r="BJ689" s="269"/>
      <c r="BK689" s="41"/>
      <c r="BL689" s="262" t="s">
        <v>133</v>
      </c>
      <c r="BM689" s="263"/>
      <c r="BN689" s="264" t="s">
        <v>134</v>
      </c>
      <c r="BO689" s="265"/>
      <c r="BP689" s="41"/>
      <c r="BQ689" s="262" t="s">
        <v>135</v>
      </c>
      <c r="BR689" s="263"/>
      <c r="BS689" s="264" t="s">
        <v>136</v>
      </c>
      <c r="BT689" s="265"/>
      <c r="BU689" s="20"/>
      <c r="BV689" s="262" t="s">
        <v>137</v>
      </c>
      <c r="BW689" s="263"/>
      <c r="BX689" s="264" t="s">
        <v>138</v>
      </c>
      <c r="BY689" s="265"/>
      <c r="CA689" s="27" t="s">
        <v>8</v>
      </c>
      <c r="CC689" s="113" t="s">
        <v>74</v>
      </c>
      <c r="CD689" s="13"/>
      <c r="CE689" s="33"/>
      <c r="CF689" s="33"/>
      <c r="CG689" s="33"/>
      <c r="CH689" s="33"/>
    </row>
    <row r="690" spans="2:86" ht="18.600000000000001" customHeight="1" thickTop="1" thickBot="1">
      <c r="B690" s="37">
        <v>1.98</v>
      </c>
      <c r="D690" s="1">
        <v>1</v>
      </c>
      <c r="E690" s="7">
        <v>0</v>
      </c>
      <c r="F690" s="2">
        <v>0</v>
      </c>
      <c r="G690" s="8">
        <v>0</v>
      </c>
      <c r="I690" s="1">
        <v>1</v>
      </c>
      <c r="J690" s="9">
        <v>0</v>
      </c>
      <c r="K690" s="2">
        <v>0</v>
      </c>
      <c r="L690" s="8">
        <f t="shared" ref="L690:L753" si="6427">IF(0=(1-$J$9*$K$9*$B690^2),10^18,$B690*$K$9/(1-$J$9*$K$9*$B690^2))</f>
        <v>25.759563402308935</v>
      </c>
      <c r="N690" s="1">
        <f t="shared" ref="N690" si="6428">D690*I690+F690*I693-E690*J690-G690*J693</f>
        <v>1</v>
      </c>
      <c r="O690" s="9">
        <f t="shared" ref="O690" si="6429">(D690*J690+E690*I690+F690*J693+G690*I693)</f>
        <v>0</v>
      </c>
      <c r="P690" s="2">
        <f t="shared" ref="P690" si="6430">D690*K690+F690*K693-E690*L690-G690*L693</f>
        <v>0</v>
      </c>
      <c r="Q690" s="8">
        <f t="shared" ref="Q690" si="6431">(D690*L690+E690*K690+F690*L693+G690*K693)</f>
        <v>25.759563402308935</v>
      </c>
      <c r="S690" s="1">
        <v>1</v>
      </c>
      <c r="T690" s="7">
        <v>0</v>
      </c>
      <c r="U690" s="2">
        <v>0</v>
      </c>
      <c r="V690" s="8">
        <v>0</v>
      </c>
      <c r="X690" s="1">
        <f t="shared" ref="X690" si="6432">N690*S690+P690*S693-O690*T690-Q690*T693</f>
        <v>-76.0822477764208</v>
      </c>
      <c r="Y690" s="9">
        <f t="shared" ref="Y690" si="6433">(N690*T690+O690*S690+P690*T693+Q690*S693)</f>
        <v>0</v>
      </c>
      <c r="Z690" s="2">
        <f t="shared" ref="Z690" si="6434">N690*U690+P690*U693-O690*V690-Q690*V693</f>
        <v>0</v>
      </c>
      <c r="AA690" s="8">
        <f t="shared" ref="AA690" si="6435">(N690*V690+O690*U690+P690*V693+Q690*U693)</f>
        <v>25.759563402308935</v>
      </c>
      <c r="AB690" s="20"/>
      <c r="AC690" s="1">
        <v>1</v>
      </c>
      <c r="AD690" s="9">
        <v>0</v>
      </c>
      <c r="AE690" s="2">
        <v>0</v>
      </c>
      <c r="AF690" s="8">
        <f t="shared" ref="AF690:AF753" si="6436">IF(0=(1-$AE$9*$AD$9*$B690^2),10^18,$B690*$AE$9/(1-$AE$9*$AD$9*$B690^2))</f>
        <v>-0.76675566455306521</v>
      </c>
      <c r="AH690" s="1">
        <f t="shared" ref="AH690" si="6437">X690*AC690+Z690*AC693-Y690*AD690-AA690*AD693</f>
        <v>-76.0822477764208</v>
      </c>
      <c r="AI690" s="9">
        <f t="shared" ref="AI690" si="6438">(X690*AD690+Y690*AC690+Z690*AD693+AA690*AC693)</f>
        <v>0</v>
      </c>
      <c r="AJ690" s="2">
        <f t="shared" ref="AJ690" si="6439">X690*AE690+Z690*AE693-Y690*AF690-AA690*AF693</f>
        <v>0</v>
      </c>
      <c r="AK690" s="8">
        <f t="shared" ref="AK690" si="6440">(X690*AF690+Y690*AE690+Z690*AF693+AA690*AE693)</f>
        <v>84.096057856809438</v>
      </c>
      <c r="AM690" s="1">
        <v>1</v>
      </c>
      <c r="AN690" s="7">
        <v>0</v>
      </c>
      <c r="AO690" s="2">
        <v>0</v>
      </c>
      <c r="AP690" s="8">
        <v>0</v>
      </c>
      <c r="AR690" s="1">
        <f t="shared" ref="AR690" si="6441">AH690*AM690+AJ690*AM693-AI690*AN690-AK690*AN693</f>
        <v>-288.84897438069441</v>
      </c>
      <c r="AS690" s="9">
        <f t="shared" ref="AS690" si="6442">(AH690*AN690+AI690*AM690+AJ690*AN693+AK690*AM693)</f>
        <v>0</v>
      </c>
      <c r="AT690" s="2">
        <f t="shared" ref="AT690" si="6443">AH690*AO690+AJ690*AO693-AI690*AP690-AK690*AP693</f>
        <v>0</v>
      </c>
      <c r="AU690" s="8">
        <f t="shared" ref="AU690" si="6444">(AH690*AP690+AI690*AO690+AJ690*AP693+AK690*AO693)</f>
        <v>84.096057856809438</v>
      </c>
      <c r="AV690" s="20"/>
      <c r="AW690" s="1">
        <v>1</v>
      </c>
      <c r="AX690" s="9">
        <v>0</v>
      </c>
      <c r="AY690" s="2">
        <v>0</v>
      </c>
      <c r="AZ690" s="8">
        <f t="shared" ref="AZ690:AZ753" si="6445">IF(0=(1-$AX$9*$AY$9*$B690^2),10^18,$B690*$AY$9/(1-$AX$9*$AY$9*$B690^2))</f>
        <v>-1.2820782971461699</v>
      </c>
      <c r="BB690" s="1">
        <f t="shared" ref="BB690" si="6446">AR690*AW690+AT690*AW693-AS690*AX690-AU690*AX693</f>
        <v>-288.84897438069441</v>
      </c>
      <c r="BC690" s="9">
        <f t="shared" ref="BC690" si="6447">(AR690*AX690+AS690*AW690+AT690*AX693+AU690*AW693)</f>
        <v>0</v>
      </c>
      <c r="BD690" s="2">
        <f t="shared" ref="BD690" si="6448">AR690*AY690+AT690*AY693-AS690*AZ690-AU690*AZ693</f>
        <v>0</v>
      </c>
      <c r="BE690" s="8">
        <f t="shared" ref="BE690" si="6449">(AR690*AZ690+AS690*AY690+AT690*AZ693+AU690*AY693)</f>
        <v>454.42305906322781</v>
      </c>
      <c r="BG690" s="1">
        <v>1</v>
      </c>
      <c r="BH690" s="7">
        <v>0</v>
      </c>
      <c r="BI690" s="2">
        <v>0</v>
      </c>
      <c r="BJ690" s="8">
        <v>0</v>
      </c>
      <c r="BK690" s="20"/>
      <c r="BL690" s="1">
        <f t="shared" ref="BL690" si="6450">BB690*BG690+BD690*BG693-BC690*BH690-BE690*BH693</f>
        <v>-1041.0463755868741</v>
      </c>
      <c r="BM690" s="9">
        <f t="shared" ref="BM690" si="6451">(BB690*BH690+BC690*BG690+BD690*BH693+BE690*BG693)</f>
        <v>0</v>
      </c>
      <c r="BN690" s="2">
        <f t="shared" ref="BN690" si="6452">BB690*BI690+BD690*BI693-BC690*BJ690-BE690*BJ693</f>
        <v>0</v>
      </c>
      <c r="BO690" s="8">
        <f t="shared" ref="BO690" si="6453">(BB690*BJ690+BC690*BI690+BD690*BJ693+BE690*BI693)</f>
        <v>454.42305906322781</v>
      </c>
      <c r="BP690" s="20"/>
      <c r="BQ690" s="16">
        <v>1</v>
      </c>
      <c r="BR690" s="23">
        <v>0</v>
      </c>
      <c r="BS690" s="14">
        <v>0</v>
      </c>
      <c r="BT690" s="22">
        <v>0</v>
      </c>
      <c r="BV690" s="1">
        <f t="shared" ref="BV690" si="6454">BL690*BQ690+BN690*BQ693-BM690*BR690-BO690*BR693</f>
        <v>-1041.0463755868741</v>
      </c>
      <c r="BW690" s="9">
        <f t="shared" ref="BW690" si="6455">(BL690*BR690+BM690*BQ690+BN690*BR693+BO690*BQ693)</f>
        <v>454.42305906322781</v>
      </c>
      <c r="BX690" s="2">
        <f t="shared" ref="BX690" si="6456">BL690*BS690+BN690*BS693-BM690*BT690-BO690*BT693</f>
        <v>0</v>
      </c>
      <c r="BY690" s="8">
        <f t="shared" ref="BY690" si="6457">(BL690*BT690+BM690*BS690+BN690*BT693+BO690*BS693)</f>
        <v>454.42305906322781</v>
      </c>
      <c r="CA690" s="28">
        <f t="shared" ref="CA690" si="6458">20*LOG(((1+$BR$9)/$BR$9)/((BV690+BV693)^2+(BW690+BW693)^2)^0.5)</f>
        <v>-63.043652851924051</v>
      </c>
      <c r="CC690" s="114">
        <f t="shared" ref="CC690" si="6459">((BV690^2+BW690^2)^0.5)/((BV693^2+BW693^2)^0.5)</f>
        <v>0.43651839733139269</v>
      </c>
      <c r="CD690" s="13"/>
      <c r="CE690" s="33"/>
      <c r="CF690" s="33"/>
      <c r="CG690" s="33"/>
      <c r="CH690" s="33"/>
    </row>
    <row r="691" spans="2:86" ht="18.600000000000001" customHeight="1" thickBot="1">
      <c r="D691" s="3"/>
      <c r="G691" s="4"/>
      <c r="I691" s="3"/>
      <c r="L691" s="4"/>
      <c r="N691" s="3"/>
      <c r="Q691" s="4"/>
      <c r="S691" s="3"/>
      <c r="V691" s="4"/>
      <c r="X691" s="3"/>
      <c r="AA691" s="4"/>
      <c r="AC691" s="3"/>
      <c r="AF691" s="4"/>
      <c r="AH691" s="3"/>
      <c r="AK691" s="4"/>
      <c r="AM691" s="3"/>
      <c r="AP691" s="4"/>
      <c r="AR691" s="3"/>
      <c r="AU691" s="4"/>
      <c r="AW691" s="3"/>
      <c r="AZ691" s="4"/>
      <c r="BB691" s="3"/>
      <c r="BE691" s="4"/>
      <c r="BG691" s="3"/>
      <c r="BJ691" s="4"/>
      <c r="BL691" s="3"/>
      <c r="BO691" s="4"/>
      <c r="BQ691" s="16"/>
      <c r="BR691" s="14"/>
      <c r="BS691" s="14"/>
      <c r="BT691" s="17"/>
      <c r="BV691" s="3"/>
      <c r="BY691" s="4"/>
      <c r="CC691" s="115"/>
      <c r="CD691" s="13"/>
      <c r="CE691" s="33"/>
      <c r="CF691" s="33"/>
      <c r="CG691" s="33"/>
      <c r="CH691" s="33"/>
    </row>
    <row r="692" spans="2:86" ht="18.600000000000001" customHeight="1" thickBot="1">
      <c r="D692" s="271" t="s">
        <v>141</v>
      </c>
      <c r="E692" s="272"/>
      <c r="F692" s="273" t="s">
        <v>142</v>
      </c>
      <c r="G692" s="274"/>
      <c r="H692" s="237"/>
      <c r="I692" s="271" t="s">
        <v>143</v>
      </c>
      <c r="J692" s="272"/>
      <c r="K692" s="273" t="s">
        <v>144</v>
      </c>
      <c r="L692" s="274"/>
      <c r="N692" s="262" t="s">
        <v>145</v>
      </c>
      <c r="O692" s="263"/>
      <c r="P692" s="264" t="s">
        <v>146</v>
      </c>
      <c r="Q692" s="265"/>
      <c r="S692" s="271" t="s">
        <v>147</v>
      </c>
      <c r="T692" s="272"/>
      <c r="U692" s="273" t="s">
        <v>148</v>
      </c>
      <c r="V692" s="274"/>
      <c r="W692" s="20"/>
      <c r="X692" s="262" t="s">
        <v>149</v>
      </c>
      <c r="Y692" s="263"/>
      <c r="Z692" s="264" t="s">
        <v>150</v>
      </c>
      <c r="AA692" s="265"/>
      <c r="AB692" s="20"/>
      <c r="AC692" s="271" t="s">
        <v>151</v>
      </c>
      <c r="AD692" s="272"/>
      <c r="AE692" s="273" t="s">
        <v>152</v>
      </c>
      <c r="AF692" s="274"/>
      <c r="AG692" s="20"/>
      <c r="AH692" s="262" t="s">
        <v>153</v>
      </c>
      <c r="AI692" s="263"/>
      <c r="AJ692" s="264" t="s">
        <v>154</v>
      </c>
      <c r="AK692" s="265"/>
      <c r="AL692" s="20"/>
      <c r="AM692" s="271" t="s">
        <v>155</v>
      </c>
      <c r="AN692" s="272"/>
      <c r="AO692" s="273" t="s">
        <v>156</v>
      </c>
      <c r="AP692" s="274"/>
      <c r="AR692" s="262" t="s">
        <v>157</v>
      </c>
      <c r="AS692" s="263"/>
      <c r="AT692" s="264" t="s">
        <v>158</v>
      </c>
      <c r="AU692" s="265"/>
      <c r="AV692" s="41"/>
      <c r="AW692" s="271" t="s">
        <v>159</v>
      </c>
      <c r="AX692" s="272"/>
      <c r="AY692" s="273" t="s">
        <v>160</v>
      </c>
      <c r="AZ692" s="274"/>
      <c r="BA692" s="20"/>
      <c r="BB692" s="262" t="s">
        <v>161</v>
      </c>
      <c r="BC692" s="263"/>
      <c r="BD692" s="264" t="s">
        <v>162</v>
      </c>
      <c r="BE692" s="265"/>
      <c r="BF692" s="41"/>
      <c r="BG692" s="271" t="s">
        <v>163</v>
      </c>
      <c r="BH692" s="272"/>
      <c r="BI692" s="273" t="s">
        <v>164</v>
      </c>
      <c r="BJ692" s="274"/>
      <c r="BK692" s="41"/>
      <c r="BL692" s="262" t="s">
        <v>165</v>
      </c>
      <c r="BM692" s="263"/>
      <c r="BN692" s="264" t="s">
        <v>166</v>
      </c>
      <c r="BO692" s="265"/>
      <c r="BP692" s="41"/>
      <c r="BQ692" s="271" t="s">
        <v>167</v>
      </c>
      <c r="BR692" s="272"/>
      <c r="BS692" s="273" t="s">
        <v>168</v>
      </c>
      <c r="BT692" s="274"/>
      <c r="BU692" s="20"/>
      <c r="BV692" s="262" t="s">
        <v>169</v>
      </c>
      <c r="BW692" s="263"/>
      <c r="BX692" s="264" t="s">
        <v>170</v>
      </c>
      <c r="BY692" s="265"/>
      <c r="CA692" s="55" t="s">
        <v>35</v>
      </c>
      <c r="CC692" s="116" t="s">
        <v>75</v>
      </c>
      <c r="CD692" s="13"/>
      <c r="CE692" s="33"/>
      <c r="CF692" s="33"/>
      <c r="CG692" s="33"/>
      <c r="CH692" s="33"/>
    </row>
    <row r="693" spans="2:86" ht="18.600000000000001" customHeight="1" thickTop="1" thickBot="1">
      <c r="D693" s="1">
        <v>0</v>
      </c>
      <c r="E693" s="9">
        <f t="shared" ref="E693" si="6460">$E$9*$B690</f>
        <v>2.3300640000000001</v>
      </c>
      <c r="F693" s="2">
        <v>1</v>
      </c>
      <c r="G693" s="8">
        <v>0</v>
      </c>
      <c r="I693" s="1">
        <v>0</v>
      </c>
      <c r="J693" s="9">
        <v>0</v>
      </c>
      <c r="K693" s="2">
        <v>1</v>
      </c>
      <c r="L693" s="8">
        <v>0</v>
      </c>
      <c r="N693" s="1">
        <f t="shared" ref="N693" si="6461">D693*I690+F693*I693-E693*J690-G693*J693</f>
        <v>0</v>
      </c>
      <c r="O693" s="9">
        <f t="shared" ref="O693" si="6462">(D693*J690+E693*I690+F693*J693+G693*I693)</f>
        <v>2.3300640000000001</v>
      </c>
      <c r="P693" s="2">
        <f t="shared" ref="P693" si="6463">D693*K690+F693*K693-E693*L690-G693*L693</f>
        <v>-59.021431339437569</v>
      </c>
      <c r="Q693" s="8">
        <f t="shared" ref="Q693" si="6464">(D693*L690+E693*K690+F693*L693+G693*K693)</f>
        <v>0</v>
      </c>
      <c r="S693" s="1">
        <v>0</v>
      </c>
      <c r="T693" s="9">
        <f t="shared" ref="T693" si="6465">$T$9*$B690</f>
        <v>2.9923740000000003</v>
      </c>
      <c r="U693" s="2">
        <v>1</v>
      </c>
      <c r="V693" s="8">
        <v>0</v>
      </c>
      <c r="X693" s="1">
        <f t="shared" ref="X693" si="6466">N693*S690+P693*S693-O693*T690-Q693*T693</f>
        <v>0</v>
      </c>
      <c r="Y693" s="9">
        <f t="shared" ref="Y693" si="6467">(N693*T690+O693*S690+P693*T693+Q693*S693)</f>
        <v>-174.28413258291818</v>
      </c>
      <c r="Z693" s="2">
        <f t="shared" ref="Z693" si="6468">N693*U690+P693*U693-O693*V690-Q693*V693</f>
        <v>-59.021431339437569</v>
      </c>
      <c r="AA693" s="8">
        <f t="shared" ref="AA693" si="6469">(N693*V690+O693*U690+P693*V693+Q693*U693)</f>
        <v>0</v>
      </c>
      <c r="AB693" s="20"/>
      <c r="AC693" s="1">
        <v>0</v>
      </c>
      <c r="AD693" s="9">
        <v>0</v>
      </c>
      <c r="AE693" s="2">
        <v>1</v>
      </c>
      <c r="AF693" s="8">
        <v>0</v>
      </c>
      <c r="AH693" s="1">
        <f t="shared" ref="AH693" si="6470">X693*AC690+Z693*AC693-Y693*AD690-AA693*AD693</f>
        <v>0</v>
      </c>
      <c r="AI693" s="9">
        <f t="shared" ref="AI693" si="6471">(X693*AD690+Y693*AC690+Z693*AD693+AA693*AC693)</f>
        <v>-174.28413258291818</v>
      </c>
      <c r="AJ693" s="2">
        <f t="shared" ref="AJ693" si="6472">X693*AE690+Z693*AE693-Y693*AF690-AA693*AF693</f>
        <v>-192.65477723910755</v>
      </c>
      <c r="AK693" s="8">
        <f t="shared" ref="AK693" si="6473">(X693*AF690+Y693*AE690+Z693*AF693+AA693*AE693)</f>
        <v>0</v>
      </c>
      <c r="AM693" s="1">
        <v>0</v>
      </c>
      <c r="AN693" s="9">
        <f t="shared" ref="AN693" si="6474">$AN$9*$B690</f>
        <v>2.5300440000000002</v>
      </c>
      <c r="AO693" s="2">
        <v>1</v>
      </c>
      <c r="AP693" s="8">
        <v>0</v>
      </c>
      <c r="AR693" s="1">
        <f t="shared" ref="AR693" si="6475">AH693*AM690+AJ693*AM693-AI693*AN690-AK693*AN693</f>
        <v>0</v>
      </c>
      <c r="AS693" s="9">
        <f t="shared" ref="AS693" si="6476">(AH693*AN690+AI693*AM690+AJ693*AN693+AK693*AM693)</f>
        <v>-661.70919580805889</v>
      </c>
      <c r="AT693" s="2">
        <f t="shared" ref="AT693" si="6477">AH693*AO690+AJ693*AO693-AI693*AP690-AK693*AP693</f>
        <v>-192.65477723910755</v>
      </c>
      <c r="AU693" s="8">
        <f t="shared" ref="AU693" si="6478">(AH693*AP690+AI693*AO690+AJ693*AP693+AK693*AO693)</f>
        <v>0</v>
      </c>
      <c r="AV693" s="20"/>
      <c r="AW693" s="1">
        <v>0</v>
      </c>
      <c r="AX693" s="9">
        <v>0</v>
      </c>
      <c r="AY693" s="2">
        <v>1</v>
      </c>
      <c r="AZ693" s="8">
        <v>0</v>
      </c>
      <c r="BB693" s="1">
        <f t="shared" ref="BB693" si="6479">AR693*AW690+AT693*AW693-AS693*AX690-AU693*AX693</f>
        <v>0</v>
      </c>
      <c r="BC693" s="9">
        <f t="shared" ref="BC693" si="6480">(AR693*AX690+AS693*AW690+AT693*AX693+AU693*AW693)</f>
        <v>-661.70919580805889</v>
      </c>
      <c r="BD693" s="2">
        <f t="shared" ref="BD693" si="6481">AR693*AY690+AT693*AY693-AS693*AZ690-AU693*AZ693</f>
        <v>-1041.0177762066653</v>
      </c>
      <c r="BE693" s="8">
        <f t="shared" ref="BE693" si="6482">(AR693*AZ690+AS693*AY690+AT693*AZ693+AU693*AY693)</f>
        <v>0</v>
      </c>
      <c r="BG693" s="1">
        <v>0</v>
      </c>
      <c r="BH693" s="9">
        <f t="shared" ref="BH693" si="6483">$BH$9*$B690</f>
        <v>1.6552799999999999</v>
      </c>
      <c r="BI693" s="2">
        <v>1</v>
      </c>
      <c r="BJ693" s="8">
        <v>0</v>
      </c>
      <c r="BK693" s="20"/>
      <c r="BL693" s="1">
        <f t="shared" ref="BL693" si="6484">BB693*BG690+BD693*BG693-BC693*BH690-BE693*BH693</f>
        <v>0</v>
      </c>
      <c r="BM693" s="9">
        <f t="shared" ref="BM693" si="6485">(BB693*BH690+BC693*BG690+BD693*BH693+BE693*BG693)</f>
        <v>-2384.8851004074277</v>
      </c>
      <c r="BN693" s="2">
        <f t="shared" ref="BN693" si="6486">BB693*BI690+BD693*BI693-BC693*BJ690-BE693*BJ693</f>
        <v>-1041.0177762066653</v>
      </c>
      <c r="BO693" s="8">
        <f t="shared" ref="BO693" si="6487">(BB693*BJ690+BC693*BI690+BD693*BJ693+BE693*BI693)</f>
        <v>0</v>
      </c>
      <c r="BP693" s="20"/>
      <c r="BQ693" s="18">
        <f t="shared" ref="BQ693:BQ756" si="6488">1/$BR$9</f>
        <v>1</v>
      </c>
      <c r="BR693" s="25">
        <v>0</v>
      </c>
      <c r="BS693" s="19">
        <v>1</v>
      </c>
      <c r="BT693" s="24">
        <v>0</v>
      </c>
      <c r="BV693" s="1">
        <f t="shared" ref="BV693" si="6489">BL693*BQ690+BN693*BQ693-BM693*BR690-BO693*BR693</f>
        <v>-1041.0177762066653</v>
      </c>
      <c r="BW693" s="9">
        <f t="shared" ref="BW693" si="6490">(BL693*BR690+BM693*BQ690+BN693*BR693+BO693*BQ693)</f>
        <v>-2384.8851004074277</v>
      </c>
      <c r="BX693" s="2">
        <f t="shared" ref="BX693" si="6491">BL693*BS690+BN693*BS693-BM693*BT690-BO693*BT693</f>
        <v>-1041.0177762066653</v>
      </c>
      <c r="BY693" s="8">
        <f t="shared" ref="BY693" si="6492">(BL693*BT690+BM693*BS690+BN693*BT693+BO693*BS693)</f>
        <v>0</v>
      </c>
      <c r="CA693" s="56">
        <f t="shared" ref="CA693" si="6493">(180/PI())*ATAN(-1*(BW690+BW693)/(BV690+BV693))</f>
        <v>-42.836267961694936</v>
      </c>
      <c r="CC693" s="117">
        <f t="shared" ref="CC693" si="6494">20*LOG(((1-(10^(CA690/20)^2)*(1-((1-CC690)/(1+CC690))^2))^0.5))</f>
        <v>-1.8233048029691893E-6</v>
      </c>
      <c r="CD693" s="13"/>
      <c r="CE693" s="33"/>
      <c r="CF693" s="33"/>
      <c r="CG693" s="33"/>
      <c r="CH693" s="33"/>
    </row>
    <row r="694" spans="2:86" ht="18.600000000000001" customHeight="1"/>
    <row r="695" spans="2:86" ht="18.600000000000001" customHeight="1" thickBot="1">
      <c r="E695" s="6" t="s">
        <v>3</v>
      </c>
      <c r="J695" s="6" t="s">
        <v>5</v>
      </c>
      <c r="O695" s="6" t="s">
        <v>10</v>
      </c>
      <c r="T695" s="6" t="s">
        <v>6</v>
      </c>
      <c r="Y695" s="6" t="s">
        <v>11</v>
      </c>
      <c r="AD695" s="6" t="s">
        <v>12</v>
      </c>
      <c r="AI695" s="6" t="s">
        <v>13</v>
      </c>
      <c r="AN695" s="6" t="s">
        <v>14</v>
      </c>
      <c r="AS695" s="6" t="s">
        <v>15</v>
      </c>
      <c r="AX695" s="6" t="s">
        <v>19</v>
      </c>
      <c r="BC695" s="6" t="s">
        <v>17</v>
      </c>
      <c r="BH695" s="6" t="s">
        <v>20</v>
      </c>
      <c r="BM695" s="6" t="s">
        <v>18</v>
      </c>
      <c r="BQ695" s="26" t="s">
        <v>16</v>
      </c>
      <c r="BR695" s="26"/>
      <c r="BS695" s="21"/>
      <c r="BT695" s="21"/>
      <c r="BU695" s="21"/>
      <c r="BV695" s="21"/>
      <c r="BW695" s="26" t="s">
        <v>21</v>
      </c>
      <c r="BX695" s="21"/>
      <c r="BY695" s="21"/>
    </row>
    <row r="696" spans="2:86" ht="18.600000000000001" customHeight="1" thickBot="1">
      <c r="B696" s="11"/>
      <c r="D696" s="266" t="s">
        <v>113</v>
      </c>
      <c r="E696" s="267"/>
      <c r="F696" s="268" t="s">
        <v>114</v>
      </c>
      <c r="G696" s="269"/>
      <c r="H696" s="237"/>
      <c r="I696" s="262" t="s">
        <v>0</v>
      </c>
      <c r="J696" s="263"/>
      <c r="K696" s="264" t="s">
        <v>1</v>
      </c>
      <c r="L696" s="265"/>
      <c r="M696" s="21"/>
      <c r="N696" s="262" t="s">
        <v>115</v>
      </c>
      <c r="O696" s="263"/>
      <c r="P696" s="264" t="s">
        <v>116</v>
      </c>
      <c r="Q696" s="265"/>
      <c r="R696" s="21"/>
      <c r="S696" s="266" t="s">
        <v>117</v>
      </c>
      <c r="T696" s="267"/>
      <c r="U696" s="268" t="s">
        <v>118</v>
      </c>
      <c r="V696" s="269"/>
      <c r="W696" s="20"/>
      <c r="X696" s="262" t="s">
        <v>119</v>
      </c>
      <c r="Y696" s="263"/>
      <c r="Z696" s="264" t="s">
        <v>120</v>
      </c>
      <c r="AA696" s="265"/>
      <c r="AB696" s="20"/>
      <c r="AC696" s="262" t="s">
        <v>121</v>
      </c>
      <c r="AD696" s="263"/>
      <c r="AE696" s="264" t="s">
        <v>7</v>
      </c>
      <c r="AF696" s="265"/>
      <c r="AG696" s="20"/>
      <c r="AH696" s="262" t="s">
        <v>122</v>
      </c>
      <c r="AI696" s="263"/>
      <c r="AJ696" s="264" t="s">
        <v>123</v>
      </c>
      <c r="AK696" s="265"/>
      <c r="AL696" s="20"/>
      <c r="AM696" s="266" t="s">
        <v>124</v>
      </c>
      <c r="AN696" s="267"/>
      <c r="AO696" s="268" t="s">
        <v>125</v>
      </c>
      <c r="AP696" s="269"/>
      <c r="AQ696" s="21"/>
      <c r="AR696" s="262" t="s">
        <v>126</v>
      </c>
      <c r="AS696" s="263"/>
      <c r="AT696" s="264" t="s">
        <v>2</v>
      </c>
      <c r="AU696" s="265"/>
      <c r="AV696" s="41"/>
      <c r="AW696" s="262" t="s">
        <v>127</v>
      </c>
      <c r="AX696" s="263"/>
      <c r="AY696" s="264" t="s">
        <v>128</v>
      </c>
      <c r="AZ696" s="265"/>
      <c r="BA696" s="20"/>
      <c r="BB696" s="262" t="s">
        <v>129</v>
      </c>
      <c r="BC696" s="263"/>
      <c r="BD696" s="264" t="s">
        <v>130</v>
      </c>
      <c r="BE696" s="265"/>
      <c r="BF696" s="41"/>
      <c r="BG696" s="266" t="s">
        <v>131</v>
      </c>
      <c r="BH696" s="267"/>
      <c r="BI696" s="268" t="s">
        <v>132</v>
      </c>
      <c r="BJ696" s="269"/>
      <c r="BK696" s="41"/>
      <c r="BL696" s="262" t="s">
        <v>133</v>
      </c>
      <c r="BM696" s="263"/>
      <c r="BN696" s="264" t="s">
        <v>134</v>
      </c>
      <c r="BO696" s="265"/>
      <c r="BP696" s="41"/>
      <c r="BQ696" s="262" t="s">
        <v>135</v>
      </c>
      <c r="BR696" s="263"/>
      <c r="BS696" s="264" t="s">
        <v>136</v>
      </c>
      <c r="BT696" s="265"/>
      <c r="BU696" s="20"/>
      <c r="BV696" s="262" t="s">
        <v>137</v>
      </c>
      <c r="BW696" s="263"/>
      <c r="BX696" s="264" t="s">
        <v>138</v>
      </c>
      <c r="BY696" s="265"/>
      <c r="CA696" s="27" t="s">
        <v>8</v>
      </c>
      <c r="CC696" s="113" t="s">
        <v>74</v>
      </c>
      <c r="CD696" s="13"/>
      <c r="CE696" s="33"/>
      <c r="CF696" s="33"/>
      <c r="CG696" s="33"/>
      <c r="CH696" s="33"/>
    </row>
    <row r="697" spans="2:86" ht="18.600000000000001" customHeight="1" thickTop="1" thickBot="1">
      <c r="B697" s="37">
        <v>2</v>
      </c>
      <c r="D697" s="1">
        <v>1</v>
      </c>
      <c r="E697" s="7">
        <v>0</v>
      </c>
      <c r="F697" s="2">
        <v>0</v>
      </c>
      <c r="G697" s="8">
        <v>0</v>
      </c>
      <c r="I697" s="1">
        <v>1</v>
      </c>
      <c r="J697" s="9">
        <v>0</v>
      </c>
      <c r="K697" s="2">
        <v>0</v>
      </c>
      <c r="L697" s="8">
        <f t="shared" ref="L697:L760" si="6495">IF(0=(1-$J$9*$K$9*$B697^2),10^18,$B697*$K$9/(1-$J$9*$K$9*$B697^2))</f>
        <v>32.557267489550476</v>
      </c>
      <c r="N697" s="1">
        <f t="shared" ref="N697" si="6496">D697*I697+F697*I700-E697*J697-G697*J700</f>
        <v>1</v>
      </c>
      <c r="O697" s="9">
        <f t="shared" ref="O697" si="6497">(D697*J697+E697*I697+F697*J700+G697*I700)</f>
        <v>0</v>
      </c>
      <c r="P697" s="2">
        <f t="shared" ref="P697" si="6498">D697*K697+F697*K700-E697*L697-G697*L700</f>
        <v>0</v>
      </c>
      <c r="Q697" s="8">
        <f t="shared" ref="Q697" si="6499">(D697*L697+E697*K697+F697*L700+G697*K700)</f>
        <v>32.557267489550476</v>
      </c>
      <c r="S697" s="1">
        <v>1</v>
      </c>
      <c r="T697" s="7">
        <v>0</v>
      </c>
      <c r="U697" s="2">
        <v>0</v>
      </c>
      <c r="V697" s="8">
        <v>0</v>
      </c>
      <c r="X697" s="1">
        <f t="shared" ref="X697" si="6500">N697*S697+P697*S700-O697*T697-Q697*T700</f>
        <v>-97.407596713915268</v>
      </c>
      <c r="Y697" s="9">
        <f t="shared" ref="Y697" si="6501">(N697*T697+O697*S697+P697*T700+Q697*S700)</f>
        <v>0</v>
      </c>
      <c r="Z697" s="2">
        <f t="shared" ref="Z697" si="6502">N697*U697+P697*U700-O697*V697-Q697*V700</f>
        <v>0</v>
      </c>
      <c r="AA697" s="8">
        <f t="shared" ref="AA697" si="6503">(N697*V697+O697*U697+P697*V700+Q697*U700)</f>
        <v>32.557267489550476</v>
      </c>
      <c r="AB697" s="20"/>
      <c r="AC697" s="1">
        <v>1</v>
      </c>
      <c r="AD697" s="9">
        <v>0</v>
      </c>
      <c r="AE697" s="2">
        <v>0</v>
      </c>
      <c r="AF697" s="8">
        <f t="shared" ref="AF697:AF760" si="6504">IF(0=(1-$AE$9*$AD$9*$B697^2),10^18,$B697*$AE$9/(1-$AE$9*$AD$9*$B697^2))</f>
        <v>-0.75109344266376743</v>
      </c>
      <c r="AH697" s="1">
        <f t="shared" ref="AH697" si="6505">X697*AC697+Z697*AC700-Y697*AD697-AA697*AD700</f>
        <v>-97.407596713915268</v>
      </c>
      <c r="AI697" s="9">
        <f t="shared" ref="AI697" si="6506">(X697*AD697+Y697*AC697+Z697*AD700+AA697*AC700)</f>
        <v>0</v>
      </c>
      <c r="AJ697" s="2">
        <f t="shared" ref="AJ697" si="6507">X697*AE697+Z697*AE700-Y697*AF697-AA697*AF700</f>
        <v>0</v>
      </c>
      <c r="AK697" s="8">
        <f t="shared" ref="AK697" si="6508">(X697*AF697+Y697*AE697+Z697*AF700+AA697*AE700)</f>
        <v>105.71947464700898</v>
      </c>
      <c r="AM697" s="1">
        <v>1</v>
      </c>
      <c r="AN697" s="7">
        <v>0</v>
      </c>
      <c r="AO697" s="2">
        <v>0</v>
      </c>
      <c r="AP697" s="8">
        <v>0</v>
      </c>
      <c r="AR697" s="1">
        <f t="shared" ref="AR697" si="6509">AH697*AM697+AJ697*AM700-AI697*AN697-AK697*AN700</f>
        <v>-367.58428612181143</v>
      </c>
      <c r="AS697" s="9">
        <f t="shared" ref="AS697" si="6510">(AH697*AN697+AI697*AM697+AJ697*AN700+AK697*AM700)</f>
        <v>0</v>
      </c>
      <c r="AT697" s="2">
        <f t="shared" ref="AT697" si="6511">AH697*AO697+AJ697*AO700-AI697*AP697-AK697*AP700</f>
        <v>0</v>
      </c>
      <c r="AU697" s="8">
        <f t="shared" ref="AU697" si="6512">(AH697*AP697+AI697*AO697+AJ697*AP700+AK697*AO700)</f>
        <v>105.71947464700898</v>
      </c>
      <c r="AV697" s="20"/>
      <c r="AW697" s="1">
        <v>1</v>
      </c>
      <c r="AX697" s="9">
        <v>0</v>
      </c>
      <c r="AY697" s="2">
        <v>0</v>
      </c>
      <c r="AZ697" s="8">
        <f t="shared" ref="AZ697:AZ760" si="6513">IF(0=(1-$AX$9*$AY$9*$B697^2),10^18,$B697*$AY$9/(1-$AX$9*$AY$9*$B697^2))</f>
        <v>-1.2491797437363148</v>
      </c>
      <c r="BB697" s="1">
        <f t="shared" ref="BB697" si="6514">AR697*AW697+AT697*AW700-AS697*AX697-AU697*AX700</f>
        <v>-367.58428612181143</v>
      </c>
      <c r="BC697" s="9">
        <f t="shared" ref="BC697" si="6515">(AR697*AX697+AS697*AW697+AT697*AX700+AU697*AW700)</f>
        <v>0</v>
      </c>
      <c r="BD697" s="2">
        <f t="shared" ref="BD697" si="6516">AR697*AY697+AT697*AY700-AS697*AZ697-AU697*AZ700</f>
        <v>0</v>
      </c>
      <c r="BE697" s="8">
        <f t="shared" ref="BE697" si="6517">(AR697*AZ697+AS697*AY697+AT697*AZ700+AU697*AY700)</f>
        <v>564.89831898614955</v>
      </c>
      <c r="BG697" s="1">
        <v>1</v>
      </c>
      <c r="BH697" s="7">
        <v>0</v>
      </c>
      <c r="BI697" s="2">
        <v>0</v>
      </c>
      <c r="BJ697" s="8">
        <v>0</v>
      </c>
      <c r="BK697" s="20"/>
      <c r="BL697" s="1">
        <f t="shared" ref="BL697" si="6518">BB697*BG697+BD697*BG700-BC697*BH697-BE697*BH700</f>
        <v>-1312.0942754666535</v>
      </c>
      <c r="BM697" s="9">
        <f t="shared" ref="BM697" si="6519">(BB697*BH697+BC697*BG697+BD697*BH700+BE697*BG700)</f>
        <v>0</v>
      </c>
      <c r="BN697" s="2">
        <f t="shared" ref="BN697" si="6520">BB697*BI697+BD697*BI700-BC697*BJ697-BE697*BJ700</f>
        <v>0</v>
      </c>
      <c r="BO697" s="8">
        <f t="shared" ref="BO697" si="6521">(BB697*BJ697+BC697*BI697+BD697*BJ700+BE697*BI700)</f>
        <v>564.89831898614955</v>
      </c>
      <c r="BP697" s="20"/>
      <c r="BQ697" s="16">
        <v>1</v>
      </c>
      <c r="BR697" s="23">
        <v>0</v>
      </c>
      <c r="BS697" s="14">
        <v>0</v>
      </c>
      <c r="BT697" s="22">
        <v>0</v>
      </c>
      <c r="BV697" s="1">
        <f t="shared" ref="BV697" si="6522">BL697*BQ697+BN697*BQ700-BM697*BR697-BO697*BR700</f>
        <v>-1312.0942754666535</v>
      </c>
      <c r="BW697" s="9">
        <f t="shared" ref="BW697" si="6523">(BL697*BR697+BM697*BQ697+BN697*BR700+BO697*BQ700)</f>
        <v>564.89831898614955</v>
      </c>
      <c r="BX697" s="2">
        <f t="shared" ref="BX697" si="6524">BL697*BS697+BN697*BS700-BM697*BT697-BO697*BT700</f>
        <v>0</v>
      </c>
      <c r="BY697" s="8">
        <f t="shared" ref="BY697" si="6525">(BL697*BT697+BM697*BS697+BN697*BT700+BO697*BS700)</f>
        <v>564.89831898614955</v>
      </c>
      <c r="CA697" s="28">
        <f t="shared" ref="CA697" si="6526">20*LOG(((1+$BR$9)/$BR$9)/((BV697+BV700)^2+(BW697+BW700)^2)^0.5)</f>
        <v>-65.135382408745755</v>
      </c>
      <c r="CC697" s="114">
        <f t="shared" ref="CC697" si="6527">((BV697^2+BW697^2)^0.5)/((BV700^2+BW700^2)^0.5)</f>
        <v>0.43054369668787323</v>
      </c>
      <c r="CD697" s="13"/>
      <c r="CE697" s="33"/>
      <c r="CF697" s="33"/>
      <c r="CG697" s="33"/>
      <c r="CH697" s="33"/>
    </row>
    <row r="698" spans="2:86" ht="18.600000000000001" customHeight="1" thickBot="1">
      <c r="D698" s="3"/>
      <c r="G698" s="4"/>
      <c r="I698" s="3"/>
      <c r="L698" s="4"/>
      <c r="N698" s="3"/>
      <c r="Q698" s="4"/>
      <c r="S698" s="3"/>
      <c r="V698" s="4"/>
      <c r="X698" s="3"/>
      <c r="AA698" s="4"/>
      <c r="AC698" s="3"/>
      <c r="AF698" s="4"/>
      <c r="AH698" s="3"/>
      <c r="AK698" s="4"/>
      <c r="AM698" s="3"/>
      <c r="AP698" s="4"/>
      <c r="AR698" s="3"/>
      <c r="AU698" s="4"/>
      <c r="AW698" s="3"/>
      <c r="AZ698" s="4"/>
      <c r="BB698" s="3"/>
      <c r="BE698" s="4"/>
      <c r="BG698" s="3"/>
      <c r="BJ698" s="4"/>
      <c r="BL698" s="3"/>
      <c r="BO698" s="4"/>
      <c r="BQ698" s="16"/>
      <c r="BR698" s="14"/>
      <c r="BS698" s="14"/>
      <c r="BT698" s="17"/>
      <c r="BV698" s="3"/>
      <c r="BY698" s="4"/>
      <c r="CC698" s="115"/>
      <c r="CD698" s="13"/>
      <c r="CE698" s="33"/>
      <c r="CF698" s="33"/>
      <c r="CG698" s="33"/>
      <c r="CH698" s="33"/>
    </row>
    <row r="699" spans="2:86" ht="18.600000000000001" customHeight="1" thickBot="1">
      <c r="D699" s="271" t="s">
        <v>141</v>
      </c>
      <c r="E699" s="272"/>
      <c r="F699" s="273" t="s">
        <v>142</v>
      </c>
      <c r="G699" s="274"/>
      <c r="H699" s="237"/>
      <c r="I699" s="271" t="s">
        <v>143</v>
      </c>
      <c r="J699" s="272"/>
      <c r="K699" s="273" t="s">
        <v>144</v>
      </c>
      <c r="L699" s="274"/>
      <c r="N699" s="262" t="s">
        <v>145</v>
      </c>
      <c r="O699" s="263"/>
      <c r="P699" s="264" t="s">
        <v>146</v>
      </c>
      <c r="Q699" s="265"/>
      <c r="S699" s="271" t="s">
        <v>147</v>
      </c>
      <c r="T699" s="272"/>
      <c r="U699" s="273" t="s">
        <v>148</v>
      </c>
      <c r="V699" s="274"/>
      <c r="W699" s="20"/>
      <c r="X699" s="262" t="s">
        <v>149</v>
      </c>
      <c r="Y699" s="263"/>
      <c r="Z699" s="264" t="s">
        <v>150</v>
      </c>
      <c r="AA699" s="265"/>
      <c r="AB699" s="20"/>
      <c r="AC699" s="271" t="s">
        <v>151</v>
      </c>
      <c r="AD699" s="272"/>
      <c r="AE699" s="273" t="s">
        <v>152</v>
      </c>
      <c r="AF699" s="274"/>
      <c r="AG699" s="20"/>
      <c r="AH699" s="262" t="s">
        <v>153</v>
      </c>
      <c r="AI699" s="263"/>
      <c r="AJ699" s="264" t="s">
        <v>154</v>
      </c>
      <c r="AK699" s="265"/>
      <c r="AL699" s="20"/>
      <c r="AM699" s="271" t="s">
        <v>155</v>
      </c>
      <c r="AN699" s="272"/>
      <c r="AO699" s="273" t="s">
        <v>156</v>
      </c>
      <c r="AP699" s="274"/>
      <c r="AR699" s="262" t="s">
        <v>157</v>
      </c>
      <c r="AS699" s="263"/>
      <c r="AT699" s="264" t="s">
        <v>158</v>
      </c>
      <c r="AU699" s="265"/>
      <c r="AV699" s="41"/>
      <c r="AW699" s="271" t="s">
        <v>159</v>
      </c>
      <c r="AX699" s="272"/>
      <c r="AY699" s="273" t="s">
        <v>160</v>
      </c>
      <c r="AZ699" s="274"/>
      <c r="BA699" s="20"/>
      <c r="BB699" s="262" t="s">
        <v>161</v>
      </c>
      <c r="BC699" s="263"/>
      <c r="BD699" s="264" t="s">
        <v>162</v>
      </c>
      <c r="BE699" s="265"/>
      <c r="BF699" s="41"/>
      <c r="BG699" s="271" t="s">
        <v>163</v>
      </c>
      <c r="BH699" s="272"/>
      <c r="BI699" s="273" t="s">
        <v>164</v>
      </c>
      <c r="BJ699" s="274"/>
      <c r="BK699" s="41"/>
      <c r="BL699" s="262" t="s">
        <v>165</v>
      </c>
      <c r="BM699" s="263"/>
      <c r="BN699" s="264" t="s">
        <v>166</v>
      </c>
      <c r="BO699" s="265"/>
      <c r="BP699" s="41"/>
      <c r="BQ699" s="271" t="s">
        <v>167</v>
      </c>
      <c r="BR699" s="272"/>
      <c r="BS699" s="273" t="s">
        <v>168</v>
      </c>
      <c r="BT699" s="274"/>
      <c r="BU699" s="20"/>
      <c r="BV699" s="262" t="s">
        <v>169</v>
      </c>
      <c r="BW699" s="263"/>
      <c r="BX699" s="264" t="s">
        <v>170</v>
      </c>
      <c r="BY699" s="265"/>
      <c r="CA699" s="55" t="s">
        <v>35</v>
      </c>
      <c r="CC699" s="116" t="s">
        <v>75</v>
      </c>
      <c r="CD699" s="13"/>
      <c r="CE699" s="33"/>
      <c r="CF699" s="33"/>
      <c r="CG699" s="33"/>
      <c r="CH699" s="33"/>
    </row>
    <row r="700" spans="2:86" ht="18.600000000000001" customHeight="1" thickTop="1" thickBot="1">
      <c r="D700" s="1">
        <v>0</v>
      </c>
      <c r="E700" s="9">
        <f t="shared" ref="E700" si="6528">$E$9*$B697</f>
        <v>2.3536000000000001</v>
      </c>
      <c r="F700" s="2">
        <v>1</v>
      </c>
      <c r="G700" s="8">
        <v>0</v>
      </c>
      <c r="I700" s="1">
        <v>0</v>
      </c>
      <c r="J700" s="9">
        <v>0</v>
      </c>
      <c r="K700" s="2">
        <v>1</v>
      </c>
      <c r="L700" s="8">
        <v>0</v>
      </c>
      <c r="N700" s="1">
        <f t="shared" ref="N700" si="6529">D700*I697+F700*I700-E700*J697-G700*J700</f>
        <v>0</v>
      </c>
      <c r="O700" s="9">
        <f t="shared" ref="O700" si="6530">(D700*J697+E700*I697+F700*J700+G700*I700)</f>
        <v>2.3536000000000001</v>
      </c>
      <c r="P700" s="2">
        <f t="shared" ref="P700" si="6531">D700*K697+F700*K700-E700*L697-G700*L700</f>
        <v>-75.626784763406008</v>
      </c>
      <c r="Q700" s="8">
        <f t="shared" ref="Q700" si="6532">(D700*L697+E700*K697+F700*L700+G700*K700)</f>
        <v>0</v>
      </c>
      <c r="S700" s="1">
        <v>0</v>
      </c>
      <c r="T700" s="9">
        <f t="shared" ref="T700" si="6533">$T$9*$B697</f>
        <v>3.0226000000000002</v>
      </c>
      <c r="U700" s="2">
        <v>1</v>
      </c>
      <c r="V700" s="8">
        <v>0</v>
      </c>
      <c r="X700" s="1">
        <f t="shared" ref="X700" si="6534">N700*S697+P700*S700-O700*T697-Q700*T700</f>
        <v>0</v>
      </c>
      <c r="Y700" s="9">
        <f t="shared" ref="Y700" si="6535">(N700*T697+O700*S697+P700*T700+Q700*S700)</f>
        <v>-226.23591962587102</v>
      </c>
      <c r="Z700" s="2">
        <f t="shared" ref="Z700" si="6536">N700*U697+P700*U700-O700*V697-Q700*V700</f>
        <v>-75.626784763406008</v>
      </c>
      <c r="AA700" s="8">
        <f t="shared" ref="AA700" si="6537">(N700*V697+O700*U697+P700*V700+Q700*U700)</f>
        <v>0</v>
      </c>
      <c r="AB700" s="20"/>
      <c r="AC700" s="1">
        <v>0</v>
      </c>
      <c r="AD700" s="9">
        <v>0</v>
      </c>
      <c r="AE700" s="2">
        <v>1</v>
      </c>
      <c r="AF700" s="8">
        <v>0</v>
      </c>
      <c r="AH700" s="1">
        <f t="shared" ref="AH700" si="6538">X700*AC697+Z700*AC700-Y700*AD697-AA700*AD700</f>
        <v>0</v>
      </c>
      <c r="AI700" s="9">
        <f t="shared" ref="AI700" si="6539">(X700*AD697+Y700*AC697+Z700*AD700+AA700*AC700)</f>
        <v>-226.23591962587102</v>
      </c>
      <c r="AJ700" s="2">
        <f t="shared" ref="AJ700" si="6540">X700*AE697+Z700*AE700-Y700*AF697-AA700*AF700</f>
        <v>-245.55110048940486</v>
      </c>
      <c r="AK700" s="8">
        <f t="shared" ref="AK700" si="6541">(X700*AF697+Y700*AE697+Z700*AF700+AA700*AE700)</f>
        <v>0</v>
      </c>
      <c r="AM700" s="1">
        <v>0</v>
      </c>
      <c r="AN700" s="9">
        <f t="shared" ref="AN700" si="6542">$AN$9*$B697</f>
        <v>2.5556000000000001</v>
      </c>
      <c r="AO700" s="2">
        <v>1</v>
      </c>
      <c r="AP700" s="8">
        <v>0</v>
      </c>
      <c r="AR700" s="1">
        <f t="shared" ref="AR700" si="6543">AH700*AM697+AJ700*AM700-AI700*AN697-AK700*AN700</f>
        <v>0</v>
      </c>
      <c r="AS700" s="9">
        <f t="shared" ref="AS700" si="6544">(AH700*AN697+AI700*AM697+AJ700*AN700+AK700*AM700)</f>
        <v>-853.76631203659406</v>
      </c>
      <c r="AT700" s="2">
        <f t="shared" ref="AT700" si="6545">AH700*AO697+AJ700*AO700-AI700*AP697-AK700*AP700</f>
        <v>-245.55110048940486</v>
      </c>
      <c r="AU700" s="8">
        <f t="shared" ref="AU700" si="6546">(AH700*AP697+AI700*AO697+AJ700*AP700+AK700*AO700)</f>
        <v>0</v>
      </c>
      <c r="AV700" s="20"/>
      <c r="AW700" s="1">
        <v>0</v>
      </c>
      <c r="AX700" s="9">
        <v>0</v>
      </c>
      <c r="AY700" s="2">
        <v>1</v>
      </c>
      <c r="AZ700" s="8">
        <v>0</v>
      </c>
      <c r="BB700" s="1">
        <f t="shared" ref="BB700" si="6547">AR700*AW697+AT700*AW700-AS700*AX697-AU700*AX700</f>
        <v>0</v>
      </c>
      <c r="BC700" s="9">
        <f t="shared" ref="BC700" si="6548">(AR700*AX697+AS700*AW697+AT700*AX700+AU700*AW700)</f>
        <v>-853.76631203659406</v>
      </c>
      <c r="BD700" s="2">
        <f t="shared" ref="BD700" si="6549">AR700*AY697+AT700*AY700-AS700*AZ697-AU700*AZ700</f>
        <v>-1312.0586833699761</v>
      </c>
      <c r="BE700" s="8">
        <f t="shared" ref="BE700" si="6550">(AR700*AZ697+AS700*AY697+AT700*AZ700+AU700*AY700)</f>
        <v>0</v>
      </c>
      <c r="BG700" s="1">
        <v>0</v>
      </c>
      <c r="BH700" s="9">
        <f t="shared" ref="BH700" si="6551">$BH$9*$B697</f>
        <v>1.6719999999999999</v>
      </c>
      <c r="BI700" s="2">
        <v>1</v>
      </c>
      <c r="BJ700" s="8">
        <v>0</v>
      </c>
      <c r="BK700" s="20"/>
      <c r="BL700" s="1">
        <f t="shared" ref="BL700" si="6552">BB700*BG697+BD700*BG700-BC700*BH697-BE700*BH700</f>
        <v>0</v>
      </c>
      <c r="BM700" s="9">
        <f t="shared" ref="BM700" si="6553">(BB700*BH697+BC700*BG697+BD700*BH700+BE700*BG700)</f>
        <v>-3047.5284306311942</v>
      </c>
      <c r="BN700" s="2">
        <f t="shared" ref="BN700" si="6554">BB700*BI697+BD700*BI700-BC700*BJ697-BE700*BJ700</f>
        <v>-1312.0586833699761</v>
      </c>
      <c r="BO700" s="8">
        <f t="shared" ref="BO700" si="6555">(BB700*BJ697+BC700*BI697+BD700*BJ700+BE700*BI700)</f>
        <v>0</v>
      </c>
      <c r="BP700" s="20"/>
      <c r="BQ700" s="18">
        <f t="shared" ref="BQ700:BQ763" si="6556">1/$BR$9</f>
        <v>1</v>
      </c>
      <c r="BR700" s="25">
        <v>0</v>
      </c>
      <c r="BS700" s="19">
        <v>1</v>
      </c>
      <c r="BT700" s="24">
        <v>0</v>
      </c>
      <c r="BV700" s="1">
        <f t="shared" ref="BV700" si="6557">BL700*BQ697+BN700*BQ700-BM700*BR697-BO700*BR700</f>
        <v>-1312.0586833699761</v>
      </c>
      <c r="BW700" s="9">
        <f t="shared" ref="BW700" si="6558">(BL700*BR697+BM700*BQ697+BN700*BR700+BO700*BQ700)</f>
        <v>-3047.5284306311942</v>
      </c>
      <c r="BX700" s="2">
        <f t="shared" ref="BX700" si="6559">BL700*BS697+BN700*BS700-BM700*BT697-BO700*BT700</f>
        <v>-1312.0586833699761</v>
      </c>
      <c r="BY700" s="8">
        <f t="shared" ref="BY700" si="6560">(BL700*BT697+BM700*BS697+BN700*BT700+BO700*BS700)</f>
        <v>0</v>
      </c>
      <c r="CA700" s="56">
        <f t="shared" ref="CA700" si="6561">(180/PI())*ATAN(-1*(BW697+BW700)/(BV697+BV700))</f>
        <v>-43.412584421656781</v>
      </c>
      <c r="CC700" s="117">
        <f t="shared" ref="CC700" si="6562">20*LOG(((1-(10^(CA697/20)^2)*(1-((1-CC697)/(1+CC697))^2))^0.5))</f>
        <v>-1.1202658494937306E-6</v>
      </c>
      <c r="CD700" s="13"/>
      <c r="CE700" s="33"/>
      <c r="CF700" s="33"/>
      <c r="CG700" s="33"/>
      <c r="CH700" s="33"/>
    </row>
    <row r="701" spans="2:86" ht="18.600000000000001" customHeight="1"/>
    <row r="702" spans="2:86" ht="18.600000000000001" customHeight="1" thickBot="1">
      <c r="E702" s="6" t="s">
        <v>3</v>
      </c>
      <c r="J702" s="6" t="s">
        <v>5</v>
      </c>
      <c r="O702" s="6" t="s">
        <v>10</v>
      </c>
      <c r="T702" s="6" t="s">
        <v>6</v>
      </c>
      <c r="Y702" s="6" t="s">
        <v>11</v>
      </c>
      <c r="AD702" s="6" t="s">
        <v>12</v>
      </c>
      <c r="AI702" s="6" t="s">
        <v>13</v>
      </c>
      <c r="AN702" s="6" t="s">
        <v>14</v>
      </c>
      <c r="AS702" s="6" t="s">
        <v>15</v>
      </c>
      <c r="AX702" s="6" t="s">
        <v>19</v>
      </c>
      <c r="BC702" s="6" t="s">
        <v>17</v>
      </c>
      <c r="BH702" s="6" t="s">
        <v>20</v>
      </c>
      <c r="BM702" s="6" t="s">
        <v>18</v>
      </c>
      <c r="BQ702" s="26" t="s">
        <v>16</v>
      </c>
      <c r="BR702" s="26"/>
      <c r="BS702" s="21"/>
      <c r="BT702" s="21"/>
      <c r="BU702" s="21"/>
      <c r="BV702" s="21"/>
      <c r="BW702" s="26" t="s">
        <v>21</v>
      </c>
      <c r="BX702" s="21"/>
      <c r="BY702" s="21"/>
    </row>
    <row r="703" spans="2:86" ht="18.600000000000001" customHeight="1" thickBot="1">
      <c r="B703" s="11"/>
      <c r="D703" s="266" t="s">
        <v>113</v>
      </c>
      <c r="E703" s="267"/>
      <c r="F703" s="268" t="s">
        <v>114</v>
      </c>
      <c r="G703" s="269"/>
      <c r="H703" s="237"/>
      <c r="I703" s="262" t="s">
        <v>0</v>
      </c>
      <c r="J703" s="263"/>
      <c r="K703" s="264" t="s">
        <v>1</v>
      </c>
      <c r="L703" s="265"/>
      <c r="M703" s="21"/>
      <c r="N703" s="262" t="s">
        <v>115</v>
      </c>
      <c r="O703" s="263"/>
      <c r="P703" s="264" t="s">
        <v>116</v>
      </c>
      <c r="Q703" s="265"/>
      <c r="R703" s="21"/>
      <c r="S703" s="266" t="s">
        <v>117</v>
      </c>
      <c r="T703" s="267"/>
      <c r="U703" s="268" t="s">
        <v>118</v>
      </c>
      <c r="V703" s="269"/>
      <c r="W703" s="20"/>
      <c r="X703" s="262" t="s">
        <v>119</v>
      </c>
      <c r="Y703" s="263"/>
      <c r="Z703" s="264" t="s">
        <v>120</v>
      </c>
      <c r="AA703" s="265"/>
      <c r="AB703" s="20"/>
      <c r="AC703" s="262" t="s">
        <v>121</v>
      </c>
      <c r="AD703" s="263"/>
      <c r="AE703" s="264" t="s">
        <v>7</v>
      </c>
      <c r="AF703" s="265"/>
      <c r="AG703" s="20"/>
      <c r="AH703" s="262" t="s">
        <v>122</v>
      </c>
      <c r="AI703" s="263"/>
      <c r="AJ703" s="264" t="s">
        <v>123</v>
      </c>
      <c r="AK703" s="265"/>
      <c r="AL703" s="20"/>
      <c r="AM703" s="266" t="s">
        <v>124</v>
      </c>
      <c r="AN703" s="267"/>
      <c r="AO703" s="268" t="s">
        <v>125</v>
      </c>
      <c r="AP703" s="269"/>
      <c r="AQ703" s="21"/>
      <c r="AR703" s="262" t="s">
        <v>126</v>
      </c>
      <c r="AS703" s="263"/>
      <c r="AT703" s="264" t="s">
        <v>2</v>
      </c>
      <c r="AU703" s="265"/>
      <c r="AV703" s="41"/>
      <c r="AW703" s="262" t="s">
        <v>127</v>
      </c>
      <c r="AX703" s="263"/>
      <c r="AY703" s="264" t="s">
        <v>128</v>
      </c>
      <c r="AZ703" s="265"/>
      <c r="BA703" s="20"/>
      <c r="BB703" s="262" t="s">
        <v>129</v>
      </c>
      <c r="BC703" s="263"/>
      <c r="BD703" s="264" t="s">
        <v>130</v>
      </c>
      <c r="BE703" s="265"/>
      <c r="BF703" s="41"/>
      <c r="BG703" s="266" t="s">
        <v>131</v>
      </c>
      <c r="BH703" s="267"/>
      <c r="BI703" s="268" t="s">
        <v>132</v>
      </c>
      <c r="BJ703" s="269"/>
      <c r="BK703" s="41"/>
      <c r="BL703" s="262" t="s">
        <v>133</v>
      </c>
      <c r="BM703" s="263"/>
      <c r="BN703" s="264" t="s">
        <v>134</v>
      </c>
      <c r="BO703" s="265"/>
      <c r="BP703" s="41"/>
      <c r="BQ703" s="262" t="s">
        <v>135</v>
      </c>
      <c r="BR703" s="263"/>
      <c r="BS703" s="264" t="s">
        <v>136</v>
      </c>
      <c r="BT703" s="265"/>
      <c r="BU703" s="20"/>
      <c r="BV703" s="262" t="s">
        <v>137</v>
      </c>
      <c r="BW703" s="263"/>
      <c r="BX703" s="264" t="s">
        <v>138</v>
      </c>
      <c r="BY703" s="265"/>
      <c r="CA703" s="27" t="s">
        <v>8</v>
      </c>
      <c r="CC703" s="113" t="s">
        <v>74</v>
      </c>
      <c r="CD703" s="13"/>
      <c r="CE703" s="33"/>
      <c r="CF703" s="33"/>
      <c r="CG703" s="33"/>
      <c r="CH703" s="33"/>
    </row>
    <row r="704" spans="2:86" ht="18.600000000000001" customHeight="1" thickTop="1" thickBot="1">
      <c r="B704" s="37">
        <v>2.02</v>
      </c>
      <c r="D704" s="1">
        <v>1</v>
      </c>
      <c r="E704" s="7">
        <v>0</v>
      </c>
      <c r="F704" s="2">
        <v>0</v>
      </c>
      <c r="G704" s="8">
        <v>0</v>
      </c>
      <c r="I704" s="1">
        <v>1</v>
      </c>
      <c r="J704" s="9">
        <v>0</v>
      </c>
      <c r="K704" s="2">
        <v>0</v>
      </c>
      <c r="L704" s="8">
        <f t="shared" ref="L704:L767" si="6563">IF(0=(1-$J$9*$K$9*$B704^2),10^18,$B704*$K$9/(1-$J$9*$K$9*$B704^2))</f>
        <v>44.065686257886561</v>
      </c>
      <c r="N704" s="1">
        <f t="shared" ref="N704" si="6564">D704*I704+F704*I707-E704*J704-G704*J707</f>
        <v>1</v>
      </c>
      <c r="O704" s="9">
        <f t="shared" ref="O704" si="6565">(D704*J704+E704*I704+F704*J707+G704*I707)</f>
        <v>0</v>
      </c>
      <c r="P704" s="2">
        <f t="shared" ref="P704" si="6566">D704*K704+F704*K707-E704*L704-G704*L707</f>
        <v>0</v>
      </c>
      <c r="Q704" s="8">
        <f t="shared" ref="Q704" si="6567">(D704*L704+E704*K704+F704*L707+G704*K707)</f>
        <v>44.065686257886561</v>
      </c>
      <c r="S704" s="1">
        <v>1</v>
      </c>
      <c r="T704" s="7">
        <v>0</v>
      </c>
      <c r="U704" s="2">
        <v>0</v>
      </c>
      <c r="V704" s="8">
        <v>0</v>
      </c>
      <c r="X704" s="1">
        <f t="shared" ref="X704" si="6568">N704*S704+P704*S707-O704*T704-Q704*T707</f>
        <v>-133.5248727159188</v>
      </c>
      <c r="Y704" s="9">
        <f t="shared" ref="Y704" si="6569">(N704*T704+O704*S704+P704*T707+Q704*S707)</f>
        <v>0</v>
      </c>
      <c r="Z704" s="2">
        <f t="shared" ref="Z704" si="6570">N704*U704+P704*U707-O704*V704-Q704*V707</f>
        <v>0</v>
      </c>
      <c r="AA704" s="8">
        <f t="shared" ref="AA704" si="6571">(N704*V704+O704*U704+P704*V707+Q704*U707)</f>
        <v>44.065686257886561</v>
      </c>
      <c r="AB704" s="20"/>
      <c r="AC704" s="1">
        <v>1</v>
      </c>
      <c r="AD704" s="9">
        <v>0</v>
      </c>
      <c r="AE704" s="2">
        <v>0</v>
      </c>
      <c r="AF704" s="8">
        <f t="shared" ref="AF704:AF767" si="6572">IF(0=(1-$AE$9*$AD$9*$B704^2),10^18,$B704*$AE$9/(1-$AE$9*$AD$9*$B704^2))</f>
        <v>-0.73613311153787531</v>
      </c>
      <c r="AH704" s="1">
        <f t="shared" ref="AH704" si="6573">X704*AC704+Z704*AC707-Y704*AD704-AA704*AD707</f>
        <v>-133.5248727159188</v>
      </c>
      <c r="AI704" s="9">
        <f t="shared" ref="AI704" si="6574">(X704*AD704+Y704*AC704+Z704*AD707+AA704*AC707)</f>
        <v>0</v>
      </c>
      <c r="AJ704" s="2">
        <f t="shared" ref="AJ704" si="6575">X704*AE704+Z704*AE707-Y704*AF704-AA704*AF707</f>
        <v>0</v>
      </c>
      <c r="AK704" s="8">
        <f t="shared" ref="AK704" si="6576">(X704*AF704+Y704*AE704+Z704*AF707+AA704*AE707)</f>
        <v>142.35776627795462</v>
      </c>
      <c r="AM704" s="1">
        <v>1</v>
      </c>
      <c r="AN704" s="7">
        <v>0</v>
      </c>
      <c r="AO704" s="2">
        <v>0</v>
      </c>
      <c r="AP704" s="8">
        <v>0</v>
      </c>
      <c r="AR704" s="1">
        <f t="shared" ref="AR704" si="6577">AH704*AM704+AJ704*AM707-AI704*AN704-AK704*AN707</f>
        <v>-500.97247529085905</v>
      </c>
      <c r="AS704" s="9">
        <f t="shared" ref="AS704" si="6578">(AH704*AN704+AI704*AM704+AJ704*AN707+AK704*AM707)</f>
        <v>0</v>
      </c>
      <c r="AT704" s="2">
        <f t="shared" ref="AT704" si="6579">AH704*AO704+AJ704*AO707-AI704*AP704-AK704*AP707</f>
        <v>0</v>
      </c>
      <c r="AU704" s="8">
        <f t="shared" ref="AU704" si="6580">(AH704*AP704+AI704*AO704+AJ704*AP707+AK704*AO707)</f>
        <v>142.35776627795462</v>
      </c>
      <c r="AV704" s="20"/>
      <c r="AW704" s="1">
        <v>1</v>
      </c>
      <c r="AX704" s="9">
        <v>0</v>
      </c>
      <c r="AY704" s="2">
        <v>0</v>
      </c>
      <c r="AZ704" s="8">
        <f t="shared" ref="AZ704:AZ767" si="6581">IF(0=(1-$AX$9*$AY$9*$B704^2),10^18,$B704*$AY$9/(1-$AX$9*$AY$9*$B704^2))</f>
        <v>-1.2181123973056605</v>
      </c>
      <c r="BB704" s="1">
        <f t="shared" ref="BB704" si="6582">AR704*AW704+AT704*AW707-AS704*AX704-AU704*AX707</f>
        <v>-500.97247529085905</v>
      </c>
      <c r="BC704" s="9">
        <f t="shared" ref="BC704" si="6583">(AR704*AX704+AS704*AW704+AT704*AX707+AU704*AW707)</f>
        <v>0</v>
      </c>
      <c r="BD704" s="2">
        <f t="shared" ref="BD704" si="6584">AR704*AY704+AT704*AY707-AS704*AZ704-AU704*AZ707</f>
        <v>0</v>
      </c>
      <c r="BE704" s="8">
        <f t="shared" ref="BE704" si="6585">(AR704*AZ704+AS704*AY704+AT704*AZ707+AU704*AY707)</f>
        <v>752.59854913865365</v>
      </c>
      <c r="BG704" s="1">
        <v>1</v>
      </c>
      <c r="BH704" s="7">
        <v>0</v>
      </c>
      <c r="BI704" s="2">
        <v>0</v>
      </c>
      <c r="BJ704" s="8">
        <v>0</v>
      </c>
      <c r="BK704" s="20"/>
      <c r="BL704" s="1">
        <f t="shared" ref="BL704" si="6586">BB704*BG704+BD704*BG707-BC704*BH704-BE704*BH707</f>
        <v>-1771.9006971922863</v>
      </c>
      <c r="BM704" s="9">
        <f t="shared" ref="BM704" si="6587">(BB704*BH704+BC704*BG704+BD704*BH707+BE704*BG707)</f>
        <v>0</v>
      </c>
      <c r="BN704" s="2">
        <f t="shared" ref="BN704" si="6588">BB704*BI704+BD704*BI707-BC704*BJ704-BE704*BJ707</f>
        <v>0</v>
      </c>
      <c r="BO704" s="8">
        <f t="shared" ref="BO704" si="6589">(BB704*BJ704+BC704*BI704+BD704*BJ707+BE704*BI707)</f>
        <v>752.59854913865365</v>
      </c>
      <c r="BP704" s="20"/>
      <c r="BQ704" s="16">
        <v>1</v>
      </c>
      <c r="BR704" s="23">
        <v>0</v>
      </c>
      <c r="BS704" s="14">
        <v>0</v>
      </c>
      <c r="BT704" s="22">
        <v>0</v>
      </c>
      <c r="BV704" s="1">
        <f t="shared" ref="BV704" si="6590">BL704*BQ704+BN704*BQ707-BM704*BR704-BO704*BR707</f>
        <v>-1771.9006971922863</v>
      </c>
      <c r="BW704" s="9">
        <f t="shared" ref="BW704" si="6591">(BL704*BR704+BM704*BQ704+BN704*BR707+BO704*BQ707)</f>
        <v>752.59854913865365</v>
      </c>
      <c r="BX704" s="2">
        <f t="shared" ref="BX704" si="6592">BL704*BS704+BN704*BS707-BM704*BT704-BO704*BT707</f>
        <v>0</v>
      </c>
      <c r="BY704" s="8">
        <f t="shared" ref="BY704" si="6593">(BL704*BT704+BM704*BS704+BN704*BT707+BO704*BS707)</f>
        <v>752.59854913865365</v>
      </c>
      <c r="CA704" s="28">
        <f t="shared" ref="CA704" si="6594">20*LOG(((1+$BR$9)/$BR$9)/((BV704+BV707)^2+(BW704+BW707)^2)^0.5)</f>
        <v>-67.82612795687254</v>
      </c>
      <c r="CC704" s="114">
        <f t="shared" ref="CC704" si="6595">((BV704^2+BW704^2)^0.5)/((BV707^2+BW707^2)^0.5)</f>
        <v>0.42475231310917322</v>
      </c>
      <c r="CD704" s="13"/>
      <c r="CE704" s="33"/>
      <c r="CF704" s="33"/>
      <c r="CG704" s="33"/>
      <c r="CH704" s="33"/>
    </row>
    <row r="705" spans="2:86" ht="18.600000000000001" customHeight="1" thickBot="1">
      <c r="D705" s="3"/>
      <c r="G705" s="4"/>
      <c r="I705" s="3"/>
      <c r="L705" s="4"/>
      <c r="N705" s="3"/>
      <c r="Q705" s="4"/>
      <c r="S705" s="3"/>
      <c r="V705" s="4"/>
      <c r="X705" s="3"/>
      <c r="AA705" s="4"/>
      <c r="AC705" s="3"/>
      <c r="AF705" s="4"/>
      <c r="AH705" s="3"/>
      <c r="AK705" s="4"/>
      <c r="AM705" s="3"/>
      <c r="AP705" s="4"/>
      <c r="AR705" s="3"/>
      <c r="AU705" s="4"/>
      <c r="AW705" s="3"/>
      <c r="AZ705" s="4"/>
      <c r="BB705" s="3"/>
      <c r="BE705" s="4"/>
      <c r="BG705" s="3"/>
      <c r="BJ705" s="4"/>
      <c r="BL705" s="3"/>
      <c r="BO705" s="4"/>
      <c r="BQ705" s="16"/>
      <c r="BR705" s="14"/>
      <c r="BS705" s="14"/>
      <c r="BT705" s="17"/>
      <c r="BV705" s="3"/>
      <c r="BY705" s="4"/>
      <c r="CC705" s="115"/>
      <c r="CD705" s="13"/>
      <c r="CE705" s="33"/>
      <c r="CF705" s="33"/>
      <c r="CG705" s="33"/>
      <c r="CH705" s="33"/>
    </row>
    <row r="706" spans="2:86" ht="18.600000000000001" customHeight="1" thickBot="1">
      <c r="D706" s="271" t="s">
        <v>141</v>
      </c>
      <c r="E706" s="272"/>
      <c r="F706" s="273" t="s">
        <v>142</v>
      </c>
      <c r="G706" s="274"/>
      <c r="H706" s="237"/>
      <c r="I706" s="271" t="s">
        <v>143</v>
      </c>
      <c r="J706" s="272"/>
      <c r="K706" s="273" t="s">
        <v>144</v>
      </c>
      <c r="L706" s="274"/>
      <c r="N706" s="262" t="s">
        <v>145</v>
      </c>
      <c r="O706" s="263"/>
      <c r="P706" s="264" t="s">
        <v>146</v>
      </c>
      <c r="Q706" s="265"/>
      <c r="S706" s="271" t="s">
        <v>147</v>
      </c>
      <c r="T706" s="272"/>
      <c r="U706" s="273" t="s">
        <v>148</v>
      </c>
      <c r="V706" s="274"/>
      <c r="W706" s="20"/>
      <c r="X706" s="262" t="s">
        <v>149</v>
      </c>
      <c r="Y706" s="263"/>
      <c r="Z706" s="264" t="s">
        <v>150</v>
      </c>
      <c r="AA706" s="265"/>
      <c r="AB706" s="20"/>
      <c r="AC706" s="271" t="s">
        <v>151</v>
      </c>
      <c r="AD706" s="272"/>
      <c r="AE706" s="273" t="s">
        <v>152</v>
      </c>
      <c r="AF706" s="274"/>
      <c r="AG706" s="20"/>
      <c r="AH706" s="262" t="s">
        <v>153</v>
      </c>
      <c r="AI706" s="263"/>
      <c r="AJ706" s="264" t="s">
        <v>154</v>
      </c>
      <c r="AK706" s="265"/>
      <c r="AL706" s="20"/>
      <c r="AM706" s="271" t="s">
        <v>155</v>
      </c>
      <c r="AN706" s="272"/>
      <c r="AO706" s="273" t="s">
        <v>156</v>
      </c>
      <c r="AP706" s="274"/>
      <c r="AR706" s="262" t="s">
        <v>157</v>
      </c>
      <c r="AS706" s="263"/>
      <c r="AT706" s="264" t="s">
        <v>158</v>
      </c>
      <c r="AU706" s="265"/>
      <c r="AV706" s="41"/>
      <c r="AW706" s="271" t="s">
        <v>159</v>
      </c>
      <c r="AX706" s="272"/>
      <c r="AY706" s="273" t="s">
        <v>160</v>
      </c>
      <c r="AZ706" s="274"/>
      <c r="BA706" s="20"/>
      <c r="BB706" s="262" t="s">
        <v>161</v>
      </c>
      <c r="BC706" s="263"/>
      <c r="BD706" s="264" t="s">
        <v>162</v>
      </c>
      <c r="BE706" s="265"/>
      <c r="BF706" s="41"/>
      <c r="BG706" s="271" t="s">
        <v>163</v>
      </c>
      <c r="BH706" s="272"/>
      <c r="BI706" s="273" t="s">
        <v>164</v>
      </c>
      <c r="BJ706" s="274"/>
      <c r="BK706" s="41"/>
      <c r="BL706" s="262" t="s">
        <v>165</v>
      </c>
      <c r="BM706" s="263"/>
      <c r="BN706" s="264" t="s">
        <v>166</v>
      </c>
      <c r="BO706" s="265"/>
      <c r="BP706" s="41"/>
      <c r="BQ706" s="271" t="s">
        <v>167</v>
      </c>
      <c r="BR706" s="272"/>
      <c r="BS706" s="273" t="s">
        <v>168</v>
      </c>
      <c r="BT706" s="274"/>
      <c r="BU706" s="20"/>
      <c r="BV706" s="262" t="s">
        <v>169</v>
      </c>
      <c r="BW706" s="263"/>
      <c r="BX706" s="264" t="s">
        <v>170</v>
      </c>
      <c r="BY706" s="265"/>
      <c r="CA706" s="55" t="s">
        <v>35</v>
      </c>
      <c r="CC706" s="116" t="s">
        <v>75</v>
      </c>
      <c r="CD706" s="13"/>
      <c r="CE706" s="33"/>
      <c r="CF706" s="33"/>
      <c r="CG706" s="33"/>
      <c r="CH706" s="33"/>
    </row>
    <row r="707" spans="2:86" ht="18.600000000000001" customHeight="1" thickTop="1" thickBot="1">
      <c r="D707" s="1">
        <v>0</v>
      </c>
      <c r="E707" s="9">
        <f t="shared" ref="E707" si="6596">$E$9*$B704</f>
        <v>2.3771360000000001</v>
      </c>
      <c r="F707" s="2">
        <v>1</v>
      </c>
      <c r="G707" s="8">
        <v>0</v>
      </c>
      <c r="I707" s="1">
        <v>0</v>
      </c>
      <c r="J707" s="9">
        <v>0</v>
      </c>
      <c r="K707" s="2">
        <v>1</v>
      </c>
      <c r="L707" s="8">
        <v>0</v>
      </c>
      <c r="N707" s="1">
        <f t="shared" ref="N707" si="6597">D707*I704+F707*I707-E707*J704-G707*J707</f>
        <v>0</v>
      </c>
      <c r="O707" s="9">
        <f t="shared" ref="O707" si="6598">(D707*J704+E707*I704+F707*J707+G707*I707)</f>
        <v>2.3771360000000001</v>
      </c>
      <c r="P707" s="2">
        <f t="shared" ref="P707" si="6599">D707*K704+F707*K707-E707*L704-G707*L707</f>
        <v>-103.75012916832743</v>
      </c>
      <c r="Q707" s="8">
        <f t="shared" ref="Q707" si="6600">(D707*L704+E707*K704+F707*L707+G707*K707)</f>
        <v>0</v>
      </c>
      <c r="S707" s="1">
        <v>0</v>
      </c>
      <c r="T707" s="9">
        <f t="shared" ref="T707" si="6601">$T$9*$B704</f>
        <v>3.052826</v>
      </c>
      <c r="U707" s="2">
        <v>1</v>
      </c>
      <c r="V707" s="8">
        <v>0</v>
      </c>
      <c r="X707" s="1">
        <f t="shared" ref="X707" si="6602">N707*S704+P707*S707-O707*T704-Q707*T707</f>
        <v>0</v>
      </c>
      <c r="Y707" s="9">
        <f t="shared" ref="Y707" si="6603">(N707*T704+O707*S704+P707*T707+Q707*S707)</f>
        <v>-314.35395582842835</v>
      </c>
      <c r="Z707" s="2">
        <f t="shared" ref="Z707" si="6604">N707*U704+P707*U707-O707*V704-Q707*V707</f>
        <v>-103.75012916832743</v>
      </c>
      <c r="AA707" s="8">
        <f t="shared" ref="AA707" si="6605">(N707*V704+O707*U704+P707*V707+Q707*U707)</f>
        <v>0</v>
      </c>
      <c r="AB707" s="20"/>
      <c r="AC707" s="1">
        <v>0</v>
      </c>
      <c r="AD707" s="9">
        <v>0</v>
      </c>
      <c r="AE707" s="2">
        <v>1</v>
      </c>
      <c r="AF707" s="8">
        <v>0</v>
      </c>
      <c r="AH707" s="1">
        <f t="shared" ref="AH707" si="6606">X707*AC704+Z707*AC707-Y707*AD704-AA707*AD707</f>
        <v>0</v>
      </c>
      <c r="AI707" s="9">
        <f t="shared" ref="AI707" si="6607">(X707*AD704+Y707*AC704+Z707*AD707+AA707*AC707)</f>
        <v>-314.35395582842835</v>
      </c>
      <c r="AJ707" s="2">
        <f t="shared" ref="AJ707" si="6608">X707*AE704+Z707*AE707-Y707*AF704-AA707*AF707</f>
        <v>-335.15648479654823</v>
      </c>
      <c r="AK707" s="8">
        <f t="shared" ref="AK707" si="6609">(X707*AF704+Y707*AE704+Z707*AF707+AA707*AE707)</f>
        <v>0</v>
      </c>
      <c r="AM707" s="1">
        <v>0</v>
      </c>
      <c r="AN707" s="9">
        <f t="shared" ref="AN707" si="6610">$AN$9*$B704</f>
        <v>2.581156</v>
      </c>
      <c r="AO707" s="2">
        <v>1</v>
      </c>
      <c r="AP707" s="8">
        <v>0</v>
      </c>
      <c r="AR707" s="1">
        <f t="shared" ref="AR707" si="6611">AH707*AM704+AJ707*AM707-AI707*AN704-AK707*AN707</f>
        <v>0</v>
      </c>
      <c r="AS707" s="9">
        <f t="shared" ref="AS707" si="6612">(AH707*AN704+AI707*AM704+AJ707*AN707+AK707*AM707)</f>
        <v>-1179.4451274999476</v>
      </c>
      <c r="AT707" s="2">
        <f t="shared" ref="AT707" si="6613">AH707*AO704+AJ707*AO707-AI707*AP704-AK707*AP707</f>
        <v>-335.15648479654823</v>
      </c>
      <c r="AU707" s="8">
        <f t="shared" ref="AU707" si="6614">(AH707*AP704+AI707*AO704+AJ707*AP707+AK707*AO707)</f>
        <v>0</v>
      </c>
      <c r="AV707" s="20"/>
      <c r="AW707" s="1">
        <v>0</v>
      </c>
      <c r="AX707" s="9">
        <v>0</v>
      </c>
      <c r="AY707" s="2">
        <v>1</v>
      </c>
      <c r="AZ707" s="8">
        <v>0</v>
      </c>
      <c r="BB707" s="1">
        <f t="shared" ref="BB707" si="6615">AR707*AW704+AT707*AW707-AS707*AX704-AU707*AX707</f>
        <v>0</v>
      </c>
      <c r="BC707" s="9">
        <f t="shared" ref="BC707" si="6616">(AR707*AX704+AS707*AW704+AT707*AX707+AU707*AW707)</f>
        <v>-1179.4451274999476</v>
      </c>
      <c r="BD707" s="2">
        <f t="shared" ref="BD707" si="6617">AR707*AY704+AT707*AY707-AS707*AZ704-AU707*AZ707</f>
        <v>-1771.8532165459899</v>
      </c>
      <c r="BE707" s="8">
        <f t="shared" ref="BE707" si="6618">(AR707*AZ704+AS707*AY704+AT707*AZ707+AU707*AY707)</f>
        <v>0</v>
      </c>
      <c r="BG707" s="1">
        <v>0</v>
      </c>
      <c r="BH707" s="9">
        <f t="shared" ref="BH707" si="6619">$BH$9*$B704</f>
        <v>1.68872</v>
      </c>
      <c r="BI707" s="2">
        <v>1</v>
      </c>
      <c r="BJ707" s="8">
        <v>0</v>
      </c>
      <c r="BK707" s="20"/>
      <c r="BL707" s="1">
        <f t="shared" ref="BL707" si="6620">BB707*BG704+BD707*BG707-BC707*BH704-BE707*BH707</f>
        <v>0</v>
      </c>
      <c r="BM707" s="9">
        <f t="shared" ref="BM707" si="6621">(BB707*BH704+BC707*BG704+BD707*BH707+BE707*BG707)</f>
        <v>-4171.6090913454918</v>
      </c>
      <c r="BN707" s="2">
        <f t="shared" ref="BN707" si="6622">BB707*BI704+BD707*BI707-BC707*BJ704-BE707*BJ707</f>
        <v>-1771.8532165459899</v>
      </c>
      <c r="BO707" s="8">
        <f t="shared" ref="BO707" si="6623">(BB707*BJ704+BC707*BI704+BD707*BJ707+BE707*BI707)</f>
        <v>0</v>
      </c>
      <c r="BP707" s="20"/>
      <c r="BQ707" s="18">
        <f t="shared" ref="BQ707:BQ770" si="6624">1/$BR$9</f>
        <v>1</v>
      </c>
      <c r="BR707" s="25">
        <v>0</v>
      </c>
      <c r="BS707" s="19">
        <v>1</v>
      </c>
      <c r="BT707" s="24">
        <v>0</v>
      </c>
      <c r="BV707" s="1">
        <f t="shared" ref="BV707" si="6625">BL707*BQ704+BN707*BQ707-BM707*BR704-BO707*BR707</f>
        <v>-1771.8532165459899</v>
      </c>
      <c r="BW707" s="9">
        <f t="shared" ref="BW707" si="6626">(BL707*BR704+BM707*BQ704+BN707*BR707+BO707*BQ707)</f>
        <v>-4171.6090913454918</v>
      </c>
      <c r="BX707" s="2">
        <f t="shared" ref="BX707" si="6627">BL707*BS704+BN707*BS707-BM707*BT704-BO707*BT707</f>
        <v>-1771.8532165459899</v>
      </c>
      <c r="BY707" s="8">
        <f t="shared" ref="BY707" si="6628">(BL707*BT704+BM707*BS704+BN707*BT707+BO707*BS707)</f>
        <v>0</v>
      </c>
      <c r="CA707" s="56">
        <f t="shared" ref="CA707" si="6629">(180/PI())*ATAN(-1*(BW704+BW707)/(BV704+BV707))</f>
        <v>-43.97361109877474</v>
      </c>
      <c r="CC707" s="117">
        <f t="shared" ref="CC707" si="6630">20*LOG(((1-(10^(CA704/20)^2)*(1-((1-CC704)/(1+CC704))^2))^0.5))</f>
        <v>-5.996371731948378E-7</v>
      </c>
      <c r="CD707" s="13"/>
      <c r="CE707" s="33"/>
      <c r="CF707" s="33"/>
      <c r="CG707" s="33"/>
      <c r="CH707" s="33"/>
    </row>
    <row r="708" spans="2:86" ht="18.600000000000001" customHeight="1"/>
    <row r="709" spans="2:86" ht="18.600000000000001" customHeight="1" thickBot="1">
      <c r="E709" s="6" t="s">
        <v>3</v>
      </c>
      <c r="J709" s="6" t="s">
        <v>5</v>
      </c>
      <c r="O709" s="6" t="s">
        <v>10</v>
      </c>
      <c r="T709" s="6" t="s">
        <v>6</v>
      </c>
      <c r="Y709" s="6" t="s">
        <v>11</v>
      </c>
      <c r="AD709" s="6" t="s">
        <v>12</v>
      </c>
      <c r="AI709" s="6" t="s">
        <v>13</v>
      </c>
      <c r="AN709" s="6" t="s">
        <v>14</v>
      </c>
      <c r="AS709" s="6" t="s">
        <v>15</v>
      </c>
      <c r="AX709" s="6" t="s">
        <v>19</v>
      </c>
      <c r="BC709" s="6" t="s">
        <v>17</v>
      </c>
      <c r="BH709" s="6" t="s">
        <v>20</v>
      </c>
      <c r="BM709" s="6" t="s">
        <v>18</v>
      </c>
      <c r="BQ709" s="26" t="s">
        <v>16</v>
      </c>
      <c r="BR709" s="26"/>
      <c r="BS709" s="21"/>
      <c r="BT709" s="21"/>
      <c r="BU709" s="21"/>
      <c r="BV709" s="21"/>
      <c r="BW709" s="26" t="s">
        <v>21</v>
      </c>
      <c r="BX709" s="21"/>
      <c r="BY709" s="21"/>
    </row>
    <row r="710" spans="2:86" ht="18.600000000000001" customHeight="1" thickBot="1">
      <c r="B710" s="11"/>
      <c r="D710" s="266" t="s">
        <v>113</v>
      </c>
      <c r="E710" s="267"/>
      <c r="F710" s="268" t="s">
        <v>114</v>
      </c>
      <c r="G710" s="269"/>
      <c r="H710" s="237"/>
      <c r="I710" s="262" t="s">
        <v>0</v>
      </c>
      <c r="J710" s="263"/>
      <c r="K710" s="264" t="s">
        <v>1</v>
      </c>
      <c r="L710" s="265"/>
      <c r="M710" s="21"/>
      <c r="N710" s="262" t="s">
        <v>115</v>
      </c>
      <c r="O710" s="263"/>
      <c r="P710" s="264" t="s">
        <v>116</v>
      </c>
      <c r="Q710" s="265"/>
      <c r="R710" s="21"/>
      <c r="S710" s="266" t="s">
        <v>117</v>
      </c>
      <c r="T710" s="267"/>
      <c r="U710" s="268" t="s">
        <v>118</v>
      </c>
      <c r="V710" s="269"/>
      <c r="W710" s="20"/>
      <c r="X710" s="262" t="s">
        <v>119</v>
      </c>
      <c r="Y710" s="263"/>
      <c r="Z710" s="264" t="s">
        <v>120</v>
      </c>
      <c r="AA710" s="265"/>
      <c r="AB710" s="20"/>
      <c r="AC710" s="262" t="s">
        <v>121</v>
      </c>
      <c r="AD710" s="263"/>
      <c r="AE710" s="264" t="s">
        <v>7</v>
      </c>
      <c r="AF710" s="265"/>
      <c r="AG710" s="20"/>
      <c r="AH710" s="262" t="s">
        <v>122</v>
      </c>
      <c r="AI710" s="263"/>
      <c r="AJ710" s="264" t="s">
        <v>123</v>
      </c>
      <c r="AK710" s="265"/>
      <c r="AL710" s="20"/>
      <c r="AM710" s="266" t="s">
        <v>124</v>
      </c>
      <c r="AN710" s="267"/>
      <c r="AO710" s="268" t="s">
        <v>125</v>
      </c>
      <c r="AP710" s="269"/>
      <c r="AQ710" s="21"/>
      <c r="AR710" s="262" t="s">
        <v>126</v>
      </c>
      <c r="AS710" s="263"/>
      <c r="AT710" s="264" t="s">
        <v>2</v>
      </c>
      <c r="AU710" s="265"/>
      <c r="AV710" s="41"/>
      <c r="AW710" s="262" t="s">
        <v>127</v>
      </c>
      <c r="AX710" s="263"/>
      <c r="AY710" s="264" t="s">
        <v>128</v>
      </c>
      <c r="AZ710" s="265"/>
      <c r="BA710" s="20"/>
      <c r="BB710" s="262" t="s">
        <v>129</v>
      </c>
      <c r="BC710" s="263"/>
      <c r="BD710" s="264" t="s">
        <v>130</v>
      </c>
      <c r="BE710" s="265"/>
      <c r="BF710" s="41"/>
      <c r="BG710" s="266" t="s">
        <v>131</v>
      </c>
      <c r="BH710" s="267"/>
      <c r="BI710" s="268" t="s">
        <v>132</v>
      </c>
      <c r="BJ710" s="269"/>
      <c r="BK710" s="41"/>
      <c r="BL710" s="262" t="s">
        <v>133</v>
      </c>
      <c r="BM710" s="263"/>
      <c r="BN710" s="264" t="s">
        <v>134</v>
      </c>
      <c r="BO710" s="265"/>
      <c r="BP710" s="41"/>
      <c r="BQ710" s="262" t="s">
        <v>135</v>
      </c>
      <c r="BR710" s="263"/>
      <c r="BS710" s="264" t="s">
        <v>136</v>
      </c>
      <c r="BT710" s="265"/>
      <c r="BU710" s="20"/>
      <c r="BV710" s="262" t="s">
        <v>137</v>
      </c>
      <c r="BW710" s="263"/>
      <c r="BX710" s="264" t="s">
        <v>138</v>
      </c>
      <c r="BY710" s="265"/>
      <c r="CA710" s="27" t="s">
        <v>8</v>
      </c>
      <c r="CC710" s="113" t="s">
        <v>74</v>
      </c>
      <c r="CD710" s="13"/>
      <c r="CE710" s="33"/>
      <c r="CF710" s="33"/>
      <c r="CG710" s="33"/>
      <c r="CH710" s="33"/>
    </row>
    <row r="711" spans="2:86" ht="18.600000000000001" customHeight="1" thickTop="1" thickBot="1">
      <c r="B711" s="37">
        <v>2.04</v>
      </c>
      <c r="D711" s="1">
        <v>1</v>
      </c>
      <c r="E711" s="7">
        <v>0</v>
      </c>
      <c r="F711" s="2">
        <v>0</v>
      </c>
      <c r="G711" s="8">
        <v>0</v>
      </c>
      <c r="I711" s="1">
        <v>1</v>
      </c>
      <c r="J711" s="9">
        <v>0</v>
      </c>
      <c r="K711" s="2">
        <v>0</v>
      </c>
      <c r="L711" s="8">
        <f t="shared" ref="L711:L774" si="6631">IF(0=(1-$J$9*$K$9*$B711^2),10^18,$B711*$K$9/(1-$J$9*$K$9*$B711^2))</f>
        <v>67.783146371306174</v>
      </c>
      <c r="N711" s="1">
        <f t="shared" ref="N711" si="6632">D711*I711+F711*I714-E711*J711-G711*J714</f>
        <v>1</v>
      </c>
      <c r="O711" s="9">
        <f t="shared" ref="O711" si="6633">(D711*J711+E711*I711+F711*J714+G711*I714)</f>
        <v>0</v>
      </c>
      <c r="P711" s="2">
        <f t="shared" ref="P711" si="6634">D711*K711+F711*K714-E711*L711-G711*L714</f>
        <v>0</v>
      </c>
      <c r="Q711" s="8">
        <f t="shared" ref="Q711" si="6635">(D711*L711+E711*K711+F711*L714+G711*K714)</f>
        <v>67.783146371306174</v>
      </c>
      <c r="S711" s="1">
        <v>1</v>
      </c>
      <c r="T711" s="7">
        <v>0</v>
      </c>
      <c r="U711" s="2">
        <v>0</v>
      </c>
      <c r="V711" s="8">
        <v>0</v>
      </c>
      <c r="X711" s="1">
        <f t="shared" ref="X711" si="6636">N711*S711+P711*S714-O711*T711-Q711*T714</f>
        <v>-207.97896498634827</v>
      </c>
      <c r="Y711" s="9">
        <f t="shared" ref="Y711" si="6637">(N711*T711+O711*S711+P711*T714+Q711*S714)</f>
        <v>0</v>
      </c>
      <c r="Z711" s="2">
        <f t="shared" ref="Z711" si="6638">N711*U711+P711*U714-O711*V711-Q711*V714</f>
        <v>0</v>
      </c>
      <c r="AA711" s="8">
        <f t="shared" ref="AA711" si="6639">(N711*V711+O711*U711+P711*V714+Q711*U714)</f>
        <v>67.783146371306174</v>
      </c>
      <c r="AB711" s="20"/>
      <c r="AC711" s="1">
        <v>1</v>
      </c>
      <c r="AD711" s="9">
        <v>0</v>
      </c>
      <c r="AE711" s="2">
        <v>0</v>
      </c>
      <c r="AF711" s="8">
        <f t="shared" ref="AF711:AF774" si="6640">IF(0=(1-$AE$9*$AD$9*$B711^2),10^18,$B711*$AE$9/(1-$AE$9*$AD$9*$B711^2))</f>
        <v>-0.72182695326146795</v>
      </c>
      <c r="AH711" s="1">
        <f t="shared" ref="AH711" si="6641">X711*AC711+Z711*AC714-Y711*AD711-AA711*AD714</f>
        <v>-207.97896498634827</v>
      </c>
      <c r="AI711" s="9">
        <f t="shared" ref="AI711" si="6642">(X711*AD711+Y711*AC711+Z711*AD714+AA711*AC714)</f>
        <v>0</v>
      </c>
      <c r="AJ711" s="2">
        <f t="shared" ref="AJ711" si="6643">X711*AE711+Z711*AE714-Y711*AF711-AA711*AF714</f>
        <v>0</v>
      </c>
      <c r="AK711" s="8">
        <f t="shared" ref="AK711" si="6644">(X711*AF711+Y711*AE711+Z711*AF714+AA711*AE714)</f>
        <v>217.90796900987547</v>
      </c>
      <c r="AM711" s="1">
        <v>1</v>
      </c>
      <c r="AN711" s="7">
        <v>0</v>
      </c>
      <c r="AO711" s="2">
        <v>0</v>
      </c>
      <c r="AP711" s="8">
        <v>0</v>
      </c>
      <c r="AR711" s="1">
        <f t="shared" ref="AR711" si="6645">AH711*AM711+AJ711*AM714-AI711*AN711-AK711*AN714</f>
        <v>-776.0022827000189</v>
      </c>
      <c r="AS711" s="9">
        <f t="shared" ref="AS711" si="6646">(AH711*AN711+AI711*AM711+AJ711*AN714+AK711*AM714)</f>
        <v>0</v>
      </c>
      <c r="AT711" s="2">
        <f t="shared" ref="AT711" si="6647">AH711*AO711+AJ711*AO714-AI711*AP711-AK711*AP714</f>
        <v>0</v>
      </c>
      <c r="AU711" s="8">
        <f t="shared" ref="AU711" si="6648">(AH711*AP711+AI711*AO711+AJ711*AP714+AK711*AO714)</f>
        <v>217.90796900987547</v>
      </c>
      <c r="AV711" s="20"/>
      <c r="AW711" s="1">
        <v>1</v>
      </c>
      <c r="AX711" s="9">
        <v>0</v>
      </c>
      <c r="AY711" s="2">
        <v>0</v>
      </c>
      <c r="AZ711" s="8">
        <f t="shared" ref="AZ711:AZ774" si="6649">IF(0=(1-$AX$9*$AY$9*$B711^2),10^18,$B711*$AY$9/(1-$AX$9*$AY$9*$B711^2))</f>
        <v>-1.188723920516358</v>
      </c>
      <c r="BB711" s="1">
        <f t="shared" ref="BB711" si="6650">AR711*AW711+AT711*AW714-AS711*AX711-AU711*AX714</f>
        <v>-776.0022827000189</v>
      </c>
      <c r="BC711" s="9">
        <f t="shared" ref="BC711" si="6651">(AR711*AX711+AS711*AW711+AT711*AX714+AU711*AW714)</f>
        <v>0</v>
      </c>
      <c r="BD711" s="2">
        <f t="shared" ref="BD711" si="6652">AR711*AY711+AT711*AY714-AS711*AZ711-AU711*AZ714</f>
        <v>0</v>
      </c>
      <c r="BE711" s="8">
        <f t="shared" ref="BE711" si="6653">(AR711*AZ711+AS711*AY711+AT711*AZ714+AU711*AY714)</f>
        <v>1140.3604448306851</v>
      </c>
      <c r="BG711" s="1">
        <v>1</v>
      </c>
      <c r="BH711" s="7">
        <v>0</v>
      </c>
      <c r="BI711" s="2">
        <v>0</v>
      </c>
      <c r="BJ711" s="8">
        <v>0</v>
      </c>
      <c r="BK711" s="20"/>
      <c r="BL711" s="1">
        <f t="shared" ref="BL711" si="6654">BB711*BG711+BD711*BG714-BC711*BH711-BE711*BH714</f>
        <v>-2720.8185997320625</v>
      </c>
      <c r="BM711" s="9">
        <f t="shared" ref="BM711" si="6655">(BB711*BH711+BC711*BG711+BD711*BH714+BE711*BG714)</f>
        <v>0</v>
      </c>
      <c r="BN711" s="2">
        <f t="shared" ref="BN711" si="6656">BB711*BI711+BD711*BI714-BC711*BJ711-BE711*BJ714</f>
        <v>0</v>
      </c>
      <c r="BO711" s="8">
        <f t="shared" ref="BO711" si="6657">(BB711*BJ711+BC711*BI711+BD711*BJ714+BE711*BI714)</f>
        <v>1140.3604448306851</v>
      </c>
      <c r="BP711" s="20"/>
      <c r="BQ711" s="16">
        <v>1</v>
      </c>
      <c r="BR711" s="23">
        <v>0</v>
      </c>
      <c r="BS711" s="14">
        <v>0</v>
      </c>
      <c r="BT711" s="22">
        <v>0</v>
      </c>
      <c r="BV711" s="1">
        <f t="shared" ref="BV711" si="6658">BL711*BQ711+BN711*BQ714-BM711*BR711-BO711*BR714</f>
        <v>-2720.8185997320625</v>
      </c>
      <c r="BW711" s="9">
        <f t="shared" ref="BW711" si="6659">(BL711*BR711+BM711*BQ711+BN711*BR714+BO711*BQ714)</f>
        <v>1140.3604448306851</v>
      </c>
      <c r="BX711" s="2">
        <f t="shared" ref="BX711" si="6660">BL711*BS711+BN711*BS714-BM711*BT711-BO711*BT714</f>
        <v>0</v>
      </c>
      <c r="BY711" s="8">
        <f t="shared" ref="BY711" si="6661">(BL711*BT711+BM711*BS711+BN711*BT714+BO711*BS714)</f>
        <v>1140.3604448306851</v>
      </c>
      <c r="CA711" s="28">
        <f t="shared" ref="CA711" si="6662">20*LOG(((1+$BR$9)/$BR$9)/((BV711+BV714)^2+(BW711+BW714)^2)^0.5)</f>
        <v>-71.632015763725832</v>
      </c>
      <c r="CC711" s="114">
        <f t="shared" ref="CC711" si="6663">((BV711^2+BW711^2)^0.5)/((BV714^2+BW714^2)^0.5)</f>
        <v>0.4191351732592315</v>
      </c>
      <c r="CD711" s="13"/>
      <c r="CE711" s="33"/>
      <c r="CF711" s="33"/>
      <c r="CG711" s="33"/>
      <c r="CH711" s="33"/>
    </row>
    <row r="712" spans="2:86" ht="18.600000000000001" customHeight="1" thickBot="1">
      <c r="D712" s="3"/>
      <c r="G712" s="4"/>
      <c r="I712" s="3"/>
      <c r="L712" s="4"/>
      <c r="N712" s="3"/>
      <c r="Q712" s="4"/>
      <c r="S712" s="3"/>
      <c r="V712" s="4"/>
      <c r="X712" s="3"/>
      <c r="AA712" s="4"/>
      <c r="AC712" s="3"/>
      <c r="AF712" s="4"/>
      <c r="AH712" s="3"/>
      <c r="AK712" s="4"/>
      <c r="AM712" s="3"/>
      <c r="AP712" s="4"/>
      <c r="AR712" s="3"/>
      <c r="AU712" s="4"/>
      <c r="AW712" s="3"/>
      <c r="AZ712" s="4"/>
      <c r="BB712" s="3"/>
      <c r="BE712" s="4"/>
      <c r="BG712" s="3"/>
      <c r="BJ712" s="4"/>
      <c r="BL712" s="3"/>
      <c r="BO712" s="4"/>
      <c r="BQ712" s="16"/>
      <c r="BR712" s="14"/>
      <c r="BS712" s="14"/>
      <c r="BT712" s="17"/>
      <c r="BV712" s="3"/>
      <c r="BY712" s="4"/>
      <c r="CC712" s="115"/>
      <c r="CD712" s="13"/>
      <c r="CE712" s="33"/>
      <c r="CF712" s="33"/>
      <c r="CG712" s="33"/>
      <c r="CH712" s="33"/>
    </row>
    <row r="713" spans="2:86" ht="18.600000000000001" customHeight="1" thickBot="1">
      <c r="D713" s="271" t="s">
        <v>141</v>
      </c>
      <c r="E713" s="272"/>
      <c r="F713" s="273" t="s">
        <v>142</v>
      </c>
      <c r="G713" s="274"/>
      <c r="H713" s="237"/>
      <c r="I713" s="271" t="s">
        <v>143</v>
      </c>
      <c r="J713" s="272"/>
      <c r="K713" s="273" t="s">
        <v>144</v>
      </c>
      <c r="L713" s="274"/>
      <c r="N713" s="262" t="s">
        <v>145</v>
      </c>
      <c r="O713" s="263"/>
      <c r="P713" s="264" t="s">
        <v>146</v>
      </c>
      <c r="Q713" s="265"/>
      <c r="S713" s="271" t="s">
        <v>147</v>
      </c>
      <c r="T713" s="272"/>
      <c r="U713" s="273" t="s">
        <v>148</v>
      </c>
      <c r="V713" s="274"/>
      <c r="W713" s="20"/>
      <c r="X713" s="262" t="s">
        <v>149</v>
      </c>
      <c r="Y713" s="263"/>
      <c r="Z713" s="264" t="s">
        <v>150</v>
      </c>
      <c r="AA713" s="265"/>
      <c r="AB713" s="20"/>
      <c r="AC713" s="271" t="s">
        <v>151</v>
      </c>
      <c r="AD713" s="272"/>
      <c r="AE713" s="273" t="s">
        <v>152</v>
      </c>
      <c r="AF713" s="274"/>
      <c r="AG713" s="20"/>
      <c r="AH713" s="262" t="s">
        <v>153</v>
      </c>
      <c r="AI713" s="263"/>
      <c r="AJ713" s="264" t="s">
        <v>154</v>
      </c>
      <c r="AK713" s="265"/>
      <c r="AL713" s="20"/>
      <c r="AM713" s="271" t="s">
        <v>155</v>
      </c>
      <c r="AN713" s="272"/>
      <c r="AO713" s="273" t="s">
        <v>156</v>
      </c>
      <c r="AP713" s="274"/>
      <c r="AR713" s="262" t="s">
        <v>157</v>
      </c>
      <c r="AS713" s="263"/>
      <c r="AT713" s="264" t="s">
        <v>158</v>
      </c>
      <c r="AU713" s="265"/>
      <c r="AV713" s="41"/>
      <c r="AW713" s="271" t="s">
        <v>159</v>
      </c>
      <c r="AX713" s="272"/>
      <c r="AY713" s="273" t="s">
        <v>160</v>
      </c>
      <c r="AZ713" s="274"/>
      <c r="BA713" s="20"/>
      <c r="BB713" s="262" t="s">
        <v>161</v>
      </c>
      <c r="BC713" s="263"/>
      <c r="BD713" s="264" t="s">
        <v>162</v>
      </c>
      <c r="BE713" s="265"/>
      <c r="BF713" s="41"/>
      <c r="BG713" s="271" t="s">
        <v>163</v>
      </c>
      <c r="BH713" s="272"/>
      <c r="BI713" s="273" t="s">
        <v>164</v>
      </c>
      <c r="BJ713" s="274"/>
      <c r="BK713" s="41"/>
      <c r="BL713" s="262" t="s">
        <v>165</v>
      </c>
      <c r="BM713" s="263"/>
      <c r="BN713" s="264" t="s">
        <v>166</v>
      </c>
      <c r="BO713" s="265"/>
      <c r="BP713" s="41"/>
      <c r="BQ713" s="271" t="s">
        <v>167</v>
      </c>
      <c r="BR713" s="272"/>
      <c r="BS713" s="273" t="s">
        <v>168</v>
      </c>
      <c r="BT713" s="274"/>
      <c r="BU713" s="20"/>
      <c r="BV713" s="262" t="s">
        <v>169</v>
      </c>
      <c r="BW713" s="263"/>
      <c r="BX713" s="264" t="s">
        <v>170</v>
      </c>
      <c r="BY713" s="265"/>
      <c r="CA713" s="55" t="s">
        <v>35</v>
      </c>
      <c r="CC713" s="116" t="s">
        <v>75</v>
      </c>
      <c r="CD713" s="13"/>
      <c r="CE713" s="33"/>
      <c r="CF713" s="33"/>
      <c r="CG713" s="33"/>
      <c r="CH713" s="33"/>
    </row>
    <row r="714" spans="2:86" ht="18.600000000000001" customHeight="1" thickTop="1" thickBot="1">
      <c r="D714" s="1">
        <v>0</v>
      </c>
      <c r="E714" s="9">
        <f t="shared" ref="E714" si="6664">$E$9*$B711</f>
        <v>2.4006720000000001</v>
      </c>
      <c r="F714" s="2">
        <v>1</v>
      </c>
      <c r="G714" s="8">
        <v>0</v>
      </c>
      <c r="I714" s="1">
        <v>0</v>
      </c>
      <c r="J714" s="9">
        <v>0</v>
      </c>
      <c r="K714" s="2">
        <v>1</v>
      </c>
      <c r="L714" s="8">
        <v>0</v>
      </c>
      <c r="N714" s="1">
        <f t="shared" ref="N714" si="6665">D714*I711+F714*I714-E714*J711-G714*J714</f>
        <v>0</v>
      </c>
      <c r="O714" s="9">
        <f t="shared" ref="O714" si="6666">(D714*J711+E714*I711+F714*J714+G714*I714)</f>
        <v>2.4006720000000001</v>
      </c>
      <c r="P714" s="2">
        <f t="shared" ref="P714" si="6667">D714*K711+F714*K714-E714*L711-G714*L714</f>
        <v>-161.72510156549635</v>
      </c>
      <c r="Q714" s="8">
        <f t="shared" ref="Q714" si="6668">(D714*L711+E714*K711+F714*L714+G714*K714)</f>
        <v>0</v>
      </c>
      <c r="S714" s="1">
        <v>0</v>
      </c>
      <c r="T714" s="9">
        <f t="shared" ref="T714" si="6669">$T$9*$B711</f>
        <v>3.0830520000000003</v>
      </c>
      <c r="U714" s="2">
        <v>1</v>
      </c>
      <c r="V714" s="8">
        <v>0</v>
      </c>
      <c r="X714" s="1">
        <f t="shared" ref="X714" si="6670">N714*S711+P714*S714-O714*T711-Q714*T714</f>
        <v>0</v>
      </c>
      <c r="Y714" s="9">
        <f t="shared" ref="Y714" si="6671">(N714*T711+O714*S711+P714*T714+Q714*S714)</f>
        <v>-496.20622583170672</v>
      </c>
      <c r="Z714" s="2">
        <f t="shared" ref="Z714" si="6672">N714*U711+P714*U714-O714*V711-Q714*V714</f>
        <v>-161.72510156549635</v>
      </c>
      <c r="AA714" s="8">
        <f t="shared" ref="AA714" si="6673">(N714*V711+O714*U711+P714*V714+Q714*U714)</f>
        <v>0</v>
      </c>
      <c r="AB714" s="20"/>
      <c r="AC714" s="1">
        <v>0</v>
      </c>
      <c r="AD714" s="9">
        <v>0</v>
      </c>
      <c r="AE714" s="2">
        <v>1</v>
      </c>
      <c r="AF714" s="8">
        <v>0</v>
      </c>
      <c r="AH714" s="1">
        <f t="shared" ref="AH714" si="6674">X714*AC711+Z714*AC714-Y714*AD711-AA714*AD714</f>
        <v>0</v>
      </c>
      <c r="AI714" s="9">
        <f t="shared" ref="AI714" si="6675">(X714*AD711+Y714*AC711+Z714*AD714+AA714*AC714)</f>
        <v>-496.20622583170672</v>
      </c>
      <c r="AJ714" s="2">
        <f t="shared" ref="AJ714" si="6676">X714*AE711+Z714*AE714-Y714*AF711-AA714*AF714</f>
        <v>-519.90012974696913</v>
      </c>
      <c r="AK714" s="8">
        <f t="shared" ref="AK714" si="6677">(X714*AF711+Y714*AE711+Z714*AF714+AA714*AE714)</f>
        <v>0</v>
      </c>
      <c r="AM714" s="1">
        <v>0</v>
      </c>
      <c r="AN714" s="9">
        <f t="shared" ref="AN714" si="6678">$AN$9*$B711</f>
        <v>2.6067120000000004</v>
      </c>
      <c r="AO714" s="2">
        <v>1</v>
      </c>
      <c r="AP714" s="8">
        <v>0</v>
      </c>
      <c r="AR714" s="1">
        <f t="shared" ref="AR714" si="6679">AH714*AM711+AJ714*AM714-AI714*AN711-AK714*AN714</f>
        <v>0</v>
      </c>
      <c r="AS714" s="9">
        <f t="shared" ref="AS714" si="6680">(AH714*AN711+AI714*AM711+AJ714*AN714+AK714*AM714)</f>
        <v>-1851.4361328446882</v>
      </c>
      <c r="AT714" s="2">
        <f t="shared" ref="AT714" si="6681">AH714*AO711+AJ714*AO714-AI714*AP711-AK714*AP714</f>
        <v>-519.90012974696913</v>
      </c>
      <c r="AU714" s="8">
        <f t="shared" ref="AU714" si="6682">(AH714*AP711+AI714*AO711+AJ714*AP714+AK714*AO714)</f>
        <v>0</v>
      </c>
      <c r="AV714" s="20"/>
      <c r="AW714" s="1">
        <v>0</v>
      </c>
      <c r="AX714" s="9">
        <v>0</v>
      </c>
      <c r="AY714" s="2">
        <v>1</v>
      </c>
      <c r="AZ714" s="8">
        <v>0</v>
      </c>
      <c r="BB714" s="1">
        <f t="shared" ref="BB714" si="6683">AR714*AW711+AT714*AW714-AS714*AX711-AU714*AX714</f>
        <v>0</v>
      </c>
      <c r="BC714" s="9">
        <f t="shared" ref="BC714" si="6684">(AR714*AX711+AS714*AW711+AT714*AX714+AU714*AW714)</f>
        <v>-1851.4361328446882</v>
      </c>
      <c r="BD714" s="2">
        <f t="shared" ref="BD714" si="6685">AR714*AY711+AT714*AY714-AS714*AZ711-AU714*AZ714</f>
        <v>-2720.7465481677514</v>
      </c>
      <c r="BE714" s="8">
        <f t="shared" ref="BE714" si="6686">(AR714*AZ711+AS714*AY711+AT714*AZ714+AU714*AY714)</f>
        <v>0</v>
      </c>
      <c r="BG714" s="1">
        <v>0</v>
      </c>
      <c r="BH714" s="9">
        <f t="shared" ref="BH714" si="6687">$BH$9*$B711</f>
        <v>1.7054400000000001</v>
      </c>
      <c r="BI714" s="2">
        <v>1</v>
      </c>
      <c r="BJ714" s="8">
        <v>0</v>
      </c>
      <c r="BK714" s="20"/>
      <c r="BL714" s="1">
        <f t="shared" ref="BL714" si="6688">BB714*BG711+BD714*BG714-BC714*BH711-BE714*BH714</f>
        <v>0</v>
      </c>
      <c r="BM714" s="9">
        <f t="shared" ref="BM714" si="6689">(BB714*BH711+BC714*BG711+BD714*BH714+BE714*BG714)</f>
        <v>-6491.5061259518989</v>
      </c>
      <c r="BN714" s="2">
        <f t="shared" ref="BN714" si="6690">BB714*BI711+BD714*BI714-BC714*BJ711-BE714*BJ714</f>
        <v>-2720.7465481677514</v>
      </c>
      <c r="BO714" s="8">
        <f t="shared" ref="BO714" si="6691">(BB714*BJ711+BC714*BI711+BD714*BJ714+BE714*BI714)</f>
        <v>0</v>
      </c>
      <c r="BP714" s="20"/>
      <c r="BQ714" s="18">
        <f t="shared" ref="BQ714:BQ777" si="6692">1/$BR$9</f>
        <v>1</v>
      </c>
      <c r="BR714" s="25">
        <v>0</v>
      </c>
      <c r="BS714" s="19">
        <v>1</v>
      </c>
      <c r="BT714" s="24">
        <v>0</v>
      </c>
      <c r="BV714" s="1">
        <f t="shared" ref="BV714" si="6693">BL714*BQ711+BN714*BQ714-BM714*BR711-BO714*BR714</f>
        <v>-2720.7465481677514</v>
      </c>
      <c r="BW714" s="9">
        <f t="shared" ref="BW714" si="6694">(BL714*BR711+BM714*BQ711+BN714*BR714+BO714*BQ714)</f>
        <v>-6491.5061259518989</v>
      </c>
      <c r="BX714" s="2">
        <f t="shared" ref="BX714" si="6695">BL714*BS711+BN714*BS714-BM714*BT711-BO714*BT714</f>
        <v>-2720.7465481677514</v>
      </c>
      <c r="BY714" s="8">
        <f t="shared" ref="BY714" si="6696">(BL714*BT711+BM714*BS711+BN714*BT714+BO714*BS714)</f>
        <v>0</v>
      </c>
      <c r="CA714" s="56">
        <f t="shared" ref="CA714" si="6697">(180/PI())*ATAN(-1*(BW711+BW714)/(BV711+BV714))</f>
        <v>-44.519997087585033</v>
      </c>
      <c r="CC714" s="117">
        <f t="shared" ref="CC714" si="6698">20*LOG(((1-(10^(CA711/20)^2)*(1-((1-CC711)/(1+CC711))^2))^0.5))</f>
        <v>-2.4828433463751193E-7</v>
      </c>
      <c r="CD714" s="13"/>
      <c r="CE714" s="33"/>
      <c r="CF714" s="33"/>
      <c r="CG714" s="33"/>
      <c r="CH714" s="33"/>
    </row>
    <row r="715" spans="2:86" ht="18.600000000000001" customHeight="1"/>
    <row r="716" spans="2:86" ht="18.600000000000001" customHeight="1" thickBot="1">
      <c r="E716" s="6" t="s">
        <v>3</v>
      </c>
      <c r="J716" s="6" t="s">
        <v>5</v>
      </c>
      <c r="O716" s="6" t="s">
        <v>10</v>
      </c>
      <c r="T716" s="6" t="s">
        <v>6</v>
      </c>
      <c r="Y716" s="6" t="s">
        <v>11</v>
      </c>
      <c r="AD716" s="6" t="s">
        <v>12</v>
      </c>
      <c r="AI716" s="6" t="s">
        <v>13</v>
      </c>
      <c r="AN716" s="6" t="s">
        <v>14</v>
      </c>
      <c r="AS716" s="6" t="s">
        <v>15</v>
      </c>
      <c r="AX716" s="6" t="s">
        <v>19</v>
      </c>
      <c r="BC716" s="6" t="s">
        <v>17</v>
      </c>
      <c r="BH716" s="6" t="s">
        <v>20</v>
      </c>
      <c r="BM716" s="6" t="s">
        <v>18</v>
      </c>
      <c r="BQ716" s="26" t="s">
        <v>16</v>
      </c>
      <c r="BR716" s="26"/>
      <c r="BS716" s="21"/>
      <c r="BT716" s="21"/>
      <c r="BU716" s="21"/>
      <c r="BV716" s="21"/>
      <c r="BW716" s="26" t="s">
        <v>21</v>
      </c>
      <c r="BX716" s="21"/>
      <c r="BY716" s="21"/>
    </row>
    <row r="717" spans="2:86" ht="18.600000000000001" customHeight="1" thickBot="1">
      <c r="B717" s="11"/>
      <c r="D717" s="266" t="s">
        <v>113</v>
      </c>
      <c r="E717" s="267"/>
      <c r="F717" s="268" t="s">
        <v>114</v>
      </c>
      <c r="G717" s="269"/>
      <c r="H717" s="237"/>
      <c r="I717" s="262" t="s">
        <v>0</v>
      </c>
      <c r="J717" s="263"/>
      <c r="K717" s="264" t="s">
        <v>1</v>
      </c>
      <c r="L717" s="265"/>
      <c r="M717" s="21"/>
      <c r="N717" s="262" t="s">
        <v>115</v>
      </c>
      <c r="O717" s="263"/>
      <c r="P717" s="264" t="s">
        <v>116</v>
      </c>
      <c r="Q717" s="265"/>
      <c r="R717" s="21"/>
      <c r="S717" s="266" t="s">
        <v>117</v>
      </c>
      <c r="T717" s="267"/>
      <c r="U717" s="268" t="s">
        <v>118</v>
      </c>
      <c r="V717" s="269"/>
      <c r="W717" s="20"/>
      <c r="X717" s="262" t="s">
        <v>119</v>
      </c>
      <c r="Y717" s="263"/>
      <c r="Z717" s="264" t="s">
        <v>120</v>
      </c>
      <c r="AA717" s="265"/>
      <c r="AB717" s="20"/>
      <c r="AC717" s="262" t="s">
        <v>121</v>
      </c>
      <c r="AD717" s="263"/>
      <c r="AE717" s="264" t="s">
        <v>7</v>
      </c>
      <c r="AF717" s="265"/>
      <c r="AG717" s="20"/>
      <c r="AH717" s="262" t="s">
        <v>122</v>
      </c>
      <c r="AI717" s="263"/>
      <c r="AJ717" s="264" t="s">
        <v>123</v>
      </c>
      <c r="AK717" s="265"/>
      <c r="AL717" s="20"/>
      <c r="AM717" s="266" t="s">
        <v>124</v>
      </c>
      <c r="AN717" s="267"/>
      <c r="AO717" s="268" t="s">
        <v>125</v>
      </c>
      <c r="AP717" s="269"/>
      <c r="AQ717" s="21"/>
      <c r="AR717" s="262" t="s">
        <v>126</v>
      </c>
      <c r="AS717" s="263"/>
      <c r="AT717" s="264" t="s">
        <v>2</v>
      </c>
      <c r="AU717" s="265"/>
      <c r="AV717" s="41"/>
      <c r="AW717" s="262" t="s">
        <v>127</v>
      </c>
      <c r="AX717" s="263"/>
      <c r="AY717" s="264" t="s">
        <v>128</v>
      </c>
      <c r="AZ717" s="265"/>
      <c r="BA717" s="20"/>
      <c r="BB717" s="262" t="s">
        <v>129</v>
      </c>
      <c r="BC717" s="263"/>
      <c r="BD717" s="264" t="s">
        <v>130</v>
      </c>
      <c r="BE717" s="265"/>
      <c r="BF717" s="41"/>
      <c r="BG717" s="266" t="s">
        <v>131</v>
      </c>
      <c r="BH717" s="267"/>
      <c r="BI717" s="268" t="s">
        <v>132</v>
      </c>
      <c r="BJ717" s="269"/>
      <c r="BK717" s="41"/>
      <c r="BL717" s="262" t="s">
        <v>133</v>
      </c>
      <c r="BM717" s="263"/>
      <c r="BN717" s="264" t="s">
        <v>134</v>
      </c>
      <c r="BO717" s="265"/>
      <c r="BP717" s="41"/>
      <c r="BQ717" s="262" t="s">
        <v>135</v>
      </c>
      <c r="BR717" s="263"/>
      <c r="BS717" s="264" t="s">
        <v>136</v>
      </c>
      <c r="BT717" s="265"/>
      <c r="BU717" s="20"/>
      <c r="BV717" s="262" t="s">
        <v>137</v>
      </c>
      <c r="BW717" s="263"/>
      <c r="BX717" s="264" t="s">
        <v>138</v>
      </c>
      <c r="BY717" s="265"/>
      <c r="CA717" s="27" t="s">
        <v>8</v>
      </c>
      <c r="CC717" s="113" t="s">
        <v>74</v>
      </c>
      <c r="CD717" s="13"/>
      <c r="CE717" s="33"/>
      <c r="CF717" s="33"/>
      <c r="CG717" s="33"/>
      <c r="CH717" s="33"/>
    </row>
    <row r="718" spans="2:86" ht="18.600000000000001" customHeight="1" thickTop="1" thickBot="1">
      <c r="B718" s="37">
        <v>2.06</v>
      </c>
      <c r="D718" s="1">
        <v>1</v>
      </c>
      <c r="E718" s="7">
        <v>0</v>
      </c>
      <c r="F718" s="2">
        <v>0</v>
      </c>
      <c r="G718" s="8">
        <v>0</v>
      </c>
      <c r="I718" s="1">
        <v>1</v>
      </c>
      <c r="J718" s="9">
        <v>0</v>
      </c>
      <c r="K718" s="2">
        <v>0</v>
      </c>
      <c r="L718" s="8">
        <f t="shared" ref="L718:L781" si="6699">IF(0=(1-$J$9*$K$9*$B718^2),10^18,$B718*$K$9/(1-$J$9*$K$9*$B718^2))</f>
        <v>145.10949182678641</v>
      </c>
      <c r="N718" s="1">
        <f t="shared" ref="N718" si="6700">D718*I718+F718*I721-E718*J718-G718*J721</f>
        <v>1</v>
      </c>
      <c r="O718" s="9">
        <f t="shared" ref="O718" si="6701">(D718*J718+E718*I718+F718*J721+G718*I721)</f>
        <v>0</v>
      </c>
      <c r="P718" s="2">
        <f t="shared" ref="P718" si="6702">D718*K718+F718*K721-E718*L718-G718*L721</f>
        <v>0</v>
      </c>
      <c r="Q718" s="8">
        <f t="shared" ref="Q718" si="6703">(D718*L718+E718*K718+F718*L721+G718*K721)</f>
        <v>145.10949182678641</v>
      </c>
      <c r="S718" s="1">
        <v>1</v>
      </c>
      <c r="T718" s="7">
        <v>0</v>
      </c>
      <c r="U718" s="2">
        <v>0</v>
      </c>
      <c r="V718" s="8">
        <v>0</v>
      </c>
      <c r="X718" s="1">
        <f t="shared" ref="X718" si="6704">N718*S718+P718*S721-O718*T718-Q718*T721</f>
        <v>-450.76618849551397</v>
      </c>
      <c r="Y718" s="9">
        <f t="shared" ref="Y718" si="6705">(N718*T718+O718*S718+P718*T721+Q718*S721)</f>
        <v>0</v>
      </c>
      <c r="Z718" s="2">
        <f t="shared" ref="Z718" si="6706">N718*U718+P718*U721-O718*V718-Q718*V721</f>
        <v>0</v>
      </c>
      <c r="AA718" s="8">
        <f t="shared" ref="AA718" si="6707">(N718*V718+O718*U718+P718*V721+Q718*U721)</f>
        <v>145.10949182678641</v>
      </c>
      <c r="AB718" s="20"/>
      <c r="AC718" s="1">
        <v>1</v>
      </c>
      <c r="AD718" s="9">
        <v>0</v>
      </c>
      <c r="AE718" s="2">
        <v>0</v>
      </c>
      <c r="AF718" s="8">
        <f t="shared" ref="AF718:AF781" si="6708">IF(0=(1-$AE$9*$AD$9*$B718^2),10^18,$B718*$AE$9/(1-$AE$9*$AD$9*$B718^2))</f>
        <v>-0.70813151847777844</v>
      </c>
      <c r="AH718" s="1">
        <f t="shared" ref="AH718" si="6709">X718*AC718+Z718*AC721-Y718*AD718-AA718*AD721</f>
        <v>-450.76618849551397</v>
      </c>
      <c r="AI718" s="9">
        <f t="shared" ref="AI718" si="6710">(X718*AD718+Y718*AC718+Z718*AD721+AA718*AC721)</f>
        <v>0</v>
      </c>
      <c r="AJ718" s="2">
        <f t="shared" ref="AJ718" si="6711">X718*AE718+Z718*AE721-Y718*AF718-AA718*AF721</f>
        <v>0</v>
      </c>
      <c r="AK718" s="8">
        <f t="shared" ref="AK718" si="6712">(X718*AF718+Y718*AE718+Z718*AF721+AA718*AE721)</f>
        <v>464.31123736455527</v>
      </c>
      <c r="AM718" s="1">
        <v>1</v>
      </c>
      <c r="AN718" s="7">
        <v>0</v>
      </c>
      <c r="AO718" s="2">
        <v>0</v>
      </c>
      <c r="AP718" s="8">
        <v>0</v>
      </c>
      <c r="AR718" s="1">
        <f t="shared" ref="AR718" si="6713">AH718*AM718+AJ718*AM721-AI718*AN718-AK718*AN721</f>
        <v>-1672.9578006506372</v>
      </c>
      <c r="AS718" s="9">
        <f t="shared" ref="AS718" si="6714">(AH718*AN718+AI718*AM718+AJ718*AN721+AK718*AM721)</f>
        <v>0</v>
      </c>
      <c r="AT718" s="2">
        <f t="shared" ref="AT718" si="6715">AH718*AO718+AJ718*AO721-AI718*AP718-AK718*AP721</f>
        <v>0</v>
      </c>
      <c r="AU718" s="8">
        <f t="shared" ref="AU718" si="6716">(AH718*AP718+AI718*AO718+AJ718*AP721+AK718*AO721)</f>
        <v>464.31123736455527</v>
      </c>
      <c r="AV718" s="20"/>
      <c r="AW718" s="1">
        <v>1</v>
      </c>
      <c r="AX718" s="9">
        <v>0</v>
      </c>
      <c r="AY718" s="2">
        <v>0</v>
      </c>
      <c r="AZ718" s="8">
        <f t="shared" ref="AZ718:AZ781" si="6717">IF(0=(1-$AX$9*$AY$9*$B718^2),10^18,$B718*$AY$9/(1-$AX$9*$AY$9*$B718^2))</f>
        <v>-1.1608784999735733</v>
      </c>
      <c r="BB718" s="1">
        <f t="shared" ref="BB718" si="6718">AR718*AW718+AT718*AW721-AS718*AX718-AU718*AX721</f>
        <v>-1672.9578006506372</v>
      </c>
      <c r="BC718" s="9">
        <f t="shared" ref="BC718" si="6719">(AR718*AX718+AS718*AW718+AT718*AX721+AU718*AW721)</f>
        <v>0</v>
      </c>
      <c r="BD718" s="2">
        <f t="shared" ref="BD718" si="6720">AR718*AY718+AT718*AY721-AS718*AZ718-AU718*AZ721</f>
        <v>0</v>
      </c>
      <c r="BE718" s="8">
        <f t="shared" ref="BE718" si="6721">(AR718*AZ718+AS718*AY718+AT718*AZ721+AU718*AY721)</f>
        <v>2406.4119795029551</v>
      </c>
      <c r="BG718" s="1">
        <v>1</v>
      </c>
      <c r="BH718" s="7">
        <v>0</v>
      </c>
      <c r="BI718" s="2">
        <v>0</v>
      </c>
      <c r="BJ718" s="8">
        <v>0</v>
      </c>
      <c r="BK718" s="20"/>
      <c r="BL718" s="1">
        <f t="shared" ref="BL718" si="6722">BB718*BG718+BD718*BG721-BC718*BH718-BE718*BH721</f>
        <v>-5817.1842552714461</v>
      </c>
      <c r="BM718" s="9">
        <f t="shared" ref="BM718" si="6723">(BB718*BH718+BC718*BG718+BD718*BH721+BE718*BG721)</f>
        <v>0</v>
      </c>
      <c r="BN718" s="2">
        <f t="shared" ref="BN718" si="6724">BB718*BI718+BD718*BI721-BC718*BJ718-BE718*BJ721</f>
        <v>0</v>
      </c>
      <c r="BO718" s="8">
        <f t="shared" ref="BO718" si="6725">(BB718*BJ718+BC718*BI718+BD718*BJ721+BE718*BI721)</f>
        <v>2406.4119795029551</v>
      </c>
      <c r="BP718" s="20"/>
      <c r="BQ718" s="16">
        <v>1</v>
      </c>
      <c r="BR718" s="23">
        <v>0</v>
      </c>
      <c r="BS718" s="14">
        <v>0</v>
      </c>
      <c r="BT718" s="22">
        <v>0</v>
      </c>
      <c r="BV718" s="1">
        <f t="shared" ref="BV718" si="6726">BL718*BQ718+BN718*BQ721-BM718*BR718-BO718*BR721</f>
        <v>-5817.1842552714461</v>
      </c>
      <c r="BW718" s="9">
        <f t="shared" ref="BW718" si="6727">(BL718*BR718+BM718*BQ718+BN718*BR721+BO718*BQ721)</f>
        <v>2406.4119795029551</v>
      </c>
      <c r="BX718" s="2">
        <f t="shared" ref="BX718" si="6728">BL718*BS718+BN718*BS721-BM718*BT718-BO718*BT721</f>
        <v>0</v>
      </c>
      <c r="BY718" s="8">
        <f t="shared" ref="BY718" si="6729">(BL718*BT718+BM718*BS718+BN718*BT721+BO718*BS721)</f>
        <v>2406.4119795029551</v>
      </c>
      <c r="CA718" s="28">
        <f t="shared" ref="CA718" si="6730">20*LOG(((1+$BR$9)/$BR$9)/((BV718+BV721)^2+(BW718+BW721)^2)^0.5)</f>
        <v>-78.312386491902529</v>
      </c>
      <c r="CC718" s="114">
        <f t="shared" ref="CC718" si="6731">((BV718^2+BW718^2)^0.5)/((BV721^2+BW721^2)^0.5)</f>
        <v>0.4136838266832561</v>
      </c>
      <c r="CD718" s="13"/>
      <c r="CE718" s="33"/>
      <c r="CF718" s="33"/>
      <c r="CG718" s="33"/>
      <c r="CH718" s="33"/>
    </row>
    <row r="719" spans="2:86" ht="18.600000000000001" customHeight="1" thickBot="1">
      <c r="D719" s="3"/>
      <c r="G719" s="4"/>
      <c r="I719" s="3"/>
      <c r="L719" s="4"/>
      <c r="N719" s="3"/>
      <c r="Q719" s="4"/>
      <c r="S719" s="3"/>
      <c r="V719" s="4"/>
      <c r="X719" s="3"/>
      <c r="AA719" s="4"/>
      <c r="AC719" s="3"/>
      <c r="AF719" s="4"/>
      <c r="AH719" s="3"/>
      <c r="AK719" s="4"/>
      <c r="AM719" s="3"/>
      <c r="AP719" s="4"/>
      <c r="AR719" s="3"/>
      <c r="AU719" s="4"/>
      <c r="AW719" s="3"/>
      <c r="AZ719" s="4"/>
      <c r="BB719" s="3"/>
      <c r="BE719" s="4"/>
      <c r="BG719" s="3"/>
      <c r="BJ719" s="4"/>
      <c r="BL719" s="3"/>
      <c r="BO719" s="4"/>
      <c r="BQ719" s="16"/>
      <c r="BR719" s="14"/>
      <c r="BS719" s="14"/>
      <c r="BT719" s="17"/>
      <c r="BV719" s="3"/>
      <c r="BY719" s="4"/>
      <c r="CC719" s="115"/>
      <c r="CD719" s="13"/>
      <c r="CE719" s="33"/>
      <c r="CF719" s="33"/>
      <c r="CG719" s="33"/>
      <c r="CH719" s="33"/>
    </row>
    <row r="720" spans="2:86" ht="18.600000000000001" customHeight="1" thickBot="1">
      <c r="D720" s="271" t="s">
        <v>141</v>
      </c>
      <c r="E720" s="272"/>
      <c r="F720" s="273" t="s">
        <v>142</v>
      </c>
      <c r="G720" s="274"/>
      <c r="H720" s="237"/>
      <c r="I720" s="271" t="s">
        <v>143</v>
      </c>
      <c r="J720" s="272"/>
      <c r="K720" s="273" t="s">
        <v>144</v>
      </c>
      <c r="L720" s="274"/>
      <c r="N720" s="262" t="s">
        <v>145</v>
      </c>
      <c r="O720" s="263"/>
      <c r="P720" s="264" t="s">
        <v>146</v>
      </c>
      <c r="Q720" s="265"/>
      <c r="S720" s="271" t="s">
        <v>147</v>
      </c>
      <c r="T720" s="272"/>
      <c r="U720" s="273" t="s">
        <v>148</v>
      </c>
      <c r="V720" s="274"/>
      <c r="W720" s="20"/>
      <c r="X720" s="262" t="s">
        <v>149</v>
      </c>
      <c r="Y720" s="263"/>
      <c r="Z720" s="264" t="s">
        <v>150</v>
      </c>
      <c r="AA720" s="265"/>
      <c r="AB720" s="20"/>
      <c r="AC720" s="271" t="s">
        <v>151</v>
      </c>
      <c r="AD720" s="272"/>
      <c r="AE720" s="273" t="s">
        <v>152</v>
      </c>
      <c r="AF720" s="274"/>
      <c r="AG720" s="20"/>
      <c r="AH720" s="262" t="s">
        <v>153</v>
      </c>
      <c r="AI720" s="263"/>
      <c r="AJ720" s="264" t="s">
        <v>154</v>
      </c>
      <c r="AK720" s="265"/>
      <c r="AL720" s="20"/>
      <c r="AM720" s="271" t="s">
        <v>155</v>
      </c>
      <c r="AN720" s="272"/>
      <c r="AO720" s="273" t="s">
        <v>156</v>
      </c>
      <c r="AP720" s="274"/>
      <c r="AR720" s="262" t="s">
        <v>157</v>
      </c>
      <c r="AS720" s="263"/>
      <c r="AT720" s="264" t="s">
        <v>158</v>
      </c>
      <c r="AU720" s="265"/>
      <c r="AV720" s="41"/>
      <c r="AW720" s="271" t="s">
        <v>159</v>
      </c>
      <c r="AX720" s="272"/>
      <c r="AY720" s="273" t="s">
        <v>160</v>
      </c>
      <c r="AZ720" s="274"/>
      <c r="BA720" s="20"/>
      <c r="BB720" s="262" t="s">
        <v>161</v>
      </c>
      <c r="BC720" s="263"/>
      <c r="BD720" s="264" t="s">
        <v>162</v>
      </c>
      <c r="BE720" s="265"/>
      <c r="BF720" s="41"/>
      <c r="BG720" s="271" t="s">
        <v>163</v>
      </c>
      <c r="BH720" s="272"/>
      <c r="BI720" s="273" t="s">
        <v>164</v>
      </c>
      <c r="BJ720" s="274"/>
      <c r="BK720" s="41"/>
      <c r="BL720" s="262" t="s">
        <v>165</v>
      </c>
      <c r="BM720" s="263"/>
      <c r="BN720" s="264" t="s">
        <v>166</v>
      </c>
      <c r="BO720" s="265"/>
      <c r="BP720" s="41"/>
      <c r="BQ720" s="271" t="s">
        <v>167</v>
      </c>
      <c r="BR720" s="272"/>
      <c r="BS720" s="273" t="s">
        <v>168</v>
      </c>
      <c r="BT720" s="274"/>
      <c r="BU720" s="20"/>
      <c r="BV720" s="262" t="s">
        <v>169</v>
      </c>
      <c r="BW720" s="263"/>
      <c r="BX720" s="264" t="s">
        <v>170</v>
      </c>
      <c r="BY720" s="265"/>
      <c r="CA720" s="55" t="s">
        <v>35</v>
      </c>
      <c r="CC720" s="116" t="s">
        <v>75</v>
      </c>
      <c r="CD720" s="13"/>
      <c r="CE720" s="33"/>
      <c r="CF720" s="33"/>
      <c r="CG720" s="33"/>
      <c r="CH720" s="33"/>
    </row>
    <row r="721" spans="2:86" ht="18.600000000000001" customHeight="1" thickTop="1" thickBot="1">
      <c r="D721" s="1">
        <v>0</v>
      </c>
      <c r="E721" s="9">
        <f t="shared" ref="E721" si="6732">$E$9*$B718</f>
        <v>2.4242080000000001</v>
      </c>
      <c r="F721" s="2">
        <v>1</v>
      </c>
      <c r="G721" s="8">
        <v>0</v>
      </c>
      <c r="I721" s="1">
        <v>0</v>
      </c>
      <c r="J721" s="9">
        <v>0</v>
      </c>
      <c r="K721" s="2">
        <v>1</v>
      </c>
      <c r="L721" s="8">
        <v>0</v>
      </c>
      <c r="N721" s="1">
        <f t="shared" ref="N721" si="6733">D721*I718+F721*I721-E721*J718-G721*J721</f>
        <v>0</v>
      </c>
      <c r="O721" s="9">
        <f t="shared" ref="O721" si="6734">(D721*J718+E721*I718+F721*J721+G721*I721)</f>
        <v>2.4242080000000001</v>
      </c>
      <c r="P721" s="2">
        <f t="shared" ref="P721" si="6735">D721*K718+F721*K721-E721*L718-G721*L721</f>
        <v>-350.77559096243027</v>
      </c>
      <c r="Q721" s="8">
        <f t="shared" ref="Q721" si="6736">(D721*L718+E721*K718+F721*L721+G721*K721)</f>
        <v>0</v>
      </c>
      <c r="S721" s="1">
        <v>0</v>
      </c>
      <c r="T721" s="9">
        <f t="shared" ref="T721" si="6737">$T$9*$B718</f>
        <v>3.1132780000000002</v>
      </c>
      <c r="U721" s="2">
        <v>1</v>
      </c>
      <c r="V721" s="8">
        <v>0</v>
      </c>
      <c r="X721" s="1">
        <f t="shared" ref="X721" si="6738">N721*S718+P721*S721-O721*T718-Q721*T721</f>
        <v>0</v>
      </c>
      <c r="Y721" s="9">
        <f t="shared" ref="Y721" si="6739">(N721*T718+O721*S718+P721*T721+Q721*S721)</f>
        <v>-1089.6377222803333</v>
      </c>
      <c r="Z721" s="2">
        <f t="shared" ref="Z721" si="6740">N721*U718+P721*U721-O721*V718-Q721*V721</f>
        <v>-350.77559096243027</v>
      </c>
      <c r="AA721" s="8">
        <f t="shared" ref="AA721" si="6741">(N721*V718+O721*U718+P721*V721+Q721*U721)</f>
        <v>0</v>
      </c>
      <c r="AB721" s="20"/>
      <c r="AC721" s="1">
        <v>0</v>
      </c>
      <c r="AD721" s="9">
        <v>0</v>
      </c>
      <c r="AE721" s="2">
        <v>1</v>
      </c>
      <c r="AF721" s="8">
        <v>0</v>
      </c>
      <c r="AH721" s="1">
        <f t="shared" ref="AH721" si="6742">X721*AC718+Z721*AC721-Y721*AD718-AA721*AD721</f>
        <v>0</v>
      </c>
      <c r="AI721" s="9">
        <f t="shared" ref="AI721" si="6743">(X721*AD718+Y721*AC718+Z721*AD721+AA721*AC721)</f>
        <v>-1089.6377222803333</v>
      </c>
      <c r="AJ721" s="2">
        <f t="shared" ref="AJ721" si="6744">X721*AE718+Z721*AE721-Y721*AF718-AA721*AF721</f>
        <v>-1122.3824058314706</v>
      </c>
      <c r="AK721" s="8">
        <f t="shared" ref="AK721" si="6745">(X721*AF718+Y721*AE718+Z721*AF721+AA721*AE721)</f>
        <v>0</v>
      </c>
      <c r="AM721" s="1">
        <v>0</v>
      </c>
      <c r="AN721" s="9">
        <f t="shared" ref="AN721" si="6746">$AN$9*$B718</f>
        <v>2.6322680000000003</v>
      </c>
      <c r="AO721" s="2">
        <v>1</v>
      </c>
      <c r="AP721" s="8">
        <v>0</v>
      </c>
      <c r="AR721" s="1">
        <f t="shared" ref="AR721" si="6747">AH721*AM718+AJ721*AM721-AI721*AN718-AK721*AN721</f>
        <v>0</v>
      </c>
      <c r="AS721" s="9">
        <f t="shared" ref="AS721" si="6748">(AH721*AN718+AI721*AM718+AJ721*AN721+AK721*AM721)</f>
        <v>-4044.0490129135269</v>
      </c>
      <c r="AT721" s="2">
        <f t="shared" ref="AT721" si="6749">AH721*AO718+AJ721*AO721-AI721*AP718-AK721*AP721</f>
        <v>-1122.3824058314706</v>
      </c>
      <c r="AU721" s="8">
        <f t="shared" ref="AU721" si="6750">(AH721*AP718+AI721*AO718+AJ721*AP721+AK721*AO721)</f>
        <v>0</v>
      </c>
      <c r="AV721" s="20"/>
      <c r="AW721" s="1">
        <v>0</v>
      </c>
      <c r="AX721" s="9">
        <v>0</v>
      </c>
      <c r="AY721" s="2">
        <v>1</v>
      </c>
      <c r="AZ721" s="8">
        <v>0</v>
      </c>
      <c r="BB721" s="1">
        <f t="shared" ref="BB721" si="6751">AR721*AW718+AT721*AW721-AS721*AX718-AU721*AX721</f>
        <v>0</v>
      </c>
      <c r="BC721" s="9">
        <f t="shared" ref="BC721" si="6752">(AR721*AX718+AS721*AW718+AT721*AX721+AU721*AW721)</f>
        <v>-4044.0490129135269</v>
      </c>
      <c r="BD721" s="2">
        <f t="shared" ref="BD721" si="6753">AR721*AY718+AT721*AY721-AS721*AZ718-AU721*AZ721</f>
        <v>-5817.0319577621349</v>
      </c>
      <c r="BE721" s="8">
        <f t="shared" ref="BE721" si="6754">(AR721*AZ718+AS721*AY718+AT721*AZ721+AU721*AY721)</f>
        <v>0</v>
      </c>
      <c r="BG721" s="1">
        <v>0</v>
      </c>
      <c r="BH721" s="9">
        <f t="shared" ref="BH721" si="6755">$BH$9*$B718</f>
        <v>1.7221599999999999</v>
      </c>
      <c r="BI721" s="2">
        <v>1</v>
      </c>
      <c r="BJ721" s="8">
        <v>0</v>
      </c>
      <c r="BK721" s="20"/>
      <c r="BL721" s="1">
        <f t="shared" ref="BL721" si="6756">BB721*BG718+BD721*BG721-BC721*BH718-BE721*BH721</f>
        <v>0</v>
      </c>
      <c r="BM721" s="9">
        <f t="shared" ref="BM721" si="6757">(BB721*BH718+BC721*BG718+BD721*BH721+BE721*BG721)</f>
        <v>-14061.908769293164</v>
      </c>
      <c r="BN721" s="2">
        <f t="shared" ref="BN721" si="6758">BB721*BI718+BD721*BI721-BC721*BJ718-BE721*BJ721</f>
        <v>-5817.0319577621349</v>
      </c>
      <c r="BO721" s="8">
        <f t="shared" ref="BO721" si="6759">(BB721*BJ718+BC721*BI718+BD721*BJ721+BE721*BI721)</f>
        <v>0</v>
      </c>
      <c r="BP721" s="20"/>
      <c r="BQ721" s="18">
        <f t="shared" ref="BQ721:BQ784" si="6760">1/$BR$9</f>
        <v>1</v>
      </c>
      <c r="BR721" s="25">
        <v>0</v>
      </c>
      <c r="BS721" s="19">
        <v>1</v>
      </c>
      <c r="BT721" s="24">
        <v>0</v>
      </c>
      <c r="BV721" s="1">
        <f t="shared" ref="BV721" si="6761">BL721*BQ718+BN721*BQ721-BM721*BR718-BO721*BR721</f>
        <v>-5817.0319577621349</v>
      </c>
      <c r="BW721" s="9">
        <f t="shared" ref="BW721" si="6762">(BL721*BR718+BM721*BQ718+BN721*BR721+BO721*BQ721)</f>
        <v>-14061.908769293164</v>
      </c>
      <c r="BX721" s="2">
        <f t="shared" ref="BX721" si="6763">BL721*BS718+BN721*BS721-BM721*BT718-BO721*BT721</f>
        <v>-5817.0319577621349</v>
      </c>
      <c r="BY721" s="8">
        <f t="shared" ref="BY721" si="6764">(BL721*BT718+BM721*BS718+BN721*BT721+BO721*BS721)</f>
        <v>0</v>
      </c>
      <c r="CA721" s="56">
        <f t="shared" ref="CA721" si="6765">(180/PI())*ATAN(-1*(BW718+BW721)/(BV718+BV721))</f>
        <v>-45.052353023598037</v>
      </c>
      <c r="CC721" s="117">
        <f t="shared" ref="CC721" si="6766">20*LOG(((1-(10^(CA718/20)^2)*(1-((1-CC718)/(1+CC718))^2))^0.5))</f>
        <v>-5.3035860372098299E-8</v>
      </c>
      <c r="CD721" s="13"/>
      <c r="CE721" s="33"/>
      <c r="CF721" s="33"/>
      <c r="CG721" s="33"/>
      <c r="CH721" s="33"/>
    </row>
    <row r="722" spans="2:86" ht="18.600000000000001" customHeight="1"/>
    <row r="723" spans="2:86" ht="18.600000000000001" customHeight="1" thickBot="1">
      <c r="E723" s="6" t="s">
        <v>3</v>
      </c>
      <c r="J723" s="6" t="s">
        <v>5</v>
      </c>
      <c r="O723" s="6" t="s">
        <v>10</v>
      </c>
      <c r="T723" s="6" t="s">
        <v>6</v>
      </c>
      <c r="Y723" s="6" t="s">
        <v>11</v>
      </c>
      <c r="AD723" s="6" t="s">
        <v>12</v>
      </c>
      <c r="AI723" s="6" t="s">
        <v>13</v>
      </c>
      <c r="AN723" s="6" t="s">
        <v>14</v>
      </c>
      <c r="AS723" s="6" t="s">
        <v>15</v>
      </c>
      <c r="AX723" s="6" t="s">
        <v>19</v>
      </c>
      <c r="BC723" s="6" t="s">
        <v>17</v>
      </c>
      <c r="BH723" s="6" t="s">
        <v>20</v>
      </c>
      <c r="BM723" s="6" t="s">
        <v>18</v>
      </c>
      <c r="BQ723" s="26" t="s">
        <v>16</v>
      </c>
      <c r="BR723" s="26"/>
      <c r="BS723" s="21"/>
      <c r="BT723" s="21"/>
      <c r="BU723" s="21"/>
      <c r="BV723" s="21"/>
      <c r="BW723" s="26" t="s">
        <v>21</v>
      </c>
      <c r="BX723" s="21"/>
      <c r="BY723" s="21"/>
    </row>
    <row r="724" spans="2:86" ht="18.600000000000001" customHeight="1" thickBot="1">
      <c r="B724" s="11"/>
      <c r="D724" s="266" t="s">
        <v>113</v>
      </c>
      <c r="E724" s="267"/>
      <c r="F724" s="268" t="s">
        <v>114</v>
      </c>
      <c r="G724" s="269"/>
      <c r="H724" s="237"/>
      <c r="I724" s="262" t="s">
        <v>0</v>
      </c>
      <c r="J724" s="263"/>
      <c r="K724" s="264" t="s">
        <v>1</v>
      </c>
      <c r="L724" s="265"/>
      <c r="M724" s="21"/>
      <c r="N724" s="262" t="s">
        <v>115</v>
      </c>
      <c r="O724" s="263"/>
      <c r="P724" s="264" t="s">
        <v>116</v>
      </c>
      <c r="Q724" s="265"/>
      <c r="R724" s="21"/>
      <c r="S724" s="266" t="s">
        <v>117</v>
      </c>
      <c r="T724" s="267"/>
      <c r="U724" s="268" t="s">
        <v>118</v>
      </c>
      <c r="V724" s="269"/>
      <c r="W724" s="20"/>
      <c r="X724" s="262" t="s">
        <v>119</v>
      </c>
      <c r="Y724" s="263"/>
      <c r="Z724" s="264" t="s">
        <v>120</v>
      </c>
      <c r="AA724" s="265"/>
      <c r="AB724" s="20"/>
      <c r="AC724" s="262" t="s">
        <v>121</v>
      </c>
      <c r="AD724" s="263"/>
      <c r="AE724" s="264" t="s">
        <v>7</v>
      </c>
      <c r="AF724" s="265"/>
      <c r="AG724" s="20"/>
      <c r="AH724" s="262" t="s">
        <v>122</v>
      </c>
      <c r="AI724" s="263"/>
      <c r="AJ724" s="264" t="s">
        <v>123</v>
      </c>
      <c r="AK724" s="265"/>
      <c r="AL724" s="20"/>
      <c r="AM724" s="266" t="s">
        <v>124</v>
      </c>
      <c r="AN724" s="267"/>
      <c r="AO724" s="268" t="s">
        <v>125</v>
      </c>
      <c r="AP724" s="269"/>
      <c r="AQ724" s="21"/>
      <c r="AR724" s="262" t="s">
        <v>126</v>
      </c>
      <c r="AS724" s="263"/>
      <c r="AT724" s="264" t="s">
        <v>2</v>
      </c>
      <c r="AU724" s="265"/>
      <c r="AV724" s="41"/>
      <c r="AW724" s="262" t="s">
        <v>127</v>
      </c>
      <c r="AX724" s="263"/>
      <c r="AY724" s="264" t="s">
        <v>128</v>
      </c>
      <c r="AZ724" s="265"/>
      <c r="BA724" s="20"/>
      <c r="BB724" s="262" t="s">
        <v>129</v>
      </c>
      <c r="BC724" s="263"/>
      <c r="BD724" s="264" t="s">
        <v>130</v>
      </c>
      <c r="BE724" s="265"/>
      <c r="BF724" s="41"/>
      <c r="BG724" s="266" t="s">
        <v>131</v>
      </c>
      <c r="BH724" s="267"/>
      <c r="BI724" s="268" t="s">
        <v>132</v>
      </c>
      <c r="BJ724" s="269"/>
      <c r="BK724" s="41"/>
      <c r="BL724" s="262" t="s">
        <v>133</v>
      </c>
      <c r="BM724" s="263"/>
      <c r="BN724" s="264" t="s">
        <v>134</v>
      </c>
      <c r="BO724" s="265"/>
      <c r="BP724" s="41"/>
      <c r="BQ724" s="262" t="s">
        <v>135</v>
      </c>
      <c r="BR724" s="263"/>
      <c r="BS724" s="264" t="s">
        <v>136</v>
      </c>
      <c r="BT724" s="265"/>
      <c r="BU724" s="20"/>
      <c r="BV724" s="262" t="s">
        <v>137</v>
      </c>
      <c r="BW724" s="263"/>
      <c r="BX724" s="264" t="s">
        <v>138</v>
      </c>
      <c r="BY724" s="265"/>
      <c r="CA724" s="27" t="s">
        <v>8</v>
      </c>
      <c r="CC724" s="113" t="s">
        <v>74</v>
      </c>
      <c r="CD724" s="13"/>
      <c r="CE724" s="33"/>
      <c r="CF724" s="33"/>
      <c r="CG724" s="33"/>
      <c r="CH724" s="33"/>
    </row>
    <row r="725" spans="2:86" ht="18.600000000000001" customHeight="1" thickTop="1" thickBot="1">
      <c r="B725" s="37">
        <v>2.08</v>
      </c>
      <c r="D725" s="1">
        <v>1</v>
      </c>
      <c r="E725" s="7">
        <v>0</v>
      </c>
      <c r="F725" s="2">
        <v>0</v>
      </c>
      <c r="G725" s="8">
        <v>0</v>
      </c>
      <c r="I725" s="1">
        <v>1</v>
      </c>
      <c r="J725" s="9">
        <v>0</v>
      </c>
      <c r="K725" s="2">
        <v>0</v>
      </c>
      <c r="L725" s="8">
        <f t="shared" ref="L725:L788" si="6767">IF(0=(1-$J$9*$K$9*$B725^2),10^18,$B725*$K$9/(1-$J$9*$K$9*$B725^2))</f>
        <v>-1119.0356955893267</v>
      </c>
      <c r="N725" s="1">
        <f t="shared" ref="N725" si="6768">D725*I725+F725*I728-E725*J725-G725*J728</f>
        <v>1</v>
      </c>
      <c r="O725" s="9">
        <f t="shared" ref="O725" si="6769">(D725*J725+E725*I725+F725*J728+G725*I728)</f>
        <v>0</v>
      </c>
      <c r="P725" s="2">
        <f t="shared" ref="P725" si="6770">D725*K725+F725*K728-E725*L725-G725*L728</f>
        <v>0</v>
      </c>
      <c r="Q725" s="8">
        <f t="shared" ref="Q725" si="6771">(D725*L725+E725*K725+F725*L728+G725*K728)</f>
        <v>-1119.0356955893267</v>
      </c>
      <c r="S725" s="1">
        <v>1</v>
      </c>
      <c r="T725" s="7">
        <v>0</v>
      </c>
      <c r="U725" s="2">
        <v>0</v>
      </c>
      <c r="V725" s="8">
        <v>0</v>
      </c>
      <c r="X725" s="1">
        <f t="shared" ref="X725" si="6772">N725*S725+P725*S728-O725*T725-Q725*T728</f>
        <v>3518.6931852278308</v>
      </c>
      <c r="Y725" s="9">
        <f t="shared" ref="Y725" si="6773">(N725*T725+O725*S725+P725*T728+Q725*S728)</f>
        <v>0</v>
      </c>
      <c r="Z725" s="2">
        <f t="shared" ref="Z725" si="6774">N725*U725+P725*U728-O725*V725-Q725*V728</f>
        <v>0</v>
      </c>
      <c r="AA725" s="8">
        <f t="shared" ref="AA725" si="6775">(N725*V725+O725*U725+P725*V728+Q725*U728)</f>
        <v>-1119.0356955893267</v>
      </c>
      <c r="AB725" s="20"/>
      <c r="AC725" s="1">
        <v>1</v>
      </c>
      <c r="AD725" s="9">
        <v>0</v>
      </c>
      <c r="AE725" s="2">
        <v>0</v>
      </c>
      <c r="AF725" s="8">
        <f t="shared" ref="AF725:AF788" si="6776">IF(0=(1-$AE$9*$AD$9*$B725^2),10^18,$B725*$AE$9/(1-$AE$9*$AD$9*$B725^2))</f>
        <v>-0.69500715836697169</v>
      </c>
      <c r="AH725" s="1">
        <f t="shared" ref="AH725" si="6777">X725*AC725+Z725*AC728-Y725*AD725-AA725*AD728</f>
        <v>3518.6931852278308</v>
      </c>
      <c r="AI725" s="9">
        <f t="shared" ref="AI725" si="6778">(X725*AD725+Y725*AC725+Z725*AD728+AA725*AC728)</f>
        <v>0</v>
      </c>
      <c r="AJ725" s="2">
        <f t="shared" ref="AJ725" si="6779">X725*AE725+Z725*AE728-Y725*AF725-AA725*AF728</f>
        <v>0</v>
      </c>
      <c r="AK725" s="8">
        <f t="shared" ref="AK725" si="6780">(X725*AF725+Y725*AE725+Z725*AF728+AA725*AE728)</f>
        <v>-3564.5526474197495</v>
      </c>
      <c r="AM725" s="1">
        <v>1</v>
      </c>
      <c r="AN725" s="7">
        <v>0</v>
      </c>
      <c r="AO725" s="2">
        <v>0</v>
      </c>
      <c r="AP725" s="8">
        <v>0</v>
      </c>
      <c r="AR725" s="1">
        <f t="shared" ref="AR725" si="6781">AH725*AM725+AJ725*AM728-AI725*AN725-AK725*AN728</f>
        <v>12992.64676080358</v>
      </c>
      <c r="AS725" s="9">
        <f t="shared" ref="AS725" si="6782">(AH725*AN725+AI725*AM725+AJ725*AN728+AK725*AM728)</f>
        <v>0</v>
      </c>
      <c r="AT725" s="2">
        <f t="shared" ref="AT725" si="6783">AH725*AO725+AJ725*AO728-AI725*AP725-AK725*AP728</f>
        <v>0</v>
      </c>
      <c r="AU725" s="8">
        <f t="shared" ref="AU725" si="6784">(AH725*AP725+AI725*AO725+AJ725*AP728+AK725*AO728)</f>
        <v>-3564.5526474197495</v>
      </c>
      <c r="AV725" s="20"/>
      <c r="AW725" s="1">
        <v>1</v>
      </c>
      <c r="AX725" s="9">
        <v>0</v>
      </c>
      <c r="AY725" s="2">
        <v>0</v>
      </c>
      <c r="AZ725" s="8">
        <f t="shared" ref="AZ725:AZ788" si="6785">IF(0=(1-$AX$9*$AY$9*$B725^2),10^18,$B725*$AY$9/(1-$AX$9*$AY$9*$B725^2))</f>
        <v>-1.1344546626302199</v>
      </c>
      <c r="BB725" s="1">
        <f t="shared" ref="BB725" si="6786">AR725*AW725+AT725*AW728-AS725*AX725-AU725*AX728</f>
        <v>12992.64676080358</v>
      </c>
      <c r="BC725" s="9">
        <f t="shared" ref="BC725" si="6787">(AR725*AX725+AS725*AW725+AT725*AX728+AU725*AW728)</f>
        <v>0</v>
      </c>
      <c r="BD725" s="2">
        <f t="shared" ref="BD725" si="6788">AR725*AY725+AT725*AY728-AS725*AZ725-AU725*AZ728</f>
        <v>0</v>
      </c>
      <c r="BE725" s="8">
        <f t="shared" ref="BE725" si="6789">(AR725*AZ725+AS725*AY725+AT725*AZ728+AU725*AY728)</f>
        <v>-18304.121345120795</v>
      </c>
      <c r="BG725" s="1">
        <v>1</v>
      </c>
      <c r="BH725" s="7">
        <v>0</v>
      </c>
      <c r="BI725" s="2">
        <v>0</v>
      </c>
      <c r="BJ725" s="8">
        <v>0</v>
      </c>
      <c r="BK725" s="20"/>
      <c r="BL725" s="1">
        <f t="shared" ref="BL725" si="6790">BB725*BG725+BD725*BG728-BC725*BH725-BE725*BH728</f>
        <v>44821.317285407225</v>
      </c>
      <c r="BM725" s="9">
        <f t="shared" ref="BM725" si="6791">(BB725*BH725+BC725*BG725+BD725*BH728+BE725*BG728)</f>
        <v>0</v>
      </c>
      <c r="BN725" s="2">
        <f t="shared" ref="BN725" si="6792">BB725*BI725+BD725*BI728-BC725*BJ725-BE725*BJ728</f>
        <v>0</v>
      </c>
      <c r="BO725" s="8">
        <f t="shared" ref="BO725" si="6793">(BB725*BJ725+BC725*BI725+BD725*BJ728+BE725*BI728)</f>
        <v>-18304.121345120795</v>
      </c>
      <c r="BP725" s="20"/>
      <c r="BQ725" s="16">
        <v>1</v>
      </c>
      <c r="BR725" s="23">
        <v>0</v>
      </c>
      <c r="BS725" s="14">
        <v>0</v>
      </c>
      <c r="BT725" s="22">
        <v>0</v>
      </c>
      <c r="BV725" s="1">
        <f t="shared" ref="BV725" si="6794">BL725*BQ725+BN725*BQ728-BM725*BR725-BO725*BR728</f>
        <v>44821.317285407225</v>
      </c>
      <c r="BW725" s="9">
        <f t="shared" ref="BW725" si="6795">(BL725*BR725+BM725*BQ725+BN725*BR728+BO725*BQ728)</f>
        <v>-18304.121345120795</v>
      </c>
      <c r="BX725" s="2">
        <f t="shared" ref="BX725" si="6796">BL725*BS725+BN725*BS728-BM725*BT725-BO725*BT728</f>
        <v>0</v>
      </c>
      <c r="BY725" s="8">
        <f t="shared" ref="BY725" si="6797">(BL725*BT725+BM725*BS725+BN725*BT728+BO725*BS728)</f>
        <v>-18304.121345120795</v>
      </c>
      <c r="CA725" s="28">
        <f t="shared" ref="CA725" si="6798">20*LOG(((1+$BR$9)/$BR$9)/((BV725+BV728)^2+(BW725+BW728)^2)^0.5)</f>
        <v>-96.12734966455011</v>
      </c>
      <c r="CC725" s="114">
        <f t="shared" ref="CC725" si="6799">((BV725^2+BW725^2)^0.5)/((BV728^2+BW728^2)^0.5)</f>
        <v>0.40839039139328215</v>
      </c>
      <c r="CD725" s="13"/>
      <c r="CE725" s="33"/>
      <c r="CF725" s="33"/>
      <c r="CG725" s="33"/>
      <c r="CH725" s="33"/>
    </row>
    <row r="726" spans="2:86" ht="18.600000000000001" customHeight="1" thickBot="1">
      <c r="D726" s="3"/>
      <c r="G726" s="4"/>
      <c r="I726" s="3"/>
      <c r="L726" s="4"/>
      <c r="N726" s="3"/>
      <c r="Q726" s="4"/>
      <c r="S726" s="3"/>
      <c r="V726" s="4"/>
      <c r="X726" s="3"/>
      <c r="AA726" s="4"/>
      <c r="AC726" s="3"/>
      <c r="AF726" s="4"/>
      <c r="AH726" s="3"/>
      <c r="AK726" s="4"/>
      <c r="AM726" s="3"/>
      <c r="AP726" s="4"/>
      <c r="AR726" s="3"/>
      <c r="AU726" s="4"/>
      <c r="AW726" s="3"/>
      <c r="AZ726" s="4"/>
      <c r="BB726" s="3"/>
      <c r="BE726" s="4"/>
      <c r="BG726" s="3"/>
      <c r="BJ726" s="4"/>
      <c r="BL726" s="3"/>
      <c r="BO726" s="4"/>
      <c r="BQ726" s="16"/>
      <c r="BR726" s="14"/>
      <c r="BS726" s="14"/>
      <c r="BT726" s="17"/>
      <c r="BV726" s="3"/>
      <c r="BY726" s="4"/>
      <c r="CC726" s="115"/>
      <c r="CD726" s="13"/>
      <c r="CE726" s="33"/>
      <c r="CF726" s="33"/>
      <c r="CG726" s="33"/>
      <c r="CH726" s="33"/>
    </row>
    <row r="727" spans="2:86" ht="18.600000000000001" customHeight="1" thickBot="1">
      <c r="D727" s="271" t="s">
        <v>141</v>
      </c>
      <c r="E727" s="272"/>
      <c r="F727" s="273" t="s">
        <v>142</v>
      </c>
      <c r="G727" s="274"/>
      <c r="H727" s="237"/>
      <c r="I727" s="271" t="s">
        <v>143</v>
      </c>
      <c r="J727" s="272"/>
      <c r="K727" s="273" t="s">
        <v>144</v>
      </c>
      <c r="L727" s="274"/>
      <c r="N727" s="262" t="s">
        <v>145</v>
      </c>
      <c r="O727" s="263"/>
      <c r="P727" s="264" t="s">
        <v>146</v>
      </c>
      <c r="Q727" s="265"/>
      <c r="S727" s="271" t="s">
        <v>147</v>
      </c>
      <c r="T727" s="272"/>
      <c r="U727" s="273" t="s">
        <v>148</v>
      </c>
      <c r="V727" s="274"/>
      <c r="W727" s="20"/>
      <c r="X727" s="262" t="s">
        <v>149</v>
      </c>
      <c r="Y727" s="263"/>
      <c r="Z727" s="264" t="s">
        <v>150</v>
      </c>
      <c r="AA727" s="265"/>
      <c r="AB727" s="20"/>
      <c r="AC727" s="271" t="s">
        <v>151</v>
      </c>
      <c r="AD727" s="272"/>
      <c r="AE727" s="273" t="s">
        <v>152</v>
      </c>
      <c r="AF727" s="274"/>
      <c r="AG727" s="20"/>
      <c r="AH727" s="262" t="s">
        <v>153</v>
      </c>
      <c r="AI727" s="263"/>
      <c r="AJ727" s="264" t="s">
        <v>154</v>
      </c>
      <c r="AK727" s="265"/>
      <c r="AL727" s="20"/>
      <c r="AM727" s="271" t="s">
        <v>155</v>
      </c>
      <c r="AN727" s="272"/>
      <c r="AO727" s="273" t="s">
        <v>156</v>
      </c>
      <c r="AP727" s="274"/>
      <c r="AR727" s="262" t="s">
        <v>157</v>
      </c>
      <c r="AS727" s="263"/>
      <c r="AT727" s="264" t="s">
        <v>158</v>
      </c>
      <c r="AU727" s="265"/>
      <c r="AV727" s="41"/>
      <c r="AW727" s="271" t="s">
        <v>159</v>
      </c>
      <c r="AX727" s="272"/>
      <c r="AY727" s="273" t="s">
        <v>160</v>
      </c>
      <c r="AZ727" s="274"/>
      <c r="BA727" s="20"/>
      <c r="BB727" s="262" t="s">
        <v>161</v>
      </c>
      <c r="BC727" s="263"/>
      <c r="BD727" s="264" t="s">
        <v>162</v>
      </c>
      <c r="BE727" s="265"/>
      <c r="BF727" s="41"/>
      <c r="BG727" s="271" t="s">
        <v>163</v>
      </c>
      <c r="BH727" s="272"/>
      <c r="BI727" s="273" t="s">
        <v>164</v>
      </c>
      <c r="BJ727" s="274"/>
      <c r="BK727" s="41"/>
      <c r="BL727" s="262" t="s">
        <v>165</v>
      </c>
      <c r="BM727" s="263"/>
      <c r="BN727" s="264" t="s">
        <v>166</v>
      </c>
      <c r="BO727" s="265"/>
      <c r="BP727" s="41"/>
      <c r="BQ727" s="271" t="s">
        <v>167</v>
      </c>
      <c r="BR727" s="272"/>
      <c r="BS727" s="273" t="s">
        <v>168</v>
      </c>
      <c r="BT727" s="274"/>
      <c r="BU727" s="20"/>
      <c r="BV727" s="262" t="s">
        <v>169</v>
      </c>
      <c r="BW727" s="263"/>
      <c r="BX727" s="264" t="s">
        <v>170</v>
      </c>
      <c r="BY727" s="265"/>
      <c r="CA727" s="55" t="s">
        <v>35</v>
      </c>
      <c r="CC727" s="116" t="s">
        <v>75</v>
      </c>
      <c r="CD727" s="13"/>
      <c r="CE727" s="33"/>
      <c r="CF727" s="33"/>
      <c r="CG727" s="33"/>
      <c r="CH727" s="33"/>
    </row>
    <row r="728" spans="2:86" ht="18.600000000000001" customHeight="1" thickTop="1" thickBot="1">
      <c r="D728" s="1">
        <v>0</v>
      </c>
      <c r="E728" s="9">
        <f t="shared" ref="E728" si="6800">$E$9*$B725</f>
        <v>2.4477440000000001</v>
      </c>
      <c r="F728" s="2">
        <v>1</v>
      </c>
      <c r="G728" s="8">
        <v>0</v>
      </c>
      <c r="I728" s="1">
        <v>0</v>
      </c>
      <c r="J728" s="9">
        <v>0</v>
      </c>
      <c r="K728" s="2">
        <v>1</v>
      </c>
      <c r="L728" s="8">
        <v>0</v>
      </c>
      <c r="N728" s="1">
        <f t="shared" ref="N728" si="6801">D728*I725+F728*I728-E728*J725-G728*J728</f>
        <v>0</v>
      </c>
      <c r="O728" s="9">
        <f t="shared" ref="O728" si="6802">(D728*J725+E728*I725+F728*J728+G728*I728)</f>
        <v>2.4477440000000001</v>
      </c>
      <c r="P728" s="2">
        <f t="shared" ref="P728" si="6803">D728*K725+F728*K728-E728*L725-G728*L728</f>
        <v>2740.1129096646009</v>
      </c>
      <c r="Q728" s="8">
        <f t="shared" ref="Q728" si="6804">(D728*L725+E728*K725+F728*L728+G728*K728)</f>
        <v>0</v>
      </c>
      <c r="S728" s="1">
        <v>0</v>
      </c>
      <c r="T728" s="9">
        <f t="shared" ref="T728" si="6805">$T$9*$B725</f>
        <v>3.1435040000000001</v>
      </c>
      <c r="U728" s="2">
        <v>1</v>
      </c>
      <c r="V728" s="8">
        <v>0</v>
      </c>
      <c r="X728" s="1">
        <f t="shared" ref="X728" si="6806">N728*S725+P728*S728-O728*T725-Q728*T728</f>
        <v>0</v>
      </c>
      <c r="Y728" s="9">
        <f t="shared" ref="Y728" si="6807">(N728*T725+O728*S725+P728*T728+Q728*S728)</f>
        <v>8616.0036359823116</v>
      </c>
      <c r="Z728" s="2">
        <f t="shared" ref="Z728" si="6808">N728*U725+P728*U728-O728*V725-Q728*V728</f>
        <v>2740.1129096646009</v>
      </c>
      <c r="AA728" s="8">
        <f t="shared" ref="AA728" si="6809">(N728*V725+O728*U725+P728*V728+Q728*U728)</f>
        <v>0</v>
      </c>
      <c r="AB728" s="20"/>
      <c r="AC728" s="1">
        <v>0</v>
      </c>
      <c r="AD728" s="9">
        <v>0</v>
      </c>
      <c r="AE728" s="2">
        <v>1</v>
      </c>
      <c r="AF728" s="8">
        <v>0</v>
      </c>
      <c r="AH728" s="1">
        <f t="shared" ref="AH728" si="6810">X728*AC725+Z728*AC728-Y728*AD725-AA728*AD728</f>
        <v>0</v>
      </c>
      <c r="AI728" s="9">
        <f t="shared" ref="AI728" si="6811">(X728*AD725+Y728*AC725+Z728*AD728+AA728*AC728)</f>
        <v>8616.0036359823116</v>
      </c>
      <c r="AJ728" s="2">
        <f t="shared" ref="AJ728" si="6812">X728*AE725+Z728*AE728-Y728*AF725-AA728*AF728</f>
        <v>8728.2971131881641</v>
      </c>
      <c r="AK728" s="8">
        <f t="shared" ref="AK728" si="6813">(X728*AF725+Y728*AE725+Z728*AF728+AA728*AE728)</f>
        <v>0</v>
      </c>
      <c r="AM728" s="1">
        <v>0</v>
      </c>
      <c r="AN728" s="9">
        <f t="shared" ref="AN728" si="6814">$AN$9*$B725</f>
        <v>2.6578240000000002</v>
      </c>
      <c r="AO728" s="2">
        <v>1</v>
      </c>
      <c r="AP728" s="8">
        <v>0</v>
      </c>
      <c r="AR728" s="1">
        <f t="shared" ref="AR728" si="6815">AH728*AM725+AJ728*AM728-AI728*AN725-AK728*AN728</f>
        <v>0</v>
      </c>
      <c r="AS728" s="9">
        <f t="shared" ref="AS728" si="6816">(AH728*AN725+AI728*AM725+AJ728*AN728+AK728*AM728)</f>
        <v>31814.281182544531</v>
      </c>
      <c r="AT728" s="2">
        <f t="shared" ref="AT728" si="6817">AH728*AO725+AJ728*AO728-AI728*AP725-AK728*AP728</f>
        <v>8728.2971131881641</v>
      </c>
      <c r="AU728" s="8">
        <f t="shared" ref="AU728" si="6818">(AH728*AP725+AI728*AO725+AJ728*AP728+AK728*AO728)</f>
        <v>0</v>
      </c>
      <c r="AV728" s="20"/>
      <c r="AW728" s="1">
        <v>0</v>
      </c>
      <c r="AX728" s="9">
        <v>0</v>
      </c>
      <c r="AY728" s="2">
        <v>1</v>
      </c>
      <c r="AZ728" s="8">
        <v>0</v>
      </c>
      <c r="BB728" s="1">
        <f t="shared" ref="BB728" si="6819">AR728*AW725+AT728*AW728-AS728*AX725-AU728*AX728</f>
        <v>0</v>
      </c>
      <c r="BC728" s="9">
        <f t="shared" ref="BC728" si="6820">(AR728*AX725+AS728*AW725+AT728*AX728+AU728*AW728)</f>
        <v>31814.281182544531</v>
      </c>
      <c r="BD728" s="2">
        <f t="shared" ref="BD728" si="6821">AR728*AY725+AT728*AY728-AS728*AZ725-AU728*AZ728</f>
        <v>44820.156738954676</v>
      </c>
      <c r="BE728" s="8">
        <f t="shared" ref="BE728" si="6822">(AR728*AZ725+AS728*AY725+AT728*AZ728+AU728*AY728)</f>
        <v>0</v>
      </c>
      <c r="BG728" s="1">
        <v>0</v>
      </c>
      <c r="BH728" s="9">
        <f t="shared" ref="BH728" si="6823">$BH$9*$B725</f>
        <v>1.73888</v>
      </c>
      <c r="BI728" s="2">
        <v>1</v>
      </c>
      <c r="BJ728" s="8">
        <v>0</v>
      </c>
      <c r="BK728" s="20"/>
      <c r="BL728" s="1">
        <f t="shared" ref="BL728" si="6824">BB728*BG725+BD728*BG728-BC728*BH725-BE728*BH728</f>
        <v>0</v>
      </c>
      <c r="BM728" s="9">
        <f t="shared" ref="BM728" si="6825">(BB728*BH725+BC728*BG725+BD728*BH728+BE728*BG728)</f>
        <v>109751.15533277803</v>
      </c>
      <c r="BN728" s="2">
        <f t="shared" ref="BN728" si="6826">BB728*BI725+BD728*BI728-BC728*BJ725-BE728*BJ728</f>
        <v>44820.156738954676</v>
      </c>
      <c r="BO728" s="8">
        <f t="shared" ref="BO728" si="6827">(BB728*BJ725+BC728*BI725+BD728*BJ728+BE728*BI728)</f>
        <v>0</v>
      </c>
      <c r="BP728" s="20"/>
      <c r="BQ728" s="18">
        <f t="shared" ref="BQ728:BQ791" si="6828">1/$BR$9</f>
        <v>1</v>
      </c>
      <c r="BR728" s="25">
        <v>0</v>
      </c>
      <c r="BS728" s="19">
        <v>1</v>
      </c>
      <c r="BT728" s="24">
        <v>0</v>
      </c>
      <c r="BV728" s="1">
        <f t="shared" ref="BV728" si="6829">BL728*BQ725+BN728*BQ728-BM728*BR725-BO728*BR728</f>
        <v>44820.156738954676</v>
      </c>
      <c r="BW728" s="9">
        <f t="shared" ref="BW728" si="6830">(BL728*BR725+BM728*BQ725+BN728*BR728+BO728*BQ728)</f>
        <v>109751.15533277803</v>
      </c>
      <c r="BX728" s="2">
        <f t="shared" ref="BX728" si="6831">BL728*BS725+BN728*BS728-BM728*BT725-BO728*BT728</f>
        <v>44820.156738954676</v>
      </c>
      <c r="BY728" s="8">
        <f t="shared" ref="BY728" si="6832">(BL728*BT725+BM728*BS725+BN728*BT728+BO728*BS728)</f>
        <v>0</v>
      </c>
      <c r="CA728" s="56">
        <f t="shared" ref="CA728" si="6833">(180/PI())*ATAN(-1*(BW725+BW728)/(BV725+BV728))</f>
        <v>-45.571254017055097</v>
      </c>
      <c r="CC728" s="117">
        <f t="shared" ref="CC728" si="6834">20*LOG(((1-(10^(CA725/20)^2)*(1-((1-CC725)/(1+CC725))^2))^0.5))</f>
        <v>-8.7244634558390594E-10</v>
      </c>
      <c r="CD728" s="13"/>
      <c r="CE728" s="33"/>
      <c r="CF728" s="33"/>
      <c r="CG728" s="33"/>
      <c r="CH728" s="33"/>
    </row>
    <row r="729" spans="2:86" ht="18.600000000000001" customHeight="1"/>
    <row r="730" spans="2:86" ht="18.600000000000001" customHeight="1" thickBot="1">
      <c r="E730" s="6" t="s">
        <v>3</v>
      </c>
      <c r="J730" s="6" t="s">
        <v>5</v>
      </c>
      <c r="O730" s="6" t="s">
        <v>10</v>
      </c>
      <c r="T730" s="6" t="s">
        <v>6</v>
      </c>
      <c r="Y730" s="6" t="s">
        <v>11</v>
      </c>
      <c r="AD730" s="6" t="s">
        <v>12</v>
      </c>
      <c r="AI730" s="6" t="s">
        <v>13</v>
      </c>
      <c r="AN730" s="6" t="s">
        <v>14</v>
      </c>
      <c r="AS730" s="6" t="s">
        <v>15</v>
      </c>
      <c r="AX730" s="6" t="s">
        <v>19</v>
      </c>
      <c r="BC730" s="6" t="s">
        <v>17</v>
      </c>
      <c r="BH730" s="6" t="s">
        <v>20</v>
      </c>
      <c r="BM730" s="6" t="s">
        <v>18</v>
      </c>
      <c r="BQ730" s="26" t="s">
        <v>16</v>
      </c>
      <c r="BR730" s="26"/>
      <c r="BS730" s="21"/>
      <c r="BT730" s="21"/>
      <c r="BU730" s="21"/>
      <c r="BV730" s="21"/>
      <c r="BW730" s="26" t="s">
        <v>21</v>
      </c>
      <c r="BX730" s="21"/>
      <c r="BY730" s="21"/>
    </row>
    <row r="731" spans="2:86" ht="18.600000000000001" customHeight="1" thickBot="1">
      <c r="B731" s="11"/>
      <c r="D731" s="266" t="s">
        <v>113</v>
      </c>
      <c r="E731" s="267"/>
      <c r="F731" s="268" t="s">
        <v>114</v>
      </c>
      <c r="G731" s="269"/>
      <c r="H731" s="237"/>
      <c r="I731" s="262" t="s">
        <v>0</v>
      </c>
      <c r="J731" s="263"/>
      <c r="K731" s="264" t="s">
        <v>1</v>
      </c>
      <c r="L731" s="265"/>
      <c r="M731" s="21"/>
      <c r="N731" s="262" t="s">
        <v>115</v>
      </c>
      <c r="O731" s="263"/>
      <c r="P731" s="264" t="s">
        <v>116</v>
      </c>
      <c r="Q731" s="265"/>
      <c r="R731" s="21"/>
      <c r="S731" s="266" t="s">
        <v>117</v>
      </c>
      <c r="T731" s="267"/>
      <c r="U731" s="268" t="s">
        <v>118</v>
      </c>
      <c r="V731" s="269"/>
      <c r="W731" s="20"/>
      <c r="X731" s="262" t="s">
        <v>119</v>
      </c>
      <c r="Y731" s="263"/>
      <c r="Z731" s="264" t="s">
        <v>120</v>
      </c>
      <c r="AA731" s="265"/>
      <c r="AB731" s="20"/>
      <c r="AC731" s="262" t="s">
        <v>121</v>
      </c>
      <c r="AD731" s="263"/>
      <c r="AE731" s="264" t="s">
        <v>7</v>
      </c>
      <c r="AF731" s="265"/>
      <c r="AG731" s="20"/>
      <c r="AH731" s="262" t="s">
        <v>122</v>
      </c>
      <c r="AI731" s="263"/>
      <c r="AJ731" s="264" t="s">
        <v>123</v>
      </c>
      <c r="AK731" s="265"/>
      <c r="AL731" s="20"/>
      <c r="AM731" s="266" t="s">
        <v>124</v>
      </c>
      <c r="AN731" s="267"/>
      <c r="AO731" s="268" t="s">
        <v>125</v>
      </c>
      <c r="AP731" s="269"/>
      <c r="AQ731" s="21"/>
      <c r="AR731" s="262" t="s">
        <v>126</v>
      </c>
      <c r="AS731" s="263"/>
      <c r="AT731" s="264" t="s">
        <v>2</v>
      </c>
      <c r="AU731" s="265"/>
      <c r="AV731" s="41"/>
      <c r="AW731" s="262" t="s">
        <v>127</v>
      </c>
      <c r="AX731" s="263"/>
      <c r="AY731" s="264" t="s">
        <v>128</v>
      </c>
      <c r="AZ731" s="265"/>
      <c r="BA731" s="20"/>
      <c r="BB731" s="262" t="s">
        <v>129</v>
      </c>
      <c r="BC731" s="263"/>
      <c r="BD731" s="264" t="s">
        <v>130</v>
      </c>
      <c r="BE731" s="265"/>
      <c r="BF731" s="41"/>
      <c r="BG731" s="266" t="s">
        <v>131</v>
      </c>
      <c r="BH731" s="267"/>
      <c r="BI731" s="268" t="s">
        <v>132</v>
      </c>
      <c r="BJ731" s="269"/>
      <c r="BK731" s="41"/>
      <c r="BL731" s="262" t="s">
        <v>133</v>
      </c>
      <c r="BM731" s="263"/>
      <c r="BN731" s="264" t="s">
        <v>134</v>
      </c>
      <c r="BO731" s="265"/>
      <c r="BP731" s="41"/>
      <c r="BQ731" s="262" t="s">
        <v>135</v>
      </c>
      <c r="BR731" s="263"/>
      <c r="BS731" s="264" t="s">
        <v>136</v>
      </c>
      <c r="BT731" s="265"/>
      <c r="BU731" s="20"/>
      <c r="BV731" s="262" t="s">
        <v>137</v>
      </c>
      <c r="BW731" s="263"/>
      <c r="BX731" s="264" t="s">
        <v>138</v>
      </c>
      <c r="BY731" s="265"/>
      <c r="CA731" s="27" t="s">
        <v>8</v>
      </c>
      <c r="CC731" s="113" t="s">
        <v>74</v>
      </c>
      <c r="CD731" s="13"/>
      <c r="CE731" s="33"/>
      <c r="CF731" s="33"/>
      <c r="CG731" s="33"/>
      <c r="CH731" s="33"/>
    </row>
    <row r="732" spans="2:86" ht="18.600000000000001" customHeight="1" thickTop="1" thickBot="1">
      <c r="B732" s="37">
        <v>2.1</v>
      </c>
      <c r="D732" s="1">
        <v>1</v>
      </c>
      <c r="E732" s="7">
        <v>0</v>
      </c>
      <c r="F732" s="2">
        <v>0</v>
      </c>
      <c r="G732" s="8">
        <v>0</v>
      </c>
      <c r="I732" s="1">
        <v>1</v>
      </c>
      <c r="J732" s="9">
        <v>0</v>
      </c>
      <c r="K732" s="2">
        <v>0</v>
      </c>
      <c r="L732" s="8">
        <f t="shared" ref="L732:L795" si="6835">IF(0=(1-$J$9*$K$9*$B732^2),10^18,$B732*$K$9/(1-$J$9*$K$9*$B732^2))</f>
        <v>-116.22254668116135</v>
      </c>
      <c r="N732" s="1">
        <f t="shared" ref="N732" si="6836">D732*I732+F732*I735-E732*J732-G732*J735</f>
        <v>1</v>
      </c>
      <c r="O732" s="9">
        <f t="shared" ref="O732" si="6837">(D732*J732+E732*I732+F732*J735+G732*I735)</f>
        <v>0</v>
      </c>
      <c r="P732" s="2">
        <f t="shared" ref="P732" si="6838">D732*K732+F732*K735-E732*L732-G732*L735</f>
        <v>0</v>
      </c>
      <c r="Q732" s="8">
        <f t="shared" ref="Q732" si="6839">(D732*L732+E732*K732+F732*L735+G732*K735)</f>
        <v>-116.22254668116135</v>
      </c>
      <c r="S732" s="1">
        <v>1</v>
      </c>
      <c r="T732" s="7">
        <v>0</v>
      </c>
      <c r="U732" s="2">
        <v>0</v>
      </c>
      <c r="V732" s="8">
        <v>0</v>
      </c>
      <c r="X732" s="1">
        <f t="shared" ref="X732" si="6840">N732*S732+P732*S735-O732*T732-Q732*T735</f>
        <v>369.85898307840228</v>
      </c>
      <c r="Y732" s="9">
        <f t="shared" ref="Y732" si="6841">(N732*T732+O732*S732+P732*T735+Q732*S735)</f>
        <v>0</v>
      </c>
      <c r="Z732" s="2">
        <f t="shared" ref="Z732" si="6842">N732*U732+P732*U735-O732*V732-Q732*V735</f>
        <v>0</v>
      </c>
      <c r="AA732" s="8">
        <f t="shared" ref="AA732" si="6843">(N732*V732+O732*U732+P732*V735+Q732*U735)</f>
        <v>-116.22254668116135</v>
      </c>
      <c r="AB732" s="20"/>
      <c r="AC732" s="1">
        <v>1</v>
      </c>
      <c r="AD732" s="9">
        <v>0</v>
      </c>
      <c r="AE732" s="2">
        <v>0</v>
      </c>
      <c r="AF732" s="8">
        <f t="shared" ref="AF732:AF795" si="6844">IF(0=(1-$AE$9*$AD$9*$B732^2),10^18,$B732*$AE$9/(1-$AE$9*$AD$9*$B732^2))</f>
        <v>-0.68241761692407177</v>
      </c>
      <c r="AH732" s="1">
        <f t="shared" ref="AH732" si="6845">X732*AC732+Z732*AC735-Y732*AD732-AA732*AD735</f>
        <v>369.85898307840228</v>
      </c>
      <c r="AI732" s="9">
        <f t="shared" ref="AI732" si="6846">(X732*AD732+Y732*AC732+Z732*AD735+AA732*AC735)</f>
        <v>0</v>
      </c>
      <c r="AJ732" s="2">
        <f t="shared" ref="AJ732" si="6847">X732*AE732+Z732*AE735-Y732*AF732-AA732*AF735</f>
        <v>0</v>
      </c>
      <c r="AK732" s="8">
        <f t="shared" ref="AK732" si="6848">(X732*AF732+Y732*AE732+Z732*AF735+AA732*AE735)</f>
        <v>-368.62083251148522</v>
      </c>
      <c r="AM732" s="1">
        <v>1</v>
      </c>
      <c r="AN732" s="7">
        <v>0</v>
      </c>
      <c r="AO732" s="2">
        <v>0</v>
      </c>
      <c r="AP732" s="8">
        <v>0</v>
      </c>
      <c r="AR732" s="1">
        <f t="shared" ref="AR732" si="6849">AH732*AM732+AJ732*AM735-AI732*AN732-AK732*AN735</f>
        <v>1359.0087526230714</v>
      </c>
      <c r="AS732" s="9">
        <f t="shared" ref="AS732" si="6850">(AH732*AN732+AI732*AM732+AJ732*AN735+AK732*AM735)</f>
        <v>0</v>
      </c>
      <c r="AT732" s="2">
        <f t="shared" ref="AT732" si="6851">AH732*AO732+AJ732*AO735-AI732*AP732-AK732*AP735</f>
        <v>0</v>
      </c>
      <c r="AU732" s="8">
        <f t="shared" ref="AU732" si="6852">(AH732*AP732+AI732*AO732+AJ732*AP735+AK732*AO735)</f>
        <v>-368.62083251148522</v>
      </c>
      <c r="AV732" s="20"/>
      <c r="AW732" s="1">
        <v>1</v>
      </c>
      <c r="AX732" s="9">
        <v>0</v>
      </c>
      <c r="AY732" s="2">
        <v>0</v>
      </c>
      <c r="AZ732" s="8">
        <f t="shared" ref="AZ732:AZ795" si="6853">IF(0=(1-$AX$9*$AY$9*$B732^2),10^18,$B732*$AY$9/(1-$AX$9*$AY$9*$B732^2))</f>
        <v>-1.1093434296204687</v>
      </c>
      <c r="BB732" s="1">
        <f t="shared" ref="BB732" si="6854">AR732*AW732+AT732*AW735-AS732*AX732-AU732*AX735</f>
        <v>1359.0087526230714</v>
      </c>
      <c r="BC732" s="9">
        <f t="shared" ref="BC732" si="6855">(AR732*AX732+AS732*AW732+AT732*AX735+AU732*AW735)</f>
        <v>0</v>
      </c>
      <c r="BD732" s="2">
        <f t="shared" ref="BD732" si="6856">AR732*AY732+AT732*AY735-AS732*AZ732-AU732*AZ735</f>
        <v>0</v>
      </c>
      <c r="BE732" s="8">
        <f t="shared" ref="BE732" si="6857">(AR732*AZ732+AS732*AY732+AT732*AZ735+AU732*AY735)</f>
        <v>-1876.2282630305986</v>
      </c>
      <c r="BG732" s="1">
        <v>1</v>
      </c>
      <c r="BH732" s="7">
        <v>0</v>
      </c>
      <c r="BI732" s="2">
        <v>0</v>
      </c>
      <c r="BJ732" s="8">
        <v>0</v>
      </c>
      <c r="BK732" s="20"/>
      <c r="BL732" s="1">
        <f t="shared" ref="BL732" si="6858">BB732*BG732+BD732*BG735-BC732*BH732-BE732*BH735</f>
        <v>4652.9150911995903</v>
      </c>
      <c r="BM732" s="9">
        <f t="shared" ref="BM732" si="6859">(BB732*BH732+BC732*BG732+BD732*BH735+BE732*BG735)</f>
        <v>0</v>
      </c>
      <c r="BN732" s="2">
        <f t="shared" ref="BN732" si="6860">BB732*BI732+BD732*BI735-BC732*BJ732-BE732*BJ735</f>
        <v>0</v>
      </c>
      <c r="BO732" s="8">
        <f t="shared" ref="BO732" si="6861">(BB732*BJ732+BC732*BI732+BD732*BJ735+BE732*BI735)</f>
        <v>-1876.2282630305986</v>
      </c>
      <c r="BP732" s="20"/>
      <c r="BQ732" s="16">
        <v>1</v>
      </c>
      <c r="BR732" s="23">
        <v>0</v>
      </c>
      <c r="BS732" s="14">
        <v>0</v>
      </c>
      <c r="BT732" s="22">
        <v>0</v>
      </c>
      <c r="BV732" s="1">
        <f t="shared" ref="BV732" si="6862">BL732*BQ732+BN732*BQ735-BM732*BR732-BO732*BR735</f>
        <v>4652.9150911995903</v>
      </c>
      <c r="BW732" s="9">
        <f t="shared" ref="BW732" si="6863">(BL732*BR732+BM732*BQ732+BN732*BR735+BO732*BQ735)</f>
        <v>-1876.2282630305986</v>
      </c>
      <c r="BX732" s="2">
        <f t="shared" ref="BX732" si="6864">BL732*BS732+BN732*BS735-BM732*BT732-BO732*BT735</f>
        <v>0</v>
      </c>
      <c r="BY732" s="8">
        <f t="shared" ref="BY732" si="6865">(BL732*BT732+BM732*BS732+BN732*BT735+BO732*BS735)</f>
        <v>-1876.2282630305986</v>
      </c>
      <c r="CA732" s="28">
        <f t="shared" ref="CA732" si="6866">20*LOG(((1+$BR$9)/$BR$9)/((BV732+BV735)^2+(BW732+BW735)^2)^0.5)</f>
        <v>-76.531107983235515</v>
      </c>
      <c r="CC732" s="114">
        <f t="shared" ref="CC732" si="6867">((BV732^2+BW732^2)^0.5)/((BV735^2+BW735^2)^0.5)</f>
        <v>0.40324750518676428</v>
      </c>
      <c r="CD732" s="13"/>
      <c r="CE732" s="33"/>
      <c r="CF732" s="33"/>
      <c r="CG732" s="33"/>
      <c r="CH732" s="33"/>
    </row>
    <row r="733" spans="2:86" ht="18.600000000000001" customHeight="1" thickBot="1">
      <c r="D733" s="3"/>
      <c r="G733" s="4"/>
      <c r="I733" s="3"/>
      <c r="L733" s="4"/>
      <c r="N733" s="3"/>
      <c r="Q733" s="4"/>
      <c r="S733" s="3"/>
      <c r="V733" s="4"/>
      <c r="X733" s="3"/>
      <c r="AA733" s="4"/>
      <c r="AC733" s="3"/>
      <c r="AF733" s="4"/>
      <c r="AH733" s="3"/>
      <c r="AK733" s="4"/>
      <c r="AM733" s="3"/>
      <c r="AP733" s="4"/>
      <c r="AR733" s="3"/>
      <c r="AU733" s="4"/>
      <c r="AW733" s="3"/>
      <c r="AZ733" s="4"/>
      <c r="BB733" s="3"/>
      <c r="BE733" s="4"/>
      <c r="BG733" s="3"/>
      <c r="BJ733" s="4"/>
      <c r="BL733" s="3"/>
      <c r="BO733" s="4"/>
      <c r="BQ733" s="16"/>
      <c r="BR733" s="14"/>
      <c r="BS733" s="14"/>
      <c r="BT733" s="17"/>
      <c r="BV733" s="3"/>
      <c r="BY733" s="4"/>
      <c r="CC733" s="115"/>
      <c r="CD733" s="13"/>
      <c r="CE733" s="33"/>
      <c r="CF733" s="33"/>
      <c r="CG733" s="33"/>
      <c r="CH733" s="33"/>
    </row>
    <row r="734" spans="2:86" ht="18.600000000000001" customHeight="1" thickBot="1">
      <c r="D734" s="271" t="s">
        <v>141</v>
      </c>
      <c r="E734" s="272"/>
      <c r="F734" s="273" t="s">
        <v>142</v>
      </c>
      <c r="G734" s="274"/>
      <c r="H734" s="237"/>
      <c r="I734" s="271" t="s">
        <v>143</v>
      </c>
      <c r="J734" s="272"/>
      <c r="K734" s="273" t="s">
        <v>144</v>
      </c>
      <c r="L734" s="274"/>
      <c r="N734" s="262" t="s">
        <v>145</v>
      </c>
      <c r="O734" s="263"/>
      <c r="P734" s="264" t="s">
        <v>146</v>
      </c>
      <c r="Q734" s="265"/>
      <c r="S734" s="271" t="s">
        <v>147</v>
      </c>
      <c r="T734" s="272"/>
      <c r="U734" s="273" t="s">
        <v>148</v>
      </c>
      <c r="V734" s="274"/>
      <c r="W734" s="20"/>
      <c r="X734" s="262" t="s">
        <v>149</v>
      </c>
      <c r="Y734" s="263"/>
      <c r="Z734" s="264" t="s">
        <v>150</v>
      </c>
      <c r="AA734" s="265"/>
      <c r="AB734" s="20"/>
      <c r="AC734" s="271" t="s">
        <v>151</v>
      </c>
      <c r="AD734" s="272"/>
      <c r="AE734" s="273" t="s">
        <v>152</v>
      </c>
      <c r="AF734" s="274"/>
      <c r="AG734" s="20"/>
      <c r="AH734" s="262" t="s">
        <v>153</v>
      </c>
      <c r="AI734" s="263"/>
      <c r="AJ734" s="264" t="s">
        <v>154</v>
      </c>
      <c r="AK734" s="265"/>
      <c r="AL734" s="20"/>
      <c r="AM734" s="271" t="s">
        <v>155</v>
      </c>
      <c r="AN734" s="272"/>
      <c r="AO734" s="273" t="s">
        <v>156</v>
      </c>
      <c r="AP734" s="274"/>
      <c r="AR734" s="262" t="s">
        <v>157</v>
      </c>
      <c r="AS734" s="263"/>
      <c r="AT734" s="264" t="s">
        <v>158</v>
      </c>
      <c r="AU734" s="265"/>
      <c r="AV734" s="41"/>
      <c r="AW734" s="271" t="s">
        <v>159</v>
      </c>
      <c r="AX734" s="272"/>
      <c r="AY734" s="273" t="s">
        <v>160</v>
      </c>
      <c r="AZ734" s="274"/>
      <c r="BA734" s="20"/>
      <c r="BB734" s="262" t="s">
        <v>161</v>
      </c>
      <c r="BC734" s="263"/>
      <c r="BD734" s="264" t="s">
        <v>162</v>
      </c>
      <c r="BE734" s="265"/>
      <c r="BF734" s="41"/>
      <c r="BG734" s="271" t="s">
        <v>163</v>
      </c>
      <c r="BH734" s="272"/>
      <c r="BI734" s="273" t="s">
        <v>164</v>
      </c>
      <c r="BJ734" s="274"/>
      <c r="BK734" s="41"/>
      <c r="BL734" s="262" t="s">
        <v>165</v>
      </c>
      <c r="BM734" s="263"/>
      <c r="BN734" s="264" t="s">
        <v>166</v>
      </c>
      <c r="BO734" s="265"/>
      <c r="BP734" s="41"/>
      <c r="BQ734" s="271" t="s">
        <v>167</v>
      </c>
      <c r="BR734" s="272"/>
      <c r="BS734" s="273" t="s">
        <v>168</v>
      </c>
      <c r="BT734" s="274"/>
      <c r="BU734" s="20"/>
      <c r="BV734" s="262" t="s">
        <v>169</v>
      </c>
      <c r="BW734" s="263"/>
      <c r="BX734" s="264" t="s">
        <v>170</v>
      </c>
      <c r="BY734" s="265"/>
      <c r="CA734" s="55" t="s">
        <v>35</v>
      </c>
      <c r="CC734" s="116" t="s">
        <v>75</v>
      </c>
      <c r="CD734" s="13"/>
      <c r="CE734" s="33"/>
      <c r="CF734" s="33"/>
      <c r="CG734" s="33"/>
      <c r="CH734" s="33"/>
    </row>
    <row r="735" spans="2:86" ht="18.600000000000001" customHeight="1" thickTop="1" thickBot="1">
      <c r="D735" s="1">
        <v>0</v>
      </c>
      <c r="E735" s="9">
        <f t="shared" ref="E735" si="6868">$E$9*$B732</f>
        <v>2.4712800000000001</v>
      </c>
      <c r="F735" s="2">
        <v>1</v>
      </c>
      <c r="G735" s="8">
        <v>0</v>
      </c>
      <c r="I735" s="1">
        <v>0</v>
      </c>
      <c r="J735" s="9">
        <v>0</v>
      </c>
      <c r="K735" s="2">
        <v>1</v>
      </c>
      <c r="L735" s="8">
        <v>0</v>
      </c>
      <c r="N735" s="1">
        <f t="shared" ref="N735" si="6869">D735*I732+F735*I735-E735*J732-G735*J735</f>
        <v>0</v>
      </c>
      <c r="O735" s="9">
        <f t="shared" ref="O735" si="6870">(D735*J732+E735*I732+F735*J735+G735*I735)</f>
        <v>2.4712800000000001</v>
      </c>
      <c r="P735" s="2">
        <f t="shared" ref="P735" si="6871">D735*K732+F735*K735-E735*L732-G735*L735</f>
        <v>288.21845516222044</v>
      </c>
      <c r="Q735" s="8">
        <f t="shared" ref="Q735" si="6872">(D735*L732+E735*K732+F735*L735+G735*K735)</f>
        <v>0</v>
      </c>
      <c r="S735" s="1">
        <v>0</v>
      </c>
      <c r="T735" s="9">
        <f t="shared" ref="T735" si="6873">$T$9*$B732</f>
        <v>3.1737300000000004</v>
      </c>
      <c r="U735" s="2">
        <v>1</v>
      </c>
      <c r="V735" s="8">
        <v>0</v>
      </c>
      <c r="X735" s="1">
        <f t="shared" ref="X735" si="6874">N735*S732+P735*S735-O735*T732-Q735*T735</f>
        <v>0</v>
      </c>
      <c r="Y735" s="9">
        <f t="shared" ref="Y735" si="6875">(N735*T732+O735*S732+P735*T735+Q735*S735)</f>
        <v>917.19883770199397</v>
      </c>
      <c r="Z735" s="2">
        <f t="shared" ref="Z735" si="6876">N735*U732+P735*U735-O735*V732-Q735*V735</f>
        <v>288.21845516222044</v>
      </c>
      <c r="AA735" s="8">
        <f t="shared" ref="AA735" si="6877">(N735*V732+O735*U732+P735*V735+Q735*U735)</f>
        <v>0</v>
      </c>
      <c r="AB735" s="20"/>
      <c r="AC735" s="1">
        <v>0</v>
      </c>
      <c r="AD735" s="9">
        <v>0</v>
      </c>
      <c r="AE735" s="2">
        <v>1</v>
      </c>
      <c r="AF735" s="8">
        <v>0</v>
      </c>
      <c r="AH735" s="1">
        <f t="shared" ref="AH735" si="6878">X735*AC732+Z735*AC735-Y735*AD732-AA735*AD735</f>
        <v>0</v>
      </c>
      <c r="AI735" s="9">
        <f t="shared" ref="AI735" si="6879">(X735*AD732+Y735*AC732+Z735*AD735+AA735*AC735)</f>
        <v>917.19883770199397</v>
      </c>
      <c r="AJ735" s="2">
        <f t="shared" ref="AJ735" si="6880">X735*AE732+Z735*AE735-Y735*AF732-AA735*AF735</f>
        <v>914.13110023234367</v>
      </c>
      <c r="AK735" s="8">
        <f t="shared" ref="AK735" si="6881">(X735*AF732+Y735*AE732+Z735*AF735+AA735*AE735)</f>
        <v>0</v>
      </c>
      <c r="AM735" s="1">
        <v>0</v>
      </c>
      <c r="AN735" s="9">
        <f t="shared" ref="AN735" si="6882">$AN$9*$B732</f>
        <v>2.6833800000000001</v>
      </c>
      <c r="AO735" s="2">
        <v>1</v>
      </c>
      <c r="AP735" s="8">
        <v>0</v>
      </c>
      <c r="AR735" s="1">
        <f t="shared" ref="AR735" si="6883">AH735*AM732+AJ735*AM735-AI735*AN732-AK735*AN735</f>
        <v>0</v>
      </c>
      <c r="AS735" s="9">
        <f t="shared" ref="AS735" si="6884">(AH735*AN732+AI735*AM732+AJ735*AN735+AK735*AM735)</f>
        <v>3370.1599494434604</v>
      </c>
      <c r="AT735" s="2">
        <f t="shared" ref="AT735" si="6885">AH735*AO732+AJ735*AO735-AI735*AP732-AK735*AP735</f>
        <v>914.13110023234367</v>
      </c>
      <c r="AU735" s="8">
        <f t="shared" ref="AU735" si="6886">(AH735*AP732+AI735*AO732+AJ735*AP735+AK735*AO735)</f>
        <v>0</v>
      </c>
      <c r="AV735" s="20"/>
      <c r="AW735" s="1">
        <v>0</v>
      </c>
      <c r="AX735" s="9">
        <v>0</v>
      </c>
      <c r="AY735" s="2">
        <v>1</v>
      </c>
      <c r="AZ735" s="8">
        <v>0</v>
      </c>
      <c r="BB735" s="1">
        <f t="shared" ref="BB735" si="6887">AR735*AW732+AT735*AW735-AS735*AX732-AU735*AX735</f>
        <v>0</v>
      </c>
      <c r="BC735" s="9">
        <f t="shared" ref="BC735" si="6888">(AR735*AX732+AS735*AW732+AT735*AX735+AU735*AW735)</f>
        <v>3370.1599494434604</v>
      </c>
      <c r="BD735" s="2">
        <f t="shared" ref="BD735" si="6889">AR735*AY732+AT735*AY735-AS735*AZ732-AU735*AZ735</f>
        <v>4652.7958969174979</v>
      </c>
      <c r="BE735" s="8">
        <f t="shared" ref="BE735" si="6890">(AR735*AZ732+AS735*AY732+AT735*AZ735+AU735*AY735)</f>
        <v>0</v>
      </c>
      <c r="BG735" s="1">
        <v>0</v>
      </c>
      <c r="BH735" s="9">
        <f t="shared" ref="BH735" si="6891">$BH$9*$B732</f>
        <v>1.7556</v>
      </c>
      <c r="BI735" s="2">
        <v>1</v>
      </c>
      <c r="BJ735" s="8">
        <v>0</v>
      </c>
      <c r="BK735" s="20"/>
      <c r="BL735" s="1">
        <f t="shared" ref="BL735" si="6892">BB735*BG732+BD735*BG735-BC735*BH732-BE735*BH735</f>
        <v>0</v>
      </c>
      <c r="BM735" s="9">
        <f t="shared" ref="BM735" si="6893">(BB735*BH732+BC735*BG732+BD735*BH735+BE735*BG735)</f>
        <v>11538.60842607182</v>
      </c>
      <c r="BN735" s="2">
        <f t="shared" ref="BN735" si="6894">BB735*BI732+BD735*BI735-BC735*BJ732-BE735*BJ735</f>
        <v>4652.7958969174979</v>
      </c>
      <c r="BO735" s="8">
        <f t="shared" ref="BO735" si="6895">(BB735*BJ732+BC735*BI732+BD735*BJ735+BE735*BI735)</f>
        <v>0</v>
      </c>
      <c r="BP735" s="20"/>
      <c r="BQ735" s="18">
        <f t="shared" ref="BQ735:BQ798" si="6896">1/$BR$9</f>
        <v>1</v>
      </c>
      <c r="BR735" s="25">
        <v>0</v>
      </c>
      <c r="BS735" s="19">
        <v>1</v>
      </c>
      <c r="BT735" s="24">
        <v>0</v>
      </c>
      <c r="BV735" s="1">
        <f t="shared" ref="BV735" si="6897">BL735*BQ732+BN735*BQ735-BM735*BR732-BO735*BR735</f>
        <v>4652.7958969174979</v>
      </c>
      <c r="BW735" s="9">
        <f t="shared" ref="BW735" si="6898">(BL735*BR732+BM735*BQ732+BN735*BR735+BO735*BQ735)</f>
        <v>11538.60842607182</v>
      </c>
      <c r="BX735" s="2">
        <f t="shared" ref="BX735" si="6899">BL735*BS732+BN735*BS735-BM735*BT732-BO735*BT735</f>
        <v>4652.7958969174979</v>
      </c>
      <c r="BY735" s="8">
        <f t="shared" ref="BY735" si="6900">(BL735*BT732+BM735*BS732+BN735*BT735+BO735*BS735)</f>
        <v>0</v>
      </c>
      <c r="CA735" s="56">
        <f t="shared" ref="CA735" si="6901">(180/PI())*ATAN(-1*(BW732+BW735)/(BV732+BV735))</f>
        <v>-46.077242313433437</v>
      </c>
      <c r="CC735" s="117">
        <f t="shared" ref="CC735" si="6902">20*LOG(((1-(10^(CA732/20)^2)*(1-((1-CC732)/(1+CC732))^2))^0.5))</f>
        <v>-7.9074533424917173E-8</v>
      </c>
      <c r="CD735" s="13"/>
      <c r="CE735" s="33"/>
      <c r="CF735" s="33"/>
      <c r="CG735" s="33"/>
      <c r="CH735" s="33"/>
    </row>
    <row r="736" spans="2:86" ht="18.600000000000001" customHeight="1"/>
    <row r="737" spans="2:86" ht="18.600000000000001" customHeight="1" thickBot="1">
      <c r="E737" s="6" t="s">
        <v>3</v>
      </c>
      <c r="J737" s="6" t="s">
        <v>5</v>
      </c>
      <c r="O737" s="6" t="s">
        <v>10</v>
      </c>
      <c r="T737" s="6" t="s">
        <v>6</v>
      </c>
      <c r="Y737" s="6" t="s">
        <v>11</v>
      </c>
      <c r="AD737" s="6" t="s">
        <v>12</v>
      </c>
      <c r="AI737" s="6" t="s">
        <v>13</v>
      </c>
      <c r="AN737" s="6" t="s">
        <v>14</v>
      </c>
      <c r="AS737" s="6" t="s">
        <v>15</v>
      </c>
      <c r="AX737" s="6" t="s">
        <v>19</v>
      </c>
      <c r="BC737" s="6" t="s">
        <v>17</v>
      </c>
      <c r="BH737" s="6" t="s">
        <v>20</v>
      </c>
      <c r="BM737" s="6" t="s">
        <v>18</v>
      </c>
      <c r="BQ737" s="26" t="s">
        <v>16</v>
      </c>
      <c r="BR737" s="26"/>
      <c r="BS737" s="21"/>
      <c r="BT737" s="21"/>
      <c r="BU737" s="21"/>
      <c r="BV737" s="21"/>
      <c r="BW737" s="26" t="s">
        <v>21</v>
      </c>
      <c r="BX737" s="21"/>
      <c r="BY737" s="21"/>
    </row>
    <row r="738" spans="2:86" ht="18.600000000000001" customHeight="1" thickBot="1">
      <c r="B738" s="11"/>
      <c r="D738" s="266" t="s">
        <v>113</v>
      </c>
      <c r="E738" s="267"/>
      <c r="F738" s="268" t="s">
        <v>114</v>
      </c>
      <c r="G738" s="269"/>
      <c r="H738" s="237"/>
      <c r="I738" s="262" t="s">
        <v>0</v>
      </c>
      <c r="J738" s="263"/>
      <c r="K738" s="264" t="s">
        <v>1</v>
      </c>
      <c r="L738" s="265"/>
      <c r="M738" s="21"/>
      <c r="N738" s="262" t="s">
        <v>115</v>
      </c>
      <c r="O738" s="263"/>
      <c r="P738" s="264" t="s">
        <v>116</v>
      </c>
      <c r="Q738" s="265"/>
      <c r="R738" s="21"/>
      <c r="S738" s="266" t="s">
        <v>117</v>
      </c>
      <c r="T738" s="267"/>
      <c r="U738" s="268" t="s">
        <v>118</v>
      </c>
      <c r="V738" s="269"/>
      <c r="W738" s="20"/>
      <c r="X738" s="262" t="s">
        <v>119</v>
      </c>
      <c r="Y738" s="263"/>
      <c r="Z738" s="264" t="s">
        <v>120</v>
      </c>
      <c r="AA738" s="265"/>
      <c r="AB738" s="20"/>
      <c r="AC738" s="262" t="s">
        <v>121</v>
      </c>
      <c r="AD738" s="263"/>
      <c r="AE738" s="264" t="s">
        <v>7</v>
      </c>
      <c r="AF738" s="265"/>
      <c r="AG738" s="20"/>
      <c r="AH738" s="262" t="s">
        <v>122</v>
      </c>
      <c r="AI738" s="263"/>
      <c r="AJ738" s="264" t="s">
        <v>123</v>
      </c>
      <c r="AK738" s="265"/>
      <c r="AL738" s="20"/>
      <c r="AM738" s="266" t="s">
        <v>124</v>
      </c>
      <c r="AN738" s="267"/>
      <c r="AO738" s="268" t="s">
        <v>125</v>
      </c>
      <c r="AP738" s="269"/>
      <c r="AQ738" s="21"/>
      <c r="AR738" s="262" t="s">
        <v>126</v>
      </c>
      <c r="AS738" s="263"/>
      <c r="AT738" s="264" t="s">
        <v>2</v>
      </c>
      <c r="AU738" s="265"/>
      <c r="AV738" s="41"/>
      <c r="AW738" s="262" t="s">
        <v>127</v>
      </c>
      <c r="AX738" s="263"/>
      <c r="AY738" s="264" t="s">
        <v>128</v>
      </c>
      <c r="AZ738" s="265"/>
      <c r="BA738" s="20"/>
      <c r="BB738" s="262" t="s">
        <v>129</v>
      </c>
      <c r="BC738" s="263"/>
      <c r="BD738" s="264" t="s">
        <v>130</v>
      </c>
      <c r="BE738" s="265"/>
      <c r="BF738" s="41"/>
      <c r="BG738" s="266" t="s">
        <v>131</v>
      </c>
      <c r="BH738" s="267"/>
      <c r="BI738" s="268" t="s">
        <v>132</v>
      </c>
      <c r="BJ738" s="269"/>
      <c r="BK738" s="41"/>
      <c r="BL738" s="262" t="s">
        <v>133</v>
      </c>
      <c r="BM738" s="263"/>
      <c r="BN738" s="264" t="s">
        <v>134</v>
      </c>
      <c r="BO738" s="265"/>
      <c r="BP738" s="41"/>
      <c r="BQ738" s="262" t="s">
        <v>135</v>
      </c>
      <c r="BR738" s="263"/>
      <c r="BS738" s="264" t="s">
        <v>136</v>
      </c>
      <c r="BT738" s="265"/>
      <c r="BU738" s="20"/>
      <c r="BV738" s="262" t="s">
        <v>137</v>
      </c>
      <c r="BW738" s="263"/>
      <c r="BX738" s="264" t="s">
        <v>138</v>
      </c>
      <c r="BY738" s="265"/>
      <c r="CA738" s="27" t="s">
        <v>8</v>
      </c>
      <c r="CC738" s="113" t="s">
        <v>74</v>
      </c>
      <c r="CD738" s="13"/>
      <c r="CE738" s="33"/>
      <c r="CF738" s="33"/>
      <c r="CG738" s="33"/>
      <c r="CH738" s="33"/>
    </row>
    <row r="739" spans="2:86" ht="18.600000000000001" customHeight="1" thickTop="1" thickBot="1">
      <c r="B739" s="37">
        <v>2.12</v>
      </c>
      <c r="D739" s="1">
        <v>1</v>
      </c>
      <c r="E739" s="7">
        <v>0</v>
      </c>
      <c r="F739" s="2">
        <v>0</v>
      </c>
      <c r="G739" s="8">
        <v>0</v>
      </c>
      <c r="I739" s="1">
        <v>1</v>
      </c>
      <c r="J739" s="9">
        <v>0</v>
      </c>
      <c r="K739" s="2">
        <v>0</v>
      </c>
      <c r="L739" s="8">
        <f t="shared" ref="L739:L802" si="6903">IF(0=(1-$J$9*$K$9*$B739^2),10^18,$B739*$K$9/(1-$J$9*$K$9*$B739^2))</f>
        <v>-61.56715735754549</v>
      </c>
      <c r="N739" s="1">
        <f t="shared" ref="N739" si="6904">D739*I739+F739*I742-E739*J739-G739*J742</f>
        <v>1</v>
      </c>
      <c r="O739" s="9">
        <f t="shared" ref="O739" si="6905">(D739*J739+E739*I739+F739*J742+G739*I742)</f>
        <v>0</v>
      </c>
      <c r="P739" s="2">
        <f t="shared" ref="P739" si="6906">D739*K739+F739*K742-E739*L739-G739*L742</f>
        <v>0</v>
      </c>
      <c r="Q739" s="8">
        <f t="shared" ref="Q739" si="6907">(D739*L739+E739*K739+F739*L742+G739*K742)</f>
        <v>-61.56715735754549</v>
      </c>
      <c r="S739" s="1">
        <v>1</v>
      </c>
      <c r="T739" s="7">
        <v>0</v>
      </c>
      <c r="U739" s="2">
        <v>0</v>
      </c>
      <c r="V739" s="8">
        <v>0</v>
      </c>
      <c r="X739" s="1">
        <f t="shared" ref="X739" si="6908">N739*S739+P739*S742-O739*T739-Q739*T742</f>
        <v>198.25846321865203</v>
      </c>
      <c r="Y739" s="9">
        <f t="shared" ref="Y739" si="6909">(N739*T739+O739*S739+P739*T742+Q739*S742)</f>
        <v>0</v>
      </c>
      <c r="Z739" s="2">
        <f t="shared" ref="Z739" si="6910">N739*U739+P739*U742-O739*V739-Q739*V742</f>
        <v>0</v>
      </c>
      <c r="AA739" s="8">
        <f t="shared" ref="AA739" si="6911">(N739*V739+O739*U739+P739*V742+Q739*U742)</f>
        <v>-61.56715735754549</v>
      </c>
      <c r="AB739" s="20"/>
      <c r="AC739" s="1">
        <v>1</v>
      </c>
      <c r="AD739" s="9">
        <v>0</v>
      </c>
      <c r="AE739" s="2">
        <v>0</v>
      </c>
      <c r="AF739" s="8">
        <f t="shared" ref="AF739:AF802" si="6912">IF(0=(1-$AE$9*$AD$9*$B739^2),10^18,$B739*$AE$9/(1-$AE$9*$AD$9*$B739^2))</f>
        <v>-0.67032967466050608</v>
      </c>
      <c r="AH739" s="1">
        <f t="shared" ref="AH739" si="6913">X739*AC739+Z739*AC742-Y739*AD739-AA739*AD742</f>
        <v>198.25846321865203</v>
      </c>
      <c r="AI739" s="9">
        <f t="shared" ref="AI739" si="6914">(X739*AD739+Y739*AC739+Z739*AD742+AA739*AC742)</f>
        <v>0</v>
      </c>
      <c r="AJ739" s="2">
        <f t="shared" ref="AJ739" si="6915">X739*AE739+Z739*AE742-Y739*AF739-AA739*AF742</f>
        <v>0</v>
      </c>
      <c r="AK739" s="8">
        <f t="shared" ref="AK739" si="6916">(X739*AF739+Y739*AE739+Z739*AF742+AA739*AE742)</f>
        <v>-194.4656885055964</v>
      </c>
      <c r="AM739" s="1">
        <v>1</v>
      </c>
      <c r="AN739" s="7">
        <v>0</v>
      </c>
      <c r="AO739" s="2">
        <v>0</v>
      </c>
      <c r="AP739" s="8">
        <v>0</v>
      </c>
      <c r="AR739" s="1">
        <f t="shared" ref="AR739" si="6917">AH739*AM739+AJ739*AM742-AI739*AN739-AK739*AN742</f>
        <v>725.0535675762485</v>
      </c>
      <c r="AS739" s="9">
        <f t="shared" ref="AS739" si="6918">(AH739*AN739+AI739*AM739+AJ739*AN742+AK739*AM742)</f>
        <v>0</v>
      </c>
      <c r="AT739" s="2">
        <f t="shared" ref="AT739" si="6919">AH739*AO739+AJ739*AO742-AI739*AP739-AK739*AP742</f>
        <v>0</v>
      </c>
      <c r="AU739" s="8">
        <f t="shared" ref="AU739" si="6920">(AH739*AP739+AI739*AO739+AJ739*AP742+AK739*AO742)</f>
        <v>-194.4656885055964</v>
      </c>
      <c r="AV739" s="20"/>
      <c r="AW739" s="1">
        <v>1</v>
      </c>
      <c r="AX739" s="9">
        <v>0</v>
      </c>
      <c r="AY739" s="2">
        <v>0</v>
      </c>
      <c r="AZ739" s="8">
        <f t="shared" ref="AZ739:AZ802" si="6921">IF(0=(1-$AX$9*$AY$9*$B739^2),10^18,$B739*$AY$9/(1-$AX$9*$AY$9*$B739^2))</f>
        <v>-1.0854467482135028</v>
      </c>
      <c r="BB739" s="1">
        <f t="shared" ref="BB739" si="6922">AR739*AW739+AT739*AW742-AS739*AX739-AU739*AX742</f>
        <v>725.0535675762485</v>
      </c>
      <c r="BC739" s="9">
        <f t="shared" ref="BC739" si="6923">(AR739*AX739+AS739*AW739+AT739*AX742+AU739*AW742)</f>
        <v>0</v>
      </c>
      <c r="BD739" s="2">
        <f t="shared" ref="BD739" si="6924">AR739*AY739+AT739*AY742-AS739*AZ739-AU739*AZ742</f>
        <v>0</v>
      </c>
      <c r="BE739" s="8">
        <f t="shared" ref="BE739" si="6925">(AR739*AZ739+AS739*AY739+AT739*AZ742+AU739*AY742)</f>
        <v>-981.47272571183453</v>
      </c>
      <c r="BG739" s="1">
        <v>1</v>
      </c>
      <c r="BH739" s="7">
        <v>0</v>
      </c>
      <c r="BI739" s="2">
        <v>0</v>
      </c>
      <c r="BJ739" s="8">
        <v>0</v>
      </c>
      <c r="BK739" s="20"/>
      <c r="BL739" s="1">
        <f t="shared" ref="BL739" si="6926">BB739*BG739+BD739*BG742-BC739*BH739-BE739*BH742</f>
        <v>2464.5373088098472</v>
      </c>
      <c r="BM739" s="9">
        <f t="shared" ref="BM739" si="6927">(BB739*BH739+BC739*BG739+BD739*BH742+BE739*BG742)</f>
        <v>0</v>
      </c>
      <c r="BN739" s="2">
        <f t="shared" ref="BN739" si="6928">BB739*BI739+BD739*BI742-BC739*BJ739-BE739*BJ742</f>
        <v>0</v>
      </c>
      <c r="BO739" s="8">
        <f t="shared" ref="BO739" si="6929">(BB739*BJ739+BC739*BI739+BD739*BJ742+BE739*BI742)</f>
        <v>-981.47272571183453</v>
      </c>
      <c r="BP739" s="20"/>
      <c r="BQ739" s="16">
        <v>1</v>
      </c>
      <c r="BR739" s="23">
        <v>0</v>
      </c>
      <c r="BS739" s="14">
        <v>0</v>
      </c>
      <c r="BT739" s="22">
        <v>0</v>
      </c>
      <c r="BV739" s="1">
        <f t="shared" ref="BV739" si="6930">BL739*BQ739+BN739*BQ742-BM739*BR739-BO739*BR742</f>
        <v>2464.5373088098472</v>
      </c>
      <c r="BW739" s="9">
        <f t="shared" ref="BW739" si="6931">(BL739*BR739+BM739*BQ739+BN739*BR742+BO739*BQ742)</f>
        <v>-981.47272571183453</v>
      </c>
      <c r="BX739" s="2">
        <f t="shared" ref="BX739" si="6932">BL739*BS739+BN739*BS742-BM739*BT739-BO739*BT742</f>
        <v>0</v>
      </c>
      <c r="BY739" s="8">
        <f t="shared" ref="BY739" si="6933">(BL739*BT739+BM739*BS739+BN739*BT742+BO739*BS742)</f>
        <v>-981.47272571183453</v>
      </c>
      <c r="CA739" s="28">
        <f t="shared" ref="CA739" si="6934">20*LOG(((1+$BR$9)/$BR$9)/((BV739+BV742)^2+(BW739+BW742)^2)^0.5)</f>
        <v>-71.089682846236443</v>
      </c>
      <c r="CC739" s="114">
        <f t="shared" ref="CC739" si="6935">((BV739^2+BW739^2)^0.5)/((BV742^2+BW742^2)^0.5)</f>
        <v>0.39824828199528678</v>
      </c>
      <c r="CD739" s="13"/>
      <c r="CE739" s="33"/>
      <c r="CF739" s="33"/>
      <c r="CG739" s="33"/>
      <c r="CH739" s="33"/>
    </row>
    <row r="740" spans="2:86" ht="18.600000000000001" customHeight="1" thickBot="1">
      <c r="D740" s="3"/>
      <c r="G740" s="4"/>
      <c r="I740" s="3"/>
      <c r="L740" s="4"/>
      <c r="N740" s="3"/>
      <c r="Q740" s="4"/>
      <c r="S740" s="3"/>
      <c r="V740" s="4"/>
      <c r="X740" s="3"/>
      <c r="AA740" s="4"/>
      <c r="AC740" s="3"/>
      <c r="AF740" s="4"/>
      <c r="AH740" s="3"/>
      <c r="AK740" s="4"/>
      <c r="AM740" s="3"/>
      <c r="AP740" s="4"/>
      <c r="AR740" s="3"/>
      <c r="AU740" s="4"/>
      <c r="AW740" s="3"/>
      <c r="AZ740" s="4"/>
      <c r="BB740" s="3"/>
      <c r="BE740" s="4"/>
      <c r="BG740" s="3"/>
      <c r="BJ740" s="4"/>
      <c r="BL740" s="3"/>
      <c r="BO740" s="4"/>
      <c r="BQ740" s="16"/>
      <c r="BR740" s="14"/>
      <c r="BS740" s="14"/>
      <c r="BT740" s="17"/>
      <c r="BV740" s="3"/>
      <c r="BY740" s="4"/>
      <c r="CC740" s="115"/>
      <c r="CD740" s="13"/>
      <c r="CE740" s="33"/>
      <c r="CF740" s="33"/>
      <c r="CG740" s="33"/>
      <c r="CH740" s="33"/>
    </row>
    <row r="741" spans="2:86" ht="18.600000000000001" customHeight="1" thickBot="1">
      <c r="D741" s="271" t="s">
        <v>141</v>
      </c>
      <c r="E741" s="272"/>
      <c r="F741" s="273" t="s">
        <v>142</v>
      </c>
      <c r="G741" s="274"/>
      <c r="H741" s="237"/>
      <c r="I741" s="271" t="s">
        <v>143</v>
      </c>
      <c r="J741" s="272"/>
      <c r="K741" s="273" t="s">
        <v>144</v>
      </c>
      <c r="L741" s="274"/>
      <c r="N741" s="262" t="s">
        <v>145</v>
      </c>
      <c r="O741" s="263"/>
      <c r="P741" s="264" t="s">
        <v>146</v>
      </c>
      <c r="Q741" s="265"/>
      <c r="S741" s="271" t="s">
        <v>147</v>
      </c>
      <c r="T741" s="272"/>
      <c r="U741" s="273" t="s">
        <v>148</v>
      </c>
      <c r="V741" s="274"/>
      <c r="W741" s="20"/>
      <c r="X741" s="262" t="s">
        <v>149</v>
      </c>
      <c r="Y741" s="263"/>
      <c r="Z741" s="264" t="s">
        <v>150</v>
      </c>
      <c r="AA741" s="265"/>
      <c r="AB741" s="20"/>
      <c r="AC741" s="271" t="s">
        <v>151</v>
      </c>
      <c r="AD741" s="272"/>
      <c r="AE741" s="273" t="s">
        <v>152</v>
      </c>
      <c r="AF741" s="274"/>
      <c r="AG741" s="20"/>
      <c r="AH741" s="262" t="s">
        <v>153</v>
      </c>
      <c r="AI741" s="263"/>
      <c r="AJ741" s="264" t="s">
        <v>154</v>
      </c>
      <c r="AK741" s="265"/>
      <c r="AL741" s="20"/>
      <c r="AM741" s="271" t="s">
        <v>155</v>
      </c>
      <c r="AN741" s="272"/>
      <c r="AO741" s="273" t="s">
        <v>156</v>
      </c>
      <c r="AP741" s="274"/>
      <c r="AR741" s="262" t="s">
        <v>157</v>
      </c>
      <c r="AS741" s="263"/>
      <c r="AT741" s="264" t="s">
        <v>158</v>
      </c>
      <c r="AU741" s="265"/>
      <c r="AV741" s="41"/>
      <c r="AW741" s="271" t="s">
        <v>159</v>
      </c>
      <c r="AX741" s="272"/>
      <c r="AY741" s="273" t="s">
        <v>160</v>
      </c>
      <c r="AZ741" s="274"/>
      <c r="BA741" s="20"/>
      <c r="BB741" s="262" t="s">
        <v>161</v>
      </c>
      <c r="BC741" s="263"/>
      <c r="BD741" s="264" t="s">
        <v>162</v>
      </c>
      <c r="BE741" s="265"/>
      <c r="BF741" s="41"/>
      <c r="BG741" s="271" t="s">
        <v>163</v>
      </c>
      <c r="BH741" s="272"/>
      <c r="BI741" s="273" t="s">
        <v>164</v>
      </c>
      <c r="BJ741" s="274"/>
      <c r="BK741" s="41"/>
      <c r="BL741" s="262" t="s">
        <v>165</v>
      </c>
      <c r="BM741" s="263"/>
      <c r="BN741" s="264" t="s">
        <v>166</v>
      </c>
      <c r="BO741" s="265"/>
      <c r="BP741" s="41"/>
      <c r="BQ741" s="271" t="s">
        <v>167</v>
      </c>
      <c r="BR741" s="272"/>
      <c r="BS741" s="273" t="s">
        <v>168</v>
      </c>
      <c r="BT741" s="274"/>
      <c r="BU741" s="20"/>
      <c r="BV741" s="262" t="s">
        <v>169</v>
      </c>
      <c r="BW741" s="263"/>
      <c r="BX741" s="264" t="s">
        <v>170</v>
      </c>
      <c r="BY741" s="265"/>
      <c r="CA741" s="55" t="s">
        <v>35</v>
      </c>
      <c r="CC741" s="116" t="s">
        <v>75</v>
      </c>
      <c r="CD741" s="13"/>
      <c r="CE741" s="33"/>
      <c r="CF741" s="33"/>
      <c r="CG741" s="33"/>
      <c r="CH741" s="33"/>
    </row>
    <row r="742" spans="2:86" ht="18.600000000000001" customHeight="1" thickTop="1" thickBot="1">
      <c r="D742" s="1">
        <v>0</v>
      </c>
      <c r="E742" s="9">
        <f t="shared" ref="E742" si="6936">$E$9*$B739</f>
        <v>2.4948160000000001</v>
      </c>
      <c r="F742" s="2">
        <v>1</v>
      </c>
      <c r="G742" s="8">
        <v>0</v>
      </c>
      <c r="I742" s="1">
        <v>0</v>
      </c>
      <c r="J742" s="9">
        <v>0</v>
      </c>
      <c r="K742" s="2">
        <v>1</v>
      </c>
      <c r="L742" s="8">
        <v>0</v>
      </c>
      <c r="N742" s="1">
        <f t="shared" ref="N742" si="6937">D742*I739+F742*I742-E742*J739-G742*J742</f>
        <v>0</v>
      </c>
      <c r="O742" s="9">
        <f t="shared" ref="O742" si="6938">(D742*J739+E742*I739+F742*J742+G742*I742)</f>
        <v>2.4948160000000001</v>
      </c>
      <c r="P742" s="2">
        <f t="shared" ref="P742" si="6939">D742*K739+F742*K742-E742*L739-G742*L742</f>
        <v>154.5987292501222</v>
      </c>
      <c r="Q742" s="8">
        <f t="shared" ref="Q742" si="6940">(D742*L739+E742*K739+F742*L742+G742*K742)</f>
        <v>0</v>
      </c>
      <c r="S742" s="1">
        <v>0</v>
      </c>
      <c r="T742" s="9">
        <f t="shared" ref="T742" si="6941">$T$9*$B739</f>
        <v>3.2039560000000002</v>
      </c>
      <c r="U742" s="2">
        <v>1</v>
      </c>
      <c r="V742" s="8">
        <v>0</v>
      </c>
      <c r="X742" s="1">
        <f t="shared" ref="X742" si="6942">N742*S739+P742*S742-O742*T739-Q742*T742</f>
        <v>0</v>
      </c>
      <c r="Y742" s="9">
        <f t="shared" ref="Y742" si="6943">(N742*T739+O742*S739+P742*T742+Q742*S742)</f>
        <v>497.82234217330461</v>
      </c>
      <c r="Z742" s="2">
        <f t="shared" ref="Z742" si="6944">N742*U739+P742*U742-O742*V739-Q742*V742</f>
        <v>154.5987292501222</v>
      </c>
      <c r="AA742" s="8">
        <f t="shared" ref="AA742" si="6945">(N742*V739+O742*U739+P742*V742+Q742*U742)</f>
        <v>0</v>
      </c>
      <c r="AB742" s="20"/>
      <c r="AC742" s="1">
        <v>0</v>
      </c>
      <c r="AD742" s="9">
        <v>0</v>
      </c>
      <c r="AE742" s="2">
        <v>1</v>
      </c>
      <c r="AF742" s="8">
        <v>0</v>
      </c>
      <c r="AH742" s="1">
        <f t="shared" ref="AH742" si="6946">X742*AC739+Z742*AC742-Y742*AD739-AA742*AD742</f>
        <v>0</v>
      </c>
      <c r="AI742" s="9">
        <f t="shared" ref="AI742" si="6947">(X742*AD739+Y742*AC739+Z742*AD742+AA742*AC742)</f>
        <v>497.82234217330461</v>
      </c>
      <c r="AJ742" s="2">
        <f t="shared" ref="AJ742" si="6948">X742*AE739+Z742*AE742-Y742*AF739-AA742*AF742</f>
        <v>488.30381791788466</v>
      </c>
      <c r="AK742" s="8">
        <f t="shared" ref="AK742" si="6949">(X742*AF739+Y742*AE739+Z742*AF742+AA742*AE742)</f>
        <v>0</v>
      </c>
      <c r="AM742" s="1">
        <v>0</v>
      </c>
      <c r="AN742" s="9">
        <f t="shared" ref="AN742" si="6950">$AN$9*$B739</f>
        <v>2.7089360000000005</v>
      </c>
      <c r="AO742" s="2">
        <v>1</v>
      </c>
      <c r="AP742" s="8">
        <v>0</v>
      </c>
      <c r="AR742" s="1">
        <f t="shared" ref="AR742" si="6951">AH742*AM739+AJ742*AM742-AI742*AN739-AK742*AN742</f>
        <v>0</v>
      </c>
      <c r="AS742" s="9">
        <f t="shared" ref="AS742" si="6952">(AH742*AN739+AI742*AM739+AJ742*AN742+AK742*AM742)</f>
        <v>1820.6061334685076</v>
      </c>
      <c r="AT742" s="2">
        <f t="shared" ref="AT742" si="6953">AH742*AO739+AJ742*AO742-AI742*AP739-AK742*AP742</f>
        <v>488.30381791788466</v>
      </c>
      <c r="AU742" s="8">
        <f t="shared" ref="AU742" si="6954">(AH742*AP739+AI742*AO739+AJ742*AP742+AK742*AO742)</f>
        <v>0</v>
      </c>
      <c r="AV742" s="20"/>
      <c r="AW742" s="1">
        <v>0</v>
      </c>
      <c r="AX742" s="9">
        <v>0</v>
      </c>
      <c r="AY742" s="2">
        <v>1</v>
      </c>
      <c r="AZ742" s="8">
        <v>0</v>
      </c>
      <c r="BB742" s="1">
        <f t="shared" ref="BB742" si="6955">AR742*AW739+AT742*AW742-AS742*AX739-AU742*AX742</f>
        <v>0</v>
      </c>
      <c r="BC742" s="9">
        <f t="shared" ref="BC742" si="6956">(AR742*AX739+AS742*AW739+AT742*AX742+AU742*AW742)</f>
        <v>1820.6061334685076</v>
      </c>
      <c r="BD742" s="2">
        <f t="shared" ref="BD742" si="6957">AR742*AY739+AT742*AY742-AS742*AZ739-AU742*AZ742</f>
        <v>2464.4748252688346</v>
      </c>
      <c r="BE742" s="8">
        <f t="shared" ref="BE742" si="6958">(AR742*AZ739+AS742*AY739+AT742*AZ742+AU742*AY742)</f>
        <v>0</v>
      </c>
      <c r="BG742" s="1">
        <v>0</v>
      </c>
      <c r="BH742" s="9">
        <f t="shared" ref="BH742" si="6959">$BH$9*$B739</f>
        <v>1.7723200000000001</v>
      </c>
      <c r="BI742" s="2">
        <v>1</v>
      </c>
      <c r="BJ742" s="8">
        <v>0</v>
      </c>
      <c r="BK742" s="20"/>
      <c r="BL742" s="1">
        <f t="shared" ref="BL742" si="6960">BB742*BG739+BD742*BG742-BC742*BH739-BE742*BH742</f>
        <v>0</v>
      </c>
      <c r="BM742" s="9">
        <f t="shared" ref="BM742" si="6961">(BB742*BH739+BC742*BG739+BD742*BH742+BE742*BG742)</f>
        <v>6188.4441557889686</v>
      </c>
      <c r="BN742" s="2">
        <f t="shared" ref="BN742" si="6962">BB742*BI739+BD742*BI742-BC742*BJ739-BE742*BJ742</f>
        <v>2464.4748252688346</v>
      </c>
      <c r="BO742" s="8">
        <f t="shared" ref="BO742" si="6963">(BB742*BJ739+BC742*BI739+BD742*BJ742+BE742*BI742)</f>
        <v>0</v>
      </c>
      <c r="BP742" s="20"/>
      <c r="BQ742" s="18">
        <f t="shared" ref="BQ742:BQ805" si="6964">1/$BR$9</f>
        <v>1</v>
      </c>
      <c r="BR742" s="25">
        <v>0</v>
      </c>
      <c r="BS742" s="19">
        <v>1</v>
      </c>
      <c r="BT742" s="24">
        <v>0</v>
      </c>
      <c r="BV742" s="1">
        <f t="shared" ref="BV742" si="6965">BL742*BQ739+BN742*BQ742-BM742*BR739-BO742*BR742</f>
        <v>2464.4748252688346</v>
      </c>
      <c r="BW742" s="9">
        <f t="shared" ref="BW742" si="6966">(BL742*BR739+BM742*BQ739+BN742*BR742+BO742*BQ742)</f>
        <v>6188.4441557889686</v>
      </c>
      <c r="BX742" s="2">
        <f t="shared" ref="BX742" si="6967">BL742*BS739+BN742*BS742-BM742*BT739-BO742*BT742</f>
        <v>2464.4748252688346</v>
      </c>
      <c r="BY742" s="8">
        <f t="shared" ref="BY742" si="6968">(BL742*BT739+BM742*BS739+BN742*BT742+BO742*BS742)</f>
        <v>0</v>
      </c>
      <c r="CA742" s="56">
        <f t="shared" ref="CA742" si="6969">(180/PI())*ATAN(-1*(BW739+BW742)/(BV739+BV742))</f>
        <v>-46.570829710648894</v>
      </c>
      <c r="CC742" s="117">
        <f t="shared" ref="CC742" si="6970">20*LOG(((1-(10^(CA739/20)^2)*(1-((1-CC739)/(1+CC739))^2))^0.5))</f>
        <v>-2.7533495715750228E-7</v>
      </c>
      <c r="CD742" s="13"/>
      <c r="CE742" s="33"/>
      <c r="CF742" s="33"/>
      <c r="CG742" s="33"/>
      <c r="CH742" s="33"/>
    </row>
    <row r="743" spans="2:86" ht="18.600000000000001" customHeight="1"/>
    <row r="744" spans="2:86" ht="18.600000000000001" customHeight="1" thickBot="1">
      <c r="E744" s="6" t="s">
        <v>3</v>
      </c>
      <c r="J744" s="6" t="s">
        <v>5</v>
      </c>
      <c r="O744" s="6" t="s">
        <v>10</v>
      </c>
      <c r="T744" s="6" t="s">
        <v>6</v>
      </c>
      <c r="Y744" s="6" t="s">
        <v>11</v>
      </c>
      <c r="AD744" s="6" t="s">
        <v>12</v>
      </c>
      <c r="AI744" s="6" t="s">
        <v>13</v>
      </c>
      <c r="AN744" s="6" t="s">
        <v>14</v>
      </c>
      <c r="AS744" s="6" t="s">
        <v>15</v>
      </c>
      <c r="AX744" s="6" t="s">
        <v>19</v>
      </c>
      <c r="BC744" s="6" t="s">
        <v>17</v>
      </c>
      <c r="BH744" s="6" t="s">
        <v>20</v>
      </c>
      <c r="BM744" s="6" t="s">
        <v>18</v>
      </c>
      <c r="BQ744" s="26" t="s">
        <v>16</v>
      </c>
      <c r="BR744" s="26"/>
      <c r="BS744" s="21"/>
      <c r="BT744" s="21"/>
      <c r="BU744" s="21"/>
      <c r="BV744" s="21"/>
      <c r="BW744" s="26" t="s">
        <v>21</v>
      </c>
      <c r="BX744" s="21"/>
      <c r="BY744" s="21"/>
    </row>
    <row r="745" spans="2:86" ht="18.600000000000001" customHeight="1" thickBot="1">
      <c r="B745" s="11"/>
      <c r="D745" s="266" t="s">
        <v>113</v>
      </c>
      <c r="E745" s="267"/>
      <c r="F745" s="268" t="s">
        <v>114</v>
      </c>
      <c r="G745" s="269"/>
      <c r="H745" s="237"/>
      <c r="I745" s="262" t="s">
        <v>0</v>
      </c>
      <c r="J745" s="263"/>
      <c r="K745" s="264" t="s">
        <v>1</v>
      </c>
      <c r="L745" s="265"/>
      <c r="M745" s="21"/>
      <c r="N745" s="262" t="s">
        <v>115</v>
      </c>
      <c r="O745" s="263"/>
      <c r="P745" s="264" t="s">
        <v>116</v>
      </c>
      <c r="Q745" s="265"/>
      <c r="R745" s="21"/>
      <c r="S745" s="266" t="s">
        <v>117</v>
      </c>
      <c r="T745" s="267"/>
      <c r="U745" s="268" t="s">
        <v>118</v>
      </c>
      <c r="V745" s="269"/>
      <c r="W745" s="20"/>
      <c r="X745" s="262" t="s">
        <v>119</v>
      </c>
      <c r="Y745" s="263"/>
      <c r="Z745" s="264" t="s">
        <v>120</v>
      </c>
      <c r="AA745" s="265"/>
      <c r="AB745" s="20"/>
      <c r="AC745" s="262" t="s">
        <v>121</v>
      </c>
      <c r="AD745" s="263"/>
      <c r="AE745" s="264" t="s">
        <v>7</v>
      </c>
      <c r="AF745" s="265"/>
      <c r="AG745" s="20"/>
      <c r="AH745" s="262" t="s">
        <v>122</v>
      </c>
      <c r="AI745" s="263"/>
      <c r="AJ745" s="264" t="s">
        <v>123</v>
      </c>
      <c r="AK745" s="265"/>
      <c r="AL745" s="20"/>
      <c r="AM745" s="266" t="s">
        <v>124</v>
      </c>
      <c r="AN745" s="267"/>
      <c r="AO745" s="268" t="s">
        <v>125</v>
      </c>
      <c r="AP745" s="269"/>
      <c r="AQ745" s="21"/>
      <c r="AR745" s="262" t="s">
        <v>126</v>
      </c>
      <c r="AS745" s="263"/>
      <c r="AT745" s="264" t="s">
        <v>2</v>
      </c>
      <c r="AU745" s="265"/>
      <c r="AV745" s="41"/>
      <c r="AW745" s="262" t="s">
        <v>127</v>
      </c>
      <c r="AX745" s="263"/>
      <c r="AY745" s="264" t="s">
        <v>128</v>
      </c>
      <c r="AZ745" s="265"/>
      <c r="BA745" s="20"/>
      <c r="BB745" s="262" t="s">
        <v>129</v>
      </c>
      <c r="BC745" s="263"/>
      <c r="BD745" s="264" t="s">
        <v>130</v>
      </c>
      <c r="BE745" s="265"/>
      <c r="BF745" s="41"/>
      <c r="BG745" s="266" t="s">
        <v>131</v>
      </c>
      <c r="BH745" s="267"/>
      <c r="BI745" s="268" t="s">
        <v>132</v>
      </c>
      <c r="BJ745" s="269"/>
      <c r="BK745" s="41"/>
      <c r="BL745" s="262" t="s">
        <v>133</v>
      </c>
      <c r="BM745" s="263"/>
      <c r="BN745" s="264" t="s">
        <v>134</v>
      </c>
      <c r="BO745" s="265"/>
      <c r="BP745" s="41"/>
      <c r="BQ745" s="262" t="s">
        <v>135</v>
      </c>
      <c r="BR745" s="263"/>
      <c r="BS745" s="264" t="s">
        <v>136</v>
      </c>
      <c r="BT745" s="265"/>
      <c r="BU745" s="20"/>
      <c r="BV745" s="262" t="s">
        <v>137</v>
      </c>
      <c r="BW745" s="263"/>
      <c r="BX745" s="264" t="s">
        <v>138</v>
      </c>
      <c r="BY745" s="265"/>
      <c r="CA745" s="27" t="s">
        <v>8</v>
      </c>
      <c r="CC745" s="113" t="s">
        <v>74</v>
      </c>
      <c r="CD745" s="13"/>
      <c r="CE745" s="33"/>
      <c r="CF745" s="33"/>
      <c r="CG745" s="33"/>
      <c r="CH745" s="33"/>
    </row>
    <row r="746" spans="2:86" ht="18.600000000000001" customHeight="1" thickTop="1" thickBot="1">
      <c r="B746" s="37">
        <v>2.14</v>
      </c>
      <c r="D746" s="1">
        <v>1</v>
      </c>
      <c r="E746" s="7">
        <v>0</v>
      </c>
      <c r="F746" s="2">
        <v>0</v>
      </c>
      <c r="G746" s="8">
        <v>0</v>
      </c>
      <c r="I746" s="1">
        <v>1</v>
      </c>
      <c r="J746" s="9">
        <v>0</v>
      </c>
      <c r="K746" s="2">
        <v>0</v>
      </c>
      <c r="L746" s="8">
        <f t="shared" ref="L746:L809" si="6971">IF(0=(1-$J$9*$K$9*$B746^2),10^18,$B746*$K$9/(1-$J$9*$K$9*$B746^2))</f>
        <v>-41.998481484351458</v>
      </c>
      <c r="N746" s="1">
        <f t="shared" ref="N746" si="6972">D746*I746+F746*I749-E746*J746-G746*J749</f>
        <v>1</v>
      </c>
      <c r="O746" s="9">
        <f t="shared" ref="O746" si="6973">(D746*J746+E746*I746+F746*J749+G746*I749)</f>
        <v>0</v>
      </c>
      <c r="P746" s="2">
        <f t="shared" ref="P746" si="6974">D746*K746+F746*K749-E746*L746-G746*L749</f>
        <v>0</v>
      </c>
      <c r="Q746" s="8">
        <f t="shared" ref="Q746" si="6975">(D746*L746+E746*K746+F746*L749+G746*K749)</f>
        <v>-41.998481484351458</v>
      </c>
      <c r="S746" s="1">
        <v>1</v>
      </c>
      <c r="T746" s="7">
        <v>0</v>
      </c>
      <c r="U746" s="2">
        <v>0</v>
      </c>
      <c r="V746" s="8">
        <v>0</v>
      </c>
      <c r="X746" s="1">
        <f t="shared" ref="X746" si="6976">N746*S746+P746*S749-O746*T746-Q746*T749</f>
        <v>136.8307328440228</v>
      </c>
      <c r="Y746" s="9">
        <f t="shared" ref="Y746" si="6977">(N746*T746+O746*S746+P746*T749+Q746*S749)</f>
        <v>0</v>
      </c>
      <c r="Z746" s="2">
        <f t="shared" ref="Z746" si="6978">N746*U746+P746*U749-O746*V746-Q746*V749</f>
        <v>0</v>
      </c>
      <c r="AA746" s="8">
        <f t="shared" ref="AA746" si="6979">(N746*V746+O746*U746+P746*V749+Q746*U749)</f>
        <v>-41.998481484351458</v>
      </c>
      <c r="AB746" s="20"/>
      <c r="AC746" s="1">
        <v>1</v>
      </c>
      <c r="AD746" s="9">
        <v>0</v>
      </c>
      <c r="AE746" s="2">
        <v>0</v>
      </c>
      <c r="AF746" s="8">
        <f t="shared" ref="AF746:AF809" si="6980">IF(0=(1-$AE$9*$AD$9*$B746^2),10^18,$B746*$AE$9/(1-$AE$9*$AD$9*$B746^2))</f>
        <v>-0.65871283631680411</v>
      </c>
      <c r="AH746" s="1">
        <f t="shared" ref="AH746" si="6981">X746*AC746+Z746*AC749-Y746*AD746-AA746*AD749</f>
        <v>136.8307328440228</v>
      </c>
      <c r="AI746" s="9">
        <f t="shared" ref="AI746" si="6982">(X746*AD746+Y746*AC746+Z746*AD749+AA746*AC749)</f>
        <v>0</v>
      </c>
      <c r="AJ746" s="2">
        <f t="shared" ref="AJ746" si="6983">X746*AE746+Z746*AE749-Y746*AF746-AA746*AF749</f>
        <v>0</v>
      </c>
      <c r="AK746" s="8">
        <f t="shared" ref="AK746" si="6984">(X746*AF746+Y746*AE746+Z746*AF749+AA746*AE749)</f>
        <v>-132.1306416113446</v>
      </c>
      <c r="AM746" s="1">
        <v>1</v>
      </c>
      <c r="AN746" s="7">
        <v>0</v>
      </c>
      <c r="AO746" s="2">
        <v>0</v>
      </c>
      <c r="AP746" s="8">
        <v>0</v>
      </c>
      <c r="AR746" s="1">
        <f t="shared" ref="AR746" si="6985">AH746*AM746+AJ746*AM749-AI746*AN746-AK746*AN749</f>
        <v>498.14091528511176</v>
      </c>
      <c r="AS746" s="9">
        <f t="shared" ref="AS746" si="6986">(AH746*AN746+AI746*AM746+AJ746*AN749+AK746*AM749)</f>
        <v>0</v>
      </c>
      <c r="AT746" s="2">
        <f t="shared" ref="AT746" si="6987">AH746*AO746+AJ746*AO749-AI746*AP746-AK746*AP749</f>
        <v>0</v>
      </c>
      <c r="AU746" s="8">
        <f t="shared" ref="AU746" si="6988">(AH746*AP746+AI746*AO746+AJ746*AP749+AK746*AO749)</f>
        <v>-132.1306416113446</v>
      </c>
      <c r="AV746" s="20"/>
      <c r="AW746" s="1">
        <v>1</v>
      </c>
      <c r="AX746" s="9">
        <v>0</v>
      </c>
      <c r="AY746" s="2">
        <v>0</v>
      </c>
      <c r="AZ746" s="8">
        <f t="shared" ref="AZ746:AZ809" si="6989">IF(0=(1-$AX$9*$AY$9*$B746^2),10^18,$B746*$AY$9/(1-$AX$9*$AY$9*$B746^2))</f>
        <v>-1.0626761542009417</v>
      </c>
      <c r="BB746" s="1">
        <f t="shared" ref="BB746" si="6990">AR746*AW746+AT746*AW749-AS746*AX746-AU746*AX749</f>
        <v>498.14091528511176</v>
      </c>
      <c r="BC746" s="9">
        <f t="shared" ref="BC746" si="6991">(AR746*AX746+AS746*AW746+AT746*AX749+AU746*AW749)</f>
        <v>0</v>
      </c>
      <c r="BD746" s="2">
        <f t="shared" ref="BD746" si="6992">AR746*AY746+AT746*AY749-AS746*AZ746-AU746*AZ749</f>
        <v>0</v>
      </c>
      <c r="BE746" s="8">
        <f t="shared" ref="BE746" si="6993">(AR746*AZ746+AS746*AY746+AT746*AZ749+AU746*AY749)</f>
        <v>-661.49311371666431</v>
      </c>
      <c r="BG746" s="1">
        <v>1</v>
      </c>
      <c r="BH746" s="7">
        <v>0</v>
      </c>
      <c r="BI746" s="2">
        <v>0</v>
      </c>
      <c r="BJ746" s="8">
        <v>0</v>
      </c>
      <c r="BK746" s="20"/>
      <c r="BL746" s="1">
        <f t="shared" ref="BL746" si="6994">BB746*BG746+BD746*BG749-BC746*BH746-BE746*BH749</f>
        <v>1681.5785554487729</v>
      </c>
      <c r="BM746" s="9">
        <f t="shared" ref="BM746" si="6995">(BB746*BH746+BC746*BG746+BD746*BH749+BE746*BG749)</f>
        <v>0</v>
      </c>
      <c r="BN746" s="2">
        <f t="shared" ref="BN746" si="6996">BB746*BI746+BD746*BI749-BC746*BJ746-BE746*BJ749</f>
        <v>0</v>
      </c>
      <c r="BO746" s="8">
        <f t="shared" ref="BO746" si="6997">(BB746*BJ746+BC746*BI746+BD746*BJ749+BE746*BI749)</f>
        <v>-661.49311371666431</v>
      </c>
      <c r="BP746" s="20"/>
      <c r="BQ746" s="16">
        <v>1</v>
      </c>
      <c r="BR746" s="23">
        <v>0</v>
      </c>
      <c r="BS746" s="14">
        <v>0</v>
      </c>
      <c r="BT746" s="22">
        <v>0</v>
      </c>
      <c r="BV746" s="1">
        <f t="shared" ref="BV746" si="6998">BL746*BQ746+BN746*BQ749-BM746*BR746-BO746*BR749</f>
        <v>1681.5785554487729</v>
      </c>
      <c r="BW746" s="9">
        <f t="shared" ref="BW746" si="6999">(BL746*BR746+BM746*BQ746+BN746*BR749+BO746*BQ749)</f>
        <v>-661.49311371666431</v>
      </c>
      <c r="BX746" s="2">
        <f t="shared" ref="BX746" si="7000">BL746*BS746+BN746*BS749-BM746*BT746-BO746*BT749</f>
        <v>0</v>
      </c>
      <c r="BY746" s="8">
        <f t="shared" ref="BY746" si="7001">(BL746*BT746+BM746*BS746+BN746*BT749+BO746*BS749)</f>
        <v>-661.49311371666431</v>
      </c>
      <c r="CA746" s="28">
        <f t="shared" ref="CA746" si="7002">20*LOG(((1+$BR$9)/$BR$9)/((BV746+BV749)^2+(BW746+BW749)^2)^0.5)</f>
        <v>-67.847110231559355</v>
      </c>
      <c r="CC746" s="114">
        <f t="shared" ref="CC746" si="7003">((BV746^2+BW746^2)^0.5)/((BV749^2+BW749^2)^0.5)</f>
        <v>0.39338627265827575</v>
      </c>
      <c r="CD746" s="13"/>
      <c r="CE746" s="33"/>
      <c r="CF746" s="33"/>
      <c r="CG746" s="33"/>
      <c r="CH746" s="33"/>
    </row>
    <row r="747" spans="2:86" ht="18.600000000000001" customHeight="1" thickBot="1">
      <c r="D747" s="3"/>
      <c r="G747" s="4"/>
      <c r="I747" s="3"/>
      <c r="L747" s="4"/>
      <c r="N747" s="3"/>
      <c r="Q747" s="4"/>
      <c r="S747" s="3"/>
      <c r="V747" s="4"/>
      <c r="X747" s="3"/>
      <c r="AA747" s="4"/>
      <c r="AC747" s="3"/>
      <c r="AF747" s="4"/>
      <c r="AH747" s="3"/>
      <c r="AK747" s="4"/>
      <c r="AM747" s="3"/>
      <c r="AP747" s="4"/>
      <c r="AR747" s="3"/>
      <c r="AU747" s="4"/>
      <c r="AW747" s="3"/>
      <c r="AZ747" s="4"/>
      <c r="BB747" s="3"/>
      <c r="BE747" s="4"/>
      <c r="BG747" s="3"/>
      <c r="BJ747" s="4"/>
      <c r="BL747" s="3"/>
      <c r="BO747" s="4"/>
      <c r="BQ747" s="16"/>
      <c r="BR747" s="14"/>
      <c r="BS747" s="14"/>
      <c r="BT747" s="17"/>
      <c r="BV747" s="3"/>
      <c r="BY747" s="4"/>
      <c r="CC747" s="115"/>
      <c r="CD747" s="13"/>
      <c r="CE747" s="33"/>
      <c r="CF747" s="33"/>
      <c r="CG747" s="33"/>
      <c r="CH747" s="33"/>
    </row>
    <row r="748" spans="2:86" ht="18.600000000000001" customHeight="1" thickBot="1">
      <c r="D748" s="271" t="s">
        <v>141</v>
      </c>
      <c r="E748" s="272"/>
      <c r="F748" s="273" t="s">
        <v>142</v>
      </c>
      <c r="G748" s="274"/>
      <c r="H748" s="237"/>
      <c r="I748" s="271" t="s">
        <v>143</v>
      </c>
      <c r="J748" s="272"/>
      <c r="K748" s="273" t="s">
        <v>144</v>
      </c>
      <c r="L748" s="274"/>
      <c r="N748" s="262" t="s">
        <v>145</v>
      </c>
      <c r="O748" s="263"/>
      <c r="P748" s="264" t="s">
        <v>146</v>
      </c>
      <c r="Q748" s="265"/>
      <c r="S748" s="271" t="s">
        <v>147</v>
      </c>
      <c r="T748" s="272"/>
      <c r="U748" s="273" t="s">
        <v>148</v>
      </c>
      <c r="V748" s="274"/>
      <c r="W748" s="20"/>
      <c r="X748" s="262" t="s">
        <v>149</v>
      </c>
      <c r="Y748" s="263"/>
      <c r="Z748" s="264" t="s">
        <v>150</v>
      </c>
      <c r="AA748" s="265"/>
      <c r="AB748" s="20"/>
      <c r="AC748" s="271" t="s">
        <v>151</v>
      </c>
      <c r="AD748" s="272"/>
      <c r="AE748" s="273" t="s">
        <v>152</v>
      </c>
      <c r="AF748" s="274"/>
      <c r="AG748" s="20"/>
      <c r="AH748" s="262" t="s">
        <v>153</v>
      </c>
      <c r="AI748" s="263"/>
      <c r="AJ748" s="264" t="s">
        <v>154</v>
      </c>
      <c r="AK748" s="265"/>
      <c r="AL748" s="20"/>
      <c r="AM748" s="271" t="s">
        <v>155</v>
      </c>
      <c r="AN748" s="272"/>
      <c r="AO748" s="273" t="s">
        <v>156</v>
      </c>
      <c r="AP748" s="274"/>
      <c r="AR748" s="262" t="s">
        <v>157</v>
      </c>
      <c r="AS748" s="263"/>
      <c r="AT748" s="264" t="s">
        <v>158</v>
      </c>
      <c r="AU748" s="265"/>
      <c r="AV748" s="41"/>
      <c r="AW748" s="271" t="s">
        <v>159</v>
      </c>
      <c r="AX748" s="272"/>
      <c r="AY748" s="273" t="s">
        <v>160</v>
      </c>
      <c r="AZ748" s="274"/>
      <c r="BA748" s="20"/>
      <c r="BB748" s="262" t="s">
        <v>161</v>
      </c>
      <c r="BC748" s="263"/>
      <c r="BD748" s="264" t="s">
        <v>162</v>
      </c>
      <c r="BE748" s="265"/>
      <c r="BF748" s="41"/>
      <c r="BG748" s="271" t="s">
        <v>163</v>
      </c>
      <c r="BH748" s="272"/>
      <c r="BI748" s="273" t="s">
        <v>164</v>
      </c>
      <c r="BJ748" s="274"/>
      <c r="BK748" s="41"/>
      <c r="BL748" s="262" t="s">
        <v>165</v>
      </c>
      <c r="BM748" s="263"/>
      <c r="BN748" s="264" t="s">
        <v>166</v>
      </c>
      <c r="BO748" s="265"/>
      <c r="BP748" s="41"/>
      <c r="BQ748" s="271" t="s">
        <v>167</v>
      </c>
      <c r="BR748" s="272"/>
      <c r="BS748" s="273" t="s">
        <v>168</v>
      </c>
      <c r="BT748" s="274"/>
      <c r="BU748" s="20"/>
      <c r="BV748" s="262" t="s">
        <v>169</v>
      </c>
      <c r="BW748" s="263"/>
      <c r="BX748" s="264" t="s">
        <v>170</v>
      </c>
      <c r="BY748" s="265"/>
      <c r="CA748" s="55" t="s">
        <v>35</v>
      </c>
      <c r="CC748" s="116" t="s">
        <v>75</v>
      </c>
      <c r="CD748" s="13"/>
      <c r="CE748" s="33"/>
      <c r="CF748" s="33"/>
      <c r="CG748" s="33"/>
      <c r="CH748" s="33"/>
    </row>
    <row r="749" spans="2:86" ht="18.600000000000001" customHeight="1" thickTop="1" thickBot="1">
      <c r="D749" s="1">
        <v>0</v>
      </c>
      <c r="E749" s="9">
        <f t="shared" ref="E749" si="7004">$E$9*$B746</f>
        <v>2.5183520000000001</v>
      </c>
      <c r="F749" s="2">
        <v>1</v>
      </c>
      <c r="G749" s="8">
        <v>0</v>
      </c>
      <c r="I749" s="1">
        <v>0</v>
      </c>
      <c r="J749" s="9">
        <v>0</v>
      </c>
      <c r="K749" s="2">
        <v>1</v>
      </c>
      <c r="L749" s="8">
        <v>0</v>
      </c>
      <c r="N749" s="1">
        <f t="shared" ref="N749" si="7005">D749*I746+F749*I749-E749*J746-G749*J749</f>
        <v>0</v>
      </c>
      <c r="O749" s="9">
        <f t="shared" ref="O749" si="7006">(D749*J746+E749*I746+F749*J749+G749*I749)</f>
        <v>2.5183520000000001</v>
      </c>
      <c r="P749" s="2">
        <f t="shared" ref="P749" si="7007">D749*K746+F749*K749-E749*L746-G749*L749</f>
        <v>106.76695984307948</v>
      </c>
      <c r="Q749" s="8">
        <f t="shared" ref="Q749" si="7008">(D749*L746+E749*K746+F749*L749+G749*K749)</f>
        <v>0</v>
      </c>
      <c r="S749" s="1">
        <v>0</v>
      </c>
      <c r="T749" s="9">
        <f t="shared" ref="T749" si="7009">$T$9*$B746</f>
        <v>3.2341820000000006</v>
      </c>
      <c r="U749" s="2">
        <v>1</v>
      </c>
      <c r="V749" s="8">
        <v>0</v>
      </c>
      <c r="X749" s="1">
        <f t="shared" ref="X749" si="7010">N749*S746+P749*S749-O749*T746-Q749*T749</f>
        <v>0</v>
      </c>
      <c r="Y749" s="9">
        <f t="shared" ref="Y749" si="7011">(N749*T746+O749*S746+P749*T749+Q749*S749)</f>
        <v>347.82213171921052</v>
      </c>
      <c r="Z749" s="2">
        <f t="shared" ref="Z749" si="7012">N749*U746+P749*U749-O749*V746-Q749*V749</f>
        <v>106.76695984307948</v>
      </c>
      <c r="AA749" s="8">
        <f t="shared" ref="AA749" si="7013">(N749*V746+O749*U746+P749*V749+Q749*U749)</f>
        <v>0</v>
      </c>
      <c r="AB749" s="20"/>
      <c r="AC749" s="1">
        <v>0</v>
      </c>
      <c r="AD749" s="9">
        <v>0</v>
      </c>
      <c r="AE749" s="2">
        <v>1</v>
      </c>
      <c r="AF749" s="8">
        <v>0</v>
      </c>
      <c r="AH749" s="1">
        <f t="shared" ref="AH749" si="7014">X749*AC746+Z749*AC749-Y749*AD746-AA749*AD749</f>
        <v>0</v>
      </c>
      <c r="AI749" s="9">
        <f t="shared" ref="AI749" si="7015">(X749*AD746+Y749*AC746+Z749*AD749+AA749*AC749)</f>
        <v>347.82213171921052</v>
      </c>
      <c r="AJ749" s="2">
        <f t="shared" ref="AJ749" si="7016">X749*AE746+Z749*AE749-Y749*AF746-AA749*AF749</f>
        <v>335.88186276159769</v>
      </c>
      <c r="AK749" s="8">
        <f t="shared" ref="AK749" si="7017">(X749*AF746+Y749*AE746+Z749*AF749+AA749*AE749)</f>
        <v>0</v>
      </c>
      <c r="AM749" s="1">
        <v>0</v>
      </c>
      <c r="AN749" s="9">
        <f t="shared" ref="AN749" si="7018">$AN$9*$B746</f>
        <v>2.7344920000000004</v>
      </c>
      <c r="AO749" s="2">
        <v>1</v>
      </c>
      <c r="AP749" s="8">
        <v>0</v>
      </c>
      <c r="AR749" s="1">
        <f t="shared" ref="AR749" si="7019">AH749*AM746+AJ749*AM749-AI749*AN746-AK749*AN749</f>
        <v>0</v>
      </c>
      <c r="AS749" s="9">
        <f t="shared" ref="AS749" si="7020">(AH749*AN746+AI749*AM746+AJ749*AN749+AK749*AM749)</f>
        <v>1266.2883983858974</v>
      </c>
      <c r="AT749" s="2">
        <f t="shared" ref="AT749" si="7021">AH749*AO746+AJ749*AO749-AI749*AP746-AK749*AP749</f>
        <v>335.88186276159769</v>
      </c>
      <c r="AU749" s="8">
        <f t="shared" ref="AU749" si="7022">(AH749*AP746+AI749*AO746+AJ749*AP749+AK749*AO749)</f>
        <v>0</v>
      </c>
      <c r="AV749" s="20"/>
      <c r="AW749" s="1">
        <v>0</v>
      </c>
      <c r="AX749" s="9">
        <v>0</v>
      </c>
      <c r="AY749" s="2">
        <v>1</v>
      </c>
      <c r="AZ749" s="8">
        <v>0</v>
      </c>
      <c r="BB749" s="1">
        <f t="shared" ref="BB749" si="7023">AR749*AW746+AT749*AW749-AS749*AX746-AU749*AX749</f>
        <v>0</v>
      </c>
      <c r="BC749" s="9">
        <f t="shared" ref="BC749" si="7024">(AR749*AX746+AS749*AW746+AT749*AX749+AU749*AW749)</f>
        <v>1266.2883983858974</v>
      </c>
      <c r="BD749" s="2">
        <f t="shared" ref="BD749" si="7025">AR749*AY746+AT749*AY749-AS749*AZ746-AU749*AZ749</f>
        <v>1681.5363480675931</v>
      </c>
      <c r="BE749" s="8">
        <f t="shared" ref="BE749" si="7026">(AR749*AZ746+AS749*AY746+AT749*AZ749+AU749*AY749)</f>
        <v>0</v>
      </c>
      <c r="BG749" s="1">
        <v>0</v>
      </c>
      <c r="BH749" s="9">
        <f t="shared" ref="BH749" si="7027">$BH$9*$B746</f>
        <v>1.78904</v>
      </c>
      <c r="BI749" s="2">
        <v>1</v>
      </c>
      <c r="BJ749" s="8">
        <v>0</v>
      </c>
      <c r="BK749" s="20"/>
      <c r="BL749" s="1">
        <f t="shared" ref="BL749" si="7028">BB749*BG746+BD749*BG749-BC749*BH746-BE749*BH749</f>
        <v>0</v>
      </c>
      <c r="BM749" s="9">
        <f t="shared" ref="BM749" si="7029">(BB749*BH746+BC749*BG746+BD749*BH749+BE749*BG749)</f>
        <v>4274.6241865327438</v>
      </c>
      <c r="BN749" s="2">
        <f t="shared" ref="BN749" si="7030">BB749*BI746+BD749*BI749-BC749*BJ746-BE749*BJ749</f>
        <v>1681.5363480675931</v>
      </c>
      <c r="BO749" s="8">
        <f t="shared" ref="BO749" si="7031">(BB749*BJ746+BC749*BI746+BD749*BJ749+BE749*BI749)</f>
        <v>0</v>
      </c>
      <c r="BP749" s="20"/>
      <c r="BQ749" s="18">
        <f t="shared" ref="BQ749:BQ812" si="7032">1/$BR$9</f>
        <v>1</v>
      </c>
      <c r="BR749" s="25">
        <v>0</v>
      </c>
      <c r="BS749" s="19">
        <v>1</v>
      </c>
      <c r="BT749" s="24">
        <v>0</v>
      </c>
      <c r="BV749" s="1">
        <f t="shared" ref="BV749" si="7033">BL749*BQ746+BN749*BQ749-BM749*BR746-BO749*BR749</f>
        <v>1681.5363480675931</v>
      </c>
      <c r="BW749" s="9">
        <f t="shared" ref="BW749" si="7034">(BL749*BR746+BM749*BQ746+BN749*BR749+BO749*BQ749)</f>
        <v>4274.6241865327438</v>
      </c>
      <c r="BX749" s="2">
        <f t="shared" ref="BX749" si="7035">BL749*BS746+BN749*BS749-BM749*BT746-BO749*BT749</f>
        <v>1681.5363480675931</v>
      </c>
      <c r="BY749" s="8">
        <f t="shared" ref="BY749" si="7036">(BL749*BT746+BM749*BS746+BN749*BT749+BO749*BS749)</f>
        <v>0</v>
      </c>
      <c r="CA749" s="56">
        <f t="shared" ref="CA749" si="7037">(180/PI())*ATAN(-1*(BW746+BW749)/(BV746+BV749))</f>
        <v>-47.052499759145476</v>
      </c>
      <c r="CC749" s="117">
        <f t="shared" ref="CC749" si="7038">20*LOG(((1-(10^(CA746/20)^2)*(1-((1-CC746)/(1+CC746))^2))^0.5))</f>
        <v>-5.7784246450564403E-7</v>
      </c>
      <c r="CD749" s="13"/>
      <c r="CE749" s="33"/>
      <c r="CF749" s="33"/>
      <c r="CG749" s="33"/>
      <c r="CH749" s="33"/>
    </row>
    <row r="750" spans="2:86" ht="18.600000000000001" customHeight="1"/>
    <row r="751" spans="2:86" ht="18.600000000000001" customHeight="1" thickBot="1">
      <c r="E751" s="6" t="s">
        <v>3</v>
      </c>
      <c r="J751" s="6" t="s">
        <v>5</v>
      </c>
      <c r="O751" s="6" t="s">
        <v>10</v>
      </c>
      <c r="T751" s="6" t="s">
        <v>6</v>
      </c>
      <c r="Y751" s="6" t="s">
        <v>11</v>
      </c>
      <c r="AD751" s="6" t="s">
        <v>12</v>
      </c>
      <c r="AI751" s="6" t="s">
        <v>13</v>
      </c>
      <c r="AN751" s="6" t="s">
        <v>14</v>
      </c>
      <c r="AS751" s="6" t="s">
        <v>15</v>
      </c>
      <c r="AX751" s="6" t="s">
        <v>19</v>
      </c>
      <c r="BC751" s="6" t="s">
        <v>17</v>
      </c>
      <c r="BH751" s="6" t="s">
        <v>20</v>
      </c>
      <c r="BM751" s="6" t="s">
        <v>18</v>
      </c>
      <c r="BQ751" s="26" t="s">
        <v>16</v>
      </c>
      <c r="BR751" s="26"/>
      <c r="BS751" s="21"/>
      <c r="BT751" s="21"/>
      <c r="BU751" s="21"/>
      <c r="BV751" s="21"/>
      <c r="BW751" s="26" t="s">
        <v>21</v>
      </c>
      <c r="BX751" s="21"/>
      <c r="BY751" s="21"/>
    </row>
    <row r="752" spans="2:86" ht="18.600000000000001" customHeight="1" thickBot="1">
      <c r="B752" s="11"/>
      <c r="D752" s="266" t="s">
        <v>113</v>
      </c>
      <c r="E752" s="267"/>
      <c r="F752" s="268" t="s">
        <v>114</v>
      </c>
      <c r="G752" s="269"/>
      <c r="H752" s="237"/>
      <c r="I752" s="262" t="s">
        <v>0</v>
      </c>
      <c r="J752" s="263"/>
      <c r="K752" s="264" t="s">
        <v>1</v>
      </c>
      <c r="L752" s="265"/>
      <c r="M752" s="21"/>
      <c r="N752" s="262" t="s">
        <v>115</v>
      </c>
      <c r="O752" s="263"/>
      <c r="P752" s="264" t="s">
        <v>116</v>
      </c>
      <c r="Q752" s="265"/>
      <c r="R752" s="21"/>
      <c r="S752" s="266" t="s">
        <v>117</v>
      </c>
      <c r="T752" s="267"/>
      <c r="U752" s="268" t="s">
        <v>118</v>
      </c>
      <c r="V752" s="269"/>
      <c r="W752" s="20"/>
      <c r="X752" s="262" t="s">
        <v>119</v>
      </c>
      <c r="Y752" s="263"/>
      <c r="Z752" s="264" t="s">
        <v>120</v>
      </c>
      <c r="AA752" s="265"/>
      <c r="AB752" s="20"/>
      <c r="AC752" s="262" t="s">
        <v>121</v>
      </c>
      <c r="AD752" s="263"/>
      <c r="AE752" s="264" t="s">
        <v>7</v>
      </c>
      <c r="AF752" s="265"/>
      <c r="AG752" s="20"/>
      <c r="AH752" s="262" t="s">
        <v>122</v>
      </c>
      <c r="AI752" s="263"/>
      <c r="AJ752" s="264" t="s">
        <v>123</v>
      </c>
      <c r="AK752" s="265"/>
      <c r="AL752" s="20"/>
      <c r="AM752" s="266" t="s">
        <v>124</v>
      </c>
      <c r="AN752" s="267"/>
      <c r="AO752" s="268" t="s">
        <v>125</v>
      </c>
      <c r="AP752" s="269"/>
      <c r="AQ752" s="21"/>
      <c r="AR752" s="262" t="s">
        <v>126</v>
      </c>
      <c r="AS752" s="263"/>
      <c r="AT752" s="264" t="s">
        <v>2</v>
      </c>
      <c r="AU752" s="265"/>
      <c r="AV752" s="41"/>
      <c r="AW752" s="262" t="s">
        <v>127</v>
      </c>
      <c r="AX752" s="263"/>
      <c r="AY752" s="264" t="s">
        <v>128</v>
      </c>
      <c r="AZ752" s="265"/>
      <c r="BA752" s="20"/>
      <c r="BB752" s="262" t="s">
        <v>129</v>
      </c>
      <c r="BC752" s="263"/>
      <c r="BD752" s="264" t="s">
        <v>130</v>
      </c>
      <c r="BE752" s="265"/>
      <c r="BF752" s="41"/>
      <c r="BG752" s="266" t="s">
        <v>131</v>
      </c>
      <c r="BH752" s="267"/>
      <c r="BI752" s="268" t="s">
        <v>132</v>
      </c>
      <c r="BJ752" s="269"/>
      <c r="BK752" s="41"/>
      <c r="BL752" s="262" t="s">
        <v>133</v>
      </c>
      <c r="BM752" s="263"/>
      <c r="BN752" s="264" t="s">
        <v>134</v>
      </c>
      <c r="BO752" s="265"/>
      <c r="BP752" s="41"/>
      <c r="BQ752" s="262" t="s">
        <v>135</v>
      </c>
      <c r="BR752" s="263"/>
      <c r="BS752" s="264" t="s">
        <v>136</v>
      </c>
      <c r="BT752" s="265"/>
      <c r="BU752" s="20"/>
      <c r="BV752" s="262" t="s">
        <v>137</v>
      </c>
      <c r="BW752" s="263"/>
      <c r="BX752" s="264" t="s">
        <v>138</v>
      </c>
      <c r="BY752" s="265"/>
      <c r="CA752" s="27" t="s">
        <v>8</v>
      </c>
      <c r="CC752" s="113" t="s">
        <v>74</v>
      </c>
      <c r="CD752" s="13"/>
      <c r="CE752" s="33"/>
      <c r="CF752" s="33"/>
      <c r="CG752" s="33"/>
      <c r="CH752" s="33"/>
    </row>
    <row r="753" spans="2:86" ht="18.600000000000001" customHeight="1" thickTop="1" thickBot="1">
      <c r="B753" s="37">
        <v>2.16</v>
      </c>
      <c r="D753" s="1">
        <v>1</v>
      </c>
      <c r="E753" s="7">
        <v>0</v>
      </c>
      <c r="F753" s="2">
        <v>0</v>
      </c>
      <c r="G753" s="8">
        <v>0</v>
      </c>
      <c r="I753" s="1">
        <v>1</v>
      </c>
      <c r="J753" s="9">
        <v>0</v>
      </c>
      <c r="K753" s="2">
        <v>0</v>
      </c>
      <c r="L753" s="8">
        <f t="shared" ref="L753:L816" si="7039">IF(0=(1-$J$9*$K$9*$B753^2),10^18,$B753*$K$9/(1-$J$9*$K$9*$B753^2))</f>
        <v>-31.93866677800737</v>
      </c>
      <c r="N753" s="1">
        <f t="shared" ref="N753" si="7040">D753*I753+F753*I756-E753*J753-G753*J756</f>
        <v>1</v>
      </c>
      <c r="O753" s="9">
        <f t="shared" ref="O753" si="7041">(D753*J753+E753*I753+F753*J756+G753*I756)</f>
        <v>0</v>
      </c>
      <c r="P753" s="2">
        <f t="shared" ref="P753" si="7042">D753*K753+F753*K756-E753*L753-G753*L756</f>
        <v>0</v>
      </c>
      <c r="Q753" s="8">
        <f t="shared" ref="Q753" si="7043">(D753*L753+E753*K753+F753*L756+G753*K756)</f>
        <v>-31.93866677800737</v>
      </c>
      <c r="S753" s="1">
        <v>1</v>
      </c>
      <c r="T753" s="7">
        <v>0</v>
      </c>
      <c r="U753" s="2">
        <v>0</v>
      </c>
      <c r="V753" s="8">
        <v>0</v>
      </c>
      <c r="X753" s="1">
        <f t="shared" ref="X753" si="7044">N753*S753+P753*S756-O753*T753-Q753*T756</f>
        <v>105.2608393394615</v>
      </c>
      <c r="Y753" s="9">
        <f t="shared" ref="Y753" si="7045">(N753*T753+O753*S753+P753*T756+Q753*S756)</f>
        <v>0</v>
      </c>
      <c r="Z753" s="2">
        <f t="shared" ref="Z753" si="7046">N753*U753+P753*U756-O753*V753-Q753*V756</f>
        <v>0</v>
      </c>
      <c r="AA753" s="8">
        <f t="shared" ref="AA753" si="7047">(N753*V753+O753*U753+P753*V756+Q753*U756)</f>
        <v>-31.93866677800737</v>
      </c>
      <c r="AB753" s="20"/>
      <c r="AC753" s="1">
        <v>1</v>
      </c>
      <c r="AD753" s="9">
        <v>0</v>
      </c>
      <c r="AE753" s="2">
        <v>0</v>
      </c>
      <c r="AF753" s="8">
        <f t="shared" ref="AF753:AF816" si="7048">IF(0=(1-$AE$9*$AD$9*$B753^2),10^18,$B753*$AE$9/(1-$AE$9*$AD$9*$B753^2))</f>
        <v>-0.64753905637052345</v>
      </c>
      <c r="AH753" s="1">
        <f t="shared" ref="AH753" si="7049">X753*AC753+Z753*AC756-Y753*AD753-AA753*AD756</f>
        <v>105.2608393394615</v>
      </c>
      <c r="AI753" s="9">
        <f t="shared" ref="AI753" si="7050">(X753*AD753+Y753*AC753+Z753*AD756+AA753*AC756)</f>
        <v>0</v>
      </c>
      <c r="AJ753" s="2">
        <f t="shared" ref="AJ753" si="7051">X753*AE753+Z753*AE756-Y753*AF753-AA753*AF756</f>
        <v>0</v>
      </c>
      <c r="AK753" s="8">
        <f t="shared" ref="AK753" si="7052">(X753*AF753+Y753*AE753+Z753*AF756+AA753*AE756)</f>
        <v>-100.09917135665154</v>
      </c>
      <c r="AM753" s="1">
        <v>1</v>
      </c>
      <c r="AN753" s="7">
        <v>0</v>
      </c>
      <c r="AO753" s="2">
        <v>0</v>
      </c>
      <c r="AP753" s="8">
        <v>0</v>
      </c>
      <c r="AR753" s="1">
        <f t="shared" ref="AR753" si="7053">AH753*AM753+AJ753*AM756-AI753*AN753-AK753*AN756</f>
        <v>381.53935704404489</v>
      </c>
      <c r="AS753" s="9">
        <f t="shared" ref="AS753" si="7054">(AH753*AN753+AI753*AM753+AJ753*AN756+AK753*AM756)</f>
        <v>0</v>
      </c>
      <c r="AT753" s="2">
        <f t="shared" ref="AT753" si="7055">AH753*AO753+AJ753*AO756-AI753*AP753-AK753*AP756</f>
        <v>0</v>
      </c>
      <c r="AU753" s="8">
        <f t="shared" ref="AU753" si="7056">(AH753*AP753+AI753*AO753+AJ753*AP756+AK753*AO756)</f>
        <v>-100.09917135665154</v>
      </c>
      <c r="AV753" s="20"/>
      <c r="AW753" s="1">
        <v>1</v>
      </c>
      <c r="AX753" s="9">
        <v>0</v>
      </c>
      <c r="AY753" s="2">
        <v>0</v>
      </c>
      <c r="AZ753" s="8">
        <f t="shared" ref="AZ753:AZ816" si="7057">IF(0=(1-$AX$9*$AY$9*$B753^2),10^18,$B753*$AY$9/(1-$AX$9*$AY$9*$B753^2))</f>
        <v>-1.0409516261524483</v>
      </c>
      <c r="BB753" s="1">
        <f t="shared" ref="BB753" si="7058">AR753*AW753+AT753*AW756-AS753*AX753-AU753*AX756</f>
        <v>381.53935704404489</v>
      </c>
      <c r="BC753" s="9">
        <f t="shared" ref="BC753" si="7059">(AR753*AX753+AS753*AW753+AT753*AX756+AU753*AW756)</f>
        <v>0</v>
      </c>
      <c r="BD753" s="2">
        <f t="shared" ref="BD753" si="7060">AR753*AY753+AT753*AY756-AS753*AZ753-AU753*AZ756</f>
        <v>0</v>
      </c>
      <c r="BE753" s="8">
        <f t="shared" ref="BE753" si="7061">(AR753*AZ753+AS753*AY753+AT753*AZ756+AU753*AY756)</f>
        <v>-497.26318551280963</v>
      </c>
      <c r="BG753" s="1">
        <v>1</v>
      </c>
      <c r="BH753" s="7">
        <v>0</v>
      </c>
      <c r="BI753" s="2">
        <v>0</v>
      </c>
      <c r="BJ753" s="8">
        <v>0</v>
      </c>
      <c r="BK753" s="20"/>
      <c r="BL753" s="1">
        <f t="shared" ref="BL753" si="7062">BB753*BG753+BD753*BG756-BC753*BH753-BE753*BH756</f>
        <v>1279.477326915656</v>
      </c>
      <c r="BM753" s="9">
        <f t="shared" ref="BM753" si="7063">(BB753*BH753+BC753*BG753+BD753*BH756+BE753*BG756)</f>
        <v>0</v>
      </c>
      <c r="BN753" s="2">
        <f t="shared" ref="BN753" si="7064">BB753*BI753+BD753*BI756-BC753*BJ753-BE753*BJ756</f>
        <v>0</v>
      </c>
      <c r="BO753" s="8">
        <f t="shared" ref="BO753" si="7065">(BB753*BJ753+BC753*BI753+BD753*BJ756+BE753*BI756)</f>
        <v>-497.26318551280963</v>
      </c>
      <c r="BP753" s="20"/>
      <c r="BQ753" s="16">
        <v>1</v>
      </c>
      <c r="BR753" s="23">
        <v>0</v>
      </c>
      <c r="BS753" s="14">
        <v>0</v>
      </c>
      <c r="BT753" s="22">
        <v>0</v>
      </c>
      <c r="BV753" s="1">
        <f t="shared" ref="BV753" si="7066">BL753*BQ753+BN753*BQ756-BM753*BR753-BO753*BR756</f>
        <v>1279.477326915656</v>
      </c>
      <c r="BW753" s="9">
        <f t="shared" ref="BW753" si="7067">(BL753*BR753+BM753*BQ753+BN753*BR756+BO753*BQ756)</f>
        <v>-497.26318551280963</v>
      </c>
      <c r="BX753" s="2">
        <f t="shared" ref="BX753" si="7068">BL753*BS753+BN753*BS756-BM753*BT753-BO753*BT756</f>
        <v>0</v>
      </c>
      <c r="BY753" s="8">
        <f t="shared" ref="BY753" si="7069">(BL753*BT753+BM753*BS753+BN753*BT756+BO753*BS756)</f>
        <v>-497.26318551280963</v>
      </c>
      <c r="CA753" s="28">
        <f t="shared" ref="CA753" si="7070">20*LOG(((1+$BR$9)/$BR$9)/((BV753+BV756)^2+(BW753+BW756)^2)^0.5)</f>
        <v>-65.550635601150248</v>
      </c>
      <c r="CC753" s="114">
        <f t="shared" ref="CC753" si="7071">((BV753^2+BW753^2)^0.5)/((BV756^2+BW756^2)^0.5)</f>
        <v>0.38865542959924565</v>
      </c>
      <c r="CD753" s="13"/>
      <c r="CE753" s="33"/>
      <c r="CF753" s="33"/>
      <c r="CG753" s="33"/>
      <c r="CH753" s="33"/>
    </row>
    <row r="754" spans="2:86" ht="18.600000000000001" customHeight="1" thickBot="1">
      <c r="D754" s="3"/>
      <c r="G754" s="4"/>
      <c r="I754" s="3"/>
      <c r="L754" s="4"/>
      <c r="N754" s="3"/>
      <c r="Q754" s="4"/>
      <c r="S754" s="3"/>
      <c r="V754" s="4"/>
      <c r="X754" s="3"/>
      <c r="AA754" s="4"/>
      <c r="AC754" s="3"/>
      <c r="AF754" s="4"/>
      <c r="AH754" s="3"/>
      <c r="AK754" s="4"/>
      <c r="AM754" s="3"/>
      <c r="AP754" s="4"/>
      <c r="AR754" s="3"/>
      <c r="AU754" s="4"/>
      <c r="AW754" s="3"/>
      <c r="AZ754" s="4"/>
      <c r="BB754" s="3"/>
      <c r="BE754" s="4"/>
      <c r="BG754" s="3"/>
      <c r="BJ754" s="4"/>
      <c r="BL754" s="3"/>
      <c r="BO754" s="4"/>
      <c r="BQ754" s="16"/>
      <c r="BR754" s="14"/>
      <c r="BS754" s="14"/>
      <c r="BT754" s="17"/>
      <c r="BV754" s="3"/>
      <c r="BY754" s="4"/>
      <c r="CC754" s="115"/>
      <c r="CD754" s="13"/>
      <c r="CE754" s="33"/>
      <c r="CF754" s="33"/>
      <c r="CG754" s="33"/>
      <c r="CH754" s="33"/>
    </row>
    <row r="755" spans="2:86" ht="18.600000000000001" customHeight="1" thickBot="1">
      <c r="D755" s="271" t="s">
        <v>141</v>
      </c>
      <c r="E755" s="272"/>
      <c r="F755" s="273" t="s">
        <v>142</v>
      </c>
      <c r="G755" s="274"/>
      <c r="H755" s="237"/>
      <c r="I755" s="271" t="s">
        <v>143</v>
      </c>
      <c r="J755" s="272"/>
      <c r="K755" s="273" t="s">
        <v>144</v>
      </c>
      <c r="L755" s="274"/>
      <c r="N755" s="262" t="s">
        <v>145</v>
      </c>
      <c r="O755" s="263"/>
      <c r="P755" s="264" t="s">
        <v>146</v>
      </c>
      <c r="Q755" s="265"/>
      <c r="S755" s="271" t="s">
        <v>147</v>
      </c>
      <c r="T755" s="272"/>
      <c r="U755" s="273" t="s">
        <v>148</v>
      </c>
      <c r="V755" s="274"/>
      <c r="W755" s="20"/>
      <c r="X755" s="262" t="s">
        <v>149</v>
      </c>
      <c r="Y755" s="263"/>
      <c r="Z755" s="264" t="s">
        <v>150</v>
      </c>
      <c r="AA755" s="265"/>
      <c r="AB755" s="20"/>
      <c r="AC755" s="271" t="s">
        <v>151</v>
      </c>
      <c r="AD755" s="272"/>
      <c r="AE755" s="273" t="s">
        <v>152</v>
      </c>
      <c r="AF755" s="274"/>
      <c r="AG755" s="20"/>
      <c r="AH755" s="262" t="s">
        <v>153</v>
      </c>
      <c r="AI755" s="263"/>
      <c r="AJ755" s="264" t="s">
        <v>154</v>
      </c>
      <c r="AK755" s="265"/>
      <c r="AL755" s="20"/>
      <c r="AM755" s="271" t="s">
        <v>155</v>
      </c>
      <c r="AN755" s="272"/>
      <c r="AO755" s="273" t="s">
        <v>156</v>
      </c>
      <c r="AP755" s="274"/>
      <c r="AR755" s="262" t="s">
        <v>157</v>
      </c>
      <c r="AS755" s="263"/>
      <c r="AT755" s="264" t="s">
        <v>158</v>
      </c>
      <c r="AU755" s="265"/>
      <c r="AV755" s="41"/>
      <c r="AW755" s="271" t="s">
        <v>159</v>
      </c>
      <c r="AX755" s="272"/>
      <c r="AY755" s="273" t="s">
        <v>160</v>
      </c>
      <c r="AZ755" s="274"/>
      <c r="BA755" s="20"/>
      <c r="BB755" s="262" t="s">
        <v>161</v>
      </c>
      <c r="BC755" s="263"/>
      <c r="BD755" s="264" t="s">
        <v>162</v>
      </c>
      <c r="BE755" s="265"/>
      <c r="BF755" s="41"/>
      <c r="BG755" s="271" t="s">
        <v>163</v>
      </c>
      <c r="BH755" s="272"/>
      <c r="BI755" s="273" t="s">
        <v>164</v>
      </c>
      <c r="BJ755" s="274"/>
      <c r="BK755" s="41"/>
      <c r="BL755" s="262" t="s">
        <v>165</v>
      </c>
      <c r="BM755" s="263"/>
      <c r="BN755" s="264" t="s">
        <v>166</v>
      </c>
      <c r="BO755" s="265"/>
      <c r="BP755" s="41"/>
      <c r="BQ755" s="271" t="s">
        <v>167</v>
      </c>
      <c r="BR755" s="272"/>
      <c r="BS755" s="273" t="s">
        <v>168</v>
      </c>
      <c r="BT755" s="274"/>
      <c r="BU755" s="20"/>
      <c r="BV755" s="262" t="s">
        <v>169</v>
      </c>
      <c r="BW755" s="263"/>
      <c r="BX755" s="264" t="s">
        <v>170</v>
      </c>
      <c r="BY755" s="265"/>
      <c r="CA755" s="55" t="s">
        <v>35</v>
      </c>
      <c r="CC755" s="116" t="s">
        <v>75</v>
      </c>
      <c r="CD755" s="13"/>
      <c r="CE755" s="33"/>
      <c r="CF755" s="33"/>
      <c r="CG755" s="33"/>
      <c r="CH755" s="33"/>
    </row>
    <row r="756" spans="2:86" ht="18.600000000000001" customHeight="1" thickTop="1" thickBot="1">
      <c r="D756" s="1">
        <v>0</v>
      </c>
      <c r="E756" s="9">
        <f t="shared" ref="E756" si="7072">$E$9*$B753</f>
        <v>2.5418880000000001</v>
      </c>
      <c r="F756" s="2">
        <v>1</v>
      </c>
      <c r="G756" s="8">
        <v>0</v>
      </c>
      <c r="I756" s="1">
        <v>0</v>
      </c>
      <c r="J756" s="9">
        <v>0</v>
      </c>
      <c r="K756" s="2">
        <v>1</v>
      </c>
      <c r="L756" s="8">
        <v>0</v>
      </c>
      <c r="N756" s="1">
        <f t="shared" ref="N756" si="7073">D756*I753+F756*I756-E756*J753-G756*J756</f>
        <v>0</v>
      </c>
      <c r="O756" s="9">
        <f t="shared" ref="O756" si="7074">(D756*J753+E756*I753+F756*J756+G756*I756)</f>
        <v>2.5418880000000001</v>
      </c>
      <c r="P756" s="2">
        <f t="shared" ref="P756" si="7075">D756*K753+F756*K756-E756*L753-G756*L756</f>
        <v>82.184513819015606</v>
      </c>
      <c r="Q756" s="8">
        <f t="shared" ref="Q756" si="7076">(D756*L753+E756*K753+F756*L756+G756*K756)</f>
        <v>0</v>
      </c>
      <c r="S756" s="1">
        <v>0</v>
      </c>
      <c r="T756" s="9">
        <f t="shared" ref="T756" si="7077">$T$9*$B753</f>
        <v>3.2644080000000004</v>
      </c>
      <c r="U756" s="2">
        <v>1</v>
      </c>
      <c r="V756" s="8">
        <v>0</v>
      </c>
      <c r="X756" s="1">
        <f t="shared" ref="X756" si="7078">N756*S753+P756*S756-O756*T753-Q756*T756</f>
        <v>0</v>
      </c>
      <c r="Y756" s="9">
        <f t="shared" ref="Y756" si="7079">(N756*T753+O756*S753+P756*T756+Q756*S756)</f>
        <v>270.82567238690513</v>
      </c>
      <c r="Z756" s="2">
        <f t="shared" ref="Z756" si="7080">N756*U753+P756*U756-O756*V753-Q756*V756</f>
        <v>82.184513819015606</v>
      </c>
      <c r="AA756" s="8">
        <f t="shared" ref="AA756" si="7081">(N756*V753+O756*U753+P756*V756+Q756*U756)</f>
        <v>0</v>
      </c>
      <c r="AB756" s="20"/>
      <c r="AC756" s="1">
        <v>0</v>
      </c>
      <c r="AD756" s="9">
        <v>0</v>
      </c>
      <c r="AE756" s="2">
        <v>1</v>
      </c>
      <c r="AF756" s="8">
        <v>0</v>
      </c>
      <c r="AH756" s="1">
        <f t="shared" ref="AH756" si="7082">X756*AC753+Z756*AC756-Y756*AD753-AA756*AD756</f>
        <v>0</v>
      </c>
      <c r="AI756" s="9">
        <f t="shared" ref="AI756" si="7083">(X756*AD753+Y756*AC753+Z756*AD756+AA756*AC756)</f>
        <v>270.82567238690513</v>
      </c>
      <c r="AJ756" s="2">
        <f t="shared" ref="AJ756" si="7084">X756*AE753+Z756*AE756-Y756*AF753-AA756*AF756</f>
        <v>257.55471415734468</v>
      </c>
      <c r="AK756" s="8">
        <f t="shared" ref="AK756" si="7085">(X756*AF753+Y756*AE753+Z756*AF756+AA756*AE756)</f>
        <v>0</v>
      </c>
      <c r="AM756" s="1">
        <v>0</v>
      </c>
      <c r="AN756" s="9">
        <f t="shared" ref="AN756" si="7086">$AN$9*$B753</f>
        <v>2.7600480000000003</v>
      </c>
      <c r="AO756" s="2">
        <v>1</v>
      </c>
      <c r="AP756" s="8">
        <v>0</v>
      </c>
      <c r="AR756" s="1">
        <f t="shared" ref="AR756" si="7087">AH756*AM753+AJ756*AM756-AI756*AN753-AK756*AN756</f>
        <v>0</v>
      </c>
      <c r="AS756" s="9">
        <f t="shared" ref="AS756" si="7088">(AH756*AN753+AI756*AM753+AJ756*AN756+AK756*AM756)</f>
        <v>981.68904608745606</v>
      </c>
      <c r="AT756" s="2">
        <f t="shared" ref="AT756" si="7089">AH756*AO753+AJ756*AO756-AI756*AP753-AK756*AP756</f>
        <v>257.55471415734468</v>
      </c>
      <c r="AU756" s="8">
        <f t="shared" ref="AU756" si="7090">(AH756*AP753+AI756*AO753+AJ756*AP756+AK756*AO756)</f>
        <v>0</v>
      </c>
      <c r="AV756" s="20"/>
      <c r="AW756" s="1">
        <v>0</v>
      </c>
      <c r="AX756" s="9">
        <v>0</v>
      </c>
      <c r="AY756" s="2">
        <v>1</v>
      </c>
      <c r="AZ756" s="8">
        <v>0</v>
      </c>
      <c r="BB756" s="1">
        <f t="shared" ref="BB756" si="7091">AR756*AW753+AT756*AW756-AS756*AX753-AU756*AX756</f>
        <v>0</v>
      </c>
      <c r="BC756" s="9">
        <f t="shared" ref="BC756" si="7092">(AR756*AX753+AS756*AW753+AT756*AX756+AU756*AW756)</f>
        <v>981.68904608745606</v>
      </c>
      <c r="BD756" s="2">
        <f t="shared" ref="BD756" si="7093">AR756*AY753+AT756*AY756-AS756*AZ753-AU756*AZ756</f>
        <v>1279.4455230581277</v>
      </c>
      <c r="BE756" s="8">
        <f t="shared" ref="BE756" si="7094">(AR756*AZ753+AS756*AY753+AT756*AZ756+AU756*AY756)</f>
        <v>0</v>
      </c>
      <c r="BG756" s="1">
        <v>0</v>
      </c>
      <c r="BH756" s="9">
        <f t="shared" ref="BH756" si="7095">$BH$9*$B753</f>
        <v>1.80576</v>
      </c>
      <c r="BI756" s="2">
        <v>1</v>
      </c>
      <c r="BJ756" s="8">
        <v>0</v>
      </c>
      <c r="BK756" s="20"/>
      <c r="BL756" s="1">
        <f t="shared" ref="BL756" si="7096">BB756*BG753+BD756*BG756-BC756*BH753-BE756*BH756</f>
        <v>0</v>
      </c>
      <c r="BM756" s="9">
        <f t="shared" ref="BM756" si="7097">(BB756*BH753+BC756*BG753+BD756*BH756+BE756*BG756)</f>
        <v>3292.0605938049007</v>
      </c>
      <c r="BN756" s="2">
        <f t="shared" ref="BN756" si="7098">BB756*BI753+BD756*BI756-BC756*BJ753-BE756*BJ756</f>
        <v>1279.4455230581277</v>
      </c>
      <c r="BO756" s="8">
        <f t="shared" ref="BO756" si="7099">(BB756*BJ753+BC756*BI753+BD756*BJ756+BE756*BI756)</f>
        <v>0</v>
      </c>
      <c r="BP756" s="20"/>
      <c r="BQ756" s="18">
        <f t="shared" ref="BQ756:BQ819" si="7100">1/$BR$9</f>
        <v>1</v>
      </c>
      <c r="BR756" s="25">
        <v>0</v>
      </c>
      <c r="BS756" s="19">
        <v>1</v>
      </c>
      <c r="BT756" s="24">
        <v>0</v>
      </c>
      <c r="BV756" s="1">
        <f t="shared" ref="BV756" si="7101">BL756*BQ753+BN756*BQ756-BM756*BR753-BO756*BR756</f>
        <v>1279.4455230581277</v>
      </c>
      <c r="BW756" s="9">
        <f t="shared" ref="BW756" si="7102">(BL756*BR753+BM756*BQ753+BN756*BR756+BO756*BQ756)</f>
        <v>3292.0605938049007</v>
      </c>
      <c r="BX756" s="2">
        <f t="shared" ref="BX756" si="7103">BL756*BS753+BN756*BS756-BM756*BT753-BO756*BT756</f>
        <v>1279.4455230581277</v>
      </c>
      <c r="BY756" s="8">
        <f t="shared" ref="BY756" si="7104">(BL756*BT753+BM756*BS753+BN756*BT756+BO756*BS756)</f>
        <v>0</v>
      </c>
      <c r="CA756" s="56">
        <f t="shared" ref="CA756" si="7105">(180/PI())*ATAN(-1*(BW753+BW756)/(BV753+BV756))</f>
        <v>-47.522709767829916</v>
      </c>
      <c r="CC756" s="117">
        <f t="shared" ref="CC756" si="7106">20*LOG(((1-(10^(CA753/20)^2)*(1-((1-CC753)/(1+CC753))^2))^0.5))</f>
        <v>-9.7534112652466672E-7</v>
      </c>
      <c r="CD756" s="13"/>
      <c r="CE756" s="33"/>
      <c r="CF756" s="33"/>
      <c r="CG756" s="33"/>
      <c r="CH756" s="33"/>
    </row>
    <row r="757" spans="2:86" ht="18.600000000000001" customHeight="1"/>
    <row r="758" spans="2:86" ht="18.600000000000001" customHeight="1" thickBot="1">
      <c r="E758" s="6" t="s">
        <v>3</v>
      </c>
      <c r="J758" s="6" t="s">
        <v>5</v>
      </c>
      <c r="O758" s="6" t="s">
        <v>10</v>
      </c>
      <c r="T758" s="6" t="s">
        <v>6</v>
      </c>
      <c r="Y758" s="6" t="s">
        <v>11</v>
      </c>
      <c r="AD758" s="6" t="s">
        <v>12</v>
      </c>
      <c r="AI758" s="6" t="s">
        <v>13</v>
      </c>
      <c r="AN758" s="6" t="s">
        <v>14</v>
      </c>
      <c r="AS758" s="6" t="s">
        <v>15</v>
      </c>
      <c r="AX758" s="6" t="s">
        <v>19</v>
      </c>
      <c r="BC758" s="6" t="s">
        <v>17</v>
      </c>
      <c r="BH758" s="6" t="s">
        <v>20</v>
      </c>
      <c r="BM758" s="6" t="s">
        <v>18</v>
      </c>
      <c r="BQ758" s="26" t="s">
        <v>16</v>
      </c>
      <c r="BR758" s="26"/>
      <c r="BS758" s="21"/>
      <c r="BT758" s="21"/>
      <c r="BU758" s="21"/>
      <c r="BV758" s="21"/>
      <c r="BW758" s="26" t="s">
        <v>21</v>
      </c>
      <c r="BX758" s="21"/>
      <c r="BY758" s="21"/>
    </row>
    <row r="759" spans="2:86" ht="18.600000000000001" customHeight="1" thickBot="1">
      <c r="B759" s="11"/>
      <c r="D759" s="266" t="s">
        <v>113</v>
      </c>
      <c r="E759" s="267"/>
      <c r="F759" s="268" t="s">
        <v>114</v>
      </c>
      <c r="G759" s="269"/>
      <c r="H759" s="237"/>
      <c r="I759" s="262" t="s">
        <v>0</v>
      </c>
      <c r="J759" s="263"/>
      <c r="K759" s="264" t="s">
        <v>1</v>
      </c>
      <c r="L759" s="265"/>
      <c r="M759" s="21"/>
      <c r="N759" s="262" t="s">
        <v>115</v>
      </c>
      <c r="O759" s="263"/>
      <c r="P759" s="264" t="s">
        <v>116</v>
      </c>
      <c r="Q759" s="265"/>
      <c r="R759" s="21"/>
      <c r="S759" s="266" t="s">
        <v>117</v>
      </c>
      <c r="T759" s="267"/>
      <c r="U759" s="268" t="s">
        <v>118</v>
      </c>
      <c r="V759" s="269"/>
      <c r="W759" s="20"/>
      <c r="X759" s="262" t="s">
        <v>119</v>
      </c>
      <c r="Y759" s="263"/>
      <c r="Z759" s="264" t="s">
        <v>120</v>
      </c>
      <c r="AA759" s="265"/>
      <c r="AB759" s="20"/>
      <c r="AC759" s="262" t="s">
        <v>121</v>
      </c>
      <c r="AD759" s="263"/>
      <c r="AE759" s="264" t="s">
        <v>7</v>
      </c>
      <c r="AF759" s="265"/>
      <c r="AG759" s="20"/>
      <c r="AH759" s="262" t="s">
        <v>122</v>
      </c>
      <c r="AI759" s="263"/>
      <c r="AJ759" s="264" t="s">
        <v>123</v>
      </c>
      <c r="AK759" s="265"/>
      <c r="AL759" s="20"/>
      <c r="AM759" s="266" t="s">
        <v>124</v>
      </c>
      <c r="AN759" s="267"/>
      <c r="AO759" s="268" t="s">
        <v>125</v>
      </c>
      <c r="AP759" s="269"/>
      <c r="AQ759" s="21"/>
      <c r="AR759" s="262" t="s">
        <v>126</v>
      </c>
      <c r="AS759" s="263"/>
      <c r="AT759" s="264" t="s">
        <v>2</v>
      </c>
      <c r="AU759" s="265"/>
      <c r="AV759" s="41"/>
      <c r="AW759" s="262" t="s">
        <v>127</v>
      </c>
      <c r="AX759" s="263"/>
      <c r="AY759" s="264" t="s">
        <v>128</v>
      </c>
      <c r="AZ759" s="265"/>
      <c r="BA759" s="20"/>
      <c r="BB759" s="262" t="s">
        <v>129</v>
      </c>
      <c r="BC759" s="263"/>
      <c r="BD759" s="264" t="s">
        <v>130</v>
      </c>
      <c r="BE759" s="265"/>
      <c r="BF759" s="41"/>
      <c r="BG759" s="266" t="s">
        <v>131</v>
      </c>
      <c r="BH759" s="267"/>
      <c r="BI759" s="268" t="s">
        <v>132</v>
      </c>
      <c r="BJ759" s="269"/>
      <c r="BK759" s="41"/>
      <c r="BL759" s="262" t="s">
        <v>133</v>
      </c>
      <c r="BM759" s="263"/>
      <c r="BN759" s="264" t="s">
        <v>134</v>
      </c>
      <c r="BO759" s="265"/>
      <c r="BP759" s="41"/>
      <c r="BQ759" s="262" t="s">
        <v>135</v>
      </c>
      <c r="BR759" s="263"/>
      <c r="BS759" s="264" t="s">
        <v>136</v>
      </c>
      <c r="BT759" s="265"/>
      <c r="BU759" s="20"/>
      <c r="BV759" s="262" t="s">
        <v>137</v>
      </c>
      <c r="BW759" s="263"/>
      <c r="BX759" s="264" t="s">
        <v>138</v>
      </c>
      <c r="BY759" s="265"/>
      <c r="CA759" s="27" t="s">
        <v>8</v>
      </c>
      <c r="CC759" s="113" t="s">
        <v>74</v>
      </c>
      <c r="CD759" s="13"/>
      <c r="CE759" s="33"/>
      <c r="CF759" s="33"/>
      <c r="CG759" s="33"/>
      <c r="CH759" s="33"/>
    </row>
    <row r="760" spans="2:86" ht="18.600000000000001" customHeight="1" thickTop="1" thickBot="1">
      <c r="B760" s="37">
        <v>2.1800000000000002</v>
      </c>
      <c r="D760" s="1">
        <v>1</v>
      </c>
      <c r="E760" s="7">
        <v>0</v>
      </c>
      <c r="F760" s="2">
        <v>0</v>
      </c>
      <c r="G760" s="8">
        <v>0</v>
      </c>
      <c r="I760" s="1">
        <v>1</v>
      </c>
      <c r="J760" s="9">
        <v>0</v>
      </c>
      <c r="K760" s="2">
        <v>0</v>
      </c>
      <c r="L760" s="8">
        <f t="shared" ref="L760:L823" si="7107">IF(0=(1-$J$9*$K$9*$B760^2),10^18,$B760*$K$9/(1-$J$9*$K$9*$B760^2))</f>
        <v>-25.810991044628132</v>
      </c>
      <c r="N760" s="1">
        <f t="shared" ref="N760" si="7108">D760*I760+F760*I763-E760*J760-G760*J763</f>
        <v>1</v>
      </c>
      <c r="O760" s="9">
        <f t="shared" ref="O760" si="7109">(D760*J760+E760*I760+F760*J763+G760*I763)</f>
        <v>0</v>
      </c>
      <c r="P760" s="2">
        <f t="shared" ref="P760" si="7110">D760*K760+F760*K763-E760*L760-G760*L763</f>
        <v>0</v>
      </c>
      <c r="Q760" s="8">
        <f t="shared" ref="Q760" si="7111">(D760*L760+E760*K760+F760*L763+G760*K763)</f>
        <v>-25.810991044628132</v>
      </c>
      <c r="S760" s="1">
        <v>1</v>
      </c>
      <c r="T760" s="7">
        <v>0</v>
      </c>
      <c r="U760" s="2">
        <v>0</v>
      </c>
      <c r="V760" s="8">
        <v>0</v>
      </c>
      <c r="X760" s="1">
        <f t="shared" ref="X760" si="7112">N760*S760+P760*S763-O760*T760-Q760*T763</f>
        <v>86.037768669327363</v>
      </c>
      <c r="Y760" s="9">
        <f t="shared" ref="Y760" si="7113">(N760*T760+O760*S760+P760*T763+Q760*S763)</f>
        <v>0</v>
      </c>
      <c r="Z760" s="2">
        <f t="shared" ref="Z760" si="7114">N760*U760+P760*U763-O760*V760-Q760*V763</f>
        <v>0</v>
      </c>
      <c r="AA760" s="8">
        <f t="shared" ref="AA760" si="7115">(N760*V760+O760*U760+P760*V763+Q760*U763)</f>
        <v>-25.810991044628132</v>
      </c>
      <c r="AB760" s="20"/>
      <c r="AC760" s="1">
        <v>1</v>
      </c>
      <c r="AD760" s="9">
        <v>0</v>
      </c>
      <c r="AE760" s="2">
        <v>0</v>
      </c>
      <c r="AF760" s="8">
        <f t="shared" ref="AF760:AF823" si="7116">IF(0=(1-$AE$9*$AD$9*$B760^2),10^18,$B760*$AE$9/(1-$AE$9*$AD$9*$B760^2))</f>
        <v>-0.63678249710702284</v>
      </c>
      <c r="AH760" s="1">
        <f t="shared" ref="AH760" si="7117">X760*AC760+Z760*AC763-Y760*AD760-AA760*AD763</f>
        <v>86.037768669327363</v>
      </c>
      <c r="AI760" s="9">
        <f t="shared" ref="AI760" si="7118">(X760*AD760+Y760*AC760+Z760*AD763+AA760*AC763)</f>
        <v>0</v>
      </c>
      <c r="AJ760" s="2">
        <f t="shared" ref="AJ760" si="7119">X760*AE760+Z760*AE763-Y760*AF760-AA760*AF763</f>
        <v>0</v>
      </c>
      <c r="AK760" s="8">
        <f t="shared" ref="AK760" si="7120">(X760*AF760+Y760*AE760+Z760*AF763+AA760*AE763)</f>
        <v>-80.598336223398775</v>
      </c>
      <c r="AM760" s="1">
        <v>1</v>
      </c>
      <c r="AN760" s="7">
        <v>0</v>
      </c>
      <c r="AO760" s="2">
        <v>0</v>
      </c>
      <c r="AP760" s="8">
        <v>0</v>
      </c>
      <c r="AR760" s="1">
        <f t="shared" ref="AR760" si="7121">AH760*AM760+AJ760*AM763-AI760*AN760-AK760*AN763</f>
        <v>310.55281644657191</v>
      </c>
      <c r="AS760" s="9">
        <f t="shared" ref="AS760" si="7122">(AH760*AN760+AI760*AM760+AJ760*AN763+AK760*AM763)</f>
        <v>0</v>
      </c>
      <c r="AT760" s="2">
        <f t="shared" ref="AT760" si="7123">AH760*AO760+AJ760*AO763-AI760*AP760-AK760*AP763</f>
        <v>0</v>
      </c>
      <c r="AU760" s="8">
        <f t="shared" ref="AU760" si="7124">(AH760*AP760+AI760*AO760+AJ760*AP763+AK760*AO763)</f>
        <v>-80.598336223398775</v>
      </c>
      <c r="AV760" s="20"/>
      <c r="AW760" s="1">
        <v>1</v>
      </c>
      <c r="AX760" s="9">
        <v>0</v>
      </c>
      <c r="AY760" s="2">
        <v>0</v>
      </c>
      <c r="AZ760" s="8">
        <f t="shared" ref="AZ760:AZ823" si="7125">IF(0=(1-$AX$9*$AY$9*$B760^2),10^18,$B760*$AY$9/(1-$AX$9*$AY$9*$B760^2))</f>
        <v>-1.0202006001783079</v>
      </c>
      <c r="BB760" s="1">
        <f t="shared" ref="BB760" si="7126">AR760*AW760+AT760*AW763-AS760*AX760-AU760*AX763</f>
        <v>310.55281644657191</v>
      </c>
      <c r="BC760" s="9">
        <f t="shared" ref="BC760" si="7127">(AR760*AX760+AS760*AW760+AT760*AX763+AU760*AW763)</f>
        <v>0</v>
      </c>
      <c r="BD760" s="2">
        <f t="shared" ref="BD760" si="7128">AR760*AY760+AT760*AY763-AS760*AZ760-AU760*AZ763</f>
        <v>0</v>
      </c>
      <c r="BE760" s="8">
        <f t="shared" ref="BE760" si="7129">(AR760*AZ760+AS760*AY760+AT760*AZ763+AU760*AY763)</f>
        <v>-397.42450594925538</v>
      </c>
      <c r="BG760" s="1">
        <v>1</v>
      </c>
      <c r="BH760" s="7">
        <v>0</v>
      </c>
      <c r="BI760" s="2">
        <v>0</v>
      </c>
      <c r="BJ760" s="8">
        <v>0</v>
      </c>
      <c r="BK760" s="20"/>
      <c r="BL760" s="1">
        <f t="shared" ref="BL760" si="7130">BB760*BG760+BD760*BG763-BC760*BH760-BE760*BH763</f>
        <v>1034.8510300489709</v>
      </c>
      <c r="BM760" s="9">
        <f t="shared" ref="BM760" si="7131">(BB760*BH760+BC760*BG760+BD760*BH763+BE760*BG763)</f>
        <v>0</v>
      </c>
      <c r="BN760" s="2">
        <f t="shared" ref="BN760" si="7132">BB760*BI760+BD760*BI763-BC760*BJ760-BE760*BJ763</f>
        <v>0</v>
      </c>
      <c r="BO760" s="8">
        <f t="shared" ref="BO760" si="7133">(BB760*BJ760+BC760*BI760+BD760*BJ763+BE760*BI763)</f>
        <v>-397.42450594925538</v>
      </c>
      <c r="BP760" s="20"/>
      <c r="BQ760" s="16">
        <v>1</v>
      </c>
      <c r="BR760" s="23">
        <v>0</v>
      </c>
      <c r="BS760" s="14">
        <v>0</v>
      </c>
      <c r="BT760" s="22">
        <v>0</v>
      </c>
      <c r="BV760" s="1">
        <f t="shared" ref="BV760" si="7134">BL760*BQ760+BN760*BQ763-BM760*BR760-BO760*BR763</f>
        <v>1034.8510300489709</v>
      </c>
      <c r="BW760" s="9">
        <f t="shared" ref="BW760" si="7135">(BL760*BR760+BM760*BQ760+BN760*BR763+BO760*BQ763)</f>
        <v>-397.42450594925538</v>
      </c>
      <c r="BX760" s="2">
        <f t="shared" ref="BX760" si="7136">BL760*BS760+BN760*BS763-BM760*BT760-BO760*BT763</f>
        <v>0</v>
      </c>
      <c r="BY760" s="8">
        <f t="shared" ref="BY760" si="7137">(BL760*BT760+BM760*BS760+BN760*BT763+BO760*BS763)</f>
        <v>-397.42450594925538</v>
      </c>
      <c r="CA760" s="28">
        <f t="shared" ref="CA760" si="7138">20*LOG(((1+$BR$9)/$BR$9)/((BV760+BV763)^2+(BW760+BW763)^2)^0.5)</f>
        <v>-63.784184187575626</v>
      </c>
      <c r="CC760" s="114">
        <f t="shared" ref="CC760" si="7139">((BV760^2+BW760^2)^0.5)/((BV763^2+BW763^2)^0.5)</f>
        <v>0.38405007495217031</v>
      </c>
      <c r="CD760" s="13"/>
      <c r="CE760" s="33"/>
      <c r="CF760" s="33"/>
      <c r="CG760" s="33"/>
      <c r="CH760" s="33"/>
    </row>
    <row r="761" spans="2:86" ht="18.600000000000001" customHeight="1" thickBot="1">
      <c r="D761" s="3"/>
      <c r="G761" s="4"/>
      <c r="I761" s="3"/>
      <c r="L761" s="4"/>
      <c r="N761" s="3"/>
      <c r="Q761" s="4"/>
      <c r="S761" s="3"/>
      <c r="V761" s="4"/>
      <c r="X761" s="3"/>
      <c r="AA761" s="4"/>
      <c r="AC761" s="3"/>
      <c r="AF761" s="4"/>
      <c r="AH761" s="3"/>
      <c r="AK761" s="4"/>
      <c r="AM761" s="3"/>
      <c r="AP761" s="4"/>
      <c r="AR761" s="3"/>
      <c r="AU761" s="4"/>
      <c r="AW761" s="3"/>
      <c r="AZ761" s="4"/>
      <c r="BB761" s="3"/>
      <c r="BE761" s="4"/>
      <c r="BG761" s="3"/>
      <c r="BJ761" s="4"/>
      <c r="BL761" s="3"/>
      <c r="BO761" s="4"/>
      <c r="BQ761" s="16"/>
      <c r="BR761" s="14"/>
      <c r="BS761" s="14"/>
      <c r="BT761" s="17"/>
      <c r="BV761" s="3"/>
      <c r="BY761" s="4"/>
      <c r="CC761" s="115"/>
      <c r="CD761" s="13"/>
      <c r="CE761" s="33"/>
      <c r="CF761" s="33"/>
      <c r="CG761" s="33"/>
      <c r="CH761" s="33"/>
    </row>
    <row r="762" spans="2:86" ht="18.600000000000001" customHeight="1" thickBot="1">
      <c r="D762" s="271" t="s">
        <v>141</v>
      </c>
      <c r="E762" s="272"/>
      <c r="F762" s="273" t="s">
        <v>142</v>
      </c>
      <c r="G762" s="274"/>
      <c r="H762" s="237"/>
      <c r="I762" s="271" t="s">
        <v>143</v>
      </c>
      <c r="J762" s="272"/>
      <c r="K762" s="273" t="s">
        <v>144</v>
      </c>
      <c r="L762" s="274"/>
      <c r="N762" s="262" t="s">
        <v>145</v>
      </c>
      <c r="O762" s="263"/>
      <c r="P762" s="264" t="s">
        <v>146</v>
      </c>
      <c r="Q762" s="265"/>
      <c r="S762" s="271" t="s">
        <v>147</v>
      </c>
      <c r="T762" s="272"/>
      <c r="U762" s="273" t="s">
        <v>148</v>
      </c>
      <c r="V762" s="274"/>
      <c r="W762" s="20"/>
      <c r="X762" s="262" t="s">
        <v>149</v>
      </c>
      <c r="Y762" s="263"/>
      <c r="Z762" s="264" t="s">
        <v>150</v>
      </c>
      <c r="AA762" s="265"/>
      <c r="AB762" s="20"/>
      <c r="AC762" s="271" t="s">
        <v>151</v>
      </c>
      <c r="AD762" s="272"/>
      <c r="AE762" s="273" t="s">
        <v>152</v>
      </c>
      <c r="AF762" s="274"/>
      <c r="AG762" s="20"/>
      <c r="AH762" s="262" t="s">
        <v>153</v>
      </c>
      <c r="AI762" s="263"/>
      <c r="AJ762" s="264" t="s">
        <v>154</v>
      </c>
      <c r="AK762" s="265"/>
      <c r="AL762" s="20"/>
      <c r="AM762" s="271" t="s">
        <v>155</v>
      </c>
      <c r="AN762" s="272"/>
      <c r="AO762" s="273" t="s">
        <v>156</v>
      </c>
      <c r="AP762" s="274"/>
      <c r="AR762" s="262" t="s">
        <v>157</v>
      </c>
      <c r="AS762" s="263"/>
      <c r="AT762" s="264" t="s">
        <v>158</v>
      </c>
      <c r="AU762" s="265"/>
      <c r="AV762" s="41"/>
      <c r="AW762" s="271" t="s">
        <v>159</v>
      </c>
      <c r="AX762" s="272"/>
      <c r="AY762" s="273" t="s">
        <v>160</v>
      </c>
      <c r="AZ762" s="274"/>
      <c r="BA762" s="20"/>
      <c r="BB762" s="262" t="s">
        <v>161</v>
      </c>
      <c r="BC762" s="263"/>
      <c r="BD762" s="264" t="s">
        <v>162</v>
      </c>
      <c r="BE762" s="265"/>
      <c r="BF762" s="41"/>
      <c r="BG762" s="271" t="s">
        <v>163</v>
      </c>
      <c r="BH762" s="272"/>
      <c r="BI762" s="273" t="s">
        <v>164</v>
      </c>
      <c r="BJ762" s="274"/>
      <c r="BK762" s="41"/>
      <c r="BL762" s="262" t="s">
        <v>165</v>
      </c>
      <c r="BM762" s="263"/>
      <c r="BN762" s="264" t="s">
        <v>166</v>
      </c>
      <c r="BO762" s="265"/>
      <c r="BP762" s="41"/>
      <c r="BQ762" s="271" t="s">
        <v>167</v>
      </c>
      <c r="BR762" s="272"/>
      <c r="BS762" s="273" t="s">
        <v>168</v>
      </c>
      <c r="BT762" s="274"/>
      <c r="BU762" s="20"/>
      <c r="BV762" s="262" t="s">
        <v>169</v>
      </c>
      <c r="BW762" s="263"/>
      <c r="BX762" s="264" t="s">
        <v>170</v>
      </c>
      <c r="BY762" s="265"/>
      <c r="CA762" s="55" t="s">
        <v>35</v>
      </c>
      <c r="CC762" s="116" t="s">
        <v>75</v>
      </c>
      <c r="CD762" s="13"/>
      <c r="CE762" s="33"/>
      <c r="CF762" s="33"/>
      <c r="CG762" s="33"/>
      <c r="CH762" s="33"/>
    </row>
    <row r="763" spans="2:86" ht="18.600000000000001" customHeight="1" thickTop="1" thickBot="1">
      <c r="D763" s="1">
        <v>0</v>
      </c>
      <c r="E763" s="9">
        <f t="shared" ref="E763" si="7140">$E$9*$B760</f>
        <v>2.5654240000000001</v>
      </c>
      <c r="F763" s="2">
        <v>1</v>
      </c>
      <c r="G763" s="8">
        <v>0</v>
      </c>
      <c r="I763" s="1">
        <v>0</v>
      </c>
      <c r="J763" s="9">
        <v>0</v>
      </c>
      <c r="K763" s="2">
        <v>1</v>
      </c>
      <c r="L763" s="8">
        <v>0</v>
      </c>
      <c r="N763" s="1">
        <f t="shared" ref="N763" si="7141">D763*I760+F763*I763-E763*J760-G763*J763</f>
        <v>0</v>
      </c>
      <c r="O763" s="9">
        <f t="shared" ref="O763" si="7142">(D763*J760+E763*I760+F763*J763+G763*I763)</f>
        <v>2.5654240000000001</v>
      </c>
      <c r="P763" s="2">
        <f t="shared" ref="P763" si="7143">D763*K760+F763*K763-E763*L760-G763*L763</f>
        <v>67.216135889674078</v>
      </c>
      <c r="Q763" s="8">
        <f t="shared" ref="Q763" si="7144">(D763*L760+E763*K760+F763*L763+G763*K763)</f>
        <v>0</v>
      </c>
      <c r="S763" s="1">
        <v>0</v>
      </c>
      <c r="T763" s="9">
        <f t="shared" ref="T763" si="7145">$T$9*$B760</f>
        <v>3.2946340000000003</v>
      </c>
      <c r="U763" s="2">
        <v>1</v>
      </c>
      <c r="V763" s="8">
        <v>0</v>
      </c>
      <c r="X763" s="1">
        <f t="shared" ref="X763" si="7146">N763*S760+P763*S763-O763*T760-Q763*T763</f>
        <v>0</v>
      </c>
      <c r="Y763" s="9">
        <f t="shared" ref="Y763" si="7147">(N763*T760+O763*S760+P763*T763+Q763*S763)</f>
        <v>224.0179906507405</v>
      </c>
      <c r="Z763" s="2">
        <f t="shared" ref="Z763" si="7148">N763*U760+P763*U763-O763*V760-Q763*V763</f>
        <v>67.216135889674078</v>
      </c>
      <c r="AA763" s="8">
        <f t="shared" ref="AA763" si="7149">(N763*V760+O763*U760+P763*V763+Q763*U763)</f>
        <v>0</v>
      </c>
      <c r="AB763" s="20"/>
      <c r="AC763" s="1">
        <v>0</v>
      </c>
      <c r="AD763" s="9">
        <v>0</v>
      </c>
      <c r="AE763" s="2">
        <v>1</v>
      </c>
      <c r="AF763" s="8">
        <v>0</v>
      </c>
      <c r="AH763" s="1">
        <f t="shared" ref="AH763" si="7150">X763*AC760+Z763*AC763-Y763*AD760-AA763*AD763</f>
        <v>0</v>
      </c>
      <c r="AI763" s="9">
        <f t="shared" ref="AI763" si="7151">(X763*AD760+Y763*AC760+Z763*AD763+AA763*AC763)</f>
        <v>224.0179906507405</v>
      </c>
      <c r="AJ763" s="2">
        <f t="shared" ref="AJ763" si="7152">X763*AE760+Z763*AE763-Y763*AF760-AA763*AF763</f>
        <v>209.86687137315033</v>
      </c>
      <c r="AK763" s="8">
        <f t="shared" ref="AK763" si="7153">(X763*AF760+Y763*AE760+Z763*AF763+AA763*AE763)</f>
        <v>0</v>
      </c>
      <c r="AM763" s="1">
        <v>0</v>
      </c>
      <c r="AN763" s="9">
        <f t="shared" ref="AN763" si="7154">$AN$9*$B760</f>
        <v>2.7856040000000002</v>
      </c>
      <c r="AO763" s="2">
        <v>1</v>
      </c>
      <c r="AP763" s="8">
        <v>0</v>
      </c>
      <c r="AR763" s="1">
        <f t="shared" ref="AR763" si="7155">AH763*AM760+AJ763*AM763-AI763*AN760-AK763*AN763</f>
        <v>0</v>
      </c>
      <c r="AS763" s="9">
        <f t="shared" ref="AS763" si="7156">(AH763*AN760+AI763*AM760+AJ763*AN763+AK763*AM763)</f>
        <v>808.62398701527354</v>
      </c>
      <c r="AT763" s="2">
        <f t="shared" ref="AT763" si="7157">AH763*AO760+AJ763*AO763-AI763*AP760-AK763*AP763</f>
        <v>209.86687137315033</v>
      </c>
      <c r="AU763" s="8">
        <f t="shared" ref="AU763" si="7158">(AH763*AP760+AI763*AO760+AJ763*AP763+AK763*AO763)</f>
        <v>0</v>
      </c>
      <c r="AV763" s="20"/>
      <c r="AW763" s="1">
        <v>0</v>
      </c>
      <c r="AX763" s="9">
        <v>0</v>
      </c>
      <c r="AY763" s="2">
        <v>1</v>
      </c>
      <c r="AZ763" s="8">
        <v>0</v>
      </c>
      <c r="BB763" s="1">
        <f t="shared" ref="BB763" si="7159">AR763*AW760+AT763*AW763-AS763*AX760-AU763*AX763</f>
        <v>0</v>
      </c>
      <c r="BC763" s="9">
        <f t="shared" ref="BC763" si="7160">(AR763*AX760+AS763*AW760+AT763*AX763+AU763*AW763)</f>
        <v>808.62398701527354</v>
      </c>
      <c r="BD763" s="2">
        <f t="shared" ref="BD763" si="7161">AR763*AY760+AT763*AY763-AS763*AZ760-AU763*AZ763</f>
        <v>1034.8255482447087</v>
      </c>
      <c r="BE763" s="8">
        <f t="shared" ref="BE763" si="7162">(AR763*AZ760+AS763*AY760+AT763*AZ763+AU763*AY763)</f>
        <v>0</v>
      </c>
      <c r="BG763" s="1">
        <v>0</v>
      </c>
      <c r="BH763" s="9">
        <f t="shared" ref="BH763" si="7163">$BH$9*$B760</f>
        <v>1.8224800000000001</v>
      </c>
      <c r="BI763" s="2">
        <v>1</v>
      </c>
      <c r="BJ763" s="8">
        <v>0</v>
      </c>
      <c r="BK763" s="20"/>
      <c r="BL763" s="1">
        <f t="shared" ref="BL763" si="7164">BB763*BG760+BD763*BG763-BC763*BH760-BE763*BH763</f>
        <v>0</v>
      </c>
      <c r="BM763" s="9">
        <f t="shared" ref="BM763" si="7165">(BB763*BH760+BC763*BG760+BD763*BH763+BE763*BG763)</f>
        <v>2694.5728521802903</v>
      </c>
      <c r="BN763" s="2">
        <f t="shared" ref="BN763" si="7166">BB763*BI760+BD763*BI763-BC763*BJ760-BE763*BJ763</f>
        <v>1034.8255482447087</v>
      </c>
      <c r="BO763" s="8">
        <f t="shared" ref="BO763" si="7167">(BB763*BJ760+BC763*BI760+BD763*BJ763+BE763*BI763)</f>
        <v>0</v>
      </c>
      <c r="BP763" s="20"/>
      <c r="BQ763" s="18">
        <f t="shared" ref="BQ763:BQ826" si="7168">1/$BR$9</f>
        <v>1</v>
      </c>
      <c r="BR763" s="25">
        <v>0</v>
      </c>
      <c r="BS763" s="19">
        <v>1</v>
      </c>
      <c r="BT763" s="24">
        <v>0</v>
      </c>
      <c r="BV763" s="1">
        <f t="shared" ref="BV763" si="7169">BL763*BQ760+BN763*BQ763-BM763*BR760-BO763*BR763</f>
        <v>1034.8255482447087</v>
      </c>
      <c r="BW763" s="9">
        <f t="shared" ref="BW763" si="7170">(BL763*BR760+BM763*BQ760+BN763*BR763+BO763*BQ763)</f>
        <v>2694.5728521802903</v>
      </c>
      <c r="BX763" s="2">
        <f t="shared" ref="BX763" si="7171">BL763*BS760+BN763*BS763-BM763*BT760-BO763*BT763</f>
        <v>1034.8255482447087</v>
      </c>
      <c r="BY763" s="8">
        <f t="shared" ref="BY763" si="7172">(BL763*BT760+BM763*BS760+BN763*BT763+BO763*BS763)</f>
        <v>0</v>
      </c>
      <c r="CA763" s="56">
        <f t="shared" ref="CA763" si="7173">(180/PI())*ATAN(-1*(BW760+BW763)/(BV760+BV763))</f>
        <v>-47.981892636026942</v>
      </c>
      <c r="CC763" s="117">
        <f t="shared" ref="CC763" si="7174">20*LOG(((1-(10^(CA760/20)^2)*(1-((1-CC760)/(1+CC760))^2))^0.5))</f>
        <v>-1.4571699430521316E-6</v>
      </c>
      <c r="CD763" s="13"/>
      <c r="CE763" s="33"/>
      <c r="CF763" s="33"/>
      <c r="CG763" s="33"/>
      <c r="CH763" s="33"/>
    </row>
    <row r="764" spans="2:86" ht="18.600000000000001" customHeight="1"/>
    <row r="765" spans="2:86" ht="18.600000000000001" customHeight="1" thickBot="1">
      <c r="E765" s="6" t="s">
        <v>3</v>
      </c>
      <c r="J765" s="6" t="s">
        <v>5</v>
      </c>
      <c r="O765" s="6" t="s">
        <v>10</v>
      </c>
      <c r="T765" s="6" t="s">
        <v>6</v>
      </c>
      <c r="Y765" s="6" t="s">
        <v>11</v>
      </c>
      <c r="AD765" s="6" t="s">
        <v>12</v>
      </c>
      <c r="AI765" s="6" t="s">
        <v>13</v>
      </c>
      <c r="AN765" s="6" t="s">
        <v>14</v>
      </c>
      <c r="AS765" s="6" t="s">
        <v>15</v>
      </c>
      <c r="AX765" s="6" t="s">
        <v>19</v>
      </c>
      <c r="BC765" s="6" t="s">
        <v>17</v>
      </c>
      <c r="BH765" s="6" t="s">
        <v>20</v>
      </c>
      <c r="BM765" s="6" t="s">
        <v>18</v>
      </c>
      <c r="BQ765" s="26" t="s">
        <v>16</v>
      </c>
      <c r="BR765" s="26"/>
      <c r="BS765" s="21"/>
      <c r="BT765" s="21"/>
      <c r="BU765" s="21"/>
      <c r="BV765" s="21"/>
      <c r="BW765" s="26" t="s">
        <v>21</v>
      </c>
      <c r="BX765" s="21"/>
      <c r="BY765" s="21"/>
    </row>
    <row r="766" spans="2:86" ht="18.600000000000001" customHeight="1" thickBot="1">
      <c r="B766" s="11"/>
      <c r="D766" s="266" t="s">
        <v>113</v>
      </c>
      <c r="E766" s="267"/>
      <c r="F766" s="268" t="s">
        <v>114</v>
      </c>
      <c r="G766" s="269"/>
      <c r="H766" s="237"/>
      <c r="I766" s="262" t="s">
        <v>0</v>
      </c>
      <c r="J766" s="263"/>
      <c r="K766" s="264" t="s">
        <v>1</v>
      </c>
      <c r="L766" s="265"/>
      <c r="M766" s="21"/>
      <c r="N766" s="262" t="s">
        <v>115</v>
      </c>
      <c r="O766" s="263"/>
      <c r="P766" s="264" t="s">
        <v>116</v>
      </c>
      <c r="Q766" s="265"/>
      <c r="R766" s="21"/>
      <c r="S766" s="266" t="s">
        <v>117</v>
      </c>
      <c r="T766" s="267"/>
      <c r="U766" s="268" t="s">
        <v>118</v>
      </c>
      <c r="V766" s="269"/>
      <c r="W766" s="20"/>
      <c r="X766" s="262" t="s">
        <v>119</v>
      </c>
      <c r="Y766" s="263"/>
      <c r="Z766" s="264" t="s">
        <v>120</v>
      </c>
      <c r="AA766" s="265"/>
      <c r="AB766" s="20"/>
      <c r="AC766" s="262" t="s">
        <v>121</v>
      </c>
      <c r="AD766" s="263"/>
      <c r="AE766" s="264" t="s">
        <v>7</v>
      </c>
      <c r="AF766" s="265"/>
      <c r="AG766" s="20"/>
      <c r="AH766" s="262" t="s">
        <v>122</v>
      </c>
      <c r="AI766" s="263"/>
      <c r="AJ766" s="264" t="s">
        <v>123</v>
      </c>
      <c r="AK766" s="265"/>
      <c r="AL766" s="20"/>
      <c r="AM766" s="266" t="s">
        <v>124</v>
      </c>
      <c r="AN766" s="267"/>
      <c r="AO766" s="268" t="s">
        <v>125</v>
      </c>
      <c r="AP766" s="269"/>
      <c r="AQ766" s="21"/>
      <c r="AR766" s="262" t="s">
        <v>126</v>
      </c>
      <c r="AS766" s="263"/>
      <c r="AT766" s="264" t="s">
        <v>2</v>
      </c>
      <c r="AU766" s="265"/>
      <c r="AV766" s="41"/>
      <c r="AW766" s="262" t="s">
        <v>127</v>
      </c>
      <c r="AX766" s="263"/>
      <c r="AY766" s="264" t="s">
        <v>128</v>
      </c>
      <c r="AZ766" s="265"/>
      <c r="BA766" s="20"/>
      <c r="BB766" s="262" t="s">
        <v>129</v>
      </c>
      <c r="BC766" s="263"/>
      <c r="BD766" s="264" t="s">
        <v>130</v>
      </c>
      <c r="BE766" s="265"/>
      <c r="BF766" s="41"/>
      <c r="BG766" s="266" t="s">
        <v>131</v>
      </c>
      <c r="BH766" s="267"/>
      <c r="BI766" s="268" t="s">
        <v>132</v>
      </c>
      <c r="BJ766" s="269"/>
      <c r="BK766" s="41"/>
      <c r="BL766" s="262" t="s">
        <v>133</v>
      </c>
      <c r="BM766" s="263"/>
      <c r="BN766" s="264" t="s">
        <v>134</v>
      </c>
      <c r="BO766" s="265"/>
      <c r="BP766" s="41"/>
      <c r="BQ766" s="262" t="s">
        <v>135</v>
      </c>
      <c r="BR766" s="263"/>
      <c r="BS766" s="264" t="s">
        <v>136</v>
      </c>
      <c r="BT766" s="265"/>
      <c r="BU766" s="20"/>
      <c r="BV766" s="262" t="s">
        <v>137</v>
      </c>
      <c r="BW766" s="263"/>
      <c r="BX766" s="264" t="s">
        <v>138</v>
      </c>
      <c r="BY766" s="265"/>
      <c r="CA766" s="27" t="s">
        <v>8</v>
      </c>
      <c r="CC766" s="113" t="s">
        <v>74</v>
      </c>
      <c r="CD766" s="13"/>
      <c r="CE766" s="33"/>
      <c r="CF766" s="33"/>
      <c r="CG766" s="33"/>
      <c r="CH766" s="33"/>
    </row>
    <row r="767" spans="2:86" ht="18.600000000000001" customHeight="1" thickTop="1" thickBot="1">
      <c r="B767" s="37">
        <v>2.2000000000000002</v>
      </c>
      <c r="D767" s="1">
        <v>1</v>
      </c>
      <c r="E767" s="7">
        <v>0</v>
      </c>
      <c r="F767" s="2">
        <v>0</v>
      </c>
      <c r="G767" s="8">
        <v>0</v>
      </c>
      <c r="I767" s="1">
        <v>1</v>
      </c>
      <c r="J767" s="9">
        <v>0</v>
      </c>
      <c r="K767" s="2">
        <v>0</v>
      </c>
      <c r="L767" s="8">
        <f t="shared" ref="L767:L830" si="7175">IF(0=(1-$J$9*$K$9*$B767^2),10^18,$B767*$K$9/(1-$J$9*$K$9*$B767^2))</f>
        <v>-21.686460791216476</v>
      </c>
      <c r="N767" s="1">
        <f t="shared" ref="N767" si="7176">D767*I767+F767*I770-E767*J767-G767*J770</f>
        <v>1</v>
      </c>
      <c r="O767" s="9">
        <f t="shared" ref="O767" si="7177">(D767*J767+E767*I767+F767*J770+G767*I770)</f>
        <v>0</v>
      </c>
      <c r="P767" s="2">
        <f t="shared" ref="P767" si="7178">D767*K767+F767*K770-E767*L767-G767*L770</f>
        <v>0</v>
      </c>
      <c r="Q767" s="8">
        <f t="shared" ref="Q767" si="7179">(D767*L767+E767*K767+F767*L770+G767*K770)</f>
        <v>-21.686460791216476</v>
      </c>
      <c r="S767" s="1">
        <v>1</v>
      </c>
      <c r="T767" s="7">
        <v>0</v>
      </c>
      <c r="U767" s="2">
        <v>0</v>
      </c>
      <c r="V767" s="8">
        <v>0</v>
      </c>
      <c r="X767" s="1">
        <f t="shared" ref="X767" si="7180">N767*S767+P767*S770-O767*T767-Q767*T770</f>
        <v>73.104446026284023</v>
      </c>
      <c r="Y767" s="9">
        <f t="shared" ref="Y767" si="7181">(N767*T767+O767*S767+P767*T770+Q767*S770)</f>
        <v>0</v>
      </c>
      <c r="Z767" s="2">
        <f t="shared" ref="Z767" si="7182">N767*U767+P767*U770-O767*V767-Q767*V770</f>
        <v>0</v>
      </c>
      <c r="AA767" s="8">
        <f t="shared" ref="AA767" si="7183">(N767*V767+O767*U767+P767*V770+Q767*U770)</f>
        <v>-21.686460791216476</v>
      </c>
      <c r="AB767" s="20"/>
      <c r="AC767" s="1">
        <v>1</v>
      </c>
      <c r="AD767" s="9">
        <v>0</v>
      </c>
      <c r="AE767" s="2">
        <v>0</v>
      </c>
      <c r="AF767" s="8">
        <f t="shared" ref="AF767:AF830" si="7184">IF(0=(1-$AE$9*$AD$9*$B767^2),10^18,$B767*$AE$9/(1-$AE$9*$AD$9*$B767^2))</f>
        <v>-0.62641931483255842</v>
      </c>
      <c r="AH767" s="1">
        <f t="shared" ref="AH767" si="7185">X767*AC767+Z767*AC770-Y767*AD767-AA767*AD770</f>
        <v>73.104446026284023</v>
      </c>
      <c r="AI767" s="9">
        <f t="shared" ref="AI767" si="7186">(X767*AD767+Y767*AC767+Z767*AD770+AA767*AC770)</f>
        <v>0</v>
      </c>
      <c r="AJ767" s="2">
        <f t="shared" ref="AJ767" si="7187">X767*AE767+Z767*AE770-Y767*AF767-AA767*AF770</f>
        <v>0</v>
      </c>
      <c r="AK767" s="8">
        <f t="shared" ref="AK767" si="7188">(X767*AF767+Y767*AE767+Z767*AF770+AA767*AE770)</f>
        <v>-67.480497782215053</v>
      </c>
      <c r="AM767" s="1">
        <v>1</v>
      </c>
      <c r="AN767" s="7">
        <v>0</v>
      </c>
      <c r="AO767" s="2">
        <v>0</v>
      </c>
      <c r="AP767" s="8">
        <v>0</v>
      </c>
      <c r="AR767" s="1">
        <f t="shared" ref="AR767" si="7189">AH767*AM767+AJ767*AM770-AI767*AN767-AK767*AN770</f>
        <v>262.80292217173576</v>
      </c>
      <c r="AS767" s="9">
        <f t="shared" ref="AS767" si="7190">(AH767*AN767+AI767*AM767+AJ767*AN770+AK767*AM770)</f>
        <v>0</v>
      </c>
      <c r="AT767" s="2">
        <f t="shared" ref="AT767" si="7191">AH767*AO767+AJ767*AO770-AI767*AP767-AK767*AP770</f>
        <v>0</v>
      </c>
      <c r="AU767" s="8">
        <f t="shared" ref="AU767" si="7192">(AH767*AP767+AI767*AO767+AJ767*AP770+AK767*AO770)</f>
        <v>-67.480497782215053</v>
      </c>
      <c r="AV767" s="20"/>
      <c r="AW767" s="1">
        <v>1</v>
      </c>
      <c r="AX767" s="9">
        <v>0</v>
      </c>
      <c r="AY767" s="2">
        <v>0</v>
      </c>
      <c r="AZ767" s="8">
        <f t="shared" ref="AZ767:AZ830" si="7193">IF(0=(1-$AX$9*$AY$9*$B767^2),10^18,$B767*$AY$9/(1-$AX$9*$AY$9*$B767^2))</f>
        <v>-1.0003571195625145</v>
      </c>
      <c r="BB767" s="1">
        <f t="shared" ref="BB767" si="7194">AR767*AW767+AT767*AW770-AS767*AX767-AU767*AX770</f>
        <v>262.80292217173576</v>
      </c>
      <c r="BC767" s="9">
        <f t="shared" ref="BC767" si="7195">(AR767*AX767+AS767*AW767+AT767*AX770+AU767*AW770)</f>
        <v>0</v>
      </c>
      <c r="BD767" s="2">
        <f t="shared" ref="BD767" si="7196">AR767*AY767+AT767*AY770-AS767*AZ767-AU767*AZ770</f>
        <v>0</v>
      </c>
      <c r="BE767" s="8">
        <f t="shared" ref="BE767" si="7197">(AR767*AZ767+AS767*AY767+AT767*AZ770+AU767*AY770)</f>
        <v>-330.37727201854432</v>
      </c>
      <c r="BG767" s="1">
        <v>1</v>
      </c>
      <c r="BH767" s="7">
        <v>0</v>
      </c>
      <c r="BI767" s="2">
        <v>0</v>
      </c>
      <c r="BJ767" s="8">
        <v>0</v>
      </c>
      <c r="BK767" s="20"/>
      <c r="BL767" s="1">
        <f t="shared" ref="BL767" si="7198">BB767*BG767+BD767*BG770-BC767*BH767-BE767*BH770</f>
        <v>870.43280086824257</v>
      </c>
      <c r="BM767" s="9">
        <f t="shared" ref="BM767" si="7199">(BB767*BH767+BC767*BG767+BD767*BH770+BE767*BG770)</f>
        <v>0</v>
      </c>
      <c r="BN767" s="2">
        <f t="shared" ref="BN767" si="7200">BB767*BI767+BD767*BI770-BC767*BJ767-BE767*BJ770</f>
        <v>0</v>
      </c>
      <c r="BO767" s="8">
        <f t="shared" ref="BO767" si="7201">(BB767*BJ767+BC767*BI767+BD767*BJ770+BE767*BI770)</f>
        <v>-330.37727201854432</v>
      </c>
      <c r="BP767" s="20"/>
      <c r="BQ767" s="16">
        <v>1</v>
      </c>
      <c r="BR767" s="23">
        <v>0</v>
      </c>
      <c r="BS767" s="14">
        <v>0</v>
      </c>
      <c r="BT767" s="22">
        <v>0</v>
      </c>
      <c r="BV767" s="1">
        <f t="shared" ref="BV767" si="7202">BL767*BQ767+BN767*BQ770-BM767*BR767-BO767*BR770</f>
        <v>870.43280086824257</v>
      </c>
      <c r="BW767" s="9">
        <f t="shared" ref="BW767" si="7203">(BL767*BR767+BM767*BQ767+BN767*BR770+BO767*BQ770)</f>
        <v>-330.37727201854432</v>
      </c>
      <c r="BX767" s="2">
        <f t="shared" ref="BX767" si="7204">BL767*BS767+BN767*BS770-BM767*BT767-BO767*BT770</f>
        <v>0</v>
      </c>
      <c r="BY767" s="8">
        <f t="shared" ref="BY767" si="7205">(BL767*BT767+BM767*BS767+BN767*BT770+BO767*BS770)</f>
        <v>-330.37727201854432</v>
      </c>
      <c r="CA767" s="28">
        <f t="shared" ref="CA767" si="7206">20*LOG(((1+$BR$9)/$BR$9)/((BV767+BV770)^2+(BW767+BW770)^2)^0.5)</f>
        <v>-62.357406216406233</v>
      </c>
      <c r="CC767" s="114">
        <f t="shared" ref="CC767" si="7207">((BV767^2+BW767^2)^0.5)/((BV770^2+BW770^2)^0.5)</f>
        <v>0.37956487174516707</v>
      </c>
      <c r="CD767" s="13"/>
      <c r="CE767" s="33"/>
      <c r="CF767" s="33"/>
      <c r="CG767" s="33"/>
      <c r="CH767" s="33"/>
    </row>
    <row r="768" spans="2:86" ht="18.600000000000001" customHeight="1" thickBot="1">
      <c r="D768" s="3"/>
      <c r="G768" s="4"/>
      <c r="I768" s="3"/>
      <c r="L768" s="4"/>
      <c r="N768" s="3"/>
      <c r="Q768" s="4"/>
      <c r="S768" s="3"/>
      <c r="V768" s="4"/>
      <c r="X768" s="3"/>
      <c r="AA768" s="4"/>
      <c r="AC768" s="3"/>
      <c r="AF768" s="4"/>
      <c r="AH768" s="3"/>
      <c r="AK768" s="4"/>
      <c r="AM768" s="3"/>
      <c r="AP768" s="4"/>
      <c r="AR768" s="3"/>
      <c r="AU768" s="4"/>
      <c r="AW768" s="3"/>
      <c r="AZ768" s="4"/>
      <c r="BB768" s="3"/>
      <c r="BE768" s="4"/>
      <c r="BG768" s="3"/>
      <c r="BJ768" s="4"/>
      <c r="BL768" s="3"/>
      <c r="BO768" s="4"/>
      <c r="BQ768" s="16"/>
      <c r="BR768" s="14"/>
      <c r="BS768" s="14"/>
      <c r="BT768" s="17"/>
      <c r="BV768" s="3"/>
      <c r="BY768" s="4"/>
      <c r="CC768" s="115"/>
      <c r="CD768" s="13"/>
      <c r="CE768" s="33"/>
      <c r="CF768" s="33"/>
      <c r="CG768" s="33"/>
      <c r="CH768" s="33"/>
    </row>
    <row r="769" spans="2:86" ht="18.600000000000001" customHeight="1" thickBot="1">
      <c r="D769" s="271" t="s">
        <v>141</v>
      </c>
      <c r="E769" s="272"/>
      <c r="F769" s="273" t="s">
        <v>142</v>
      </c>
      <c r="G769" s="274"/>
      <c r="H769" s="237"/>
      <c r="I769" s="271" t="s">
        <v>143</v>
      </c>
      <c r="J769" s="272"/>
      <c r="K769" s="273" t="s">
        <v>144</v>
      </c>
      <c r="L769" s="274"/>
      <c r="N769" s="262" t="s">
        <v>145</v>
      </c>
      <c r="O769" s="263"/>
      <c r="P769" s="264" t="s">
        <v>146</v>
      </c>
      <c r="Q769" s="265"/>
      <c r="S769" s="271" t="s">
        <v>147</v>
      </c>
      <c r="T769" s="272"/>
      <c r="U769" s="273" t="s">
        <v>148</v>
      </c>
      <c r="V769" s="274"/>
      <c r="W769" s="20"/>
      <c r="X769" s="262" t="s">
        <v>149</v>
      </c>
      <c r="Y769" s="263"/>
      <c r="Z769" s="264" t="s">
        <v>150</v>
      </c>
      <c r="AA769" s="265"/>
      <c r="AB769" s="20"/>
      <c r="AC769" s="271" t="s">
        <v>151</v>
      </c>
      <c r="AD769" s="272"/>
      <c r="AE769" s="273" t="s">
        <v>152</v>
      </c>
      <c r="AF769" s="274"/>
      <c r="AG769" s="20"/>
      <c r="AH769" s="262" t="s">
        <v>153</v>
      </c>
      <c r="AI769" s="263"/>
      <c r="AJ769" s="264" t="s">
        <v>154</v>
      </c>
      <c r="AK769" s="265"/>
      <c r="AL769" s="20"/>
      <c r="AM769" s="271" t="s">
        <v>155</v>
      </c>
      <c r="AN769" s="272"/>
      <c r="AO769" s="273" t="s">
        <v>156</v>
      </c>
      <c r="AP769" s="274"/>
      <c r="AR769" s="262" t="s">
        <v>157</v>
      </c>
      <c r="AS769" s="263"/>
      <c r="AT769" s="264" t="s">
        <v>158</v>
      </c>
      <c r="AU769" s="265"/>
      <c r="AV769" s="41"/>
      <c r="AW769" s="271" t="s">
        <v>159</v>
      </c>
      <c r="AX769" s="272"/>
      <c r="AY769" s="273" t="s">
        <v>160</v>
      </c>
      <c r="AZ769" s="274"/>
      <c r="BA769" s="20"/>
      <c r="BB769" s="262" t="s">
        <v>161</v>
      </c>
      <c r="BC769" s="263"/>
      <c r="BD769" s="264" t="s">
        <v>162</v>
      </c>
      <c r="BE769" s="265"/>
      <c r="BF769" s="41"/>
      <c r="BG769" s="271" t="s">
        <v>163</v>
      </c>
      <c r="BH769" s="272"/>
      <c r="BI769" s="273" t="s">
        <v>164</v>
      </c>
      <c r="BJ769" s="274"/>
      <c r="BK769" s="41"/>
      <c r="BL769" s="262" t="s">
        <v>165</v>
      </c>
      <c r="BM769" s="263"/>
      <c r="BN769" s="264" t="s">
        <v>166</v>
      </c>
      <c r="BO769" s="265"/>
      <c r="BP769" s="41"/>
      <c r="BQ769" s="271" t="s">
        <v>167</v>
      </c>
      <c r="BR769" s="272"/>
      <c r="BS769" s="273" t="s">
        <v>168</v>
      </c>
      <c r="BT769" s="274"/>
      <c r="BU769" s="20"/>
      <c r="BV769" s="262" t="s">
        <v>169</v>
      </c>
      <c r="BW769" s="263"/>
      <c r="BX769" s="264" t="s">
        <v>170</v>
      </c>
      <c r="BY769" s="265"/>
      <c r="CA769" s="55" t="s">
        <v>35</v>
      </c>
      <c r="CC769" s="116" t="s">
        <v>75</v>
      </c>
      <c r="CD769" s="13"/>
      <c r="CE769" s="33"/>
      <c r="CF769" s="33"/>
      <c r="CG769" s="33"/>
      <c r="CH769" s="33"/>
    </row>
    <row r="770" spans="2:86" ht="18.600000000000001" customHeight="1" thickTop="1" thickBot="1">
      <c r="D770" s="1">
        <v>0</v>
      </c>
      <c r="E770" s="9">
        <f t="shared" ref="E770" si="7208">$E$9*$B767</f>
        <v>2.5889600000000002</v>
      </c>
      <c r="F770" s="2">
        <v>1</v>
      </c>
      <c r="G770" s="8">
        <v>0</v>
      </c>
      <c r="I770" s="1">
        <v>0</v>
      </c>
      <c r="J770" s="9">
        <v>0</v>
      </c>
      <c r="K770" s="2">
        <v>1</v>
      </c>
      <c r="L770" s="8">
        <v>0</v>
      </c>
      <c r="N770" s="1">
        <f t="shared" ref="N770" si="7209">D770*I767+F770*I770-E770*J767-G770*J770</f>
        <v>0</v>
      </c>
      <c r="O770" s="9">
        <f t="shared" ref="O770" si="7210">(D770*J767+E770*I767+F770*J770+G770*I770)</f>
        <v>2.5889600000000002</v>
      </c>
      <c r="P770" s="2">
        <f t="shared" ref="P770" si="7211">D770*K767+F770*K770-E770*L767-G770*L770</f>
        <v>57.14537953002781</v>
      </c>
      <c r="Q770" s="8">
        <f t="shared" ref="Q770" si="7212">(D770*L767+E770*K767+F770*L770+G770*K770)</f>
        <v>0</v>
      </c>
      <c r="S770" s="1">
        <v>0</v>
      </c>
      <c r="T770" s="9">
        <f t="shared" ref="T770" si="7213">$T$9*$B767</f>
        <v>3.3248600000000006</v>
      </c>
      <c r="U770" s="2">
        <v>1</v>
      </c>
      <c r="V770" s="8">
        <v>0</v>
      </c>
      <c r="X770" s="1">
        <f t="shared" ref="X770" si="7214">N770*S767+P770*S770-O770*T767-Q770*T770</f>
        <v>0</v>
      </c>
      <c r="Y770" s="9">
        <f t="shared" ref="Y770" si="7215">(N770*T767+O770*S767+P770*T770+Q770*S770)</f>
        <v>192.58934658420827</v>
      </c>
      <c r="Z770" s="2">
        <f t="shared" ref="Z770" si="7216">N770*U767+P770*U770-O770*V767-Q770*V770</f>
        <v>57.14537953002781</v>
      </c>
      <c r="AA770" s="8">
        <f t="shared" ref="AA770" si="7217">(N770*V767+O770*U767+P770*V770+Q770*U770)</f>
        <v>0</v>
      </c>
      <c r="AB770" s="20"/>
      <c r="AC770" s="1">
        <v>0</v>
      </c>
      <c r="AD770" s="9">
        <v>0</v>
      </c>
      <c r="AE770" s="2">
        <v>1</v>
      </c>
      <c r="AF770" s="8">
        <v>0</v>
      </c>
      <c r="AH770" s="1">
        <f t="shared" ref="AH770" si="7218">X770*AC767+Z770*AC770-Y770*AD767-AA770*AD770</f>
        <v>0</v>
      </c>
      <c r="AI770" s="9">
        <f t="shared" ref="AI770" si="7219">(X770*AD767+Y770*AC767+Z770*AD770+AA770*AC770)</f>
        <v>192.58934658420827</v>
      </c>
      <c r="AJ770" s="2">
        <f t="shared" ref="AJ770" si="7220">X770*AE767+Z770*AE770-Y770*AF767-AA770*AF770</f>
        <v>177.78706606135768</v>
      </c>
      <c r="AK770" s="8">
        <f t="shared" ref="AK770" si="7221">(X770*AF767+Y770*AE767+Z770*AF770+AA770*AE770)</f>
        <v>0</v>
      </c>
      <c r="AM770" s="1">
        <v>0</v>
      </c>
      <c r="AN770" s="9">
        <f t="shared" ref="AN770" si="7222">$AN$9*$B767</f>
        <v>2.8111600000000005</v>
      </c>
      <c r="AO770" s="2">
        <v>1</v>
      </c>
      <c r="AP770" s="8">
        <v>0</v>
      </c>
      <c r="AR770" s="1">
        <f t="shared" ref="AR770" si="7223">AH770*AM767+AJ770*AM770-AI770*AN767-AK770*AN770</f>
        <v>0</v>
      </c>
      <c r="AS770" s="9">
        <f t="shared" ref="AS770" si="7224">(AH770*AN767+AI770*AM767+AJ770*AN770+AK770*AM770)</f>
        <v>692.37723521325461</v>
      </c>
      <c r="AT770" s="2">
        <f t="shared" ref="AT770" si="7225">AH770*AO767+AJ770*AO770-AI770*AP767-AK770*AP770</f>
        <v>177.78706606135768</v>
      </c>
      <c r="AU770" s="8">
        <f t="shared" ref="AU770" si="7226">(AH770*AP767+AI770*AO767+AJ770*AP770+AK770*AO770)</f>
        <v>0</v>
      </c>
      <c r="AV770" s="20"/>
      <c r="AW770" s="1">
        <v>0</v>
      </c>
      <c r="AX770" s="9">
        <v>0</v>
      </c>
      <c r="AY770" s="2">
        <v>1</v>
      </c>
      <c r="AZ770" s="8">
        <v>0</v>
      </c>
      <c r="BB770" s="1">
        <f t="shared" ref="BB770" si="7227">AR770*AW767+AT770*AW770-AS770*AX767-AU770*AX770</f>
        <v>0</v>
      </c>
      <c r="BC770" s="9">
        <f t="shared" ref="BC770" si="7228">(AR770*AX767+AS770*AW767+AT770*AX770+AU770*AW770)</f>
        <v>692.37723521325461</v>
      </c>
      <c r="BD770" s="2">
        <f t="shared" ref="BD770" si="7229">AR770*AY767+AT770*AY770-AS770*AZ767-AU770*AZ770</f>
        <v>870.4115627299467</v>
      </c>
      <c r="BE770" s="8">
        <f t="shared" ref="BE770" si="7230">(AR770*AZ767+AS770*AY767+AT770*AZ770+AU770*AY770)</f>
        <v>0</v>
      </c>
      <c r="BG770" s="1">
        <v>0</v>
      </c>
      <c r="BH770" s="9">
        <f t="shared" ref="BH770" si="7231">$BH$9*$B767</f>
        <v>1.8392000000000002</v>
      </c>
      <c r="BI770" s="2">
        <v>1</v>
      </c>
      <c r="BJ770" s="8">
        <v>0</v>
      </c>
      <c r="BK770" s="20"/>
      <c r="BL770" s="1">
        <f t="shared" ref="BL770" si="7232">BB770*BG767+BD770*BG770-BC770*BH767-BE770*BH770</f>
        <v>0</v>
      </c>
      <c r="BM770" s="9">
        <f t="shared" ref="BM770" si="7233">(BB770*BH767+BC770*BG767+BD770*BH770+BE770*BG770)</f>
        <v>2293.238181386173</v>
      </c>
      <c r="BN770" s="2">
        <f t="shared" ref="BN770" si="7234">BB770*BI767+BD770*BI770-BC770*BJ767-BE770*BJ770</f>
        <v>870.4115627299467</v>
      </c>
      <c r="BO770" s="8">
        <f t="shared" ref="BO770" si="7235">(BB770*BJ767+BC770*BI767+BD770*BJ770+BE770*BI770)</f>
        <v>0</v>
      </c>
      <c r="BP770" s="20"/>
      <c r="BQ770" s="18">
        <f t="shared" ref="BQ770:BQ833" si="7236">1/$BR$9</f>
        <v>1</v>
      </c>
      <c r="BR770" s="25">
        <v>0</v>
      </c>
      <c r="BS770" s="19">
        <v>1</v>
      </c>
      <c r="BT770" s="24">
        <v>0</v>
      </c>
      <c r="BV770" s="1">
        <f t="shared" ref="BV770" si="7237">BL770*BQ767+BN770*BQ770-BM770*BR767-BO770*BR770</f>
        <v>870.4115627299467</v>
      </c>
      <c r="BW770" s="9">
        <f t="shared" ref="BW770" si="7238">(BL770*BR767+BM770*BQ767+BN770*BR770+BO770*BQ770)</f>
        <v>2293.238181386173</v>
      </c>
      <c r="BX770" s="2">
        <f t="shared" ref="BX770" si="7239">BL770*BS767+BN770*BS770-BM770*BT767-BO770*BT770</f>
        <v>870.4115627299467</v>
      </c>
      <c r="BY770" s="8">
        <f t="shared" ref="BY770" si="7240">(BL770*BT767+BM770*BS767+BN770*BT770+BO770*BS770)</f>
        <v>0</v>
      </c>
      <c r="CA770" s="56">
        <f t="shared" ref="CA770" si="7241">(180/PI())*ATAN(-1*(BW767+BW770)/(BV767+BV770))</f>
        <v>-48.430458529226698</v>
      </c>
      <c r="CC770" s="117">
        <f t="shared" ref="CC770" si="7242">20*LOG(((1-(10^(CA767/20)^2)*(1-((1-CC767)/(1+CC767))^2))^0.5))</f>
        <v>-2.0132863047968549E-6</v>
      </c>
      <c r="CD770" s="13"/>
      <c r="CE770" s="33"/>
      <c r="CF770" s="33"/>
      <c r="CG770" s="33"/>
      <c r="CH770" s="33"/>
    </row>
    <row r="771" spans="2:86" ht="18.600000000000001" customHeight="1"/>
    <row r="772" spans="2:86" ht="18.600000000000001" customHeight="1" thickBot="1">
      <c r="E772" s="6" t="s">
        <v>3</v>
      </c>
      <c r="J772" s="6" t="s">
        <v>5</v>
      </c>
      <c r="O772" s="6" t="s">
        <v>10</v>
      </c>
      <c r="T772" s="6" t="s">
        <v>6</v>
      </c>
      <c r="Y772" s="6" t="s">
        <v>11</v>
      </c>
      <c r="AD772" s="6" t="s">
        <v>12</v>
      </c>
      <c r="AI772" s="6" t="s">
        <v>13</v>
      </c>
      <c r="AN772" s="6" t="s">
        <v>14</v>
      </c>
      <c r="AS772" s="6" t="s">
        <v>15</v>
      </c>
      <c r="AX772" s="6" t="s">
        <v>19</v>
      </c>
      <c r="BC772" s="6" t="s">
        <v>17</v>
      </c>
      <c r="BH772" s="6" t="s">
        <v>20</v>
      </c>
      <c r="BM772" s="6" t="s">
        <v>18</v>
      </c>
      <c r="BQ772" s="26" t="s">
        <v>16</v>
      </c>
      <c r="BR772" s="26"/>
      <c r="BS772" s="21"/>
      <c r="BT772" s="21"/>
      <c r="BU772" s="21"/>
      <c r="BV772" s="21"/>
      <c r="BW772" s="26" t="s">
        <v>21</v>
      </c>
      <c r="BX772" s="21"/>
      <c r="BY772" s="21"/>
    </row>
    <row r="773" spans="2:86" ht="18.600000000000001" customHeight="1" thickBot="1">
      <c r="B773" s="11"/>
      <c r="D773" s="266" t="s">
        <v>113</v>
      </c>
      <c r="E773" s="267"/>
      <c r="F773" s="268" t="s">
        <v>114</v>
      </c>
      <c r="G773" s="269"/>
      <c r="H773" s="237"/>
      <c r="I773" s="262" t="s">
        <v>0</v>
      </c>
      <c r="J773" s="263"/>
      <c r="K773" s="264" t="s">
        <v>1</v>
      </c>
      <c r="L773" s="265"/>
      <c r="M773" s="21"/>
      <c r="N773" s="262" t="s">
        <v>115</v>
      </c>
      <c r="O773" s="263"/>
      <c r="P773" s="264" t="s">
        <v>116</v>
      </c>
      <c r="Q773" s="265"/>
      <c r="R773" s="21"/>
      <c r="S773" s="266" t="s">
        <v>117</v>
      </c>
      <c r="T773" s="267"/>
      <c r="U773" s="268" t="s">
        <v>118</v>
      </c>
      <c r="V773" s="269"/>
      <c r="W773" s="20"/>
      <c r="X773" s="262" t="s">
        <v>119</v>
      </c>
      <c r="Y773" s="263"/>
      <c r="Z773" s="264" t="s">
        <v>120</v>
      </c>
      <c r="AA773" s="265"/>
      <c r="AB773" s="20"/>
      <c r="AC773" s="262" t="s">
        <v>121</v>
      </c>
      <c r="AD773" s="263"/>
      <c r="AE773" s="264" t="s">
        <v>7</v>
      </c>
      <c r="AF773" s="265"/>
      <c r="AG773" s="20"/>
      <c r="AH773" s="262" t="s">
        <v>122</v>
      </c>
      <c r="AI773" s="263"/>
      <c r="AJ773" s="264" t="s">
        <v>123</v>
      </c>
      <c r="AK773" s="265"/>
      <c r="AL773" s="20"/>
      <c r="AM773" s="266" t="s">
        <v>124</v>
      </c>
      <c r="AN773" s="267"/>
      <c r="AO773" s="268" t="s">
        <v>125</v>
      </c>
      <c r="AP773" s="269"/>
      <c r="AQ773" s="21"/>
      <c r="AR773" s="262" t="s">
        <v>126</v>
      </c>
      <c r="AS773" s="263"/>
      <c r="AT773" s="264" t="s">
        <v>2</v>
      </c>
      <c r="AU773" s="265"/>
      <c r="AV773" s="41"/>
      <c r="AW773" s="262" t="s">
        <v>127</v>
      </c>
      <c r="AX773" s="263"/>
      <c r="AY773" s="264" t="s">
        <v>128</v>
      </c>
      <c r="AZ773" s="265"/>
      <c r="BA773" s="20"/>
      <c r="BB773" s="262" t="s">
        <v>129</v>
      </c>
      <c r="BC773" s="263"/>
      <c r="BD773" s="264" t="s">
        <v>130</v>
      </c>
      <c r="BE773" s="265"/>
      <c r="BF773" s="41"/>
      <c r="BG773" s="266" t="s">
        <v>131</v>
      </c>
      <c r="BH773" s="267"/>
      <c r="BI773" s="268" t="s">
        <v>132</v>
      </c>
      <c r="BJ773" s="269"/>
      <c r="BK773" s="41"/>
      <c r="BL773" s="262" t="s">
        <v>133</v>
      </c>
      <c r="BM773" s="263"/>
      <c r="BN773" s="264" t="s">
        <v>134</v>
      </c>
      <c r="BO773" s="265"/>
      <c r="BP773" s="41"/>
      <c r="BQ773" s="262" t="s">
        <v>135</v>
      </c>
      <c r="BR773" s="263"/>
      <c r="BS773" s="264" t="s">
        <v>136</v>
      </c>
      <c r="BT773" s="265"/>
      <c r="BU773" s="20"/>
      <c r="BV773" s="262" t="s">
        <v>137</v>
      </c>
      <c r="BW773" s="263"/>
      <c r="BX773" s="264" t="s">
        <v>138</v>
      </c>
      <c r="BY773" s="265"/>
      <c r="CA773" s="27" t="s">
        <v>8</v>
      </c>
      <c r="CC773" s="113" t="s">
        <v>74</v>
      </c>
      <c r="CD773" s="13"/>
      <c r="CE773" s="33"/>
      <c r="CF773" s="33"/>
      <c r="CG773" s="33"/>
      <c r="CH773" s="33"/>
    </row>
    <row r="774" spans="2:86" ht="18.600000000000001" customHeight="1" thickTop="1" thickBot="1">
      <c r="B774" s="37">
        <v>2.2200000000000002</v>
      </c>
      <c r="D774" s="1">
        <v>1</v>
      </c>
      <c r="E774" s="7">
        <v>0</v>
      </c>
      <c r="F774" s="2">
        <v>0</v>
      </c>
      <c r="G774" s="8">
        <v>0</v>
      </c>
      <c r="I774" s="1">
        <v>1</v>
      </c>
      <c r="J774" s="9">
        <v>0</v>
      </c>
      <c r="K774" s="2">
        <v>0</v>
      </c>
      <c r="L774" s="8">
        <f t="shared" ref="L774:L837" si="7243">IF(0=(1-$J$9*$K$9*$B774^2),10^18,$B774*$K$9/(1-$J$9*$K$9*$B774^2))</f>
        <v>-18.720505210141376</v>
      </c>
      <c r="N774" s="1">
        <f t="shared" ref="N774" si="7244">D774*I774+F774*I777-E774*J774-G774*J777</f>
        <v>1</v>
      </c>
      <c r="O774" s="9">
        <f t="shared" ref="O774" si="7245">(D774*J774+E774*I774+F774*J777+G774*I777)</f>
        <v>0</v>
      </c>
      <c r="P774" s="2">
        <f t="shared" ref="P774" si="7246">D774*K774+F774*K777-E774*L774-G774*L777</f>
        <v>0</v>
      </c>
      <c r="Q774" s="8">
        <f t="shared" ref="Q774" si="7247">(D774*L774+E774*K774+F774*L777+G774*K777)</f>
        <v>-18.720505210141376</v>
      </c>
      <c r="S774" s="1">
        <v>1</v>
      </c>
      <c r="T774" s="7">
        <v>0</v>
      </c>
      <c r="U774" s="2">
        <v>0</v>
      </c>
      <c r="V774" s="8">
        <v>0</v>
      </c>
      <c r="X774" s="1">
        <f t="shared" ref="X774" si="7248">N774*S774+P774*S777-O774*T774-Q774*T777</f>
        <v>63.808904943472399</v>
      </c>
      <c r="Y774" s="9">
        <f t="shared" ref="Y774" si="7249">(N774*T774+O774*S774+P774*T777+Q774*S777)</f>
        <v>0</v>
      </c>
      <c r="Z774" s="2">
        <f t="shared" ref="Z774" si="7250">N774*U774+P774*U777-O774*V774-Q774*V777</f>
        <v>0</v>
      </c>
      <c r="AA774" s="8">
        <f t="shared" ref="AA774" si="7251">(N774*V774+O774*U774+P774*V777+Q774*U777)</f>
        <v>-18.720505210141376</v>
      </c>
      <c r="AB774" s="20"/>
      <c r="AC774" s="1">
        <v>1</v>
      </c>
      <c r="AD774" s="9">
        <v>0</v>
      </c>
      <c r="AE774" s="2">
        <v>0</v>
      </c>
      <c r="AF774" s="8">
        <f t="shared" ref="AF774:AF837" si="7252">IF(0=(1-$AE$9*$AD$9*$B774^2),10^18,$B774*$AE$9/(1-$AE$9*$AD$9*$B774^2))</f>
        <v>-0.61642747048201718</v>
      </c>
      <c r="AH774" s="1">
        <f t="shared" ref="AH774" si="7253">X774*AC774+Z774*AC777-Y774*AD774-AA774*AD777</f>
        <v>63.808904943472399</v>
      </c>
      <c r="AI774" s="9">
        <f t="shared" ref="AI774" si="7254">(X774*AD774+Y774*AC774+Z774*AD777+AA774*AC777)</f>
        <v>0</v>
      </c>
      <c r="AJ774" s="2">
        <f t="shared" ref="AJ774" si="7255">X774*AE774+Z774*AE777-Y774*AF774-AA774*AF777</f>
        <v>0</v>
      </c>
      <c r="AK774" s="8">
        <f t="shared" ref="AK774" si="7256">(X774*AF774+Y774*AE774+Z774*AF777+AA774*AE777)</f>
        <v>-58.054067078673548</v>
      </c>
      <c r="AM774" s="1">
        <v>1</v>
      </c>
      <c r="AN774" s="7">
        <v>0</v>
      </c>
      <c r="AO774" s="2">
        <v>0</v>
      </c>
      <c r="AP774" s="8">
        <v>0</v>
      </c>
      <c r="AR774" s="1">
        <f t="shared" ref="AR774" si="7257">AH774*AM774+AJ774*AM777-AI774*AN774-AK774*AN777</f>
        <v>228.49180589061893</v>
      </c>
      <c r="AS774" s="9">
        <f t="shared" ref="AS774" si="7258">(AH774*AN774+AI774*AM774+AJ774*AN777+AK774*AM777)</f>
        <v>0</v>
      </c>
      <c r="AT774" s="2">
        <f t="shared" ref="AT774" si="7259">AH774*AO774+AJ774*AO777-AI774*AP774-AK774*AP777</f>
        <v>0</v>
      </c>
      <c r="AU774" s="8">
        <f t="shared" ref="AU774" si="7260">(AH774*AP774+AI774*AO774+AJ774*AP777+AK774*AO777)</f>
        <v>-58.054067078673548</v>
      </c>
      <c r="AV774" s="20"/>
      <c r="AW774" s="1">
        <v>1</v>
      </c>
      <c r="AX774" s="9">
        <v>0</v>
      </c>
      <c r="AY774" s="2">
        <v>0</v>
      </c>
      <c r="AZ774" s="8">
        <f t="shared" ref="AZ774:AZ837" si="7261">IF(0=(1-$AX$9*$AY$9*$B774^2),10^18,$B774*$AY$9/(1-$AX$9*$AY$9*$B774^2))</f>
        <v>-0.98136109820526551</v>
      </c>
      <c r="BB774" s="1">
        <f t="shared" ref="BB774" si="7262">AR774*AW774+AT774*AW777-AS774*AX774-AU774*AX777</f>
        <v>228.49180589061893</v>
      </c>
      <c r="BC774" s="9">
        <f t="shared" ref="BC774" si="7263">(AR774*AX774+AS774*AW774+AT774*AX777+AU774*AW777)</f>
        <v>0</v>
      </c>
      <c r="BD774" s="2">
        <f t="shared" ref="BD774" si="7264">AR774*AY774+AT774*AY777-AS774*AZ774-AU774*AZ777</f>
        <v>0</v>
      </c>
      <c r="BE774" s="8">
        <f t="shared" ref="BE774" si="7265">(AR774*AZ774+AS774*AY774+AT774*AZ777+AU774*AY777)</f>
        <v>-282.2870366383957</v>
      </c>
      <c r="BG774" s="1">
        <v>1</v>
      </c>
      <c r="BH774" s="7">
        <v>0</v>
      </c>
      <c r="BI774" s="2">
        <v>0</v>
      </c>
      <c r="BJ774" s="8">
        <v>0</v>
      </c>
      <c r="BK774" s="20"/>
      <c r="BL774" s="1">
        <f t="shared" ref="BL774" si="7266">BB774*BG774+BD774*BG777-BC774*BH774-BE774*BH777</f>
        <v>752.39396292855031</v>
      </c>
      <c r="BM774" s="9">
        <f t="shared" ref="BM774" si="7267">(BB774*BH774+BC774*BG774+BD774*BH777+BE774*BG777)</f>
        <v>0</v>
      </c>
      <c r="BN774" s="2">
        <f t="shared" ref="BN774" si="7268">BB774*BI774+BD774*BI777-BC774*BJ774-BE774*BJ777</f>
        <v>0</v>
      </c>
      <c r="BO774" s="8">
        <f t="shared" ref="BO774" si="7269">(BB774*BJ774+BC774*BI774+BD774*BJ777+BE774*BI777)</f>
        <v>-282.2870366383957</v>
      </c>
      <c r="BP774" s="20"/>
      <c r="BQ774" s="16">
        <v>1</v>
      </c>
      <c r="BR774" s="23">
        <v>0</v>
      </c>
      <c r="BS774" s="14">
        <v>0</v>
      </c>
      <c r="BT774" s="22">
        <v>0</v>
      </c>
      <c r="BV774" s="1">
        <f t="shared" ref="BV774" si="7270">BL774*BQ774+BN774*BQ777-BM774*BR774-BO774*BR777</f>
        <v>752.39396292855031</v>
      </c>
      <c r="BW774" s="9">
        <f t="shared" ref="BW774" si="7271">(BL774*BR774+BM774*BQ774+BN774*BR777+BO774*BQ777)</f>
        <v>-282.2870366383957</v>
      </c>
      <c r="BX774" s="2">
        <f t="shared" ref="BX774" si="7272">BL774*BS774+BN774*BS777-BM774*BT774-BO774*BT777</f>
        <v>0</v>
      </c>
      <c r="BY774" s="8">
        <f t="shared" ref="BY774" si="7273">(BL774*BT774+BM774*BS774+BN774*BT777+BO774*BS777)</f>
        <v>-282.2870366383957</v>
      </c>
      <c r="CA774" s="28">
        <f t="shared" ref="CA774" si="7274">20*LOG(((1+$BR$9)/$BR$9)/((BV774+BV777)^2+(BW774+BW777)^2)^0.5)</f>
        <v>-61.167114530460047</v>
      </c>
      <c r="CC774" s="114">
        <f t="shared" ref="CC774" si="7275">((BV774^2+BW774^2)^0.5)/((BV777^2+BW777^2)^0.5)</f>
        <v>0.3751947977995122</v>
      </c>
      <c r="CD774" s="13"/>
      <c r="CE774" s="33"/>
      <c r="CF774" s="33"/>
      <c r="CG774" s="33"/>
      <c r="CH774" s="33"/>
    </row>
    <row r="775" spans="2:86" ht="18.600000000000001" customHeight="1" thickBot="1">
      <c r="D775" s="3"/>
      <c r="G775" s="4"/>
      <c r="I775" s="3"/>
      <c r="L775" s="4"/>
      <c r="N775" s="3"/>
      <c r="Q775" s="4"/>
      <c r="S775" s="3"/>
      <c r="V775" s="4"/>
      <c r="X775" s="3"/>
      <c r="AA775" s="4"/>
      <c r="AC775" s="3"/>
      <c r="AF775" s="4"/>
      <c r="AH775" s="3"/>
      <c r="AK775" s="4"/>
      <c r="AM775" s="3"/>
      <c r="AP775" s="4"/>
      <c r="AR775" s="3"/>
      <c r="AU775" s="4"/>
      <c r="AW775" s="3"/>
      <c r="AZ775" s="4"/>
      <c r="BB775" s="3"/>
      <c r="BE775" s="4"/>
      <c r="BG775" s="3"/>
      <c r="BJ775" s="4"/>
      <c r="BL775" s="3"/>
      <c r="BO775" s="4"/>
      <c r="BQ775" s="16"/>
      <c r="BR775" s="14"/>
      <c r="BS775" s="14"/>
      <c r="BT775" s="17"/>
      <c r="BV775" s="3"/>
      <c r="BY775" s="4"/>
      <c r="CC775" s="115"/>
      <c r="CD775" s="13"/>
      <c r="CE775" s="33"/>
      <c r="CF775" s="33"/>
      <c r="CG775" s="33"/>
      <c r="CH775" s="33"/>
    </row>
    <row r="776" spans="2:86" ht="18.600000000000001" customHeight="1" thickBot="1">
      <c r="D776" s="271" t="s">
        <v>141</v>
      </c>
      <c r="E776" s="272"/>
      <c r="F776" s="273" t="s">
        <v>142</v>
      </c>
      <c r="G776" s="274"/>
      <c r="H776" s="237"/>
      <c r="I776" s="271" t="s">
        <v>143</v>
      </c>
      <c r="J776" s="272"/>
      <c r="K776" s="273" t="s">
        <v>144</v>
      </c>
      <c r="L776" s="274"/>
      <c r="N776" s="262" t="s">
        <v>145</v>
      </c>
      <c r="O776" s="263"/>
      <c r="P776" s="264" t="s">
        <v>146</v>
      </c>
      <c r="Q776" s="265"/>
      <c r="S776" s="271" t="s">
        <v>147</v>
      </c>
      <c r="T776" s="272"/>
      <c r="U776" s="273" t="s">
        <v>148</v>
      </c>
      <c r="V776" s="274"/>
      <c r="W776" s="20"/>
      <c r="X776" s="262" t="s">
        <v>149</v>
      </c>
      <c r="Y776" s="263"/>
      <c r="Z776" s="264" t="s">
        <v>150</v>
      </c>
      <c r="AA776" s="265"/>
      <c r="AB776" s="20"/>
      <c r="AC776" s="271" t="s">
        <v>151</v>
      </c>
      <c r="AD776" s="272"/>
      <c r="AE776" s="273" t="s">
        <v>152</v>
      </c>
      <c r="AF776" s="274"/>
      <c r="AG776" s="20"/>
      <c r="AH776" s="262" t="s">
        <v>153</v>
      </c>
      <c r="AI776" s="263"/>
      <c r="AJ776" s="264" t="s">
        <v>154</v>
      </c>
      <c r="AK776" s="265"/>
      <c r="AL776" s="20"/>
      <c r="AM776" s="271" t="s">
        <v>155</v>
      </c>
      <c r="AN776" s="272"/>
      <c r="AO776" s="273" t="s">
        <v>156</v>
      </c>
      <c r="AP776" s="274"/>
      <c r="AR776" s="262" t="s">
        <v>157</v>
      </c>
      <c r="AS776" s="263"/>
      <c r="AT776" s="264" t="s">
        <v>158</v>
      </c>
      <c r="AU776" s="265"/>
      <c r="AV776" s="41"/>
      <c r="AW776" s="271" t="s">
        <v>159</v>
      </c>
      <c r="AX776" s="272"/>
      <c r="AY776" s="273" t="s">
        <v>160</v>
      </c>
      <c r="AZ776" s="274"/>
      <c r="BA776" s="20"/>
      <c r="BB776" s="262" t="s">
        <v>161</v>
      </c>
      <c r="BC776" s="263"/>
      <c r="BD776" s="264" t="s">
        <v>162</v>
      </c>
      <c r="BE776" s="265"/>
      <c r="BF776" s="41"/>
      <c r="BG776" s="271" t="s">
        <v>163</v>
      </c>
      <c r="BH776" s="272"/>
      <c r="BI776" s="273" t="s">
        <v>164</v>
      </c>
      <c r="BJ776" s="274"/>
      <c r="BK776" s="41"/>
      <c r="BL776" s="262" t="s">
        <v>165</v>
      </c>
      <c r="BM776" s="263"/>
      <c r="BN776" s="264" t="s">
        <v>166</v>
      </c>
      <c r="BO776" s="265"/>
      <c r="BP776" s="41"/>
      <c r="BQ776" s="271" t="s">
        <v>167</v>
      </c>
      <c r="BR776" s="272"/>
      <c r="BS776" s="273" t="s">
        <v>168</v>
      </c>
      <c r="BT776" s="274"/>
      <c r="BU776" s="20"/>
      <c r="BV776" s="262" t="s">
        <v>169</v>
      </c>
      <c r="BW776" s="263"/>
      <c r="BX776" s="264" t="s">
        <v>170</v>
      </c>
      <c r="BY776" s="265"/>
      <c r="CA776" s="55" t="s">
        <v>35</v>
      </c>
      <c r="CC776" s="116" t="s">
        <v>75</v>
      </c>
      <c r="CD776" s="13"/>
      <c r="CE776" s="33"/>
      <c r="CF776" s="33"/>
      <c r="CG776" s="33"/>
      <c r="CH776" s="33"/>
    </row>
    <row r="777" spans="2:86" ht="18.600000000000001" customHeight="1" thickTop="1" thickBot="1">
      <c r="D777" s="1">
        <v>0</v>
      </c>
      <c r="E777" s="9">
        <f t="shared" ref="E777" si="7276">$E$9*$B774</f>
        <v>2.6124960000000006</v>
      </c>
      <c r="F777" s="2">
        <v>1</v>
      </c>
      <c r="G777" s="8">
        <v>0</v>
      </c>
      <c r="I777" s="1">
        <v>0</v>
      </c>
      <c r="J777" s="9">
        <v>0</v>
      </c>
      <c r="K777" s="2">
        <v>1</v>
      </c>
      <c r="L777" s="8">
        <v>0</v>
      </c>
      <c r="N777" s="1">
        <f t="shared" ref="N777" si="7277">D777*I774+F777*I777-E777*J774-G777*J777</f>
        <v>0</v>
      </c>
      <c r="O777" s="9">
        <f t="shared" ref="O777" si="7278">(D777*J774+E777*I774+F777*J777+G777*I777)</f>
        <v>2.6124960000000006</v>
      </c>
      <c r="P777" s="2">
        <f t="shared" ref="P777" si="7279">D777*K774+F777*K777-E777*L774-G777*L777</f>
        <v>49.907244979473518</v>
      </c>
      <c r="Q777" s="8">
        <f t="shared" ref="Q777" si="7280">(D777*L774+E777*K774+F777*L777+G777*K777)</f>
        <v>0</v>
      </c>
      <c r="S777" s="1">
        <v>0</v>
      </c>
      <c r="T777" s="9">
        <f t="shared" ref="T777" si="7281">$T$9*$B774</f>
        <v>3.3550860000000005</v>
      </c>
      <c r="U777" s="2">
        <v>1</v>
      </c>
      <c r="V777" s="8">
        <v>0</v>
      </c>
      <c r="X777" s="1">
        <f t="shared" ref="X777" si="7282">N777*S774+P777*S777-O777*T774-Q777*T777</f>
        <v>0</v>
      </c>
      <c r="Y777" s="9">
        <f t="shared" ref="Y777" si="7283">(N777*T774+O777*S774+P777*T777+Q777*S777)</f>
        <v>170.0555949292019</v>
      </c>
      <c r="Z777" s="2">
        <f t="shared" ref="Z777" si="7284">N777*U774+P777*U777-O777*V774-Q777*V777</f>
        <v>49.907244979473518</v>
      </c>
      <c r="AA777" s="8">
        <f t="shared" ref="AA777" si="7285">(N777*V774+O777*U774+P777*V777+Q777*U777)</f>
        <v>0</v>
      </c>
      <c r="AB777" s="20"/>
      <c r="AC777" s="1">
        <v>0</v>
      </c>
      <c r="AD777" s="9">
        <v>0</v>
      </c>
      <c r="AE777" s="2">
        <v>1</v>
      </c>
      <c r="AF777" s="8">
        <v>0</v>
      </c>
      <c r="AH777" s="1">
        <f t="shared" ref="AH777" si="7286">X777*AC774+Z777*AC777-Y777*AD774-AA777*AD777</f>
        <v>0</v>
      </c>
      <c r="AI777" s="9">
        <f t="shared" ref="AI777" si="7287">(X777*AD774+Y777*AC774+Z777*AD777+AA777*AC777)</f>
        <v>170.0555949292019</v>
      </c>
      <c r="AJ777" s="2">
        <f t="shared" ref="AJ777" si="7288">X777*AE774+Z777*AE777-Y777*AF774-AA777*AF777</f>
        <v>154.734185202996</v>
      </c>
      <c r="AK777" s="8">
        <f t="shared" ref="AK777" si="7289">(X777*AF774+Y777*AE774+Z777*AF777+AA777*AE777)</f>
        <v>0</v>
      </c>
      <c r="AM777" s="1">
        <v>0</v>
      </c>
      <c r="AN777" s="9">
        <f t="shared" ref="AN777" si="7290">$AN$9*$B774</f>
        <v>2.8367160000000005</v>
      </c>
      <c r="AO777" s="2">
        <v>1</v>
      </c>
      <c r="AP777" s="8">
        <v>0</v>
      </c>
      <c r="AR777" s="1">
        <f t="shared" ref="AR777" si="7291">AH777*AM774+AJ777*AM777-AI777*AN774-AK777*AN777</f>
        <v>0</v>
      </c>
      <c r="AS777" s="9">
        <f t="shared" ref="AS777" si="7292">(AH777*AN774+AI777*AM774+AJ777*AN777+AK777*AM777)</f>
        <v>608.99253384150393</v>
      </c>
      <c r="AT777" s="2">
        <f t="shared" ref="AT777" si="7293">AH777*AO774+AJ777*AO777-AI777*AP774-AK777*AP777</f>
        <v>154.734185202996</v>
      </c>
      <c r="AU777" s="8">
        <f t="shared" ref="AU777" si="7294">(AH777*AP774+AI777*AO774+AJ777*AP777+AK777*AO777)</f>
        <v>0</v>
      </c>
      <c r="AV777" s="20"/>
      <c r="AW777" s="1">
        <v>0</v>
      </c>
      <c r="AX777" s="9">
        <v>0</v>
      </c>
      <c r="AY777" s="2">
        <v>1</v>
      </c>
      <c r="AZ777" s="8">
        <v>0</v>
      </c>
      <c r="BB777" s="1">
        <f t="shared" ref="BB777" si="7295">AR777*AW774+AT777*AW777-AS777*AX774-AU777*AX777</f>
        <v>0</v>
      </c>
      <c r="BC777" s="9">
        <f t="shared" ref="BC777" si="7296">(AR777*AX774+AS777*AW774+AT777*AX777+AU777*AW777)</f>
        <v>608.99253384150393</v>
      </c>
      <c r="BD777" s="2">
        <f t="shared" ref="BD777" si="7297">AR777*AY774+AT777*AY777-AS777*AZ774-AU777*AZ777</f>
        <v>752.37576701250168</v>
      </c>
      <c r="BE777" s="8">
        <f t="shared" ref="BE777" si="7298">(AR777*AZ774+AS777*AY774+AT777*AZ777+AU777*AY777)</f>
        <v>0</v>
      </c>
      <c r="BG777" s="1">
        <v>0</v>
      </c>
      <c r="BH777" s="9">
        <f t="shared" ref="BH777" si="7299">$BH$9*$B774</f>
        <v>1.85592</v>
      </c>
      <c r="BI777" s="2">
        <v>1</v>
      </c>
      <c r="BJ777" s="8">
        <v>0</v>
      </c>
      <c r="BK777" s="20"/>
      <c r="BL777" s="1">
        <f t="shared" ref="BL777" si="7300">BB777*BG774+BD777*BG777-BC777*BH774-BE777*BH777</f>
        <v>0</v>
      </c>
      <c r="BM777" s="9">
        <f t="shared" ref="BM777" si="7301">(BB777*BH774+BC777*BG774+BD777*BH777+BE777*BG777)</f>
        <v>2005.3417673553461</v>
      </c>
      <c r="BN777" s="2">
        <f t="shared" ref="BN777" si="7302">BB777*BI774+BD777*BI777-BC777*BJ774-BE777*BJ777</f>
        <v>752.37576701250168</v>
      </c>
      <c r="BO777" s="8">
        <f t="shared" ref="BO777" si="7303">(BB777*BJ774+BC777*BI774+BD777*BJ777+BE777*BI777)</f>
        <v>0</v>
      </c>
      <c r="BP777" s="20"/>
      <c r="BQ777" s="18">
        <f t="shared" ref="BQ777:BQ840" si="7304">1/$BR$9</f>
        <v>1</v>
      </c>
      <c r="BR777" s="25">
        <v>0</v>
      </c>
      <c r="BS777" s="19">
        <v>1</v>
      </c>
      <c r="BT777" s="24">
        <v>0</v>
      </c>
      <c r="BV777" s="1">
        <f t="shared" ref="BV777" si="7305">BL777*BQ774+BN777*BQ777-BM777*BR774-BO777*BR777</f>
        <v>752.37576701250168</v>
      </c>
      <c r="BW777" s="9">
        <f t="shared" ref="BW777" si="7306">(BL777*BR774+BM777*BQ774+BN777*BR777+BO777*BQ777)</f>
        <v>2005.3417673553461</v>
      </c>
      <c r="BX777" s="2">
        <f t="shared" ref="BX777" si="7307">BL777*BS774+BN777*BS777-BM777*BT774-BO777*BT777</f>
        <v>752.37576701250168</v>
      </c>
      <c r="BY777" s="8">
        <f t="shared" ref="BY777" si="7308">(BL777*BT774+BM777*BS774+BN777*BT777+BO777*BS777)</f>
        <v>0</v>
      </c>
      <c r="CA777" s="56">
        <f t="shared" ref="CA777" si="7309">(180/PI())*ATAN(-1*(BW774+BW777)/(BV774+BV777))</f>
        <v>-48.868796414313842</v>
      </c>
      <c r="CC777" s="117">
        <f t="shared" ref="CC777" si="7310">20*LOG(((1-(10^(CA774/20)^2)*(1-((1-CC774)/(1+CC774))^2))^0.5))</f>
        <v>-2.6342764401168232E-6</v>
      </c>
      <c r="CD777" s="13"/>
      <c r="CE777" s="33"/>
      <c r="CF777" s="33"/>
      <c r="CG777" s="33"/>
      <c r="CH777" s="33"/>
    </row>
    <row r="778" spans="2:86" ht="18.600000000000001" customHeight="1"/>
    <row r="779" spans="2:86" ht="18.600000000000001" customHeight="1" thickBot="1">
      <c r="E779" s="6" t="s">
        <v>3</v>
      </c>
      <c r="J779" s="6" t="s">
        <v>5</v>
      </c>
      <c r="O779" s="6" t="s">
        <v>10</v>
      </c>
      <c r="T779" s="6" t="s">
        <v>6</v>
      </c>
      <c r="Y779" s="6" t="s">
        <v>11</v>
      </c>
      <c r="AD779" s="6" t="s">
        <v>12</v>
      </c>
      <c r="AI779" s="6" t="s">
        <v>13</v>
      </c>
      <c r="AN779" s="6" t="s">
        <v>14</v>
      </c>
      <c r="AS779" s="6" t="s">
        <v>15</v>
      </c>
      <c r="AX779" s="6" t="s">
        <v>19</v>
      </c>
      <c r="BC779" s="6" t="s">
        <v>17</v>
      </c>
      <c r="BH779" s="6" t="s">
        <v>20</v>
      </c>
      <c r="BM779" s="6" t="s">
        <v>18</v>
      </c>
      <c r="BQ779" s="26" t="s">
        <v>16</v>
      </c>
      <c r="BR779" s="26"/>
      <c r="BS779" s="21"/>
      <c r="BT779" s="21"/>
      <c r="BU779" s="21"/>
      <c r="BV779" s="21"/>
      <c r="BW779" s="26" t="s">
        <v>21</v>
      </c>
      <c r="BX779" s="21"/>
      <c r="BY779" s="21"/>
    </row>
    <row r="780" spans="2:86" ht="18.600000000000001" customHeight="1" thickBot="1">
      <c r="B780" s="11"/>
      <c r="D780" s="266" t="s">
        <v>113</v>
      </c>
      <c r="E780" s="267"/>
      <c r="F780" s="268" t="s">
        <v>114</v>
      </c>
      <c r="G780" s="269"/>
      <c r="H780" s="237"/>
      <c r="I780" s="262" t="s">
        <v>0</v>
      </c>
      <c r="J780" s="263"/>
      <c r="K780" s="264" t="s">
        <v>1</v>
      </c>
      <c r="L780" s="265"/>
      <c r="M780" s="21"/>
      <c r="N780" s="262" t="s">
        <v>115</v>
      </c>
      <c r="O780" s="263"/>
      <c r="P780" s="264" t="s">
        <v>116</v>
      </c>
      <c r="Q780" s="265"/>
      <c r="R780" s="21"/>
      <c r="S780" s="266" t="s">
        <v>117</v>
      </c>
      <c r="T780" s="267"/>
      <c r="U780" s="268" t="s">
        <v>118</v>
      </c>
      <c r="V780" s="269"/>
      <c r="W780" s="20"/>
      <c r="X780" s="262" t="s">
        <v>119</v>
      </c>
      <c r="Y780" s="263"/>
      <c r="Z780" s="264" t="s">
        <v>120</v>
      </c>
      <c r="AA780" s="265"/>
      <c r="AB780" s="20"/>
      <c r="AC780" s="262" t="s">
        <v>121</v>
      </c>
      <c r="AD780" s="263"/>
      <c r="AE780" s="264" t="s">
        <v>7</v>
      </c>
      <c r="AF780" s="265"/>
      <c r="AG780" s="20"/>
      <c r="AH780" s="262" t="s">
        <v>122</v>
      </c>
      <c r="AI780" s="263"/>
      <c r="AJ780" s="264" t="s">
        <v>123</v>
      </c>
      <c r="AK780" s="265"/>
      <c r="AL780" s="20"/>
      <c r="AM780" s="266" t="s">
        <v>124</v>
      </c>
      <c r="AN780" s="267"/>
      <c r="AO780" s="268" t="s">
        <v>125</v>
      </c>
      <c r="AP780" s="269"/>
      <c r="AQ780" s="21"/>
      <c r="AR780" s="262" t="s">
        <v>126</v>
      </c>
      <c r="AS780" s="263"/>
      <c r="AT780" s="264" t="s">
        <v>2</v>
      </c>
      <c r="AU780" s="265"/>
      <c r="AV780" s="41"/>
      <c r="AW780" s="262" t="s">
        <v>127</v>
      </c>
      <c r="AX780" s="263"/>
      <c r="AY780" s="264" t="s">
        <v>128</v>
      </c>
      <c r="AZ780" s="265"/>
      <c r="BA780" s="20"/>
      <c r="BB780" s="262" t="s">
        <v>129</v>
      </c>
      <c r="BC780" s="263"/>
      <c r="BD780" s="264" t="s">
        <v>130</v>
      </c>
      <c r="BE780" s="265"/>
      <c r="BF780" s="41"/>
      <c r="BG780" s="266" t="s">
        <v>131</v>
      </c>
      <c r="BH780" s="267"/>
      <c r="BI780" s="268" t="s">
        <v>132</v>
      </c>
      <c r="BJ780" s="269"/>
      <c r="BK780" s="41"/>
      <c r="BL780" s="262" t="s">
        <v>133</v>
      </c>
      <c r="BM780" s="263"/>
      <c r="BN780" s="264" t="s">
        <v>134</v>
      </c>
      <c r="BO780" s="265"/>
      <c r="BP780" s="41"/>
      <c r="BQ780" s="262" t="s">
        <v>135</v>
      </c>
      <c r="BR780" s="263"/>
      <c r="BS780" s="264" t="s">
        <v>136</v>
      </c>
      <c r="BT780" s="265"/>
      <c r="BU780" s="20"/>
      <c r="BV780" s="262" t="s">
        <v>137</v>
      </c>
      <c r="BW780" s="263"/>
      <c r="BX780" s="264" t="s">
        <v>138</v>
      </c>
      <c r="BY780" s="265"/>
      <c r="CA780" s="27" t="s">
        <v>8</v>
      </c>
      <c r="CC780" s="113" t="s">
        <v>74</v>
      </c>
      <c r="CD780" s="13"/>
      <c r="CE780" s="33"/>
      <c r="CF780" s="33"/>
      <c r="CG780" s="33"/>
      <c r="CH780" s="33"/>
    </row>
    <row r="781" spans="2:86" ht="18.600000000000001" customHeight="1" thickTop="1" thickBot="1">
      <c r="B781" s="37">
        <v>2.2400000000000002</v>
      </c>
      <c r="D781" s="1">
        <v>1</v>
      </c>
      <c r="E781" s="7">
        <v>0</v>
      </c>
      <c r="F781" s="2">
        <v>0</v>
      </c>
      <c r="G781" s="8">
        <v>0</v>
      </c>
      <c r="I781" s="1">
        <v>1</v>
      </c>
      <c r="J781" s="9">
        <v>0</v>
      </c>
      <c r="K781" s="2">
        <v>0</v>
      </c>
      <c r="L781" s="8">
        <f t="shared" ref="L781:L844" si="7311">IF(0=(1-$J$9*$K$9*$B781^2),10^18,$B781*$K$9/(1-$J$9*$K$9*$B781^2))</f>
        <v>-16.484839960145543</v>
      </c>
      <c r="N781" s="1">
        <f t="shared" ref="N781" si="7312">D781*I781+F781*I784-E781*J781-G781*J784</f>
        <v>1</v>
      </c>
      <c r="O781" s="9">
        <f t="shared" ref="O781" si="7313">(D781*J781+E781*I781+F781*J784+G781*I784)</f>
        <v>0</v>
      </c>
      <c r="P781" s="2">
        <f t="shared" ref="P781" si="7314">D781*K781+F781*K784-E781*L781-G781*L784</f>
        <v>0</v>
      </c>
      <c r="Q781" s="8">
        <f t="shared" ref="Q781" si="7315">(D781*L781+E781*K781+F781*L784+G781*K784)</f>
        <v>-16.484839960145543</v>
      </c>
      <c r="S781" s="1">
        <v>1</v>
      </c>
      <c r="T781" s="7">
        <v>0</v>
      </c>
      <c r="U781" s="2">
        <v>0</v>
      </c>
      <c r="V781" s="8">
        <v>0</v>
      </c>
      <c r="X781" s="1">
        <f t="shared" ref="X781" si="7316">N781*S781+P781*S784-O781*T781-Q781*T784</f>
        <v>56.806326535160231</v>
      </c>
      <c r="Y781" s="9">
        <f t="shared" ref="Y781" si="7317">(N781*T781+O781*S781+P781*T784+Q781*S784)</f>
        <v>0</v>
      </c>
      <c r="Z781" s="2">
        <f t="shared" ref="Z781" si="7318">N781*U781+P781*U784-O781*V781-Q781*V784</f>
        <v>0</v>
      </c>
      <c r="AA781" s="8">
        <f t="shared" ref="AA781" si="7319">(N781*V781+O781*U781+P781*V784+Q781*U784)</f>
        <v>-16.484839960145543</v>
      </c>
      <c r="AB781" s="20"/>
      <c r="AC781" s="1">
        <v>1</v>
      </c>
      <c r="AD781" s="9">
        <v>0</v>
      </c>
      <c r="AE781" s="2">
        <v>0</v>
      </c>
      <c r="AF781" s="8">
        <f t="shared" ref="AF781:AF844" si="7320">IF(0=(1-$AE$9*$AD$9*$B781^2),10^18,$B781*$AE$9/(1-$AE$9*$AD$9*$B781^2))</f>
        <v>-0.60678656143337018</v>
      </c>
      <c r="AH781" s="1">
        <f t="shared" ref="AH781" si="7321">X781*AC781+Z781*AC784-Y781*AD781-AA781*AD784</f>
        <v>56.806326535160231</v>
      </c>
      <c r="AI781" s="9">
        <f t="shared" ref="AI781" si="7322">(X781*AD781+Y781*AC781+Z781*AD784+AA781*AC784)</f>
        <v>0</v>
      </c>
      <c r="AJ781" s="2">
        <f t="shared" ref="AJ781" si="7323">X781*AE781+Z781*AE784-Y781*AF781-AA781*AF784</f>
        <v>0</v>
      </c>
      <c r="AK781" s="8">
        <f t="shared" ref="AK781" si="7324">(X781*AF781+Y781*AE781+Z781*AF784+AA781*AE784)</f>
        <v>-50.954155506076631</v>
      </c>
      <c r="AM781" s="1">
        <v>1</v>
      </c>
      <c r="AN781" s="7">
        <v>0</v>
      </c>
      <c r="AO781" s="2">
        <v>0</v>
      </c>
      <c r="AP781" s="8">
        <v>0</v>
      </c>
      <c r="AR781" s="1">
        <f t="shared" ref="AR781" si="7325">AH781*AM781+AJ781*AM784-AI781*AN781-AK781*AN784</f>
        <v>202.65097912384923</v>
      </c>
      <c r="AS781" s="9">
        <f t="shared" ref="AS781" si="7326">(AH781*AN781+AI781*AM781+AJ781*AN784+AK781*AM784)</f>
        <v>0</v>
      </c>
      <c r="AT781" s="2">
        <f t="shared" ref="AT781" si="7327">AH781*AO781+AJ781*AO784-AI781*AP781-AK781*AP784</f>
        <v>0</v>
      </c>
      <c r="AU781" s="8">
        <f t="shared" ref="AU781" si="7328">(AH781*AP781+AI781*AO781+AJ781*AP784+AK781*AO784)</f>
        <v>-50.954155506076631</v>
      </c>
      <c r="AV781" s="20"/>
      <c r="AW781" s="1">
        <v>1</v>
      </c>
      <c r="AX781" s="9">
        <v>0</v>
      </c>
      <c r="AY781" s="2">
        <v>0</v>
      </c>
      <c r="AZ781" s="8">
        <f t="shared" ref="AZ781:AZ844" si="7329">IF(0=(1-$AX$9*$AY$9*$B781^2),10^18,$B781*$AY$9/(1-$AX$9*$AY$9*$B781^2))</f>
        <v>-0.96315768049050898</v>
      </c>
      <c r="BB781" s="1">
        <f t="shared" ref="BB781" si="7330">AR781*AW781+AT781*AW784-AS781*AX781-AU781*AX784</f>
        <v>202.65097912384923</v>
      </c>
      <c r="BC781" s="9">
        <f t="shared" ref="BC781" si="7331">(AR781*AX781+AS781*AW781+AT781*AX784+AU781*AW784)</f>
        <v>0</v>
      </c>
      <c r="BD781" s="2">
        <f t="shared" ref="BD781" si="7332">AR781*AY781+AT781*AY784-AS781*AZ781-AU781*AZ784</f>
        <v>0</v>
      </c>
      <c r="BE781" s="8">
        <f t="shared" ref="BE781" si="7333">(AR781*AZ781+AS781*AY781+AT781*AZ784+AU781*AY784)</f>
        <v>-246.13900250813381</v>
      </c>
      <c r="BG781" s="1">
        <v>1</v>
      </c>
      <c r="BH781" s="7">
        <v>0</v>
      </c>
      <c r="BI781" s="2">
        <v>0</v>
      </c>
      <c r="BJ781" s="8">
        <v>0</v>
      </c>
      <c r="BK781" s="20"/>
      <c r="BL781" s="1">
        <f t="shared" ref="BL781" si="7334">BB781*BG781+BD781*BG784-BC781*BH781-BE781*BH784</f>
        <v>663.58072078068096</v>
      </c>
      <c r="BM781" s="9">
        <f t="shared" ref="BM781" si="7335">(BB781*BH781+BC781*BG781+BD781*BH784+BE781*BG784)</f>
        <v>0</v>
      </c>
      <c r="BN781" s="2">
        <f t="shared" ref="BN781" si="7336">BB781*BI781+BD781*BI784-BC781*BJ781-BE781*BJ784</f>
        <v>0</v>
      </c>
      <c r="BO781" s="8">
        <f t="shared" ref="BO781" si="7337">(BB781*BJ781+BC781*BI781+BD781*BJ784+BE781*BI784)</f>
        <v>-246.13900250813381</v>
      </c>
      <c r="BP781" s="20"/>
      <c r="BQ781" s="16">
        <v>1</v>
      </c>
      <c r="BR781" s="23">
        <v>0</v>
      </c>
      <c r="BS781" s="14">
        <v>0</v>
      </c>
      <c r="BT781" s="22">
        <v>0</v>
      </c>
      <c r="BV781" s="1">
        <f t="shared" ref="BV781" si="7338">BL781*BQ781+BN781*BQ784-BM781*BR781-BO781*BR784</f>
        <v>663.58072078068096</v>
      </c>
      <c r="BW781" s="9">
        <f t="shared" ref="BW781" si="7339">(BL781*BR781+BM781*BQ781+BN781*BR784+BO781*BQ784)</f>
        <v>-246.13900250813381</v>
      </c>
      <c r="BX781" s="2">
        <f t="shared" ref="BX781" si="7340">BL781*BS781+BN781*BS784-BM781*BT781-BO781*BT784</f>
        <v>0</v>
      </c>
      <c r="BY781" s="8">
        <f t="shared" ref="BY781" si="7341">(BL781*BT781+BM781*BS781+BN781*BT784+BO781*BS784)</f>
        <v>-246.13900250813381</v>
      </c>
      <c r="CA781" s="28">
        <f t="shared" ref="CA781" si="7342">20*LOG(((1+$BR$9)/$BR$9)/((BV781+BV784)^2+(BW781+BW784)^2)^0.5)</f>
        <v>-60.15102815254042</v>
      </c>
      <c r="CC781" s="114">
        <f t="shared" ref="CC781" si="7343">((BV781^2+BW781^2)^0.5)/((BV784^2+BW784^2)^0.5)</f>
        <v>0.37093512204550749</v>
      </c>
      <c r="CD781" s="13"/>
      <c r="CE781" s="33"/>
      <c r="CF781" s="33"/>
      <c r="CG781" s="33"/>
      <c r="CH781" s="33"/>
    </row>
    <row r="782" spans="2:86" ht="18.600000000000001" customHeight="1" thickBot="1">
      <c r="D782" s="3"/>
      <c r="G782" s="4"/>
      <c r="I782" s="3"/>
      <c r="L782" s="4"/>
      <c r="N782" s="3"/>
      <c r="Q782" s="4"/>
      <c r="S782" s="3"/>
      <c r="V782" s="4"/>
      <c r="X782" s="3"/>
      <c r="AA782" s="4"/>
      <c r="AC782" s="3"/>
      <c r="AF782" s="4"/>
      <c r="AH782" s="3"/>
      <c r="AK782" s="4"/>
      <c r="AM782" s="3"/>
      <c r="AP782" s="4"/>
      <c r="AR782" s="3"/>
      <c r="AU782" s="4"/>
      <c r="AW782" s="3"/>
      <c r="AZ782" s="4"/>
      <c r="BB782" s="3"/>
      <c r="BE782" s="4"/>
      <c r="BG782" s="3"/>
      <c r="BJ782" s="4"/>
      <c r="BL782" s="3"/>
      <c r="BO782" s="4"/>
      <c r="BQ782" s="16"/>
      <c r="BR782" s="14"/>
      <c r="BS782" s="14"/>
      <c r="BT782" s="17"/>
      <c r="BV782" s="3"/>
      <c r="BY782" s="4"/>
      <c r="CC782" s="115"/>
      <c r="CD782" s="13"/>
      <c r="CE782" s="33"/>
      <c r="CF782" s="33"/>
      <c r="CG782" s="33"/>
      <c r="CH782" s="33"/>
    </row>
    <row r="783" spans="2:86" ht="18.600000000000001" customHeight="1" thickBot="1">
      <c r="D783" s="271" t="s">
        <v>141</v>
      </c>
      <c r="E783" s="272"/>
      <c r="F783" s="273" t="s">
        <v>142</v>
      </c>
      <c r="G783" s="274"/>
      <c r="H783" s="237"/>
      <c r="I783" s="271" t="s">
        <v>143</v>
      </c>
      <c r="J783" s="272"/>
      <c r="K783" s="273" t="s">
        <v>144</v>
      </c>
      <c r="L783" s="274"/>
      <c r="N783" s="262" t="s">
        <v>145</v>
      </c>
      <c r="O783" s="263"/>
      <c r="P783" s="264" t="s">
        <v>146</v>
      </c>
      <c r="Q783" s="265"/>
      <c r="S783" s="271" t="s">
        <v>147</v>
      </c>
      <c r="T783" s="272"/>
      <c r="U783" s="273" t="s">
        <v>148</v>
      </c>
      <c r="V783" s="274"/>
      <c r="W783" s="20"/>
      <c r="X783" s="262" t="s">
        <v>149</v>
      </c>
      <c r="Y783" s="263"/>
      <c r="Z783" s="264" t="s">
        <v>150</v>
      </c>
      <c r="AA783" s="265"/>
      <c r="AB783" s="20"/>
      <c r="AC783" s="271" t="s">
        <v>151</v>
      </c>
      <c r="AD783" s="272"/>
      <c r="AE783" s="273" t="s">
        <v>152</v>
      </c>
      <c r="AF783" s="274"/>
      <c r="AG783" s="20"/>
      <c r="AH783" s="262" t="s">
        <v>153</v>
      </c>
      <c r="AI783" s="263"/>
      <c r="AJ783" s="264" t="s">
        <v>154</v>
      </c>
      <c r="AK783" s="265"/>
      <c r="AL783" s="20"/>
      <c r="AM783" s="271" t="s">
        <v>155</v>
      </c>
      <c r="AN783" s="272"/>
      <c r="AO783" s="273" t="s">
        <v>156</v>
      </c>
      <c r="AP783" s="274"/>
      <c r="AR783" s="262" t="s">
        <v>157</v>
      </c>
      <c r="AS783" s="263"/>
      <c r="AT783" s="264" t="s">
        <v>158</v>
      </c>
      <c r="AU783" s="265"/>
      <c r="AV783" s="41"/>
      <c r="AW783" s="271" t="s">
        <v>159</v>
      </c>
      <c r="AX783" s="272"/>
      <c r="AY783" s="273" t="s">
        <v>160</v>
      </c>
      <c r="AZ783" s="274"/>
      <c r="BA783" s="20"/>
      <c r="BB783" s="262" t="s">
        <v>161</v>
      </c>
      <c r="BC783" s="263"/>
      <c r="BD783" s="264" t="s">
        <v>162</v>
      </c>
      <c r="BE783" s="265"/>
      <c r="BF783" s="41"/>
      <c r="BG783" s="271" t="s">
        <v>163</v>
      </c>
      <c r="BH783" s="272"/>
      <c r="BI783" s="273" t="s">
        <v>164</v>
      </c>
      <c r="BJ783" s="274"/>
      <c r="BK783" s="41"/>
      <c r="BL783" s="262" t="s">
        <v>165</v>
      </c>
      <c r="BM783" s="263"/>
      <c r="BN783" s="264" t="s">
        <v>166</v>
      </c>
      <c r="BO783" s="265"/>
      <c r="BP783" s="41"/>
      <c r="BQ783" s="271" t="s">
        <v>167</v>
      </c>
      <c r="BR783" s="272"/>
      <c r="BS783" s="273" t="s">
        <v>168</v>
      </c>
      <c r="BT783" s="274"/>
      <c r="BU783" s="20"/>
      <c r="BV783" s="262" t="s">
        <v>169</v>
      </c>
      <c r="BW783" s="263"/>
      <c r="BX783" s="264" t="s">
        <v>170</v>
      </c>
      <c r="BY783" s="265"/>
      <c r="CA783" s="55" t="s">
        <v>35</v>
      </c>
      <c r="CC783" s="116" t="s">
        <v>75</v>
      </c>
      <c r="CD783" s="13"/>
      <c r="CE783" s="33"/>
      <c r="CF783" s="33"/>
      <c r="CG783" s="33"/>
      <c r="CH783" s="33"/>
    </row>
    <row r="784" spans="2:86" ht="18.600000000000001" customHeight="1" thickTop="1" thickBot="1">
      <c r="D784" s="1">
        <v>0</v>
      </c>
      <c r="E784" s="9">
        <f t="shared" ref="E784" si="7344">$E$9*$B781</f>
        <v>2.6360320000000006</v>
      </c>
      <c r="F784" s="2">
        <v>1</v>
      </c>
      <c r="G784" s="8">
        <v>0</v>
      </c>
      <c r="I784" s="1">
        <v>0</v>
      </c>
      <c r="J784" s="9">
        <v>0</v>
      </c>
      <c r="K784" s="2">
        <v>1</v>
      </c>
      <c r="L784" s="8">
        <v>0</v>
      </c>
      <c r="N784" s="1">
        <f t="shared" ref="N784" si="7345">D784*I781+F784*I784-E784*J781-G784*J784</f>
        <v>0</v>
      </c>
      <c r="O784" s="9">
        <f t="shared" ref="O784" si="7346">(D784*J781+E784*I781+F784*J784+G784*I784)</f>
        <v>2.6360320000000006</v>
      </c>
      <c r="P784" s="2">
        <f t="shared" ref="P784" si="7347">D784*K781+F784*K784-E784*L781-G784*L784</f>
        <v>44.454565649822385</v>
      </c>
      <c r="Q784" s="8">
        <f t="shared" ref="Q784" si="7348">(D784*L781+E784*K781+F784*L784+G784*K784)</f>
        <v>0</v>
      </c>
      <c r="S784" s="1">
        <v>0</v>
      </c>
      <c r="T784" s="9">
        <f t="shared" ref="T784" si="7349">$T$9*$B781</f>
        <v>3.3853120000000003</v>
      </c>
      <c r="U784" s="2">
        <v>1</v>
      </c>
      <c r="V784" s="8">
        <v>0</v>
      </c>
      <c r="X784" s="1">
        <f t="shared" ref="X784" si="7350">N784*S781+P784*S784-O784*T781-Q784*T784</f>
        <v>0</v>
      </c>
      <c r="Y784" s="9">
        <f t="shared" ref="Y784" si="7351">(N784*T781+O784*S781+P784*T784+Q784*S784)</f>
        <v>153.12860654913152</v>
      </c>
      <c r="Z784" s="2">
        <f t="shared" ref="Z784" si="7352">N784*U781+P784*U784-O784*V781-Q784*V784</f>
        <v>44.454565649822385</v>
      </c>
      <c r="AA784" s="8">
        <f t="shared" ref="AA784" si="7353">(N784*V781+O784*U781+P784*V784+Q784*U784)</f>
        <v>0</v>
      </c>
      <c r="AB784" s="20"/>
      <c r="AC784" s="1">
        <v>0</v>
      </c>
      <c r="AD784" s="9">
        <v>0</v>
      </c>
      <c r="AE784" s="2">
        <v>1</v>
      </c>
      <c r="AF784" s="8">
        <v>0</v>
      </c>
      <c r="AH784" s="1">
        <f t="shared" ref="AH784" si="7354">X784*AC781+Z784*AC784-Y784*AD781-AA784*AD784</f>
        <v>0</v>
      </c>
      <c r="AI784" s="9">
        <f t="shared" ref="AI784" si="7355">(X784*AD781+Y784*AC781+Z784*AD784+AA784*AC784)</f>
        <v>153.12860654913152</v>
      </c>
      <c r="AJ784" s="2">
        <f t="shared" ref="AJ784" si="7356">X784*AE781+Z784*AE784-Y784*AF781-AA784*AF784</f>
        <v>137.37094627485334</v>
      </c>
      <c r="AK784" s="8">
        <f t="shared" ref="AK784" si="7357">(X784*AF781+Y784*AE781+Z784*AF784+AA784*AE784)</f>
        <v>0</v>
      </c>
      <c r="AM784" s="1">
        <v>0</v>
      </c>
      <c r="AN784" s="9">
        <f t="shared" ref="AN784" si="7358">$AN$9*$B781</f>
        <v>2.8622720000000004</v>
      </c>
      <c r="AO784" s="2">
        <v>1</v>
      </c>
      <c r="AP784" s="8">
        <v>0</v>
      </c>
      <c r="AR784" s="1">
        <f t="shared" ref="AR784" si="7359">AH784*AM781+AJ784*AM784-AI784*AN781-AK784*AN784</f>
        <v>0</v>
      </c>
      <c r="AS784" s="9">
        <f t="shared" ref="AS784" si="7360">(AH784*AN781+AI784*AM781+AJ784*AN784+AK784*AM784)</f>
        <v>546.32161968514856</v>
      </c>
      <c r="AT784" s="2">
        <f t="shared" ref="AT784" si="7361">AH784*AO781+AJ784*AO784-AI784*AP781-AK784*AP784</f>
        <v>137.37094627485334</v>
      </c>
      <c r="AU784" s="8">
        <f t="shared" ref="AU784" si="7362">(AH784*AP781+AI784*AO781+AJ784*AP784+AK784*AO784)</f>
        <v>0</v>
      </c>
      <c r="AV784" s="20"/>
      <c r="AW784" s="1">
        <v>0</v>
      </c>
      <c r="AX784" s="9">
        <v>0</v>
      </c>
      <c r="AY784" s="2">
        <v>1</v>
      </c>
      <c r="AZ784" s="8">
        <v>0</v>
      </c>
      <c r="BB784" s="1">
        <f t="shared" ref="BB784" si="7363">AR784*AW781+AT784*AW784-AS784*AX781-AU784*AX784</f>
        <v>0</v>
      </c>
      <c r="BC784" s="9">
        <f t="shared" ref="BC784" si="7364">(AR784*AX781+AS784*AW781+AT784*AX784+AU784*AW784)</f>
        <v>546.32161968514856</v>
      </c>
      <c r="BD784" s="2">
        <f t="shared" ref="BD784" si="7365">AR784*AY781+AT784*AY784-AS784*AZ781-AU784*AZ784</f>
        <v>663.56481029261909</v>
      </c>
      <c r="BE784" s="8">
        <f t="shared" ref="BE784" si="7366">(AR784*AZ781+AS784*AY781+AT784*AZ784+AU784*AY784)</f>
        <v>0</v>
      </c>
      <c r="BG784" s="1">
        <v>0</v>
      </c>
      <c r="BH784" s="9">
        <f t="shared" ref="BH784" si="7367">$BH$9*$B781</f>
        <v>1.8726400000000001</v>
      </c>
      <c r="BI784" s="2">
        <v>1</v>
      </c>
      <c r="BJ784" s="8">
        <v>0</v>
      </c>
      <c r="BK784" s="20"/>
      <c r="BL784" s="1">
        <f t="shared" ref="BL784" si="7368">BB784*BG781+BD784*BG784-BC784*BH781-BE784*BH784</f>
        <v>0</v>
      </c>
      <c r="BM784" s="9">
        <f t="shared" ref="BM784" si="7369">(BB784*BH781+BC784*BG781+BD784*BH784+BE784*BG784)</f>
        <v>1788.9396260315189</v>
      </c>
      <c r="BN784" s="2">
        <f t="shared" ref="BN784" si="7370">BB784*BI781+BD784*BI784-BC784*BJ781-BE784*BJ784</f>
        <v>663.56481029261909</v>
      </c>
      <c r="BO784" s="8">
        <f t="shared" ref="BO784" si="7371">(BB784*BJ781+BC784*BI781+BD784*BJ784+BE784*BI784)</f>
        <v>0</v>
      </c>
      <c r="BP784" s="20"/>
      <c r="BQ784" s="18">
        <f t="shared" ref="BQ784:BQ847" si="7372">1/$BR$9</f>
        <v>1</v>
      </c>
      <c r="BR784" s="25">
        <v>0</v>
      </c>
      <c r="BS784" s="19">
        <v>1</v>
      </c>
      <c r="BT784" s="24">
        <v>0</v>
      </c>
      <c r="BV784" s="1">
        <f t="shared" ref="BV784" si="7373">BL784*BQ781+BN784*BQ784-BM784*BR781-BO784*BR784</f>
        <v>663.56481029261909</v>
      </c>
      <c r="BW784" s="9">
        <f t="shared" ref="BW784" si="7374">(BL784*BR781+BM784*BQ781+BN784*BR784+BO784*BQ784)</f>
        <v>1788.9396260315189</v>
      </c>
      <c r="BX784" s="2">
        <f t="shared" ref="BX784" si="7375">BL784*BS781+BN784*BS784-BM784*BT781-BO784*BT784</f>
        <v>663.56481029261909</v>
      </c>
      <c r="BY784" s="8">
        <f t="shared" ref="BY784" si="7376">(BL784*BT781+BM784*BS781+BN784*BT784+BO784*BS784)</f>
        <v>0</v>
      </c>
      <c r="CA784" s="56">
        <f t="shared" ref="CA784" si="7377">(180/PI())*ATAN(-1*(BW781+BW784)/(BV781+BV784))</f>
        <v>-49.297275468160052</v>
      </c>
      <c r="CC784" s="117">
        <f t="shared" ref="CC784" si="7378">20*LOG(((1-(10^(CA781/20)^2)*(1-((1-CC781)/(1+CC781))^2))^0.5))</f>
        <v>-3.3113554675010112E-6</v>
      </c>
      <c r="CD784" s="13"/>
      <c r="CE784" s="33"/>
      <c r="CF784" s="33"/>
      <c r="CG784" s="33"/>
      <c r="CH784" s="33"/>
    </row>
    <row r="785" spans="2:86" ht="18.600000000000001" customHeight="1"/>
    <row r="786" spans="2:86" ht="18.600000000000001" customHeight="1" thickBot="1">
      <c r="E786" s="6" t="s">
        <v>3</v>
      </c>
      <c r="J786" s="6" t="s">
        <v>5</v>
      </c>
      <c r="O786" s="6" t="s">
        <v>10</v>
      </c>
      <c r="T786" s="6" t="s">
        <v>6</v>
      </c>
      <c r="Y786" s="6" t="s">
        <v>11</v>
      </c>
      <c r="AD786" s="6" t="s">
        <v>12</v>
      </c>
      <c r="AI786" s="6" t="s">
        <v>13</v>
      </c>
      <c r="AN786" s="6" t="s">
        <v>14</v>
      </c>
      <c r="AS786" s="6" t="s">
        <v>15</v>
      </c>
      <c r="AX786" s="6" t="s">
        <v>19</v>
      </c>
      <c r="BC786" s="6" t="s">
        <v>17</v>
      </c>
      <c r="BH786" s="6" t="s">
        <v>20</v>
      </c>
      <c r="BM786" s="6" t="s">
        <v>18</v>
      </c>
      <c r="BQ786" s="26" t="s">
        <v>16</v>
      </c>
      <c r="BR786" s="26"/>
      <c r="BS786" s="21"/>
      <c r="BT786" s="21"/>
      <c r="BU786" s="21"/>
      <c r="BV786" s="21"/>
      <c r="BW786" s="26" t="s">
        <v>21</v>
      </c>
      <c r="BX786" s="21"/>
      <c r="BY786" s="21"/>
    </row>
    <row r="787" spans="2:86" ht="18.600000000000001" customHeight="1" thickBot="1">
      <c r="B787" s="11"/>
      <c r="D787" s="266" t="s">
        <v>113</v>
      </c>
      <c r="E787" s="267"/>
      <c r="F787" s="268" t="s">
        <v>114</v>
      </c>
      <c r="G787" s="269"/>
      <c r="H787" s="237"/>
      <c r="I787" s="262" t="s">
        <v>0</v>
      </c>
      <c r="J787" s="263"/>
      <c r="K787" s="264" t="s">
        <v>1</v>
      </c>
      <c r="L787" s="265"/>
      <c r="M787" s="21"/>
      <c r="N787" s="262" t="s">
        <v>115</v>
      </c>
      <c r="O787" s="263"/>
      <c r="P787" s="264" t="s">
        <v>116</v>
      </c>
      <c r="Q787" s="265"/>
      <c r="R787" s="21"/>
      <c r="S787" s="266" t="s">
        <v>117</v>
      </c>
      <c r="T787" s="267"/>
      <c r="U787" s="268" t="s">
        <v>118</v>
      </c>
      <c r="V787" s="269"/>
      <c r="W787" s="20"/>
      <c r="X787" s="262" t="s">
        <v>119</v>
      </c>
      <c r="Y787" s="263"/>
      <c r="Z787" s="264" t="s">
        <v>120</v>
      </c>
      <c r="AA787" s="265"/>
      <c r="AB787" s="20"/>
      <c r="AC787" s="262" t="s">
        <v>121</v>
      </c>
      <c r="AD787" s="263"/>
      <c r="AE787" s="264" t="s">
        <v>7</v>
      </c>
      <c r="AF787" s="265"/>
      <c r="AG787" s="20"/>
      <c r="AH787" s="262" t="s">
        <v>122</v>
      </c>
      <c r="AI787" s="263"/>
      <c r="AJ787" s="264" t="s">
        <v>123</v>
      </c>
      <c r="AK787" s="265"/>
      <c r="AL787" s="20"/>
      <c r="AM787" s="266" t="s">
        <v>124</v>
      </c>
      <c r="AN787" s="267"/>
      <c r="AO787" s="268" t="s">
        <v>125</v>
      </c>
      <c r="AP787" s="269"/>
      <c r="AQ787" s="21"/>
      <c r="AR787" s="262" t="s">
        <v>126</v>
      </c>
      <c r="AS787" s="263"/>
      <c r="AT787" s="264" t="s">
        <v>2</v>
      </c>
      <c r="AU787" s="265"/>
      <c r="AV787" s="41"/>
      <c r="AW787" s="262" t="s">
        <v>127</v>
      </c>
      <c r="AX787" s="263"/>
      <c r="AY787" s="264" t="s">
        <v>128</v>
      </c>
      <c r="AZ787" s="265"/>
      <c r="BA787" s="20"/>
      <c r="BB787" s="262" t="s">
        <v>129</v>
      </c>
      <c r="BC787" s="263"/>
      <c r="BD787" s="264" t="s">
        <v>130</v>
      </c>
      <c r="BE787" s="265"/>
      <c r="BF787" s="41"/>
      <c r="BG787" s="266" t="s">
        <v>131</v>
      </c>
      <c r="BH787" s="267"/>
      <c r="BI787" s="268" t="s">
        <v>132</v>
      </c>
      <c r="BJ787" s="269"/>
      <c r="BK787" s="41"/>
      <c r="BL787" s="262" t="s">
        <v>133</v>
      </c>
      <c r="BM787" s="263"/>
      <c r="BN787" s="264" t="s">
        <v>134</v>
      </c>
      <c r="BO787" s="265"/>
      <c r="BP787" s="41"/>
      <c r="BQ787" s="262" t="s">
        <v>135</v>
      </c>
      <c r="BR787" s="263"/>
      <c r="BS787" s="264" t="s">
        <v>136</v>
      </c>
      <c r="BT787" s="265"/>
      <c r="BU787" s="20"/>
      <c r="BV787" s="262" t="s">
        <v>137</v>
      </c>
      <c r="BW787" s="263"/>
      <c r="BX787" s="264" t="s">
        <v>138</v>
      </c>
      <c r="BY787" s="265"/>
      <c r="CA787" s="27" t="s">
        <v>8</v>
      </c>
      <c r="CC787" s="113" t="s">
        <v>74</v>
      </c>
      <c r="CD787" s="13"/>
      <c r="CE787" s="33"/>
      <c r="CF787" s="33"/>
      <c r="CG787" s="33"/>
      <c r="CH787" s="33"/>
    </row>
    <row r="788" spans="2:86" ht="18.600000000000001" customHeight="1" thickTop="1" thickBot="1">
      <c r="B788" s="37">
        <v>2.2599999999999998</v>
      </c>
      <c r="D788" s="1">
        <v>1</v>
      </c>
      <c r="E788" s="7">
        <v>0</v>
      </c>
      <c r="F788" s="2">
        <v>0</v>
      </c>
      <c r="G788" s="8">
        <v>0</v>
      </c>
      <c r="I788" s="1">
        <v>1</v>
      </c>
      <c r="J788" s="9">
        <v>0</v>
      </c>
      <c r="K788" s="2">
        <v>0</v>
      </c>
      <c r="L788" s="8">
        <f t="shared" ref="L788:L851" si="7379">IF(0=(1-$J$9*$K$9*$B788^2),10^18,$B788*$K$9/(1-$J$9*$K$9*$B788^2))</f>
        <v>-14.739121795493752</v>
      </c>
      <c r="N788" s="1">
        <f t="shared" ref="N788" si="7380">D788*I788+F788*I791-E788*J788-G788*J791</f>
        <v>1</v>
      </c>
      <c r="O788" s="9">
        <f t="shared" ref="O788" si="7381">(D788*J788+E788*I788+F788*J791+G788*I791)</f>
        <v>0</v>
      </c>
      <c r="P788" s="2">
        <f t="shared" ref="P788" si="7382">D788*K788+F788*K791-E788*L788-G788*L791</f>
        <v>0</v>
      </c>
      <c r="Q788" s="8">
        <f t="shared" ref="Q788" si="7383">(D788*L788+E788*K788+F788*L791+G788*K791)</f>
        <v>-14.739121795493752</v>
      </c>
      <c r="S788" s="1">
        <v>1</v>
      </c>
      <c r="T788" s="7">
        <v>0</v>
      </c>
      <c r="U788" s="2">
        <v>0</v>
      </c>
      <c r="V788" s="8">
        <v>0</v>
      </c>
      <c r="X788" s="1">
        <f t="shared" ref="X788" si="7384">N788*S788+P788*S791-O788*T788-Q788*T791</f>
        <v>51.342030579137131</v>
      </c>
      <c r="Y788" s="9">
        <f t="shared" ref="Y788" si="7385">(N788*T788+O788*S788+P788*T791+Q788*S791)</f>
        <v>0</v>
      </c>
      <c r="Z788" s="2">
        <f t="shared" ref="Z788" si="7386">N788*U788+P788*U791-O788*V788-Q788*V791</f>
        <v>0</v>
      </c>
      <c r="AA788" s="8">
        <f t="shared" ref="AA788" si="7387">(N788*V788+O788*U788+P788*V791+Q788*U791)</f>
        <v>-14.739121795493752</v>
      </c>
      <c r="AB788" s="20"/>
      <c r="AC788" s="1">
        <v>1</v>
      </c>
      <c r="AD788" s="9">
        <v>0</v>
      </c>
      <c r="AE788" s="2">
        <v>0</v>
      </c>
      <c r="AF788" s="8">
        <f t="shared" ref="AF788:AF851" si="7388">IF(0=(1-$AE$9*$AD$9*$B788^2),10^18,$B788*$AE$9/(1-$AE$9*$AD$9*$B788^2))</f>
        <v>-0.59747767180836797</v>
      </c>
      <c r="AH788" s="1">
        <f t="shared" ref="AH788" si="7389">X788*AC788+Z788*AC791-Y788*AD788-AA788*AD791</f>
        <v>51.342030579137131</v>
      </c>
      <c r="AI788" s="9">
        <f t="shared" ref="AI788" si="7390">(X788*AD788+Y788*AC788+Z788*AD791+AA788*AC791)</f>
        <v>0</v>
      </c>
      <c r="AJ788" s="2">
        <f t="shared" ref="AJ788" si="7391">X788*AE788+Z788*AE791-Y788*AF788-AA788*AF791</f>
        <v>0</v>
      </c>
      <c r="AK788" s="8">
        <f t="shared" ref="AK788" si="7392">(X788*AF788+Y788*AE788+Z788*AF791+AA788*AE791)</f>
        <v>-45.414838691830639</v>
      </c>
      <c r="AM788" s="1">
        <v>1</v>
      </c>
      <c r="AN788" s="7">
        <v>0</v>
      </c>
      <c r="AO788" s="2">
        <v>0</v>
      </c>
      <c r="AP788" s="8">
        <v>0</v>
      </c>
      <c r="AR788" s="1">
        <f t="shared" ref="AR788" si="7393">AH788*AM788+AJ788*AM791-AI788*AN788-AK788*AN791</f>
        <v>182.49227336888902</v>
      </c>
      <c r="AS788" s="9">
        <f t="shared" ref="AS788" si="7394">(AH788*AN788+AI788*AM788+AJ788*AN791+AK788*AM791)</f>
        <v>0</v>
      </c>
      <c r="AT788" s="2">
        <f t="shared" ref="AT788" si="7395">AH788*AO788+AJ788*AO791-AI788*AP788-AK788*AP791</f>
        <v>0</v>
      </c>
      <c r="AU788" s="8">
        <f t="shared" ref="AU788" si="7396">(AH788*AP788+AI788*AO788+AJ788*AP791+AK788*AO791)</f>
        <v>-45.414838691830639</v>
      </c>
      <c r="AV788" s="20"/>
      <c r="AW788" s="1">
        <v>1</v>
      </c>
      <c r="AX788" s="9">
        <v>0</v>
      </c>
      <c r="AY788" s="2">
        <v>0</v>
      </c>
      <c r="AZ788" s="8">
        <f t="shared" ref="AZ788:AZ851" si="7397">IF(0=(1-$AX$9*$AY$9*$B788^2),10^18,$B788*$AY$9/(1-$AX$9*$AY$9*$B788^2))</f>
        <v>-0.94569668316427336</v>
      </c>
      <c r="BB788" s="1">
        <f t="shared" ref="BB788" si="7398">AR788*AW788+AT788*AW791-AS788*AX788-AU788*AX791</f>
        <v>182.49227336888902</v>
      </c>
      <c r="BC788" s="9">
        <f t="shared" ref="BC788" si="7399">(AR788*AX788+AS788*AW788+AT788*AX791+AU788*AW791)</f>
        <v>0</v>
      </c>
      <c r="BD788" s="2">
        <f t="shared" ref="BD788" si="7400">AR788*AY788+AT788*AY791-AS788*AZ788-AU788*AZ791</f>
        <v>0</v>
      </c>
      <c r="BE788" s="8">
        <f t="shared" ref="BE788" si="7401">(AR788*AZ788+AS788*AY788+AT788*AZ791+AU788*AY791)</f>
        <v>-217.99717631989682</v>
      </c>
      <c r="BG788" s="1">
        <v>1</v>
      </c>
      <c r="BH788" s="7">
        <v>0</v>
      </c>
      <c r="BI788" s="2">
        <v>0</v>
      </c>
      <c r="BJ788" s="8">
        <v>0</v>
      </c>
      <c r="BK788" s="20"/>
      <c r="BL788" s="1">
        <f t="shared" ref="BL788" si="7402">BB788*BG788+BD788*BG791-BC788*BH788-BE788*BH791</f>
        <v>594.36741842064919</v>
      </c>
      <c r="BM788" s="9">
        <f t="shared" ref="BM788" si="7403">(BB788*BH788+BC788*BG788+BD788*BH791+BE788*BG791)</f>
        <v>0</v>
      </c>
      <c r="BN788" s="2">
        <f t="shared" ref="BN788" si="7404">BB788*BI788+BD788*BI791-BC788*BJ788-BE788*BJ791</f>
        <v>0</v>
      </c>
      <c r="BO788" s="8">
        <f t="shared" ref="BO788" si="7405">(BB788*BJ788+BC788*BI788+BD788*BJ791+BE788*BI791)</f>
        <v>-217.99717631989682</v>
      </c>
      <c r="BP788" s="20"/>
      <c r="BQ788" s="16">
        <v>1</v>
      </c>
      <c r="BR788" s="23">
        <v>0</v>
      </c>
      <c r="BS788" s="14">
        <v>0</v>
      </c>
      <c r="BT788" s="22">
        <v>0</v>
      </c>
      <c r="BV788" s="1">
        <f t="shared" ref="BV788" si="7406">BL788*BQ788+BN788*BQ791-BM788*BR788-BO788*BR791</f>
        <v>594.36741842064919</v>
      </c>
      <c r="BW788" s="9">
        <f t="shared" ref="BW788" si="7407">(BL788*BR788+BM788*BQ788+BN788*BR791+BO788*BQ791)</f>
        <v>-217.99717631989682</v>
      </c>
      <c r="BX788" s="2">
        <f t="shared" ref="BX788" si="7408">BL788*BS788+BN788*BS791-BM788*BT788-BO788*BT791</f>
        <v>0</v>
      </c>
      <c r="BY788" s="8">
        <f t="shared" ref="BY788" si="7409">(BL788*BT788+BM788*BS788+BN788*BT791+BO788*BS791)</f>
        <v>-217.99717631989682</v>
      </c>
      <c r="CA788" s="28">
        <f t="shared" ref="CA788" si="7410">20*LOG(((1+$BR$9)/$BR$9)/((BV788+BV791)^2+(BW788+BW791)^2)^0.5)</f>
        <v>-59.268638651155868</v>
      </c>
      <c r="CC788" s="114">
        <f t="shared" ref="CC788" si="7411">((BV788^2+BW788^2)^0.5)/((BV791^2+BW791^2)^0.5)</f>
        <v>0.36678138299403351</v>
      </c>
      <c r="CD788" s="13"/>
      <c r="CE788" s="33"/>
      <c r="CF788" s="33"/>
      <c r="CG788" s="33"/>
      <c r="CH788" s="33"/>
    </row>
    <row r="789" spans="2:86" ht="18.600000000000001" customHeight="1" thickBot="1">
      <c r="D789" s="3"/>
      <c r="G789" s="4"/>
      <c r="I789" s="3"/>
      <c r="L789" s="4"/>
      <c r="N789" s="3"/>
      <c r="Q789" s="4"/>
      <c r="S789" s="3"/>
      <c r="V789" s="4"/>
      <c r="X789" s="3"/>
      <c r="AA789" s="4"/>
      <c r="AC789" s="3"/>
      <c r="AF789" s="4"/>
      <c r="AH789" s="3"/>
      <c r="AK789" s="4"/>
      <c r="AM789" s="3"/>
      <c r="AP789" s="4"/>
      <c r="AR789" s="3"/>
      <c r="AU789" s="4"/>
      <c r="AW789" s="3"/>
      <c r="AZ789" s="4"/>
      <c r="BB789" s="3"/>
      <c r="BE789" s="4"/>
      <c r="BG789" s="3"/>
      <c r="BJ789" s="4"/>
      <c r="BL789" s="3"/>
      <c r="BO789" s="4"/>
      <c r="BQ789" s="16"/>
      <c r="BR789" s="14"/>
      <c r="BS789" s="14"/>
      <c r="BT789" s="17"/>
      <c r="BV789" s="3"/>
      <c r="BY789" s="4"/>
      <c r="CC789" s="115"/>
      <c r="CD789" s="13"/>
      <c r="CE789" s="33"/>
      <c r="CF789" s="33"/>
      <c r="CG789" s="33"/>
      <c r="CH789" s="33"/>
    </row>
    <row r="790" spans="2:86" ht="18.600000000000001" customHeight="1" thickBot="1">
      <c r="D790" s="271" t="s">
        <v>141</v>
      </c>
      <c r="E790" s="272"/>
      <c r="F790" s="273" t="s">
        <v>142</v>
      </c>
      <c r="G790" s="274"/>
      <c r="H790" s="237"/>
      <c r="I790" s="271" t="s">
        <v>143</v>
      </c>
      <c r="J790" s="272"/>
      <c r="K790" s="273" t="s">
        <v>144</v>
      </c>
      <c r="L790" s="274"/>
      <c r="N790" s="262" t="s">
        <v>145</v>
      </c>
      <c r="O790" s="263"/>
      <c r="P790" s="264" t="s">
        <v>146</v>
      </c>
      <c r="Q790" s="265"/>
      <c r="S790" s="271" t="s">
        <v>147</v>
      </c>
      <c r="T790" s="272"/>
      <c r="U790" s="273" t="s">
        <v>148</v>
      </c>
      <c r="V790" s="274"/>
      <c r="W790" s="20"/>
      <c r="X790" s="262" t="s">
        <v>149</v>
      </c>
      <c r="Y790" s="263"/>
      <c r="Z790" s="264" t="s">
        <v>150</v>
      </c>
      <c r="AA790" s="265"/>
      <c r="AB790" s="20"/>
      <c r="AC790" s="271" t="s">
        <v>151</v>
      </c>
      <c r="AD790" s="272"/>
      <c r="AE790" s="273" t="s">
        <v>152</v>
      </c>
      <c r="AF790" s="274"/>
      <c r="AG790" s="20"/>
      <c r="AH790" s="262" t="s">
        <v>153</v>
      </c>
      <c r="AI790" s="263"/>
      <c r="AJ790" s="264" t="s">
        <v>154</v>
      </c>
      <c r="AK790" s="265"/>
      <c r="AL790" s="20"/>
      <c r="AM790" s="271" t="s">
        <v>155</v>
      </c>
      <c r="AN790" s="272"/>
      <c r="AO790" s="273" t="s">
        <v>156</v>
      </c>
      <c r="AP790" s="274"/>
      <c r="AR790" s="262" t="s">
        <v>157</v>
      </c>
      <c r="AS790" s="263"/>
      <c r="AT790" s="264" t="s">
        <v>158</v>
      </c>
      <c r="AU790" s="265"/>
      <c r="AV790" s="41"/>
      <c r="AW790" s="271" t="s">
        <v>159</v>
      </c>
      <c r="AX790" s="272"/>
      <c r="AY790" s="273" t="s">
        <v>160</v>
      </c>
      <c r="AZ790" s="274"/>
      <c r="BA790" s="20"/>
      <c r="BB790" s="262" t="s">
        <v>161</v>
      </c>
      <c r="BC790" s="263"/>
      <c r="BD790" s="264" t="s">
        <v>162</v>
      </c>
      <c r="BE790" s="265"/>
      <c r="BF790" s="41"/>
      <c r="BG790" s="271" t="s">
        <v>163</v>
      </c>
      <c r="BH790" s="272"/>
      <c r="BI790" s="273" t="s">
        <v>164</v>
      </c>
      <c r="BJ790" s="274"/>
      <c r="BK790" s="41"/>
      <c r="BL790" s="262" t="s">
        <v>165</v>
      </c>
      <c r="BM790" s="263"/>
      <c r="BN790" s="264" t="s">
        <v>166</v>
      </c>
      <c r="BO790" s="265"/>
      <c r="BP790" s="41"/>
      <c r="BQ790" s="271" t="s">
        <v>167</v>
      </c>
      <c r="BR790" s="272"/>
      <c r="BS790" s="273" t="s">
        <v>168</v>
      </c>
      <c r="BT790" s="274"/>
      <c r="BU790" s="20"/>
      <c r="BV790" s="262" t="s">
        <v>169</v>
      </c>
      <c r="BW790" s="263"/>
      <c r="BX790" s="264" t="s">
        <v>170</v>
      </c>
      <c r="BY790" s="265"/>
      <c r="CA790" s="55" t="s">
        <v>35</v>
      </c>
      <c r="CC790" s="116" t="s">
        <v>75</v>
      </c>
      <c r="CD790" s="13"/>
      <c r="CE790" s="33"/>
      <c r="CF790" s="33"/>
      <c r="CG790" s="33"/>
      <c r="CH790" s="33"/>
    </row>
    <row r="791" spans="2:86" ht="18.600000000000001" customHeight="1" thickTop="1" thickBot="1">
      <c r="D791" s="1">
        <v>0</v>
      </c>
      <c r="E791" s="9">
        <f t="shared" ref="E791" si="7412">$E$9*$B788</f>
        <v>2.6595679999999997</v>
      </c>
      <c r="F791" s="2">
        <v>1</v>
      </c>
      <c r="G791" s="8">
        <v>0</v>
      </c>
      <c r="I791" s="1">
        <v>0</v>
      </c>
      <c r="J791" s="9">
        <v>0</v>
      </c>
      <c r="K791" s="2">
        <v>1</v>
      </c>
      <c r="L791" s="8">
        <v>0</v>
      </c>
      <c r="N791" s="1">
        <f t="shared" ref="N791" si="7413">D791*I788+F791*I791-E791*J788-G791*J791</f>
        <v>0</v>
      </c>
      <c r="O791" s="9">
        <f t="shared" ref="O791" si="7414">(D791*J788+E791*I788+F791*J791+G791*I791)</f>
        <v>2.6595679999999997</v>
      </c>
      <c r="P791" s="2">
        <f t="shared" ref="P791" si="7415">D791*K788+F791*K791-E791*L788-G791*L791</f>
        <v>40.199696675397725</v>
      </c>
      <c r="Q791" s="8">
        <f t="shared" ref="Q791" si="7416">(D791*L788+E791*K788+F791*L791+G791*K791)</f>
        <v>0</v>
      </c>
      <c r="S791" s="1">
        <v>0</v>
      </c>
      <c r="T791" s="9">
        <f t="shared" ref="T791" si="7417">$T$9*$B788</f>
        <v>3.4155379999999997</v>
      </c>
      <c r="U791" s="2">
        <v>1</v>
      </c>
      <c r="V791" s="8">
        <v>0</v>
      </c>
      <c r="X791" s="1">
        <f t="shared" ref="X791" si="7418">N791*S788+P791*S791-O791*T788-Q791*T791</f>
        <v>0</v>
      </c>
      <c r="Y791" s="9">
        <f t="shared" ref="Y791" si="7419">(N791*T788+O791*S788+P791*T791+Q791*S791)</f>
        <v>139.96315958329458</v>
      </c>
      <c r="Z791" s="2">
        <f t="shared" ref="Z791" si="7420">N791*U788+P791*U791-O791*V788-Q791*V791</f>
        <v>40.199696675397725</v>
      </c>
      <c r="AA791" s="8">
        <f t="shared" ref="AA791" si="7421">(N791*V788+O791*U788+P791*V791+Q791*U791)</f>
        <v>0</v>
      </c>
      <c r="AB791" s="20"/>
      <c r="AC791" s="1">
        <v>0</v>
      </c>
      <c r="AD791" s="9">
        <v>0</v>
      </c>
      <c r="AE791" s="2">
        <v>1</v>
      </c>
      <c r="AF791" s="8">
        <v>0</v>
      </c>
      <c r="AH791" s="1">
        <f t="shared" ref="AH791" si="7422">X791*AC788+Z791*AC791-Y791*AD788-AA791*AD791</f>
        <v>0</v>
      </c>
      <c r="AI791" s="9">
        <f t="shared" ref="AI791" si="7423">(X791*AD788+Y791*AC788+Z791*AD791+AA791*AC791)</f>
        <v>139.96315958329458</v>
      </c>
      <c r="AJ791" s="2">
        <f t="shared" ref="AJ791" si="7424">X791*AE788+Z791*AE791-Y791*AF788-AA791*AF791</f>
        <v>123.82455940216764</v>
      </c>
      <c r="AK791" s="8">
        <f t="shared" ref="AK791" si="7425">(X791*AF788+Y791*AE788+Z791*AF791+AA791*AE791)</f>
        <v>0</v>
      </c>
      <c r="AM791" s="1">
        <v>0</v>
      </c>
      <c r="AN791" s="9">
        <f t="shared" ref="AN791" si="7426">$AN$9*$B788</f>
        <v>2.8878279999999998</v>
      </c>
      <c r="AO791" s="2">
        <v>1</v>
      </c>
      <c r="AP791" s="8">
        <v>0</v>
      </c>
      <c r="AR791" s="1">
        <f t="shared" ref="AR791" si="7427">AH791*AM788+AJ791*AM791-AI791*AN788-AK791*AN791</f>
        <v>0</v>
      </c>
      <c r="AS791" s="9">
        <f t="shared" ref="AS791" si="7428">(AH791*AN788+AI791*AM788+AJ791*AN791+AK791*AM791)</f>
        <v>497.54718931253751</v>
      </c>
      <c r="AT791" s="2">
        <f t="shared" ref="AT791" si="7429">AH791*AO788+AJ791*AO791-AI791*AP788-AK791*AP791</f>
        <v>123.82455940216764</v>
      </c>
      <c r="AU791" s="8">
        <f t="shared" ref="AU791" si="7430">(AH791*AP788+AI791*AO788+AJ791*AP791+AK791*AO791)</f>
        <v>0</v>
      </c>
      <c r="AV791" s="20"/>
      <c r="AW791" s="1">
        <v>0</v>
      </c>
      <c r="AX791" s="9">
        <v>0</v>
      </c>
      <c r="AY791" s="2">
        <v>1</v>
      </c>
      <c r="AZ791" s="8">
        <v>0</v>
      </c>
      <c r="BB791" s="1">
        <f t="shared" ref="BB791" si="7431">AR791*AW788+AT791*AW791-AS791*AX788-AU791*AX791</f>
        <v>0</v>
      </c>
      <c r="BC791" s="9">
        <f t="shared" ref="BC791" si="7432">(AR791*AX788+AS791*AW788+AT791*AX791+AU791*AW791)</f>
        <v>497.54718931253751</v>
      </c>
      <c r="BD791" s="2">
        <f t="shared" ref="BD791" si="7433">AR791*AY788+AT791*AY791-AS791*AZ788-AU791*AZ791</f>
        <v>594.35328605274117</v>
      </c>
      <c r="BE791" s="8">
        <f t="shared" ref="BE791" si="7434">(AR791*AZ788+AS791*AY788+AT791*AZ791+AU791*AY791)</f>
        <v>0</v>
      </c>
      <c r="BG791" s="1">
        <v>0</v>
      </c>
      <c r="BH791" s="9">
        <f t="shared" ref="BH791" si="7435">$BH$9*$B788</f>
        <v>1.8893599999999997</v>
      </c>
      <c r="BI791" s="2">
        <v>1</v>
      </c>
      <c r="BJ791" s="8">
        <v>0</v>
      </c>
      <c r="BK791" s="20"/>
      <c r="BL791" s="1">
        <f t="shared" ref="BL791" si="7436">BB791*BG788+BD791*BG791-BC791*BH788-BE791*BH791</f>
        <v>0</v>
      </c>
      <c r="BM791" s="9">
        <f t="shared" ref="BM791" si="7437">(BB791*BH788+BC791*BG788+BD791*BH791+BE791*BG791)</f>
        <v>1620.4945138491444</v>
      </c>
      <c r="BN791" s="2">
        <f t="shared" ref="BN791" si="7438">BB791*BI788+BD791*BI791-BC791*BJ788-BE791*BJ791</f>
        <v>594.35328605274117</v>
      </c>
      <c r="BO791" s="8">
        <f t="shared" ref="BO791" si="7439">(BB791*BJ788+BC791*BI788+BD791*BJ791+BE791*BI791)</f>
        <v>0</v>
      </c>
      <c r="BP791" s="20"/>
      <c r="BQ791" s="18">
        <f t="shared" ref="BQ791:BQ854" si="7440">1/$BR$9</f>
        <v>1</v>
      </c>
      <c r="BR791" s="25">
        <v>0</v>
      </c>
      <c r="BS791" s="19">
        <v>1</v>
      </c>
      <c r="BT791" s="24">
        <v>0</v>
      </c>
      <c r="BV791" s="1">
        <f t="shared" ref="BV791" si="7441">BL791*BQ788+BN791*BQ791-BM791*BR788-BO791*BR791</f>
        <v>594.35328605274117</v>
      </c>
      <c r="BW791" s="9">
        <f t="shared" ref="BW791" si="7442">(BL791*BR788+BM791*BQ788+BN791*BR791+BO791*BQ791)</f>
        <v>1620.4945138491444</v>
      </c>
      <c r="BX791" s="2">
        <f t="shared" ref="BX791" si="7443">BL791*BS788+BN791*BS791-BM791*BT788-BO791*BT791</f>
        <v>594.35328605274117</v>
      </c>
      <c r="BY791" s="8">
        <f t="shared" ref="BY791" si="7444">(BL791*BT788+BM791*BS788+BN791*BT791+BO791*BS791)</f>
        <v>0</v>
      </c>
      <c r="CA791" s="56">
        <f t="shared" ref="CA791" si="7445">(180/PI())*ATAN(-1*(BW788+BW791)/(BV788+BV791))</f>
        <v>-49.716246371888126</v>
      </c>
      <c r="CC791" s="117">
        <f t="shared" ref="CC791" si="7446">20*LOG(((1-(10^(CA788/20)^2)*(1-((1-CC788)/(1+CC788))^2))^0.5))</f>
        <v>-4.0363592581803573E-6</v>
      </c>
      <c r="CD791" s="13"/>
      <c r="CE791" s="33"/>
      <c r="CF791" s="33"/>
      <c r="CG791" s="33"/>
      <c r="CH791" s="33"/>
    </row>
    <row r="792" spans="2:86" ht="18.600000000000001" customHeight="1"/>
    <row r="793" spans="2:86" ht="18.600000000000001" customHeight="1" thickBot="1">
      <c r="E793" s="6" t="s">
        <v>3</v>
      </c>
      <c r="J793" s="6" t="s">
        <v>5</v>
      </c>
      <c r="O793" s="6" t="s">
        <v>10</v>
      </c>
      <c r="T793" s="6" t="s">
        <v>6</v>
      </c>
      <c r="Y793" s="6" t="s">
        <v>11</v>
      </c>
      <c r="AD793" s="6" t="s">
        <v>12</v>
      </c>
      <c r="AI793" s="6" t="s">
        <v>13</v>
      </c>
      <c r="AN793" s="6" t="s">
        <v>14</v>
      </c>
      <c r="AS793" s="6" t="s">
        <v>15</v>
      </c>
      <c r="AX793" s="6" t="s">
        <v>19</v>
      </c>
      <c r="BC793" s="6" t="s">
        <v>17</v>
      </c>
      <c r="BH793" s="6" t="s">
        <v>20</v>
      </c>
      <c r="BM793" s="6" t="s">
        <v>18</v>
      </c>
      <c r="BQ793" s="26" t="s">
        <v>16</v>
      </c>
      <c r="BR793" s="26"/>
      <c r="BS793" s="21"/>
      <c r="BT793" s="21"/>
      <c r="BU793" s="21"/>
      <c r="BV793" s="21"/>
      <c r="BW793" s="26" t="s">
        <v>21</v>
      </c>
      <c r="BX793" s="21"/>
      <c r="BY793" s="21"/>
    </row>
    <row r="794" spans="2:86" ht="18.600000000000001" customHeight="1" thickBot="1">
      <c r="B794" s="11"/>
      <c r="D794" s="266" t="s">
        <v>113</v>
      </c>
      <c r="E794" s="267"/>
      <c r="F794" s="268" t="s">
        <v>114</v>
      </c>
      <c r="G794" s="269"/>
      <c r="H794" s="237"/>
      <c r="I794" s="262" t="s">
        <v>0</v>
      </c>
      <c r="J794" s="263"/>
      <c r="K794" s="264" t="s">
        <v>1</v>
      </c>
      <c r="L794" s="265"/>
      <c r="M794" s="21"/>
      <c r="N794" s="262" t="s">
        <v>115</v>
      </c>
      <c r="O794" s="263"/>
      <c r="P794" s="264" t="s">
        <v>116</v>
      </c>
      <c r="Q794" s="265"/>
      <c r="R794" s="21"/>
      <c r="S794" s="266" t="s">
        <v>117</v>
      </c>
      <c r="T794" s="267"/>
      <c r="U794" s="268" t="s">
        <v>118</v>
      </c>
      <c r="V794" s="269"/>
      <c r="W794" s="20"/>
      <c r="X794" s="262" t="s">
        <v>119</v>
      </c>
      <c r="Y794" s="263"/>
      <c r="Z794" s="264" t="s">
        <v>120</v>
      </c>
      <c r="AA794" s="265"/>
      <c r="AB794" s="20"/>
      <c r="AC794" s="262" t="s">
        <v>121</v>
      </c>
      <c r="AD794" s="263"/>
      <c r="AE794" s="264" t="s">
        <v>7</v>
      </c>
      <c r="AF794" s="265"/>
      <c r="AG794" s="20"/>
      <c r="AH794" s="262" t="s">
        <v>122</v>
      </c>
      <c r="AI794" s="263"/>
      <c r="AJ794" s="264" t="s">
        <v>123</v>
      </c>
      <c r="AK794" s="265"/>
      <c r="AL794" s="20"/>
      <c r="AM794" s="266" t="s">
        <v>124</v>
      </c>
      <c r="AN794" s="267"/>
      <c r="AO794" s="268" t="s">
        <v>125</v>
      </c>
      <c r="AP794" s="269"/>
      <c r="AQ794" s="21"/>
      <c r="AR794" s="262" t="s">
        <v>126</v>
      </c>
      <c r="AS794" s="263"/>
      <c r="AT794" s="264" t="s">
        <v>2</v>
      </c>
      <c r="AU794" s="265"/>
      <c r="AV794" s="41"/>
      <c r="AW794" s="262" t="s">
        <v>127</v>
      </c>
      <c r="AX794" s="263"/>
      <c r="AY794" s="264" t="s">
        <v>128</v>
      </c>
      <c r="AZ794" s="265"/>
      <c r="BA794" s="20"/>
      <c r="BB794" s="262" t="s">
        <v>129</v>
      </c>
      <c r="BC794" s="263"/>
      <c r="BD794" s="264" t="s">
        <v>130</v>
      </c>
      <c r="BE794" s="265"/>
      <c r="BF794" s="41"/>
      <c r="BG794" s="266" t="s">
        <v>131</v>
      </c>
      <c r="BH794" s="267"/>
      <c r="BI794" s="268" t="s">
        <v>132</v>
      </c>
      <c r="BJ794" s="269"/>
      <c r="BK794" s="41"/>
      <c r="BL794" s="262" t="s">
        <v>133</v>
      </c>
      <c r="BM794" s="263"/>
      <c r="BN794" s="264" t="s">
        <v>134</v>
      </c>
      <c r="BO794" s="265"/>
      <c r="BP794" s="41"/>
      <c r="BQ794" s="262" t="s">
        <v>135</v>
      </c>
      <c r="BR794" s="263"/>
      <c r="BS794" s="264" t="s">
        <v>136</v>
      </c>
      <c r="BT794" s="265"/>
      <c r="BU794" s="20"/>
      <c r="BV794" s="262" t="s">
        <v>137</v>
      </c>
      <c r="BW794" s="263"/>
      <c r="BX794" s="264" t="s">
        <v>138</v>
      </c>
      <c r="BY794" s="265"/>
      <c r="CA794" s="27" t="s">
        <v>8</v>
      </c>
      <c r="CC794" s="113" t="s">
        <v>74</v>
      </c>
      <c r="CD794" s="13"/>
      <c r="CE794" s="33"/>
      <c r="CF794" s="33"/>
      <c r="CG794" s="33"/>
      <c r="CH794" s="33"/>
    </row>
    <row r="795" spans="2:86" ht="18.600000000000001" customHeight="1" thickTop="1" thickBot="1">
      <c r="B795" s="37">
        <v>2.2799999999999998</v>
      </c>
      <c r="D795" s="1">
        <v>1</v>
      </c>
      <c r="E795" s="7">
        <v>0</v>
      </c>
      <c r="F795" s="2">
        <v>0</v>
      </c>
      <c r="G795" s="8">
        <v>0</v>
      </c>
      <c r="I795" s="1">
        <v>1</v>
      </c>
      <c r="J795" s="9">
        <v>0</v>
      </c>
      <c r="K795" s="2">
        <v>0</v>
      </c>
      <c r="L795" s="8">
        <f t="shared" ref="L795:L858" si="7447">IF(0=(1-$J$9*$K$9*$B795^2),10^18,$B795*$K$9/(1-$J$9*$K$9*$B795^2))</f>
        <v>-13.338048980334699</v>
      </c>
      <c r="N795" s="1">
        <f t="shared" ref="N795" si="7448">D795*I795+F795*I798-E795*J795-G795*J798</f>
        <v>1</v>
      </c>
      <c r="O795" s="9">
        <f t="shared" ref="O795" si="7449">(D795*J795+E795*I795+F795*J798+G795*I798)</f>
        <v>0</v>
      </c>
      <c r="P795" s="2">
        <f t="shared" ref="P795" si="7450">D795*K795+F795*K798-E795*L795-G795*L798</f>
        <v>0</v>
      </c>
      <c r="Q795" s="8">
        <f t="shared" ref="Q795" si="7451">(D795*L795+E795*K795+F795*L798+G795*K798)</f>
        <v>-13.338048980334699</v>
      </c>
      <c r="S795" s="1">
        <v>1</v>
      </c>
      <c r="T795" s="7">
        <v>0</v>
      </c>
      <c r="U795" s="2">
        <v>0</v>
      </c>
      <c r="V795" s="8">
        <v>0</v>
      </c>
      <c r="X795" s="1">
        <f t="shared" ref="X795" si="7452">N795*S795+P795*S798-O795*T795-Q795*T798</f>
        <v>46.959769006674016</v>
      </c>
      <c r="Y795" s="9">
        <f t="shared" ref="Y795" si="7453">(N795*T795+O795*S795+P795*T798+Q795*S798)</f>
        <v>0</v>
      </c>
      <c r="Z795" s="2">
        <f t="shared" ref="Z795" si="7454">N795*U795+P795*U798-O795*V795-Q795*V798</f>
        <v>0</v>
      </c>
      <c r="AA795" s="8">
        <f t="shared" ref="AA795" si="7455">(N795*V795+O795*U795+P795*V798+Q795*U798)</f>
        <v>-13.338048980334699</v>
      </c>
      <c r="AB795" s="20"/>
      <c r="AC795" s="1">
        <v>1</v>
      </c>
      <c r="AD795" s="9">
        <v>0</v>
      </c>
      <c r="AE795" s="2">
        <v>0</v>
      </c>
      <c r="AF795" s="8">
        <f t="shared" ref="AF795:AF858" si="7456">IF(0=(1-$AE$9*$AD$9*$B795^2),10^18,$B795*$AE$9/(1-$AE$9*$AD$9*$B795^2))</f>
        <v>-0.58848323893070442</v>
      </c>
      <c r="AH795" s="1">
        <f t="shared" ref="AH795" si="7457">X795*AC795+Z795*AC798-Y795*AD795-AA795*AD798</f>
        <v>46.959769006674016</v>
      </c>
      <c r="AI795" s="9">
        <f t="shared" ref="AI795" si="7458">(X795*AD795+Y795*AC795+Z795*AD798+AA795*AC798)</f>
        <v>0</v>
      </c>
      <c r="AJ795" s="2">
        <f t="shared" ref="AJ795" si="7459">X795*AE795+Z795*AE798-Y795*AF795-AA795*AF798</f>
        <v>0</v>
      </c>
      <c r="AK795" s="8">
        <f t="shared" ref="AK795" si="7460">(X795*AF795+Y795*AE795+Z795*AF798+AA795*AE798)</f>
        <v>-40.973085944819935</v>
      </c>
      <c r="AM795" s="1">
        <v>1</v>
      </c>
      <c r="AN795" s="7">
        <v>0</v>
      </c>
      <c r="AO795" s="2">
        <v>0</v>
      </c>
      <c r="AP795" s="8">
        <v>0</v>
      </c>
      <c r="AR795" s="1">
        <f t="shared" ref="AR795" si="7461">AH795*AM795+AJ795*AM798-AI795*AN795-AK795*AN798</f>
        <v>166.33010202893729</v>
      </c>
      <c r="AS795" s="9">
        <f t="shared" ref="AS795" si="7462">(AH795*AN795+AI795*AM795+AJ795*AN798+AK795*AM798)</f>
        <v>0</v>
      </c>
      <c r="AT795" s="2">
        <f t="shared" ref="AT795" si="7463">AH795*AO795+AJ795*AO798-AI795*AP795-AK795*AP798</f>
        <v>0</v>
      </c>
      <c r="AU795" s="8">
        <f t="shared" ref="AU795" si="7464">(AH795*AP795+AI795*AO795+AJ795*AP798+AK795*AO798)</f>
        <v>-40.973085944819935</v>
      </c>
      <c r="AV795" s="20"/>
      <c r="AW795" s="1">
        <v>1</v>
      </c>
      <c r="AX795" s="9">
        <v>0</v>
      </c>
      <c r="AY795" s="2">
        <v>0</v>
      </c>
      <c r="AZ795" s="8">
        <f t="shared" ref="AZ795:AZ858" si="7465">IF(0=(1-$AX$9*$AY$9*$B795^2),10^18,$B795*$AY$9/(1-$AX$9*$AY$9*$B795^2))</f>
        <v>-0.92893210722062602</v>
      </c>
      <c r="BB795" s="1">
        <f t="shared" ref="BB795" si="7466">AR795*AW795+AT795*AW798-AS795*AX795-AU795*AX798</f>
        <v>166.33010202893729</v>
      </c>
      <c r="BC795" s="9">
        <f t="shared" ref="BC795" si="7467">(AR795*AX795+AS795*AW795+AT795*AX798+AU795*AW798)</f>
        <v>0</v>
      </c>
      <c r="BD795" s="2">
        <f t="shared" ref="BD795" si="7468">AR795*AY795+AT795*AY798-AS795*AZ795-AU795*AZ798</f>
        <v>0</v>
      </c>
      <c r="BE795" s="8">
        <f t="shared" ref="BE795" si="7469">(AR795*AZ795+AS795*AY795+AT795*AZ798+AU795*AY798)</f>
        <v>-195.48245811678237</v>
      </c>
      <c r="BG795" s="1">
        <v>1</v>
      </c>
      <c r="BH795" s="7">
        <v>0</v>
      </c>
      <c r="BI795" s="2">
        <v>0</v>
      </c>
      <c r="BJ795" s="8">
        <v>0</v>
      </c>
      <c r="BK795" s="20"/>
      <c r="BL795" s="1">
        <f t="shared" ref="BL795" si="7470">BB795*BG795+BD795*BG798-BC795*BH795-BE795*BH798</f>
        <v>538.93530579617379</v>
      </c>
      <c r="BM795" s="9">
        <f t="shared" ref="BM795" si="7471">(BB795*BH795+BC795*BG795+BD795*BH798+BE795*BG798)</f>
        <v>0</v>
      </c>
      <c r="BN795" s="2">
        <f t="shared" ref="BN795" si="7472">BB795*BI795+BD795*BI798-BC795*BJ795-BE795*BJ798</f>
        <v>0</v>
      </c>
      <c r="BO795" s="8">
        <f t="shared" ref="BO795" si="7473">(BB795*BJ795+BC795*BI795+BD795*BJ798+BE795*BI798)</f>
        <v>-195.48245811678237</v>
      </c>
      <c r="BP795" s="20"/>
      <c r="BQ795" s="16">
        <v>1</v>
      </c>
      <c r="BR795" s="23">
        <v>0</v>
      </c>
      <c r="BS795" s="14">
        <v>0</v>
      </c>
      <c r="BT795" s="22">
        <v>0</v>
      </c>
      <c r="BV795" s="1">
        <f t="shared" ref="BV795" si="7474">BL795*BQ795+BN795*BQ798-BM795*BR795-BO795*BR798</f>
        <v>538.93530579617379</v>
      </c>
      <c r="BW795" s="9">
        <f t="shared" ref="BW795" si="7475">(BL795*BR795+BM795*BQ795+BN795*BR798+BO795*BQ798)</f>
        <v>-195.48245811678237</v>
      </c>
      <c r="BX795" s="2">
        <f t="shared" ref="BX795" si="7476">BL795*BS795+BN795*BS798-BM795*BT795-BO795*BT798</f>
        <v>0</v>
      </c>
      <c r="BY795" s="8">
        <f t="shared" ref="BY795" si="7477">(BL795*BT795+BM795*BS795+BN795*BT798+BO795*BS798)</f>
        <v>-195.48245811678237</v>
      </c>
      <c r="CA795" s="28">
        <f t="shared" ref="CA795" si="7478">20*LOG(((1+$BR$9)/$BR$9)/((BV795+BV798)^2+(BW795+BW798)^2)^0.5)</f>
        <v>-58.492102982653513</v>
      </c>
      <c r="CC795" s="114">
        <f t="shared" ref="CC795" si="7479">((BV795^2+BW795^2)^0.5)/((BV798^2+BW798^2)^0.5)</f>
        <v>0.36272936913474563</v>
      </c>
      <c r="CD795" s="13"/>
      <c r="CE795" s="33"/>
      <c r="CF795" s="33"/>
      <c r="CG795" s="33"/>
      <c r="CH795" s="33"/>
    </row>
    <row r="796" spans="2:86" ht="18.600000000000001" customHeight="1" thickBot="1">
      <c r="D796" s="3"/>
      <c r="G796" s="4"/>
      <c r="I796" s="3"/>
      <c r="L796" s="4"/>
      <c r="N796" s="3"/>
      <c r="Q796" s="4"/>
      <c r="S796" s="3"/>
      <c r="V796" s="4"/>
      <c r="X796" s="3"/>
      <c r="AA796" s="4"/>
      <c r="AC796" s="3"/>
      <c r="AF796" s="4"/>
      <c r="AH796" s="3"/>
      <c r="AK796" s="4"/>
      <c r="AM796" s="3"/>
      <c r="AP796" s="4"/>
      <c r="AR796" s="3"/>
      <c r="AU796" s="4"/>
      <c r="AW796" s="3"/>
      <c r="AZ796" s="4"/>
      <c r="BB796" s="3"/>
      <c r="BE796" s="4"/>
      <c r="BG796" s="3"/>
      <c r="BJ796" s="4"/>
      <c r="BL796" s="3"/>
      <c r="BO796" s="4"/>
      <c r="BQ796" s="16"/>
      <c r="BR796" s="14"/>
      <c r="BS796" s="14"/>
      <c r="BT796" s="17"/>
      <c r="BV796" s="3"/>
      <c r="BY796" s="4"/>
      <c r="CC796" s="115"/>
      <c r="CD796" s="13"/>
      <c r="CE796" s="33"/>
      <c r="CF796" s="33"/>
      <c r="CG796" s="33"/>
      <c r="CH796" s="33"/>
    </row>
    <row r="797" spans="2:86" ht="18.600000000000001" customHeight="1" thickBot="1">
      <c r="D797" s="271" t="s">
        <v>141</v>
      </c>
      <c r="E797" s="272"/>
      <c r="F797" s="273" t="s">
        <v>142</v>
      </c>
      <c r="G797" s="274"/>
      <c r="H797" s="237"/>
      <c r="I797" s="271" t="s">
        <v>143</v>
      </c>
      <c r="J797" s="272"/>
      <c r="K797" s="273" t="s">
        <v>144</v>
      </c>
      <c r="L797" s="274"/>
      <c r="N797" s="262" t="s">
        <v>145</v>
      </c>
      <c r="O797" s="263"/>
      <c r="P797" s="264" t="s">
        <v>146</v>
      </c>
      <c r="Q797" s="265"/>
      <c r="S797" s="271" t="s">
        <v>147</v>
      </c>
      <c r="T797" s="272"/>
      <c r="U797" s="273" t="s">
        <v>148</v>
      </c>
      <c r="V797" s="274"/>
      <c r="W797" s="20"/>
      <c r="X797" s="262" t="s">
        <v>149</v>
      </c>
      <c r="Y797" s="263"/>
      <c r="Z797" s="264" t="s">
        <v>150</v>
      </c>
      <c r="AA797" s="265"/>
      <c r="AB797" s="20"/>
      <c r="AC797" s="271" t="s">
        <v>151</v>
      </c>
      <c r="AD797" s="272"/>
      <c r="AE797" s="273" t="s">
        <v>152</v>
      </c>
      <c r="AF797" s="274"/>
      <c r="AG797" s="20"/>
      <c r="AH797" s="262" t="s">
        <v>153</v>
      </c>
      <c r="AI797" s="263"/>
      <c r="AJ797" s="264" t="s">
        <v>154</v>
      </c>
      <c r="AK797" s="265"/>
      <c r="AL797" s="20"/>
      <c r="AM797" s="271" t="s">
        <v>155</v>
      </c>
      <c r="AN797" s="272"/>
      <c r="AO797" s="273" t="s">
        <v>156</v>
      </c>
      <c r="AP797" s="274"/>
      <c r="AR797" s="262" t="s">
        <v>157</v>
      </c>
      <c r="AS797" s="263"/>
      <c r="AT797" s="264" t="s">
        <v>158</v>
      </c>
      <c r="AU797" s="265"/>
      <c r="AV797" s="41"/>
      <c r="AW797" s="271" t="s">
        <v>159</v>
      </c>
      <c r="AX797" s="272"/>
      <c r="AY797" s="273" t="s">
        <v>160</v>
      </c>
      <c r="AZ797" s="274"/>
      <c r="BA797" s="20"/>
      <c r="BB797" s="262" t="s">
        <v>161</v>
      </c>
      <c r="BC797" s="263"/>
      <c r="BD797" s="264" t="s">
        <v>162</v>
      </c>
      <c r="BE797" s="265"/>
      <c r="BF797" s="41"/>
      <c r="BG797" s="271" t="s">
        <v>163</v>
      </c>
      <c r="BH797" s="272"/>
      <c r="BI797" s="273" t="s">
        <v>164</v>
      </c>
      <c r="BJ797" s="274"/>
      <c r="BK797" s="41"/>
      <c r="BL797" s="262" t="s">
        <v>165</v>
      </c>
      <c r="BM797" s="263"/>
      <c r="BN797" s="264" t="s">
        <v>166</v>
      </c>
      <c r="BO797" s="265"/>
      <c r="BP797" s="41"/>
      <c r="BQ797" s="271" t="s">
        <v>167</v>
      </c>
      <c r="BR797" s="272"/>
      <c r="BS797" s="273" t="s">
        <v>168</v>
      </c>
      <c r="BT797" s="274"/>
      <c r="BU797" s="20"/>
      <c r="BV797" s="262" t="s">
        <v>169</v>
      </c>
      <c r="BW797" s="263"/>
      <c r="BX797" s="264" t="s">
        <v>170</v>
      </c>
      <c r="BY797" s="265"/>
      <c r="CA797" s="55" t="s">
        <v>35</v>
      </c>
      <c r="CC797" s="116" t="s">
        <v>75</v>
      </c>
      <c r="CD797" s="13"/>
      <c r="CE797" s="33"/>
      <c r="CF797" s="33"/>
      <c r="CG797" s="33"/>
      <c r="CH797" s="33"/>
    </row>
    <row r="798" spans="2:86" ht="18.600000000000001" customHeight="1" thickTop="1" thickBot="1">
      <c r="D798" s="1">
        <v>0</v>
      </c>
      <c r="E798" s="9">
        <f t="shared" ref="E798" si="7480">$E$9*$B795</f>
        <v>2.6831039999999997</v>
      </c>
      <c r="F798" s="2">
        <v>1</v>
      </c>
      <c r="G798" s="8">
        <v>0</v>
      </c>
      <c r="I798" s="1">
        <v>0</v>
      </c>
      <c r="J798" s="9">
        <v>0</v>
      </c>
      <c r="K798" s="2">
        <v>1</v>
      </c>
      <c r="L798" s="8">
        <v>0</v>
      </c>
      <c r="N798" s="1">
        <f t="shared" ref="N798" si="7481">D798*I795+F798*I798-E798*J795-G798*J798</f>
        <v>0</v>
      </c>
      <c r="O798" s="9">
        <f t="shared" ref="O798" si="7482">(D798*J795+E798*I795+F798*J798+G798*I798)</f>
        <v>2.6831039999999997</v>
      </c>
      <c r="P798" s="2">
        <f t="shared" ref="P798" si="7483">D798*K795+F798*K798-E798*L795-G798*L798</f>
        <v>36.78737257133195</v>
      </c>
      <c r="Q798" s="8">
        <f t="shared" ref="Q798" si="7484">(D798*L795+E798*K795+F798*L798+G798*K798)</f>
        <v>0</v>
      </c>
      <c r="S798" s="1">
        <v>0</v>
      </c>
      <c r="T798" s="9">
        <f t="shared" ref="T798" si="7485">$T$9*$B795</f>
        <v>3.445764</v>
      </c>
      <c r="U798" s="2">
        <v>1</v>
      </c>
      <c r="V798" s="8">
        <v>0</v>
      </c>
      <c r="X798" s="1">
        <f t="shared" ref="X798" si="7486">N798*S795+P798*S798-O798*T795-Q798*T798</f>
        <v>0</v>
      </c>
      <c r="Y798" s="9">
        <f t="shared" ref="Y798" si="7487">(N798*T795+O798*S795+P798*T798+Q798*S798)</f>
        <v>129.44370806088307</v>
      </c>
      <c r="Z798" s="2">
        <f t="shared" ref="Z798" si="7488">N798*U795+P798*U798-O798*V795-Q798*V798</f>
        <v>36.78737257133195</v>
      </c>
      <c r="AA798" s="8">
        <f t="shared" ref="AA798" si="7489">(N798*V795+O798*U795+P798*V798+Q798*U798)</f>
        <v>0</v>
      </c>
      <c r="AB798" s="20"/>
      <c r="AC798" s="1">
        <v>0</v>
      </c>
      <c r="AD798" s="9">
        <v>0</v>
      </c>
      <c r="AE798" s="2">
        <v>1</v>
      </c>
      <c r="AF798" s="8">
        <v>0</v>
      </c>
      <c r="AH798" s="1">
        <f t="shared" ref="AH798" si="7490">X798*AC795+Z798*AC798-Y798*AD795-AA798*AD798</f>
        <v>0</v>
      </c>
      <c r="AI798" s="9">
        <f t="shared" ref="AI798" si="7491">(X798*AD795+Y798*AC795+Z798*AD798+AA798*AC798)</f>
        <v>129.44370806088307</v>
      </c>
      <c r="AJ798" s="2">
        <f t="shared" ref="AJ798" si="7492">X798*AE795+Z798*AE798-Y798*AF795-AA798*AF798</f>
        <v>112.96282515020096</v>
      </c>
      <c r="AK798" s="8">
        <f t="shared" ref="AK798" si="7493">(X798*AF795+Y798*AE795+Z798*AF798+AA798*AE798)</f>
        <v>0</v>
      </c>
      <c r="AM798" s="1">
        <v>0</v>
      </c>
      <c r="AN798" s="9">
        <f t="shared" ref="AN798" si="7494">$AN$9*$B795</f>
        <v>2.9133839999999998</v>
      </c>
      <c r="AO798" s="2">
        <v>1</v>
      </c>
      <c r="AP798" s="8">
        <v>0</v>
      </c>
      <c r="AR798" s="1">
        <f t="shared" ref="AR798" si="7495">AH798*AM795+AJ798*AM798-AI798*AN795-AK798*AN798</f>
        <v>0</v>
      </c>
      <c r="AS798" s="9">
        <f t="shared" ref="AS798" si="7496">(AH798*AN795+AI798*AM795+AJ798*AN798+AK798*AM798)</f>
        <v>458.54779544827608</v>
      </c>
      <c r="AT798" s="2">
        <f t="shared" ref="AT798" si="7497">AH798*AO795+AJ798*AO798-AI798*AP795-AK798*AP798</f>
        <v>112.96282515020096</v>
      </c>
      <c r="AU798" s="8">
        <f t="shared" ref="AU798" si="7498">(AH798*AP795+AI798*AO795+AJ798*AP798+AK798*AO798)</f>
        <v>0</v>
      </c>
      <c r="AV798" s="20"/>
      <c r="AW798" s="1">
        <v>0</v>
      </c>
      <c r="AX798" s="9">
        <v>0</v>
      </c>
      <c r="AY798" s="2">
        <v>1</v>
      </c>
      <c r="AZ798" s="8">
        <v>0</v>
      </c>
      <c r="BB798" s="1">
        <f t="shared" ref="BB798" si="7499">AR798*AW795+AT798*AW798-AS798*AX795-AU798*AX798</f>
        <v>0</v>
      </c>
      <c r="BC798" s="9">
        <f t="shared" ref="BC798" si="7500">(AR798*AX795+AS798*AW795+AT798*AX798+AU798*AW798)</f>
        <v>458.54779544827608</v>
      </c>
      <c r="BD798" s="2">
        <f t="shared" ref="BD798" si="7501">AR798*AY795+AT798*AY798-AS798*AZ795-AU798*AZ798</f>
        <v>538.92259503734067</v>
      </c>
      <c r="BE798" s="8">
        <f t="shared" ref="BE798" si="7502">(AR798*AZ795+AS798*AY795+AT798*AZ798+AU798*AY798)</f>
        <v>0</v>
      </c>
      <c r="BG798" s="1">
        <v>0</v>
      </c>
      <c r="BH798" s="9">
        <f t="shared" ref="BH798" si="7503">$BH$9*$B795</f>
        <v>1.9060799999999998</v>
      </c>
      <c r="BI798" s="2">
        <v>1</v>
      </c>
      <c r="BJ798" s="8">
        <v>0</v>
      </c>
      <c r="BK798" s="20"/>
      <c r="BL798" s="1">
        <f t="shared" ref="BL798" si="7504">BB798*BG795+BD798*BG798-BC798*BH795-BE798*BH798</f>
        <v>0</v>
      </c>
      <c r="BM798" s="9">
        <f t="shared" ref="BM798" si="7505">(BB798*BH795+BC798*BG795+BD798*BH798+BE798*BG798)</f>
        <v>1485.7773753970503</v>
      </c>
      <c r="BN798" s="2">
        <f t="shared" ref="BN798" si="7506">BB798*BI795+BD798*BI798-BC798*BJ795-BE798*BJ798</f>
        <v>538.92259503734067</v>
      </c>
      <c r="BO798" s="8">
        <f t="shared" ref="BO798" si="7507">(BB798*BJ795+BC798*BI795+BD798*BJ798+BE798*BI798)</f>
        <v>0</v>
      </c>
      <c r="BP798" s="20"/>
      <c r="BQ798" s="18">
        <f t="shared" ref="BQ798:BQ861" si="7508">1/$BR$9</f>
        <v>1</v>
      </c>
      <c r="BR798" s="25">
        <v>0</v>
      </c>
      <c r="BS798" s="19">
        <v>1</v>
      </c>
      <c r="BT798" s="24">
        <v>0</v>
      </c>
      <c r="BV798" s="1">
        <f t="shared" ref="BV798" si="7509">BL798*BQ795+BN798*BQ798-BM798*BR795-BO798*BR798</f>
        <v>538.92259503734067</v>
      </c>
      <c r="BW798" s="9">
        <f t="shared" ref="BW798" si="7510">(BL798*BR795+BM798*BQ795+BN798*BR798+BO798*BQ798)</f>
        <v>1485.7773753970503</v>
      </c>
      <c r="BX798" s="2">
        <f t="shared" ref="BX798" si="7511">BL798*BS795+BN798*BS798-BM798*BT795-BO798*BT798</f>
        <v>538.92259503734067</v>
      </c>
      <c r="BY798" s="8">
        <f t="shared" ref="BY798" si="7512">(BL798*BT795+BM798*BS795+BN798*BT798+BO798*BS798)</f>
        <v>0</v>
      </c>
      <c r="CA798" s="56">
        <f t="shared" ref="CA798" si="7513">(180/PI())*ATAN(-1*(BW795+BW798)/(BV795+BV798))</f>
        <v>-50.126042501742894</v>
      </c>
      <c r="CC798" s="117">
        <f t="shared" ref="CC798" si="7514">20*LOG(((1-(10^(CA795/20)^2)*(1-((1-CC795)/(1+CC795))^2))^0.5))</f>
        <v>-4.8017299699936432E-6</v>
      </c>
      <c r="CD798" s="13"/>
      <c r="CE798" s="33"/>
      <c r="CF798" s="33"/>
      <c r="CG798" s="33"/>
      <c r="CH798" s="33"/>
    </row>
    <row r="799" spans="2:86" ht="18.600000000000001" customHeight="1"/>
    <row r="800" spans="2:86" ht="18.600000000000001" customHeight="1" thickBot="1">
      <c r="E800" s="6" t="s">
        <v>3</v>
      </c>
      <c r="J800" s="6" t="s">
        <v>5</v>
      </c>
      <c r="O800" s="6" t="s">
        <v>10</v>
      </c>
      <c r="T800" s="6" t="s">
        <v>6</v>
      </c>
      <c r="Y800" s="6" t="s">
        <v>11</v>
      </c>
      <c r="AD800" s="6" t="s">
        <v>12</v>
      </c>
      <c r="AI800" s="6" t="s">
        <v>13</v>
      </c>
      <c r="AN800" s="6" t="s">
        <v>14</v>
      </c>
      <c r="AS800" s="6" t="s">
        <v>15</v>
      </c>
      <c r="AX800" s="6" t="s">
        <v>19</v>
      </c>
      <c r="BC800" s="6" t="s">
        <v>17</v>
      </c>
      <c r="BH800" s="6" t="s">
        <v>20</v>
      </c>
      <c r="BM800" s="6" t="s">
        <v>18</v>
      </c>
      <c r="BQ800" s="26" t="s">
        <v>16</v>
      </c>
      <c r="BR800" s="26"/>
      <c r="BS800" s="21"/>
      <c r="BT800" s="21"/>
      <c r="BU800" s="21"/>
      <c r="BV800" s="21"/>
      <c r="BW800" s="26" t="s">
        <v>21</v>
      </c>
      <c r="BX800" s="21"/>
      <c r="BY800" s="21"/>
    </row>
    <row r="801" spans="2:86" ht="18.600000000000001" customHeight="1" thickBot="1">
      <c r="B801" s="11"/>
      <c r="D801" s="266" t="s">
        <v>113</v>
      </c>
      <c r="E801" s="267"/>
      <c r="F801" s="268" t="s">
        <v>114</v>
      </c>
      <c r="G801" s="269"/>
      <c r="H801" s="237"/>
      <c r="I801" s="262" t="s">
        <v>0</v>
      </c>
      <c r="J801" s="263"/>
      <c r="K801" s="264" t="s">
        <v>1</v>
      </c>
      <c r="L801" s="265"/>
      <c r="M801" s="21"/>
      <c r="N801" s="262" t="s">
        <v>115</v>
      </c>
      <c r="O801" s="263"/>
      <c r="P801" s="264" t="s">
        <v>116</v>
      </c>
      <c r="Q801" s="265"/>
      <c r="R801" s="21"/>
      <c r="S801" s="266" t="s">
        <v>117</v>
      </c>
      <c r="T801" s="267"/>
      <c r="U801" s="268" t="s">
        <v>118</v>
      </c>
      <c r="V801" s="269"/>
      <c r="W801" s="20"/>
      <c r="X801" s="262" t="s">
        <v>119</v>
      </c>
      <c r="Y801" s="263"/>
      <c r="Z801" s="264" t="s">
        <v>120</v>
      </c>
      <c r="AA801" s="265"/>
      <c r="AB801" s="20"/>
      <c r="AC801" s="262" t="s">
        <v>121</v>
      </c>
      <c r="AD801" s="263"/>
      <c r="AE801" s="264" t="s">
        <v>7</v>
      </c>
      <c r="AF801" s="265"/>
      <c r="AG801" s="20"/>
      <c r="AH801" s="262" t="s">
        <v>122</v>
      </c>
      <c r="AI801" s="263"/>
      <c r="AJ801" s="264" t="s">
        <v>123</v>
      </c>
      <c r="AK801" s="265"/>
      <c r="AL801" s="20"/>
      <c r="AM801" s="266" t="s">
        <v>124</v>
      </c>
      <c r="AN801" s="267"/>
      <c r="AO801" s="268" t="s">
        <v>125</v>
      </c>
      <c r="AP801" s="269"/>
      <c r="AQ801" s="21"/>
      <c r="AR801" s="262" t="s">
        <v>126</v>
      </c>
      <c r="AS801" s="263"/>
      <c r="AT801" s="264" t="s">
        <v>2</v>
      </c>
      <c r="AU801" s="265"/>
      <c r="AV801" s="41"/>
      <c r="AW801" s="262" t="s">
        <v>127</v>
      </c>
      <c r="AX801" s="263"/>
      <c r="AY801" s="264" t="s">
        <v>128</v>
      </c>
      <c r="AZ801" s="265"/>
      <c r="BA801" s="20"/>
      <c r="BB801" s="262" t="s">
        <v>129</v>
      </c>
      <c r="BC801" s="263"/>
      <c r="BD801" s="264" t="s">
        <v>130</v>
      </c>
      <c r="BE801" s="265"/>
      <c r="BF801" s="41"/>
      <c r="BG801" s="266" t="s">
        <v>131</v>
      </c>
      <c r="BH801" s="267"/>
      <c r="BI801" s="268" t="s">
        <v>132</v>
      </c>
      <c r="BJ801" s="269"/>
      <c r="BK801" s="41"/>
      <c r="BL801" s="262" t="s">
        <v>133</v>
      </c>
      <c r="BM801" s="263"/>
      <c r="BN801" s="264" t="s">
        <v>134</v>
      </c>
      <c r="BO801" s="265"/>
      <c r="BP801" s="41"/>
      <c r="BQ801" s="262" t="s">
        <v>135</v>
      </c>
      <c r="BR801" s="263"/>
      <c r="BS801" s="264" t="s">
        <v>136</v>
      </c>
      <c r="BT801" s="265"/>
      <c r="BU801" s="20"/>
      <c r="BV801" s="262" t="s">
        <v>137</v>
      </c>
      <c r="BW801" s="263"/>
      <c r="BX801" s="264" t="s">
        <v>138</v>
      </c>
      <c r="BY801" s="265"/>
      <c r="CA801" s="27" t="s">
        <v>8</v>
      </c>
      <c r="CC801" s="113" t="s">
        <v>74</v>
      </c>
      <c r="CD801" s="13"/>
      <c r="CE801" s="33"/>
      <c r="CF801" s="33"/>
      <c r="CG801" s="33"/>
      <c r="CH801" s="33"/>
    </row>
    <row r="802" spans="2:86" ht="18.600000000000001" customHeight="1" thickTop="1" thickBot="1">
      <c r="B802" s="37">
        <v>2.2999999999999998</v>
      </c>
      <c r="D802" s="1">
        <v>1</v>
      </c>
      <c r="E802" s="7">
        <v>0</v>
      </c>
      <c r="F802" s="2">
        <v>0</v>
      </c>
      <c r="G802" s="8">
        <v>0</v>
      </c>
      <c r="I802" s="1">
        <v>1</v>
      </c>
      <c r="J802" s="9">
        <v>0</v>
      </c>
      <c r="K802" s="2">
        <v>0</v>
      </c>
      <c r="L802" s="8">
        <f t="shared" ref="L802:L865" si="7515">IF(0=(1-$J$9*$K$9*$B802^2),10^18,$B802*$K$9/(1-$J$9*$K$9*$B802^2))</f>
        <v>-12.188608658028006</v>
      </c>
      <c r="N802" s="1">
        <f t="shared" ref="N802" si="7516">D802*I802+F802*I805-E802*J802-G802*J805</f>
        <v>1</v>
      </c>
      <c r="O802" s="9">
        <f t="shared" ref="O802" si="7517">(D802*J802+E802*I802+F802*J805+G802*I805)</f>
        <v>0</v>
      </c>
      <c r="P802" s="2">
        <f t="shared" ref="P802" si="7518">D802*K802+F802*K805-E802*L802-G802*L805</f>
        <v>0</v>
      </c>
      <c r="Q802" s="8">
        <f t="shared" ref="Q802" si="7519">(D802*L802+E802*K802+F802*L805+G802*K805)</f>
        <v>-12.188608658028006</v>
      </c>
      <c r="S802" s="1">
        <v>1</v>
      </c>
      <c r="T802" s="7">
        <v>0</v>
      </c>
      <c r="U802" s="2">
        <v>0</v>
      </c>
      <c r="V802" s="8">
        <v>0</v>
      </c>
      <c r="X802" s="1">
        <f t="shared" ref="X802" si="7520">N802*S802+P802*S805-O802*T802-Q802*T805</f>
        <v>43.367481809218766</v>
      </c>
      <c r="Y802" s="9">
        <f t="shared" ref="Y802" si="7521">(N802*T802+O802*S802+P802*T805+Q802*S805)</f>
        <v>0</v>
      </c>
      <c r="Z802" s="2">
        <f t="shared" ref="Z802" si="7522">N802*U802+P802*U805-O802*V802-Q802*V805</f>
        <v>0</v>
      </c>
      <c r="AA802" s="8">
        <f t="shared" ref="AA802" si="7523">(N802*V802+O802*U802+P802*V805+Q802*U805)</f>
        <v>-12.188608658028006</v>
      </c>
      <c r="AB802" s="20"/>
      <c r="AC802" s="1">
        <v>1</v>
      </c>
      <c r="AD802" s="9">
        <v>0</v>
      </c>
      <c r="AE802" s="2">
        <v>0</v>
      </c>
      <c r="AF802" s="8">
        <f t="shared" ref="AF802:AF865" si="7524">IF(0=(1-$AE$9*$AD$9*$B802^2),10^18,$B802*$AE$9/(1-$AE$9*$AD$9*$B802^2))</f>
        <v>-0.57978693394226899</v>
      </c>
      <c r="AH802" s="1">
        <f t="shared" ref="AH802" si="7525">X802*AC802+Z802*AC805-Y802*AD802-AA802*AD805</f>
        <v>43.367481809218766</v>
      </c>
      <c r="AI802" s="9">
        <f t="shared" ref="AI802" si="7526">(X802*AD802+Y802*AC802+Z802*AD805+AA802*AC805)</f>
        <v>0</v>
      </c>
      <c r="AJ802" s="2">
        <f t="shared" ref="AJ802" si="7527">X802*AE802+Z802*AE805-Y802*AF802-AA802*AF805</f>
        <v>0</v>
      </c>
      <c r="AK802" s="8">
        <f t="shared" ref="AK802" si="7528">(X802*AF802+Y802*AE802+Z802*AF805+AA802*AE805)</f>
        <v>-37.332507968992076</v>
      </c>
      <c r="AM802" s="1">
        <v>1</v>
      </c>
      <c r="AN802" s="7">
        <v>0</v>
      </c>
      <c r="AO802" s="2">
        <v>0</v>
      </c>
      <c r="AP802" s="8">
        <v>0</v>
      </c>
      <c r="AR802" s="1">
        <f t="shared" ref="AR802" si="7529">AH802*AM802+AJ802*AM805-AI802*AN802-AK802*AN805</f>
        <v>153.08548277960833</v>
      </c>
      <c r="AS802" s="9">
        <f t="shared" ref="AS802" si="7530">(AH802*AN802+AI802*AM802+AJ802*AN805+AK802*AM805)</f>
        <v>0</v>
      </c>
      <c r="AT802" s="2">
        <f t="shared" ref="AT802" si="7531">AH802*AO802+AJ802*AO805-AI802*AP802-AK802*AP805</f>
        <v>0</v>
      </c>
      <c r="AU802" s="8">
        <f t="shared" ref="AU802" si="7532">(AH802*AP802+AI802*AO802+AJ802*AP805+AK802*AO805)</f>
        <v>-37.332507968992076</v>
      </c>
      <c r="AV802" s="20"/>
      <c r="AW802" s="1">
        <v>1</v>
      </c>
      <c r="AX802" s="9">
        <v>0</v>
      </c>
      <c r="AY802" s="2">
        <v>0</v>
      </c>
      <c r="AZ802" s="8">
        <f t="shared" ref="AZ802:AZ865" si="7533">IF(0=(1-$AX$9*$AY$9*$B802^2),10^18,$B802*$AY$9/(1-$AX$9*$AY$9*$B802^2))</f>
        <v>-0.91282170975883647</v>
      </c>
      <c r="BB802" s="1">
        <f t="shared" ref="BB802" si="7534">AR802*AW802+AT802*AW805-AS802*AX802-AU802*AX805</f>
        <v>153.08548277960833</v>
      </c>
      <c r="BC802" s="9">
        <f t="shared" ref="BC802" si="7535">(AR802*AX802+AS802*AW802+AT802*AX805+AU802*AW805)</f>
        <v>0</v>
      </c>
      <c r="BD802" s="2">
        <f t="shared" ref="BD802" si="7536">AR802*AY802+AT802*AY805-AS802*AZ802-AU802*AZ805</f>
        <v>0</v>
      </c>
      <c r="BE802" s="8">
        <f t="shared" ref="BE802" si="7537">(AR802*AZ802+AS802*AY802+AT802*AZ805+AU802*AY805)</f>
        <v>-177.07226009913106</v>
      </c>
      <c r="BG802" s="1">
        <v>1</v>
      </c>
      <c r="BH802" s="7">
        <v>0</v>
      </c>
      <c r="BI802" s="2">
        <v>0</v>
      </c>
      <c r="BJ802" s="8">
        <v>0</v>
      </c>
      <c r="BK802" s="20"/>
      <c r="BL802" s="1">
        <f t="shared" ref="BL802" si="7538">BB802*BG802+BD802*BG805-BC802*BH802-BE802*BH805</f>
        <v>493.56002449821744</v>
      </c>
      <c r="BM802" s="9">
        <f t="shared" ref="BM802" si="7539">(BB802*BH802+BC802*BG802+BD802*BH805+BE802*BG805)</f>
        <v>0</v>
      </c>
      <c r="BN802" s="2">
        <f t="shared" ref="BN802" si="7540">BB802*BI802+BD802*BI805-BC802*BJ802-BE802*BJ805</f>
        <v>0</v>
      </c>
      <c r="BO802" s="8">
        <f t="shared" ref="BO802" si="7541">(BB802*BJ802+BC802*BI802+BD802*BJ805+BE802*BI805)</f>
        <v>-177.07226009913106</v>
      </c>
      <c r="BP802" s="20"/>
      <c r="BQ802" s="16">
        <v>1</v>
      </c>
      <c r="BR802" s="23">
        <v>0</v>
      </c>
      <c r="BS802" s="14">
        <v>0</v>
      </c>
      <c r="BT802" s="22">
        <v>0</v>
      </c>
      <c r="BV802" s="1">
        <f t="shared" ref="BV802" si="7542">BL802*BQ802+BN802*BQ805-BM802*BR802-BO802*BR805</f>
        <v>493.56002449821744</v>
      </c>
      <c r="BW802" s="9">
        <f t="shared" ref="BW802" si="7543">(BL802*BR802+BM802*BQ802+BN802*BR805+BO802*BQ805)</f>
        <v>-177.07226009913106</v>
      </c>
      <c r="BX802" s="2">
        <f t="shared" ref="BX802" si="7544">BL802*BS802+BN802*BS805-BM802*BT802-BO802*BT805</f>
        <v>0</v>
      </c>
      <c r="BY802" s="8">
        <f t="shared" ref="BY802" si="7545">(BL802*BT802+BM802*BS802+BN802*BT805+BO802*BS805)</f>
        <v>-177.07226009913106</v>
      </c>
      <c r="CA802" s="28">
        <f t="shared" ref="CA802" si="7546">20*LOG(((1+$BR$9)/$BR$9)/((BV802+BV805)^2+(BW802+BW805)^2)^0.5)</f>
        <v>-57.801451666337663</v>
      </c>
      <c r="CC802" s="114">
        <f t="shared" ref="CC802" si="7547">((BV802^2+BW802^2)^0.5)/((BV805^2+BW805^2)^0.5)</f>
        <v>0.35877510105956084</v>
      </c>
      <c r="CD802" s="13"/>
      <c r="CE802" s="33"/>
      <c r="CF802" s="33"/>
      <c r="CG802" s="33"/>
      <c r="CH802" s="33"/>
    </row>
    <row r="803" spans="2:86" ht="18.600000000000001" customHeight="1" thickBot="1">
      <c r="D803" s="3"/>
      <c r="G803" s="4"/>
      <c r="I803" s="3"/>
      <c r="L803" s="4"/>
      <c r="N803" s="3"/>
      <c r="Q803" s="4"/>
      <c r="S803" s="3"/>
      <c r="V803" s="4"/>
      <c r="X803" s="3"/>
      <c r="AA803" s="4"/>
      <c r="AC803" s="3"/>
      <c r="AF803" s="4"/>
      <c r="AH803" s="3"/>
      <c r="AK803" s="4"/>
      <c r="AM803" s="3"/>
      <c r="AP803" s="4"/>
      <c r="AR803" s="3"/>
      <c r="AU803" s="4"/>
      <c r="AW803" s="3"/>
      <c r="AZ803" s="4"/>
      <c r="BB803" s="3"/>
      <c r="BE803" s="4"/>
      <c r="BG803" s="3"/>
      <c r="BJ803" s="4"/>
      <c r="BL803" s="3"/>
      <c r="BO803" s="4"/>
      <c r="BQ803" s="16"/>
      <c r="BR803" s="14"/>
      <c r="BS803" s="14"/>
      <c r="BT803" s="17"/>
      <c r="BV803" s="3"/>
      <c r="BY803" s="4"/>
      <c r="CC803" s="115"/>
      <c r="CD803" s="13"/>
      <c r="CE803" s="33"/>
      <c r="CF803" s="33"/>
      <c r="CG803" s="33"/>
      <c r="CH803" s="33"/>
    </row>
    <row r="804" spans="2:86" ht="18.600000000000001" customHeight="1" thickBot="1">
      <c r="D804" s="271" t="s">
        <v>141</v>
      </c>
      <c r="E804" s="272"/>
      <c r="F804" s="273" t="s">
        <v>142</v>
      </c>
      <c r="G804" s="274"/>
      <c r="H804" s="237"/>
      <c r="I804" s="271" t="s">
        <v>143</v>
      </c>
      <c r="J804" s="272"/>
      <c r="K804" s="273" t="s">
        <v>144</v>
      </c>
      <c r="L804" s="274"/>
      <c r="N804" s="262" t="s">
        <v>145</v>
      </c>
      <c r="O804" s="263"/>
      <c r="P804" s="264" t="s">
        <v>146</v>
      </c>
      <c r="Q804" s="265"/>
      <c r="S804" s="271" t="s">
        <v>147</v>
      </c>
      <c r="T804" s="272"/>
      <c r="U804" s="273" t="s">
        <v>148</v>
      </c>
      <c r="V804" s="274"/>
      <c r="W804" s="20"/>
      <c r="X804" s="262" t="s">
        <v>149</v>
      </c>
      <c r="Y804" s="263"/>
      <c r="Z804" s="264" t="s">
        <v>150</v>
      </c>
      <c r="AA804" s="265"/>
      <c r="AB804" s="20"/>
      <c r="AC804" s="271" t="s">
        <v>151</v>
      </c>
      <c r="AD804" s="272"/>
      <c r="AE804" s="273" t="s">
        <v>152</v>
      </c>
      <c r="AF804" s="274"/>
      <c r="AG804" s="20"/>
      <c r="AH804" s="262" t="s">
        <v>153</v>
      </c>
      <c r="AI804" s="263"/>
      <c r="AJ804" s="264" t="s">
        <v>154</v>
      </c>
      <c r="AK804" s="265"/>
      <c r="AL804" s="20"/>
      <c r="AM804" s="271" t="s">
        <v>155</v>
      </c>
      <c r="AN804" s="272"/>
      <c r="AO804" s="273" t="s">
        <v>156</v>
      </c>
      <c r="AP804" s="274"/>
      <c r="AR804" s="262" t="s">
        <v>157</v>
      </c>
      <c r="AS804" s="263"/>
      <c r="AT804" s="264" t="s">
        <v>158</v>
      </c>
      <c r="AU804" s="265"/>
      <c r="AV804" s="41"/>
      <c r="AW804" s="271" t="s">
        <v>159</v>
      </c>
      <c r="AX804" s="272"/>
      <c r="AY804" s="273" t="s">
        <v>160</v>
      </c>
      <c r="AZ804" s="274"/>
      <c r="BA804" s="20"/>
      <c r="BB804" s="262" t="s">
        <v>161</v>
      </c>
      <c r="BC804" s="263"/>
      <c r="BD804" s="264" t="s">
        <v>162</v>
      </c>
      <c r="BE804" s="265"/>
      <c r="BF804" s="41"/>
      <c r="BG804" s="271" t="s">
        <v>163</v>
      </c>
      <c r="BH804" s="272"/>
      <c r="BI804" s="273" t="s">
        <v>164</v>
      </c>
      <c r="BJ804" s="274"/>
      <c r="BK804" s="41"/>
      <c r="BL804" s="262" t="s">
        <v>165</v>
      </c>
      <c r="BM804" s="263"/>
      <c r="BN804" s="264" t="s">
        <v>166</v>
      </c>
      <c r="BO804" s="265"/>
      <c r="BP804" s="41"/>
      <c r="BQ804" s="271" t="s">
        <v>167</v>
      </c>
      <c r="BR804" s="272"/>
      <c r="BS804" s="273" t="s">
        <v>168</v>
      </c>
      <c r="BT804" s="274"/>
      <c r="BU804" s="20"/>
      <c r="BV804" s="262" t="s">
        <v>169</v>
      </c>
      <c r="BW804" s="263"/>
      <c r="BX804" s="264" t="s">
        <v>170</v>
      </c>
      <c r="BY804" s="265"/>
      <c r="CA804" s="55" t="s">
        <v>35</v>
      </c>
      <c r="CC804" s="116" t="s">
        <v>75</v>
      </c>
      <c r="CD804" s="13"/>
      <c r="CE804" s="33"/>
      <c r="CF804" s="33"/>
      <c r="CG804" s="33"/>
      <c r="CH804" s="33"/>
    </row>
    <row r="805" spans="2:86" ht="18.600000000000001" customHeight="1" thickTop="1" thickBot="1">
      <c r="D805" s="1">
        <v>0</v>
      </c>
      <c r="E805" s="9">
        <f t="shared" ref="E805" si="7548">$E$9*$B802</f>
        <v>2.7066400000000002</v>
      </c>
      <c r="F805" s="2">
        <v>1</v>
      </c>
      <c r="G805" s="8">
        <v>0</v>
      </c>
      <c r="I805" s="1">
        <v>0</v>
      </c>
      <c r="J805" s="9">
        <v>0</v>
      </c>
      <c r="K805" s="2">
        <v>1</v>
      </c>
      <c r="L805" s="8">
        <v>0</v>
      </c>
      <c r="N805" s="1">
        <f t="shared" ref="N805" si="7549">D805*I802+F805*I805-E805*J802-G805*J805</f>
        <v>0</v>
      </c>
      <c r="O805" s="9">
        <f t="shared" ref="O805" si="7550">(D805*J802+E805*I802+F805*J805+G805*I805)</f>
        <v>2.7066400000000002</v>
      </c>
      <c r="P805" s="2">
        <f t="shared" ref="P805" si="7551">D805*K802+F805*K805-E805*L802-G805*L805</f>
        <v>33.990175738164922</v>
      </c>
      <c r="Q805" s="8">
        <f t="shared" ref="Q805" si="7552">(D805*L802+E805*K802+F805*L805+G805*K805)</f>
        <v>0</v>
      </c>
      <c r="S805" s="1">
        <v>0</v>
      </c>
      <c r="T805" s="9">
        <f t="shared" ref="T805" si="7553">$T$9*$B802</f>
        <v>3.4759899999999999</v>
      </c>
      <c r="U805" s="2">
        <v>1</v>
      </c>
      <c r="V805" s="8">
        <v>0</v>
      </c>
      <c r="X805" s="1">
        <f t="shared" ref="X805" si="7554">N805*S802+P805*S805-O805*T802-Q805*T805</f>
        <v>0</v>
      </c>
      <c r="Y805" s="9">
        <f t="shared" ref="Y805" si="7555">(N805*T802+O805*S802+P805*T805+Q805*S805)</f>
        <v>120.85615096410388</v>
      </c>
      <c r="Z805" s="2">
        <f t="shared" ref="Z805" si="7556">N805*U802+P805*U805-O805*V802-Q805*V805</f>
        <v>33.990175738164922</v>
      </c>
      <c r="AA805" s="8">
        <f t="shared" ref="AA805" si="7557">(N805*V802+O805*U802+P805*V805+Q805*U805)</f>
        <v>0</v>
      </c>
      <c r="AB805" s="20"/>
      <c r="AC805" s="1">
        <v>0</v>
      </c>
      <c r="AD805" s="9">
        <v>0</v>
      </c>
      <c r="AE805" s="2">
        <v>1</v>
      </c>
      <c r="AF805" s="8">
        <v>0</v>
      </c>
      <c r="AH805" s="1">
        <f t="shared" ref="AH805" si="7558">X805*AC802+Z805*AC805-Y805*AD802-AA805*AD805</f>
        <v>0</v>
      </c>
      <c r="AI805" s="9">
        <f t="shared" ref="AI805" si="7559">(X805*AD802+Y805*AC802+Z805*AD805+AA805*AC805)</f>
        <v>120.85615096410388</v>
      </c>
      <c r="AJ805" s="2">
        <f t="shared" ref="AJ805" si="7560">X805*AE802+Z805*AE805-Y805*AF802-AA805*AF805</f>
        <v>104.0609929537067</v>
      </c>
      <c r="AK805" s="8">
        <f t="shared" ref="AK805" si="7561">(X805*AF802+Y805*AE802+Z805*AF805+AA805*AE805)</f>
        <v>0</v>
      </c>
      <c r="AM805" s="1">
        <v>0</v>
      </c>
      <c r="AN805" s="9">
        <f t="shared" ref="AN805" si="7562">$AN$9*$B802</f>
        <v>2.9389399999999997</v>
      </c>
      <c r="AO805" s="2">
        <v>1</v>
      </c>
      <c r="AP805" s="8">
        <v>0</v>
      </c>
      <c r="AR805" s="1">
        <f t="shared" ref="AR805" si="7563">AH805*AM802+AJ805*AM805-AI805*AN802-AK805*AN805</f>
        <v>0</v>
      </c>
      <c r="AS805" s="9">
        <f t="shared" ref="AS805" si="7564">(AH805*AN802+AI805*AM802+AJ805*AN805+AK805*AM805)</f>
        <v>426.68516559547061</v>
      </c>
      <c r="AT805" s="2">
        <f t="shared" ref="AT805" si="7565">AH805*AO802+AJ805*AO805-AI805*AP802-AK805*AP805</f>
        <v>104.0609929537067</v>
      </c>
      <c r="AU805" s="8">
        <f t="shared" ref="AU805" si="7566">(AH805*AP802+AI805*AO802+AJ805*AP805+AK805*AO805)</f>
        <v>0</v>
      </c>
      <c r="AV805" s="20"/>
      <c r="AW805" s="1">
        <v>0</v>
      </c>
      <c r="AX805" s="9">
        <v>0</v>
      </c>
      <c r="AY805" s="2">
        <v>1</v>
      </c>
      <c r="AZ805" s="8">
        <v>0</v>
      </c>
      <c r="BB805" s="1">
        <f t="shared" ref="BB805" si="7567">AR805*AW802+AT805*AW805-AS805*AX802-AU805*AX805</f>
        <v>0</v>
      </c>
      <c r="BC805" s="9">
        <f t="shared" ref="BC805" si="7568">(AR805*AX802+AS805*AW802+AT805*AX805+AU805*AW805)</f>
        <v>426.68516559547061</v>
      </c>
      <c r="BD805" s="2">
        <f t="shared" ref="BD805" si="7569">AR805*AY802+AT805*AY805-AS805*AZ802-AU805*AZ805</f>
        <v>493.54847534129647</v>
      </c>
      <c r="BE805" s="8">
        <f t="shared" ref="BE805" si="7570">(AR805*AZ802+AS805*AY802+AT805*AZ805+AU805*AY805)</f>
        <v>0</v>
      </c>
      <c r="BG805" s="1">
        <v>0</v>
      </c>
      <c r="BH805" s="9">
        <f t="shared" ref="BH805" si="7571">$BH$9*$B802</f>
        <v>1.9227999999999998</v>
      </c>
      <c r="BI805" s="2">
        <v>1</v>
      </c>
      <c r="BJ805" s="8">
        <v>0</v>
      </c>
      <c r="BK805" s="20"/>
      <c r="BL805" s="1">
        <f t="shared" ref="BL805" si="7572">BB805*BG802+BD805*BG805-BC805*BH802-BE805*BH805</f>
        <v>0</v>
      </c>
      <c r="BM805" s="9">
        <f t="shared" ref="BM805" si="7573">(BB805*BH802+BC805*BG802+BD805*BH805+BE805*BG805)</f>
        <v>1375.6801739817154</v>
      </c>
      <c r="BN805" s="2">
        <f t="shared" ref="BN805" si="7574">BB805*BI802+BD805*BI805-BC805*BJ802-BE805*BJ805</f>
        <v>493.54847534129647</v>
      </c>
      <c r="BO805" s="8">
        <f t="shared" ref="BO805" si="7575">(BB805*BJ802+BC805*BI802+BD805*BJ805+BE805*BI805)</f>
        <v>0</v>
      </c>
      <c r="BP805" s="20"/>
      <c r="BQ805" s="18">
        <f t="shared" ref="BQ805:BQ868" si="7576">1/$BR$9</f>
        <v>1</v>
      </c>
      <c r="BR805" s="25">
        <v>0</v>
      </c>
      <c r="BS805" s="19">
        <v>1</v>
      </c>
      <c r="BT805" s="24">
        <v>0</v>
      </c>
      <c r="BV805" s="1">
        <f t="shared" ref="BV805" si="7577">BL805*BQ802+BN805*BQ805-BM805*BR802-BO805*BR805</f>
        <v>493.54847534129647</v>
      </c>
      <c r="BW805" s="9">
        <f t="shared" ref="BW805" si="7578">(BL805*BR802+BM805*BQ802+BN805*BR805+BO805*BQ805)</f>
        <v>1375.6801739817154</v>
      </c>
      <c r="BX805" s="2">
        <f t="shared" ref="BX805" si="7579">BL805*BS802+BN805*BS805-BM805*BT802-BO805*BT805</f>
        <v>493.54847534129647</v>
      </c>
      <c r="BY805" s="8">
        <f t="shared" ref="BY805" si="7580">(BL805*BT802+BM805*BS802+BN805*BT805+BO805*BS805)</f>
        <v>0</v>
      </c>
      <c r="CA805" s="56">
        <f t="shared" ref="CA805" si="7581">(180/PI())*ATAN(-1*(BW802+BW805)/(BV802+BV805))</f>
        <v>-50.526981026303361</v>
      </c>
      <c r="CC805" s="117">
        <f t="shared" ref="CC805" si="7582">20*LOG(((1-(10^(CA802/20)^2)*(1-((1-CC802)/(1+CC802))^2))^0.5))</f>
        <v>-5.600496774192586E-6</v>
      </c>
      <c r="CD805" s="13"/>
      <c r="CE805" s="33"/>
      <c r="CF805" s="33"/>
      <c r="CG805" s="33"/>
      <c r="CH805" s="33"/>
    </row>
    <row r="806" spans="2:86" ht="18.600000000000001" customHeight="1"/>
    <row r="807" spans="2:86" ht="18.600000000000001" customHeight="1" thickBot="1">
      <c r="E807" s="6" t="s">
        <v>3</v>
      </c>
      <c r="J807" s="6" t="s">
        <v>5</v>
      </c>
      <c r="O807" s="6" t="s">
        <v>10</v>
      </c>
      <c r="T807" s="6" t="s">
        <v>6</v>
      </c>
      <c r="Y807" s="6" t="s">
        <v>11</v>
      </c>
      <c r="AD807" s="6" t="s">
        <v>12</v>
      </c>
      <c r="AI807" s="6" t="s">
        <v>13</v>
      </c>
      <c r="AN807" s="6" t="s">
        <v>14</v>
      </c>
      <c r="AS807" s="6" t="s">
        <v>15</v>
      </c>
      <c r="AX807" s="6" t="s">
        <v>19</v>
      </c>
      <c r="BC807" s="6" t="s">
        <v>17</v>
      </c>
      <c r="BH807" s="6" t="s">
        <v>20</v>
      </c>
      <c r="BM807" s="6" t="s">
        <v>18</v>
      </c>
      <c r="BQ807" s="26" t="s">
        <v>16</v>
      </c>
      <c r="BR807" s="26"/>
      <c r="BS807" s="21"/>
      <c r="BT807" s="21"/>
      <c r="BU807" s="21"/>
      <c r="BV807" s="21"/>
      <c r="BW807" s="26" t="s">
        <v>21</v>
      </c>
      <c r="BX807" s="21"/>
      <c r="BY807" s="21"/>
    </row>
    <row r="808" spans="2:86" ht="18.600000000000001" customHeight="1" thickBot="1">
      <c r="B808" s="11"/>
      <c r="D808" s="266" t="s">
        <v>113</v>
      </c>
      <c r="E808" s="267"/>
      <c r="F808" s="268" t="s">
        <v>114</v>
      </c>
      <c r="G808" s="269"/>
      <c r="H808" s="237"/>
      <c r="I808" s="262" t="s">
        <v>0</v>
      </c>
      <c r="J808" s="263"/>
      <c r="K808" s="264" t="s">
        <v>1</v>
      </c>
      <c r="L808" s="265"/>
      <c r="M808" s="21"/>
      <c r="N808" s="262" t="s">
        <v>115</v>
      </c>
      <c r="O808" s="263"/>
      <c r="P808" s="264" t="s">
        <v>116</v>
      </c>
      <c r="Q808" s="265"/>
      <c r="R808" s="21"/>
      <c r="S808" s="266" t="s">
        <v>117</v>
      </c>
      <c r="T808" s="267"/>
      <c r="U808" s="268" t="s">
        <v>118</v>
      </c>
      <c r="V808" s="269"/>
      <c r="W808" s="20"/>
      <c r="X808" s="262" t="s">
        <v>119</v>
      </c>
      <c r="Y808" s="263"/>
      <c r="Z808" s="264" t="s">
        <v>120</v>
      </c>
      <c r="AA808" s="265"/>
      <c r="AB808" s="20"/>
      <c r="AC808" s="262" t="s">
        <v>121</v>
      </c>
      <c r="AD808" s="263"/>
      <c r="AE808" s="264" t="s">
        <v>7</v>
      </c>
      <c r="AF808" s="265"/>
      <c r="AG808" s="20"/>
      <c r="AH808" s="262" t="s">
        <v>122</v>
      </c>
      <c r="AI808" s="263"/>
      <c r="AJ808" s="264" t="s">
        <v>123</v>
      </c>
      <c r="AK808" s="265"/>
      <c r="AL808" s="20"/>
      <c r="AM808" s="266" t="s">
        <v>124</v>
      </c>
      <c r="AN808" s="267"/>
      <c r="AO808" s="268" t="s">
        <v>125</v>
      </c>
      <c r="AP808" s="269"/>
      <c r="AQ808" s="21"/>
      <c r="AR808" s="262" t="s">
        <v>126</v>
      </c>
      <c r="AS808" s="263"/>
      <c r="AT808" s="264" t="s">
        <v>2</v>
      </c>
      <c r="AU808" s="265"/>
      <c r="AV808" s="41"/>
      <c r="AW808" s="262" t="s">
        <v>127</v>
      </c>
      <c r="AX808" s="263"/>
      <c r="AY808" s="264" t="s">
        <v>128</v>
      </c>
      <c r="AZ808" s="265"/>
      <c r="BA808" s="20"/>
      <c r="BB808" s="262" t="s">
        <v>129</v>
      </c>
      <c r="BC808" s="263"/>
      <c r="BD808" s="264" t="s">
        <v>130</v>
      </c>
      <c r="BE808" s="265"/>
      <c r="BF808" s="41"/>
      <c r="BG808" s="266" t="s">
        <v>131</v>
      </c>
      <c r="BH808" s="267"/>
      <c r="BI808" s="268" t="s">
        <v>132</v>
      </c>
      <c r="BJ808" s="269"/>
      <c r="BK808" s="41"/>
      <c r="BL808" s="262" t="s">
        <v>133</v>
      </c>
      <c r="BM808" s="263"/>
      <c r="BN808" s="264" t="s">
        <v>134</v>
      </c>
      <c r="BO808" s="265"/>
      <c r="BP808" s="41"/>
      <c r="BQ808" s="262" t="s">
        <v>135</v>
      </c>
      <c r="BR808" s="263"/>
      <c r="BS808" s="264" t="s">
        <v>136</v>
      </c>
      <c r="BT808" s="265"/>
      <c r="BU808" s="20"/>
      <c r="BV808" s="262" t="s">
        <v>137</v>
      </c>
      <c r="BW808" s="263"/>
      <c r="BX808" s="264" t="s">
        <v>138</v>
      </c>
      <c r="BY808" s="265"/>
      <c r="CA808" s="27" t="s">
        <v>8</v>
      </c>
      <c r="CC808" s="113" t="s">
        <v>74</v>
      </c>
      <c r="CD808" s="13"/>
      <c r="CE808" s="33"/>
      <c r="CF808" s="33"/>
      <c r="CG808" s="33"/>
      <c r="CH808" s="33"/>
    </row>
    <row r="809" spans="2:86" ht="18.600000000000001" customHeight="1" thickTop="1" thickBot="1">
      <c r="B809" s="37">
        <v>2.3199999999999998</v>
      </c>
      <c r="D809" s="1">
        <v>1</v>
      </c>
      <c r="E809" s="7">
        <v>0</v>
      </c>
      <c r="F809" s="2">
        <v>0</v>
      </c>
      <c r="G809" s="8">
        <v>0</v>
      </c>
      <c r="I809" s="1">
        <v>1</v>
      </c>
      <c r="J809" s="9">
        <v>0</v>
      </c>
      <c r="K809" s="2">
        <v>0</v>
      </c>
      <c r="L809" s="8">
        <f t="shared" ref="L809:L872" si="7583">IF(0=(1-$J$9*$K$9*$B809^2),10^18,$B809*$K$9/(1-$J$9*$K$9*$B809^2))</f>
        <v>-11.228497132260179</v>
      </c>
      <c r="N809" s="1">
        <f t="shared" ref="N809" si="7584">D809*I809+F809*I812-E809*J809-G809*J812</f>
        <v>1</v>
      </c>
      <c r="O809" s="9">
        <f t="shared" ref="O809" si="7585">(D809*J809+E809*I809+F809*J812+G809*I812)</f>
        <v>0</v>
      </c>
      <c r="P809" s="2">
        <f t="shared" ref="P809" si="7586">D809*K809+F809*K812-E809*L809-G809*L812</f>
        <v>0</v>
      </c>
      <c r="Q809" s="8">
        <f t="shared" ref="Q809" si="7587">(D809*L809+E809*K809+F809*L812+G809*K812)</f>
        <v>-11.228497132260179</v>
      </c>
      <c r="S809" s="1">
        <v>1</v>
      </c>
      <c r="T809" s="7">
        <v>0</v>
      </c>
      <c r="U809" s="2">
        <v>0</v>
      </c>
      <c r="V809" s="8">
        <v>0</v>
      </c>
      <c r="X809" s="1">
        <f t="shared" ref="X809" si="7588">N809*S809+P809*S812-O809*T809-Q809*T812</f>
        <v>40.36953630108475</v>
      </c>
      <c r="Y809" s="9">
        <f t="shared" ref="Y809" si="7589">(N809*T809+O809*S809+P809*T812+Q809*S812)</f>
        <v>0</v>
      </c>
      <c r="Z809" s="2">
        <f t="shared" ref="Z809" si="7590">N809*U809+P809*U812-O809*V809-Q809*V812</f>
        <v>0</v>
      </c>
      <c r="AA809" s="8">
        <f t="shared" ref="AA809" si="7591">(N809*V809+O809*U809+P809*V812+Q809*U812)</f>
        <v>-11.228497132260179</v>
      </c>
      <c r="AB809" s="20"/>
      <c r="AC809" s="1">
        <v>1</v>
      </c>
      <c r="AD809" s="9">
        <v>0</v>
      </c>
      <c r="AE809" s="2">
        <v>0</v>
      </c>
      <c r="AF809" s="8">
        <f t="shared" ref="AF809:AF872" si="7592">IF(0=(1-$AE$9*$AD$9*$B809^2),10^18,$B809*$AE$9/(1-$AE$9*$AD$9*$B809^2))</f>
        <v>-0.5713735548559673</v>
      </c>
      <c r="AH809" s="1">
        <f t="shared" ref="AH809" si="7593">X809*AC809+Z809*AC812-Y809*AD809-AA809*AD812</f>
        <v>40.36953630108475</v>
      </c>
      <c r="AI809" s="9">
        <f t="shared" ref="AI809" si="7594">(X809*AD809+Y809*AC809+Z809*AD812+AA809*AC812)</f>
        <v>0</v>
      </c>
      <c r="AJ809" s="2">
        <f t="shared" ref="AJ809" si="7595">X809*AE809+Z809*AE812-Y809*AF809-AA809*AF812</f>
        <v>0</v>
      </c>
      <c r="AK809" s="8">
        <f t="shared" ref="AK809" si="7596">(X809*AF809+Y809*AE809+Z809*AF812+AA809*AE812)</f>
        <v>-34.294582596497989</v>
      </c>
      <c r="AM809" s="1">
        <v>1</v>
      </c>
      <c r="AN809" s="7">
        <v>0</v>
      </c>
      <c r="AO809" s="2">
        <v>0</v>
      </c>
      <c r="AP809" s="8">
        <v>0</v>
      </c>
      <c r="AR809" s="1">
        <f t="shared" ref="AR809" si="7597">AH809*AM809+AJ809*AM812-AI809*AN809-AK809*AN812</f>
        <v>142.03568923007265</v>
      </c>
      <c r="AS809" s="9">
        <f t="shared" ref="AS809" si="7598">(AH809*AN809+AI809*AM809+AJ809*AN812+AK809*AM812)</f>
        <v>0</v>
      </c>
      <c r="AT809" s="2">
        <f t="shared" ref="AT809" si="7599">AH809*AO809+AJ809*AO812-AI809*AP809-AK809*AP812</f>
        <v>0</v>
      </c>
      <c r="AU809" s="8">
        <f t="shared" ref="AU809" si="7600">(AH809*AP809+AI809*AO809+AJ809*AP812+AK809*AO812)</f>
        <v>-34.294582596497989</v>
      </c>
      <c r="AV809" s="20"/>
      <c r="AW809" s="1">
        <v>1</v>
      </c>
      <c r="AX809" s="9">
        <v>0</v>
      </c>
      <c r="AY809" s="2">
        <v>0</v>
      </c>
      <c r="AZ809" s="8">
        <f t="shared" ref="AZ809:AZ872" si="7601">IF(0=(1-$AX$9*$AY$9*$B809^2),10^18,$B809*$AY$9/(1-$AX$9*$AY$9*$B809^2))</f>
        <v>-0.89732662738673541</v>
      </c>
      <c r="BB809" s="1">
        <f t="shared" ref="BB809" si="7602">AR809*AW809+AT809*AW812-AS809*AX809-AU809*AX812</f>
        <v>142.03568923007265</v>
      </c>
      <c r="BC809" s="9">
        <f t="shared" ref="BC809" si="7603">(AR809*AX809+AS809*AW809+AT809*AX812+AU809*AW812)</f>
        <v>0</v>
      </c>
      <c r="BD809" s="2">
        <f t="shared" ref="BD809" si="7604">AR809*AY809+AT809*AY812-AS809*AZ809-AU809*AZ812</f>
        <v>0</v>
      </c>
      <c r="BE809" s="8">
        <f t="shared" ref="BE809" si="7605">(AR809*AZ809+AS809*AY809+AT809*AZ812+AU809*AY812)</f>
        <v>-161.74698858186952</v>
      </c>
      <c r="BG809" s="1">
        <v>1</v>
      </c>
      <c r="BH809" s="7">
        <v>0</v>
      </c>
      <c r="BI809" s="2">
        <v>0</v>
      </c>
      <c r="BJ809" s="8">
        <v>0</v>
      </c>
      <c r="BK809" s="20"/>
      <c r="BL809" s="1">
        <f t="shared" ref="BL809" si="7606">BB809*BG809+BD809*BG812-BC809*BH809-BE809*BH812</f>
        <v>455.74720852438014</v>
      </c>
      <c r="BM809" s="9">
        <f t="shared" ref="BM809" si="7607">(BB809*BH809+BC809*BG809+BD809*BH812+BE809*BG812)</f>
        <v>0</v>
      </c>
      <c r="BN809" s="2">
        <f t="shared" ref="BN809" si="7608">BB809*BI809+BD809*BI812-BC809*BJ809-BE809*BJ812</f>
        <v>0</v>
      </c>
      <c r="BO809" s="8">
        <f t="shared" ref="BO809" si="7609">(BB809*BJ809+BC809*BI809+BD809*BJ812+BE809*BI812)</f>
        <v>-161.74698858186952</v>
      </c>
      <c r="BP809" s="20"/>
      <c r="BQ809" s="16">
        <v>1</v>
      </c>
      <c r="BR809" s="23">
        <v>0</v>
      </c>
      <c r="BS809" s="14">
        <v>0</v>
      </c>
      <c r="BT809" s="22">
        <v>0</v>
      </c>
      <c r="BV809" s="1">
        <f t="shared" ref="BV809" si="7610">BL809*BQ809+BN809*BQ812-BM809*BR809-BO809*BR812</f>
        <v>455.74720852438014</v>
      </c>
      <c r="BW809" s="9">
        <f t="shared" ref="BW809" si="7611">(BL809*BR809+BM809*BQ809+BN809*BR812+BO809*BQ812)</f>
        <v>-161.74698858186952</v>
      </c>
      <c r="BX809" s="2">
        <f t="shared" ref="BX809" si="7612">BL809*BS809+BN809*BS812-BM809*BT809-BO809*BT812</f>
        <v>0</v>
      </c>
      <c r="BY809" s="8">
        <f t="shared" ref="BY809" si="7613">(BL809*BT809+BM809*BS809+BN809*BT812+BO809*BS812)</f>
        <v>-161.74698858186952</v>
      </c>
      <c r="CA809" s="28">
        <f t="shared" ref="CA809" si="7614">20*LOG(((1+$BR$9)/$BR$9)/((BV809+BV812)^2+(BW809+BW812)^2)^0.5)</f>
        <v>-57.181869462103172</v>
      </c>
      <c r="CC809" s="114">
        <f t="shared" ref="CC809" si="7615">((BV809^2+BW809^2)^0.5)/((BV812^2+BW812^2)^0.5)</f>
        <v>0.35491481513405271</v>
      </c>
      <c r="CD809" s="13"/>
      <c r="CE809" s="33"/>
      <c r="CF809" s="33"/>
      <c r="CG809" s="33"/>
      <c r="CH809" s="33"/>
    </row>
    <row r="810" spans="2:86" ht="18.600000000000001" customHeight="1" thickBot="1">
      <c r="D810" s="3"/>
      <c r="G810" s="4"/>
      <c r="I810" s="3"/>
      <c r="L810" s="4"/>
      <c r="N810" s="3"/>
      <c r="Q810" s="4"/>
      <c r="S810" s="3"/>
      <c r="V810" s="4"/>
      <c r="X810" s="3"/>
      <c r="AA810" s="4"/>
      <c r="AC810" s="3"/>
      <c r="AF810" s="4"/>
      <c r="AH810" s="3"/>
      <c r="AK810" s="4"/>
      <c r="AM810" s="3"/>
      <c r="AP810" s="4"/>
      <c r="AR810" s="3"/>
      <c r="AU810" s="4"/>
      <c r="AW810" s="3"/>
      <c r="AZ810" s="4"/>
      <c r="BB810" s="3"/>
      <c r="BE810" s="4"/>
      <c r="BG810" s="3"/>
      <c r="BJ810" s="4"/>
      <c r="BL810" s="3"/>
      <c r="BO810" s="4"/>
      <c r="BQ810" s="16"/>
      <c r="BR810" s="14"/>
      <c r="BS810" s="14"/>
      <c r="BT810" s="17"/>
      <c r="BV810" s="3"/>
      <c r="BY810" s="4"/>
      <c r="CC810" s="115"/>
      <c r="CD810" s="13"/>
      <c r="CE810" s="33"/>
      <c r="CF810" s="33"/>
      <c r="CG810" s="33"/>
      <c r="CH810" s="33"/>
    </row>
    <row r="811" spans="2:86" ht="18.600000000000001" customHeight="1" thickBot="1">
      <c r="D811" s="271" t="s">
        <v>141</v>
      </c>
      <c r="E811" s="272"/>
      <c r="F811" s="273" t="s">
        <v>142</v>
      </c>
      <c r="G811" s="274"/>
      <c r="H811" s="237"/>
      <c r="I811" s="271" t="s">
        <v>143</v>
      </c>
      <c r="J811" s="272"/>
      <c r="K811" s="273" t="s">
        <v>144</v>
      </c>
      <c r="L811" s="274"/>
      <c r="N811" s="262" t="s">
        <v>145</v>
      </c>
      <c r="O811" s="263"/>
      <c r="P811" s="264" t="s">
        <v>146</v>
      </c>
      <c r="Q811" s="265"/>
      <c r="S811" s="271" t="s">
        <v>147</v>
      </c>
      <c r="T811" s="272"/>
      <c r="U811" s="273" t="s">
        <v>148</v>
      </c>
      <c r="V811" s="274"/>
      <c r="W811" s="20"/>
      <c r="X811" s="262" t="s">
        <v>149</v>
      </c>
      <c r="Y811" s="263"/>
      <c r="Z811" s="264" t="s">
        <v>150</v>
      </c>
      <c r="AA811" s="265"/>
      <c r="AB811" s="20"/>
      <c r="AC811" s="271" t="s">
        <v>151</v>
      </c>
      <c r="AD811" s="272"/>
      <c r="AE811" s="273" t="s">
        <v>152</v>
      </c>
      <c r="AF811" s="274"/>
      <c r="AG811" s="20"/>
      <c r="AH811" s="262" t="s">
        <v>153</v>
      </c>
      <c r="AI811" s="263"/>
      <c r="AJ811" s="264" t="s">
        <v>154</v>
      </c>
      <c r="AK811" s="265"/>
      <c r="AL811" s="20"/>
      <c r="AM811" s="271" t="s">
        <v>155</v>
      </c>
      <c r="AN811" s="272"/>
      <c r="AO811" s="273" t="s">
        <v>156</v>
      </c>
      <c r="AP811" s="274"/>
      <c r="AR811" s="262" t="s">
        <v>157</v>
      </c>
      <c r="AS811" s="263"/>
      <c r="AT811" s="264" t="s">
        <v>158</v>
      </c>
      <c r="AU811" s="265"/>
      <c r="AV811" s="41"/>
      <c r="AW811" s="271" t="s">
        <v>159</v>
      </c>
      <c r="AX811" s="272"/>
      <c r="AY811" s="273" t="s">
        <v>160</v>
      </c>
      <c r="AZ811" s="274"/>
      <c r="BA811" s="20"/>
      <c r="BB811" s="262" t="s">
        <v>161</v>
      </c>
      <c r="BC811" s="263"/>
      <c r="BD811" s="264" t="s">
        <v>162</v>
      </c>
      <c r="BE811" s="265"/>
      <c r="BF811" s="41"/>
      <c r="BG811" s="271" t="s">
        <v>163</v>
      </c>
      <c r="BH811" s="272"/>
      <c r="BI811" s="273" t="s">
        <v>164</v>
      </c>
      <c r="BJ811" s="274"/>
      <c r="BK811" s="41"/>
      <c r="BL811" s="262" t="s">
        <v>165</v>
      </c>
      <c r="BM811" s="263"/>
      <c r="BN811" s="264" t="s">
        <v>166</v>
      </c>
      <c r="BO811" s="265"/>
      <c r="BP811" s="41"/>
      <c r="BQ811" s="271" t="s">
        <v>167</v>
      </c>
      <c r="BR811" s="272"/>
      <c r="BS811" s="273" t="s">
        <v>168</v>
      </c>
      <c r="BT811" s="274"/>
      <c r="BU811" s="20"/>
      <c r="BV811" s="262" t="s">
        <v>169</v>
      </c>
      <c r="BW811" s="263"/>
      <c r="BX811" s="264" t="s">
        <v>170</v>
      </c>
      <c r="BY811" s="265"/>
      <c r="CA811" s="55" t="s">
        <v>35</v>
      </c>
      <c r="CC811" s="116" t="s">
        <v>75</v>
      </c>
      <c r="CD811" s="13"/>
      <c r="CE811" s="33"/>
      <c r="CF811" s="33"/>
      <c r="CG811" s="33"/>
      <c r="CH811" s="33"/>
    </row>
    <row r="812" spans="2:86" ht="18.600000000000001" customHeight="1" thickTop="1" thickBot="1">
      <c r="D812" s="1">
        <v>0</v>
      </c>
      <c r="E812" s="9">
        <f t="shared" ref="E812" si="7616">$E$9*$B809</f>
        <v>2.7301760000000002</v>
      </c>
      <c r="F812" s="2">
        <v>1</v>
      </c>
      <c r="G812" s="8">
        <v>0</v>
      </c>
      <c r="I812" s="1">
        <v>0</v>
      </c>
      <c r="J812" s="9">
        <v>0</v>
      </c>
      <c r="K812" s="2">
        <v>1</v>
      </c>
      <c r="L812" s="8">
        <v>0</v>
      </c>
      <c r="N812" s="1">
        <f t="shared" ref="N812" si="7617">D812*I809+F812*I812-E812*J809-G812*J812</f>
        <v>0</v>
      </c>
      <c r="O812" s="9">
        <f t="shared" ref="O812" si="7618">(D812*J809+E812*I809+F812*J812+G812*I812)</f>
        <v>2.7301760000000002</v>
      </c>
      <c r="P812" s="2">
        <f t="shared" ref="P812" si="7619">D812*K809+F812*K812-E812*L809-G812*L812</f>
        <v>31.655773386565567</v>
      </c>
      <c r="Q812" s="8">
        <f t="shared" ref="Q812" si="7620">(D812*L809+E812*K809+F812*L812+G812*K812)</f>
        <v>0</v>
      </c>
      <c r="S812" s="1">
        <v>0</v>
      </c>
      <c r="T812" s="9">
        <f t="shared" ref="T812" si="7621">$T$9*$B809</f>
        <v>3.5062159999999998</v>
      </c>
      <c r="U812" s="2">
        <v>1</v>
      </c>
      <c r="V812" s="8">
        <v>0</v>
      </c>
      <c r="X812" s="1">
        <f t="shared" ref="X812" si="7622">N812*S809+P812*S812-O812*T809-Q812*T812</f>
        <v>0</v>
      </c>
      <c r="Y812" s="9">
        <f t="shared" ref="Y812" si="7623">(N812*T809+O812*S809+P812*T812+Q812*S812)</f>
        <v>113.72215514035037</v>
      </c>
      <c r="Z812" s="2">
        <f t="shared" ref="Z812" si="7624">N812*U809+P812*U812-O812*V809-Q812*V812</f>
        <v>31.655773386565567</v>
      </c>
      <c r="AA812" s="8">
        <f t="shared" ref="AA812" si="7625">(N812*V809+O812*U809+P812*V812+Q812*U812)</f>
        <v>0</v>
      </c>
      <c r="AB812" s="20"/>
      <c r="AC812" s="1">
        <v>0</v>
      </c>
      <c r="AD812" s="9">
        <v>0</v>
      </c>
      <c r="AE812" s="2">
        <v>1</v>
      </c>
      <c r="AF812" s="8">
        <v>0</v>
      </c>
      <c r="AH812" s="1">
        <f t="shared" ref="AH812" si="7626">X812*AC809+Z812*AC812-Y812*AD809-AA812*AD812</f>
        <v>0</v>
      </c>
      <c r="AI812" s="9">
        <f t="shared" ref="AI812" si="7627">(X812*AD809+Y812*AC809+Z812*AD812+AA812*AC812)</f>
        <v>113.72215514035037</v>
      </c>
      <c r="AJ812" s="2">
        <f t="shared" ref="AJ812" si="7628">X812*AE809+Z812*AE812-Y812*AF809-AA812*AF812</f>
        <v>96.633605434989377</v>
      </c>
      <c r="AK812" s="8">
        <f t="shared" ref="AK812" si="7629">(X812*AF809+Y812*AE809+Z812*AF812+AA812*AE812)</f>
        <v>0</v>
      </c>
      <c r="AM812" s="1">
        <v>0</v>
      </c>
      <c r="AN812" s="9">
        <f t="shared" ref="AN812" si="7630">$AN$9*$B809</f>
        <v>2.964496</v>
      </c>
      <c r="AO812" s="2">
        <v>1</v>
      </c>
      <c r="AP812" s="8">
        <v>0</v>
      </c>
      <c r="AR812" s="1">
        <f t="shared" ref="AR812" si="7631">AH812*AM809+AJ812*AM812-AI812*AN809-AK812*AN812</f>
        <v>0</v>
      </c>
      <c r="AS812" s="9">
        <f t="shared" ref="AS812" si="7632">(AH812*AN809+AI812*AM809+AJ812*AN812+AK812*AM812)</f>
        <v>400.19209191795466</v>
      </c>
      <c r="AT812" s="2">
        <f t="shared" ref="AT812" si="7633">AH812*AO809+AJ812*AO812-AI812*AP809-AK812*AP812</f>
        <v>96.633605434989377</v>
      </c>
      <c r="AU812" s="8">
        <f t="shared" ref="AU812" si="7634">(AH812*AP809+AI812*AO809+AJ812*AP812+AK812*AO812)</f>
        <v>0</v>
      </c>
      <c r="AV812" s="20"/>
      <c r="AW812" s="1">
        <v>0</v>
      </c>
      <c r="AX812" s="9">
        <v>0</v>
      </c>
      <c r="AY812" s="2">
        <v>1</v>
      </c>
      <c r="AZ812" s="8">
        <v>0</v>
      </c>
      <c r="BB812" s="1">
        <f t="shared" ref="BB812" si="7635">AR812*AW809+AT812*AW812-AS812*AX809-AU812*AX812</f>
        <v>0</v>
      </c>
      <c r="BC812" s="9">
        <f t="shared" ref="BC812" si="7636">(AR812*AX809+AS812*AW809+AT812*AX812+AU812*AW812)</f>
        <v>400.19209191795466</v>
      </c>
      <c r="BD812" s="2">
        <f t="shared" ref="BD812" si="7637">AR812*AY809+AT812*AY812-AS812*AZ809-AU812*AZ812</f>
        <v>455.73662558257001</v>
      </c>
      <c r="BE812" s="8">
        <f t="shared" ref="BE812" si="7638">(AR812*AZ809+AS812*AY809+AT812*AZ812+AU812*AY812)</f>
        <v>0</v>
      </c>
      <c r="BG812" s="1">
        <v>0</v>
      </c>
      <c r="BH812" s="9">
        <f t="shared" ref="BH812" si="7639">$BH$9*$B809</f>
        <v>1.9395199999999997</v>
      </c>
      <c r="BI812" s="2">
        <v>1</v>
      </c>
      <c r="BJ812" s="8">
        <v>0</v>
      </c>
      <c r="BK812" s="20"/>
      <c r="BL812" s="1">
        <f t="shared" ref="BL812" si="7640">BB812*BG809+BD812*BG812-BC812*BH809-BE812*BH812</f>
        <v>0</v>
      </c>
      <c r="BM812" s="9">
        <f t="shared" ref="BM812" si="7641">(BB812*BH809+BC812*BG809+BD812*BH812+BE812*BG812)</f>
        <v>1284.1023919678607</v>
      </c>
      <c r="BN812" s="2">
        <f t="shared" ref="BN812" si="7642">BB812*BI809+BD812*BI812-BC812*BJ809-BE812*BJ812</f>
        <v>455.73662558257001</v>
      </c>
      <c r="BO812" s="8">
        <f t="shared" ref="BO812" si="7643">(BB812*BJ809+BC812*BI809+BD812*BJ812+BE812*BI812)</f>
        <v>0</v>
      </c>
      <c r="BP812" s="20"/>
      <c r="BQ812" s="18">
        <f t="shared" ref="BQ812:BQ875" si="7644">1/$BR$9</f>
        <v>1</v>
      </c>
      <c r="BR812" s="25">
        <v>0</v>
      </c>
      <c r="BS812" s="19">
        <v>1</v>
      </c>
      <c r="BT812" s="24">
        <v>0</v>
      </c>
      <c r="BV812" s="1">
        <f t="shared" ref="BV812" si="7645">BL812*BQ809+BN812*BQ812-BM812*BR809-BO812*BR812</f>
        <v>455.73662558257001</v>
      </c>
      <c r="BW812" s="9">
        <f t="shared" ref="BW812" si="7646">(BL812*BR809+BM812*BQ809+BN812*BR812+BO812*BQ812)</f>
        <v>1284.1023919678607</v>
      </c>
      <c r="BX812" s="2">
        <f t="shared" ref="BX812" si="7647">BL812*BS809+BN812*BS812-BM812*BT809-BO812*BT812</f>
        <v>455.73662558257001</v>
      </c>
      <c r="BY812" s="8">
        <f t="shared" ref="BY812" si="7648">(BL812*BT809+BM812*BS809+BN812*BT812+BO812*BS812)</f>
        <v>0</v>
      </c>
      <c r="CA812" s="56">
        <f t="shared" ref="CA812" si="7649">(180/PI())*ATAN(-1*(BW809+BW812)/(BV809+BV812))</f>
        <v>-50.919363918718609</v>
      </c>
      <c r="CC812" s="117">
        <f t="shared" ref="CC812" si="7650">20*LOG(((1-(10^(CA809/20)^2)*(1-((1-CC809)/(1+CC809))^2))^0.5))</f>
        <v>-6.4262530509693161E-6</v>
      </c>
      <c r="CD812" s="13"/>
      <c r="CE812" s="33"/>
      <c r="CF812" s="33"/>
      <c r="CG812" s="33"/>
      <c r="CH812" s="33"/>
    </row>
    <row r="813" spans="2:86" ht="18.600000000000001" customHeight="1"/>
    <row r="814" spans="2:86" ht="18.600000000000001" customHeight="1" thickBot="1">
      <c r="E814" s="6" t="s">
        <v>3</v>
      </c>
      <c r="J814" s="6" t="s">
        <v>5</v>
      </c>
      <c r="O814" s="6" t="s">
        <v>10</v>
      </c>
      <c r="T814" s="6" t="s">
        <v>6</v>
      </c>
      <c r="Y814" s="6" t="s">
        <v>11</v>
      </c>
      <c r="AD814" s="6" t="s">
        <v>12</v>
      </c>
      <c r="AI814" s="6" t="s">
        <v>13</v>
      </c>
      <c r="AN814" s="6" t="s">
        <v>14</v>
      </c>
      <c r="AS814" s="6" t="s">
        <v>15</v>
      </c>
      <c r="AX814" s="6" t="s">
        <v>19</v>
      </c>
      <c r="BC814" s="6" t="s">
        <v>17</v>
      </c>
      <c r="BH814" s="6" t="s">
        <v>20</v>
      </c>
      <c r="BM814" s="6" t="s">
        <v>18</v>
      </c>
      <c r="BQ814" s="26" t="s">
        <v>16</v>
      </c>
      <c r="BR814" s="26"/>
      <c r="BS814" s="21"/>
      <c r="BT814" s="21"/>
      <c r="BU814" s="21"/>
      <c r="BV814" s="21"/>
      <c r="BW814" s="26" t="s">
        <v>21</v>
      </c>
      <c r="BX814" s="21"/>
      <c r="BY814" s="21"/>
    </row>
    <row r="815" spans="2:86" ht="18.600000000000001" customHeight="1" thickBot="1">
      <c r="B815" s="11"/>
      <c r="D815" s="266" t="s">
        <v>113</v>
      </c>
      <c r="E815" s="267"/>
      <c r="F815" s="268" t="s">
        <v>114</v>
      </c>
      <c r="G815" s="269"/>
      <c r="H815" s="237"/>
      <c r="I815" s="262" t="s">
        <v>0</v>
      </c>
      <c r="J815" s="263"/>
      <c r="K815" s="264" t="s">
        <v>1</v>
      </c>
      <c r="L815" s="265"/>
      <c r="M815" s="21"/>
      <c r="N815" s="262" t="s">
        <v>115</v>
      </c>
      <c r="O815" s="263"/>
      <c r="P815" s="264" t="s">
        <v>116</v>
      </c>
      <c r="Q815" s="265"/>
      <c r="R815" s="21"/>
      <c r="S815" s="266" t="s">
        <v>117</v>
      </c>
      <c r="T815" s="267"/>
      <c r="U815" s="268" t="s">
        <v>118</v>
      </c>
      <c r="V815" s="269"/>
      <c r="W815" s="20"/>
      <c r="X815" s="262" t="s">
        <v>119</v>
      </c>
      <c r="Y815" s="263"/>
      <c r="Z815" s="264" t="s">
        <v>120</v>
      </c>
      <c r="AA815" s="265"/>
      <c r="AB815" s="20"/>
      <c r="AC815" s="262" t="s">
        <v>121</v>
      </c>
      <c r="AD815" s="263"/>
      <c r="AE815" s="264" t="s">
        <v>7</v>
      </c>
      <c r="AF815" s="265"/>
      <c r="AG815" s="20"/>
      <c r="AH815" s="262" t="s">
        <v>122</v>
      </c>
      <c r="AI815" s="263"/>
      <c r="AJ815" s="264" t="s">
        <v>123</v>
      </c>
      <c r="AK815" s="265"/>
      <c r="AL815" s="20"/>
      <c r="AM815" s="266" t="s">
        <v>124</v>
      </c>
      <c r="AN815" s="267"/>
      <c r="AO815" s="268" t="s">
        <v>125</v>
      </c>
      <c r="AP815" s="269"/>
      <c r="AQ815" s="21"/>
      <c r="AR815" s="262" t="s">
        <v>126</v>
      </c>
      <c r="AS815" s="263"/>
      <c r="AT815" s="264" t="s">
        <v>2</v>
      </c>
      <c r="AU815" s="265"/>
      <c r="AV815" s="41"/>
      <c r="AW815" s="262" t="s">
        <v>127</v>
      </c>
      <c r="AX815" s="263"/>
      <c r="AY815" s="264" t="s">
        <v>128</v>
      </c>
      <c r="AZ815" s="265"/>
      <c r="BA815" s="20"/>
      <c r="BB815" s="262" t="s">
        <v>129</v>
      </c>
      <c r="BC815" s="263"/>
      <c r="BD815" s="264" t="s">
        <v>130</v>
      </c>
      <c r="BE815" s="265"/>
      <c r="BF815" s="41"/>
      <c r="BG815" s="266" t="s">
        <v>131</v>
      </c>
      <c r="BH815" s="267"/>
      <c r="BI815" s="268" t="s">
        <v>132</v>
      </c>
      <c r="BJ815" s="269"/>
      <c r="BK815" s="41"/>
      <c r="BL815" s="262" t="s">
        <v>133</v>
      </c>
      <c r="BM815" s="263"/>
      <c r="BN815" s="264" t="s">
        <v>134</v>
      </c>
      <c r="BO815" s="265"/>
      <c r="BP815" s="41"/>
      <c r="BQ815" s="262" t="s">
        <v>135</v>
      </c>
      <c r="BR815" s="263"/>
      <c r="BS815" s="264" t="s">
        <v>136</v>
      </c>
      <c r="BT815" s="265"/>
      <c r="BU815" s="20"/>
      <c r="BV815" s="262" t="s">
        <v>137</v>
      </c>
      <c r="BW815" s="263"/>
      <c r="BX815" s="264" t="s">
        <v>138</v>
      </c>
      <c r="BY815" s="265"/>
      <c r="CA815" s="27" t="s">
        <v>8</v>
      </c>
      <c r="CC815" s="113" t="s">
        <v>74</v>
      </c>
      <c r="CD815" s="13"/>
      <c r="CE815" s="33"/>
      <c r="CF815" s="33"/>
      <c r="CG815" s="33"/>
      <c r="CH815" s="33"/>
    </row>
    <row r="816" spans="2:86" ht="18.600000000000001" customHeight="1" thickTop="1" thickBot="1">
      <c r="B816" s="37">
        <v>2.34</v>
      </c>
      <c r="D816" s="1">
        <v>1</v>
      </c>
      <c r="E816" s="7">
        <v>0</v>
      </c>
      <c r="F816" s="2">
        <v>0</v>
      </c>
      <c r="G816" s="8">
        <v>0</v>
      </c>
      <c r="I816" s="1">
        <v>1</v>
      </c>
      <c r="J816" s="9">
        <v>0</v>
      </c>
      <c r="K816" s="2">
        <v>0</v>
      </c>
      <c r="L816" s="8">
        <f t="shared" ref="L816:L879" si="7651">IF(0=(1-$J$9*$K$9*$B816^2),10^18,$B816*$K$9/(1-$J$9*$K$9*$B816^2))</f>
        <v>-10.41441247259581</v>
      </c>
      <c r="N816" s="1">
        <f t="shared" ref="N816" si="7652">D816*I816+F816*I819-E816*J816-G816*J819</f>
        <v>1</v>
      </c>
      <c r="O816" s="9">
        <f t="shared" ref="O816" si="7653">(D816*J816+E816*I816+F816*J819+G816*I819)</f>
        <v>0</v>
      </c>
      <c r="P816" s="2">
        <f t="shared" ref="P816" si="7654">D816*K816+F816*K819-E816*L816-G816*L819</f>
        <v>0</v>
      </c>
      <c r="Q816" s="8">
        <f t="shared" ref="Q816" si="7655">(D816*L816+E816*K816+F816*L819+G816*K819)</f>
        <v>-10.41441247259581</v>
      </c>
      <c r="S816" s="1">
        <v>1</v>
      </c>
      <c r="T816" s="7">
        <v>0</v>
      </c>
      <c r="U816" s="2">
        <v>0</v>
      </c>
      <c r="V816" s="8">
        <v>0</v>
      </c>
      <c r="X816" s="1">
        <f t="shared" ref="X816" si="7656">N816*S816+P816*S819-O816*T816-Q816*T819</f>
        <v>37.829965673411671</v>
      </c>
      <c r="Y816" s="9">
        <f t="shared" ref="Y816" si="7657">(N816*T816+O816*S816+P816*T819+Q816*S819)</f>
        <v>0</v>
      </c>
      <c r="Z816" s="2">
        <f t="shared" ref="Z816" si="7658">N816*U816+P816*U819-O816*V816-Q816*V819</f>
        <v>0</v>
      </c>
      <c r="AA816" s="8">
        <f t="shared" ref="AA816" si="7659">(N816*V816+O816*U816+P816*V819+Q816*U819)</f>
        <v>-10.41441247259581</v>
      </c>
      <c r="AB816" s="20"/>
      <c r="AC816" s="1">
        <v>1</v>
      </c>
      <c r="AD816" s="9">
        <v>0</v>
      </c>
      <c r="AE816" s="2">
        <v>0</v>
      </c>
      <c r="AF816" s="8">
        <f t="shared" ref="AF816:AF879" si="7660">IF(0=(1-$AE$9*$AD$9*$B816^2),10^18,$B816*$AE$9/(1-$AE$9*$AD$9*$B816^2))</f>
        <v>-0.56322893055878476</v>
      </c>
      <c r="AH816" s="1">
        <f t="shared" ref="AH816" si="7661">X816*AC816+Z816*AC819-Y816*AD816-AA816*AD819</f>
        <v>37.829965673411671</v>
      </c>
      <c r="AI816" s="9">
        <f t="shared" ref="AI816" si="7662">(X816*AD816+Y816*AC816+Z816*AD819+AA816*AC819)</f>
        <v>0</v>
      </c>
      <c r="AJ816" s="2">
        <f t="shared" ref="AJ816" si="7663">X816*AE816+Z816*AE819-Y816*AF816-AA816*AF819</f>
        <v>0</v>
      </c>
      <c r="AK816" s="8">
        <f t="shared" ref="AK816" si="7664">(X816*AF816+Y816*AE816+Z816*AF819+AA816*AE819)</f>
        <v>-31.721343581907004</v>
      </c>
      <c r="AM816" s="1">
        <v>1</v>
      </c>
      <c r="AN816" s="7">
        <v>0</v>
      </c>
      <c r="AO816" s="2">
        <v>0</v>
      </c>
      <c r="AP816" s="8">
        <v>0</v>
      </c>
      <c r="AR816" s="1">
        <f t="shared" ref="AR816" si="7665">AH816*AM816+AJ816*AM819-AI816*AN816-AK816*AN819</f>
        <v>132.67843249317986</v>
      </c>
      <c r="AS816" s="9">
        <f t="shared" ref="AS816" si="7666">(AH816*AN816+AI816*AM816+AJ816*AN819+AK816*AM819)</f>
        <v>0</v>
      </c>
      <c r="AT816" s="2">
        <f t="shared" ref="AT816" si="7667">AH816*AO816+AJ816*AO819-AI816*AP816-AK816*AP819</f>
        <v>0</v>
      </c>
      <c r="AU816" s="8">
        <f t="shared" ref="AU816" si="7668">(AH816*AP816+AI816*AO816+AJ816*AP819+AK816*AO819)</f>
        <v>-31.721343581907004</v>
      </c>
      <c r="AV816" s="20"/>
      <c r="AW816" s="1">
        <v>1</v>
      </c>
      <c r="AX816" s="9">
        <v>0</v>
      </c>
      <c r="AY816" s="2">
        <v>0</v>
      </c>
      <c r="AZ816" s="8">
        <f t="shared" ref="AZ816:AZ879" si="7669">IF(0=(1-$AX$9*$AY$9*$B816^2),10^18,$B816*$AY$9/(1-$AX$9*$AY$9*$B816^2))</f>
        <v>-0.88241104407138093</v>
      </c>
      <c r="BB816" s="1">
        <f t="shared" ref="BB816" si="7670">AR816*AW816+AT816*AW819-AS816*AX816-AU816*AX819</f>
        <v>132.67843249317986</v>
      </c>
      <c r="BC816" s="9">
        <f t="shared" ref="BC816" si="7671">(AR816*AX816+AS816*AW816+AT816*AX819+AU816*AW819)</f>
        <v>0</v>
      </c>
      <c r="BD816" s="2">
        <f t="shared" ref="BD816" si="7672">AR816*AY816+AT816*AY819-AS816*AZ816-AU816*AZ819</f>
        <v>0</v>
      </c>
      <c r="BE816" s="8">
        <f t="shared" ref="BE816" si="7673">(AR816*AZ816+AS816*AY816+AT816*AZ819+AU816*AY819)</f>
        <v>-148.79825772396808</v>
      </c>
      <c r="BG816" s="1">
        <v>1</v>
      </c>
      <c r="BH816" s="7">
        <v>0</v>
      </c>
      <c r="BI816" s="2">
        <v>0</v>
      </c>
      <c r="BJ816" s="8">
        <v>0</v>
      </c>
      <c r="BK816" s="20"/>
      <c r="BL816" s="1">
        <f t="shared" ref="BL816" si="7674">BB816*BG816+BD816*BG819-BC816*BH816-BE816*BH819</f>
        <v>423.76353618311515</v>
      </c>
      <c r="BM816" s="9">
        <f t="shared" ref="BM816" si="7675">(BB816*BH816+BC816*BG816+BD816*BH819+BE816*BG819)</f>
        <v>0</v>
      </c>
      <c r="BN816" s="2">
        <f t="shared" ref="BN816" si="7676">BB816*BI816+BD816*BI819-BC816*BJ816-BE816*BJ819</f>
        <v>0</v>
      </c>
      <c r="BO816" s="8">
        <f t="shared" ref="BO816" si="7677">(BB816*BJ816+BC816*BI816+BD816*BJ819+BE816*BI819)</f>
        <v>-148.79825772396808</v>
      </c>
      <c r="BP816" s="20"/>
      <c r="BQ816" s="16">
        <v>1</v>
      </c>
      <c r="BR816" s="23">
        <v>0</v>
      </c>
      <c r="BS816" s="14">
        <v>0</v>
      </c>
      <c r="BT816" s="22">
        <v>0</v>
      </c>
      <c r="BV816" s="1">
        <f t="shared" ref="BV816" si="7678">BL816*BQ816+BN816*BQ819-BM816*BR816-BO816*BR819</f>
        <v>423.76353618311515</v>
      </c>
      <c r="BW816" s="9">
        <f t="shared" ref="BW816" si="7679">(BL816*BR816+BM816*BQ816+BN816*BR819+BO816*BQ819)</f>
        <v>-148.79825772396808</v>
      </c>
      <c r="BX816" s="2">
        <f t="shared" ref="BX816" si="7680">BL816*BS816+BN816*BS819-BM816*BT816-BO816*BT819</f>
        <v>0</v>
      </c>
      <c r="BY816" s="8">
        <f t="shared" ref="BY816" si="7681">(BL816*BT816+BM816*BS816+BN816*BT819+BO816*BS819)</f>
        <v>-148.79825772396808</v>
      </c>
      <c r="CA816" s="28">
        <f t="shared" ref="CA816" si="7682">20*LOG(((1+$BR$9)/$BR$9)/((BV816+BV819)^2+(BW816+BW819)^2)^0.5)</f>
        <v>-56.622057922139675</v>
      </c>
      <c r="CC816" s="114">
        <f t="shared" ref="CC816" si="7683">((BV816^2+BW816^2)^0.5)/((BV819^2+BW819^2)^0.5)</f>
        <v>0.35114494856013478</v>
      </c>
      <c r="CD816" s="13"/>
      <c r="CE816" s="33"/>
      <c r="CF816" s="33"/>
      <c r="CG816" s="33"/>
      <c r="CH816" s="33"/>
    </row>
    <row r="817" spans="2:86" ht="18.600000000000001" customHeight="1" thickBot="1">
      <c r="D817" s="3"/>
      <c r="G817" s="4"/>
      <c r="I817" s="3"/>
      <c r="L817" s="4"/>
      <c r="N817" s="3"/>
      <c r="Q817" s="4"/>
      <c r="S817" s="3"/>
      <c r="V817" s="4"/>
      <c r="X817" s="3"/>
      <c r="AA817" s="4"/>
      <c r="AC817" s="3"/>
      <c r="AF817" s="4"/>
      <c r="AH817" s="3"/>
      <c r="AK817" s="4"/>
      <c r="AM817" s="3"/>
      <c r="AP817" s="4"/>
      <c r="AR817" s="3"/>
      <c r="AU817" s="4"/>
      <c r="AW817" s="3"/>
      <c r="AZ817" s="4"/>
      <c r="BB817" s="3"/>
      <c r="BE817" s="4"/>
      <c r="BG817" s="3"/>
      <c r="BJ817" s="4"/>
      <c r="BL817" s="3"/>
      <c r="BO817" s="4"/>
      <c r="BQ817" s="16"/>
      <c r="BR817" s="14"/>
      <c r="BS817" s="14"/>
      <c r="BT817" s="17"/>
      <c r="BV817" s="3"/>
      <c r="BY817" s="4"/>
      <c r="CC817" s="115"/>
      <c r="CD817" s="13"/>
      <c r="CE817" s="33"/>
      <c r="CF817" s="33"/>
      <c r="CG817" s="33"/>
      <c r="CH817" s="33"/>
    </row>
    <row r="818" spans="2:86" ht="18.600000000000001" customHeight="1" thickBot="1">
      <c r="D818" s="271" t="s">
        <v>141</v>
      </c>
      <c r="E818" s="272"/>
      <c r="F818" s="273" t="s">
        <v>142</v>
      </c>
      <c r="G818" s="274"/>
      <c r="H818" s="237"/>
      <c r="I818" s="271" t="s">
        <v>143</v>
      </c>
      <c r="J818" s="272"/>
      <c r="K818" s="273" t="s">
        <v>144</v>
      </c>
      <c r="L818" s="274"/>
      <c r="N818" s="262" t="s">
        <v>145</v>
      </c>
      <c r="O818" s="263"/>
      <c r="P818" s="264" t="s">
        <v>146</v>
      </c>
      <c r="Q818" s="265"/>
      <c r="S818" s="271" t="s">
        <v>147</v>
      </c>
      <c r="T818" s="272"/>
      <c r="U818" s="273" t="s">
        <v>148</v>
      </c>
      <c r="V818" s="274"/>
      <c r="W818" s="20"/>
      <c r="X818" s="262" t="s">
        <v>149</v>
      </c>
      <c r="Y818" s="263"/>
      <c r="Z818" s="264" t="s">
        <v>150</v>
      </c>
      <c r="AA818" s="265"/>
      <c r="AB818" s="20"/>
      <c r="AC818" s="271" t="s">
        <v>151</v>
      </c>
      <c r="AD818" s="272"/>
      <c r="AE818" s="273" t="s">
        <v>152</v>
      </c>
      <c r="AF818" s="274"/>
      <c r="AG818" s="20"/>
      <c r="AH818" s="262" t="s">
        <v>153</v>
      </c>
      <c r="AI818" s="263"/>
      <c r="AJ818" s="264" t="s">
        <v>154</v>
      </c>
      <c r="AK818" s="265"/>
      <c r="AL818" s="20"/>
      <c r="AM818" s="271" t="s">
        <v>155</v>
      </c>
      <c r="AN818" s="272"/>
      <c r="AO818" s="273" t="s">
        <v>156</v>
      </c>
      <c r="AP818" s="274"/>
      <c r="AR818" s="262" t="s">
        <v>157</v>
      </c>
      <c r="AS818" s="263"/>
      <c r="AT818" s="264" t="s">
        <v>158</v>
      </c>
      <c r="AU818" s="265"/>
      <c r="AV818" s="41"/>
      <c r="AW818" s="271" t="s">
        <v>159</v>
      </c>
      <c r="AX818" s="272"/>
      <c r="AY818" s="273" t="s">
        <v>160</v>
      </c>
      <c r="AZ818" s="274"/>
      <c r="BA818" s="20"/>
      <c r="BB818" s="262" t="s">
        <v>161</v>
      </c>
      <c r="BC818" s="263"/>
      <c r="BD818" s="264" t="s">
        <v>162</v>
      </c>
      <c r="BE818" s="265"/>
      <c r="BF818" s="41"/>
      <c r="BG818" s="271" t="s">
        <v>163</v>
      </c>
      <c r="BH818" s="272"/>
      <c r="BI818" s="273" t="s">
        <v>164</v>
      </c>
      <c r="BJ818" s="274"/>
      <c r="BK818" s="41"/>
      <c r="BL818" s="262" t="s">
        <v>165</v>
      </c>
      <c r="BM818" s="263"/>
      <c r="BN818" s="264" t="s">
        <v>166</v>
      </c>
      <c r="BO818" s="265"/>
      <c r="BP818" s="41"/>
      <c r="BQ818" s="271" t="s">
        <v>167</v>
      </c>
      <c r="BR818" s="272"/>
      <c r="BS818" s="273" t="s">
        <v>168</v>
      </c>
      <c r="BT818" s="274"/>
      <c r="BU818" s="20"/>
      <c r="BV818" s="262" t="s">
        <v>169</v>
      </c>
      <c r="BW818" s="263"/>
      <c r="BX818" s="264" t="s">
        <v>170</v>
      </c>
      <c r="BY818" s="265"/>
      <c r="CA818" s="55" t="s">
        <v>35</v>
      </c>
      <c r="CC818" s="116" t="s">
        <v>75</v>
      </c>
      <c r="CD818" s="13"/>
      <c r="CE818" s="33"/>
      <c r="CF818" s="33"/>
      <c r="CG818" s="33"/>
      <c r="CH818" s="33"/>
    </row>
    <row r="819" spans="2:86" ht="18.600000000000001" customHeight="1" thickTop="1" thickBot="1">
      <c r="D819" s="1">
        <v>0</v>
      </c>
      <c r="E819" s="9">
        <f t="shared" ref="E819" si="7684">$E$9*$B816</f>
        <v>2.7537120000000002</v>
      </c>
      <c r="F819" s="2">
        <v>1</v>
      </c>
      <c r="G819" s="8">
        <v>0</v>
      </c>
      <c r="I819" s="1">
        <v>0</v>
      </c>
      <c r="J819" s="9">
        <v>0</v>
      </c>
      <c r="K819" s="2">
        <v>1</v>
      </c>
      <c r="L819" s="8">
        <v>0</v>
      </c>
      <c r="N819" s="1">
        <f t="shared" ref="N819" si="7685">D819*I816+F819*I819-E819*J816-G819*J819</f>
        <v>0</v>
      </c>
      <c r="O819" s="9">
        <f t="shared" ref="O819" si="7686">(D819*J816+E819*I816+F819*J819+G819*I819)</f>
        <v>2.7537120000000002</v>
      </c>
      <c r="P819" s="2">
        <f t="shared" ref="P819" si="7687">D819*K816+F819*K819-E819*L816-G819*L819</f>
        <v>29.678292598736753</v>
      </c>
      <c r="Q819" s="8">
        <f t="shared" ref="Q819" si="7688">(D819*L816+E819*K816+F819*L819+G819*K819)</f>
        <v>0</v>
      </c>
      <c r="S819" s="1">
        <v>0</v>
      </c>
      <c r="T819" s="9">
        <f t="shared" ref="T819" si="7689">$T$9*$B816</f>
        <v>3.5364420000000001</v>
      </c>
      <c r="U819" s="2">
        <v>1</v>
      </c>
      <c r="V819" s="8">
        <v>0</v>
      </c>
      <c r="X819" s="1">
        <f t="shared" ref="X819" si="7690">N819*S816+P819*S819-O819*T816-Q819*T819</f>
        <v>0</v>
      </c>
      <c r="Y819" s="9">
        <f t="shared" ref="Y819" si="7691">(N819*T816+O819*S816+P819*T819+Q819*S819)</f>
        <v>107.70927243446181</v>
      </c>
      <c r="Z819" s="2">
        <f t="shared" ref="Z819" si="7692">N819*U816+P819*U819-O819*V816-Q819*V819</f>
        <v>29.678292598736753</v>
      </c>
      <c r="AA819" s="8">
        <f t="shared" ref="AA819" si="7693">(N819*V816+O819*U816+P819*V819+Q819*U819)</f>
        <v>0</v>
      </c>
      <c r="AB819" s="20"/>
      <c r="AC819" s="1">
        <v>0</v>
      </c>
      <c r="AD819" s="9">
        <v>0</v>
      </c>
      <c r="AE819" s="2">
        <v>1</v>
      </c>
      <c r="AF819" s="8">
        <v>0</v>
      </c>
      <c r="AH819" s="1">
        <f t="shared" ref="AH819" si="7694">X819*AC816+Z819*AC819-Y819*AD816-AA819*AD819</f>
        <v>0</v>
      </c>
      <c r="AI819" s="9">
        <f t="shared" ref="AI819" si="7695">(X819*AD816+Y819*AC816+Z819*AD819+AA819*AC819)</f>
        <v>107.70927243446181</v>
      </c>
      <c r="AJ819" s="2">
        <f t="shared" ref="AJ819" si="7696">X819*AE816+Z819*AE819-Y819*AF816-AA819*AF819</f>
        <v>90.343270923263475</v>
      </c>
      <c r="AK819" s="8">
        <f t="shared" ref="AK819" si="7697">(X819*AF816+Y819*AE816+Z819*AF819+AA819*AE819)</f>
        <v>0</v>
      </c>
      <c r="AM819" s="1">
        <v>0</v>
      </c>
      <c r="AN819" s="9">
        <f t="shared" ref="AN819" si="7698">$AN$9*$B816</f>
        <v>2.9900519999999999</v>
      </c>
      <c r="AO819" s="2">
        <v>1</v>
      </c>
      <c r="AP819" s="8">
        <v>0</v>
      </c>
      <c r="AR819" s="1">
        <f t="shared" ref="AR819" si="7699">AH819*AM816+AJ819*AM819-AI819*AN816-AK819*AN819</f>
        <v>0</v>
      </c>
      <c r="AS819" s="9">
        <f t="shared" ref="AS819" si="7700">(AH819*AN816+AI819*AM816+AJ819*AN819+AK819*AM819)</f>
        <v>377.84035034510759</v>
      </c>
      <c r="AT819" s="2">
        <f t="shared" ref="AT819" si="7701">AH819*AO816+AJ819*AO819-AI819*AP816-AK819*AP819</f>
        <v>90.343270923263475</v>
      </c>
      <c r="AU819" s="8">
        <f t="shared" ref="AU819" si="7702">(AH819*AP816+AI819*AO816+AJ819*AP819+AK819*AO819)</f>
        <v>0</v>
      </c>
      <c r="AV819" s="20"/>
      <c r="AW819" s="1">
        <v>0</v>
      </c>
      <c r="AX819" s="9">
        <v>0</v>
      </c>
      <c r="AY819" s="2">
        <v>1</v>
      </c>
      <c r="AZ819" s="8">
        <v>0</v>
      </c>
      <c r="BB819" s="1">
        <f t="shared" ref="BB819" si="7703">AR819*AW816+AT819*AW819-AS819*AX816-AU819*AX819</f>
        <v>0</v>
      </c>
      <c r="BC819" s="9">
        <f t="shared" ref="BC819" si="7704">(AR819*AX816+AS819*AW816+AT819*AX819+AU819*AW819)</f>
        <v>377.84035034510759</v>
      </c>
      <c r="BD819" s="2">
        <f t="shared" ref="BD819" si="7705">AR819*AY816+AT819*AY819-AS819*AZ816-AU819*AZ819</f>
        <v>423.75376896358625</v>
      </c>
      <c r="BE819" s="8">
        <f t="shared" ref="BE819" si="7706">(AR819*AZ816+AS819*AY816+AT819*AZ819+AU819*AY819)</f>
        <v>0</v>
      </c>
      <c r="BG819" s="1">
        <v>0</v>
      </c>
      <c r="BH819" s="9">
        <f t="shared" ref="BH819" si="7707">$BH$9*$B816</f>
        <v>1.9562399999999998</v>
      </c>
      <c r="BI819" s="2">
        <v>1</v>
      </c>
      <c r="BJ819" s="8">
        <v>0</v>
      </c>
      <c r="BK819" s="20"/>
      <c r="BL819" s="1">
        <f t="shared" ref="BL819" si="7708">BB819*BG816+BD819*BG819-BC819*BH816-BE819*BH819</f>
        <v>0</v>
      </c>
      <c r="BM819" s="9">
        <f t="shared" ref="BM819" si="7709">(BB819*BH816+BC819*BG816+BD819*BH819+BE819*BG819)</f>
        <v>1206.8044233424334</v>
      </c>
      <c r="BN819" s="2">
        <f t="shared" ref="BN819" si="7710">BB819*BI816+BD819*BI819-BC819*BJ816-BE819*BJ819</f>
        <v>423.75376896358625</v>
      </c>
      <c r="BO819" s="8">
        <f t="shared" ref="BO819" si="7711">(BB819*BJ816+BC819*BI816+BD819*BJ819+BE819*BI819)</f>
        <v>0</v>
      </c>
      <c r="BP819" s="20"/>
      <c r="BQ819" s="18">
        <f t="shared" ref="BQ819:BQ882" si="7712">1/$BR$9</f>
        <v>1</v>
      </c>
      <c r="BR819" s="25">
        <v>0</v>
      </c>
      <c r="BS819" s="19">
        <v>1</v>
      </c>
      <c r="BT819" s="24">
        <v>0</v>
      </c>
      <c r="BV819" s="1">
        <f t="shared" ref="BV819" si="7713">BL819*BQ816+BN819*BQ819-BM819*BR816-BO819*BR819</f>
        <v>423.75376896358625</v>
      </c>
      <c r="BW819" s="9">
        <f t="shared" ref="BW819" si="7714">(BL819*BR816+BM819*BQ816+BN819*BR819+BO819*BQ819)</f>
        <v>1206.8044233424334</v>
      </c>
      <c r="BX819" s="2">
        <f t="shared" ref="BX819" si="7715">BL819*BS816+BN819*BS819-BM819*BT816-BO819*BT819</f>
        <v>423.75376896358625</v>
      </c>
      <c r="BY819" s="8">
        <f t="shared" ref="BY819" si="7716">(BL819*BT816+BM819*BS816+BN819*BT819+BO819*BS819)</f>
        <v>0</v>
      </c>
      <c r="CA819" s="56">
        <f t="shared" ref="CA819" si="7717">(180/PI())*ATAN(-1*(BW816+BW819)/(BV816+BV819))</f>
        <v>-51.303478891725426</v>
      </c>
      <c r="CC819" s="117">
        <f t="shared" ref="CC819" si="7718">20*LOG(((1-(10^(CA816/20)^2)*(1-((1-CC816)/(1+CC816))^2))^0.5))</f>
        <v>-7.2731310922674172E-6</v>
      </c>
      <c r="CD819" s="13"/>
      <c r="CE819" s="33"/>
      <c r="CF819" s="33"/>
      <c r="CG819" s="33"/>
      <c r="CH819" s="33"/>
    </row>
    <row r="820" spans="2:86" ht="18.600000000000001" customHeight="1"/>
    <row r="821" spans="2:86" ht="18.600000000000001" customHeight="1" thickBot="1">
      <c r="E821" s="6" t="s">
        <v>3</v>
      </c>
      <c r="J821" s="6" t="s">
        <v>5</v>
      </c>
      <c r="O821" s="6" t="s">
        <v>10</v>
      </c>
      <c r="T821" s="6" t="s">
        <v>6</v>
      </c>
      <c r="Y821" s="6" t="s">
        <v>11</v>
      </c>
      <c r="AD821" s="6" t="s">
        <v>12</v>
      </c>
      <c r="AI821" s="6" t="s">
        <v>13</v>
      </c>
      <c r="AN821" s="6" t="s">
        <v>14</v>
      </c>
      <c r="AS821" s="6" t="s">
        <v>15</v>
      </c>
      <c r="AX821" s="6" t="s">
        <v>19</v>
      </c>
      <c r="BC821" s="6" t="s">
        <v>17</v>
      </c>
      <c r="BH821" s="6" t="s">
        <v>20</v>
      </c>
      <c r="BM821" s="6" t="s">
        <v>18</v>
      </c>
      <c r="BQ821" s="26" t="s">
        <v>16</v>
      </c>
      <c r="BR821" s="26"/>
      <c r="BS821" s="21"/>
      <c r="BT821" s="21"/>
      <c r="BU821" s="21"/>
      <c r="BV821" s="21"/>
      <c r="BW821" s="26" t="s">
        <v>21</v>
      </c>
      <c r="BX821" s="21"/>
      <c r="BY821" s="21"/>
    </row>
    <row r="822" spans="2:86" ht="18.600000000000001" customHeight="1" thickBot="1">
      <c r="B822" s="11"/>
      <c r="D822" s="266" t="s">
        <v>113</v>
      </c>
      <c r="E822" s="267"/>
      <c r="F822" s="268" t="s">
        <v>114</v>
      </c>
      <c r="G822" s="269"/>
      <c r="H822" s="237"/>
      <c r="I822" s="262" t="s">
        <v>0</v>
      </c>
      <c r="J822" s="263"/>
      <c r="K822" s="264" t="s">
        <v>1</v>
      </c>
      <c r="L822" s="265"/>
      <c r="M822" s="21"/>
      <c r="N822" s="262" t="s">
        <v>115</v>
      </c>
      <c r="O822" s="263"/>
      <c r="P822" s="264" t="s">
        <v>116</v>
      </c>
      <c r="Q822" s="265"/>
      <c r="R822" s="21"/>
      <c r="S822" s="266" t="s">
        <v>117</v>
      </c>
      <c r="T822" s="267"/>
      <c r="U822" s="268" t="s">
        <v>118</v>
      </c>
      <c r="V822" s="269"/>
      <c r="W822" s="20"/>
      <c r="X822" s="262" t="s">
        <v>119</v>
      </c>
      <c r="Y822" s="263"/>
      <c r="Z822" s="264" t="s">
        <v>120</v>
      </c>
      <c r="AA822" s="265"/>
      <c r="AB822" s="20"/>
      <c r="AC822" s="262" t="s">
        <v>121</v>
      </c>
      <c r="AD822" s="263"/>
      <c r="AE822" s="264" t="s">
        <v>7</v>
      </c>
      <c r="AF822" s="265"/>
      <c r="AG822" s="20"/>
      <c r="AH822" s="262" t="s">
        <v>122</v>
      </c>
      <c r="AI822" s="263"/>
      <c r="AJ822" s="264" t="s">
        <v>123</v>
      </c>
      <c r="AK822" s="265"/>
      <c r="AL822" s="20"/>
      <c r="AM822" s="266" t="s">
        <v>124</v>
      </c>
      <c r="AN822" s="267"/>
      <c r="AO822" s="268" t="s">
        <v>125</v>
      </c>
      <c r="AP822" s="269"/>
      <c r="AQ822" s="21"/>
      <c r="AR822" s="262" t="s">
        <v>126</v>
      </c>
      <c r="AS822" s="263"/>
      <c r="AT822" s="264" t="s">
        <v>2</v>
      </c>
      <c r="AU822" s="265"/>
      <c r="AV822" s="41"/>
      <c r="AW822" s="262" t="s">
        <v>127</v>
      </c>
      <c r="AX822" s="263"/>
      <c r="AY822" s="264" t="s">
        <v>128</v>
      </c>
      <c r="AZ822" s="265"/>
      <c r="BA822" s="20"/>
      <c r="BB822" s="262" t="s">
        <v>129</v>
      </c>
      <c r="BC822" s="263"/>
      <c r="BD822" s="264" t="s">
        <v>130</v>
      </c>
      <c r="BE822" s="265"/>
      <c r="BF822" s="41"/>
      <c r="BG822" s="266" t="s">
        <v>131</v>
      </c>
      <c r="BH822" s="267"/>
      <c r="BI822" s="268" t="s">
        <v>132</v>
      </c>
      <c r="BJ822" s="269"/>
      <c r="BK822" s="41"/>
      <c r="BL822" s="262" t="s">
        <v>133</v>
      </c>
      <c r="BM822" s="263"/>
      <c r="BN822" s="264" t="s">
        <v>134</v>
      </c>
      <c r="BO822" s="265"/>
      <c r="BP822" s="41"/>
      <c r="BQ822" s="262" t="s">
        <v>135</v>
      </c>
      <c r="BR822" s="263"/>
      <c r="BS822" s="264" t="s">
        <v>136</v>
      </c>
      <c r="BT822" s="265"/>
      <c r="BU822" s="20"/>
      <c r="BV822" s="262" t="s">
        <v>137</v>
      </c>
      <c r="BW822" s="263"/>
      <c r="BX822" s="264" t="s">
        <v>138</v>
      </c>
      <c r="BY822" s="265"/>
      <c r="CA822" s="27" t="s">
        <v>8</v>
      </c>
      <c r="CC822" s="113" t="s">
        <v>74</v>
      </c>
      <c r="CD822" s="13"/>
      <c r="CE822" s="33"/>
      <c r="CF822" s="33"/>
      <c r="CG822" s="33"/>
      <c r="CH822" s="33"/>
    </row>
    <row r="823" spans="2:86" ht="18.600000000000001" customHeight="1" thickTop="1" thickBot="1">
      <c r="B823" s="37">
        <v>2.36</v>
      </c>
      <c r="D823" s="1">
        <v>1</v>
      </c>
      <c r="E823" s="7">
        <v>0</v>
      </c>
      <c r="F823" s="2">
        <v>0</v>
      </c>
      <c r="G823" s="8">
        <v>0</v>
      </c>
      <c r="I823" s="1">
        <v>1</v>
      </c>
      <c r="J823" s="9">
        <v>0</v>
      </c>
      <c r="K823" s="2">
        <v>0</v>
      </c>
      <c r="L823" s="8">
        <f t="shared" ref="L823:L886" si="7719">IF(0=(1-$J$9*$K$9*$B823^2),10^18,$B823*$K$9/(1-$J$9*$K$9*$B823^2))</f>
        <v>-9.7153235965281937</v>
      </c>
      <c r="N823" s="1">
        <f t="shared" ref="N823" si="7720">D823*I823+F823*I826-E823*J823-G823*J826</f>
        <v>1</v>
      </c>
      <c r="O823" s="9">
        <f t="shared" ref="O823" si="7721">(D823*J823+E823*I823+F823*J826+G823*I826)</f>
        <v>0</v>
      </c>
      <c r="P823" s="2">
        <f t="shared" ref="P823" si="7722">D823*K823+F823*K826-E823*L823-G823*L826</f>
        <v>0</v>
      </c>
      <c r="Q823" s="8">
        <f t="shared" ref="Q823" si="7723">(D823*L823+E823*K823+F823*L826+G823*K826)</f>
        <v>-9.7153235965281937</v>
      </c>
      <c r="S823" s="1">
        <v>1</v>
      </c>
      <c r="T823" s="7">
        <v>0</v>
      </c>
      <c r="U823" s="2">
        <v>0</v>
      </c>
      <c r="V823" s="8">
        <v>0</v>
      </c>
      <c r="X823" s="1">
        <f t="shared" ref="X823" si="7724">N823*S823+P823*S826-O823*T823-Q823*T826</f>
        <v>35.651333781382021</v>
      </c>
      <c r="Y823" s="9">
        <f t="shared" ref="Y823" si="7725">(N823*T823+O823*S823+P823*T826+Q823*S826)</f>
        <v>0</v>
      </c>
      <c r="Z823" s="2">
        <f t="shared" ref="Z823" si="7726">N823*U823+P823*U826-O823*V823-Q823*V826</f>
        <v>0</v>
      </c>
      <c r="AA823" s="8">
        <f t="shared" ref="AA823" si="7727">(N823*V823+O823*U823+P823*V826+Q823*U826)</f>
        <v>-9.7153235965281937</v>
      </c>
      <c r="AB823" s="20"/>
      <c r="AC823" s="1">
        <v>1</v>
      </c>
      <c r="AD823" s="9">
        <v>0</v>
      </c>
      <c r="AE823" s="2">
        <v>0</v>
      </c>
      <c r="AF823" s="8">
        <f t="shared" ref="AF823:AF886" si="7728">IF(0=(1-$AE$9*$AD$9*$B823^2),10^18,$B823*$AE$9/(1-$AE$9*$AD$9*$B823^2))</f>
        <v>-0.55533983447838042</v>
      </c>
      <c r="AH823" s="1">
        <f t="shared" ref="AH823" si="7729">X823*AC823+Z823*AC826-Y823*AD823-AA823*AD826</f>
        <v>35.651333781382021</v>
      </c>
      <c r="AI823" s="9">
        <f t="shared" ref="AI823" si="7730">(X823*AD823+Y823*AC823+Z823*AD826+AA823*AC826)</f>
        <v>0</v>
      </c>
      <c r="AJ823" s="2">
        <f t="shared" ref="AJ823" si="7731">X823*AE823+Z823*AE826-Y823*AF823-AA823*AF826</f>
        <v>0</v>
      </c>
      <c r="AK823" s="8">
        <f t="shared" ref="AK823" si="7732">(X823*AF823+Y823*AE823+Z823*AF826+AA823*AE826)</f>
        <v>-29.513929397614376</v>
      </c>
      <c r="AM823" s="1">
        <v>1</v>
      </c>
      <c r="AN823" s="7">
        <v>0</v>
      </c>
      <c r="AO823" s="2">
        <v>0</v>
      </c>
      <c r="AP823" s="8">
        <v>0</v>
      </c>
      <c r="AR823" s="1">
        <f t="shared" ref="AR823" si="7733">AH823*AM823+AJ823*AM826-AI823*AN823-AK823*AN826</f>
        <v>124.65377538426311</v>
      </c>
      <c r="AS823" s="9">
        <f t="shared" ref="AS823" si="7734">(AH823*AN823+AI823*AM823+AJ823*AN826+AK823*AM826)</f>
        <v>0</v>
      </c>
      <c r="AT823" s="2">
        <f t="shared" ref="AT823" si="7735">AH823*AO823+AJ823*AO826-AI823*AP823-AK823*AP826</f>
        <v>0</v>
      </c>
      <c r="AU823" s="8">
        <f t="shared" ref="AU823" si="7736">(AH823*AP823+AI823*AO823+AJ823*AP826+AK823*AO826)</f>
        <v>-29.513929397614376</v>
      </c>
      <c r="AV823" s="20"/>
      <c r="AW823" s="1">
        <v>1</v>
      </c>
      <c r="AX823" s="9">
        <v>0</v>
      </c>
      <c r="AY823" s="2">
        <v>0</v>
      </c>
      <c r="AZ823" s="8">
        <f t="shared" ref="AZ823:AZ886" si="7737">IF(0=(1-$AX$9*$AY$9*$B823^2),10^18,$B823*$AY$9/(1-$AX$9*$AY$9*$B823^2))</f>
        <v>-0.86804189743393934</v>
      </c>
      <c r="BB823" s="1">
        <f t="shared" ref="BB823" si="7738">AR823*AW823+AT823*AW826-AS823*AX823-AU823*AX826</f>
        <v>124.65377538426311</v>
      </c>
      <c r="BC823" s="9">
        <f t="shared" ref="BC823" si="7739">(AR823*AX823+AS823*AW823+AT823*AX826+AU823*AW826)</f>
        <v>0</v>
      </c>
      <c r="BD823" s="2">
        <f t="shared" ref="BD823" si="7740">AR823*AY823+AT823*AY826-AS823*AZ823-AU823*AZ826</f>
        <v>0</v>
      </c>
      <c r="BE823" s="8">
        <f t="shared" ref="BE823" si="7741">(AR823*AZ823+AS823*AY823+AT823*AZ826+AU823*AY826)</f>
        <v>-137.71862910447419</v>
      </c>
      <c r="BG823" s="1">
        <v>1</v>
      </c>
      <c r="BH823" s="7">
        <v>0</v>
      </c>
      <c r="BI823" s="2">
        <v>0</v>
      </c>
      <c r="BJ823" s="8">
        <v>0</v>
      </c>
      <c r="BK823" s="20"/>
      <c r="BL823" s="1">
        <f t="shared" ref="BL823" si="7742">BB823*BG823+BD823*BG826-BC823*BH823-BE823*BH826</f>
        <v>396.3671218622265</v>
      </c>
      <c r="BM823" s="9">
        <f t="shared" ref="BM823" si="7743">(BB823*BH823+BC823*BG823+BD823*BH826+BE823*BG826)</f>
        <v>0</v>
      </c>
      <c r="BN823" s="2">
        <f t="shared" ref="BN823" si="7744">BB823*BI823+BD823*BI826-BC823*BJ823-BE823*BJ826</f>
        <v>0</v>
      </c>
      <c r="BO823" s="8">
        <f t="shared" ref="BO823" si="7745">(BB823*BJ823+BC823*BI823+BD823*BJ826+BE823*BI826)</f>
        <v>-137.71862910447419</v>
      </c>
      <c r="BP823" s="20"/>
      <c r="BQ823" s="16">
        <v>1</v>
      </c>
      <c r="BR823" s="23">
        <v>0</v>
      </c>
      <c r="BS823" s="14">
        <v>0</v>
      </c>
      <c r="BT823" s="22">
        <v>0</v>
      </c>
      <c r="BV823" s="1">
        <f t="shared" ref="BV823" si="7746">BL823*BQ823+BN823*BQ826-BM823*BR823-BO823*BR826</f>
        <v>396.3671218622265</v>
      </c>
      <c r="BW823" s="9">
        <f t="shared" ref="BW823" si="7747">(BL823*BR823+BM823*BQ823+BN823*BR826+BO823*BQ826)</f>
        <v>-137.71862910447419</v>
      </c>
      <c r="BX823" s="2">
        <f t="shared" ref="BX823" si="7748">BL823*BS823+BN823*BS826-BM823*BT823-BO823*BT826</f>
        <v>0</v>
      </c>
      <c r="BY823" s="8">
        <f t="shared" ref="BY823" si="7749">(BL823*BT823+BM823*BS823+BN823*BT826+BO823*BS826)</f>
        <v>-137.71862910447419</v>
      </c>
      <c r="CA823" s="28">
        <f t="shared" ref="CA823" si="7750">20*LOG(((1+$BR$9)/$BR$9)/((BV823+BV826)^2+(BW823+BW826)^2)^0.5)</f>
        <v>-56.113201090621942</v>
      </c>
      <c r="CC823" s="114">
        <f t="shared" ref="CC823" si="7751">((BV823^2+BW823^2)^0.5)/((BV826^2+BW826^2)^0.5)</f>
        <v>0.34746212569147616</v>
      </c>
      <c r="CD823" s="13"/>
      <c r="CE823" s="33"/>
      <c r="CF823" s="33"/>
      <c r="CG823" s="33"/>
      <c r="CH823" s="33"/>
    </row>
    <row r="824" spans="2:86" ht="18.600000000000001" customHeight="1" thickBot="1">
      <c r="D824" s="3"/>
      <c r="G824" s="4"/>
      <c r="I824" s="3"/>
      <c r="L824" s="4"/>
      <c r="N824" s="3"/>
      <c r="Q824" s="4"/>
      <c r="S824" s="3"/>
      <c r="V824" s="4"/>
      <c r="X824" s="3"/>
      <c r="AA824" s="4"/>
      <c r="AC824" s="3"/>
      <c r="AF824" s="4"/>
      <c r="AH824" s="3"/>
      <c r="AK824" s="4"/>
      <c r="AM824" s="3"/>
      <c r="AP824" s="4"/>
      <c r="AR824" s="3"/>
      <c r="AU824" s="4"/>
      <c r="AW824" s="3"/>
      <c r="AZ824" s="4"/>
      <c r="BB824" s="3"/>
      <c r="BE824" s="4"/>
      <c r="BG824" s="3"/>
      <c r="BJ824" s="4"/>
      <c r="BL824" s="3"/>
      <c r="BO824" s="4"/>
      <c r="BQ824" s="16"/>
      <c r="BR824" s="14"/>
      <c r="BS824" s="14"/>
      <c r="BT824" s="17"/>
      <c r="BV824" s="3"/>
      <c r="BY824" s="4"/>
      <c r="CC824" s="115"/>
      <c r="CD824" s="13"/>
      <c r="CE824" s="33"/>
      <c r="CF824" s="33"/>
      <c r="CG824" s="33"/>
      <c r="CH824" s="33"/>
    </row>
    <row r="825" spans="2:86" ht="18.600000000000001" customHeight="1" thickBot="1">
      <c r="D825" s="271" t="s">
        <v>141</v>
      </c>
      <c r="E825" s="272"/>
      <c r="F825" s="273" t="s">
        <v>142</v>
      </c>
      <c r="G825" s="274"/>
      <c r="H825" s="237"/>
      <c r="I825" s="271" t="s">
        <v>143</v>
      </c>
      <c r="J825" s="272"/>
      <c r="K825" s="273" t="s">
        <v>144</v>
      </c>
      <c r="L825" s="274"/>
      <c r="N825" s="262" t="s">
        <v>145</v>
      </c>
      <c r="O825" s="263"/>
      <c r="P825" s="264" t="s">
        <v>146</v>
      </c>
      <c r="Q825" s="265"/>
      <c r="S825" s="271" t="s">
        <v>147</v>
      </c>
      <c r="T825" s="272"/>
      <c r="U825" s="273" t="s">
        <v>148</v>
      </c>
      <c r="V825" s="274"/>
      <c r="W825" s="20"/>
      <c r="X825" s="262" t="s">
        <v>149</v>
      </c>
      <c r="Y825" s="263"/>
      <c r="Z825" s="264" t="s">
        <v>150</v>
      </c>
      <c r="AA825" s="265"/>
      <c r="AB825" s="20"/>
      <c r="AC825" s="271" t="s">
        <v>151</v>
      </c>
      <c r="AD825" s="272"/>
      <c r="AE825" s="273" t="s">
        <v>152</v>
      </c>
      <c r="AF825" s="274"/>
      <c r="AG825" s="20"/>
      <c r="AH825" s="262" t="s">
        <v>153</v>
      </c>
      <c r="AI825" s="263"/>
      <c r="AJ825" s="264" t="s">
        <v>154</v>
      </c>
      <c r="AK825" s="265"/>
      <c r="AL825" s="20"/>
      <c r="AM825" s="271" t="s">
        <v>155</v>
      </c>
      <c r="AN825" s="272"/>
      <c r="AO825" s="273" t="s">
        <v>156</v>
      </c>
      <c r="AP825" s="274"/>
      <c r="AR825" s="262" t="s">
        <v>157</v>
      </c>
      <c r="AS825" s="263"/>
      <c r="AT825" s="264" t="s">
        <v>158</v>
      </c>
      <c r="AU825" s="265"/>
      <c r="AV825" s="41"/>
      <c r="AW825" s="271" t="s">
        <v>159</v>
      </c>
      <c r="AX825" s="272"/>
      <c r="AY825" s="273" t="s">
        <v>160</v>
      </c>
      <c r="AZ825" s="274"/>
      <c r="BA825" s="20"/>
      <c r="BB825" s="262" t="s">
        <v>161</v>
      </c>
      <c r="BC825" s="263"/>
      <c r="BD825" s="264" t="s">
        <v>162</v>
      </c>
      <c r="BE825" s="265"/>
      <c r="BF825" s="41"/>
      <c r="BG825" s="271" t="s">
        <v>163</v>
      </c>
      <c r="BH825" s="272"/>
      <c r="BI825" s="273" t="s">
        <v>164</v>
      </c>
      <c r="BJ825" s="274"/>
      <c r="BK825" s="41"/>
      <c r="BL825" s="262" t="s">
        <v>165</v>
      </c>
      <c r="BM825" s="263"/>
      <c r="BN825" s="264" t="s">
        <v>166</v>
      </c>
      <c r="BO825" s="265"/>
      <c r="BP825" s="41"/>
      <c r="BQ825" s="271" t="s">
        <v>167</v>
      </c>
      <c r="BR825" s="272"/>
      <c r="BS825" s="273" t="s">
        <v>168</v>
      </c>
      <c r="BT825" s="274"/>
      <c r="BU825" s="20"/>
      <c r="BV825" s="262" t="s">
        <v>169</v>
      </c>
      <c r="BW825" s="263"/>
      <c r="BX825" s="264" t="s">
        <v>170</v>
      </c>
      <c r="BY825" s="265"/>
      <c r="CA825" s="55" t="s">
        <v>35</v>
      </c>
      <c r="CC825" s="116" t="s">
        <v>75</v>
      </c>
      <c r="CD825" s="13"/>
      <c r="CE825" s="33"/>
      <c r="CF825" s="33"/>
      <c r="CG825" s="33"/>
      <c r="CH825" s="33"/>
    </row>
    <row r="826" spans="2:86" ht="18.600000000000001" customHeight="1" thickTop="1" thickBot="1">
      <c r="D826" s="1">
        <v>0</v>
      </c>
      <c r="E826" s="9">
        <f t="shared" ref="E826" si="7752">$E$9*$B823</f>
        <v>2.7772480000000002</v>
      </c>
      <c r="F826" s="2">
        <v>1</v>
      </c>
      <c r="G826" s="8">
        <v>0</v>
      </c>
      <c r="I826" s="1">
        <v>0</v>
      </c>
      <c r="J826" s="9">
        <v>0</v>
      </c>
      <c r="K826" s="2">
        <v>1</v>
      </c>
      <c r="L826" s="8">
        <v>0</v>
      </c>
      <c r="N826" s="1">
        <f t="shared" ref="N826" si="7753">D826*I823+F826*I826-E826*J823-G826*J826</f>
        <v>0</v>
      </c>
      <c r="O826" s="9">
        <f t="shared" ref="O826" si="7754">(D826*J823+E826*I823+F826*J826+G826*I826)</f>
        <v>2.7772480000000002</v>
      </c>
      <c r="P826" s="2">
        <f t="shared" ref="P826" si="7755">D826*K823+F826*K826-E826*L823-G826*L826</f>
        <v>27.981863027810736</v>
      </c>
      <c r="Q826" s="8">
        <f t="shared" ref="Q826" si="7756">(D826*L823+E826*K823+F826*L826+G826*K826)</f>
        <v>0</v>
      </c>
      <c r="S826" s="1">
        <v>0</v>
      </c>
      <c r="T826" s="9">
        <f t="shared" ref="T826" si="7757">$T$9*$B823</f>
        <v>3.5666679999999999</v>
      </c>
      <c r="U826" s="2">
        <v>1</v>
      </c>
      <c r="V826" s="8">
        <v>0</v>
      </c>
      <c r="X826" s="1">
        <f t="shared" ref="X826" si="7758">N826*S823+P826*S826-O826*T823-Q826*T826</f>
        <v>0</v>
      </c>
      <c r="Y826" s="9">
        <f t="shared" ref="Y826" si="7759">(N826*T823+O826*S823+P826*T826+Q826*S826)</f>
        <v>102.57926344167566</v>
      </c>
      <c r="Z826" s="2">
        <f t="shared" ref="Z826" si="7760">N826*U823+P826*U826-O826*V823-Q826*V826</f>
        <v>27.981863027810736</v>
      </c>
      <c r="AA826" s="8">
        <f t="shared" ref="AA826" si="7761">(N826*V823+O826*U823+P826*V826+Q826*U826)</f>
        <v>0</v>
      </c>
      <c r="AB826" s="20"/>
      <c r="AC826" s="1">
        <v>0</v>
      </c>
      <c r="AD826" s="9">
        <v>0</v>
      </c>
      <c r="AE826" s="2">
        <v>1</v>
      </c>
      <c r="AF826" s="8">
        <v>0</v>
      </c>
      <c r="AH826" s="1">
        <f t="shared" ref="AH826" si="7762">X826*AC823+Z826*AC826-Y826*AD823-AA826*AD826</f>
        <v>0</v>
      </c>
      <c r="AI826" s="9">
        <f t="shared" ref="AI826" si="7763">(X826*AD823+Y826*AC823+Z826*AD826+AA826*AC826)</f>
        <v>102.57926344167566</v>
      </c>
      <c r="AJ826" s="2">
        <f t="shared" ref="AJ826" si="7764">X826*AE823+Z826*AE826-Y826*AF823-AA826*AF826</f>
        <v>84.948214208425085</v>
      </c>
      <c r="AK826" s="8">
        <f t="shared" ref="AK826" si="7765">(X826*AF823+Y826*AE823+Z826*AF826+AA826*AE826)</f>
        <v>0</v>
      </c>
      <c r="AM826" s="1">
        <v>0</v>
      </c>
      <c r="AN826" s="9">
        <f t="shared" ref="AN826" si="7766">$AN$9*$B823</f>
        <v>3.0156079999999998</v>
      </c>
      <c r="AO826" s="2">
        <v>1</v>
      </c>
      <c r="AP826" s="8">
        <v>0</v>
      </c>
      <c r="AR826" s="1">
        <f t="shared" ref="AR826" si="7767">AH826*AM823+AJ826*AM826-AI826*AN823-AK826*AN826</f>
        <v>0</v>
      </c>
      <c r="AS826" s="9">
        <f t="shared" ref="AS826" si="7768">(AH826*AN823+AI826*AM823+AJ826*AN826+AK826*AM826)</f>
        <v>358.749777794316</v>
      </c>
      <c r="AT826" s="2">
        <f t="shared" ref="AT826" si="7769">AH826*AO823+AJ826*AO826-AI826*AP823-AK826*AP826</f>
        <v>84.948214208425085</v>
      </c>
      <c r="AU826" s="8">
        <f t="shared" ref="AU826" si="7770">(AH826*AP823+AI826*AO823+AJ826*AP826+AK826*AO826)</f>
        <v>0</v>
      </c>
      <c r="AV826" s="20"/>
      <c r="AW826" s="1">
        <v>0</v>
      </c>
      <c r="AX826" s="9">
        <v>0</v>
      </c>
      <c r="AY826" s="2">
        <v>1</v>
      </c>
      <c r="AZ826" s="8">
        <v>0</v>
      </c>
      <c r="BB826" s="1">
        <f t="shared" ref="BB826" si="7771">AR826*AW823+AT826*AW826-AS826*AX823-AU826*AX826</f>
        <v>0</v>
      </c>
      <c r="BC826" s="9">
        <f t="shared" ref="BC826" si="7772">(AR826*AX823+AS826*AW823+AT826*AX826+AU826*AW826)</f>
        <v>358.749777794316</v>
      </c>
      <c r="BD826" s="2">
        <f t="shared" ref="BD826" si="7773">AR826*AY823+AT826*AY826-AS826*AZ823-AU826*AZ826</f>
        <v>396.3580520290073</v>
      </c>
      <c r="BE826" s="8">
        <f t="shared" ref="BE826" si="7774">(AR826*AZ823+AS826*AY823+AT826*AZ826+AU826*AY826)</f>
        <v>0</v>
      </c>
      <c r="BG826" s="1">
        <v>0</v>
      </c>
      <c r="BH826" s="9">
        <f t="shared" ref="BH826" si="7775">$BH$9*$B823</f>
        <v>1.9729599999999998</v>
      </c>
      <c r="BI826" s="2">
        <v>1</v>
      </c>
      <c r="BJ826" s="8">
        <v>0</v>
      </c>
      <c r="BK826" s="20"/>
      <c r="BL826" s="1">
        <f t="shared" ref="BL826" si="7776">BB826*BG823+BD826*BG826-BC826*BH823-BE826*BH826</f>
        <v>0</v>
      </c>
      <c r="BM826" s="9">
        <f t="shared" ref="BM826" si="7777">(BB826*BH823+BC826*BG823+BD826*BH826+BE826*BG826)</f>
        <v>1140.7483601254662</v>
      </c>
      <c r="BN826" s="2">
        <f t="shared" ref="BN826" si="7778">BB826*BI823+BD826*BI826-BC826*BJ823-BE826*BJ826</f>
        <v>396.3580520290073</v>
      </c>
      <c r="BO826" s="8">
        <f t="shared" ref="BO826" si="7779">(BB826*BJ823+BC826*BI823+BD826*BJ826+BE826*BI826)</f>
        <v>0</v>
      </c>
      <c r="BP826" s="20"/>
      <c r="BQ826" s="18">
        <f t="shared" ref="BQ826:BQ889" si="7780">1/$BR$9</f>
        <v>1</v>
      </c>
      <c r="BR826" s="25">
        <v>0</v>
      </c>
      <c r="BS826" s="19">
        <v>1</v>
      </c>
      <c r="BT826" s="24">
        <v>0</v>
      </c>
      <c r="BV826" s="1">
        <f t="shared" ref="BV826" si="7781">BL826*BQ823+BN826*BQ826-BM826*BR823-BO826*BR826</f>
        <v>396.3580520290073</v>
      </c>
      <c r="BW826" s="9">
        <f t="shared" ref="BW826" si="7782">(BL826*BR823+BM826*BQ823+BN826*BR826+BO826*BQ826)</f>
        <v>1140.7483601254662</v>
      </c>
      <c r="BX826" s="2">
        <f t="shared" ref="BX826" si="7783">BL826*BS823+BN826*BS826-BM826*BT823-BO826*BT826</f>
        <v>396.3580520290073</v>
      </c>
      <c r="BY826" s="8">
        <f t="shared" ref="BY826" si="7784">(BL826*BT823+BM826*BS823+BN826*BT826+BO826*BS826)</f>
        <v>0</v>
      </c>
      <c r="CA826" s="56">
        <f t="shared" ref="CA826" si="7785">(180/PI())*ATAN(-1*(BW823+BW826)/(BV823+BV826))</f>
        <v>-51.679600262392178</v>
      </c>
      <c r="CC826" s="117">
        <f t="shared" ref="CC826" si="7786">20*LOG(((1-(10^(CA823/20)^2)*(1-((1-CC823)/(1+CC823))^2))^0.5))</f>
        <v>-8.1357751749326994E-6</v>
      </c>
      <c r="CD826" s="13"/>
      <c r="CE826" s="33"/>
      <c r="CF826" s="33"/>
      <c r="CG826" s="33"/>
      <c r="CH826" s="33"/>
    </row>
    <row r="827" spans="2:86" ht="18.600000000000001" customHeight="1"/>
    <row r="828" spans="2:86" ht="18.600000000000001" customHeight="1" thickBot="1">
      <c r="E828" s="6" t="s">
        <v>3</v>
      </c>
      <c r="J828" s="6" t="s">
        <v>5</v>
      </c>
      <c r="O828" s="6" t="s">
        <v>10</v>
      </c>
      <c r="T828" s="6" t="s">
        <v>6</v>
      </c>
      <c r="Y828" s="6" t="s">
        <v>11</v>
      </c>
      <c r="AD828" s="6" t="s">
        <v>12</v>
      </c>
      <c r="AI828" s="6" t="s">
        <v>13</v>
      </c>
      <c r="AN828" s="6" t="s">
        <v>14</v>
      </c>
      <c r="AS828" s="6" t="s">
        <v>15</v>
      </c>
      <c r="AX828" s="6" t="s">
        <v>19</v>
      </c>
      <c r="BC828" s="6" t="s">
        <v>17</v>
      </c>
      <c r="BH828" s="6" t="s">
        <v>20</v>
      </c>
      <c r="BM828" s="6" t="s">
        <v>18</v>
      </c>
      <c r="BQ828" s="26" t="s">
        <v>16</v>
      </c>
      <c r="BR828" s="26"/>
      <c r="BS828" s="21"/>
      <c r="BT828" s="21"/>
      <c r="BU828" s="21"/>
      <c r="BV828" s="21"/>
      <c r="BW828" s="26" t="s">
        <v>21</v>
      </c>
      <c r="BX828" s="21"/>
      <c r="BY828" s="21"/>
    </row>
    <row r="829" spans="2:86" ht="18.600000000000001" customHeight="1" thickBot="1">
      <c r="B829" s="11"/>
      <c r="D829" s="266" t="s">
        <v>113</v>
      </c>
      <c r="E829" s="267"/>
      <c r="F829" s="268" t="s">
        <v>114</v>
      </c>
      <c r="G829" s="269"/>
      <c r="H829" s="237"/>
      <c r="I829" s="262" t="s">
        <v>0</v>
      </c>
      <c r="J829" s="263"/>
      <c r="K829" s="264" t="s">
        <v>1</v>
      </c>
      <c r="L829" s="265"/>
      <c r="M829" s="21"/>
      <c r="N829" s="262" t="s">
        <v>115</v>
      </c>
      <c r="O829" s="263"/>
      <c r="P829" s="264" t="s">
        <v>116</v>
      </c>
      <c r="Q829" s="265"/>
      <c r="R829" s="21"/>
      <c r="S829" s="266" t="s">
        <v>117</v>
      </c>
      <c r="T829" s="267"/>
      <c r="U829" s="268" t="s">
        <v>118</v>
      </c>
      <c r="V829" s="269"/>
      <c r="W829" s="20"/>
      <c r="X829" s="262" t="s">
        <v>119</v>
      </c>
      <c r="Y829" s="263"/>
      <c r="Z829" s="264" t="s">
        <v>120</v>
      </c>
      <c r="AA829" s="265"/>
      <c r="AB829" s="20"/>
      <c r="AC829" s="262" t="s">
        <v>121</v>
      </c>
      <c r="AD829" s="263"/>
      <c r="AE829" s="264" t="s">
        <v>7</v>
      </c>
      <c r="AF829" s="265"/>
      <c r="AG829" s="20"/>
      <c r="AH829" s="262" t="s">
        <v>122</v>
      </c>
      <c r="AI829" s="263"/>
      <c r="AJ829" s="264" t="s">
        <v>123</v>
      </c>
      <c r="AK829" s="265"/>
      <c r="AL829" s="20"/>
      <c r="AM829" s="266" t="s">
        <v>124</v>
      </c>
      <c r="AN829" s="267"/>
      <c r="AO829" s="268" t="s">
        <v>125</v>
      </c>
      <c r="AP829" s="269"/>
      <c r="AQ829" s="21"/>
      <c r="AR829" s="262" t="s">
        <v>126</v>
      </c>
      <c r="AS829" s="263"/>
      <c r="AT829" s="264" t="s">
        <v>2</v>
      </c>
      <c r="AU829" s="265"/>
      <c r="AV829" s="41"/>
      <c r="AW829" s="262" t="s">
        <v>127</v>
      </c>
      <c r="AX829" s="263"/>
      <c r="AY829" s="264" t="s">
        <v>128</v>
      </c>
      <c r="AZ829" s="265"/>
      <c r="BA829" s="20"/>
      <c r="BB829" s="262" t="s">
        <v>129</v>
      </c>
      <c r="BC829" s="263"/>
      <c r="BD829" s="264" t="s">
        <v>130</v>
      </c>
      <c r="BE829" s="265"/>
      <c r="BF829" s="41"/>
      <c r="BG829" s="266" t="s">
        <v>131</v>
      </c>
      <c r="BH829" s="267"/>
      <c r="BI829" s="268" t="s">
        <v>132</v>
      </c>
      <c r="BJ829" s="269"/>
      <c r="BK829" s="41"/>
      <c r="BL829" s="262" t="s">
        <v>133</v>
      </c>
      <c r="BM829" s="263"/>
      <c r="BN829" s="264" t="s">
        <v>134</v>
      </c>
      <c r="BO829" s="265"/>
      <c r="BP829" s="41"/>
      <c r="BQ829" s="262" t="s">
        <v>135</v>
      </c>
      <c r="BR829" s="263"/>
      <c r="BS829" s="264" t="s">
        <v>136</v>
      </c>
      <c r="BT829" s="265"/>
      <c r="BU829" s="20"/>
      <c r="BV829" s="262" t="s">
        <v>137</v>
      </c>
      <c r="BW829" s="263"/>
      <c r="BX829" s="264" t="s">
        <v>138</v>
      </c>
      <c r="BY829" s="265"/>
      <c r="CA829" s="27" t="s">
        <v>8</v>
      </c>
      <c r="CC829" s="113" t="s">
        <v>74</v>
      </c>
      <c r="CD829" s="13"/>
      <c r="CE829" s="33"/>
      <c r="CF829" s="33"/>
      <c r="CG829" s="33"/>
      <c r="CH829" s="33"/>
    </row>
    <row r="830" spans="2:86" ht="18.600000000000001" customHeight="1" thickTop="1" thickBot="1">
      <c r="B830" s="37">
        <v>2.38</v>
      </c>
      <c r="D830" s="1">
        <v>1</v>
      </c>
      <c r="E830" s="7">
        <v>0</v>
      </c>
      <c r="F830" s="2">
        <v>0</v>
      </c>
      <c r="G830" s="8">
        <v>0</v>
      </c>
      <c r="I830" s="1">
        <v>1</v>
      </c>
      <c r="J830" s="9">
        <v>0</v>
      </c>
      <c r="K830" s="2">
        <v>0</v>
      </c>
      <c r="L830" s="8">
        <f t="shared" ref="L830:L893" si="7787">IF(0=(1-$J$9*$K$9*$B830^2),10^18,$B830*$K$9/(1-$J$9*$K$9*$B830^2))</f>
        <v>-9.1084111844919597</v>
      </c>
      <c r="N830" s="1">
        <f t="shared" ref="N830" si="7788">D830*I830+F830*I833-E830*J830-G830*J833</f>
        <v>1</v>
      </c>
      <c r="O830" s="9">
        <f t="shared" ref="O830" si="7789">(D830*J830+E830*I830+F830*J833+G830*I833)</f>
        <v>0</v>
      </c>
      <c r="P830" s="2">
        <f t="shared" ref="P830" si="7790">D830*K830+F830*K833-E830*L830-G830*L833</f>
        <v>0</v>
      </c>
      <c r="Q830" s="8">
        <f t="shared" ref="Q830" si="7791">(D830*L830+E830*K830+F830*L833+G830*K833)</f>
        <v>-9.1084111844919597</v>
      </c>
      <c r="S830" s="1">
        <v>1</v>
      </c>
      <c r="T830" s="7">
        <v>0</v>
      </c>
      <c r="U830" s="2">
        <v>0</v>
      </c>
      <c r="V830" s="8">
        <v>0</v>
      </c>
      <c r="X830" s="1">
        <f t="shared" ref="X830" si="7792">N830*S830+P830*S833-O830*T830-Q830*T833</f>
        <v>33.761989539032022</v>
      </c>
      <c r="Y830" s="9">
        <f t="shared" ref="Y830" si="7793">(N830*T830+O830*S830+P830*T833+Q830*S833)</f>
        <v>0</v>
      </c>
      <c r="Z830" s="2">
        <f t="shared" ref="Z830" si="7794">N830*U830+P830*U833-O830*V830-Q830*V833</f>
        <v>0</v>
      </c>
      <c r="AA830" s="8">
        <f t="shared" ref="AA830" si="7795">(N830*V830+O830*U830+P830*V833+Q830*U833)</f>
        <v>-9.1084111844919597</v>
      </c>
      <c r="AB830" s="20"/>
      <c r="AC830" s="1">
        <v>1</v>
      </c>
      <c r="AD830" s="9">
        <v>0</v>
      </c>
      <c r="AE830" s="2">
        <v>0</v>
      </c>
      <c r="AF830" s="8">
        <f t="shared" ref="AF830:AF893" si="7796">IF(0=(1-$AE$9*$AD$9*$B830^2),10^18,$B830*$AE$9/(1-$AE$9*$AD$9*$B830^2))</f>
        <v>-0.54769390679648045</v>
      </c>
      <c r="AH830" s="1">
        <f t="shared" ref="AH830" si="7797">X830*AC830+Z830*AC833-Y830*AD830-AA830*AD833</f>
        <v>33.761989539032022</v>
      </c>
      <c r="AI830" s="9">
        <f t="shared" ref="AI830" si="7798">(X830*AD830+Y830*AC830+Z830*AD833+AA830*AC833)</f>
        <v>0</v>
      </c>
      <c r="AJ830" s="2">
        <f t="shared" ref="AJ830" si="7799">X830*AE830+Z830*AE833-Y830*AF830-AA830*AF833</f>
        <v>0</v>
      </c>
      <c r="AK830" s="8">
        <f t="shared" ref="AK830" si="7800">(X830*AF830+Y830*AE830+Z830*AF833+AA830*AE833)</f>
        <v>-27.599647136346313</v>
      </c>
      <c r="AM830" s="1">
        <v>1</v>
      </c>
      <c r="AN830" s="7">
        <v>0</v>
      </c>
      <c r="AO830" s="2">
        <v>0</v>
      </c>
      <c r="AP830" s="8">
        <v>0</v>
      </c>
      <c r="AR830" s="1">
        <f t="shared" ref="AR830" si="7801">AH830*AM830+AJ830*AM833-AI830*AN830-AK830*AN833</f>
        <v>117.6970428227915</v>
      </c>
      <c r="AS830" s="9">
        <f t="shared" ref="AS830" si="7802">(AH830*AN830+AI830*AM830+AJ830*AN833+AK830*AM833)</f>
        <v>0</v>
      </c>
      <c r="AT830" s="2">
        <f t="shared" ref="AT830" si="7803">AH830*AO830+AJ830*AO833-AI830*AP830-AK830*AP833</f>
        <v>0</v>
      </c>
      <c r="AU830" s="8">
        <f t="shared" ref="AU830" si="7804">(AH830*AP830+AI830*AO830+AJ830*AP833+AK830*AO833)</f>
        <v>-27.599647136346313</v>
      </c>
      <c r="AV830" s="20"/>
      <c r="AW830" s="1">
        <v>1</v>
      </c>
      <c r="AX830" s="9">
        <v>0</v>
      </c>
      <c r="AY830" s="2">
        <v>0</v>
      </c>
      <c r="AZ830" s="8">
        <f t="shared" ref="AZ830:AZ893" si="7805">IF(0=(1-$AX$9*$AY$9*$B830^2),10^18,$B830*$AY$9/(1-$AX$9*$AY$9*$B830^2))</f>
        <v>-0.85418861839480231</v>
      </c>
      <c r="BB830" s="1">
        <f t="shared" ref="BB830" si="7806">AR830*AW830+AT830*AW833-AS830*AX830-AU830*AX833</f>
        <v>117.6970428227915</v>
      </c>
      <c r="BC830" s="9">
        <f t="shared" ref="BC830" si="7807">(AR830*AX830+AS830*AW830+AT830*AX833+AU830*AW833)</f>
        <v>0</v>
      </c>
      <c r="BD830" s="2">
        <f t="shared" ref="BD830" si="7808">AR830*AY830+AT830*AY833-AS830*AZ830-AU830*AZ833</f>
        <v>0</v>
      </c>
      <c r="BE830" s="8">
        <f t="shared" ref="BE830" si="7809">(AR830*AZ830+AS830*AY830+AT830*AZ833+AU830*AY833)</f>
        <v>-128.13512153430048</v>
      </c>
      <c r="BG830" s="1">
        <v>1</v>
      </c>
      <c r="BH830" s="7">
        <v>0</v>
      </c>
      <c r="BI830" s="2">
        <v>0</v>
      </c>
      <c r="BJ830" s="8">
        <v>0</v>
      </c>
      <c r="BK830" s="20"/>
      <c r="BL830" s="1">
        <f t="shared" ref="BL830" si="7810">BB830*BG830+BD830*BG833-BC830*BH830-BE830*BH833</f>
        <v>372.64493143715845</v>
      </c>
      <c r="BM830" s="9">
        <f t="shared" ref="BM830" si="7811">(BB830*BH830+BC830*BG830+BD830*BH833+BE830*BG833)</f>
        <v>0</v>
      </c>
      <c r="BN830" s="2">
        <f t="shared" ref="BN830" si="7812">BB830*BI830+BD830*BI833-BC830*BJ830-BE830*BJ833</f>
        <v>0</v>
      </c>
      <c r="BO830" s="8">
        <f t="shared" ref="BO830" si="7813">(BB830*BJ830+BC830*BI830+BD830*BJ833+BE830*BI833)</f>
        <v>-128.13512153430048</v>
      </c>
      <c r="BP830" s="20"/>
      <c r="BQ830" s="16">
        <v>1</v>
      </c>
      <c r="BR830" s="23">
        <v>0</v>
      </c>
      <c r="BS830" s="14">
        <v>0</v>
      </c>
      <c r="BT830" s="22">
        <v>0</v>
      </c>
      <c r="BV830" s="1">
        <f t="shared" ref="BV830" si="7814">BL830*BQ830+BN830*BQ833-BM830*BR830-BO830*BR833</f>
        <v>372.64493143715845</v>
      </c>
      <c r="BW830" s="9">
        <f t="shared" ref="BW830" si="7815">(BL830*BR830+BM830*BQ830+BN830*BR833+BO830*BQ833)</f>
        <v>-128.13512153430048</v>
      </c>
      <c r="BX830" s="2">
        <f t="shared" ref="BX830" si="7816">BL830*BS830+BN830*BS833-BM830*BT830-BO830*BT833</f>
        <v>0</v>
      </c>
      <c r="BY830" s="8">
        <f t="shared" ref="BY830" si="7817">(BL830*BT830+BM830*BS830+BN830*BT833+BO830*BS833)</f>
        <v>-128.13512153430048</v>
      </c>
      <c r="CA830" s="28">
        <f t="shared" ref="CA830" si="7818">20*LOG(((1+$BR$9)/$BR$9)/((BV830+BV833)^2+(BW830+BW833)^2)^0.5)</f>
        <v>-55.648285889565436</v>
      </c>
      <c r="CC830" s="114">
        <f t="shared" ref="CC830" si="7819">((BV830^2+BW830^2)^0.5)/((BV833^2+BW833^2)^0.5)</f>
        <v>0.34386314547881303</v>
      </c>
      <c r="CD830" s="13"/>
      <c r="CE830" s="33"/>
      <c r="CF830" s="33"/>
      <c r="CG830" s="33"/>
      <c r="CH830" s="33"/>
    </row>
    <row r="831" spans="2:86" ht="18.600000000000001" customHeight="1" thickBot="1">
      <c r="D831" s="3"/>
      <c r="G831" s="4"/>
      <c r="I831" s="3"/>
      <c r="L831" s="4"/>
      <c r="N831" s="3"/>
      <c r="Q831" s="4"/>
      <c r="S831" s="3"/>
      <c r="V831" s="4"/>
      <c r="X831" s="3"/>
      <c r="AA831" s="4"/>
      <c r="AC831" s="3"/>
      <c r="AF831" s="4"/>
      <c r="AH831" s="3"/>
      <c r="AK831" s="4"/>
      <c r="AM831" s="3"/>
      <c r="AP831" s="4"/>
      <c r="AR831" s="3"/>
      <c r="AU831" s="4"/>
      <c r="AW831" s="3"/>
      <c r="AZ831" s="4"/>
      <c r="BB831" s="3"/>
      <c r="BE831" s="4"/>
      <c r="BG831" s="3"/>
      <c r="BJ831" s="4"/>
      <c r="BL831" s="3"/>
      <c r="BO831" s="4"/>
      <c r="BQ831" s="16"/>
      <c r="BR831" s="14"/>
      <c r="BS831" s="14"/>
      <c r="BT831" s="17"/>
      <c r="BV831" s="3"/>
      <c r="BY831" s="4"/>
      <c r="CC831" s="115"/>
      <c r="CD831" s="13"/>
      <c r="CE831" s="33"/>
      <c r="CF831" s="33"/>
      <c r="CG831" s="33"/>
      <c r="CH831" s="33"/>
    </row>
    <row r="832" spans="2:86" ht="18.600000000000001" customHeight="1" thickBot="1">
      <c r="D832" s="271" t="s">
        <v>141</v>
      </c>
      <c r="E832" s="272"/>
      <c r="F832" s="273" t="s">
        <v>142</v>
      </c>
      <c r="G832" s="274"/>
      <c r="H832" s="237"/>
      <c r="I832" s="271" t="s">
        <v>143</v>
      </c>
      <c r="J832" s="272"/>
      <c r="K832" s="273" t="s">
        <v>144</v>
      </c>
      <c r="L832" s="274"/>
      <c r="N832" s="262" t="s">
        <v>145</v>
      </c>
      <c r="O832" s="263"/>
      <c r="P832" s="264" t="s">
        <v>146</v>
      </c>
      <c r="Q832" s="265"/>
      <c r="S832" s="271" t="s">
        <v>147</v>
      </c>
      <c r="T832" s="272"/>
      <c r="U832" s="273" t="s">
        <v>148</v>
      </c>
      <c r="V832" s="274"/>
      <c r="W832" s="20"/>
      <c r="X832" s="262" t="s">
        <v>149</v>
      </c>
      <c r="Y832" s="263"/>
      <c r="Z832" s="264" t="s">
        <v>150</v>
      </c>
      <c r="AA832" s="265"/>
      <c r="AB832" s="20"/>
      <c r="AC832" s="271" t="s">
        <v>151</v>
      </c>
      <c r="AD832" s="272"/>
      <c r="AE832" s="273" t="s">
        <v>152</v>
      </c>
      <c r="AF832" s="274"/>
      <c r="AG832" s="20"/>
      <c r="AH832" s="262" t="s">
        <v>153</v>
      </c>
      <c r="AI832" s="263"/>
      <c r="AJ832" s="264" t="s">
        <v>154</v>
      </c>
      <c r="AK832" s="265"/>
      <c r="AL832" s="20"/>
      <c r="AM832" s="271" t="s">
        <v>155</v>
      </c>
      <c r="AN832" s="272"/>
      <c r="AO832" s="273" t="s">
        <v>156</v>
      </c>
      <c r="AP832" s="274"/>
      <c r="AR832" s="262" t="s">
        <v>157</v>
      </c>
      <c r="AS832" s="263"/>
      <c r="AT832" s="264" t="s">
        <v>158</v>
      </c>
      <c r="AU832" s="265"/>
      <c r="AV832" s="41"/>
      <c r="AW832" s="271" t="s">
        <v>159</v>
      </c>
      <c r="AX832" s="272"/>
      <c r="AY832" s="273" t="s">
        <v>160</v>
      </c>
      <c r="AZ832" s="274"/>
      <c r="BA832" s="20"/>
      <c r="BB832" s="262" t="s">
        <v>161</v>
      </c>
      <c r="BC832" s="263"/>
      <c r="BD832" s="264" t="s">
        <v>162</v>
      </c>
      <c r="BE832" s="265"/>
      <c r="BF832" s="41"/>
      <c r="BG832" s="271" t="s">
        <v>163</v>
      </c>
      <c r="BH832" s="272"/>
      <c r="BI832" s="273" t="s">
        <v>164</v>
      </c>
      <c r="BJ832" s="274"/>
      <c r="BK832" s="41"/>
      <c r="BL832" s="262" t="s">
        <v>165</v>
      </c>
      <c r="BM832" s="263"/>
      <c r="BN832" s="264" t="s">
        <v>166</v>
      </c>
      <c r="BO832" s="265"/>
      <c r="BP832" s="41"/>
      <c r="BQ832" s="271" t="s">
        <v>167</v>
      </c>
      <c r="BR832" s="272"/>
      <c r="BS832" s="273" t="s">
        <v>168</v>
      </c>
      <c r="BT832" s="274"/>
      <c r="BU832" s="20"/>
      <c r="BV832" s="262" t="s">
        <v>169</v>
      </c>
      <c r="BW832" s="263"/>
      <c r="BX832" s="264" t="s">
        <v>170</v>
      </c>
      <c r="BY832" s="265"/>
      <c r="CA832" s="55" t="s">
        <v>35</v>
      </c>
      <c r="CC832" s="116" t="s">
        <v>75</v>
      </c>
      <c r="CD832" s="13"/>
      <c r="CE832" s="33"/>
      <c r="CF832" s="33"/>
      <c r="CG832" s="33"/>
      <c r="CH832" s="33"/>
    </row>
    <row r="833" spans="2:86" ht="18.600000000000001" customHeight="1" thickTop="1" thickBot="1">
      <c r="D833" s="1">
        <v>0</v>
      </c>
      <c r="E833" s="9">
        <f t="shared" ref="E833" si="7820">$E$9*$B830</f>
        <v>2.8007840000000002</v>
      </c>
      <c r="F833" s="2">
        <v>1</v>
      </c>
      <c r="G833" s="8">
        <v>0</v>
      </c>
      <c r="I833" s="1">
        <v>0</v>
      </c>
      <c r="J833" s="9">
        <v>0</v>
      </c>
      <c r="K833" s="2">
        <v>1</v>
      </c>
      <c r="L833" s="8">
        <v>0</v>
      </c>
      <c r="N833" s="1">
        <f t="shared" ref="N833" si="7821">D833*I830+F833*I833-E833*J830-G833*J833</f>
        <v>0</v>
      </c>
      <c r="O833" s="9">
        <f t="shared" ref="O833" si="7822">(D833*J830+E833*I830+F833*J833+G833*I833)</f>
        <v>2.8007840000000002</v>
      </c>
      <c r="P833" s="2">
        <f t="shared" ref="P833" si="7823">D833*K830+F833*K833-E833*L830-G833*L833</f>
        <v>26.51069231094613</v>
      </c>
      <c r="Q833" s="8">
        <f t="shared" ref="Q833" si="7824">(D833*L830+E833*K830+F833*L833+G833*K833)</f>
        <v>0</v>
      </c>
      <c r="S833" s="1">
        <v>0</v>
      </c>
      <c r="T833" s="9">
        <f t="shared" ref="T833" si="7825">$T$9*$B830</f>
        <v>3.5968940000000003</v>
      </c>
      <c r="U833" s="2">
        <v>1</v>
      </c>
      <c r="V833" s="8">
        <v>0</v>
      </c>
      <c r="X833" s="1">
        <f t="shared" ref="X833" si="7826">N833*S830+P833*S833-O833*T830-Q833*T833</f>
        <v>0</v>
      </c>
      <c r="Y833" s="9">
        <f t="shared" ref="Y833" si="7827">(N833*T830+O833*S830+P833*T833+Q833*S833)</f>
        <v>98.156934109088269</v>
      </c>
      <c r="Z833" s="2">
        <f t="shared" ref="Z833" si="7828">N833*U830+P833*U833-O833*V830-Q833*V833</f>
        <v>26.51069231094613</v>
      </c>
      <c r="AA833" s="8">
        <f t="shared" ref="AA833" si="7829">(N833*V830+O833*U830+P833*V833+Q833*U833)</f>
        <v>0</v>
      </c>
      <c r="AB833" s="20"/>
      <c r="AC833" s="1">
        <v>0</v>
      </c>
      <c r="AD833" s="9">
        <v>0</v>
      </c>
      <c r="AE833" s="2">
        <v>1</v>
      </c>
      <c r="AF833" s="8">
        <v>0</v>
      </c>
      <c r="AH833" s="1">
        <f t="shared" ref="AH833" si="7830">X833*AC830+Z833*AC833-Y833*AD830-AA833*AD833</f>
        <v>0</v>
      </c>
      <c r="AI833" s="9">
        <f t="shared" ref="AI833" si="7831">(X833*AD830+Y833*AC830+Z833*AD833+AA833*AC833)</f>
        <v>98.156934109088269</v>
      </c>
      <c r="AJ833" s="2">
        <f t="shared" ref="AJ833" si="7832">X833*AE830+Z833*AE833-Y833*AF830-AA833*AF833</f>
        <v>80.270647032317399</v>
      </c>
      <c r="AK833" s="8">
        <f t="shared" ref="AK833" si="7833">(X833*AF830+Y833*AE830+Z833*AF833+AA833*AE833)</f>
        <v>0</v>
      </c>
      <c r="AM833" s="1">
        <v>0</v>
      </c>
      <c r="AN833" s="9">
        <f t="shared" ref="AN833" si="7834">$AN$9*$B830</f>
        <v>3.0411639999999998</v>
      </c>
      <c r="AO833" s="2">
        <v>1</v>
      </c>
      <c r="AP833" s="8">
        <v>0</v>
      </c>
      <c r="AR833" s="1">
        <f t="shared" ref="AR833" si="7835">AH833*AM830+AJ833*AM833-AI833*AN830-AK833*AN833</f>
        <v>0</v>
      </c>
      <c r="AS833" s="9">
        <f t="shared" ref="AS833" si="7836">(AH833*AN830+AI833*AM830+AJ833*AN833+AK833*AM833)</f>
        <v>342.27313612047874</v>
      </c>
      <c r="AT833" s="2">
        <f t="shared" ref="AT833" si="7837">AH833*AO830+AJ833*AO833-AI833*AP830-AK833*AP833</f>
        <v>80.270647032317399</v>
      </c>
      <c r="AU833" s="8">
        <f t="shared" ref="AU833" si="7838">(AH833*AP830+AI833*AO830+AJ833*AP833+AK833*AO833)</f>
        <v>0</v>
      </c>
      <c r="AV833" s="20"/>
      <c r="AW833" s="1">
        <v>0</v>
      </c>
      <c r="AX833" s="9">
        <v>0</v>
      </c>
      <c r="AY833" s="2">
        <v>1</v>
      </c>
      <c r="AZ833" s="8">
        <v>0</v>
      </c>
      <c r="BB833" s="1">
        <f t="shared" ref="BB833" si="7839">AR833*AW830+AT833*AW833-AS833*AX830-AU833*AX833</f>
        <v>0</v>
      </c>
      <c r="BC833" s="9">
        <f t="shared" ref="BC833" si="7840">(AR833*AX830+AS833*AW830+AT833*AX833+AU833*AW833)</f>
        <v>342.27313612047874</v>
      </c>
      <c r="BD833" s="2">
        <f t="shared" ref="BD833" si="7841">AR833*AY830+AT833*AY833-AS833*AZ830-AU833*AZ833</f>
        <v>372.63646428872528</v>
      </c>
      <c r="BE833" s="8">
        <f t="shared" ref="BE833" si="7842">(AR833*AZ830+AS833*AY830+AT833*AZ833+AU833*AY833)</f>
        <v>0</v>
      </c>
      <c r="BG833" s="1">
        <v>0</v>
      </c>
      <c r="BH833" s="9">
        <f t="shared" ref="BH833" si="7843">$BH$9*$B830</f>
        <v>1.9896799999999999</v>
      </c>
      <c r="BI833" s="2">
        <v>1</v>
      </c>
      <c r="BJ833" s="8">
        <v>0</v>
      </c>
      <c r="BK833" s="20"/>
      <c r="BL833" s="1">
        <f t="shared" ref="BL833" si="7844">BB833*BG830+BD833*BG833-BC833*BH830-BE833*BH833</f>
        <v>0</v>
      </c>
      <c r="BM833" s="9">
        <f t="shared" ref="BM833" si="7845">(BB833*BH830+BC833*BG830+BD833*BH833+BE833*BG833)</f>
        <v>1083.7004563864696</v>
      </c>
      <c r="BN833" s="2">
        <f t="shared" ref="BN833" si="7846">BB833*BI830+BD833*BI833-BC833*BJ830-BE833*BJ833</f>
        <v>372.63646428872528</v>
      </c>
      <c r="BO833" s="8">
        <f t="shared" ref="BO833" si="7847">(BB833*BJ830+BC833*BI830+BD833*BJ833+BE833*BI833)</f>
        <v>0</v>
      </c>
      <c r="BP833" s="20"/>
      <c r="BQ833" s="18">
        <f t="shared" ref="BQ833:BQ896" si="7848">1/$BR$9</f>
        <v>1</v>
      </c>
      <c r="BR833" s="25">
        <v>0</v>
      </c>
      <c r="BS833" s="19">
        <v>1</v>
      </c>
      <c r="BT833" s="24">
        <v>0</v>
      </c>
      <c r="BV833" s="1">
        <f t="shared" ref="BV833" si="7849">BL833*BQ830+BN833*BQ833-BM833*BR830-BO833*BR833</f>
        <v>372.63646428872528</v>
      </c>
      <c r="BW833" s="9">
        <f t="shared" ref="BW833" si="7850">(BL833*BR830+BM833*BQ830+BN833*BR833+BO833*BQ833)</f>
        <v>1083.7004563864696</v>
      </c>
      <c r="BX833" s="2">
        <f t="shared" ref="BX833" si="7851">BL833*BS830+BN833*BS833-BM833*BT830-BO833*BT833</f>
        <v>372.63646428872528</v>
      </c>
      <c r="BY833" s="8">
        <f t="shared" ref="BY833" si="7852">(BL833*BT830+BM833*BS830+BN833*BT833+BO833*BS833)</f>
        <v>0</v>
      </c>
      <c r="CA833" s="56">
        <f t="shared" ref="CA833" si="7853">(180/PI())*ATAN(-1*(BW830+BW833)/(BV830+BV833))</f>
        <v>-52.047989752816008</v>
      </c>
      <c r="CC833" s="117">
        <f t="shared" ref="CC833" si="7854">20*LOG(((1-(10^(CA830/20)^2)*(1-((1-CC830)/(1+CC830))^2))^0.5))</f>
        <v>-9.009313676325538E-6</v>
      </c>
      <c r="CD833" s="13"/>
      <c r="CE833" s="33"/>
      <c r="CF833" s="33"/>
      <c r="CG833" s="33"/>
      <c r="CH833" s="33"/>
    </row>
    <row r="834" spans="2:86" ht="18.600000000000001" customHeight="1"/>
    <row r="835" spans="2:86" ht="18.600000000000001" customHeight="1" thickBot="1">
      <c r="E835" s="6" t="s">
        <v>3</v>
      </c>
      <c r="J835" s="6" t="s">
        <v>5</v>
      </c>
      <c r="O835" s="6" t="s">
        <v>10</v>
      </c>
      <c r="T835" s="6" t="s">
        <v>6</v>
      </c>
      <c r="Y835" s="6" t="s">
        <v>11</v>
      </c>
      <c r="AD835" s="6" t="s">
        <v>12</v>
      </c>
      <c r="AI835" s="6" t="s">
        <v>13</v>
      </c>
      <c r="AN835" s="6" t="s">
        <v>14</v>
      </c>
      <c r="AS835" s="6" t="s">
        <v>15</v>
      </c>
      <c r="AX835" s="6" t="s">
        <v>19</v>
      </c>
      <c r="BC835" s="6" t="s">
        <v>17</v>
      </c>
      <c r="BH835" s="6" t="s">
        <v>20</v>
      </c>
      <c r="BM835" s="6" t="s">
        <v>18</v>
      </c>
      <c r="BQ835" s="26" t="s">
        <v>16</v>
      </c>
      <c r="BR835" s="26"/>
      <c r="BS835" s="21"/>
      <c r="BT835" s="21"/>
      <c r="BU835" s="21"/>
      <c r="BV835" s="21"/>
      <c r="BW835" s="26" t="s">
        <v>21</v>
      </c>
      <c r="BX835" s="21"/>
      <c r="BY835" s="21"/>
    </row>
    <row r="836" spans="2:86" ht="18.600000000000001" customHeight="1" thickBot="1">
      <c r="B836" s="11"/>
      <c r="D836" s="266" t="s">
        <v>113</v>
      </c>
      <c r="E836" s="267"/>
      <c r="F836" s="268" t="s">
        <v>114</v>
      </c>
      <c r="G836" s="269"/>
      <c r="H836" s="237"/>
      <c r="I836" s="262" t="s">
        <v>0</v>
      </c>
      <c r="J836" s="263"/>
      <c r="K836" s="264" t="s">
        <v>1</v>
      </c>
      <c r="L836" s="265"/>
      <c r="M836" s="21"/>
      <c r="N836" s="262" t="s">
        <v>115</v>
      </c>
      <c r="O836" s="263"/>
      <c r="P836" s="264" t="s">
        <v>116</v>
      </c>
      <c r="Q836" s="265"/>
      <c r="R836" s="21"/>
      <c r="S836" s="266" t="s">
        <v>117</v>
      </c>
      <c r="T836" s="267"/>
      <c r="U836" s="268" t="s">
        <v>118</v>
      </c>
      <c r="V836" s="269"/>
      <c r="W836" s="20"/>
      <c r="X836" s="262" t="s">
        <v>119</v>
      </c>
      <c r="Y836" s="263"/>
      <c r="Z836" s="264" t="s">
        <v>120</v>
      </c>
      <c r="AA836" s="265"/>
      <c r="AB836" s="20"/>
      <c r="AC836" s="262" t="s">
        <v>121</v>
      </c>
      <c r="AD836" s="263"/>
      <c r="AE836" s="264" t="s">
        <v>7</v>
      </c>
      <c r="AF836" s="265"/>
      <c r="AG836" s="20"/>
      <c r="AH836" s="262" t="s">
        <v>122</v>
      </c>
      <c r="AI836" s="263"/>
      <c r="AJ836" s="264" t="s">
        <v>123</v>
      </c>
      <c r="AK836" s="265"/>
      <c r="AL836" s="20"/>
      <c r="AM836" s="266" t="s">
        <v>124</v>
      </c>
      <c r="AN836" s="267"/>
      <c r="AO836" s="268" t="s">
        <v>125</v>
      </c>
      <c r="AP836" s="269"/>
      <c r="AQ836" s="21"/>
      <c r="AR836" s="262" t="s">
        <v>126</v>
      </c>
      <c r="AS836" s="263"/>
      <c r="AT836" s="264" t="s">
        <v>2</v>
      </c>
      <c r="AU836" s="265"/>
      <c r="AV836" s="41"/>
      <c r="AW836" s="262" t="s">
        <v>127</v>
      </c>
      <c r="AX836" s="263"/>
      <c r="AY836" s="264" t="s">
        <v>128</v>
      </c>
      <c r="AZ836" s="265"/>
      <c r="BA836" s="20"/>
      <c r="BB836" s="262" t="s">
        <v>129</v>
      </c>
      <c r="BC836" s="263"/>
      <c r="BD836" s="264" t="s">
        <v>130</v>
      </c>
      <c r="BE836" s="265"/>
      <c r="BF836" s="41"/>
      <c r="BG836" s="266" t="s">
        <v>131</v>
      </c>
      <c r="BH836" s="267"/>
      <c r="BI836" s="268" t="s">
        <v>132</v>
      </c>
      <c r="BJ836" s="269"/>
      <c r="BK836" s="41"/>
      <c r="BL836" s="262" t="s">
        <v>133</v>
      </c>
      <c r="BM836" s="263"/>
      <c r="BN836" s="264" t="s">
        <v>134</v>
      </c>
      <c r="BO836" s="265"/>
      <c r="BP836" s="41"/>
      <c r="BQ836" s="262" t="s">
        <v>135</v>
      </c>
      <c r="BR836" s="263"/>
      <c r="BS836" s="264" t="s">
        <v>136</v>
      </c>
      <c r="BT836" s="265"/>
      <c r="BU836" s="20"/>
      <c r="BV836" s="262" t="s">
        <v>137</v>
      </c>
      <c r="BW836" s="263"/>
      <c r="BX836" s="264" t="s">
        <v>138</v>
      </c>
      <c r="BY836" s="265"/>
      <c r="CA836" s="27" t="s">
        <v>8</v>
      </c>
      <c r="CC836" s="113" t="s">
        <v>74</v>
      </c>
      <c r="CD836" s="13"/>
      <c r="CE836" s="33"/>
      <c r="CF836" s="33"/>
      <c r="CG836" s="33"/>
      <c r="CH836" s="33"/>
    </row>
    <row r="837" spans="2:86" ht="18.600000000000001" customHeight="1" thickTop="1" thickBot="1">
      <c r="B837" s="37">
        <v>2.4</v>
      </c>
      <c r="D837" s="1">
        <v>1</v>
      </c>
      <c r="E837" s="7">
        <v>0</v>
      </c>
      <c r="F837" s="2">
        <v>0</v>
      </c>
      <c r="G837" s="8">
        <v>0</v>
      </c>
      <c r="I837" s="1">
        <v>1</v>
      </c>
      <c r="J837" s="9">
        <v>0</v>
      </c>
      <c r="K837" s="2">
        <v>0</v>
      </c>
      <c r="L837" s="8">
        <f t="shared" ref="L837:L900" si="7855">IF(0=(1-$J$9*$K$9*$B837^2),10^18,$B837*$K$9/(1-$J$9*$K$9*$B837^2))</f>
        <v>-8.5765198628859451</v>
      </c>
      <c r="N837" s="1">
        <f t="shared" ref="N837" si="7856">D837*I837+F837*I840-E837*J837-G837*J840</f>
        <v>1</v>
      </c>
      <c r="O837" s="9">
        <f t="shared" ref="O837" si="7857">(D837*J837+E837*I837+F837*J840+G837*I840)</f>
        <v>0</v>
      </c>
      <c r="P837" s="2">
        <f t="shared" ref="P837" si="7858">D837*K837+F837*K840-E837*L837-G837*L840</f>
        <v>0</v>
      </c>
      <c r="Q837" s="8">
        <f t="shared" ref="Q837" si="7859">(D837*L837+E837*K837+F837*L840+G837*K840)</f>
        <v>-8.5765198628859451</v>
      </c>
      <c r="S837" s="1">
        <v>1</v>
      </c>
      <c r="T837" s="7">
        <v>0</v>
      </c>
      <c r="U837" s="2">
        <v>0</v>
      </c>
      <c r="V837" s="8">
        <v>0</v>
      </c>
      <c r="X837" s="1">
        <f t="shared" ref="X837" si="7860">N837*S837+P837*S840-O837*T837-Q837*T840</f>
        <v>32.10806672507087</v>
      </c>
      <c r="Y837" s="9">
        <f t="shared" ref="Y837" si="7861">(N837*T837+O837*S837+P837*T840+Q837*S840)</f>
        <v>0</v>
      </c>
      <c r="Z837" s="2">
        <f t="shared" ref="Z837" si="7862">N837*U837+P837*U840-O837*V837-Q837*V840</f>
        <v>0</v>
      </c>
      <c r="AA837" s="8">
        <f t="shared" ref="AA837" si="7863">(N837*V837+O837*U837+P837*V840+Q837*U840)</f>
        <v>-8.5765198628859451</v>
      </c>
      <c r="AB837" s="20"/>
      <c r="AC837" s="1">
        <v>1</v>
      </c>
      <c r="AD837" s="9">
        <v>0</v>
      </c>
      <c r="AE837" s="2">
        <v>0</v>
      </c>
      <c r="AF837" s="8">
        <f t="shared" ref="AF837:AF900" si="7864">IF(0=(1-$AE$9*$AD$9*$B837^2),10^18,$B837*$AE$9/(1-$AE$9*$AD$9*$B837^2))</f>
        <v>-0.5402795842374476</v>
      </c>
      <c r="AH837" s="1">
        <f t="shared" ref="AH837" si="7865">X837*AC837+Z837*AC840-Y837*AD837-AA837*AD840</f>
        <v>32.10806672507087</v>
      </c>
      <c r="AI837" s="9">
        <f t="shared" ref="AI837" si="7866">(X837*AD837+Y837*AC837+Z837*AD840+AA837*AC840)</f>
        <v>0</v>
      </c>
      <c r="AJ837" s="2">
        <f t="shared" ref="AJ837" si="7867">X837*AE837+Z837*AE840-Y837*AF837-AA837*AF840</f>
        <v>0</v>
      </c>
      <c r="AK837" s="8">
        <f t="shared" ref="AK837" si="7868">(X837*AF837+Y837*AE837+Z837*AF840+AA837*AE840)</f>
        <v>-25.923852803775461</v>
      </c>
      <c r="AM837" s="1">
        <v>1</v>
      </c>
      <c r="AN837" s="7">
        <v>0</v>
      </c>
      <c r="AO837" s="2">
        <v>0</v>
      </c>
      <c r="AP837" s="8">
        <v>0</v>
      </c>
      <c r="AR837" s="1">
        <f t="shared" ref="AR837" si="7869">AH837*AM837+AJ837*AM840-AI837*AN837-AK837*AN840</f>
        <v>111.60926459546515</v>
      </c>
      <c r="AS837" s="9">
        <f t="shared" ref="AS837" si="7870">(AH837*AN837+AI837*AM837+AJ837*AN840+AK837*AM840)</f>
        <v>0</v>
      </c>
      <c r="AT837" s="2">
        <f t="shared" ref="AT837" si="7871">AH837*AO837+AJ837*AO840-AI837*AP837-AK837*AP840</f>
        <v>0</v>
      </c>
      <c r="AU837" s="8">
        <f t="shared" ref="AU837" si="7872">(AH837*AP837+AI837*AO837+AJ837*AP840+AK837*AO840)</f>
        <v>-25.923852803775461</v>
      </c>
      <c r="AV837" s="20"/>
      <c r="AW837" s="1">
        <v>1</v>
      </c>
      <c r="AX837" s="9">
        <v>0</v>
      </c>
      <c r="AY837" s="2">
        <v>0</v>
      </c>
      <c r="AZ837" s="8">
        <f t="shared" ref="AZ837:AZ900" si="7873">IF(0=(1-$AX$9*$AY$9*$B837^2),10^18,$B837*$AY$9/(1-$AX$9*$AY$9*$B837^2))</f>
        <v>-0.8408228998320586</v>
      </c>
      <c r="BB837" s="1">
        <f t="shared" ref="BB837" si="7874">AR837*AW837+AT837*AW840-AS837*AX837-AU837*AX840</f>
        <v>111.60926459546515</v>
      </c>
      <c r="BC837" s="9">
        <f t="shared" ref="BC837" si="7875">(AR837*AX837+AS837*AW837+AT837*AX840+AU837*AW840)</f>
        <v>0</v>
      </c>
      <c r="BD837" s="2">
        <f t="shared" ref="BD837" si="7876">AR837*AY837+AT837*AY840-AS837*AZ837-AU837*AZ840</f>
        <v>0</v>
      </c>
      <c r="BE837" s="8">
        <f t="shared" ref="BE837" si="7877">(AR837*AZ837+AS837*AY837+AT837*AZ840+AU837*AY840)</f>
        <v>-119.76747830905798</v>
      </c>
      <c r="BG837" s="1">
        <v>1</v>
      </c>
      <c r="BH837" s="7">
        <v>0</v>
      </c>
      <c r="BI837" s="2">
        <v>0</v>
      </c>
      <c r="BJ837" s="8">
        <v>0</v>
      </c>
      <c r="BK837" s="20"/>
      <c r="BL837" s="1">
        <f t="shared" ref="BL837" si="7878">BB837*BG837+BD837*BG840-BC837*BH837-BE837*BH840</f>
        <v>351.91073307475904</v>
      </c>
      <c r="BM837" s="9">
        <f t="shared" ref="BM837" si="7879">(BB837*BH837+BC837*BG837+BD837*BH840+BE837*BG840)</f>
        <v>0</v>
      </c>
      <c r="BN837" s="2">
        <f t="shared" ref="BN837" si="7880">BB837*BI837+BD837*BI840-BC837*BJ837-BE837*BJ840</f>
        <v>0</v>
      </c>
      <c r="BO837" s="8">
        <f t="shared" ref="BO837" si="7881">(BB837*BJ837+BC837*BI837+BD837*BJ840+BE837*BI840)</f>
        <v>-119.76747830905798</v>
      </c>
      <c r="BP837" s="20"/>
      <c r="BQ837" s="16">
        <v>1</v>
      </c>
      <c r="BR837" s="23">
        <v>0</v>
      </c>
      <c r="BS837" s="14">
        <v>0</v>
      </c>
      <c r="BT837" s="22">
        <v>0</v>
      </c>
      <c r="BV837" s="1">
        <f t="shared" ref="BV837" si="7882">BL837*BQ837+BN837*BQ840-BM837*BR837-BO837*BR840</f>
        <v>351.91073307475904</v>
      </c>
      <c r="BW837" s="9">
        <f t="shared" ref="BW837" si="7883">(BL837*BR837+BM837*BQ837+BN837*BR840+BO837*BQ840)</f>
        <v>-119.76747830905798</v>
      </c>
      <c r="BX837" s="2">
        <f t="shared" ref="BX837" si="7884">BL837*BS837+BN837*BS840-BM837*BT837-BO837*BT840</f>
        <v>0</v>
      </c>
      <c r="BY837" s="8">
        <f t="shared" ref="BY837" si="7885">(BL837*BT837+BM837*BS837+BN837*BT840+BO837*BS840)</f>
        <v>-119.76747830905798</v>
      </c>
      <c r="CA837" s="28">
        <f t="shared" ref="CA837" si="7886">20*LOG(((1+$BR$9)/$BR$9)/((BV837+BV840)^2+(BW837+BW840)^2)^0.5)</f>
        <v>-55.221640512789413</v>
      </c>
      <c r="CC837" s="114">
        <f t="shared" ref="CC837" si="7887">((BV837^2+BW837^2)^0.5)/((BV840^2+BW840^2)^0.5)</f>
        <v>0.34034496993605223</v>
      </c>
      <c r="CD837" s="13"/>
      <c r="CE837" s="33"/>
      <c r="CF837" s="33"/>
      <c r="CG837" s="33"/>
      <c r="CH837" s="33"/>
    </row>
    <row r="838" spans="2:86" ht="18.600000000000001" customHeight="1" thickBot="1">
      <c r="D838" s="3"/>
      <c r="G838" s="4"/>
      <c r="I838" s="3"/>
      <c r="L838" s="4"/>
      <c r="N838" s="3"/>
      <c r="Q838" s="4"/>
      <c r="S838" s="3"/>
      <c r="V838" s="4"/>
      <c r="X838" s="3"/>
      <c r="AA838" s="4"/>
      <c r="AC838" s="3"/>
      <c r="AF838" s="4"/>
      <c r="AH838" s="3"/>
      <c r="AK838" s="4"/>
      <c r="AM838" s="3"/>
      <c r="AP838" s="4"/>
      <c r="AR838" s="3"/>
      <c r="AU838" s="4"/>
      <c r="AW838" s="3"/>
      <c r="AZ838" s="4"/>
      <c r="BB838" s="3"/>
      <c r="BE838" s="4"/>
      <c r="BG838" s="3"/>
      <c r="BJ838" s="4"/>
      <c r="BL838" s="3"/>
      <c r="BO838" s="4"/>
      <c r="BQ838" s="16"/>
      <c r="BR838" s="14"/>
      <c r="BS838" s="14"/>
      <c r="BT838" s="17"/>
      <c r="BV838" s="3"/>
      <c r="BY838" s="4"/>
      <c r="CC838" s="115"/>
      <c r="CD838" s="13"/>
      <c r="CE838" s="33"/>
      <c r="CF838" s="33"/>
      <c r="CG838" s="33"/>
      <c r="CH838" s="33"/>
    </row>
    <row r="839" spans="2:86" ht="18.600000000000001" customHeight="1" thickBot="1">
      <c r="D839" s="271" t="s">
        <v>141</v>
      </c>
      <c r="E839" s="272"/>
      <c r="F839" s="273" t="s">
        <v>142</v>
      </c>
      <c r="G839" s="274"/>
      <c r="H839" s="237"/>
      <c r="I839" s="271" t="s">
        <v>143</v>
      </c>
      <c r="J839" s="272"/>
      <c r="K839" s="273" t="s">
        <v>144</v>
      </c>
      <c r="L839" s="274"/>
      <c r="N839" s="262" t="s">
        <v>145</v>
      </c>
      <c r="O839" s="263"/>
      <c r="P839" s="264" t="s">
        <v>146</v>
      </c>
      <c r="Q839" s="265"/>
      <c r="S839" s="271" t="s">
        <v>147</v>
      </c>
      <c r="T839" s="272"/>
      <c r="U839" s="273" t="s">
        <v>148</v>
      </c>
      <c r="V839" s="274"/>
      <c r="W839" s="20"/>
      <c r="X839" s="262" t="s">
        <v>149</v>
      </c>
      <c r="Y839" s="263"/>
      <c r="Z839" s="264" t="s">
        <v>150</v>
      </c>
      <c r="AA839" s="265"/>
      <c r="AB839" s="20"/>
      <c r="AC839" s="271" t="s">
        <v>151</v>
      </c>
      <c r="AD839" s="272"/>
      <c r="AE839" s="273" t="s">
        <v>152</v>
      </c>
      <c r="AF839" s="274"/>
      <c r="AG839" s="20"/>
      <c r="AH839" s="262" t="s">
        <v>153</v>
      </c>
      <c r="AI839" s="263"/>
      <c r="AJ839" s="264" t="s">
        <v>154</v>
      </c>
      <c r="AK839" s="265"/>
      <c r="AL839" s="20"/>
      <c r="AM839" s="271" t="s">
        <v>155</v>
      </c>
      <c r="AN839" s="272"/>
      <c r="AO839" s="273" t="s">
        <v>156</v>
      </c>
      <c r="AP839" s="274"/>
      <c r="AR839" s="262" t="s">
        <v>157</v>
      </c>
      <c r="AS839" s="263"/>
      <c r="AT839" s="264" t="s">
        <v>158</v>
      </c>
      <c r="AU839" s="265"/>
      <c r="AV839" s="41"/>
      <c r="AW839" s="271" t="s">
        <v>159</v>
      </c>
      <c r="AX839" s="272"/>
      <c r="AY839" s="273" t="s">
        <v>160</v>
      </c>
      <c r="AZ839" s="274"/>
      <c r="BA839" s="20"/>
      <c r="BB839" s="262" t="s">
        <v>161</v>
      </c>
      <c r="BC839" s="263"/>
      <c r="BD839" s="264" t="s">
        <v>162</v>
      </c>
      <c r="BE839" s="265"/>
      <c r="BF839" s="41"/>
      <c r="BG839" s="271" t="s">
        <v>163</v>
      </c>
      <c r="BH839" s="272"/>
      <c r="BI839" s="273" t="s">
        <v>164</v>
      </c>
      <c r="BJ839" s="274"/>
      <c r="BK839" s="41"/>
      <c r="BL839" s="262" t="s">
        <v>165</v>
      </c>
      <c r="BM839" s="263"/>
      <c r="BN839" s="264" t="s">
        <v>166</v>
      </c>
      <c r="BO839" s="265"/>
      <c r="BP839" s="41"/>
      <c r="BQ839" s="271" t="s">
        <v>167</v>
      </c>
      <c r="BR839" s="272"/>
      <c r="BS839" s="273" t="s">
        <v>168</v>
      </c>
      <c r="BT839" s="274"/>
      <c r="BU839" s="20"/>
      <c r="BV839" s="262" t="s">
        <v>169</v>
      </c>
      <c r="BW839" s="263"/>
      <c r="BX839" s="264" t="s">
        <v>170</v>
      </c>
      <c r="BY839" s="265"/>
      <c r="CA839" s="55" t="s">
        <v>35</v>
      </c>
      <c r="CC839" s="116" t="s">
        <v>75</v>
      </c>
      <c r="CD839" s="13"/>
      <c r="CE839" s="33"/>
      <c r="CF839" s="33"/>
      <c r="CG839" s="33"/>
      <c r="CH839" s="33"/>
    </row>
    <row r="840" spans="2:86" ht="18.600000000000001" customHeight="1" thickTop="1" thickBot="1">
      <c r="D840" s="1">
        <v>0</v>
      </c>
      <c r="E840" s="9">
        <f t="shared" ref="E840" si="7888">$E$9*$B837</f>
        <v>2.8243200000000002</v>
      </c>
      <c r="F840" s="2">
        <v>1</v>
      </c>
      <c r="G840" s="8">
        <v>0</v>
      </c>
      <c r="I840" s="1">
        <v>0</v>
      </c>
      <c r="J840" s="9">
        <v>0</v>
      </c>
      <c r="K840" s="2">
        <v>1</v>
      </c>
      <c r="L840" s="8">
        <v>0</v>
      </c>
      <c r="N840" s="1">
        <f t="shared" ref="N840" si="7889">D840*I837+F840*I840-E840*J837-G840*J840</f>
        <v>0</v>
      </c>
      <c r="O840" s="9">
        <f t="shared" ref="O840" si="7890">(D840*J837+E840*I837+F840*J840+G840*I840)</f>
        <v>2.8243200000000002</v>
      </c>
      <c r="P840" s="2">
        <f t="shared" ref="P840" si="7891">D840*K837+F840*K840-E840*L837-G840*L840</f>
        <v>25.222836579146033</v>
      </c>
      <c r="Q840" s="8">
        <f t="shared" ref="Q840" si="7892">(D840*L837+E840*K837+F840*L840+G840*K840)</f>
        <v>0</v>
      </c>
      <c r="S840" s="1">
        <v>0</v>
      </c>
      <c r="T840" s="9">
        <f t="shared" ref="T840" si="7893">$T$9*$B837</f>
        <v>3.6271200000000001</v>
      </c>
      <c r="U840" s="2">
        <v>1</v>
      </c>
      <c r="V840" s="8">
        <v>0</v>
      </c>
      <c r="X840" s="1">
        <f t="shared" ref="X840" si="7894">N840*S837+P840*S840-O840*T837-Q840*T840</f>
        <v>0</v>
      </c>
      <c r="Y840" s="9">
        <f t="shared" ref="Y840" si="7895">(N840*T837+O840*S837+P840*T840+Q840*S840)</f>
        <v>94.310575012952171</v>
      </c>
      <c r="Z840" s="2">
        <f t="shared" ref="Z840" si="7896">N840*U837+P840*U840-O840*V837-Q840*V840</f>
        <v>25.222836579146033</v>
      </c>
      <c r="AA840" s="8">
        <f t="shared" ref="AA840" si="7897">(N840*V837+O840*U837+P840*V840+Q840*U840)</f>
        <v>0</v>
      </c>
      <c r="AB840" s="20"/>
      <c r="AC840" s="1">
        <v>0</v>
      </c>
      <c r="AD840" s="9">
        <v>0</v>
      </c>
      <c r="AE840" s="2">
        <v>1</v>
      </c>
      <c r="AF840" s="8">
        <v>0</v>
      </c>
      <c r="AH840" s="1">
        <f t="shared" ref="AH840" si="7898">X840*AC837+Z840*AC840-Y840*AD837-AA840*AD840</f>
        <v>0</v>
      </c>
      <c r="AI840" s="9">
        <f t="shared" ref="AI840" si="7899">(X840*AD837+Y840*AC837+Z840*AD840+AA840*AC840)</f>
        <v>94.310575012952171</v>
      </c>
      <c r="AJ840" s="2">
        <f t="shared" ref="AJ840" si="7900">X840*AE837+Z840*AE840-Y840*AF837-AA840*AF840</f>
        <v>76.176914836338455</v>
      </c>
      <c r="AK840" s="8">
        <f t="shared" ref="AK840" si="7901">(X840*AF837+Y840*AE837+Z840*AF840+AA840*AE840)</f>
        <v>0</v>
      </c>
      <c r="AM840" s="1">
        <v>0</v>
      </c>
      <c r="AN840" s="9">
        <f t="shared" ref="AN840" si="7902">$AN$9*$B837</f>
        <v>3.0667200000000001</v>
      </c>
      <c r="AO840" s="2">
        <v>1</v>
      </c>
      <c r="AP840" s="8">
        <v>0</v>
      </c>
      <c r="AR840" s="1">
        <f t="shared" ref="AR840" si="7903">AH840*AM837+AJ840*AM840-AI840*AN837-AK840*AN840</f>
        <v>0</v>
      </c>
      <c r="AS840" s="9">
        <f t="shared" ref="AS840" si="7904">(AH840*AN837+AI840*AM837+AJ840*AN840+AK840*AM840)</f>
        <v>327.92384327984803</v>
      </c>
      <c r="AT840" s="2">
        <f t="shared" ref="AT840" si="7905">AH840*AO837+AJ840*AO840-AI840*AP837-AK840*AP840</f>
        <v>76.176914836338455</v>
      </c>
      <c r="AU840" s="8">
        <f t="shared" ref="AU840" si="7906">(AH840*AP837+AI840*AO837+AJ840*AP840+AK840*AO840)</f>
        <v>0</v>
      </c>
      <c r="AV840" s="20"/>
      <c r="AW840" s="1">
        <v>0</v>
      </c>
      <c r="AX840" s="9">
        <v>0</v>
      </c>
      <c r="AY840" s="2">
        <v>1</v>
      </c>
      <c r="AZ840" s="8">
        <v>0</v>
      </c>
      <c r="BB840" s="1">
        <f t="shared" ref="BB840" si="7907">AR840*AW837+AT840*AW840-AS840*AX837-AU840*AX840</f>
        <v>0</v>
      </c>
      <c r="BC840" s="9">
        <f t="shared" ref="BC840" si="7908">(AR840*AX837+AS840*AW837+AT840*AX840+AU840*AW840)</f>
        <v>327.92384327984803</v>
      </c>
      <c r="BD840" s="2">
        <f t="shared" ref="BD840" si="7909">AR840*AY837+AT840*AY840-AS840*AZ837-AU840*AZ840</f>
        <v>351.90279166697383</v>
      </c>
      <c r="BE840" s="8">
        <f t="shared" ref="BE840" si="7910">(AR840*AZ837+AS840*AY837+AT840*AZ840+AU840*AY840)</f>
        <v>0</v>
      </c>
      <c r="BG840" s="1">
        <v>0</v>
      </c>
      <c r="BH840" s="9">
        <f t="shared" ref="BH840" si="7911">$BH$9*$B837</f>
        <v>2.0063999999999997</v>
      </c>
      <c r="BI840" s="2">
        <v>1</v>
      </c>
      <c r="BJ840" s="8">
        <v>0</v>
      </c>
      <c r="BK840" s="20"/>
      <c r="BL840" s="1">
        <f t="shared" ref="BL840" si="7912">BB840*BG837+BD840*BG840-BC840*BH837-BE840*BH840</f>
        <v>0</v>
      </c>
      <c r="BM840" s="9">
        <f t="shared" ref="BM840" si="7913">(BB840*BH837+BC840*BG837+BD840*BH840+BE840*BG840)</f>
        <v>1033.9816044804643</v>
      </c>
      <c r="BN840" s="2">
        <f t="shared" ref="BN840" si="7914">BB840*BI837+BD840*BI840-BC840*BJ837-BE840*BJ840</f>
        <v>351.90279166697383</v>
      </c>
      <c r="BO840" s="8">
        <f t="shared" ref="BO840" si="7915">(BB840*BJ837+BC840*BI837+BD840*BJ840+BE840*BI840)</f>
        <v>0</v>
      </c>
      <c r="BP840" s="20"/>
      <c r="BQ840" s="18">
        <f t="shared" ref="BQ840:BQ903" si="7916">1/$BR$9</f>
        <v>1</v>
      </c>
      <c r="BR840" s="25">
        <v>0</v>
      </c>
      <c r="BS840" s="19">
        <v>1</v>
      </c>
      <c r="BT840" s="24">
        <v>0</v>
      </c>
      <c r="BV840" s="1">
        <f t="shared" ref="BV840" si="7917">BL840*BQ837+BN840*BQ840-BM840*BR837-BO840*BR840</f>
        <v>351.90279166697383</v>
      </c>
      <c r="BW840" s="9">
        <f t="shared" ref="BW840" si="7918">(BL840*BR837+BM840*BQ837+BN840*BR840+BO840*BQ840)</f>
        <v>1033.9816044804643</v>
      </c>
      <c r="BX840" s="2">
        <f t="shared" ref="BX840" si="7919">BL840*BS837+BN840*BS840-BM840*BT837-BO840*BT840</f>
        <v>351.90279166697383</v>
      </c>
      <c r="BY840" s="8">
        <f t="shared" ref="BY840" si="7920">(BL840*BT837+BM840*BS837+BN840*BT840+BO840*BS840)</f>
        <v>0</v>
      </c>
      <c r="CA840" s="56">
        <f t="shared" ref="CA840" si="7921">(180/PI())*ATAN(-1*(BW837+BW840)/(BV837+BV840))</f>
        <v>-52.408897232366847</v>
      </c>
      <c r="CC840" s="117">
        <f t="shared" ref="CC840" si="7922">20*LOG(((1-(10^(CA837/20)^2)*(1-((1-CC837)/(1+CC837))^2))^0.5))</f>
        <v>-9.8893308032646228E-6</v>
      </c>
      <c r="CD840" s="13"/>
      <c r="CE840" s="33"/>
      <c r="CF840" s="33"/>
      <c r="CG840" s="33"/>
      <c r="CH840" s="33"/>
    </row>
    <row r="841" spans="2:86" ht="18.600000000000001" customHeight="1"/>
    <row r="842" spans="2:86" ht="18.600000000000001" customHeight="1" thickBot="1">
      <c r="E842" s="6" t="s">
        <v>3</v>
      </c>
      <c r="J842" s="6" t="s">
        <v>5</v>
      </c>
      <c r="O842" s="6" t="s">
        <v>10</v>
      </c>
      <c r="T842" s="6" t="s">
        <v>6</v>
      </c>
      <c r="Y842" s="6" t="s">
        <v>11</v>
      </c>
      <c r="AD842" s="6" t="s">
        <v>12</v>
      </c>
      <c r="AI842" s="6" t="s">
        <v>13</v>
      </c>
      <c r="AN842" s="6" t="s">
        <v>14</v>
      </c>
      <c r="AS842" s="6" t="s">
        <v>15</v>
      </c>
      <c r="AX842" s="6" t="s">
        <v>19</v>
      </c>
      <c r="BC842" s="6" t="s">
        <v>17</v>
      </c>
      <c r="BH842" s="6" t="s">
        <v>20</v>
      </c>
      <c r="BM842" s="6" t="s">
        <v>18</v>
      </c>
      <c r="BQ842" s="26" t="s">
        <v>16</v>
      </c>
      <c r="BR842" s="26"/>
      <c r="BS842" s="21"/>
      <c r="BT842" s="21"/>
      <c r="BU842" s="21"/>
      <c r="BV842" s="21"/>
      <c r="BW842" s="26" t="s">
        <v>21</v>
      </c>
      <c r="BX842" s="21"/>
      <c r="BY842" s="21"/>
    </row>
    <row r="843" spans="2:86" ht="18.600000000000001" customHeight="1" thickBot="1">
      <c r="B843" s="11"/>
      <c r="D843" s="266" t="s">
        <v>113</v>
      </c>
      <c r="E843" s="267"/>
      <c r="F843" s="268" t="s">
        <v>114</v>
      </c>
      <c r="G843" s="269"/>
      <c r="H843" s="237"/>
      <c r="I843" s="262" t="s">
        <v>0</v>
      </c>
      <c r="J843" s="263"/>
      <c r="K843" s="264" t="s">
        <v>1</v>
      </c>
      <c r="L843" s="265"/>
      <c r="M843" s="21"/>
      <c r="N843" s="262" t="s">
        <v>115</v>
      </c>
      <c r="O843" s="263"/>
      <c r="P843" s="264" t="s">
        <v>116</v>
      </c>
      <c r="Q843" s="265"/>
      <c r="R843" s="21"/>
      <c r="S843" s="266" t="s">
        <v>117</v>
      </c>
      <c r="T843" s="267"/>
      <c r="U843" s="268" t="s">
        <v>118</v>
      </c>
      <c r="V843" s="269"/>
      <c r="W843" s="20"/>
      <c r="X843" s="262" t="s">
        <v>119</v>
      </c>
      <c r="Y843" s="263"/>
      <c r="Z843" s="264" t="s">
        <v>120</v>
      </c>
      <c r="AA843" s="265"/>
      <c r="AB843" s="20"/>
      <c r="AC843" s="262" t="s">
        <v>121</v>
      </c>
      <c r="AD843" s="263"/>
      <c r="AE843" s="264" t="s">
        <v>7</v>
      </c>
      <c r="AF843" s="265"/>
      <c r="AG843" s="20"/>
      <c r="AH843" s="262" t="s">
        <v>122</v>
      </c>
      <c r="AI843" s="263"/>
      <c r="AJ843" s="264" t="s">
        <v>123</v>
      </c>
      <c r="AK843" s="265"/>
      <c r="AL843" s="20"/>
      <c r="AM843" s="266" t="s">
        <v>124</v>
      </c>
      <c r="AN843" s="267"/>
      <c r="AO843" s="268" t="s">
        <v>125</v>
      </c>
      <c r="AP843" s="269"/>
      <c r="AQ843" s="21"/>
      <c r="AR843" s="262" t="s">
        <v>126</v>
      </c>
      <c r="AS843" s="263"/>
      <c r="AT843" s="264" t="s">
        <v>2</v>
      </c>
      <c r="AU843" s="265"/>
      <c r="AV843" s="41"/>
      <c r="AW843" s="262" t="s">
        <v>127</v>
      </c>
      <c r="AX843" s="263"/>
      <c r="AY843" s="264" t="s">
        <v>128</v>
      </c>
      <c r="AZ843" s="265"/>
      <c r="BA843" s="20"/>
      <c r="BB843" s="262" t="s">
        <v>129</v>
      </c>
      <c r="BC843" s="263"/>
      <c r="BD843" s="264" t="s">
        <v>130</v>
      </c>
      <c r="BE843" s="265"/>
      <c r="BF843" s="41"/>
      <c r="BG843" s="266" t="s">
        <v>131</v>
      </c>
      <c r="BH843" s="267"/>
      <c r="BI843" s="268" t="s">
        <v>132</v>
      </c>
      <c r="BJ843" s="269"/>
      <c r="BK843" s="41"/>
      <c r="BL843" s="262" t="s">
        <v>133</v>
      </c>
      <c r="BM843" s="263"/>
      <c r="BN843" s="264" t="s">
        <v>134</v>
      </c>
      <c r="BO843" s="265"/>
      <c r="BP843" s="41"/>
      <c r="BQ843" s="262" t="s">
        <v>135</v>
      </c>
      <c r="BR843" s="263"/>
      <c r="BS843" s="264" t="s">
        <v>136</v>
      </c>
      <c r="BT843" s="265"/>
      <c r="BU843" s="20"/>
      <c r="BV843" s="262" t="s">
        <v>137</v>
      </c>
      <c r="BW843" s="263"/>
      <c r="BX843" s="264" t="s">
        <v>138</v>
      </c>
      <c r="BY843" s="265"/>
      <c r="CA843" s="27" t="s">
        <v>8</v>
      </c>
      <c r="CC843" s="113" t="s">
        <v>74</v>
      </c>
      <c r="CD843" s="13"/>
      <c r="CE843" s="33"/>
      <c r="CF843" s="33"/>
      <c r="CG843" s="33"/>
      <c r="CH843" s="33"/>
    </row>
    <row r="844" spans="2:86" ht="18.600000000000001" customHeight="1" thickTop="1" thickBot="1">
      <c r="B844" s="37">
        <v>2.42</v>
      </c>
      <c r="D844" s="1">
        <v>1</v>
      </c>
      <c r="E844" s="7">
        <v>0</v>
      </c>
      <c r="F844" s="2">
        <v>0</v>
      </c>
      <c r="G844" s="8">
        <v>0</v>
      </c>
      <c r="I844" s="1">
        <v>1</v>
      </c>
      <c r="J844" s="9">
        <v>0</v>
      </c>
      <c r="K844" s="2">
        <v>0</v>
      </c>
      <c r="L844" s="8">
        <f t="shared" ref="L844:L907" si="7923">IF(0=(1-$J$9*$K$9*$B844^2),10^18,$B844*$K$9/(1-$J$9*$K$9*$B844^2))</f>
        <v>-8.1065035597426913</v>
      </c>
      <c r="N844" s="1">
        <f t="shared" ref="N844" si="7924">D844*I844+F844*I847-E844*J844-G844*J847</f>
        <v>1</v>
      </c>
      <c r="O844" s="9">
        <f t="shared" ref="O844" si="7925">(D844*J844+E844*I844+F844*J847+G844*I847)</f>
        <v>0</v>
      </c>
      <c r="P844" s="2">
        <f t="shared" ref="P844" si="7926">D844*K844+F844*K847-E844*L844-G844*L847</f>
        <v>0</v>
      </c>
      <c r="Q844" s="8">
        <f t="shared" ref="Q844" si="7927">(D844*L844+E844*K844+F844*L847+G844*K847)</f>
        <v>-8.1065035597426913</v>
      </c>
      <c r="S844" s="1">
        <v>1</v>
      </c>
      <c r="T844" s="7">
        <v>0</v>
      </c>
      <c r="U844" s="2">
        <v>0</v>
      </c>
      <c r="V844" s="8">
        <v>0</v>
      </c>
      <c r="X844" s="1">
        <f t="shared" ref="X844" si="7928">N844*S844+P844*S847-O844*T844-Q844*T847</f>
        <v>30.648288368210693</v>
      </c>
      <c r="Y844" s="9">
        <f t="shared" ref="Y844" si="7929">(N844*T844+O844*S844+P844*T847+Q844*S847)</f>
        <v>0</v>
      </c>
      <c r="Z844" s="2">
        <f t="shared" ref="Z844" si="7930">N844*U844+P844*U847-O844*V844-Q844*V847</f>
        <v>0</v>
      </c>
      <c r="AA844" s="8">
        <f t="shared" ref="AA844" si="7931">(N844*V844+O844*U844+P844*V847+Q844*U847)</f>
        <v>-8.1065035597426913</v>
      </c>
      <c r="AB844" s="20"/>
      <c r="AC844" s="1">
        <v>1</v>
      </c>
      <c r="AD844" s="9">
        <v>0</v>
      </c>
      <c r="AE844" s="2">
        <v>0</v>
      </c>
      <c r="AF844" s="8">
        <f t="shared" ref="AF844:AF907" si="7932">IF(0=(1-$AE$9*$AD$9*$B844^2),10^18,$B844*$AE$9/(1-$AE$9*$AD$9*$B844^2))</f>
        <v>-0.53308603658464926</v>
      </c>
      <c r="AH844" s="1">
        <f t="shared" ref="AH844" si="7933">X844*AC844+Z844*AC847-Y844*AD844-AA844*AD847</f>
        <v>30.648288368210693</v>
      </c>
      <c r="AI844" s="9">
        <f t="shared" ref="AI844" si="7934">(X844*AD844+Y844*AC844+Z844*AD847+AA844*AC847)</f>
        <v>0</v>
      </c>
      <c r="AJ844" s="2">
        <f t="shared" ref="AJ844" si="7935">X844*AE844+Z844*AE847-Y844*AF844-AA844*AF847</f>
        <v>0</v>
      </c>
      <c r="AK844" s="8">
        <f t="shared" ref="AK844" si="7936">(X844*AF844+Y844*AE844+Z844*AF847+AA844*AE847)</f>
        <v>-24.444678134055536</v>
      </c>
      <c r="AM844" s="1">
        <v>1</v>
      </c>
      <c r="AN844" s="7">
        <v>0</v>
      </c>
      <c r="AO844" s="2">
        <v>0</v>
      </c>
      <c r="AP844" s="8">
        <v>0</v>
      </c>
      <c r="AR844" s="1">
        <f t="shared" ref="AR844" si="7937">AH844*AM844+AJ844*AM847-AI844*AN844-AK844*AN847</f>
        <v>106.23797988987542</v>
      </c>
      <c r="AS844" s="9">
        <f t="shared" ref="AS844" si="7938">(AH844*AN844+AI844*AM844+AJ844*AN847+AK844*AM847)</f>
        <v>0</v>
      </c>
      <c r="AT844" s="2">
        <f t="shared" ref="AT844" si="7939">AH844*AO844+AJ844*AO847-AI844*AP844-AK844*AP847</f>
        <v>0</v>
      </c>
      <c r="AU844" s="8">
        <f t="shared" ref="AU844" si="7940">(AH844*AP844+AI844*AO844+AJ844*AP847+AK844*AO847)</f>
        <v>-24.444678134055536</v>
      </c>
      <c r="AV844" s="20"/>
      <c r="AW844" s="1">
        <v>1</v>
      </c>
      <c r="AX844" s="9">
        <v>0</v>
      </c>
      <c r="AY844" s="2">
        <v>0</v>
      </c>
      <c r="AZ844" s="8">
        <f t="shared" ref="AZ844:AZ907" si="7941">IF(0=(1-$AX$9*$AY$9*$B844^2),10^18,$B844*$AY$9/(1-$AX$9*$AY$9*$B844^2))</f>
        <v>-0.8279184905492637</v>
      </c>
      <c r="BB844" s="1">
        <f t="shared" ref="BB844" si="7942">AR844*AW844+AT844*AW847-AS844*AX844-AU844*AX847</f>
        <v>106.23797988987542</v>
      </c>
      <c r="BC844" s="9">
        <f t="shared" ref="BC844" si="7943">(AR844*AX844+AS844*AW844+AT844*AX847+AU844*AW847)</f>
        <v>0</v>
      </c>
      <c r="BD844" s="2">
        <f t="shared" ref="BD844" si="7944">AR844*AY844+AT844*AY847-AS844*AZ844-AU844*AZ847</f>
        <v>0</v>
      </c>
      <c r="BE844" s="8">
        <f t="shared" ref="BE844" si="7945">(AR844*AZ844+AS844*AY844+AT844*AZ847+AU844*AY847)</f>
        <v>-112.40106608348422</v>
      </c>
      <c r="BG844" s="1">
        <v>1</v>
      </c>
      <c r="BH844" s="7">
        <v>0</v>
      </c>
      <c r="BI844" s="2">
        <v>0</v>
      </c>
      <c r="BJ844" s="8">
        <v>0</v>
      </c>
      <c r="BK844" s="20"/>
      <c r="BL844" s="1">
        <f t="shared" ref="BL844" si="7946">BB844*BG844+BD844*BG847-BC844*BH844-BE844*BH847</f>
        <v>333.638824704694</v>
      </c>
      <c r="BM844" s="9">
        <f t="shared" ref="BM844" si="7947">(BB844*BH844+BC844*BG844+BD844*BH847+BE844*BG847)</f>
        <v>0</v>
      </c>
      <c r="BN844" s="2">
        <f t="shared" ref="BN844" si="7948">BB844*BI844+BD844*BI847-BC844*BJ844-BE844*BJ847</f>
        <v>0</v>
      </c>
      <c r="BO844" s="8">
        <f t="shared" ref="BO844" si="7949">(BB844*BJ844+BC844*BI844+BD844*BJ847+BE844*BI847)</f>
        <v>-112.40106608348422</v>
      </c>
      <c r="BP844" s="20"/>
      <c r="BQ844" s="16">
        <v>1</v>
      </c>
      <c r="BR844" s="23">
        <v>0</v>
      </c>
      <c r="BS844" s="14">
        <v>0</v>
      </c>
      <c r="BT844" s="22">
        <v>0</v>
      </c>
      <c r="BV844" s="1">
        <f t="shared" ref="BV844" si="7950">BL844*BQ844+BN844*BQ847-BM844*BR844-BO844*BR847</f>
        <v>333.638824704694</v>
      </c>
      <c r="BW844" s="9">
        <f t="shared" ref="BW844" si="7951">(BL844*BR844+BM844*BQ844+BN844*BR847+BO844*BQ847)</f>
        <v>-112.40106608348422</v>
      </c>
      <c r="BX844" s="2">
        <f t="shared" ref="BX844" si="7952">BL844*BS844+BN844*BS847-BM844*BT844-BO844*BT847</f>
        <v>0</v>
      </c>
      <c r="BY844" s="8">
        <f t="shared" ref="BY844" si="7953">(BL844*BT844+BM844*BS844+BN844*BT847+BO844*BS847)</f>
        <v>-112.40106608348422</v>
      </c>
      <c r="CA844" s="28">
        <f t="shared" ref="CA844" si="7954">20*LOG(((1+$BR$9)/$BR$9)/((BV844+BV847)^2+(BW844+BW847)^2)^0.5)</f>
        <v>-54.828611911287908</v>
      </c>
      <c r="CC844" s="114">
        <f t="shared" ref="CC844" si="7955">((BV844^2+BW844^2)^0.5)/((BV847^2+BW847^2)^0.5)</f>
        <v>0.33690471353007723</v>
      </c>
      <c r="CD844" s="13"/>
      <c r="CE844" s="33"/>
      <c r="CF844" s="33"/>
      <c r="CG844" s="33"/>
      <c r="CH844" s="33"/>
    </row>
    <row r="845" spans="2:86" ht="18.600000000000001" customHeight="1" thickBot="1">
      <c r="D845" s="3"/>
      <c r="G845" s="4"/>
      <c r="I845" s="3"/>
      <c r="L845" s="4"/>
      <c r="N845" s="3"/>
      <c r="Q845" s="4"/>
      <c r="S845" s="3"/>
      <c r="V845" s="4"/>
      <c r="X845" s="3"/>
      <c r="AA845" s="4"/>
      <c r="AC845" s="3"/>
      <c r="AF845" s="4"/>
      <c r="AH845" s="3"/>
      <c r="AK845" s="4"/>
      <c r="AM845" s="3"/>
      <c r="AP845" s="4"/>
      <c r="AR845" s="3"/>
      <c r="AU845" s="4"/>
      <c r="AW845" s="3"/>
      <c r="AZ845" s="4"/>
      <c r="BB845" s="3"/>
      <c r="BE845" s="4"/>
      <c r="BG845" s="3"/>
      <c r="BJ845" s="4"/>
      <c r="BL845" s="3"/>
      <c r="BO845" s="4"/>
      <c r="BQ845" s="16"/>
      <c r="BR845" s="14"/>
      <c r="BS845" s="14"/>
      <c r="BT845" s="17"/>
      <c r="BV845" s="3"/>
      <c r="BY845" s="4"/>
      <c r="CC845" s="115"/>
      <c r="CD845" s="13"/>
      <c r="CE845" s="33"/>
      <c r="CF845" s="33"/>
      <c r="CG845" s="33"/>
      <c r="CH845" s="33"/>
    </row>
    <row r="846" spans="2:86" ht="18.600000000000001" customHeight="1" thickBot="1">
      <c r="D846" s="271" t="s">
        <v>141</v>
      </c>
      <c r="E846" s="272"/>
      <c r="F846" s="273" t="s">
        <v>142</v>
      </c>
      <c r="G846" s="274"/>
      <c r="H846" s="237"/>
      <c r="I846" s="271" t="s">
        <v>143</v>
      </c>
      <c r="J846" s="272"/>
      <c r="K846" s="273" t="s">
        <v>144</v>
      </c>
      <c r="L846" s="274"/>
      <c r="N846" s="262" t="s">
        <v>145</v>
      </c>
      <c r="O846" s="263"/>
      <c r="P846" s="264" t="s">
        <v>146</v>
      </c>
      <c r="Q846" s="265"/>
      <c r="S846" s="271" t="s">
        <v>147</v>
      </c>
      <c r="T846" s="272"/>
      <c r="U846" s="273" t="s">
        <v>148</v>
      </c>
      <c r="V846" s="274"/>
      <c r="W846" s="20"/>
      <c r="X846" s="262" t="s">
        <v>149</v>
      </c>
      <c r="Y846" s="263"/>
      <c r="Z846" s="264" t="s">
        <v>150</v>
      </c>
      <c r="AA846" s="265"/>
      <c r="AB846" s="20"/>
      <c r="AC846" s="271" t="s">
        <v>151</v>
      </c>
      <c r="AD846" s="272"/>
      <c r="AE846" s="273" t="s">
        <v>152</v>
      </c>
      <c r="AF846" s="274"/>
      <c r="AG846" s="20"/>
      <c r="AH846" s="262" t="s">
        <v>153</v>
      </c>
      <c r="AI846" s="263"/>
      <c r="AJ846" s="264" t="s">
        <v>154</v>
      </c>
      <c r="AK846" s="265"/>
      <c r="AL846" s="20"/>
      <c r="AM846" s="271" t="s">
        <v>155</v>
      </c>
      <c r="AN846" s="272"/>
      <c r="AO846" s="273" t="s">
        <v>156</v>
      </c>
      <c r="AP846" s="274"/>
      <c r="AR846" s="262" t="s">
        <v>157</v>
      </c>
      <c r="AS846" s="263"/>
      <c r="AT846" s="264" t="s">
        <v>158</v>
      </c>
      <c r="AU846" s="265"/>
      <c r="AV846" s="41"/>
      <c r="AW846" s="271" t="s">
        <v>159</v>
      </c>
      <c r="AX846" s="272"/>
      <c r="AY846" s="273" t="s">
        <v>160</v>
      </c>
      <c r="AZ846" s="274"/>
      <c r="BA846" s="20"/>
      <c r="BB846" s="262" t="s">
        <v>161</v>
      </c>
      <c r="BC846" s="263"/>
      <c r="BD846" s="264" t="s">
        <v>162</v>
      </c>
      <c r="BE846" s="265"/>
      <c r="BF846" s="41"/>
      <c r="BG846" s="271" t="s">
        <v>163</v>
      </c>
      <c r="BH846" s="272"/>
      <c r="BI846" s="273" t="s">
        <v>164</v>
      </c>
      <c r="BJ846" s="274"/>
      <c r="BK846" s="41"/>
      <c r="BL846" s="262" t="s">
        <v>165</v>
      </c>
      <c r="BM846" s="263"/>
      <c r="BN846" s="264" t="s">
        <v>166</v>
      </c>
      <c r="BO846" s="265"/>
      <c r="BP846" s="41"/>
      <c r="BQ846" s="271" t="s">
        <v>167</v>
      </c>
      <c r="BR846" s="272"/>
      <c r="BS846" s="273" t="s">
        <v>168</v>
      </c>
      <c r="BT846" s="274"/>
      <c r="BU846" s="20"/>
      <c r="BV846" s="262" t="s">
        <v>169</v>
      </c>
      <c r="BW846" s="263"/>
      <c r="BX846" s="264" t="s">
        <v>170</v>
      </c>
      <c r="BY846" s="265"/>
      <c r="CA846" s="55" t="s">
        <v>35</v>
      </c>
      <c r="CC846" s="116" t="s">
        <v>75</v>
      </c>
      <c r="CD846" s="13"/>
      <c r="CE846" s="33"/>
      <c r="CF846" s="33"/>
      <c r="CG846" s="33"/>
      <c r="CH846" s="33"/>
    </row>
    <row r="847" spans="2:86" ht="18.600000000000001" customHeight="1" thickTop="1" thickBot="1">
      <c r="D847" s="1">
        <v>0</v>
      </c>
      <c r="E847" s="9">
        <f t="shared" ref="E847" si="7956">$E$9*$B844</f>
        <v>2.8478560000000002</v>
      </c>
      <c r="F847" s="2">
        <v>1</v>
      </c>
      <c r="G847" s="8">
        <v>0</v>
      </c>
      <c r="I847" s="1">
        <v>0</v>
      </c>
      <c r="J847" s="9">
        <v>0</v>
      </c>
      <c r="K847" s="2">
        <v>1</v>
      </c>
      <c r="L847" s="8">
        <v>0</v>
      </c>
      <c r="N847" s="1">
        <f t="shared" ref="N847" si="7957">D847*I844+F847*I847-E847*J844-G847*J847</f>
        <v>0</v>
      </c>
      <c r="O847" s="9">
        <f t="shared" ref="O847" si="7958">(D847*J844+E847*I844+F847*J847+G847*I847)</f>
        <v>2.8478560000000002</v>
      </c>
      <c r="P847" s="2">
        <f t="shared" ref="P847" si="7959">D847*K844+F847*K847-E847*L844-G847*L847</f>
        <v>24.086154801634585</v>
      </c>
      <c r="Q847" s="8">
        <f t="shared" ref="Q847" si="7960">(D847*L844+E847*K844+F847*L847+G847*K847)</f>
        <v>0</v>
      </c>
      <c r="S847" s="1">
        <v>0</v>
      </c>
      <c r="T847" s="9">
        <f t="shared" ref="T847" si="7961">$T$9*$B844</f>
        <v>3.657346</v>
      </c>
      <c r="U847" s="2">
        <v>1</v>
      </c>
      <c r="V847" s="8">
        <v>0</v>
      </c>
      <c r="X847" s="1">
        <f t="shared" ref="X847" si="7962">N847*S844+P847*S847-O847*T844-Q847*T847</f>
        <v>0</v>
      </c>
      <c r="Y847" s="9">
        <f t="shared" ref="Y847" si="7963">(N847*T844+O847*S844+P847*T847+Q847*S847)</f>
        <v>90.939257919139038</v>
      </c>
      <c r="Z847" s="2">
        <f t="shared" ref="Z847" si="7964">N847*U844+P847*U847-O847*V844-Q847*V847</f>
        <v>24.086154801634585</v>
      </c>
      <c r="AA847" s="8">
        <f t="shared" ref="AA847" si="7965">(N847*V844+O847*U844+P847*V847+Q847*U847)</f>
        <v>0</v>
      </c>
      <c r="AB847" s="20"/>
      <c r="AC847" s="1">
        <v>0</v>
      </c>
      <c r="AD847" s="9">
        <v>0</v>
      </c>
      <c r="AE847" s="2">
        <v>1</v>
      </c>
      <c r="AF847" s="8">
        <v>0</v>
      </c>
      <c r="AH847" s="1">
        <f t="shared" ref="AH847" si="7966">X847*AC844+Z847*AC847-Y847*AD844-AA847*AD847</f>
        <v>0</v>
      </c>
      <c r="AI847" s="9">
        <f t="shared" ref="AI847" si="7967">(X847*AD844+Y847*AC844+Z847*AD847+AA847*AC847)</f>
        <v>90.939257919139038</v>
      </c>
      <c r="AJ847" s="2">
        <f t="shared" ref="AJ847" si="7968">X847*AE844+Z847*AE847-Y847*AF844-AA847*AF847</f>
        <v>72.564603375697601</v>
      </c>
      <c r="AK847" s="8">
        <f t="shared" ref="AK847" si="7969">(X847*AF844+Y847*AE844+Z847*AF847+AA847*AE847)</f>
        <v>0</v>
      </c>
      <c r="AM847" s="1">
        <v>0</v>
      </c>
      <c r="AN847" s="9">
        <f t="shared" ref="AN847" si="7970">$AN$9*$B844</f>
        <v>3.092276</v>
      </c>
      <c r="AO847" s="2">
        <v>1</v>
      </c>
      <c r="AP847" s="8">
        <v>0</v>
      </c>
      <c r="AR847" s="1">
        <f t="shared" ref="AR847" si="7971">AH847*AM844+AJ847*AM847-AI847*AN844-AK847*AN847</f>
        <v>0</v>
      </c>
      <c r="AS847" s="9">
        <f t="shared" ref="AS847" si="7972">(AH847*AN844+AI847*AM844+AJ847*AN847+AK847*AM847)</f>
        <v>315.32903938732773</v>
      </c>
      <c r="AT847" s="2">
        <f t="shared" ref="AT847" si="7973">AH847*AO844+AJ847*AO847-AI847*AP844-AK847*AP847</f>
        <v>72.564603375697601</v>
      </c>
      <c r="AU847" s="8">
        <f t="shared" ref="AU847" si="7974">(AH847*AP844+AI847*AO844+AJ847*AP847+AK847*AO847)</f>
        <v>0</v>
      </c>
      <c r="AV847" s="20"/>
      <c r="AW847" s="1">
        <v>0</v>
      </c>
      <c r="AX847" s="9">
        <v>0</v>
      </c>
      <c r="AY847" s="2">
        <v>1</v>
      </c>
      <c r="AZ847" s="8">
        <v>0</v>
      </c>
      <c r="BB847" s="1">
        <f t="shared" ref="BB847" si="7975">AR847*AW844+AT847*AW847-AS847*AX844-AU847*AX847</f>
        <v>0</v>
      </c>
      <c r="BC847" s="9">
        <f t="shared" ref="BC847" si="7976">(AR847*AX844+AS847*AW844+AT847*AX847+AU847*AW847)</f>
        <v>315.32903938732773</v>
      </c>
      <c r="BD847" s="2">
        <f t="shared" ref="BD847" si="7977">AR847*AY844+AT847*AY847-AS847*AZ844-AU847*AZ847</f>
        <v>333.63134569160331</v>
      </c>
      <c r="BE847" s="8">
        <f t="shared" ref="BE847" si="7978">(AR847*AZ844+AS847*AY844+AT847*AZ847+AU847*AY847)</f>
        <v>0</v>
      </c>
      <c r="BG847" s="1">
        <v>0</v>
      </c>
      <c r="BH847" s="9">
        <f t="shared" ref="BH847" si="7979">$BH$9*$B844</f>
        <v>2.02312</v>
      </c>
      <c r="BI847" s="2">
        <v>1</v>
      </c>
      <c r="BJ847" s="8">
        <v>0</v>
      </c>
      <c r="BK847" s="20"/>
      <c r="BL847" s="1">
        <f t="shared" ref="BL847" si="7980">BB847*BG844+BD847*BG847-BC847*BH844-BE847*BH847</f>
        <v>0</v>
      </c>
      <c r="BM847" s="9">
        <f t="shared" ref="BM847" si="7981">(BB847*BH844+BC847*BG844+BD847*BH847+BE847*BG847)</f>
        <v>990.3052874829242</v>
      </c>
      <c r="BN847" s="2">
        <f t="shared" ref="BN847" si="7982">BB847*BI844+BD847*BI847-BC847*BJ844-BE847*BJ847</f>
        <v>333.63134569160331</v>
      </c>
      <c r="BO847" s="8">
        <f t="shared" ref="BO847" si="7983">(BB847*BJ844+BC847*BI844+BD847*BJ847+BE847*BI847)</f>
        <v>0</v>
      </c>
      <c r="BP847" s="20"/>
      <c r="BQ847" s="18">
        <f t="shared" ref="BQ847:BQ910" si="7984">1/$BR$9</f>
        <v>1</v>
      </c>
      <c r="BR847" s="25">
        <v>0</v>
      </c>
      <c r="BS847" s="19">
        <v>1</v>
      </c>
      <c r="BT847" s="24">
        <v>0</v>
      </c>
      <c r="BV847" s="1">
        <f t="shared" ref="BV847" si="7985">BL847*BQ844+BN847*BQ847-BM847*BR844-BO847*BR847</f>
        <v>333.63134569160331</v>
      </c>
      <c r="BW847" s="9">
        <f t="shared" ref="BW847" si="7986">(BL847*BR844+BM847*BQ844+BN847*BR847+BO847*BQ847)</f>
        <v>990.3052874829242</v>
      </c>
      <c r="BX847" s="2">
        <f t="shared" ref="BX847" si="7987">BL847*BS844+BN847*BS847-BM847*BT844-BO847*BT847</f>
        <v>333.63134569160331</v>
      </c>
      <c r="BY847" s="8">
        <f t="shared" ref="BY847" si="7988">(BL847*BT844+BM847*BS844+BN847*BT847+BO847*BS847)</f>
        <v>0</v>
      </c>
      <c r="CA847" s="56">
        <f t="shared" ref="CA847" si="7989">(180/PI())*ATAN(-1*(BW844+BW847)/(BV844+BV847))</f>
        <v>-52.762561406509775</v>
      </c>
      <c r="CC847" s="117">
        <f t="shared" ref="CC847" si="7990">20*LOG(((1-(10^(CA844/20)^2)*(1-((1-CC844)/(1+CC844))^2))^0.5))</f>
        <v>-1.0771838369203891E-5</v>
      </c>
      <c r="CD847" s="13"/>
      <c r="CE847" s="33"/>
      <c r="CF847" s="33"/>
      <c r="CG847" s="33"/>
      <c r="CH847" s="33"/>
    </row>
    <row r="848" spans="2:86" ht="18.600000000000001" customHeight="1"/>
    <row r="849" spans="2:86" ht="18.600000000000001" customHeight="1" thickBot="1">
      <c r="E849" s="6" t="s">
        <v>3</v>
      </c>
      <c r="J849" s="6" t="s">
        <v>5</v>
      </c>
      <c r="O849" s="6" t="s">
        <v>10</v>
      </c>
      <c r="T849" s="6" t="s">
        <v>6</v>
      </c>
      <c r="Y849" s="6" t="s">
        <v>11</v>
      </c>
      <c r="AD849" s="6" t="s">
        <v>12</v>
      </c>
      <c r="AI849" s="6" t="s">
        <v>13</v>
      </c>
      <c r="AN849" s="6" t="s">
        <v>14</v>
      </c>
      <c r="AS849" s="6" t="s">
        <v>15</v>
      </c>
      <c r="AX849" s="6" t="s">
        <v>19</v>
      </c>
      <c r="BC849" s="6" t="s">
        <v>17</v>
      </c>
      <c r="BH849" s="6" t="s">
        <v>20</v>
      </c>
      <c r="BM849" s="6" t="s">
        <v>18</v>
      </c>
      <c r="BQ849" s="26" t="s">
        <v>16</v>
      </c>
      <c r="BR849" s="26"/>
      <c r="BS849" s="21"/>
      <c r="BT849" s="21"/>
      <c r="BU849" s="21"/>
      <c r="BV849" s="21"/>
      <c r="BW849" s="26" t="s">
        <v>21</v>
      </c>
      <c r="BX849" s="21"/>
      <c r="BY849" s="21"/>
    </row>
    <row r="850" spans="2:86" ht="18.600000000000001" customHeight="1" thickBot="1">
      <c r="B850" s="11"/>
      <c r="D850" s="266" t="s">
        <v>113</v>
      </c>
      <c r="E850" s="267"/>
      <c r="F850" s="268" t="s">
        <v>114</v>
      </c>
      <c r="G850" s="269"/>
      <c r="H850" s="237"/>
      <c r="I850" s="262" t="s">
        <v>0</v>
      </c>
      <c r="J850" s="263"/>
      <c r="K850" s="264" t="s">
        <v>1</v>
      </c>
      <c r="L850" s="265"/>
      <c r="M850" s="21"/>
      <c r="N850" s="262" t="s">
        <v>115</v>
      </c>
      <c r="O850" s="263"/>
      <c r="P850" s="264" t="s">
        <v>116</v>
      </c>
      <c r="Q850" s="265"/>
      <c r="R850" s="21"/>
      <c r="S850" s="266" t="s">
        <v>117</v>
      </c>
      <c r="T850" s="267"/>
      <c r="U850" s="268" t="s">
        <v>118</v>
      </c>
      <c r="V850" s="269"/>
      <c r="W850" s="20"/>
      <c r="X850" s="262" t="s">
        <v>119</v>
      </c>
      <c r="Y850" s="263"/>
      <c r="Z850" s="264" t="s">
        <v>120</v>
      </c>
      <c r="AA850" s="265"/>
      <c r="AB850" s="20"/>
      <c r="AC850" s="262" t="s">
        <v>121</v>
      </c>
      <c r="AD850" s="263"/>
      <c r="AE850" s="264" t="s">
        <v>7</v>
      </c>
      <c r="AF850" s="265"/>
      <c r="AG850" s="20"/>
      <c r="AH850" s="262" t="s">
        <v>122</v>
      </c>
      <c r="AI850" s="263"/>
      <c r="AJ850" s="264" t="s">
        <v>123</v>
      </c>
      <c r="AK850" s="265"/>
      <c r="AL850" s="20"/>
      <c r="AM850" s="266" t="s">
        <v>124</v>
      </c>
      <c r="AN850" s="267"/>
      <c r="AO850" s="268" t="s">
        <v>125</v>
      </c>
      <c r="AP850" s="269"/>
      <c r="AQ850" s="21"/>
      <c r="AR850" s="262" t="s">
        <v>126</v>
      </c>
      <c r="AS850" s="263"/>
      <c r="AT850" s="264" t="s">
        <v>2</v>
      </c>
      <c r="AU850" s="265"/>
      <c r="AV850" s="41"/>
      <c r="AW850" s="262" t="s">
        <v>127</v>
      </c>
      <c r="AX850" s="263"/>
      <c r="AY850" s="264" t="s">
        <v>128</v>
      </c>
      <c r="AZ850" s="265"/>
      <c r="BA850" s="20"/>
      <c r="BB850" s="262" t="s">
        <v>129</v>
      </c>
      <c r="BC850" s="263"/>
      <c r="BD850" s="264" t="s">
        <v>130</v>
      </c>
      <c r="BE850" s="265"/>
      <c r="BF850" s="41"/>
      <c r="BG850" s="266" t="s">
        <v>131</v>
      </c>
      <c r="BH850" s="267"/>
      <c r="BI850" s="268" t="s">
        <v>132</v>
      </c>
      <c r="BJ850" s="269"/>
      <c r="BK850" s="41"/>
      <c r="BL850" s="262" t="s">
        <v>133</v>
      </c>
      <c r="BM850" s="263"/>
      <c r="BN850" s="264" t="s">
        <v>134</v>
      </c>
      <c r="BO850" s="265"/>
      <c r="BP850" s="41"/>
      <c r="BQ850" s="262" t="s">
        <v>135</v>
      </c>
      <c r="BR850" s="263"/>
      <c r="BS850" s="264" t="s">
        <v>136</v>
      </c>
      <c r="BT850" s="265"/>
      <c r="BU850" s="20"/>
      <c r="BV850" s="262" t="s">
        <v>137</v>
      </c>
      <c r="BW850" s="263"/>
      <c r="BX850" s="264" t="s">
        <v>138</v>
      </c>
      <c r="BY850" s="265"/>
      <c r="CA850" s="27" t="s">
        <v>8</v>
      </c>
      <c r="CC850" s="113" t="s">
        <v>74</v>
      </c>
      <c r="CD850" s="13"/>
      <c r="CE850" s="33"/>
      <c r="CF850" s="33"/>
      <c r="CG850" s="33"/>
      <c r="CH850" s="33"/>
    </row>
    <row r="851" spans="2:86" ht="18.600000000000001" customHeight="1" thickTop="1" thickBot="1">
      <c r="B851" s="37">
        <v>2.44</v>
      </c>
      <c r="D851" s="1">
        <v>1</v>
      </c>
      <c r="E851" s="7">
        <v>0</v>
      </c>
      <c r="F851" s="2">
        <v>0</v>
      </c>
      <c r="G851" s="8">
        <v>0</v>
      </c>
      <c r="I851" s="1">
        <v>1</v>
      </c>
      <c r="J851" s="9">
        <v>0</v>
      </c>
      <c r="K851" s="2">
        <v>0</v>
      </c>
      <c r="L851" s="8">
        <f t="shared" ref="L851:L914" si="7991">IF(0=(1-$J$9*$K$9*$B851^2),10^18,$B851*$K$9/(1-$J$9*$K$9*$B851^2))</f>
        <v>-7.6881188985480531</v>
      </c>
      <c r="N851" s="1">
        <f t="shared" ref="N851" si="7992">D851*I851+F851*I854-E851*J851-G851*J854</f>
        <v>1</v>
      </c>
      <c r="O851" s="9">
        <f t="shared" ref="O851" si="7993">(D851*J851+E851*I851+F851*J854+G851*I854)</f>
        <v>0</v>
      </c>
      <c r="P851" s="2">
        <f t="shared" ref="P851" si="7994">D851*K851+F851*K854-E851*L851-G851*L854</f>
        <v>0</v>
      </c>
      <c r="Q851" s="8">
        <f t="shared" ref="Q851" si="7995">(D851*L851+E851*K851+F851*L854+G851*K854)</f>
        <v>-7.6881188985480531</v>
      </c>
      <c r="S851" s="1">
        <v>1</v>
      </c>
      <c r="T851" s="7">
        <v>0</v>
      </c>
      <c r="U851" s="2">
        <v>0</v>
      </c>
      <c r="V851" s="8">
        <v>0</v>
      </c>
      <c r="X851" s="1">
        <f t="shared" ref="X851" si="7996">N851*S851+P851*S854-O851*T851-Q851*T854</f>
        <v>29.350491982956644</v>
      </c>
      <c r="Y851" s="9">
        <f t="shared" ref="Y851" si="7997">(N851*T851+O851*S851+P851*T854+Q851*S854)</f>
        <v>0</v>
      </c>
      <c r="Z851" s="2">
        <f t="shared" ref="Z851" si="7998">N851*U851+P851*U854-O851*V851-Q851*V854</f>
        <v>0</v>
      </c>
      <c r="AA851" s="8">
        <f t="shared" ref="AA851" si="7999">(N851*V851+O851*U851+P851*V854+Q851*U854)</f>
        <v>-7.6881188985480531</v>
      </c>
      <c r="AB851" s="20"/>
      <c r="AC851" s="1">
        <v>1</v>
      </c>
      <c r="AD851" s="9">
        <v>0</v>
      </c>
      <c r="AE851" s="2">
        <v>0</v>
      </c>
      <c r="AF851" s="8">
        <f t="shared" ref="AF851:AF914" si="8000">IF(0=(1-$AE$9*$AD$9*$B851^2),10^18,$B851*$AE$9/(1-$AE$9*$AD$9*$B851^2))</f>
        <v>-0.52610310918389136</v>
      </c>
      <c r="AH851" s="1">
        <f t="shared" ref="AH851" si="8001">X851*AC851+Z851*AC854-Y851*AD851-AA851*AD854</f>
        <v>29.350491982956644</v>
      </c>
      <c r="AI851" s="9">
        <f t="shared" ref="AI851" si="8002">(X851*AD851+Y851*AC851+Z851*AD854+AA851*AC854)</f>
        <v>0</v>
      </c>
      <c r="AJ851" s="2">
        <f t="shared" ref="AJ851" si="8003">X851*AE851+Z851*AE854-Y851*AF851-AA851*AF854</f>
        <v>0</v>
      </c>
      <c r="AK851" s="8">
        <f t="shared" ref="AK851" si="8004">(X851*AF851+Y851*AE851+Z851*AF854+AA851*AE854)</f>
        <v>-23.12950398685842</v>
      </c>
      <c r="AM851" s="1">
        <v>1</v>
      </c>
      <c r="AN851" s="7">
        <v>0</v>
      </c>
      <c r="AO851" s="2">
        <v>0</v>
      </c>
      <c r="AP851" s="8">
        <v>0</v>
      </c>
      <c r="AR851" s="1">
        <f t="shared" ref="AR851" si="8005">AH851*AM851+AJ851*AM854-AI851*AN851-AK851*AN854</f>
        <v>101.4643996573114</v>
      </c>
      <c r="AS851" s="9">
        <f t="shared" ref="AS851" si="8006">(AH851*AN851+AI851*AM851+AJ851*AN854+AK851*AM854)</f>
        <v>0</v>
      </c>
      <c r="AT851" s="2">
        <f t="shared" ref="AT851" si="8007">AH851*AO851+AJ851*AO854-AI851*AP851-AK851*AP854</f>
        <v>0</v>
      </c>
      <c r="AU851" s="8">
        <f t="shared" ref="AU851" si="8008">(AH851*AP851+AI851*AO851+AJ851*AP854+AK851*AO854)</f>
        <v>-23.12950398685842</v>
      </c>
      <c r="AV851" s="20"/>
      <c r="AW851" s="1">
        <v>1</v>
      </c>
      <c r="AX851" s="9">
        <v>0</v>
      </c>
      <c r="AY851" s="2">
        <v>0</v>
      </c>
      <c r="AZ851" s="8">
        <f t="shared" ref="AZ851:AZ914" si="8009">IF(0=(1-$AX$9*$AY$9*$B851^2),10^18,$B851*$AY$9/(1-$AX$9*$AY$9*$B851^2))</f>
        <v>-0.81545101137923481</v>
      </c>
      <c r="BB851" s="1">
        <f t="shared" ref="BB851" si="8010">AR851*AW851+AT851*AW854-AS851*AX851-AU851*AX854</f>
        <v>101.4643996573114</v>
      </c>
      <c r="BC851" s="9">
        <f t="shared" ref="BC851" si="8011">(AR851*AX851+AS851*AW851+AT851*AX854+AU851*AW854)</f>
        <v>0</v>
      </c>
      <c r="BD851" s="2">
        <f t="shared" ref="BD851" si="8012">AR851*AY851+AT851*AY854-AS851*AZ851-AU851*AZ854</f>
        <v>0</v>
      </c>
      <c r="BE851" s="8">
        <f t="shared" ref="BE851" si="8013">(AR851*AZ851+AS851*AY851+AT851*AZ854+AU851*AY854)</f>
        <v>-105.8687513063999</v>
      </c>
      <c r="BG851" s="1">
        <v>1</v>
      </c>
      <c r="BH851" s="7">
        <v>0</v>
      </c>
      <c r="BI851" s="2">
        <v>0</v>
      </c>
      <c r="BJ851" s="8">
        <v>0</v>
      </c>
      <c r="BK851" s="20"/>
      <c r="BL851" s="1">
        <f t="shared" ref="BL851" si="8014">BB851*BG851+BD851*BG854-BC851*BH851-BE851*BH854</f>
        <v>317.41971332215815</v>
      </c>
      <c r="BM851" s="9">
        <f t="shared" ref="BM851" si="8015">(BB851*BH851+BC851*BG851+BD851*BH854+BE851*BG854)</f>
        <v>0</v>
      </c>
      <c r="BN851" s="2">
        <f t="shared" ref="BN851" si="8016">BB851*BI851+BD851*BI854-BC851*BJ851-BE851*BJ854</f>
        <v>0</v>
      </c>
      <c r="BO851" s="8">
        <f t="shared" ref="BO851" si="8017">(BB851*BJ851+BC851*BI851+BD851*BJ854+BE851*BI854)</f>
        <v>-105.8687513063999</v>
      </c>
      <c r="BP851" s="20"/>
      <c r="BQ851" s="16">
        <v>1</v>
      </c>
      <c r="BR851" s="23">
        <v>0</v>
      </c>
      <c r="BS851" s="14">
        <v>0</v>
      </c>
      <c r="BT851" s="22">
        <v>0</v>
      </c>
      <c r="BV851" s="1">
        <f t="shared" ref="BV851" si="8018">BL851*BQ851+BN851*BQ854-BM851*BR851-BO851*BR854</f>
        <v>317.41971332215815</v>
      </c>
      <c r="BW851" s="9">
        <f t="shared" ref="BW851" si="8019">(BL851*BR851+BM851*BQ851+BN851*BR854+BO851*BQ854)</f>
        <v>-105.8687513063999</v>
      </c>
      <c r="BX851" s="2">
        <f t="shared" ref="BX851" si="8020">BL851*BS851+BN851*BS854-BM851*BT851-BO851*BT854</f>
        <v>0</v>
      </c>
      <c r="BY851" s="8">
        <f t="shared" ref="BY851" si="8021">(BL851*BT851+BM851*BS851+BN851*BT854+BO851*BS854)</f>
        <v>-105.8687513063999</v>
      </c>
      <c r="CA851" s="28">
        <f t="shared" ref="CA851" si="8022">20*LOG(((1+$BR$9)/$BR$9)/((BV851+BV854)^2+(BW851+BW854)^2)^0.5)</f>
        <v>-54.465334897658764</v>
      </c>
      <c r="CC851" s="114">
        <f t="shared" ref="CC851" si="8023">((BV851^2+BW851^2)^0.5)/((BV854^2+BW854^2)^0.5)</f>
        <v>0.33353963340769721</v>
      </c>
      <c r="CD851" s="13"/>
      <c r="CE851" s="33"/>
      <c r="CF851" s="33"/>
      <c r="CG851" s="33"/>
      <c r="CH851" s="33"/>
    </row>
    <row r="852" spans="2:86" ht="18.600000000000001" customHeight="1" thickBot="1">
      <c r="D852" s="3"/>
      <c r="G852" s="4"/>
      <c r="I852" s="3"/>
      <c r="L852" s="4"/>
      <c r="N852" s="3"/>
      <c r="Q852" s="4"/>
      <c r="S852" s="3"/>
      <c r="V852" s="4"/>
      <c r="X852" s="3"/>
      <c r="AA852" s="4"/>
      <c r="AC852" s="3"/>
      <c r="AF852" s="4"/>
      <c r="AH852" s="3"/>
      <c r="AK852" s="4"/>
      <c r="AM852" s="3"/>
      <c r="AP852" s="4"/>
      <c r="AR852" s="3"/>
      <c r="AU852" s="4"/>
      <c r="AW852" s="3"/>
      <c r="AZ852" s="4"/>
      <c r="BB852" s="3"/>
      <c r="BE852" s="4"/>
      <c r="BG852" s="3"/>
      <c r="BJ852" s="4"/>
      <c r="BL852" s="3"/>
      <c r="BO852" s="4"/>
      <c r="BQ852" s="16"/>
      <c r="BR852" s="14"/>
      <c r="BS852" s="14"/>
      <c r="BT852" s="17"/>
      <c r="BV852" s="3"/>
      <c r="BY852" s="4"/>
      <c r="CC852" s="115"/>
      <c r="CD852" s="13"/>
      <c r="CE852" s="33"/>
      <c r="CF852" s="33"/>
      <c r="CG852" s="33"/>
      <c r="CH852" s="33"/>
    </row>
    <row r="853" spans="2:86" ht="18.600000000000001" customHeight="1" thickBot="1">
      <c r="D853" s="271" t="s">
        <v>141</v>
      </c>
      <c r="E853" s="272"/>
      <c r="F853" s="273" t="s">
        <v>142</v>
      </c>
      <c r="G853" s="274"/>
      <c r="H853" s="237"/>
      <c r="I853" s="271" t="s">
        <v>143</v>
      </c>
      <c r="J853" s="272"/>
      <c r="K853" s="273" t="s">
        <v>144</v>
      </c>
      <c r="L853" s="274"/>
      <c r="N853" s="262" t="s">
        <v>145</v>
      </c>
      <c r="O853" s="263"/>
      <c r="P853" s="264" t="s">
        <v>146</v>
      </c>
      <c r="Q853" s="265"/>
      <c r="S853" s="271" t="s">
        <v>147</v>
      </c>
      <c r="T853" s="272"/>
      <c r="U853" s="273" t="s">
        <v>148</v>
      </c>
      <c r="V853" s="274"/>
      <c r="W853" s="20"/>
      <c r="X853" s="262" t="s">
        <v>149</v>
      </c>
      <c r="Y853" s="263"/>
      <c r="Z853" s="264" t="s">
        <v>150</v>
      </c>
      <c r="AA853" s="265"/>
      <c r="AB853" s="20"/>
      <c r="AC853" s="271" t="s">
        <v>151</v>
      </c>
      <c r="AD853" s="272"/>
      <c r="AE853" s="273" t="s">
        <v>152</v>
      </c>
      <c r="AF853" s="274"/>
      <c r="AG853" s="20"/>
      <c r="AH853" s="262" t="s">
        <v>153</v>
      </c>
      <c r="AI853" s="263"/>
      <c r="AJ853" s="264" t="s">
        <v>154</v>
      </c>
      <c r="AK853" s="265"/>
      <c r="AL853" s="20"/>
      <c r="AM853" s="271" t="s">
        <v>155</v>
      </c>
      <c r="AN853" s="272"/>
      <c r="AO853" s="273" t="s">
        <v>156</v>
      </c>
      <c r="AP853" s="274"/>
      <c r="AR853" s="262" t="s">
        <v>157</v>
      </c>
      <c r="AS853" s="263"/>
      <c r="AT853" s="264" t="s">
        <v>158</v>
      </c>
      <c r="AU853" s="265"/>
      <c r="AV853" s="41"/>
      <c r="AW853" s="271" t="s">
        <v>159</v>
      </c>
      <c r="AX853" s="272"/>
      <c r="AY853" s="273" t="s">
        <v>160</v>
      </c>
      <c r="AZ853" s="274"/>
      <c r="BA853" s="20"/>
      <c r="BB853" s="262" t="s">
        <v>161</v>
      </c>
      <c r="BC853" s="263"/>
      <c r="BD853" s="264" t="s">
        <v>162</v>
      </c>
      <c r="BE853" s="265"/>
      <c r="BF853" s="41"/>
      <c r="BG853" s="271" t="s">
        <v>163</v>
      </c>
      <c r="BH853" s="272"/>
      <c r="BI853" s="273" t="s">
        <v>164</v>
      </c>
      <c r="BJ853" s="274"/>
      <c r="BK853" s="41"/>
      <c r="BL853" s="262" t="s">
        <v>165</v>
      </c>
      <c r="BM853" s="263"/>
      <c r="BN853" s="264" t="s">
        <v>166</v>
      </c>
      <c r="BO853" s="265"/>
      <c r="BP853" s="41"/>
      <c r="BQ853" s="271" t="s">
        <v>167</v>
      </c>
      <c r="BR853" s="272"/>
      <c r="BS853" s="273" t="s">
        <v>168</v>
      </c>
      <c r="BT853" s="274"/>
      <c r="BU853" s="20"/>
      <c r="BV853" s="262" t="s">
        <v>169</v>
      </c>
      <c r="BW853" s="263"/>
      <c r="BX853" s="264" t="s">
        <v>170</v>
      </c>
      <c r="BY853" s="265"/>
      <c r="CA853" s="55" t="s">
        <v>35</v>
      </c>
      <c r="CC853" s="116" t="s">
        <v>75</v>
      </c>
      <c r="CD853" s="13"/>
      <c r="CE853" s="33"/>
      <c r="CF853" s="33"/>
      <c r="CG853" s="33"/>
      <c r="CH853" s="33"/>
    </row>
    <row r="854" spans="2:86" ht="18.600000000000001" customHeight="1" thickTop="1" thickBot="1">
      <c r="D854" s="1">
        <v>0</v>
      </c>
      <c r="E854" s="9">
        <f t="shared" ref="E854" si="8024">$E$9*$B851</f>
        <v>2.8713920000000002</v>
      </c>
      <c r="F854" s="2">
        <v>1</v>
      </c>
      <c r="G854" s="8">
        <v>0</v>
      </c>
      <c r="I854" s="1">
        <v>0</v>
      </c>
      <c r="J854" s="9">
        <v>0</v>
      </c>
      <c r="K854" s="2">
        <v>1</v>
      </c>
      <c r="L854" s="8">
        <v>0</v>
      </c>
      <c r="N854" s="1">
        <f t="shared" ref="N854" si="8025">D854*I851+F854*I854-E854*J851-G854*J854</f>
        <v>0</v>
      </c>
      <c r="O854" s="9">
        <f t="shared" ref="O854" si="8026">(D854*J851+E854*I851+F854*J854+G854*I854)</f>
        <v>2.8713920000000002</v>
      </c>
      <c r="P854" s="2">
        <f t="shared" ref="P854" si="8027">D854*K851+F854*K854-E854*L851-G854*L854</f>
        <v>23.075603100339691</v>
      </c>
      <c r="Q854" s="8">
        <f t="shared" ref="Q854" si="8028">(D854*L851+E854*K851+F854*L854+G854*K854)</f>
        <v>0</v>
      </c>
      <c r="S854" s="1">
        <v>0</v>
      </c>
      <c r="T854" s="9">
        <f t="shared" ref="T854" si="8029">$T$9*$B851</f>
        <v>3.6875720000000003</v>
      </c>
      <c r="U854" s="2">
        <v>1</v>
      </c>
      <c r="V854" s="8">
        <v>0</v>
      </c>
      <c r="X854" s="1">
        <f t="shared" ref="X854" si="8030">N854*S851+P854*S854-O854*T851-Q854*T854</f>
        <v>0</v>
      </c>
      <c r="Y854" s="9">
        <f t="shared" ref="Y854" si="8031">(N854*T851+O854*S851+P854*T854+Q854*S854)</f>
        <v>87.964339875925845</v>
      </c>
      <c r="Z854" s="2">
        <f t="shared" ref="Z854" si="8032">N854*U851+P854*U854-O854*V851-Q854*V854</f>
        <v>23.075603100339691</v>
      </c>
      <c r="AA854" s="8">
        <f t="shared" ref="AA854" si="8033">(N854*V851+O854*U851+P854*V854+Q854*U854)</f>
        <v>0</v>
      </c>
      <c r="AB854" s="20"/>
      <c r="AC854" s="1">
        <v>0</v>
      </c>
      <c r="AD854" s="9">
        <v>0</v>
      </c>
      <c r="AE854" s="2">
        <v>1</v>
      </c>
      <c r="AF854" s="8">
        <v>0</v>
      </c>
      <c r="AH854" s="1">
        <f t="shared" ref="AH854" si="8034">X854*AC851+Z854*AC854-Y854*AD851-AA854*AD854</f>
        <v>0</v>
      </c>
      <c r="AI854" s="9">
        <f t="shared" ref="AI854" si="8035">(X854*AD851+Y854*AC851+Z854*AD854+AA854*AC854)</f>
        <v>87.964339875925845</v>
      </c>
      <c r="AJ854" s="2">
        <f t="shared" ref="AJ854" si="8036">X854*AE851+Z854*AE854-Y854*AF851-AA854*AF854</f>
        <v>69.353915806372839</v>
      </c>
      <c r="AK854" s="8">
        <f t="shared" ref="AK854" si="8037">(X854*AF851+Y854*AE851+Z854*AF854+AA854*AE854)</f>
        <v>0</v>
      </c>
      <c r="AM854" s="1">
        <v>0</v>
      </c>
      <c r="AN854" s="9">
        <f t="shared" ref="AN854" si="8038">$AN$9*$B851</f>
        <v>3.1178319999999999</v>
      </c>
      <c r="AO854" s="2">
        <v>1</v>
      </c>
      <c r="AP854" s="8">
        <v>0</v>
      </c>
      <c r="AR854" s="1">
        <f t="shared" ref="AR854" si="8039">AH854*AM851+AJ854*AM854-AI854*AN851-AK854*AN854</f>
        <v>0</v>
      </c>
      <c r="AS854" s="9">
        <f t="shared" ref="AS854" si="8040">(AH854*AN851+AI854*AM851+AJ854*AN854+AK854*AM854)</f>
        <v>304.19819790234089</v>
      </c>
      <c r="AT854" s="2">
        <f t="shared" ref="AT854" si="8041">AH854*AO851+AJ854*AO854-AI854*AP851-AK854*AP854</f>
        <v>69.353915806372839</v>
      </c>
      <c r="AU854" s="8">
        <f t="shared" ref="AU854" si="8042">(AH854*AP851+AI854*AO851+AJ854*AP854+AK854*AO854)</f>
        <v>0</v>
      </c>
      <c r="AV854" s="20"/>
      <c r="AW854" s="1">
        <v>0</v>
      </c>
      <c r="AX854" s="9">
        <v>0</v>
      </c>
      <c r="AY854" s="2">
        <v>1</v>
      </c>
      <c r="AZ854" s="8">
        <v>0</v>
      </c>
      <c r="BB854" s="1">
        <f t="shared" ref="BB854" si="8043">AR854*AW851+AT854*AW854-AS854*AX851-AU854*AX854</f>
        <v>0</v>
      </c>
      <c r="BC854" s="9">
        <f t="shared" ref="BC854" si="8044">(AR854*AX851+AS854*AW851+AT854*AX854+AU854*AW854)</f>
        <v>304.19819790234089</v>
      </c>
      <c r="BD854" s="2">
        <f t="shared" ref="BD854" si="8045">AR854*AY851+AT854*AY854-AS854*AZ851-AU854*AZ854</f>
        <v>317.41264394557732</v>
      </c>
      <c r="BE854" s="8">
        <f t="shared" ref="BE854" si="8046">(AR854*AZ851+AS854*AY851+AT854*AZ854+AU854*AY854)</f>
        <v>0</v>
      </c>
      <c r="BG854" s="1">
        <v>0</v>
      </c>
      <c r="BH854" s="9">
        <f t="shared" ref="BH854" si="8047">$BH$9*$B851</f>
        <v>2.0398399999999999</v>
      </c>
      <c r="BI854" s="2">
        <v>1</v>
      </c>
      <c r="BJ854" s="8">
        <v>0</v>
      </c>
      <c r="BK854" s="20"/>
      <c r="BL854" s="1">
        <f t="shared" ref="BL854" si="8048">BB854*BG851+BD854*BG854-BC854*BH851-BE854*BH854</f>
        <v>0</v>
      </c>
      <c r="BM854" s="9">
        <f t="shared" ref="BM854" si="8049">(BB854*BH851+BC854*BG851+BD854*BH854+BE854*BG854)</f>
        <v>951.66920552828731</v>
      </c>
      <c r="BN854" s="2">
        <f t="shared" ref="BN854" si="8050">BB854*BI851+BD854*BI854-BC854*BJ851-BE854*BJ854</f>
        <v>317.41264394557732</v>
      </c>
      <c r="BO854" s="8">
        <f t="shared" ref="BO854" si="8051">(BB854*BJ851+BC854*BI851+BD854*BJ854+BE854*BI854)</f>
        <v>0</v>
      </c>
      <c r="BP854" s="20"/>
      <c r="BQ854" s="18">
        <f t="shared" ref="BQ854:BQ917" si="8052">1/$BR$9</f>
        <v>1</v>
      </c>
      <c r="BR854" s="25">
        <v>0</v>
      </c>
      <c r="BS854" s="19">
        <v>1</v>
      </c>
      <c r="BT854" s="24">
        <v>0</v>
      </c>
      <c r="BV854" s="1">
        <f t="shared" ref="BV854" si="8053">BL854*BQ851+BN854*BQ854-BM854*BR851-BO854*BR854</f>
        <v>317.41264394557732</v>
      </c>
      <c r="BW854" s="9">
        <f t="shared" ref="BW854" si="8054">(BL854*BR851+BM854*BQ851+BN854*BR854+BO854*BQ854)</f>
        <v>951.66920552828731</v>
      </c>
      <c r="BX854" s="2">
        <f t="shared" ref="BX854" si="8055">BL854*BS851+BN854*BS854-BM854*BT851-BO854*BT854</f>
        <v>317.41264394557732</v>
      </c>
      <c r="BY854" s="8">
        <f t="shared" ref="BY854" si="8056">(BL854*BT851+BM854*BS851+BN854*BT854+BO854*BS854)</f>
        <v>0</v>
      </c>
      <c r="CA854" s="56">
        <f t="shared" ref="CA854" si="8057">(180/PI())*ATAN(-1*(BW851+BW854)/(BV851+BV854))</f>
        <v>-53.109210456740293</v>
      </c>
      <c r="CC854" s="117">
        <f t="shared" ref="CC854" si="8058">20*LOG(((1-(10^(CA851/20)^2)*(1-((1-CC851)/(1+CC851))^2))^0.5))</f>
        <v>-1.1653247953291923E-5</v>
      </c>
      <c r="CD854" s="13"/>
      <c r="CE854" s="33"/>
      <c r="CF854" s="33"/>
      <c r="CG854" s="33"/>
      <c r="CH854" s="33"/>
    </row>
    <row r="855" spans="2:86" ht="18.600000000000001" customHeight="1"/>
    <row r="856" spans="2:86" ht="18.600000000000001" customHeight="1" thickBot="1">
      <c r="E856" s="6" t="s">
        <v>3</v>
      </c>
      <c r="J856" s="6" t="s">
        <v>5</v>
      </c>
      <c r="O856" s="6" t="s">
        <v>10</v>
      </c>
      <c r="T856" s="6" t="s">
        <v>6</v>
      </c>
      <c r="Y856" s="6" t="s">
        <v>11</v>
      </c>
      <c r="AD856" s="6" t="s">
        <v>12</v>
      </c>
      <c r="AI856" s="6" t="s">
        <v>13</v>
      </c>
      <c r="AN856" s="6" t="s">
        <v>14</v>
      </c>
      <c r="AS856" s="6" t="s">
        <v>15</v>
      </c>
      <c r="AX856" s="6" t="s">
        <v>19</v>
      </c>
      <c r="BC856" s="6" t="s">
        <v>17</v>
      </c>
      <c r="BH856" s="6" t="s">
        <v>20</v>
      </c>
      <c r="BM856" s="6" t="s">
        <v>18</v>
      </c>
      <c r="BQ856" s="26" t="s">
        <v>16</v>
      </c>
      <c r="BR856" s="26"/>
      <c r="BS856" s="21"/>
      <c r="BT856" s="21"/>
      <c r="BU856" s="21"/>
      <c r="BV856" s="21"/>
      <c r="BW856" s="26" t="s">
        <v>21</v>
      </c>
      <c r="BX856" s="21"/>
      <c r="BY856" s="21"/>
    </row>
    <row r="857" spans="2:86" ht="18.600000000000001" customHeight="1" thickBot="1">
      <c r="B857" s="11"/>
      <c r="D857" s="266" t="s">
        <v>113</v>
      </c>
      <c r="E857" s="267"/>
      <c r="F857" s="268" t="s">
        <v>114</v>
      </c>
      <c r="G857" s="269"/>
      <c r="H857" s="237"/>
      <c r="I857" s="262" t="s">
        <v>0</v>
      </c>
      <c r="J857" s="263"/>
      <c r="K857" s="264" t="s">
        <v>1</v>
      </c>
      <c r="L857" s="265"/>
      <c r="M857" s="21"/>
      <c r="N857" s="262" t="s">
        <v>115</v>
      </c>
      <c r="O857" s="263"/>
      <c r="P857" s="264" t="s">
        <v>116</v>
      </c>
      <c r="Q857" s="265"/>
      <c r="R857" s="21"/>
      <c r="S857" s="266" t="s">
        <v>117</v>
      </c>
      <c r="T857" s="267"/>
      <c r="U857" s="268" t="s">
        <v>118</v>
      </c>
      <c r="V857" s="269"/>
      <c r="W857" s="20"/>
      <c r="X857" s="262" t="s">
        <v>119</v>
      </c>
      <c r="Y857" s="263"/>
      <c r="Z857" s="264" t="s">
        <v>120</v>
      </c>
      <c r="AA857" s="265"/>
      <c r="AB857" s="20"/>
      <c r="AC857" s="262" t="s">
        <v>121</v>
      </c>
      <c r="AD857" s="263"/>
      <c r="AE857" s="264" t="s">
        <v>7</v>
      </c>
      <c r="AF857" s="265"/>
      <c r="AG857" s="20"/>
      <c r="AH857" s="262" t="s">
        <v>122</v>
      </c>
      <c r="AI857" s="263"/>
      <c r="AJ857" s="264" t="s">
        <v>123</v>
      </c>
      <c r="AK857" s="265"/>
      <c r="AL857" s="20"/>
      <c r="AM857" s="266" t="s">
        <v>124</v>
      </c>
      <c r="AN857" s="267"/>
      <c r="AO857" s="268" t="s">
        <v>125</v>
      </c>
      <c r="AP857" s="269"/>
      <c r="AQ857" s="21"/>
      <c r="AR857" s="262" t="s">
        <v>126</v>
      </c>
      <c r="AS857" s="263"/>
      <c r="AT857" s="264" t="s">
        <v>2</v>
      </c>
      <c r="AU857" s="265"/>
      <c r="AV857" s="41"/>
      <c r="AW857" s="262" t="s">
        <v>127</v>
      </c>
      <c r="AX857" s="263"/>
      <c r="AY857" s="264" t="s">
        <v>128</v>
      </c>
      <c r="AZ857" s="265"/>
      <c r="BA857" s="20"/>
      <c r="BB857" s="262" t="s">
        <v>129</v>
      </c>
      <c r="BC857" s="263"/>
      <c r="BD857" s="264" t="s">
        <v>130</v>
      </c>
      <c r="BE857" s="265"/>
      <c r="BF857" s="41"/>
      <c r="BG857" s="266" t="s">
        <v>131</v>
      </c>
      <c r="BH857" s="267"/>
      <c r="BI857" s="268" t="s">
        <v>132</v>
      </c>
      <c r="BJ857" s="269"/>
      <c r="BK857" s="41"/>
      <c r="BL857" s="262" t="s">
        <v>133</v>
      </c>
      <c r="BM857" s="263"/>
      <c r="BN857" s="264" t="s">
        <v>134</v>
      </c>
      <c r="BO857" s="265"/>
      <c r="BP857" s="41"/>
      <c r="BQ857" s="262" t="s">
        <v>135</v>
      </c>
      <c r="BR857" s="263"/>
      <c r="BS857" s="264" t="s">
        <v>136</v>
      </c>
      <c r="BT857" s="265"/>
      <c r="BU857" s="20"/>
      <c r="BV857" s="262" t="s">
        <v>137</v>
      </c>
      <c r="BW857" s="263"/>
      <c r="BX857" s="264" t="s">
        <v>138</v>
      </c>
      <c r="BY857" s="265"/>
      <c r="CA857" s="27" t="s">
        <v>8</v>
      </c>
      <c r="CC857" s="113" t="s">
        <v>74</v>
      </c>
      <c r="CD857" s="13"/>
      <c r="CE857" s="33"/>
      <c r="CF857" s="33"/>
      <c r="CG857" s="33"/>
      <c r="CH857" s="33"/>
    </row>
    <row r="858" spans="2:86" ht="18.600000000000001" customHeight="1" thickTop="1" thickBot="1">
      <c r="B858" s="37">
        <v>2.46</v>
      </c>
      <c r="D858" s="1">
        <v>1</v>
      </c>
      <c r="E858" s="7">
        <v>0</v>
      </c>
      <c r="F858" s="2">
        <v>0</v>
      </c>
      <c r="G858" s="8">
        <v>0</v>
      </c>
      <c r="I858" s="1">
        <v>1</v>
      </c>
      <c r="J858" s="9">
        <v>0</v>
      </c>
      <c r="K858" s="2">
        <v>0</v>
      </c>
      <c r="L858" s="8">
        <f t="shared" ref="L858:L921" si="8059">IF(0=(1-$J$9*$K$9*$B858^2),10^18,$B858*$K$9/(1-$J$9*$K$9*$B858^2))</f>
        <v>-7.3132659391011181</v>
      </c>
      <c r="N858" s="1">
        <f t="shared" ref="N858" si="8060">D858*I858+F858*I861-E858*J858-G858*J861</f>
        <v>1</v>
      </c>
      <c r="O858" s="9">
        <f t="shared" ref="O858" si="8061">(D858*J858+E858*I858+F858*J861+G858*I861)</f>
        <v>0</v>
      </c>
      <c r="P858" s="2">
        <f t="shared" ref="P858" si="8062">D858*K858+F858*K861-E858*L858-G858*L861</f>
        <v>0</v>
      </c>
      <c r="Q858" s="8">
        <f t="shared" ref="Q858" si="8063">(D858*L858+E858*K858+F858*L861+G858*K861)</f>
        <v>-7.3132659391011181</v>
      </c>
      <c r="S858" s="1">
        <v>1</v>
      </c>
      <c r="T858" s="7">
        <v>0</v>
      </c>
      <c r="U858" s="2">
        <v>0</v>
      </c>
      <c r="V858" s="8">
        <v>0</v>
      </c>
      <c r="X858" s="1">
        <f t="shared" ref="X858" si="8064">N858*S858+P858*S861-O858*T858-Q858*T861</f>
        <v>28.189245481858261</v>
      </c>
      <c r="Y858" s="9">
        <f t="shared" ref="Y858" si="8065">(N858*T858+O858*S858+P858*T861+Q858*S861)</f>
        <v>0</v>
      </c>
      <c r="Z858" s="2">
        <f t="shared" ref="Z858" si="8066">N858*U858+P858*U861-O858*V858-Q858*V861</f>
        <v>0</v>
      </c>
      <c r="AA858" s="8">
        <f t="shared" ref="AA858" si="8067">(N858*V858+O858*U858+P858*V861+Q858*U861)</f>
        <v>-7.3132659391011181</v>
      </c>
      <c r="AB858" s="20"/>
      <c r="AC858" s="1">
        <v>1</v>
      </c>
      <c r="AD858" s="9">
        <v>0</v>
      </c>
      <c r="AE858" s="2">
        <v>0</v>
      </c>
      <c r="AF858" s="8">
        <f t="shared" ref="AF858:AF921" si="8068">IF(0=(1-$AE$9*$AD$9*$B858^2),10^18,$B858*$AE$9/(1-$AE$9*$AD$9*$B858^2))</f>
        <v>-0.51932127078496737</v>
      </c>
      <c r="AH858" s="1">
        <f t="shared" ref="AH858" si="8069">X858*AC858+Z858*AC861-Y858*AD858-AA858*AD861</f>
        <v>28.189245481858261</v>
      </c>
      <c r="AI858" s="9">
        <f t="shared" ref="AI858" si="8070">(X858*AD858+Y858*AC858+Z858*AD861+AA858*AC861)</f>
        <v>0</v>
      </c>
      <c r="AJ858" s="2">
        <f t="shared" ref="AJ858" si="8071">X858*AE858+Z858*AE861-Y858*AF858-AA858*AF861</f>
        <v>0</v>
      </c>
      <c r="AK858" s="8">
        <f t="shared" ref="AK858" si="8072">(X858*AF858+Y858*AE858+Z858*AF861+AA858*AE861)</f>
        <v>-21.95254072520915</v>
      </c>
      <c r="AM858" s="1">
        <v>1</v>
      </c>
      <c r="AN858" s="7">
        <v>0</v>
      </c>
      <c r="AO858" s="2">
        <v>0</v>
      </c>
      <c r="AP858" s="8">
        <v>0</v>
      </c>
      <c r="AR858" s="1">
        <f t="shared" ref="AR858" si="8073">AH858*AM858+AJ858*AM861-AI858*AN858-AK858*AN861</f>
        <v>97.194598566991999</v>
      </c>
      <c r="AS858" s="9">
        <f t="shared" ref="AS858" si="8074">(AH858*AN858+AI858*AM858+AJ858*AN861+AK858*AM861)</f>
        <v>0</v>
      </c>
      <c r="AT858" s="2">
        <f t="shared" ref="AT858" si="8075">AH858*AO858+AJ858*AO861-AI858*AP858-AK858*AP861</f>
        <v>0</v>
      </c>
      <c r="AU858" s="8">
        <f t="shared" ref="AU858" si="8076">(AH858*AP858+AI858*AO858+AJ858*AP861+AK858*AO861)</f>
        <v>-21.95254072520915</v>
      </c>
      <c r="AV858" s="20"/>
      <c r="AW858" s="1">
        <v>1</v>
      </c>
      <c r="AX858" s="9">
        <v>0</v>
      </c>
      <c r="AY858" s="2">
        <v>0</v>
      </c>
      <c r="AZ858" s="8">
        <f t="shared" ref="AZ858:AZ921" si="8077">IF(0=(1-$AX$9*$AY$9*$B858^2),10^18,$B858*$AY$9/(1-$AX$9*$AY$9*$B858^2))</f>
        <v>-0.8033977906973413</v>
      </c>
      <c r="BB858" s="1">
        <f t="shared" ref="BB858" si="8078">AR858*AW858+AT858*AW861-AS858*AX858-AU858*AX861</f>
        <v>97.194598566991999</v>
      </c>
      <c r="BC858" s="9">
        <f t="shared" ref="BC858" si="8079">(AR858*AX858+AS858*AW858+AT858*AX861+AU858*AW861)</f>
        <v>0</v>
      </c>
      <c r="BD858" s="2">
        <f t="shared" ref="BD858" si="8080">AR858*AY858+AT858*AY861-AS858*AZ858-AU858*AZ861</f>
        <v>0</v>
      </c>
      <c r="BE858" s="8">
        <f t="shared" ref="BE858" si="8081">(AR858*AZ858+AS858*AY858+AT858*AZ861+AU858*AY861)</f>
        <v>-100.0384664816455</v>
      </c>
      <c r="BG858" s="1">
        <v>1</v>
      </c>
      <c r="BH858" s="7">
        <v>0</v>
      </c>
      <c r="BI858" s="2">
        <v>0</v>
      </c>
      <c r="BJ858" s="8">
        <v>0</v>
      </c>
      <c r="BK858" s="20"/>
      <c r="BL858" s="1">
        <f t="shared" ref="BL858" si="8082">BB858*BG858+BD858*BG861-BC858*BH858-BE858*BH861</f>
        <v>302.92970719448488</v>
      </c>
      <c r="BM858" s="9">
        <f t="shared" ref="BM858" si="8083">(BB858*BH858+BC858*BG858+BD858*BH861+BE858*BG861)</f>
        <v>0</v>
      </c>
      <c r="BN858" s="2">
        <f t="shared" ref="BN858" si="8084">BB858*BI858+BD858*BI861-BC858*BJ858-BE858*BJ861</f>
        <v>0</v>
      </c>
      <c r="BO858" s="8">
        <f t="shared" ref="BO858" si="8085">(BB858*BJ858+BC858*BI858+BD858*BJ861+BE858*BI861)</f>
        <v>-100.0384664816455</v>
      </c>
      <c r="BP858" s="20"/>
      <c r="BQ858" s="16">
        <v>1</v>
      </c>
      <c r="BR858" s="23">
        <v>0</v>
      </c>
      <c r="BS858" s="14">
        <v>0</v>
      </c>
      <c r="BT858" s="22">
        <v>0</v>
      </c>
      <c r="BV858" s="1">
        <f t="shared" ref="BV858" si="8086">BL858*BQ858+BN858*BQ861-BM858*BR858-BO858*BR861</f>
        <v>302.92970719448488</v>
      </c>
      <c r="BW858" s="9">
        <f t="shared" ref="BW858" si="8087">(BL858*BR858+BM858*BQ858+BN858*BR861+BO858*BQ861)</f>
        <v>-100.0384664816455</v>
      </c>
      <c r="BX858" s="2">
        <f t="shared" ref="BX858" si="8088">BL858*BS858+BN858*BS861-BM858*BT858-BO858*BT861</f>
        <v>0</v>
      </c>
      <c r="BY858" s="8">
        <f t="shared" ref="BY858" si="8089">(BL858*BT858+BM858*BS858+BN858*BT861+BO858*BS861)</f>
        <v>-100.0384664816455</v>
      </c>
      <c r="CA858" s="28">
        <f t="shared" ref="CA858" si="8090">20*LOG(((1+$BR$9)/$BR$9)/((BV858+BV861)^2+(BW858+BW861)^2)^0.5)</f>
        <v>-54.128563290120255</v>
      </c>
      <c r="CC858" s="114">
        <f t="shared" ref="CC858" si="8091">((BV858^2+BW858^2)^0.5)/((BV861^2+BW861^2)^0.5)</f>
        <v>0.3302471203824362</v>
      </c>
      <c r="CD858" s="13"/>
      <c r="CE858" s="33"/>
      <c r="CF858" s="33"/>
      <c r="CG858" s="33"/>
      <c r="CH858" s="33"/>
    </row>
    <row r="859" spans="2:86" ht="18.600000000000001" customHeight="1" thickBot="1">
      <c r="D859" s="3"/>
      <c r="G859" s="4"/>
      <c r="I859" s="3"/>
      <c r="L859" s="4"/>
      <c r="N859" s="3"/>
      <c r="Q859" s="4"/>
      <c r="S859" s="3"/>
      <c r="V859" s="4"/>
      <c r="X859" s="3"/>
      <c r="AA859" s="4"/>
      <c r="AC859" s="3"/>
      <c r="AF859" s="4"/>
      <c r="AH859" s="3"/>
      <c r="AK859" s="4"/>
      <c r="AM859" s="3"/>
      <c r="AP859" s="4"/>
      <c r="AR859" s="3"/>
      <c r="AU859" s="4"/>
      <c r="AW859" s="3"/>
      <c r="AZ859" s="4"/>
      <c r="BB859" s="3"/>
      <c r="BE859" s="4"/>
      <c r="BG859" s="3"/>
      <c r="BJ859" s="4"/>
      <c r="BL859" s="3"/>
      <c r="BO859" s="4"/>
      <c r="BQ859" s="16"/>
      <c r="BR859" s="14"/>
      <c r="BS859" s="14"/>
      <c r="BT859" s="17"/>
      <c r="BV859" s="3"/>
      <c r="BY859" s="4"/>
      <c r="CC859" s="115"/>
      <c r="CD859" s="13"/>
      <c r="CE859" s="33"/>
      <c r="CF859" s="33"/>
      <c r="CG859" s="33"/>
      <c r="CH859" s="33"/>
    </row>
    <row r="860" spans="2:86" ht="18.600000000000001" customHeight="1" thickBot="1">
      <c r="D860" s="271" t="s">
        <v>141</v>
      </c>
      <c r="E860" s="272"/>
      <c r="F860" s="273" t="s">
        <v>142</v>
      </c>
      <c r="G860" s="274"/>
      <c r="H860" s="237"/>
      <c r="I860" s="271" t="s">
        <v>143</v>
      </c>
      <c r="J860" s="272"/>
      <c r="K860" s="273" t="s">
        <v>144</v>
      </c>
      <c r="L860" s="274"/>
      <c r="N860" s="262" t="s">
        <v>145</v>
      </c>
      <c r="O860" s="263"/>
      <c r="P860" s="264" t="s">
        <v>146</v>
      </c>
      <c r="Q860" s="265"/>
      <c r="S860" s="271" t="s">
        <v>147</v>
      </c>
      <c r="T860" s="272"/>
      <c r="U860" s="273" t="s">
        <v>148</v>
      </c>
      <c r="V860" s="274"/>
      <c r="W860" s="20"/>
      <c r="X860" s="262" t="s">
        <v>149</v>
      </c>
      <c r="Y860" s="263"/>
      <c r="Z860" s="264" t="s">
        <v>150</v>
      </c>
      <c r="AA860" s="265"/>
      <c r="AB860" s="20"/>
      <c r="AC860" s="271" t="s">
        <v>151</v>
      </c>
      <c r="AD860" s="272"/>
      <c r="AE860" s="273" t="s">
        <v>152</v>
      </c>
      <c r="AF860" s="274"/>
      <c r="AG860" s="20"/>
      <c r="AH860" s="262" t="s">
        <v>153</v>
      </c>
      <c r="AI860" s="263"/>
      <c r="AJ860" s="264" t="s">
        <v>154</v>
      </c>
      <c r="AK860" s="265"/>
      <c r="AL860" s="20"/>
      <c r="AM860" s="271" t="s">
        <v>155</v>
      </c>
      <c r="AN860" s="272"/>
      <c r="AO860" s="273" t="s">
        <v>156</v>
      </c>
      <c r="AP860" s="274"/>
      <c r="AR860" s="262" t="s">
        <v>157</v>
      </c>
      <c r="AS860" s="263"/>
      <c r="AT860" s="264" t="s">
        <v>158</v>
      </c>
      <c r="AU860" s="265"/>
      <c r="AV860" s="41"/>
      <c r="AW860" s="271" t="s">
        <v>159</v>
      </c>
      <c r="AX860" s="272"/>
      <c r="AY860" s="273" t="s">
        <v>160</v>
      </c>
      <c r="AZ860" s="274"/>
      <c r="BA860" s="20"/>
      <c r="BB860" s="262" t="s">
        <v>161</v>
      </c>
      <c r="BC860" s="263"/>
      <c r="BD860" s="264" t="s">
        <v>162</v>
      </c>
      <c r="BE860" s="265"/>
      <c r="BF860" s="41"/>
      <c r="BG860" s="271" t="s">
        <v>163</v>
      </c>
      <c r="BH860" s="272"/>
      <c r="BI860" s="273" t="s">
        <v>164</v>
      </c>
      <c r="BJ860" s="274"/>
      <c r="BK860" s="41"/>
      <c r="BL860" s="262" t="s">
        <v>165</v>
      </c>
      <c r="BM860" s="263"/>
      <c r="BN860" s="264" t="s">
        <v>166</v>
      </c>
      <c r="BO860" s="265"/>
      <c r="BP860" s="41"/>
      <c r="BQ860" s="271" t="s">
        <v>167</v>
      </c>
      <c r="BR860" s="272"/>
      <c r="BS860" s="273" t="s">
        <v>168</v>
      </c>
      <c r="BT860" s="274"/>
      <c r="BU860" s="20"/>
      <c r="BV860" s="262" t="s">
        <v>169</v>
      </c>
      <c r="BW860" s="263"/>
      <c r="BX860" s="264" t="s">
        <v>170</v>
      </c>
      <c r="BY860" s="265"/>
      <c r="CA860" s="55" t="s">
        <v>35</v>
      </c>
      <c r="CC860" s="116" t="s">
        <v>75</v>
      </c>
      <c r="CD860" s="13"/>
      <c r="CE860" s="33"/>
      <c r="CF860" s="33"/>
      <c r="CG860" s="33"/>
      <c r="CH860" s="33"/>
    </row>
    <row r="861" spans="2:86" ht="18.600000000000001" customHeight="1" thickTop="1" thickBot="1">
      <c r="D861" s="1">
        <v>0</v>
      </c>
      <c r="E861" s="9">
        <f t="shared" ref="E861" si="8092">$E$9*$B858</f>
        <v>2.8949280000000002</v>
      </c>
      <c r="F861" s="2">
        <v>1</v>
      </c>
      <c r="G861" s="8">
        <v>0</v>
      </c>
      <c r="I861" s="1">
        <v>0</v>
      </c>
      <c r="J861" s="9">
        <v>0</v>
      </c>
      <c r="K861" s="2">
        <v>1</v>
      </c>
      <c r="L861" s="8">
        <v>0</v>
      </c>
      <c r="N861" s="1">
        <f t="shared" ref="N861" si="8093">D861*I858+F861*I861-E861*J858-G861*J861</f>
        <v>0</v>
      </c>
      <c r="O861" s="9">
        <f t="shared" ref="O861" si="8094">(D861*J858+E861*I858+F861*J861+G861*I861)</f>
        <v>2.8949280000000002</v>
      </c>
      <c r="P861" s="2">
        <f t="shared" ref="P861" si="8095">D861*K858+F861*K861-E861*L858-G861*L861</f>
        <v>22.171378338550124</v>
      </c>
      <c r="Q861" s="8">
        <f t="shared" ref="Q861" si="8096">(D861*L858+E861*K858+F861*L861+G861*K861)</f>
        <v>0</v>
      </c>
      <c r="S861" s="1">
        <v>0</v>
      </c>
      <c r="T861" s="9">
        <f t="shared" ref="T861" si="8097">$T$9*$B858</f>
        <v>3.7177980000000002</v>
      </c>
      <c r="U861" s="2">
        <v>1</v>
      </c>
      <c r="V861" s="8">
        <v>0</v>
      </c>
      <c r="X861" s="1">
        <f t="shared" ref="X861" si="8098">N861*S858+P861*S861-O861*T858-Q861*T861</f>
        <v>0</v>
      </c>
      <c r="Y861" s="9">
        <f t="shared" ref="Y861" si="8099">(N861*T858+O861*S858+P861*T861+Q861*S861)</f>
        <v>85.323634044304981</v>
      </c>
      <c r="Z861" s="2">
        <f t="shared" ref="Z861" si="8100">N861*U858+P861*U861-O861*V858-Q861*V861</f>
        <v>22.171378338550124</v>
      </c>
      <c r="AA861" s="8">
        <f t="shared" ref="AA861" si="8101">(N861*V858+O861*U858+P861*V861+Q861*U861)</f>
        <v>0</v>
      </c>
      <c r="AB861" s="20"/>
      <c r="AC861" s="1">
        <v>0</v>
      </c>
      <c r="AD861" s="9">
        <v>0</v>
      </c>
      <c r="AE861" s="2">
        <v>1</v>
      </c>
      <c r="AF861" s="8">
        <v>0</v>
      </c>
      <c r="AH861" s="1">
        <f t="shared" ref="AH861" si="8102">X861*AC858+Z861*AC861-Y861*AD858-AA861*AD861</f>
        <v>0</v>
      </c>
      <c r="AI861" s="9">
        <f t="shared" ref="AI861" si="8103">(X861*AD858+Y861*AC858+Z861*AD861+AA861*AC861)</f>
        <v>85.323634044304981</v>
      </c>
      <c r="AJ861" s="2">
        <f t="shared" ref="AJ861" si="8104">X861*AE858+Z861*AE861-Y861*AF858-AA861*AF861</f>
        <v>66.481756398430093</v>
      </c>
      <c r="AK861" s="8">
        <f t="shared" ref="AK861" si="8105">(X861*AF858+Y861*AE858+Z861*AF861+AA861*AE861)</f>
        <v>0</v>
      </c>
      <c r="AM861" s="1">
        <v>0</v>
      </c>
      <c r="AN861" s="9">
        <f t="shared" ref="AN861" si="8106">$AN$9*$B858</f>
        <v>3.1433879999999998</v>
      </c>
      <c r="AO861" s="2">
        <v>1</v>
      </c>
      <c r="AP861" s="8">
        <v>0</v>
      </c>
      <c r="AR861" s="1">
        <f t="shared" ref="AR861" si="8107">AH861*AM858+AJ861*AM861-AI861*AN858-AK861*AN861</f>
        <v>0</v>
      </c>
      <c r="AS861" s="9">
        <f t="shared" ref="AS861" si="8108">(AH861*AN858+AI861*AM858+AJ861*AN861+AK861*AM861)</f>
        <v>294.30158932605332</v>
      </c>
      <c r="AT861" s="2">
        <f t="shared" ref="AT861" si="8109">AH861*AO858+AJ861*AO861-AI861*AP858-AK861*AP861</f>
        <v>66.481756398430093</v>
      </c>
      <c r="AU861" s="8">
        <f t="shared" ref="AU861" si="8110">(AH861*AP858+AI861*AO858+AJ861*AP861+AK861*AO861)</f>
        <v>0</v>
      </c>
      <c r="AV861" s="20"/>
      <c r="AW861" s="1">
        <v>0</v>
      </c>
      <c r="AX861" s="9">
        <v>0</v>
      </c>
      <c r="AY861" s="2">
        <v>1</v>
      </c>
      <c r="AZ861" s="8">
        <v>0</v>
      </c>
      <c r="BB861" s="1">
        <f t="shared" ref="BB861" si="8111">AR861*AW858+AT861*AW861-AS861*AX858-AU861*AX861</f>
        <v>0</v>
      </c>
      <c r="BC861" s="9">
        <f t="shared" ref="BC861" si="8112">(AR861*AX858+AS861*AW858+AT861*AX861+AU861*AW861)</f>
        <v>294.30158932605332</v>
      </c>
      <c r="BD861" s="2">
        <f t="shared" ref="BD861" si="8113">AR861*AY858+AT861*AY861-AS861*AZ858-AU861*AZ861</f>
        <v>302.92300306169756</v>
      </c>
      <c r="BE861" s="8">
        <f t="shared" ref="BE861" si="8114">(AR861*AZ858+AS861*AY858+AT861*AZ861+AU861*AY861)</f>
        <v>0</v>
      </c>
      <c r="BG861" s="1">
        <v>0</v>
      </c>
      <c r="BH861" s="9">
        <f t="shared" ref="BH861" si="8115">$BH$9*$B858</f>
        <v>2.0565599999999997</v>
      </c>
      <c r="BI861" s="2">
        <v>1</v>
      </c>
      <c r="BJ861" s="8">
        <v>0</v>
      </c>
      <c r="BK861" s="20"/>
      <c r="BL861" s="1">
        <f t="shared" ref="BL861" si="8116">BB861*BG858+BD861*BG861-BC861*BH858-BE861*BH861</f>
        <v>0</v>
      </c>
      <c r="BM861" s="9">
        <f t="shared" ref="BM861" si="8117">(BB861*BH858+BC861*BG858+BD861*BH861+BE861*BG861)</f>
        <v>917.28092050261796</v>
      </c>
      <c r="BN861" s="2">
        <f t="shared" ref="BN861" si="8118">BB861*BI858+BD861*BI861-BC861*BJ858-BE861*BJ861</f>
        <v>302.92300306169756</v>
      </c>
      <c r="BO861" s="8">
        <f t="shared" ref="BO861" si="8119">(BB861*BJ858+BC861*BI858+BD861*BJ861+BE861*BI861)</f>
        <v>0</v>
      </c>
      <c r="BP861" s="20"/>
      <c r="BQ861" s="18">
        <f t="shared" ref="BQ861:BQ924" si="8120">1/$BR$9</f>
        <v>1</v>
      </c>
      <c r="BR861" s="25">
        <v>0</v>
      </c>
      <c r="BS861" s="19">
        <v>1</v>
      </c>
      <c r="BT861" s="24">
        <v>0</v>
      </c>
      <c r="BV861" s="1">
        <f t="shared" ref="BV861" si="8121">BL861*BQ858+BN861*BQ861-BM861*BR858-BO861*BR861</f>
        <v>302.92300306169756</v>
      </c>
      <c r="BW861" s="9">
        <f t="shared" ref="BW861" si="8122">(BL861*BR858+BM861*BQ858+BN861*BR861+BO861*BQ861)</f>
        <v>917.28092050261796</v>
      </c>
      <c r="BX861" s="2">
        <f t="shared" ref="BX861" si="8123">BL861*BS858+BN861*BS861-BM861*BT858-BO861*BT861</f>
        <v>302.92300306169756</v>
      </c>
      <c r="BY861" s="8">
        <f t="shared" ref="BY861" si="8124">(BL861*BT858+BM861*BS858+BN861*BT861+BO861*BS861)</f>
        <v>0</v>
      </c>
      <c r="CA861" s="56">
        <f t="shared" ref="CA861" si="8125">(180/PI())*ATAN(-1*(BW858+BW861)/(BV858+BV861))</f>
        <v>-53.449062635724054</v>
      </c>
      <c r="CC861" s="117">
        <f t="shared" ref="CC861" si="8126">20*LOG(((1-(10^(CA858/20)^2)*(1-((1-CC858)/(1+CC858))^2))^0.5))</f>
        <v>-1.2530343729641443E-5</v>
      </c>
      <c r="CD861" s="13"/>
      <c r="CE861" s="33"/>
      <c r="CF861" s="33"/>
      <c r="CG861" s="33"/>
      <c r="CH861" s="33"/>
    </row>
    <row r="862" spans="2:86" ht="18.600000000000001" customHeight="1"/>
    <row r="863" spans="2:86" ht="18.600000000000001" customHeight="1" thickBot="1">
      <c r="E863" s="6" t="s">
        <v>3</v>
      </c>
      <c r="J863" s="6" t="s">
        <v>5</v>
      </c>
      <c r="O863" s="6" t="s">
        <v>10</v>
      </c>
      <c r="T863" s="6" t="s">
        <v>6</v>
      </c>
      <c r="Y863" s="6" t="s">
        <v>11</v>
      </c>
      <c r="AD863" s="6" t="s">
        <v>12</v>
      </c>
      <c r="AI863" s="6" t="s">
        <v>13</v>
      </c>
      <c r="AN863" s="6" t="s">
        <v>14</v>
      </c>
      <c r="AS863" s="6" t="s">
        <v>15</v>
      </c>
      <c r="AX863" s="6" t="s">
        <v>19</v>
      </c>
      <c r="BC863" s="6" t="s">
        <v>17</v>
      </c>
      <c r="BH863" s="6" t="s">
        <v>20</v>
      </c>
      <c r="BM863" s="6" t="s">
        <v>18</v>
      </c>
      <c r="BQ863" s="26" t="s">
        <v>16</v>
      </c>
      <c r="BR863" s="26"/>
      <c r="BS863" s="21"/>
      <c r="BT863" s="21"/>
      <c r="BU863" s="21"/>
      <c r="BV863" s="21"/>
      <c r="BW863" s="26" t="s">
        <v>21</v>
      </c>
      <c r="BX863" s="21"/>
      <c r="BY863" s="21"/>
    </row>
    <row r="864" spans="2:86" ht="18.600000000000001" customHeight="1" thickBot="1">
      <c r="B864" s="11"/>
      <c r="D864" s="266" t="s">
        <v>113</v>
      </c>
      <c r="E864" s="267"/>
      <c r="F864" s="268" t="s">
        <v>114</v>
      </c>
      <c r="G864" s="269"/>
      <c r="H864" s="237"/>
      <c r="I864" s="262" t="s">
        <v>0</v>
      </c>
      <c r="J864" s="263"/>
      <c r="K864" s="264" t="s">
        <v>1</v>
      </c>
      <c r="L864" s="265"/>
      <c r="M864" s="21"/>
      <c r="N864" s="262" t="s">
        <v>115</v>
      </c>
      <c r="O864" s="263"/>
      <c r="P864" s="264" t="s">
        <v>116</v>
      </c>
      <c r="Q864" s="265"/>
      <c r="R864" s="21"/>
      <c r="S864" s="266" t="s">
        <v>117</v>
      </c>
      <c r="T864" s="267"/>
      <c r="U864" s="268" t="s">
        <v>118</v>
      </c>
      <c r="V864" s="269"/>
      <c r="W864" s="20"/>
      <c r="X864" s="262" t="s">
        <v>119</v>
      </c>
      <c r="Y864" s="263"/>
      <c r="Z864" s="264" t="s">
        <v>120</v>
      </c>
      <c r="AA864" s="265"/>
      <c r="AB864" s="20"/>
      <c r="AC864" s="262" t="s">
        <v>121</v>
      </c>
      <c r="AD864" s="263"/>
      <c r="AE864" s="264" t="s">
        <v>7</v>
      </c>
      <c r="AF864" s="265"/>
      <c r="AG864" s="20"/>
      <c r="AH864" s="262" t="s">
        <v>122</v>
      </c>
      <c r="AI864" s="263"/>
      <c r="AJ864" s="264" t="s">
        <v>123</v>
      </c>
      <c r="AK864" s="265"/>
      <c r="AL864" s="20"/>
      <c r="AM864" s="266" t="s">
        <v>124</v>
      </c>
      <c r="AN864" s="267"/>
      <c r="AO864" s="268" t="s">
        <v>125</v>
      </c>
      <c r="AP864" s="269"/>
      <c r="AQ864" s="21"/>
      <c r="AR864" s="262" t="s">
        <v>126</v>
      </c>
      <c r="AS864" s="263"/>
      <c r="AT864" s="264" t="s">
        <v>2</v>
      </c>
      <c r="AU864" s="265"/>
      <c r="AV864" s="41"/>
      <c r="AW864" s="262" t="s">
        <v>127</v>
      </c>
      <c r="AX864" s="263"/>
      <c r="AY864" s="264" t="s">
        <v>128</v>
      </c>
      <c r="AZ864" s="265"/>
      <c r="BA864" s="20"/>
      <c r="BB864" s="262" t="s">
        <v>129</v>
      </c>
      <c r="BC864" s="263"/>
      <c r="BD864" s="264" t="s">
        <v>130</v>
      </c>
      <c r="BE864" s="265"/>
      <c r="BF864" s="41"/>
      <c r="BG864" s="266" t="s">
        <v>131</v>
      </c>
      <c r="BH864" s="267"/>
      <c r="BI864" s="268" t="s">
        <v>132</v>
      </c>
      <c r="BJ864" s="269"/>
      <c r="BK864" s="41"/>
      <c r="BL864" s="262" t="s">
        <v>133</v>
      </c>
      <c r="BM864" s="263"/>
      <c r="BN864" s="264" t="s">
        <v>134</v>
      </c>
      <c r="BO864" s="265"/>
      <c r="BP864" s="41"/>
      <c r="BQ864" s="262" t="s">
        <v>135</v>
      </c>
      <c r="BR864" s="263"/>
      <c r="BS864" s="264" t="s">
        <v>136</v>
      </c>
      <c r="BT864" s="265"/>
      <c r="BU864" s="20"/>
      <c r="BV864" s="262" t="s">
        <v>137</v>
      </c>
      <c r="BW864" s="263"/>
      <c r="BX864" s="264" t="s">
        <v>138</v>
      </c>
      <c r="BY864" s="265"/>
      <c r="CA864" s="27" t="s">
        <v>8</v>
      </c>
      <c r="CC864" s="113" t="s">
        <v>74</v>
      </c>
      <c r="CD864" s="13"/>
      <c r="CE864" s="33"/>
      <c r="CF864" s="33"/>
      <c r="CG864" s="33"/>
      <c r="CH864" s="33"/>
    </row>
    <row r="865" spans="2:86" ht="18.600000000000001" customHeight="1" thickTop="1" thickBot="1">
      <c r="B865" s="37">
        <v>2.48</v>
      </c>
      <c r="D865" s="1">
        <v>1</v>
      </c>
      <c r="E865" s="7">
        <v>0</v>
      </c>
      <c r="F865" s="2">
        <v>0</v>
      </c>
      <c r="G865" s="8">
        <v>0</v>
      </c>
      <c r="I865" s="1">
        <v>1</v>
      </c>
      <c r="J865" s="9">
        <v>0</v>
      </c>
      <c r="K865" s="2">
        <v>0</v>
      </c>
      <c r="L865" s="8">
        <f t="shared" ref="L865:L928" si="8127">IF(0=(1-$J$9*$K$9*$B865^2),10^18,$B865*$K$9/(1-$J$9*$K$9*$B865^2))</f>
        <v>-6.9754553906813372</v>
      </c>
      <c r="N865" s="1">
        <f t="shared" ref="N865" si="8128">D865*I865+F865*I868-E865*J865-G865*J868</f>
        <v>1</v>
      </c>
      <c r="O865" s="9">
        <f t="shared" ref="O865" si="8129">(D865*J865+E865*I865+F865*J868+G865*I868)</f>
        <v>0</v>
      </c>
      <c r="P865" s="2">
        <f t="shared" ref="P865" si="8130">D865*K865+F865*K868-E865*L865-G865*L868</f>
        <v>0</v>
      </c>
      <c r="Q865" s="8">
        <f t="shared" ref="Q865" si="8131">(D865*L865+E865*K865+F865*L868+G865*K868)</f>
        <v>-6.9754553906813372</v>
      </c>
      <c r="S865" s="1">
        <v>1</v>
      </c>
      <c r="T865" s="7">
        <v>0</v>
      </c>
      <c r="U865" s="2">
        <v>0</v>
      </c>
      <c r="V865" s="8">
        <v>0</v>
      </c>
      <c r="X865" s="1">
        <f t="shared" ref="X865" si="8132">N865*S865+P865*S868-O865*T865-Q865*T868</f>
        <v>27.14417421520303</v>
      </c>
      <c r="Y865" s="9">
        <f t="shared" ref="Y865" si="8133">(N865*T865+O865*S865+P865*T868+Q865*S868)</f>
        <v>0</v>
      </c>
      <c r="Z865" s="2">
        <f t="shared" ref="Z865" si="8134">N865*U865+P865*U868-O865*V865-Q865*V868</f>
        <v>0</v>
      </c>
      <c r="AA865" s="8">
        <f t="shared" ref="AA865" si="8135">(N865*V865+O865*U865+P865*V868+Q865*U868)</f>
        <v>-6.9754553906813372</v>
      </c>
      <c r="AB865" s="20"/>
      <c r="AC865" s="1">
        <v>1</v>
      </c>
      <c r="AD865" s="9">
        <v>0</v>
      </c>
      <c r="AE865" s="2">
        <v>0</v>
      </c>
      <c r="AF865" s="8">
        <f t="shared" ref="AF865:AF928" si="8136">IF(0=(1-$AE$9*$AD$9*$B865^2),10^18,$B865*$AE$9/(1-$AE$9*$AD$9*$B865^2))</f>
        <v>-0.5127315661515538</v>
      </c>
      <c r="AH865" s="1">
        <f t="shared" ref="AH865" si="8137">X865*AC865+Z865*AC868-Y865*AD865-AA865*AD868</f>
        <v>27.14417421520303</v>
      </c>
      <c r="AI865" s="9">
        <f t="shared" ref="AI865" si="8138">(X865*AD865+Y865*AC865+Z865*AD868+AA865*AC868)</f>
        <v>0</v>
      </c>
      <c r="AJ865" s="2">
        <f t="shared" ref="AJ865" si="8139">X865*AE865+Z865*AE868-Y865*AF865-AA865*AF868</f>
        <v>0</v>
      </c>
      <c r="AK865" s="8">
        <f t="shared" ref="AK865" si="8140">(X865*AF865+Y865*AE865+Z865*AF868+AA865*AE868)</f>
        <v>-20.89313034793301</v>
      </c>
      <c r="AM865" s="1">
        <v>1</v>
      </c>
      <c r="AN865" s="7">
        <v>0</v>
      </c>
      <c r="AO865" s="2">
        <v>0</v>
      </c>
      <c r="AP865" s="8">
        <v>0</v>
      </c>
      <c r="AR865" s="1">
        <f t="shared" ref="AR865" si="8141">AH865*AM865+AJ865*AM868-AI865*AN865-AK865*AN868</f>
        <v>93.353334272503247</v>
      </c>
      <c r="AS865" s="9">
        <f t="shared" ref="AS865" si="8142">(AH865*AN865+AI865*AM865+AJ865*AN868+AK865*AM868)</f>
        <v>0</v>
      </c>
      <c r="AT865" s="2">
        <f t="shared" ref="AT865" si="8143">AH865*AO865+AJ865*AO868-AI865*AP865-AK865*AP868</f>
        <v>0</v>
      </c>
      <c r="AU865" s="8">
        <f t="shared" ref="AU865" si="8144">(AH865*AP865+AI865*AO865+AJ865*AP868+AK865*AO868)</f>
        <v>-20.89313034793301</v>
      </c>
      <c r="AV865" s="20"/>
      <c r="AW865" s="1">
        <v>1</v>
      </c>
      <c r="AX865" s="9">
        <v>0</v>
      </c>
      <c r="AY865" s="2">
        <v>0</v>
      </c>
      <c r="AZ865" s="8">
        <f t="shared" ref="AZ865:AZ928" si="8145">IF(0=(1-$AX$9*$AY$9*$B865^2),10^18,$B865*$AY$9/(1-$AX$9*$AY$9*$B865^2))</f>
        <v>-0.79173771699494833</v>
      </c>
      <c r="BB865" s="1">
        <f t="shared" ref="BB865" si="8146">AR865*AW865+AT865*AW868-AS865*AX865-AU865*AX868</f>
        <v>93.353334272503247</v>
      </c>
      <c r="BC865" s="9">
        <f t="shared" ref="BC865" si="8147">(AR865*AX865+AS865*AW865+AT865*AX868+AU865*AW868)</f>
        <v>0</v>
      </c>
      <c r="BD865" s="2">
        <f t="shared" ref="BD865" si="8148">AR865*AY865+AT865*AY868-AS865*AZ865-AU865*AZ868</f>
        <v>0</v>
      </c>
      <c r="BE865" s="8">
        <f t="shared" ref="BE865" si="8149">(AR865*AZ865+AS865*AY865+AT865*AZ868+AU865*AY868)</f>
        <v>-94.804486098710996</v>
      </c>
      <c r="BG865" s="1">
        <v>1</v>
      </c>
      <c r="BH865" s="7">
        <v>0</v>
      </c>
      <c r="BI865" s="2">
        <v>0</v>
      </c>
      <c r="BJ865" s="8">
        <v>0</v>
      </c>
      <c r="BK865" s="20"/>
      <c r="BL865" s="1">
        <f t="shared" ref="BL865" si="8150">BB865*BG865+BD865*BG868-BC865*BH865-BE865*BH868</f>
        <v>289.90957921123879</v>
      </c>
      <c r="BM865" s="9">
        <f t="shared" ref="BM865" si="8151">(BB865*BH865+BC865*BG865+BD865*BH868+BE865*BG868)</f>
        <v>0</v>
      </c>
      <c r="BN865" s="2">
        <f t="shared" ref="BN865" si="8152">BB865*BI865+BD865*BI868-BC865*BJ865-BE865*BJ868</f>
        <v>0</v>
      </c>
      <c r="BO865" s="8">
        <f t="shared" ref="BO865" si="8153">(BB865*BJ865+BC865*BI865+BD865*BJ868+BE865*BI868)</f>
        <v>-94.804486098710996</v>
      </c>
      <c r="BP865" s="20"/>
      <c r="BQ865" s="16">
        <v>1</v>
      </c>
      <c r="BR865" s="23">
        <v>0</v>
      </c>
      <c r="BS865" s="14">
        <v>0</v>
      </c>
      <c r="BT865" s="22">
        <v>0</v>
      </c>
      <c r="BV865" s="1">
        <f t="shared" ref="BV865" si="8154">BL865*BQ865+BN865*BQ868-BM865*BR865-BO865*BR868</f>
        <v>289.90957921123879</v>
      </c>
      <c r="BW865" s="9">
        <f t="shared" ref="BW865" si="8155">(BL865*BR865+BM865*BQ865+BN865*BR868+BO865*BQ868)</f>
        <v>-94.804486098710996</v>
      </c>
      <c r="BX865" s="2">
        <f t="shared" ref="BX865" si="8156">BL865*BS865+BN865*BS868-BM865*BT865-BO865*BT868</f>
        <v>0</v>
      </c>
      <c r="BY865" s="8">
        <f t="shared" ref="BY865" si="8157">(BL865*BT865+BM865*BS865+BN865*BT868+BO865*BS868)</f>
        <v>-94.804486098710996</v>
      </c>
      <c r="CA865" s="28">
        <f t="shared" ref="CA865" si="8158">20*LOG(((1+$BR$9)/$BR$9)/((BV865+BV868)^2+(BW865+BW868)^2)^0.5)</f>
        <v>-53.815544093872283</v>
      </c>
      <c r="CC865" s="114">
        <f t="shared" ref="CC865" si="8159">((BV865^2+BW865^2)^0.5)/((BV868^2+BW868^2)^0.5)</f>
        <v>0.32702469061200451</v>
      </c>
      <c r="CD865" s="13"/>
      <c r="CE865" s="33"/>
      <c r="CF865" s="33"/>
      <c r="CG865" s="33"/>
      <c r="CH865" s="33"/>
    </row>
    <row r="866" spans="2:86" ht="18.600000000000001" customHeight="1" thickBot="1">
      <c r="D866" s="3"/>
      <c r="G866" s="4"/>
      <c r="I866" s="3"/>
      <c r="L866" s="4"/>
      <c r="N866" s="3"/>
      <c r="Q866" s="4"/>
      <c r="S866" s="3"/>
      <c r="V866" s="4"/>
      <c r="X866" s="3"/>
      <c r="AA866" s="4"/>
      <c r="AC866" s="3"/>
      <c r="AF866" s="4"/>
      <c r="AH866" s="3"/>
      <c r="AK866" s="4"/>
      <c r="AM866" s="3"/>
      <c r="AP866" s="4"/>
      <c r="AR866" s="3"/>
      <c r="AU866" s="4"/>
      <c r="AW866" s="3"/>
      <c r="AZ866" s="4"/>
      <c r="BB866" s="3"/>
      <c r="BE866" s="4"/>
      <c r="BG866" s="3"/>
      <c r="BJ866" s="4"/>
      <c r="BL866" s="3"/>
      <c r="BO866" s="4"/>
      <c r="BQ866" s="16"/>
      <c r="BR866" s="14"/>
      <c r="BS866" s="14"/>
      <c r="BT866" s="17"/>
      <c r="BV866" s="3"/>
      <c r="BY866" s="4"/>
      <c r="CC866" s="115"/>
      <c r="CD866" s="13"/>
      <c r="CE866" s="33"/>
      <c r="CF866" s="33"/>
      <c r="CG866" s="33"/>
      <c r="CH866" s="33"/>
    </row>
    <row r="867" spans="2:86" ht="18.600000000000001" customHeight="1" thickBot="1">
      <c r="D867" s="271" t="s">
        <v>141</v>
      </c>
      <c r="E867" s="272"/>
      <c r="F867" s="273" t="s">
        <v>142</v>
      </c>
      <c r="G867" s="274"/>
      <c r="H867" s="237"/>
      <c r="I867" s="271" t="s">
        <v>143</v>
      </c>
      <c r="J867" s="272"/>
      <c r="K867" s="273" t="s">
        <v>144</v>
      </c>
      <c r="L867" s="274"/>
      <c r="N867" s="262" t="s">
        <v>145</v>
      </c>
      <c r="O867" s="263"/>
      <c r="P867" s="264" t="s">
        <v>146</v>
      </c>
      <c r="Q867" s="265"/>
      <c r="S867" s="271" t="s">
        <v>147</v>
      </c>
      <c r="T867" s="272"/>
      <c r="U867" s="273" t="s">
        <v>148</v>
      </c>
      <c r="V867" s="274"/>
      <c r="W867" s="20"/>
      <c r="X867" s="262" t="s">
        <v>149</v>
      </c>
      <c r="Y867" s="263"/>
      <c r="Z867" s="264" t="s">
        <v>150</v>
      </c>
      <c r="AA867" s="265"/>
      <c r="AB867" s="20"/>
      <c r="AC867" s="271" t="s">
        <v>151</v>
      </c>
      <c r="AD867" s="272"/>
      <c r="AE867" s="273" t="s">
        <v>152</v>
      </c>
      <c r="AF867" s="274"/>
      <c r="AG867" s="20"/>
      <c r="AH867" s="262" t="s">
        <v>153</v>
      </c>
      <c r="AI867" s="263"/>
      <c r="AJ867" s="264" t="s">
        <v>154</v>
      </c>
      <c r="AK867" s="265"/>
      <c r="AL867" s="20"/>
      <c r="AM867" s="271" t="s">
        <v>155</v>
      </c>
      <c r="AN867" s="272"/>
      <c r="AO867" s="273" t="s">
        <v>156</v>
      </c>
      <c r="AP867" s="274"/>
      <c r="AR867" s="262" t="s">
        <v>157</v>
      </c>
      <c r="AS867" s="263"/>
      <c r="AT867" s="264" t="s">
        <v>158</v>
      </c>
      <c r="AU867" s="265"/>
      <c r="AV867" s="41"/>
      <c r="AW867" s="271" t="s">
        <v>159</v>
      </c>
      <c r="AX867" s="272"/>
      <c r="AY867" s="273" t="s">
        <v>160</v>
      </c>
      <c r="AZ867" s="274"/>
      <c r="BA867" s="20"/>
      <c r="BB867" s="262" t="s">
        <v>161</v>
      </c>
      <c r="BC867" s="263"/>
      <c r="BD867" s="264" t="s">
        <v>162</v>
      </c>
      <c r="BE867" s="265"/>
      <c r="BF867" s="41"/>
      <c r="BG867" s="271" t="s">
        <v>163</v>
      </c>
      <c r="BH867" s="272"/>
      <c r="BI867" s="273" t="s">
        <v>164</v>
      </c>
      <c r="BJ867" s="274"/>
      <c r="BK867" s="41"/>
      <c r="BL867" s="262" t="s">
        <v>165</v>
      </c>
      <c r="BM867" s="263"/>
      <c r="BN867" s="264" t="s">
        <v>166</v>
      </c>
      <c r="BO867" s="265"/>
      <c r="BP867" s="41"/>
      <c r="BQ867" s="271" t="s">
        <v>167</v>
      </c>
      <c r="BR867" s="272"/>
      <c r="BS867" s="273" t="s">
        <v>168</v>
      </c>
      <c r="BT867" s="274"/>
      <c r="BU867" s="20"/>
      <c r="BV867" s="262" t="s">
        <v>169</v>
      </c>
      <c r="BW867" s="263"/>
      <c r="BX867" s="264" t="s">
        <v>170</v>
      </c>
      <c r="BY867" s="265"/>
      <c r="CA867" s="55" t="s">
        <v>35</v>
      </c>
      <c r="CC867" s="116" t="s">
        <v>75</v>
      </c>
      <c r="CD867" s="13"/>
      <c r="CE867" s="33"/>
      <c r="CF867" s="33"/>
      <c r="CG867" s="33"/>
      <c r="CH867" s="33"/>
    </row>
    <row r="868" spans="2:86" ht="18.600000000000001" customHeight="1" thickTop="1" thickBot="1">
      <c r="D868" s="1">
        <v>0</v>
      </c>
      <c r="E868" s="9">
        <f t="shared" ref="E868" si="8160">$E$9*$B865</f>
        <v>2.9184640000000002</v>
      </c>
      <c r="F868" s="2">
        <v>1</v>
      </c>
      <c r="G868" s="8">
        <v>0</v>
      </c>
      <c r="I868" s="1">
        <v>0</v>
      </c>
      <c r="J868" s="9">
        <v>0</v>
      </c>
      <c r="K868" s="2">
        <v>1</v>
      </c>
      <c r="L868" s="8">
        <v>0</v>
      </c>
      <c r="N868" s="1">
        <f t="shared" ref="N868" si="8161">D868*I865+F868*I868-E868*J865-G868*J868</f>
        <v>0</v>
      </c>
      <c r="O868" s="9">
        <f t="shared" ref="O868" si="8162">(D868*J865+E868*I865+F868*J868+G868*I868)</f>
        <v>2.9184640000000002</v>
      </c>
      <c r="P868" s="2">
        <f t="shared" ref="P868" si="8163">D868*K865+F868*K868-E868*L865-G868*L868</f>
        <v>21.35761544130942</v>
      </c>
      <c r="Q868" s="8">
        <f t="shared" ref="Q868" si="8164">(D868*L865+E868*K865+F868*L868+G868*K868)</f>
        <v>0</v>
      </c>
      <c r="S868" s="1">
        <v>0</v>
      </c>
      <c r="T868" s="9">
        <f t="shared" ref="T868" si="8165">$T$9*$B865</f>
        <v>3.748024</v>
      </c>
      <c r="U868" s="2">
        <v>1</v>
      </c>
      <c r="V868" s="8">
        <v>0</v>
      </c>
      <c r="X868" s="1">
        <f t="shared" ref="X868" si="8166">N868*S865+P868*S868-O868*T865-Q868*T868</f>
        <v>0</v>
      </c>
      <c r="Y868" s="9">
        <f t="shared" ref="Y868" si="8167">(N868*T865+O868*S865+P868*T868+Q868*S868)</f>
        <v>82.967319256798305</v>
      </c>
      <c r="Z868" s="2">
        <f t="shared" ref="Z868" si="8168">N868*U865+P868*U868-O868*V865-Q868*V868</f>
        <v>21.35761544130942</v>
      </c>
      <c r="AA868" s="8">
        <f t="shared" ref="AA868" si="8169">(N868*V865+O868*U865+P868*V868+Q868*U868)</f>
        <v>0</v>
      </c>
      <c r="AB868" s="20"/>
      <c r="AC868" s="1">
        <v>0</v>
      </c>
      <c r="AD868" s="9">
        <v>0</v>
      </c>
      <c r="AE868" s="2">
        <v>1</v>
      </c>
      <c r="AF868" s="8">
        <v>0</v>
      </c>
      <c r="AH868" s="1">
        <f t="shared" ref="AH868" si="8170">X868*AC865+Z868*AC868-Y868*AD865-AA868*AD868</f>
        <v>0</v>
      </c>
      <c r="AI868" s="9">
        <f t="shared" ref="AI868" si="8171">(X868*AD865+Y868*AC865+Z868*AD868+AA868*AC868)</f>
        <v>82.967319256798305</v>
      </c>
      <c r="AJ868" s="2">
        <f t="shared" ref="AJ868" si="8172">X868*AE865+Z868*AE868-Y868*AF865-AA868*AF868</f>
        <v>63.897578983243584</v>
      </c>
      <c r="AK868" s="8">
        <f t="shared" ref="AK868" si="8173">(X868*AF865+Y868*AE865+Z868*AF868+AA868*AE868)</f>
        <v>0</v>
      </c>
      <c r="AM868" s="1">
        <v>0</v>
      </c>
      <c r="AN868" s="9">
        <f t="shared" ref="AN868" si="8174">$AN$9*$B865</f>
        <v>3.1689440000000002</v>
      </c>
      <c r="AO868" s="2">
        <v>1</v>
      </c>
      <c r="AP868" s="8">
        <v>0</v>
      </c>
      <c r="AR868" s="1">
        <f t="shared" ref="AR868" si="8175">AH868*AM865+AJ868*AM868-AI868*AN865-AK868*AN868</f>
        <v>0</v>
      </c>
      <c r="AS868" s="9">
        <f t="shared" ref="AS868" si="8176">(AH868*AN865+AI868*AM865+AJ868*AN868+AK868*AM868)</f>
        <v>285.45516879027417</v>
      </c>
      <c r="AT868" s="2">
        <f t="shared" ref="AT868" si="8177">AH868*AO865+AJ868*AO868-AI868*AP865-AK868*AP868</f>
        <v>63.897578983243584</v>
      </c>
      <c r="AU868" s="8">
        <f t="shared" ref="AU868" si="8178">(AH868*AP865+AI868*AO865+AJ868*AP868+AK868*AO868)</f>
        <v>0</v>
      </c>
      <c r="AV868" s="20"/>
      <c r="AW868" s="1">
        <v>0</v>
      </c>
      <c r="AX868" s="9">
        <v>0</v>
      </c>
      <c r="AY868" s="2">
        <v>1</v>
      </c>
      <c r="AZ868" s="8">
        <v>0</v>
      </c>
      <c r="BB868" s="1">
        <f t="shared" ref="BB868" si="8179">AR868*AW865+AT868*AW868-AS868*AX865-AU868*AX868</f>
        <v>0</v>
      </c>
      <c r="BC868" s="9">
        <f t="shared" ref="BC868" si="8180">(AR868*AX865+AS868*AW865+AT868*AX868+AU868*AW868)</f>
        <v>285.45516879027417</v>
      </c>
      <c r="BD868" s="2">
        <f t="shared" ref="BD868" si="8181">AR868*AY865+AT868*AY868-AS868*AZ865-AU868*AZ868</f>
        <v>289.90320262566286</v>
      </c>
      <c r="BE868" s="8">
        <f t="shared" ref="BE868" si="8182">(AR868*AZ865+AS868*AY865+AT868*AZ868+AU868*AY868)</f>
        <v>0</v>
      </c>
      <c r="BG868" s="1">
        <v>0</v>
      </c>
      <c r="BH868" s="9">
        <f t="shared" ref="BH868" si="8183">$BH$9*$B865</f>
        <v>2.07328</v>
      </c>
      <c r="BI868" s="2">
        <v>1</v>
      </c>
      <c r="BJ868" s="8">
        <v>0</v>
      </c>
      <c r="BK868" s="20"/>
      <c r="BL868" s="1">
        <f t="shared" ref="BL868" si="8184">BB868*BG865+BD868*BG868-BC868*BH865-BE868*BH868</f>
        <v>0</v>
      </c>
      <c r="BM868" s="9">
        <f t="shared" ref="BM868" si="8185">(BB868*BH865+BC868*BG865+BD868*BH868+BE868*BG868)</f>
        <v>886.50568073000841</v>
      </c>
      <c r="BN868" s="2">
        <f t="shared" ref="BN868" si="8186">BB868*BI865+BD868*BI868-BC868*BJ865-BE868*BJ868</f>
        <v>289.90320262566286</v>
      </c>
      <c r="BO868" s="8">
        <f t="shared" ref="BO868" si="8187">(BB868*BJ865+BC868*BI865+BD868*BJ868+BE868*BI868)</f>
        <v>0</v>
      </c>
      <c r="BP868" s="20"/>
      <c r="BQ868" s="18">
        <f t="shared" ref="BQ868:BQ931" si="8188">1/$BR$9</f>
        <v>1</v>
      </c>
      <c r="BR868" s="25">
        <v>0</v>
      </c>
      <c r="BS868" s="19">
        <v>1</v>
      </c>
      <c r="BT868" s="24">
        <v>0</v>
      </c>
      <c r="BV868" s="1">
        <f t="shared" ref="BV868" si="8189">BL868*BQ865+BN868*BQ868-BM868*BR865-BO868*BR868</f>
        <v>289.90320262566286</v>
      </c>
      <c r="BW868" s="9">
        <f t="shared" ref="BW868" si="8190">(BL868*BR865+BM868*BQ865+BN868*BR868+BO868*BQ868)</f>
        <v>886.50568073000841</v>
      </c>
      <c r="BX868" s="2">
        <f t="shared" ref="BX868" si="8191">BL868*BS865+BN868*BS868-BM868*BT865-BO868*BT868</f>
        <v>289.90320262566286</v>
      </c>
      <c r="BY868" s="8">
        <f t="shared" ref="BY868" si="8192">(BL868*BT865+BM868*BS865+BN868*BT868+BO868*BS868)</f>
        <v>0</v>
      </c>
      <c r="CA868" s="56">
        <f t="shared" ref="CA868" si="8193">(180/PI())*ATAN(-1*(BW865+BW868)/(BV865+BV868))</f>
        <v>-53.782326821339417</v>
      </c>
      <c r="CC868" s="117">
        <f t="shared" ref="CC868" si="8194">20*LOG(((1-(10^(CA865/20)^2)*(1-((1-CC865)/(1+CC865))^2))^0.5))</f>
        <v>-1.340025614231157E-5</v>
      </c>
      <c r="CD868" s="13"/>
      <c r="CE868" s="33"/>
      <c r="CF868" s="33"/>
      <c r="CG868" s="33"/>
      <c r="CH868" s="33"/>
    </row>
    <row r="869" spans="2:86" ht="18.600000000000001" customHeight="1"/>
    <row r="870" spans="2:86" ht="18.600000000000001" customHeight="1" thickBot="1">
      <c r="E870" s="6" t="s">
        <v>3</v>
      </c>
      <c r="J870" s="6" t="s">
        <v>5</v>
      </c>
      <c r="O870" s="6" t="s">
        <v>10</v>
      </c>
      <c r="T870" s="6" t="s">
        <v>6</v>
      </c>
      <c r="Y870" s="6" t="s">
        <v>11</v>
      </c>
      <c r="AD870" s="6" t="s">
        <v>12</v>
      </c>
      <c r="AI870" s="6" t="s">
        <v>13</v>
      </c>
      <c r="AN870" s="6" t="s">
        <v>14</v>
      </c>
      <c r="AS870" s="6" t="s">
        <v>15</v>
      </c>
      <c r="AX870" s="6" t="s">
        <v>19</v>
      </c>
      <c r="BC870" s="6" t="s">
        <v>17</v>
      </c>
      <c r="BH870" s="6" t="s">
        <v>20</v>
      </c>
      <c r="BM870" s="6" t="s">
        <v>18</v>
      </c>
      <c r="BQ870" s="26" t="s">
        <v>16</v>
      </c>
      <c r="BR870" s="26"/>
      <c r="BS870" s="21"/>
      <c r="BT870" s="21"/>
      <c r="BU870" s="21"/>
      <c r="BV870" s="21"/>
      <c r="BW870" s="26" t="s">
        <v>21</v>
      </c>
      <c r="BX870" s="21"/>
      <c r="BY870" s="21"/>
    </row>
    <row r="871" spans="2:86" ht="18.600000000000001" customHeight="1" thickBot="1">
      <c r="B871" s="11"/>
      <c r="D871" s="266" t="s">
        <v>113</v>
      </c>
      <c r="E871" s="267"/>
      <c r="F871" s="268" t="s">
        <v>114</v>
      </c>
      <c r="G871" s="269"/>
      <c r="H871" s="237"/>
      <c r="I871" s="262" t="s">
        <v>0</v>
      </c>
      <c r="J871" s="263"/>
      <c r="K871" s="264" t="s">
        <v>1</v>
      </c>
      <c r="L871" s="265"/>
      <c r="M871" s="21"/>
      <c r="N871" s="262" t="s">
        <v>115</v>
      </c>
      <c r="O871" s="263"/>
      <c r="P871" s="264" t="s">
        <v>116</v>
      </c>
      <c r="Q871" s="265"/>
      <c r="R871" s="21"/>
      <c r="S871" s="266" t="s">
        <v>117</v>
      </c>
      <c r="T871" s="267"/>
      <c r="U871" s="268" t="s">
        <v>118</v>
      </c>
      <c r="V871" s="269"/>
      <c r="W871" s="20"/>
      <c r="X871" s="262" t="s">
        <v>119</v>
      </c>
      <c r="Y871" s="263"/>
      <c r="Z871" s="264" t="s">
        <v>120</v>
      </c>
      <c r="AA871" s="265"/>
      <c r="AB871" s="20"/>
      <c r="AC871" s="262" t="s">
        <v>121</v>
      </c>
      <c r="AD871" s="263"/>
      <c r="AE871" s="264" t="s">
        <v>7</v>
      </c>
      <c r="AF871" s="265"/>
      <c r="AG871" s="20"/>
      <c r="AH871" s="262" t="s">
        <v>122</v>
      </c>
      <c r="AI871" s="263"/>
      <c r="AJ871" s="264" t="s">
        <v>123</v>
      </c>
      <c r="AK871" s="265"/>
      <c r="AL871" s="20"/>
      <c r="AM871" s="266" t="s">
        <v>124</v>
      </c>
      <c r="AN871" s="267"/>
      <c r="AO871" s="268" t="s">
        <v>125</v>
      </c>
      <c r="AP871" s="269"/>
      <c r="AQ871" s="21"/>
      <c r="AR871" s="262" t="s">
        <v>126</v>
      </c>
      <c r="AS871" s="263"/>
      <c r="AT871" s="264" t="s">
        <v>2</v>
      </c>
      <c r="AU871" s="265"/>
      <c r="AV871" s="41"/>
      <c r="AW871" s="262" t="s">
        <v>127</v>
      </c>
      <c r="AX871" s="263"/>
      <c r="AY871" s="264" t="s">
        <v>128</v>
      </c>
      <c r="AZ871" s="265"/>
      <c r="BA871" s="20"/>
      <c r="BB871" s="262" t="s">
        <v>129</v>
      </c>
      <c r="BC871" s="263"/>
      <c r="BD871" s="264" t="s">
        <v>130</v>
      </c>
      <c r="BE871" s="265"/>
      <c r="BF871" s="41"/>
      <c r="BG871" s="266" t="s">
        <v>131</v>
      </c>
      <c r="BH871" s="267"/>
      <c r="BI871" s="268" t="s">
        <v>132</v>
      </c>
      <c r="BJ871" s="269"/>
      <c r="BK871" s="41"/>
      <c r="BL871" s="262" t="s">
        <v>133</v>
      </c>
      <c r="BM871" s="263"/>
      <c r="BN871" s="264" t="s">
        <v>134</v>
      </c>
      <c r="BO871" s="265"/>
      <c r="BP871" s="41"/>
      <c r="BQ871" s="262" t="s">
        <v>135</v>
      </c>
      <c r="BR871" s="263"/>
      <c r="BS871" s="264" t="s">
        <v>136</v>
      </c>
      <c r="BT871" s="265"/>
      <c r="BU871" s="20"/>
      <c r="BV871" s="262" t="s">
        <v>137</v>
      </c>
      <c r="BW871" s="263"/>
      <c r="BX871" s="264" t="s">
        <v>138</v>
      </c>
      <c r="BY871" s="265"/>
      <c r="CA871" s="27" t="s">
        <v>8</v>
      </c>
      <c r="CC871" s="113" t="s">
        <v>74</v>
      </c>
      <c r="CD871" s="13"/>
      <c r="CE871" s="33"/>
      <c r="CF871" s="33"/>
      <c r="CG871" s="33"/>
      <c r="CH871" s="33"/>
    </row>
    <row r="872" spans="2:86" ht="18.600000000000001" customHeight="1" thickTop="1" thickBot="1">
      <c r="B872" s="37">
        <v>2.5</v>
      </c>
      <c r="D872" s="1">
        <v>1</v>
      </c>
      <c r="E872" s="7">
        <v>0</v>
      </c>
      <c r="F872" s="2">
        <v>0</v>
      </c>
      <c r="G872" s="8">
        <v>0</v>
      </c>
      <c r="I872" s="1">
        <v>1</v>
      </c>
      <c r="J872" s="9">
        <v>0</v>
      </c>
      <c r="K872" s="2">
        <v>0</v>
      </c>
      <c r="L872" s="8">
        <f t="shared" ref="L872:L935" si="8195">IF(0=(1-$J$9*$K$9*$B872^2),10^18,$B872*$K$9/(1-$J$9*$K$9*$B872^2))</f>
        <v>-6.6694272189055122</v>
      </c>
      <c r="N872" s="1">
        <f t="shared" ref="N872" si="8196">D872*I872+F872*I875-E872*J872-G872*J875</f>
        <v>1</v>
      </c>
      <c r="O872" s="9">
        <f t="shared" ref="O872" si="8197">(D872*J872+E872*I872+F872*J875+G872*I875)</f>
        <v>0</v>
      </c>
      <c r="P872" s="2">
        <f t="shared" ref="P872" si="8198">D872*K872+F872*K875-E872*L872-G872*L875</f>
        <v>0</v>
      </c>
      <c r="Q872" s="8">
        <f t="shared" ref="Q872" si="8199">(D872*L872+E872*K872+F872*L875+G872*K875)</f>
        <v>-6.6694272189055122</v>
      </c>
      <c r="S872" s="1">
        <v>1</v>
      </c>
      <c r="T872" s="7">
        <v>0</v>
      </c>
      <c r="U872" s="2">
        <v>0</v>
      </c>
      <c r="V872" s="8">
        <v>0</v>
      </c>
      <c r="X872" s="1">
        <f t="shared" ref="X872" si="8200">N872*S872+P872*S875-O872*T872-Q872*T875</f>
        <v>26.198763389829754</v>
      </c>
      <c r="Y872" s="9">
        <f t="shared" ref="Y872" si="8201">(N872*T872+O872*S872+P872*T875+Q872*S875)</f>
        <v>0</v>
      </c>
      <c r="Z872" s="2">
        <f t="shared" ref="Z872" si="8202">N872*U872+P872*U875-O872*V872-Q872*V875</f>
        <v>0</v>
      </c>
      <c r="AA872" s="8">
        <f t="shared" ref="AA872" si="8203">(N872*V872+O872*U872+P872*V875+Q872*U875)</f>
        <v>-6.6694272189055122</v>
      </c>
      <c r="AB872" s="20"/>
      <c r="AC872" s="1">
        <v>1</v>
      </c>
      <c r="AD872" s="9">
        <v>0</v>
      </c>
      <c r="AE872" s="2">
        <v>0</v>
      </c>
      <c r="AF872" s="8">
        <f t="shared" ref="AF872:AF935" si="8204">IF(0=(1-$AE$9*$AD$9*$B872^2),10^18,$B872*$AE$9/(1-$AE$9*$AD$9*$B872^2))</f>
        <v>-0.50632557293815694</v>
      </c>
      <c r="AH872" s="1">
        <f t="shared" ref="AH872" si="8205">X872*AC872+Z872*AC875-Y872*AD872-AA872*AD875</f>
        <v>26.198763389829754</v>
      </c>
      <c r="AI872" s="9">
        <f t="shared" ref="AI872" si="8206">(X872*AD872+Y872*AC872+Z872*AD875+AA872*AC875)</f>
        <v>0</v>
      </c>
      <c r="AJ872" s="2">
        <f t="shared" ref="AJ872" si="8207">X872*AE872+Z872*AE875-Y872*AF872-AA872*AF875</f>
        <v>0</v>
      </c>
      <c r="AK872" s="8">
        <f t="shared" ref="AK872" si="8208">(X872*AF872+Y872*AE872+Z872*AF875+AA872*AE875)</f>
        <v>-19.934531102532272</v>
      </c>
      <c r="AM872" s="1">
        <v>1</v>
      </c>
      <c r="AN872" s="7">
        <v>0</v>
      </c>
      <c r="AO872" s="2">
        <v>0</v>
      </c>
      <c r="AP872" s="8">
        <v>0</v>
      </c>
      <c r="AR872" s="1">
        <f t="shared" ref="AR872" si="8209">AH872*AM872+AJ872*AM875-AI872*AN872-AK872*AN875</f>
        <v>89.879622996869102</v>
      </c>
      <c r="AS872" s="9">
        <f t="shared" ref="AS872" si="8210">(AH872*AN872+AI872*AM872+AJ872*AN875+AK872*AM875)</f>
        <v>0</v>
      </c>
      <c r="AT872" s="2">
        <f t="shared" ref="AT872" si="8211">AH872*AO872+AJ872*AO875-AI872*AP872-AK872*AP875</f>
        <v>0</v>
      </c>
      <c r="AU872" s="8">
        <f t="shared" ref="AU872" si="8212">(AH872*AP872+AI872*AO872+AJ872*AP875+AK872*AO875)</f>
        <v>-19.934531102532272</v>
      </c>
      <c r="AV872" s="20"/>
      <c r="AW872" s="1">
        <v>1</v>
      </c>
      <c r="AX872" s="9">
        <v>0</v>
      </c>
      <c r="AY872" s="2">
        <v>0</v>
      </c>
      <c r="AZ872" s="8">
        <f t="shared" ref="AZ872:AZ935" si="8213">IF(0=(1-$AX$9*$AY$9*$B872^2),10^18,$B872*$AY$9/(1-$AX$9*$AY$9*$B872^2))</f>
        <v>-0.78045110648316895</v>
      </c>
      <c r="BB872" s="1">
        <f t="shared" ref="BB872" si="8214">AR872*AW872+AT872*AW875-AS872*AX872-AU872*AX875</f>
        <v>89.879622996869102</v>
      </c>
      <c r="BC872" s="9">
        <f t="shared" ref="BC872" si="8215">(AR872*AX872+AS872*AW872+AT872*AX875+AU872*AW875)</f>
        <v>0</v>
      </c>
      <c r="BD872" s="2">
        <f t="shared" ref="BD872" si="8216">AR872*AY872+AT872*AY875-AS872*AZ872-AU872*AZ875</f>
        <v>0</v>
      </c>
      <c r="BE872" s="8">
        <f t="shared" ref="BE872" si="8217">(AR872*AZ872+AS872*AY872+AT872*AZ875+AU872*AY875)</f>
        <v>-90.081182320728843</v>
      </c>
      <c r="BG872" s="1">
        <v>1</v>
      </c>
      <c r="BH872" s="7">
        <v>0</v>
      </c>
      <c r="BI872" s="2">
        <v>0</v>
      </c>
      <c r="BJ872" s="8">
        <v>0</v>
      </c>
      <c r="BK872" s="20"/>
      <c r="BL872" s="1">
        <f t="shared" ref="BL872" si="8218">BB872*BG872+BD872*BG875-BC872*BH872-BE872*BH875</f>
        <v>278.14929404719237</v>
      </c>
      <c r="BM872" s="9">
        <f t="shared" ref="BM872" si="8219">(BB872*BH872+BC872*BG872+BD872*BH875+BE872*BG875)</f>
        <v>0</v>
      </c>
      <c r="BN872" s="2">
        <f t="shared" ref="BN872" si="8220">BB872*BI872+BD872*BI875-BC872*BJ872-BE872*BJ875</f>
        <v>0</v>
      </c>
      <c r="BO872" s="8">
        <f t="shared" ref="BO872" si="8221">(BB872*BJ872+BC872*BI872+BD872*BJ875+BE872*BI875)</f>
        <v>-90.081182320728843</v>
      </c>
      <c r="BP872" s="20"/>
      <c r="BQ872" s="16">
        <v>1</v>
      </c>
      <c r="BR872" s="23">
        <v>0</v>
      </c>
      <c r="BS872" s="14">
        <v>0</v>
      </c>
      <c r="BT872" s="22">
        <v>0</v>
      </c>
      <c r="BV872" s="1">
        <f t="shared" ref="BV872" si="8222">BL872*BQ872+BN872*BQ875-BM872*BR872-BO872*BR875</f>
        <v>278.14929404719237</v>
      </c>
      <c r="BW872" s="9">
        <f t="shared" ref="BW872" si="8223">(BL872*BR872+BM872*BQ872+BN872*BR875+BO872*BQ875)</f>
        <v>-90.081182320728843</v>
      </c>
      <c r="BX872" s="2">
        <f t="shared" ref="BX872" si="8224">BL872*BS872+BN872*BS875-BM872*BT872-BO872*BT875</f>
        <v>0</v>
      </c>
      <c r="BY872" s="8">
        <f t="shared" ref="BY872" si="8225">(BL872*BT872+BM872*BS872+BN872*BT875+BO872*BS875)</f>
        <v>-90.081182320728843</v>
      </c>
      <c r="CA872" s="28">
        <f t="shared" ref="CA872" si="8226">20*LOG(((1+$BR$9)/$BR$9)/((BV872+BV875)^2+(BW872+BW875)^2)^0.5)</f>
        <v>-53.523922181151427</v>
      </c>
      <c r="CC872" s="114">
        <f t="shared" ref="CC872" si="8227">((BV872^2+BW872^2)^0.5)/((BV875^2+BW875^2)^0.5)</f>
        <v>0.32386997790447875</v>
      </c>
      <c r="CD872" s="13"/>
      <c r="CE872" s="33"/>
      <c r="CF872" s="33"/>
      <c r="CG872" s="33"/>
      <c r="CH872" s="33"/>
    </row>
    <row r="873" spans="2:86" ht="18.600000000000001" customHeight="1" thickBot="1">
      <c r="D873" s="3"/>
      <c r="G873" s="4"/>
      <c r="I873" s="3"/>
      <c r="L873" s="4"/>
      <c r="N873" s="3"/>
      <c r="Q873" s="4"/>
      <c r="S873" s="3"/>
      <c r="V873" s="4"/>
      <c r="X873" s="3"/>
      <c r="AA873" s="4"/>
      <c r="AC873" s="3"/>
      <c r="AF873" s="4"/>
      <c r="AH873" s="3"/>
      <c r="AK873" s="4"/>
      <c r="AM873" s="3"/>
      <c r="AP873" s="4"/>
      <c r="AR873" s="3"/>
      <c r="AU873" s="4"/>
      <c r="AW873" s="3"/>
      <c r="AZ873" s="4"/>
      <c r="BB873" s="3"/>
      <c r="BE873" s="4"/>
      <c r="BG873" s="3"/>
      <c r="BJ873" s="4"/>
      <c r="BL873" s="3"/>
      <c r="BO873" s="4"/>
      <c r="BQ873" s="16"/>
      <c r="BR873" s="14"/>
      <c r="BS873" s="14"/>
      <c r="BT873" s="17"/>
      <c r="BV873" s="3"/>
      <c r="BY873" s="4"/>
      <c r="CC873" s="115"/>
      <c r="CD873" s="13"/>
      <c r="CE873" s="33"/>
      <c r="CF873" s="33"/>
      <c r="CG873" s="33"/>
      <c r="CH873" s="33"/>
    </row>
    <row r="874" spans="2:86" ht="18.600000000000001" customHeight="1" thickBot="1">
      <c r="D874" s="271" t="s">
        <v>141</v>
      </c>
      <c r="E874" s="272"/>
      <c r="F874" s="273" t="s">
        <v>142</v>
      </c>
      <c r="G874" s="274"/>
      <c r="H874" s="237"/>
      <c r="I874" s="271" t="s">
        <v>143</v>
      </c>
      <c r="J874" s="272"/>
      <c r="K874" s="273" t="s">
        <v>144</v>
      </c>
      <c r="L874" s="274"/>
      <c r="N874" s="262" t="s">
        <v>145</v>
      </c>
      <c r="O874" s="263"/>
      <c r="P874" s="264" t="s">
        <v>146</v>
      </c>
      <c r="Q874" s="265"/>
      <c r="S874" s="271" t="s">
        <v>147</v>
      </c>
      <c r="T874" s="272"/>
      <c r="U874" s="273" t="s">
        <v>148</v>
      </c>
      <c r="V874" s="274"/>
      <c r="W874" s="20"/>
      <c r="X874" s="262" t="s">
        <v>149</v>
      </c>
      <c r="Y874" s="263"/>
      <c r="Z874" s="264" t="s">
        <v>150</v>
      </c>
      <c r="AA874" s="265"/>
      <c r="AB874" s="20"/>
      <c r="AC874" s="271" t="s">
        <v>151</v>
      </c>
      <c r="AD874" s="272"/>
      <c r="AE874" s="273" t="s">
        <v>152</v>
      </c>
      <c r="AF874" s="274"/>
      <c r="AG874" s="20"/>
      <c r="AH874" s="262" t="s">
        <v>153</v>
      </c>
      <c r="AI874" s="263"/>
      <c r="AJ874" s="264" t="s">
        <v>154</v>
      </c>
      <c r="AK874" s="265"/>
      <c r="AL874" s="20"/>
      <c r="AM874" s="271" t="s">
        <v>155</v>
      </c>
      <c r="AN874" s="272"/>
      <c r="AO874" s="273" t="s">
        <v>156</v>
      </c>
      <c r="AP874" s="274"/>
      <c r="AR874" s="262" t="s">
        <v>157</v>
      </c>
      <c r="AS874" s="263"/>
      <c r="AT874" s="264" t="s">
        <v>158</v>
      </c>
      <c r="AU874" s="265"/>
      <c r="AV874" s="41"/>
      <c r="AW874" s="271" t="s">
        <v>159</v>
      </c>
      <c r="AX874" s="272"/>
      <c r="AY874" s="273" t="s">
        <v>160</v>
      </c>
      <c r="AZ874" s="274"/>
      <c r="BA874" s="20"/>
      <c r="BB874" s="262" t="s">
        <v>161</v>
      </c>
      <c r="BC874" s="263"/>
      <c r="BD874" s="264" t="s">
        <v>162</v>
      </c>
      <c r="BE874" s="265"/>
      <c r="BF874" s="41"/>
      <c r="BG874" s="271" t="s">
        <v>163</v>
      </c>
      <c r="BH874" s="272"/>
      <c r="BI874" s="273" t="s">
        <v>164</v>
      </c>
      <c r="BJ874" s="274"/>
      <c r="BK874" s="41"/>
      <c r="BL874" s="262" t="s">
        <v>165</v>
      </c>
      <c r="BM874" s="263"/>
      <c r="BN874" s="264" t="s">
        <v>166</v>
      </c>
      <c r="BO874" s="265"/>
      <c r="BP874" s="41"/>
      <c r="BQ874" s="271" t="s">
        <v>167</v>
      </c>
      <c r="BR874" s="272"/>
      <c r="BS874" s="273" t="s">
        <v>168</v>
      </c>
      <c r="BT874" s="274"/>
      <c r="BU874" s="20"/>
      <c r="BV874" s="262" t="s">
        <v>169</v>
      </c>
      <c r="BW874" s="263"/>
      <c r="BX874" s="264" t="s">
        <v>170</v>
      </c>
      <c r="BY874" s="265"/>
      <c r="CA874" s="55" t="s">
        <v>35</v>
      </c>
      <c r="CC874" s="116" t="s">
        <v>75</v>
      </c>
      <c r="CD874" s="13"/>
      <c r="CE874" s="33"/>
      <c r="CF874" s="33"/>
      <c r="CG874" s="33"/>
      <c r="CH874" s="33"/>
    </row>
    <row r="875" spans="2:86" ht="18.600000000000001" customHeight="1" thickTop="1" thickBot="1">
      <c r="D875" s="1">
        <v>0</v>
      </c>
      <c r="E875" s="9">
        <f t="shared" ref="E875" si="8228">$E$9*$B872</f>
        <v>2.9420000000000002</v>
      </c>
      <c r="F875" s="2">
        <v>1</v>
      </c>
      <c r="G875" s="8">
        <v>0</v>
      </c>
      <c r="I875" s="1">
        <v>0</v>
      </c>
      <c r="J875" s="9">
        <v>0</v>
      </c>
      <c r="K875" s="2">
        <v>1</v>
      </c>
      <c r="L875" s="8">
        <v>0</v>
      </c>
      <c r="N875" s="1">
        <f t="shared" ref="N875" si="8229">D875*I872+F875*I875-E875*J872-G875*J875</f>
        <v>0</v>
      </c>
      <c r="O875" s="9">
        <f t="shared" ref="O875" si="8230">(D875*J872+E875*I872+F875*J875+G875*I875)</f>
        <v>2.9420000000000002</v>
      </c>
      <c r="P875" s="2">
        <f t="shared" ref="P875" si="8231">D875*K872+F875*K875-E875*L872-G875*L875</f>
        <v>20.621454878020018</v>
      </c>
      <c r="Q875" s="8">
        <f t="shared" ref="Q875" si="8232">(D875*L872+E875*K872+F875*L875+G875*K875)</f>
        <v>0</v>
      </c>
      <c r="S875" s="1">
        <v>0</v>
      </c>
      <c r="T875" s="9">
        <f t="shared" ref="T875" si="8233">$T$9*$B872</f>
        <v>3.7782500000000003</v>
      </c>
      <c r="U875" s="2">
        <v>1</v>
      </c>
      <c r="V875" s="8">
        <v>0</v>
      </c>
      <c r="X875" s="1">
        <f t="shared" ref="X875" si="8234">N875*S872+P875*S875-O875*T872-Q875*T875</f>
        <v>0</v>
      </c>
      <c r="Y875" s="9">
        <f t="shared" ref="Y875" si="8235">(N875*T872+O875*S872+P875*T875+Q875*S875)</f>
        <v>80.855011892879133</v>
      </c>
      <c r="Z875" s="2">
        <f t="shared" ref="Z875" si="8236">N875*U872+P875*U875-O875*V872-Q875*V875</f>
        <v>20.621454878020018</v>
      </c>
      <c r="AA875" s="8">
        <f t="shared" ref="AA875" si="8237">(N875*V872+O875*U872+P875*V875+Q875*U875)</f>
        <v>0</v>
      </c>
      <c r="AB875" s="20"/>
      <c r="AC875" s="1">
        <v>0</v>
      </c>
      <c r="AD875" s="9">
        <v>0</v>
      </c>
      <c r="AE875" s="2">
        <v>1</v>
      </c>
      <c r="AF875" s="8">
        <v>0</v>
      </c>
      <c r="AH875" s="1">
        <f t="shared" ref="AH875" si="8238">X875*AC872+Z875*AC875-Y875*AD872-AA875*AD875</f>
        <v>0</v>
      </c>
      <c r="AI875" s="9">
        <f t="shared" ref="AI875" si="8239">(X875*AD872+Y875*AC872+Z875*AD875+AA875*AC875)</f>
        <v>80.855011892879133</v>
      </c>
      <c r="AJ875" s="2">
        <f t="shared" ref="AJ875" si="8240">X875*AE872+Z875*AE875-Y875*AF872-AA875*AF875</f>
        <v>61.560415099603539</v>
      </c>
      <c r="AK875" s="8">
        <f t="shared" ref="AK875" si="8241">(X875*AF872+Y875*AE872+Z875*AF875+AA875*AE875)</f>
        <v>0</v>
      </c>
      <c r="AM875" s="1">
        <v>0</v>
      </c>
      <c r="AN875" s="9">
        <f t="shared" ref="AN875" si="8242">$AN$9*$B872</f>
        <v>3.1945000000000001</v>
      </c>
      <c r="AO875" s="2">
        <v>1</v>
      </c>
      <c r="AP875" s="8">
        <v>0</v>
      </c>
      <c r="AR875" s="1">
        <f t="shared" ref="AR875" si="8243">AH875*AM872+AJ875*AM875-AI875*AN872-AK875*AN875</f>
        <v>0</v>
      </c>
      <c r="AS875" s="9">
        <f t="shared" ref="AS875" si="8244">(AH875*AN872+AI875*AM872+AJ875*AN875+AK875*AM875)</f>
        <v>277.50975792856264</v>
      </c>
      <c r="AT875" s="2">
        <f t="shared" ref="AT875" si="8245">AH875*AO872+AJ875*AO875-AI875*AP872-AK875*AP875</f>
        <v>61.560415099603539</v>
      </c>
      <c r="AU875" s="8">
        <f t="shared" ref="AU875" si="8246">(AH875*AP872+AI875*AO872+AJ875*AP875+AK875*AO875)</f>
        <v>0</v>
      </c>
      <c r="AV875" s="20"/>
      <c r="AW875" s="1">
        <v>0</v>
      </c>
      <c r="AX875" s="9">
        <v>0</v>
      </c>
      <c r="AY875" s="2">
        <v>1</v>
      </c>
      <c r="AZ875" s="8">
        <v>0</v>
      </c>
      <c r="BB875" s="1">
        <f t="shared" ref="BB875" si="8247">AR875*AW872+AT875*AW875-AS875*AX872-AU875*AX875</f>
        <v>0</v>
      </c>
      <c r="BC875" s="9">
        <f t="shared" ref="BC875" si="8248">(AR875*AX872+AS875*AW872+AT875*AX875+AU875*AW875)</f>
        <v>277.50975792856264</v>
      </c>
      <c r="BD875" s="2">
        <f t="shared" ref="BD875" si="8249">AR875*AY872+AT875*AY875-AS875*AZ872-AU875*AZ875</f>
        <v>278.14321273482659</v>
      </c>
      <c r="BE875" s="8">
        <f t="shared" ref="BE875" si="8250">(AR875*AZ872+AS875*AY872+AT875*AZ875+AU875*AY875)</f>
        <v>0</v>
      </c>
      <c r="BG875" s="1">
        <v>0</v>
      </c>
      <c r="BH875" s="9">
        <f t="shared" ref="BH875" si="8251">$BH$9*$B872</f>
        <v>2.09</v>
      </c>
      <c r="BI875" s="2">
        <v>1</v>
      </c>
      <c r="BJ875" s="8">
        <v>0</v>
      </c>
      <c r="BK875" s="20"/>
      <c r="BL875" s="1">
        <f t="shared" ref="BL875" si="8252">BB875*BG872+BD875*BG875-BC875*BH872-BE875*BH875</f>
        <v>0</v>
      </c>
      <c r="BM875" s="9">
        <f t="shared" ref="BM875" si="8253">(BB875*BH872+BC875*BG872+BD875*BH875+BE875*BG875)</f>
        <v>858.8290725443502</v>
      </c>
      <c r="BN875" s="2">
        <f t="shared" ref="BN875" si="8254">BB875*BI872+BD875*BI875-BC875*BJ872-BE875*BJ875</f>
        <v>278.14321273482659</v>
      </c>
      <c r="BO875" s="8">
        <f t="shared" ref="BO875" si="8255">(BB875*BJ872+BC875*BI872+BD875*BJ875+BE875*BI875)</f>
        <v>0</v>
      </c>
      <c r="BP875" s="20"/>
      <c r="BQ875" s="18">
        <f t="shared" ref="BQ875:BQ938" si="8256">1/$BR$9</f>
        <v>1</v>
      </c>
      <c r="BR875" s="25">
        <v>0</v>
      </c>
      <c r="BS875" s="19">
        <v>1</v>
      </c>
      <c r="BT875" s="24">
        <v>0</v>
      </c>
      <c r="BV875" s="1">
        <f t="shared" ref="BV875" si="8257">BL875*BQ872+BN875*BQ875-BM875*BR872-BO875*BR875</f>
        <v>278.14321273482659</v>
      </c>
      <c r="BW875" s="9">
        <f t="shared" ref="BW875" si="8258">(BL875*BR872+BM875*BQ872+BN875*BR875+BO875*BQ875)</f>
        <v>858.8290725443502</v>
      </c>
      <c r="BX875" s="2">
        <f t="shared" ref="BX875" si="8259">BL875*BS872+BN875*BS875-BM875*BT872-BO875*BT875</f>
        <v>278.14321273482659</v>
      </c>
      <c r="BY875" s="8">
        <f t="shared" ref="BY875" si="8260">(BL875*BT872+BM875*BS872+BN875*BT875+BO875*BS875)</f>
        <v>0</v>
      </c>
      <c r="CA875" s="56">
        <f t="shared" ref="CA875" si="8261">(180/PI())*ATAN(-1*(BW872+BW875)/(BV872+BV875))</f>
        <v>-54.109203032969901</v>
      </c>
      <c r="CC875" s="117">
        <f t="shared" ref="CC875" si="8262">20*LOG(((1-(10^(CA872/20)^2)*(1-((1-CC872)/(1+CC872))^2))^0.5))</f>
        <v>-1.4260436597649475E-5</v>
      </c>
      <c r="CD875" s="13"/>
      <c r="CE875" s="33"/>
      <c r="CF875" s="33"/>
      <c r="CG875" s="33"/>
      <c r="CH875" s="33"/>
    </row>
    <row r="876" spans="2:86" ht="18.600000000000001" customHeight="1"/>
    <row r="877" spans="2:86" ht="18.600000000000001" customHeight="1" thickBot="1">
      <c r="E877" s="6" t="s">
        <v>3</v>
      </c>
      <c r="J877" s="6" t="s">
        <v>5</v>
      </c>
      <c r="O877" s="6" t="s">
        <v>10</v>
      </c>
      <c r="T877" s="6" t="s">
        <v>6</v>
      </c>
      <c r="Y877" s="6" t="s">
        <v>11</v>
      </c>
      <c r="AD877" s="6" t="s">
        <v>12</v>
      </c>
      <c r="AI877" s="6" t="s">
        <v>13</v>
      </c>
      <c r="AN877" s="6" t="s">
        <v>14</v>
      </c>
      <c r="AS877" s="6" t="s">
        <v>15</v>
      </c>
      <c r="AX877" s="6" t="s">
        <v>19</v>
      </c>
      <c r="BC877" s="6" t="s">
        <v>17</v>
      </c>
      <c r="BH877" s="6" t="s">
        <v>20</v>
      </c>
      <c r="BM877" s="6" t="s">
        <v>18</v>
      </c>
      <c r="BQ877" s="26" t="s">
        <v>16</v>
      </c>
      <c r="BR877" s="26"/>
      <c r="BS877" s="21"/>
      <c r="BT877" s="21"/>
      <c r="BU877" s="21"/>
      <c r="BV877" s="21"/>
      <c r="BW877" s="26" t="s">
        <v>21</v>
      </c>
      <c r="BX877" s="21"/>
      <c r="BY877" s="21"/>
    </row>
    <row r="878" spans="2:86" ht="18.600000000000001" customHeight="1" thickBot="1">
      <c r="B878" s="11"/>
      <c r="D878" s="266" t="s">
        <v>113</v>
      </c>
      <c r="E878" s="267"/>
      <c r="F878" s="268" t="s">
        <v>114</v>
      </c>
      <c r="G878" s="269"/>
      <c r="H878" s="237"/>
      <c r="I878" s="262" t="s">
        <v>0</v>
      </c>
      <c r="J878" s="263"/>
      <c r="K878" s="264" t="s">
        <v>1</v>
      </c>
      <c r="L878" s="265"/>
      <c r="M878" s="21"/>
      <c r="N878" s="262" t="s">
        <v>115</v>
      </c>
      <c r="O878" s="263"/>
      <c r="P878" s="264" t="s">
        <v>116</v>
      </c>
      <c r="Q878" s="265"/>
      <c r="R878" s="21"/>
      <c r="S878" s="266" t="s">
        <v>117</v>
      </c>
      <c r="T878" s="267"/>
      <c r="U878" s="268" t="s">
        <v>118</v>
      </c>
      <c r="V878" s="269"/>
      <c r="W878" s="20"/>
      <c r="X878" s="262" t="s">
        <v>119</v>
      </c>
      <c r="Y878" s="263"/>
      <c r="Z878" s="264" t="s">
        <v>120</v>
      </c>
      <c r="AA878" s="265"/>
      <c r="AB878" s="20"/>
      <c r="AC878" s="262" t="s">
        <v>121</v>
      </c>
      <c r="AD878" s="263"/>
      <c r="AE878" s="264" t="s">
        <v>7</v>
      </c>
      <c r="AF878" s="265"/>
      <c r="AG878" s="20"/>
      <c r="AH878" s="262" t="s">
        <v>122</v>
      </c>
      <c r="AI878" s="263"/>
      <c r="AJ878" s="264" t="s">
        <v>123</v>
      </c>
      <c r="AK878" s="265"/>
      <c r="AL878" s="20"/>
      <c r="AM878" s="266" t="s">
        <v>124</v>
      </c>
      <c r="AN878" s="267"/>
      <c r="AO878" s="268" t="s">
        <v>125</v>
      </c>
      <c r="AP878" s="269"/>
      <c r="AQ878" s="21"/>
      <c r="AR878" s="262" t="s">
        <v>126</v>
      </c>
      <c r="AS878" s="263"/>
      <c r="AT878" s="264" t="s">
        <v>2</v>
      </c>
      <c r="AU878" s="265"/>
      <c r="AV878" s="41"/>
      <c r="AW878" s="262" t="s">
        <v>127</v>
      </c>
      <c r="AX878" s="263"/>
      <c r="AY878" s="264" t="s">
        <v>128</v>
      </c>
      <c r="AZ878" s="265"/>
      <c r="BA878" s="20"/>
      <c r="BB878" s="262" t="s">
        <v>129</v>
      </c>
      <c r="BC878" s="263"/>
      <c r="BD878" s="264" t="s">
        <v>130</v>
      </c>
      <c r="BE878" s="265"/>
      <c r="BF878" s="41"/>
      <c r="BG878" s="266" t="s">
        <v>131</v>
      </c>
      <c r="BH878" s="267"/>
      <c r="BI878" s="268" t="s">
        <v>132</v>
      </c>
      <c r="BJ878" s="269"/>
      <c r="BK878" s="41"/>
      <c r="BL878" s="262" t="s">
        <v>133</v>
      </c>
      <c r="BM878" s="263"/>
      <c r="BN878" s="264" t="s">
        <v>134</v>
      </c>
      <c r="BO878" s="265"/>
      <c r="BP878" s="41"/>
      <c r="BQ878" s="262" t="s">
        <v>135</v>
      </c>
      <c r="BR878" s="263"/>
      <c r="BS878" s="264" t="s">
        <v>136</v>
      </c>
      <c r="BT878" s="265"/>
      <c r="BU878" s="20"/>
      <c r="BV878" s="262" t="s">
        <v>137</v>
      </c>
      <c r="BW878" s="263"/>
      <c r="BX878" s="264" t="s">
        <v>138</v>
      </c>
      <c r="BY878" s="265"/>
      <c r="CA878" s="27" t="s">
        <v>8</v>
      </c>
      <c r="CC878" s="113" t="s">
        <v>74</v>
      </c>
      <c r="CD878" s="13"/>
      <c r="CE878" s="33"/>
      <c r="CF878" s="33"/>
      <c r="CG878" s="33"/>
      <c r="CH878" s="33"/>
    </row>
    <row r="879" spans="2:86" ht="18.600000000000001" customHeight="1" thickTop="1" thickBot="1">
      <c r="B879" s="37">
        <v>2.52</v>
      </c>
      <c r="D879" s="1">
        <v>1</v>
      </c>
      <c r="E879" s="7">
        <v>0</v>
      </c>
      <c r="F879" s="2">
        <v>0</v>
      </c>
      <c r="G879" s="8">
        <v>0</v>
      </c>
      <c r="I879" s="1">
        <v>1</v>
      </c>
      <c r="J879" s="9">
        <v>0</v>
      </c>
      <c r="K879" s="2">
        <v>0</v>
      </c>
      <c r="L879" s="8">
        <f t="shared" ref="L879:L942" si="8263">IF(0=(1-$J$9*$K$9*$B879^2),10^18,$B879*$K$9/(1-$J$9*$K$9*$B879^2))</f>
        <v>-6.3908727266576966</v>
      </c>
      <c r="N879" s="1">
        <f t="shared" ref="N879" si="8264">D879*I879+F879*I882-E879*J879-G879*J882</f>
        <v>1</v>
      </c>
      <c r="O879" s="9">
        <f t="shared" ref="O879" si="8265">(D879*J879+E879*I879+F879*J882+G879*I882)</f>
        <v>0</v>
      </c>
      <c r="P879" s="2">
        <f t="shared" ref="P879" si="8266">D879*K879+F879*K882-E879*L879-G879*L882</f>
        <v>0</v>
      </c>
      <c r="Q879" s="8">
        <f t="shared" ref="Q879" si="8267">(D879*L879+E879*K879+F879*L882+G879*K882)</f>
        <v>-6.3908727266576966</v>
      </c>
      <c r="S879" s="1">
        <v>1</v>
      </c>
      <c r="T879" s="7">
        <v>0</v>
      </c>
      <c r="U879" s="2">
        <v>0</v>
      </c>
      <c r="V879" s="8">
        <v>0</v>
      </c>
      <c r="X879" s="1">
        <f t="shared" ref="X879" si="8268">N879*S879+P879*S882-O879*T879-Q879*T882</f>
        <v>25.3394853985304</v>
      </c>
      <c r="Y879" s="9">
        <f t="shared" ref="Y879" si="8269">(N879*T879+O879*S879+P879*T882+Q879*S882)</f>
        <v>0</v>
      </c>
      <c r="Z879" s="2">
        <f t="shared" ref="Z879" si="8270">N879*U879+P879*U882-O879*V879-Q879*V882</f>
        <v>0</v>
      </c>
      <c r="AA879" s="8">
        <f t="shared" ref="AA879" si="8271">(N879*V879+O879*U879+P879*V882+Q879*U882)</f>
        <v>-6.3908727266576966</v>
      </c>
      <c r="AB879" s="20"/>
      <c r="AC879" s="1">
        <v>1</v>
      </c>
      <c r="AD879" s="9">
        <v>0</v>
      </c>
      <c r="AE879" s="2">
        <v>0</v>
      </c>
      <c r="AF879" s="8">
        <f t="shared" ref="AF879:AF942" si="8272">IF(0=(1-$AE$9*$AD$9*$B879^2),10^18,$B879*$AE$9/(1-$AE$9*$AD$9*$B879^2))</f>
        <v>-0.50009536239216801</v>
      </c>
      <c r="AH879" s="1">
        <f t="shared" ref="AH879" si="8273">X879*AC879+Z879*AC882-Y879*AD879-AA879*AD882</f>
        <v>25.3394853985304</v>
      </c>
      <c r="AI879" s="9">
        <f t="shared" ref="AI879" si="8274">(X879*AD879+Y879*AC879+Z879*AD882+AA879*AC882)</f>
        <v>0</v>
      </c>
      <c r="AJ879" s="2">
        <f t="shared" ref="AJ879" si="8275">X879*AE879+Z879*AE882-Y879*AF879-AA879*AF882</f>
        <v>0</v>
      </c>
      <c r="AK879" s="8">
        <f t="shared" ref="AK879" si="8276">(X879*AF879+Y879*AE879+Z879*AF882+AA879*AE882)</f>
        <v>-19.063031859866808</v>
      </c>
      <c r="AM879" s="1">
        <v>1</v>
      </c>
      <c r="AN879" s="7">
        <v>0</v>
      </c>
      <c r="AO879" s="2">
        <v>0</v>
      </c>
      <c r="AP879" s="8">
        <v>0</v>
      </c>
      <c r="AR879" s="1">
        <f t="shared" ref="AR879" si="8277">AH879*AM879+AJ879*AM882-AI879*AN879-AK879*AN882</f>
        <v>86.723515517085673</v>
      </c>
      <c r="AS879" s="9">
        <f t="shared" ref="AS879" si="8278">(AH879*AN879+AI879*AM879+AJ879*AN882+AK879*AM882)</f>
        <v>0</v>
      </c>
      <c r="AT879" s="2">
        <f t="shared" ref="AT879" si="8279">AH879*AO879+AJ879*AO882-AI879*AP879-AK879*AP882</f>
        <v>0</v>
      </c>
      <c r="AU879" s="8">
        <f t="shared" ref="AU879" si="8280">(AH879*AP879+AI879*AO879+AJ879*AP882+AK879*AO882)</f>
        <v>-19.063031859866808</v>
      </c>
      <c r="AV879" s="20"/>
      <c r="AW879" s="1">
        <v>1</v>
      </c>
      <c r="AX879" s="9">
        <v>0</v>
      </c>
      <c r="AY879" s="2">
        <v>0</v>
      </c>
      <c r="AZ879" s="8">
        <f t="shared" ref="AZ879:AZ942" si="8281">IF(0=(1-$AX$9*$AY$9*$B879^2),10^18,$B879*$AY$9/(1-$AX$9*$AY$9*$B879^2))</f>
        <v>-0.76951958396850551</v>
      </c>
      <c r="BB879" s="1">
        <f t="shared" ref="BB879" si="8282">AR879*AW879+AT879*AW882-AS879*AX879-AU879*AX882</f>
        <v>86.723515517085673</v>
      </c>
      <c r="BC879" s="9">
        <f t="shared" ref="BC879" si="8283">(AR879*AX879+AS879*AW879+AT879*AX882+AU879*AW882)</f>
        <v>0</v>
      </c>
      <c r="BD879" s="2">
        <f t="shared" ref="BD879" si="8284">AR879*AY879+AT879*AY882-AS879*AZ879-AU879*AZ882</f>
        <v>0</v>
      </c>
      <c r="BE879" s="8">
        <f t="shared" ref="BE879" si="8285">(AR879*AZ879+AS879*AY879+AT879*AZ882+AU879*AY882)</f>
        <v>-85.798475440860813</v>
      </c>
      <c r="BG879" s="1">
        <v>1</v>
      </c>
      <c r="BH879" s="7">
        <v>0</v>
      </c>
      <c r="BI879" s="2">
        <v>0</v>
      </c>
      <c r="BJ879" s="8">
        <v>0</v>
      </c>
      <c r="BK879" s="20"/>
      <c r="BL879" s="1">
        <f t="shared" ref="BL879" si="8286">BB879*BG879+BD879*BG882-BC879*BH879-BE879*BH882</f>
        <v>267.47687969785596</v>
      </c>
      <c r="BM879" s="9">
        <f t="shared" ref="BM879" si="8287">(BB879*BH879+BC879*BG879+BD879*BH882+BE879*BG882)</f>
        <v>0</v>
      </c>
      <c r="BN879" s="2">
        <f t="shared" ref="BN879" si="8288">BB879*BI879+BD879*BI882-BC879*BJ879-BE879*BJ882</f>
        <v>0</v>
      </c>
      <c r="BO879" s="8">
        <f t="shared" ref="BO879" si="8289">(BB879*BJ879+BC879*BI879+BD879*BJ882+BE879*BI882)</f>
        <v>-85.798475440860813</v>
      </c>
      <c r="BP879" s="20"/>
      <c r="BQ879" s="16">
        <v>1</v>
      </c>
      <c r="BR879" s="23">
        <v>0</v>
      </c>
      <c r="BS879" s="14">
        <v>0</v>
      </c>
      <c r="BT879" s="22">
        <v>0</v>
      </c>
      <c r="BV879" s="1">
        <f t="shared" ref="BV879" si="8290">BL879*BQ879+BN879*BQ882-BM879*BR879-BO879*BR882</f>
        <v>267.47687969785596</v>
      </c>
      <c r="BW879" s="9">
        <f t="shared" ref="BW879" si="8291">(BL879*BR879+BM879*BQ879+BN879*BR882+BO879*BQ882)</f>
        <v>-85.798475440860813</v>
      </c>
      <c r="BX879" s="2">
        <f t="shared" ref="BX879" si="8292">BL879*BS879+BN879*BS882-BM879*BT879-BO879*BT882</f>
        <v>0</v>
      </c>
      <c r="BY879" s="8">
        <f t="shared" ref="BY879" si="8293">(BL879*BT879+BM879*BS879+BN879*BT882+BO879*BS882)</f>
        <v>-85.798475440860813</v>
      </c>
      <c r="CA879" s="28">
        <f t="shared" ref="CA879" si="8294">20*LOG(((1+$BR$9)/$BR$9)/((BV879+BV882)^2+(BW879+BW882)^2)^0.5)</f>
        <v>-53.25166699802503</v>
      </c>
      <c r="CC879" s="114">
        <f t="shared" ref="CC879" si="8295">((BV879^2+BW879^2)^0.5)/((BV882^2+BW882^2)^0.5)</f>
        <v>0.32078072659756529</v>
      </c>
      <c r="CD879" s="13"/>
      <c r="CE879" s="33"/>
      <c r="CF879" s="33"/>
      <c r="CG879" s="33"/>
      <c r="CH879" s="33"/>
    </row>
    <row r="880" spans="2:86" ht="18.600000000000001" customHeight="1" thickBot="1">
      <c r="D880" s="3"/>
      <c r="G880" s="4"/>
      <c r="I880" s="3"/>
      <c r="L880" s="4"/>
      <c r="N880" s="3"/>
      <c r="Q880" s="4"/>
      <c r="S880" s="3"/>
      <c r="V880" s="4"/>
      <c r="X880" s="3"/>
      <c r="AA880" s="4"/>
      <c r="AC880" s="3"/>
      <c r="AF880" s="4"/>
      <c r="AH880" s="3"/>
      <c r="AK880" s="4"/>
      <c r="AM880" s="3"/>
      <c r="AP880" s="4"/>
      <c r="AR880" s="3"/>
      <c r="AU880" s="4"/>
      <c r="AW880" s="3"/>
      <c r="AZ880" s="4"/>
      <c r="BB880" s="3"/>
      <c r="BE880" s="4"/>
      <c r="BG880" s="3"/>
      <c r="BJ880" s="4"/>
      <c r="BL880" s="3"/>
      <c r="BO880" s="4"/>
      <c r="BQ880" s="16"/>
      <c r="BR880" s="14"/>
      <c r="BS880" s="14"/>
      <c r="BT880" s="17"/>
      <c r="BV880" s="3"/>
      <c r="BY880" s="4"/>
      <c r="CC880" s="115"/>
      <c r="CD880" s="13"/>
      <c r="CE880" s="33"/>
      <c r="CF880" s="33"/>
      <c r="CG880" s="33"/>
      <c r="CH880" s="33"/>
    </row>
    <row r="881" spans="2:86" ht="18.600000000000001" customHeight="1" thickBot="1">
      <c r="D881" s="271" t="s">
        <v>141</v>
      </c>
      <c r="E881" s="272"/>
      <c r="F881" s="273" t="s">
        <v>142</v>
      </c>
      <c r="G881" s="274"/>
      <c r="H881" s="237"/>
      <c r="I881" s="271" t="s">
        <v>143</v>
      </c>
      <c r="J881" s="272"/>
      <c r="K881" s="273" t="s">
        <v>144</v>
      </c>
      <c r="L881" s="274"/>
      <c r="N881" s="262" t="s">
        <v>145</v>
      </c>
      <c r="O881" s="263"/>
      <c r="P881" s="264" t="s">
        <v>146</v>
      </c>
      <c r="Q881" s="265"/>
      <c r="S881" s="271" t="s">
        <v>147</v>
      </c>
      <c r="T881" s="272"/>
      <c r="U881" s="273" t="s">
        <v>148</v>
      </c>
      <c r="V881" s="274"/>
      <c r="W881" s="20"/>
      <c r="X881" s="262" t="s">
        <v>149</v>
      </c>
      <c r="Y881" s="263"/>
      <c r="Z881" s="264" t="s">
        <v>150</v>
      </c>
      <c r="AA881" s="265"/>
      <c r="AB881" s="20"/>
      <c r="AC881" s="271" t="s">
        <v>151</v>
      </c>
      <c r="AD881" s="272"/>
      <c r="AE881" s="273" t="s">
        <v>152</v>
      </c>
      <c r="AF881" s="274"/>
      <c r="AG881" s="20"/>
      <c r="AH881" s="262" t="s">
        <v>153</v>
      </c>
      <c r="AI881" s="263"/>
      <c r="AJ881" s="264" t="s">
        <v>154</v>
      </c>
      <c r="AK881" s="265"/>
      <c r="AL881" s="20"/>
      <c r="AM881" s="271" t="s">
        <v>155</v>
      </c>
      <c r="AN881" s="272"/>
      <c r="AO881" s="273" t="s">
        <v>156</v>
      </c>
      <c r="AP881" s="274"/>
      <c r="AR881" s="262" t="s">
        <v>157</v>
      </c>
      <c r="AS881" s="263"/>
      <c r="AT881" s="264" t="s">
        <v>158</v>
      </c>
      <c r="AU881" s="265"/>
      <c r="AV881" s="41"/>
      <c r="AW881" s="271" t="s">
        <v>159</v>
      </c>
      <c r="AX881" s="272"/>
      <c r="AY881" s="273" t="s">
        <v>160</v>
      </c>
      <c r="AZ881" s="274"/>
      <c r="BA881" s="20"/>
      <c r="BB881" s="262" t="s">
        <v>161</v>
      </c>
      <c r="BC881" s="263"/>
      <c r="BD881" s="264" t="s">
        <v>162</v>
      </c>
      <c r="BE881" s="265"/>
      <c r="BF881" s="41"/>
      <c r="BG881" s="271" t="s">
        <v>163</v>
      </c>
      <c r="BH881" s="272"/>
      <c r="BI881" s="273" t="s">
        <v>164</v>
      </c>
      <c r="BJ881" s="274"/>
      <c r="BK881" s="41"/>
      <c r="BL881" s="262" t="s">
        <v>165</v>
      </c>
      <c r="BM881" s="263"/>
      <c r="BN881" s="264" t="s">
        <v>166</v>
      </c>
      <c r="BO881" s="265"/>
      <c r="BP881" s="41"/>
      <c r="BQ881" s="271" t="s">
        <v>167</v>
      </c>
      <c r="BR881" s="272"/>
      <c r="BS881" s="273" t="s">
        <v>168</v>
      </c>
      <c r="BT881" s="274"/>
      <c r="BU881" s="20"/>
      <c r="BV881" s="262" t="s">
        <v>169</v>
      </c>
      <c r="BW881" s="263"/>
      <c r="BX881" s="264" t="s">
        <v>170</v>
      </c>
      <c r="BY881" s="265"/>
      <c r="CA881" s="55" t="s">
        <v>35</v>
      </c>
      <c r="CC881" s="116" t="s">
        <v>75</v>
      </c>
      <c r="CD881" s="13"/>
      <c r="CE881" s="33"/>
      <c r="CF881" s="33"/>
      <c r="CG881" s="33"/>
      <c r="CH881" s="33"/>
    </row>
    <row r="882" spans="2:86" ht="18.600000000000001" customHeight="1" thickTop="1" thickBot="1">
      <c r="D882" s="1">
        <v>0</v>
      </c>
      <c r="E882" s="9">
        <f t="shared" ref="E882" si="8296">$E$9*$B879</f>
        <v>2.9655360000000002</v>
      </c>
      <c r="F882" s="2">
        <v>1</v>
      </c>
      <c r="G882" s="8">
        <v>0</v>
      </c>
      <c r="I882" s="1">
        <v>0</v>
      </c>
      <c r="J882" s="9">
        <v>0</v>
      </c>
      <c r="K882" s="2">
        <v>1</v>
      </c>
      <c r="L882" s="8">
        <v>0</v>
      </c>
      <c r="N882" s="1">
        <f t="shared" ref="N882" si="8297">D882*I879+F882*I882-E882*J879-G882*J882</f>
        <v>0</v>
      </c>
      <c r="O882" s="9">
        <f t="shared" ref="O882" si="8298">(D882*J879+E882*I879+F882*J882+G882*I882)</f>
        <v>2.9655360000000002</v>
      </c>
      <c r="P882" s="2">
        <f t="shared" ref="P882" si="8299">D882*K879+F882*K882-E882*L879-G882*L882</f>
        <v>19.952363142321559</v>
      </c>
      <c r="Q882" s="8">
        <f t="shared" ref="Q882" si="8300">(D882*L879+E882*K879+F882*L882+G882*K882)</f>
        <v>0</v>
      </c>
      <c r="S882" s="1">
        <v>0</v>
      </c>
      <c r="T882" s="9">
        <f t="shared" ref="T882" si="8301">$T$9*$B879</f>
        <v>3.8084760000000002</v>
      </c>
      <c r="U882" s="2">
        <v>1</v>
      </c>
      <c r="V882" s="8">
        <v>0</v>
      </c>
      <c r="X882" s="1">
        <f t="shared" ref="X882" si="8302">N882*S879+P882*S882-O882*T879-Q882*T882</f>
        <v>0</v>
      </c>
      <c r="Y882" s="9">
        <f t="shared" ref="Y882" si="8303">(N882*T879+O882*S879+P882*T882+Q882*S882)</f>
        <v>78.953632170816249</v>
      </c>
      <c r="Z882" s="2">
        <f t="shared" ref="Z882" si="8304">N882*U879+P882*U882-O882*V879-Q882*V882</f>
        <v>19.952363142321559</v>
      </c>
      <c r="AA882" s="8">
        <f t="shared" ref="AA882" si="8305">(N882*V879+O882*U879+P882*V882+Q882*U882)</f>
        <v>0</v>
      </c>
      <c r="AB882" s="20"/>
      <c r="AC882" s="1">
        <v>0</v>
      </c>
      <c r="AD882" s="9">
        <v>0</v>
      </c>
      <c r="AE882" s="2">
        <v>1</v>
      </c>
      <c r="AF882" s="8">
        <v>0</v>
      </c>
      <c r="AH882" s="1">
        <f t="shared" ref="AH882" si="8306">X882*AC879+Z882*AC882-Y882*AD879-AA882*AD882</f>
        <v>0</v>
      </c>
      <c r="AI882" s="9">
        <f t="shared" ref="AI882" si="8307">(X882*AD879+Y882*AC879+Z882*AD882+AA882*AC882)</f>
        <v>78.953632170816249</v>
      </c>
      <c r="AJ882" s="2">
        <f t="shared" ref="AJ882" si="8308">X882*AE879+Z882*AE882-Y882*AF879-AA882*AF882</f>
        <v>59.436708434963847</v>
      </c>
      <c r="AK882" s="8">
        <f t="shared" ref="AK882" si="8309">(X882*AF879+Y882*AE879+Z882*AF882+AA882*AE882)</f>
        <v>0</v>
      </c>
      <c r="AM882" s="1">
        <v>0</v>
      </c>
      <c r="AN882" s="9">
        <f t="shared" ref="AN882" si="8310">$AN$9*$B879</f>
        <v>3.220056</v>
      </c>
      <c r="AO882" s="2">
        <v>1</v>
      </c>
      <c r="AP882" s="8">
        <v>0</v>
      </c>
      <c r="AR882" s="1">
        <f t="shared" ref="AR882" si="8311">AH882*AM879+AJ882*AM882-AI882*AN879-AK882*AN882</f>
        <v>0</v>
      </c>
      <c r="AS882" s="9">
        <f t="shared" ref="AS882" si="8312">(AH882*AN879+AI882*AM879+AJ882*AN882+AK882*AM882)</f>
        <v>270.34316178707218</v>
      </c>
      <c r="AT882" s="2">
        <f t="shared" ref="AT882" si="8313">AH882*AO879+AJ882*AO882-AI882*AP879-AK882*AP882</f>
        <v>59.436708434963847</v>
      </c>
      <c r="AU882" s="8">
        <f t="shared" ref="AU882" si="8314">(AH882*AP879+AI882*AO879+AJ882*AP882+AK882*AO882)</f>
        <v>0</v>
      </c>
      <c r="AV882" s="20"/>
      <c r="AW882" s="1">
        <v>0</v>
      </c>
      <c r="AX882" s="9">
        <v>0</v>
      </c>
      <c r="AY882" s="2">
        <v>1</v>
      </c>
      <c r="AZ882" s="8">
        <v>0</v>
      </c>
      <c r="BB882" s="1">
        <f t="shared" ref="BB882" si="8315">AR882*AW879+AT882*AW882-AS882*AX879-AU882*AX882</f>
        <v>0</v>
      </c>
      <c r="BC882" s="9">
        <f t="shared" ref="BC882" si="8316">(AR882*AX879+AS882*AW879+AT882*AX882+AU882*AW882)</f>
        <v>270.34316178707218</v>
      </c>
      <c r="BD882" s="2">
        <f t="shared" ref="BD882" si="8317">AR882*AY879+AT882*AY882-AS882*AZ879-AU882*AZ882</f>
        <v>267.47106582208198</v>
      </c>
      <c r="BE882" s="8">
        <f t="shared" ref="BE882" si="8318">(AR882*AZ879+AS882*AY879+AT882*AZ882+AU882*AY882)</f>
        <v>0</v>
      </c>
      <c r="BG882" s="1">
        <v>0</v>
      </c>
      <c r="BH882" s="9">
        <f t="shared" ref="BH882" si="8319">$BH$9*$B879</f>
        <v>2.1067200000000001</v>
      </c>
      <c r="BI882" s="2">
        <v>1</v>
      </c>
      <c r="BJ882" s="8">
        <v>0</v>
      </c>
      <c r="BK882" s="20"/>
      <c r="BL882" s="1">
        <f t="shared" ref="BL882" si="8320">BB882*BG879+BD882*BG882-BC882*BH879-BE882*BH882</f>
        <v>0</v>
      </c>
      <c r="BM882" s="9">
        <f t="shared" ref="BM882" si="8321">(BB882*BH879+BC882*BG879+BD882*BH882+BE882*BG882)</f>
        <v>833.82980557576877</v>
      </c>
      <c r="BN882" s="2">
        <f t="shared" ref="BN882" si="8322">BB882*BI879+BD882*BI882-BC882*BJ879-BE882*BJ882</f>
        <v>267.47106582208198</v>
      </c>
      <c r="BO882" s="8">
        <f t="shared" ref="BO882" si="8323">(BB882*BJ879+BC882*BI879+BD882*BJ882+BE882*BI882)</f>
        <v>0</v>
      </c>
      <c r="BP882" s="20"/>
      <c r="BQ882" s="18">
        <f t="shared" ref="BQ882:BQ945" si="8324">1/$BR$9</f>
        <v>1</v>
      </c>
      <c r="BR882" s="25">
        <v>0</v>
      </c>
      <c r="BS882" s="19">
        <v>1</v>
      </c>
      <c r="BT882" s="24">
        <v>0</v>
      </c>
      <c r="BV882" s="1">
        <f t="shared" ref="BV882" si="8325">BL882*BQ879+BN882*BQ882-BM882*BR879-BO882*BR882</f>
        <v>267.47106582208198</v>
      </c>
      <c r="BW882" s="9">
        <f t="shared" ref="BW882" si="8326">(BL882*BR879+BM882*BQ879+BN882*BR882+BO882*BQ882)</f>
        <v>833.82980557576877</v>
      </c>
      <c r="BX882" s="2">
        <f t="shared" ref="BX882" si="8327">BL882*BS879+BN882*BS882-BM882*BT879-BO882*BT882</f>
        <v>267.47106582208198</v>
      </c>
      <c r="BY882" s="8">
        <f t="shared" ref="BY882" si="8328">(BL882*BT879+BM882*BS879+BN882*BT882+BO882*BS882)</f>
        <v>0</v>
      </c>
      <c r="CA882" s="56">
        <f t="shared" ref="CA882" si="8329">(180/PI())*ATAN(-1*(BW879+BW882)/(BV879+BV882))</f>
        <v>-54.429882913080547</v>
      </c>
      <c r="CC882" s="117">
        <f t="shared" ref="CC882" si="8330">20*LOG(((1-(10^(CA879/20)^2)*(1-((1-CC879)/(1+CC879))^2))^0.5))</f>
        <v>-1.5108633252099319E-5</v>
      </c>
      <c r="CD882" s="13"/>
      <c r="CE882" s="33"/>
      <c r="CF882" s="33"/>
      <c r="CG882" s="33"/>
      <c r="CH882" s="33"/>
    </row>
    <row r="883" spans="2:86" ht="18.600000000000001" customHeight="1"/>
    <row r="884" spans="2:86" ht="18.600000000000001" customHeight="1" thickBot="1">
      <c r="E884" s="6" t="s">
        <v>3</v>
      </c>
      <c r="J884" s="6" t="s">
        <v>5</v>
      </c>
      <c r="O884" s="6" t="s">
        <v>10</v>
      </c>
      <c r="T884" s="6" t="s">
        <v>6</v>
      </c>
      <c r="Y884" s="6" t="s">
        <v>11</v>
      </c>
      <c r="AD884" s="6" t="s">
        <v>12</v>
      </c>
      <c r="AI884" s="6" t="s">
        <v>13</v>
      </c>
      <c r="AN884" s="6" t="s">
        <v>14</v>
      </c>
      <c r="AS884" s="6" t="s">
        <v>15</v>
      </c>
      <c r="AX884" s="6" t="s">
        <v>19</v>
      </c>
      <c r="BC884" s="6" t="s">
        <v>17</v>
      </c>
      <c r="BH884" s="6" t="s">
        <v>20</v>
      </c>
      <c r="BM884" s="6" t="s">
        <v>18</v>
      </c>
      <c r="BQ884" s="26" t="s">
        <v>16</v>
      </c>
      <c r="BR884" s="26"/>
      <c r="BS884" s="21"/>
      <c r="BT884" s="21"/>
      <c r="BU884" s="21"/>
      <c r="BV884" s="21"/>
      <c r="BW884" s="26" t="s">
        <v>21</v>
      </c>
      <c r="BX884" s="21"/>
      <c r="BY884" s="21"/>
    </row>
    <row r="885" spans="2:86" ht="18.600000000000001" customHeight="1" thickBot="1">
      <c r="B885" s="11"/>
      <c r="D885" s="266" t="s">
        <v>113</v>
      </c>
      <c r="E885" s="267"/>
      <c r="F885" s="268" t="s">
        <v>114</v>
      </c>
      <c r="G885" s="269"/>
      <c r="H885" s="237"/>
      <c r="I885" s="262" t="s">
        <v>0</v>
      </c>
      <c r="J885" s="263"/>
      <c r="K885" s="264" t="s">
        <v>1</v>
      </c>
      <c r="L885" s="265"/>
      <c r="M885" s="21"/>
      <c r="N885" s="262" t="s">
        <v>115</v>
      </c>
      <c r="O885" s="263"/>
      <c r="P885" s="264" t="s">
        <v>116</v>
      </c>
      <c r="Q885" s="265"/>
      <c r="R885" s="21"/>
      <c r="S885" s="266" t="s">
        <v>117</v>
      </c>
      <c r="T885" s="267"/>
      <c r="U885" s="268" t="s">
        <v>118</v>
      </c>
      <c r="V885" s="269"/>
      <c r="W885" s="20"/>
      <c r="X885" s="262" t="s">
        <v>119</v>
      </c>
      <c r="Y885" s="263"/>
      <c r="Z885" s="264" t="s">
        <v>120</v>
      </c>
      <c r="AA885" s="265"/>
      <c r="AB885" s="20"/>
      <c r="AC885" s="262" t="s">
        <v>121</v>
      </c>
      <c r="AD885" s="263"/>
      <c r="AE885" s="264" t="s">
        <v>7</v>
      </c>
      <c r="AF885" s="265"/>
      <c r="AG885" s="20"/>
      <c r="AH885" s="262" t="s">
        <v>122</v>
      </c>
      <c r="AI885" s="263"/>
      <c r="AJ885" s="264" t="s">
        <v>123</v>
      </c>
      <c r="AK885" s="265"/>
      <c r="AL885" s="20"/>
      <c r="AM885" s="266" t="s">
        <v>124</v>
      </c>
      <c r="AN885" s="267"/>
      <c r="AO885" s="268" t="s">
        <v>125</v>
      </c>
      <c r="AP885" s="269"/>
      <c r="AQ885" s="21"/>
      <c r="AR885" s="262" t="s">
        <v>126</v>
      </c>
      <c r="AS885" s="263"/>
      <c r="AT885" s="264" t="s">
        <v>2</v>
      </c>
      <c r="AU885" s="265"/>
      <c r="AV885" s="41"/>
      <c r="AW885" s="262" t="s">
        <v>127</v>
      </c>
      <c r="AX885" s="263"/>
      <c r="AY885" s="264" t="s">
        <v>128</v>
      </c>
      <c r="AZ885" s="265"/>
      <c r="BA885" s="20"/>
      <c r="BB885" s="262" t="s">
        <v>129</v>
      </c>
      <c r="BC885" s="263"/>
      <c r="BD885" s="264" t="s">
        <v>130</v>
      </c>
      <c r="BE885" s="265"/>
      <c r="BF885" s="41"/>
      <c r="BG885" s="266" t="s">
        <v>131</v>
      </c>
      <c r="BH885" s="267"/>
      <c r="BI885" s="268" t="s">
        <v>132</v>
      </c>
      <c r="BJ885" s="269"/>
      <c r="BK885" s="41"/>
      <c r="BL885" s="262" t="s">
        <v>133</v>
      </c>
      <c r="BM885" s="263"/>
      <c r="BN885" s="264" t="s">
        <v>134</v>
      </c>
      <c r="BO885" s="265"/>
      <c r="BP885" s="41"/>
      <c r="BQ885" s="262" t="s">
        <v>135</v>
      </c>
      <c r="BR885" s="263"/>
      <c r="BS885" s="264" t="s">
        <v>136</v>
      </c>
      <c r="BT885" s="265"/>
      <c r="BU885" s="20"/>
      <c r="BV885" s="262" t="s">
        <v>137</v>
      </c>
      <c r="BW885" s="263"/>
      <c r="BX885" s="264" t="s">
        <v>138</v>
      </c>
      <c r="BY885" s="265"/>
      <c r="CA885" s="27" t="s">
        <v>8</v>
      </c>
      <c r="CC885" s="113" t="s">
        <v>74</v>
      </c>
      <c r="CD885" s="13"/>
      <c r="CE885" s="33"/>
      <c r="CF885" s="33"/>
      <c r="CG885" s="33"/>
      <c r="CH885" s="33"/>
    </row>
    <row r="886" spans="2:86" ht="18.600000000000001" customHeight="1" thickTop="1" thickBot="1">
      <c r="B886" s="37">
        <v>2.54</v>
      </c>
      <c r="D886" s="1">
        <v>1</v>
      </c>
      <c r="E886" s="7">
        <v>0</v>
      </c>
      <c r="F886" s="2">
        <v>0</v>
      </c>
      <c r="G886" s="8">
        <v>0</v>
      </c>
      <c r="I886" s="1">
        <v>1</v>
      </c>
      <c r="J886" s="9">
        <v>0</v>
      </c>
      <c r="K886" s="2">
        <v>0</v>
      </c>
      <c r="L886" s="8">
        <f t="shared" ref="L886:L949" si="8331">IF(0=(1-$J$9*$K$9*$B886^2),10^18,$B886*$K$9/(1-$J$9*$K$9*$B886^2))</f>
        <v>-6.1362287740422987</v>
      </c>
      <c r="N886" s="1">
        <f t="shared" ref="N886" si="8332">D886*I886+F886*I889-E886*J886-G886*J889</f>
        <v>1</v>
      </c>
      <c r="O886" s="9">
        <f t="shared" ref="O886" si="8333">(D886*J886+E886*I886+F886*J889+G886*I889)</f>
        <v>0</v>
      </c>
      <c r="P886" s="2">
        <f t="shared" ref="P886" si="8334">D886*K886+F886*K889-E886*L886-G886*L889</f>
        <v>0</v>
      </c>
      <c r="Q886" s="8">
        <f t="shared" ref="Q886" si="8335">(D886*L886+E886*K886+F886*L889+G886*K889)</f>
        <v>-6.1362287740422987</v>
      </c>
      <c r="S886" s="1">
        <v>1</v>
      </c>
      <c r="T886" s="7">
        <v>0</v>
      </c>
      <c r="U886" s="2">
        <v>0</v>
      </c>
      <c r="V886" s="8">
        <v>0</v>
      </c>
      <c r="X886" s="1">
        <f t="shared" ref="X886" si="8336">N886*S886+P886*S889-O886*T886-Q886*T889</f>
        <v>24.55515366737372</v>
      </c>
      <c r="Y886" s="9">
        <f t="shared" ref="Y886" si="8337">(N886*T886+O886*S886+P886*T889+Q886*S889)</f>
        <v>0</v>
      </c>
      <c r="Z886" s="2">
        <f t="shared" ref="Z886" si="8338">N886*U886+P886*U889-O886*V886-Q886*V889</f>
        <v>0</v>
      </c>
      <c r="AA886" s="8">
        <f t="shared" ref="AA886" si="8339">(N886*V886+O886*U886+P886*V889+Q886*U889)</f>
        <v>-6.1362287740422987</v>
      </c>
      <c r="AB886" s="20"/>
      <c r="AC886" s="1">
        <v>1</v>
      </c>
      <c r="AD886" s="9">
        <v>0</v>
      </c>
      <c r="AE886" s="2">
        <v>0</v>
      </c>
      <c r="AF886" s="8">
        <f t="shared" ref="AF886:AF949" si="8340">IF(0=(1-$AE$9*$AD$9*$B886^2),10^18,$B886*$AE$9/(1-$AE$9*$AD$9*$B886^2))</f>
        <v>-0.49403346349065136</v>
      </c>
      <c r="AH886" s="1">
        <f t="shared" ref="AH886" si="8341">X886*AC886+Z886*AC889-Y886*AD886-AA886*AD889</f>
        <v>24.55515366737372</v>
      </c>
      <c r="AI886" s="9">
        <f t="shared" ref="AI886" si="8342">(X886*AD886+Y886*AC886+Z886*AD889+AA886*AC889)</f>
        <v>0</v>
      </c>
      <c r="AJ886" s="2">
        <f t="shared" ref="AJ886" si="8343">X886*AE886+Z886*AE889-Y886*AF886-AA886*AF889</f>
        <v>0</v>
      </c>
      <c r="AK886" s="8">
        <f t="shared" ref="AK886" si="8344">(X886*AF886+Y886*AE886+Z886*AF889+AA886*AE889)</f>
        <v>-18.267296386880108</v>
      </c>
      <c r="AM886" s="1">
        <v>1</v>
      </c>
      <c r="AN886" s="7">
        <v>0</v>
      </c>
      <c r="AO886" s="2">
        <v>0</v>
      </c>
      <c r="AP886" s="8">
        <v>0</v>
      </c>
      <c r="AR886" s="1">
        <f t="shared" ref="AR886" si="8345">AH886*AM886+AJ886*AM889-AI886*AN886-AK886*AN889</f>
        <v>83.843710028188454</v>
      </c>
      <c r="AS886" s="9">
        <f t="shared" ref="AS886" si="8346">(AH886*AN886+AI886*AM886+AJ886*AN889+AK886*AM889)</f>
        <v>0</v>
      </c>
      <c r="AT886" s="2">
        <f t="shared" ref="AT886" si="8347">AH886*AO886+AJ886*AO889-AI886*AP886-AK886*AP889</f>
        <v>0</v>
      </c>
      <c r="AU886" s="8">
        <f t="shared" ref="AU886" si="8348">(AH886*AP886+AI886*AO886+AJ886*AP889+AK886*AO889)</f>
        <v>-18.267296386880108</v>
      </c>
      <c r="AV886" s="20"/>
      <c r="AW886" s="1">
        <v>1</v>
      </c>
      <c r="AX886" s="9">
        <v>0</v>
      </c>
      <c r="AY886" s="2">
        <v>0</v>
      </c>
      <c r="AZ886" s="8">
        <f t="shared" ref="AZ886:AZ949" si="8349">IF(0=(1-$AX$9*$AY$9*$B886^2),10^18,$B886*$AY$9/(1-$AX$9*$AY$9*$B886^2))</f>
        <v>-0.75892597547322482</v>
      </c>
      <c r="BB886" s="1">
        <f t="shared" ref="BB886" si="8350">AR886*AW886+AT886*AW889-AS886*AX886-AU886*AX889</f>
        <v>83.843710028188454</v>
      </c>
      <c r="BC886" s="9">
        <f t="shared" ref="BC886" si="8351">(AR886*AX886+AS886*AW886+AT886*AX889+AU886*AW889)</f>
        <v>0</v>
      </c>
      <c r="BD886" s="2">
        <f t="shared" ref="BD886" si="8352">AR886*AY886+AT886*AY889-AS886*AZ886-AU886*AZ889</f>
        <v>0</v>
      </c>
      <c r="BE886" s="8">
        <f t="shared" ref="BE886" si="8353">(AR886*AZ886+AS886*AY886+AT886*AZ889+AU886*AY889)</f>
        <v>-81.898465807317237</v>
      </c>
      <c r="BG886" s="1">
        <v>1</v>
      </c>
      <c r="BH886" s="7">
        <v>0</v>
      </c>
      <c r="BI886" s="2">
        <v>0</v>
      </c>
      <c r="BJ886" s="8">
        <v>0</v>
      </c>
      <c r="BK886" s="20"/>
      <c r="BL886" s="1">
        <f t="shared" ref="BL886" si="8354">BB886*BG886+BD886*BG889-BC886*BH886-BE886*BH889</f>
        <v>257.75018826207815</v>
      </c>
      <c r="BM886" s="9">
        <f t="shared" ref="BM886" si="8355">(BB886*BH886+BC886*BG886+BD886*BH889+BE886*BG889)</f>
        <v>0</v>
      </c>
      <c r="BN886" s="2">
        <f t="shared" ref="BN886" si="8356">BB886*BI886+BD886*BI889-BC886*BJ886-BE886*BJ889</f>
        <v>0</v>
      </c>
      <c r="BO886" s="8">
        <f t="shared" ref="BO886" si="8357">(BB886*BJ886+BC886*BI886+BD886*BJ889+BE886*BI889)</f>
        <v>-81.898465807317237</v>
      </c>
      <c r="BP886" s="20"/>
      <c r="BQ886" s="16">
        <v>1</v>
      </c>
      <c r="BR886" s="23">
        <v>0</v>
      </c>
      <c r="BS886" s="14">
        <v>0</v>
      </c>
      <c r="BT886" s="22">
        <v>0</v>
      </c>
      <c r="BV886" s="1">
        <f t="shared" ref="BV886" si="8358">BL886*BQ886+BN886*BQ889-BM886*BR886-BO886*BR889</f>
        <v>257.75018826207815</v>
      </c>
      <c r="BW886" s="9">
        <f t="shared" ref="BW886" si="8359">(BL886*BR886+BM886*BQ886+BN886*BR889+BO886*BQ889)</f>
        <v>-81.898465807317237</v>
      </c>
      <c r="BX886" s="2">
        <f t="shared" ref="BX886" si="8360">BL886*BS886+BN886*BS889-BM886*BT886-BO886*BT889</f>
        <v>0</v>
      </c>
      <c r="BY886" s="8">
        <f t="shared" ref="BY886" si="8361">(BL886*BT886+BM886*BS886+BN886*BT889+BO886*BS889)</f>
        <v>-81.898465807317237</v>
      </c>
      <c r="CA886" s="28">
        <f t="shared" ref="CA886" si="8362">20*LOG(((1+$BR$9)/$BR$9)/((BV886+BV889)^2+(BW886+BW889)^2)^0.5)</f>
        <v>-52.997015451607993</v>
      </c>
      <c r="CC886" s="114">
        <f t="shared" ref="CC886" si="8363">((BV886^2+BW886^2)^0.5)/((BV889^2+BW889^2)^0.5)</f>
        <v>0.31775478496094439</v>
      </c>
      <c r="CD886" s="13"/>
      <c r="CE886" s="33"/>
      <c r="CF886" s="33"/>
      <c r="CG886" s="33"/>
      <c r="CH886" s="33"/>
    </row>
    <row r="887" spans="2:86" ht="18.600000000000001" customHeight="1" thickBot="1">
      <c r="D887" s="3"/>
      <c r="G887" s="4"/>
      <c r="I887" s="3"/>
      <c r="L887" s="4"/>
      <c r="N887" s="3"/>
      <c r="Q887" s="4"/>
      <c r="S887" s="3"/>
      <c r="V887" s="4"/>
      <c r="X887" s="3"/>
      <c r="AA887" s="4"/>
      <c r="AC887" s="3"/>
      <c r="AF887" s="4"/>
      <c r="AH887" s="3"/>
      <c r="AK887" s="4"/>
      <c r="AM887" s="3"/>
      <c r="AP887" s="4"/>
      <c r="AR887" s="3"/>
      <c r="AU887" s="4"/>
      <c r="AW887" s="3"/>
      <c r="AZ887" s="4"/>
      <c r="BB887" s="3"/>
      <c r="BE887" s="4"/>
      <c r="BG887" s="3"/>
      <c r="BJ887" s="4"/>
      <c r="BL887" s="3"/>
      <c r="BO887" s="4"/>
      <c r="BQ887" s="16"/>
      <c r="BR887" s="14"/>
      <c r="BS887" s="14"/>
      <c r="BT887" s="17"/>
      <c r="BV887" s="3"/>
      <c r="BY887" s="4"/>
      <c r="CC887" s="115"/>
      <c r="CD887" s="13"/>
      <c r="CE887" s="33"/>
      <c r="CF887" s="33"/>
      <c r="CG887" s="33"/>
      <c r="CH887" s="33"/>
    </row>
    <row r="888" spans="2:86" ht="18.600000000000001" customHeight="1" thickBot="1">
      <c r="D888" s="271" t="s">
        <v>141</v>
      </c>
      <c r="E888" s="272"/>
      <c r="F888" s="273" t="s">
        <v>142</v>
      </c>
      <c r="G888" s="274"/>
      <c r="H888" s="237"/>
      <c r="I888" s="271" t="s">
        <v>143</v>
      </c>
      <c r="J888" s="272"/>
      <c r="K888" s="273" t="s">
        <v>144</v>
      </c>
      <c r="L888" s="274"/>
      <c r="N888" s="262" t="s">
        <v>145</v>
      </c>
      <c r="O888" s="263"/>
      <c r="P888" s="264" t="s">
        <v>146</v>
      </c>
      <c r="Q888" s="265"/>
      <c r="S888" s="271" t="s">
        <v>147</v>
      </c>
      <c r="T888" s="272"/>
      <c r="U888" s="273" t="s">
        <v>148</v>
      </c>
      <c r="V888" s="274"/>
      <c r="W888" s="20"/>
      <c r="X888" s="262" t="s">
        <v>149</v>
      </c>
      <c r="Y888" s="263"/>
      <c r="Z888" s="264" t="s">
        <v>150</v>
      </c>
      <c r="AA888" s="265"/>
      <c r="AB888" s="20"/>
      <c r="AC888" s="271" t="s">
        <v>151</v>
      </c>
      <c r="AD888" s="272"/>
      <c r="AE888" s="273" t="s">
        <v>152</v>
      </c>
      <c r="AF888" s="274"/>
      <c r="AG888" s="20"/>
      <c r="AH888" s="262" t="s">
        <v>153</v>
      </c>
      <c r="AI888" s="263"/>
      <c r="AJ888" s="264" t="s">
        <v>154</v>
      </c>
      <c r="AK888" s="265"/>
      <c r="AL888" s="20"/>
      <c r="AM888" s="271" t="s">
        <v>155</v>
      </c>
      <c r="AN888" s="272"/>
      <c r="AO888" s="273" t="s">
        <v>156</v>
      </c>
      <c r="AP888" s="274"/>
      <c r="AR888" s="262" t="s">
        <v>157</v>
      </c>
      <c r="AS888" s="263"/>
      <c r="AT888" s="264" t="s">
        <v>158</v>
      </c>
      <c r="AU888" s="265"/>
      <c r="AV888" s="41"/>
      <c r="AW888" s="271" t="s">
        <v>159</v>
      </c>
      <c r="AX888" s="272"/>
      <c r="AY888" s="273" t="s">
        <v>160</v>
      </c>
      <c r="AZ888" s="274"/>
      <c r="BA888" s="20"/>
      <c r="BB888" s="262" t="s">
        <v>161</v>
      </c>
      <c r="BC888" s="263"/>
      <c r="BD888" s="264" t="s">
        <v>162</v>
      </c>
      <c r="BE888" s="265"/>
      <c r="BF888" s="41"/>
      <c r="BG888" s="271" t="s">
        <v>163</v>
      </c>
      <c r="BH888" s="272"/>
      <c r="BI888" s="273" t="s">
        <v>164</v>
      </c>
      <c r="BJ888" s="274"/>
      <c r="BK888" s="41"/>
      <c r="BL888" s="262" t="s">
        <v>165</v>
      </c>
      <c r="BM888" s="263"/>
      <c r="BN888" s="264" t="s">
        <v>166</v>
      </c>
      <c r="BO888" s="265"/>
      <c r="BP888" s="41"/>
      <c r="BQ888" s="271" t="s">
        <v>167</v>
      </c>
      <c r="BR888" s="272"/>
      <c r="BS888" s="273" t="s">
        <v>168</v>
      </c>
      <c r="BT888" s="274"/>
      <c r="BU888" s="20"/>
      <c r="BV888" s="262" t="s">
        <v>169</v>
      </c>
      <c r="BW888" s="263"/>
      <c r="BX888" s="264" t="s">
        <v>170</v>
      </c>
      <c r="BY888" s="265"/>
      <c r="CA888" s="55" t="s">
        <v>35</v>
      </c>
      <c r="CC888" s="116" t="s">
        <v>75</v>
      </c>
      <c r="CD888" s="13"/>
      <c r="CE888" s="33"/>
      <c r="CF888" s="33"/>
      <c r="CG888" s="33"/>
      <c r="CH888" s="33"/>
    </row>
    <row r="889" spans="2:86" ht="18.600000000000001" customHeight="1" thickTop="1" thickBot="1">
      <c r="D889" s="1">
        <v>0</v>
      </c>
      <c r="E889" s="9">
        <f t="shared" ref="E889" si="8364">$E$9*$B886</f>
        <v>2.9890720000000002</v>
      </c>
      <c r="F889" s="2">
        <v>1</v>
      </c>
      <c r="G889" s="8">
        <v>0</v>
      </c>
      <c r="I889" s="1">
        <v>0</v>
      </c>
      <c r="J889" s="9">
        <v>0</v>
      </c>
      <c r="K889" s="2">
        <v>1</v>
      </c>
      <c r="L889" s="8">
        <v>0</v>
      </c>
      <c r="N889" s="1">
        <f t="shared" ref="N889" si="8365">D889*I886+F889*I889-E889*J886-G889*J889</f>
        <v>0</v>
      </c>
      <c r="O889" s="9">
        <f t="shared" ref="O889" si="8366">(D889*J886+E889*I886+F889*J889+G889*I889)</f>
        <v>2.9890720000000002</v>
      </c>
      <c r="P889" s="2">
        <f t="shared" ref="P889" si="8367">D889*K886+F889*K889-E889*L886-G889*L889</f>
        <v>19.341629614084162</v>
      </c>
      <c r="Q889" s="8">
        <f t="shared" ref="Q889" si="8368">(D889*L886+E889*K886+F889*L889+G889*K889)</f>
        <v>0</v>
      </c>
      <c r="S889" s="1">
        <v>0</v>
      </c>
      <c r="T889" s="9">
        <f t="shared" ref="T889" si="8369">$T$9*$B886</f>
        <v>3.8387020000000001</v>
      </c>
      <c r="U889" s="2">
        <v>1</v>
      </c>
      <c r="V889" s="8">
        <v>0</v>
      </c>
      <c r="X889" s="1">
        <f t="shared" ref="X889" si="8370">N889*S886+P889*S889-O889*T886-Q889*T889</f>
        <v>0</v>
      </c>
      <c r="Y889" s="9">
        <f t="shared" ref="Y889" si="8371">(N889*T886+O889*S886+P889*T889+Q889*S889)</f>
        <v>77.235824282844106</v>
      </c>
      <c r="Z889" s="2">
        <f t="shared" ref="Z889" si="8372">N889*U886+P889*U889-O889*V886-Q889*V889</f>
        <v>19.341629614084162</v>
      </c>
      <c r="AA889" s="8">
        <f t="shared" ref="AA889" si="8373">(N889*V886+O889*U886+P889*V889+Q889*U889)</f>
        <v>0</v>
      </c>
      <c r="AB889" s="20"/>
      <c r="AC889" s="1">
        <v>0</v>
      </c>
      <c r="AD889" s="9">
        <v>0</v>
      </c>
      <c r="AE889" s="2">
        <v>1</v>
      </c>
      <c r="AF889" s="8">
        <v>0</v>
      </c>
      <c r="AH889" s="1">
        <f t="shared" ref="AH889" si="8374">X889*AC886+Z889*AC889-Y889*AD886-AA889*AD889</f>
        <v>0</v>
      </c>
      <c r="AI889" s="9">
        <f t="shared" ref="AI889" si="8375">(X889*AD886+Y889*AC886+Z889*AD889+AA889*AC889)</f>
        <v>77.235824282844106</v>
      </c>
      <c r="AJ889" s="2">
        <f t="shared" ref="AJ889" si="8376">X889*AE886+Z889*AE889-Y889*AF886-AA889*AF889</f>
        <v>57.498711390092993</v>
      </c>
      <c r="AK889" s="8">
        <f t="shared" ref="AK889" si="8377">(X889*AF886+Y889*AE886+Z889*AF889+AA889*AE889)</f>
        <v>0</v>
      </c>
      <c r="AM889" s="1">
        <v>0</v>
      </c>
      <c r="AN889" s="9">
        <f t="shared" ref="AN889" si="8378">$AN$9*$B886</f>
        <v>3.2456120000000004</v>
      </c>
      <c r="AO889" s="2">
        <v>1</v>
      </c>
      <c r="AP889" s="8">
        <v>0</v>
      </c>
      <c r="AR889" s="1">
        <f t="shared" ref="AR889" si="8379">AH889*AM886+AJ889*AM889-AI889*AN886-AK889*AN889</f>
        <v>0</v>
      </c>
      <c r="AS889" s="9">
        <f t="shared" ref="AS889" si="8380">(AH889*AN886+AI889*AM886+AJ889*AN889+AK889*AM889)</f>
        <v>263.85433195506664</v>
      </c>
      <c r="AT889" s="2">
        <f t="shared" ref="AT889" si="8381">AH889*AO886+AJ889*AO889-AI889*AP886-AK889*AP889</f>
        <v>57.498711390092993</v>
      </c>
      <c r="AU889" s="8">
        <f t="shared" ref="AU889" si="8382">(AH889*AP886+AI889*AO886+AJ889*AP889+AK889*AO889)</f>
        <v>0</v>
      </c>
      <c r="AV889" s="20"/>
      <c r="AW889" s="1">
        <v>0</v>
      </c>
      <c r="AX889" s="9">
        <v>0</v>
      </c>
      <c r="AY889" s="2">
        <v>1</v>
      </c>
      <c r="AZ889" s="8">
        <v>0</v>
      </c>
      <c r="BB889" s="1">
        <f t="shared" ref="BB889" si="8383">AR889*AW886+AT889*AW889-AS889*AX886-AU889*AX889</f>
        <v>0</v>
      </c>
      <c r="BC889" s="9">
        <f t="shared" ref="BC889" si="8384">(AR889*AX886+AS889*AW886+AT889*AX889+AU889*AW889)</f>
        <v>263.85433195506664</v>
      </c>
      <c r="BD889" s="2">
        <f t="shared" ref="BD889" si="8385">AR889*AY886+AT889*AY889-AS889*AZ886-AU889*AZ889</f>
        <v>257.74461765192802</v>
      </c>
      <c r="BE889" s="8">
        <f t="shared" ref="BE889" si="8386">(AR889*AZ886+AS889*AY886+AT889*AZ889+AU889*AY889)</f>
        <v>0</v>
      </c>
      <c r="BG889" s="1">
        <v>0</v>
      </c>
      <c r="BH889" s="9">
        <f t="shared" ref="BH889" si="8387">$BH$9*$B886</f>
        <v>2.12344</v>
      </c>
      <c r="BI889" s="2">
        <v>1</v>
      </c>
      <c r="BJ889" s="8">
        <v>0</v>
      </c>
      <c r="BK889" s="20"/>
      <c r="BL889" s="1">
        <f t="shared" ref="BL889" si="8388">BB889*BG886+BD889*BG889-BC889*BH886-BE889*BH889</f>
        <v>0</v>
      </c>
      <c r="BM889" s="9">
        <f t="shared" ref="BM889" si="8389">(BB889*BH886+BC889*BG886+BD889*BH889+BE889*BG889)</f>
        <v>811.15956286187668</v>
      </c>
      <c r="BN889" s="2">
        <f t="shared" ref="BN889" si="8390">BB889*BI886+BD889*BI889-BC889*BJ886-BE889*BJ889</f>
        <v>257.74461765192802</v>
      </c>
      <c r="BO889" s="8">
        <f t="shared" ref="BO889" si="8391">(BB889*BJ886+BC889*BI886+BD889*BJ889+BE889*BI889)</f>
        <v>0</v>
      </c>
      <c r="BP889" s="20"/>
      <c r="BQ889" s="18">
        <f t="shared" ref="BQ889:BQ952" si="8392">1/$BR$9</f>
        <v>1</v>
      </c>
      <c r="BR889" s="25">
        <v>0</v>
      </c>
      <c r="BS889" s="19">
        <v>1</v>
      </c>
      <c r="BT889" s="24">
        <v>0</v>
      </c>
      <c r="BV889" s="1">
        <f t="shared" ref="BV889" si="8393">BL889*BQ886+BN889*BQ889-BM889*BR886-BO889*BR889</f>
        <v>257.74461765192802</v>
      </c>
      <c r="BW889" s="9">
        <f t="shared" ref="BW889" si="8394">(BL889*BR886+BM889*BQ886+BN889*BR889+BO889*BQ889)</f>
        <v>811.15956286187668</v>
      </c>
      <c r="BX889" s="2">
        <f t="shared" ref="BX889" si="8395">BL889*BS886+BN889*BS889-BM889*BT886-BO889*BT889</f>
        <v>257.74461765192802</v>
      </c>
      <c r="BY889" s="8">
        <f t="shared" ref="BY889" si="8396">(BL889*BT886+BM889*BS886+BN889*BT889+BO889*BS889)</f>
        <v>0</v>
      </c>
      <c r="CA889" s="56">
        <f t="shared" ref="CA889" si="8397">(180/PI())*ATAN(-1*(BW886+BW889)/(BV886+BV889))</f>
        <v>-54.744550176831332</v>
      </c>
      <c r="CC889" s="117">
        <f t="shared" ref="CC889" si="8398">20*LOG(((1-(10^(CA886/20)^2)*(1-((1-CC886)/(1+CC886))^2))^0.5))</f>
        <v>-1.5942867988052094E-5</v>
      </c>
      <c r="CD889" s="13"/>
      <c r="CE889" s="33"/>
      <c r="CF889" s="33"/>
      <c r="CG889" s="33"/>
      <c r="CH889" s="33"/>
    </row>
    <row r="890" spans="2:86" ht="18.600000000000001" customHeight="1"/>
    <row r="891" spans="2:86" ht="18.600000000000001" customHeight="1" thickBot="1">
      <c r="E891" s="6" t="s">
        <v>3</v>
      </c>
      <c r="J891" s="6" t="s">
        <v>5</v>
      </c>
      <c r="O891" s="6" t="s">
        <v>10</v>
      </c>
      <c r="T891" s="6" t="s">
        <v>6</v>
      </c>
      <c r="Y891" s="6" t="s">
        <v>11</v>
      </c>
      <c r="AD891" s="6" t="s">
        <v>12</v>
      </c>
      <c r="AI891" s="6" t="s">
        <v>13</v>
      </c>
      <c r="AN891" s="6" t="s">
        <v>14</v>
      </c>
      <c r="AS891" s="6" t="s">
        <v>15</v>
      </c>
      <c r="AX891" s="6" t="s">
        <v>19</v>
      </c>
      <c r="BC891" s="6" t="s">
        <v>17</v>
      </c>
      <c r="BH891" s="6" t="s">
        <v>20</v>
      </c>
      <c r="BM891" s="6" t="s">
        <v>18</v>
      </c>
      <c r="BQ891" s="26" t="s">
        <v>16</v>
      </c>
      <c r="BR891" s="26"/>
      <c r="BS891" s="21"/>
      <c r="BT891" s="21"/>
      <c r="BU891" s="21"/>
      <c r="BV891" s="21"/>
      <c r="BW891" s="26" t="s">
        <v>21</v>
      </c>
      <c r="BX891" s="21"/>
      <c r="BY891" s="21"/>
    </row>
    <row r="892" spans="2:86" ht="18.600000000000001" customHeight="1" thickBot="1">
      <c r="B892" s="11"/>
      <c r="D892" s="266" t="s">
        <v>113</v>
      </c>
      <c r="E892" s="267"/>
      <c r="F892" s="268" t="s">
        <v>114</v>
      </c>
      <c r="G892" s="269"/>
      <c r="H892" s="237"/>
      <c r="I892" s="262" t="s">
        <v>0</v>
      </c>
      <c r="J892" s="263"/>
      <c r="K892" s="264" t="s">
        <v>1</v>
      </c>
      <c r="L892" s="265"/>
      <c r="M892" s="21"/>
      <c r="N892" s="262" t="s">
        <v>115</v>
      </c>
      <c r="O892" s="263"/>
      <c r="P892" s="264" t="s">
        <v>116</v>
      </c>
      <c r="Q892" s="265"/>
      <c r="R892" s="21"/>
      <c r="S892" s="266" t="s">
        <v>117</v>
      </c>
      <c r="T892" s="267"/>
      <c r="U892" s="268" t="s">
        <v>118</v>
      </c>
      <c r="V892" s="269"/>
      <c r="W892" s="20"/>
      <c r="X892" s="262" t="s">
        <v>119</v>
      </c>
      <c r="Y892" s="263"/>
      <c r="Z892" s="264" t="s">
        <v>120</v>
      </c>
      <c r="AA892" s="265"/>
      <c r="AB892" s="20"/>
      <c r="AC892" s="262" t="s">
        <v>121</v>
      </c>
      <c r="AD892" s="263"/>
      <c r="AE892" s="264" t="s">
        <v>7</v>
      </c>
      <c r="AF892" s="265"/>
      <c r="AG892" s="20"/>
      <c r="AH892" s="262" t="s">
        <v>122</v>
      </c>
      <c r="AI892" s="263"/>
      <c r="AJ892" s="264" t="s">
        <v>123</v>
      </c>
      <c r="AK892" s="265"/>
      <c r="AL892" s="20"/>
      <c r="AM892" s="266" t="s">
        <v>124</v>
      </c>
      <c r="AN892" s="267"/>
      <c r="AO892" s="268" t="s">
        <v>125</v>
      </c>
      <c r="AP892" s="269"/>
      <c r="AQ892" s="21"/>
      <c r="AR892" s="262" t="s">
        <v>126</v>
      </c>
      <c r="AS892" s="263"/>
      <c r="AT892" s="264" t="s">
        <v>2</v>
      </c>
      <c r="AU892" s="265"/>
      <c r="AV892" s="41"/>
      <c r="AW892" s="262" t="s">
        <v>127</v>
      </c>
      <c r="AX892" s="263"/>
      <c r="AY892" s="264" t="s">
        <v>128</v>
      </c>
      <c r="AZ892" s="265"/>
      <c r="BA892" s="20"/>
      <c r="BB892" s="262" t="s">
        <v>129</v>
      </c>
      <c r="BC892" s="263"/>
      <c r="BD892" s="264" t="s">
        <v>130</v>
      </c>
      <c r="BE892" s="265"/>
      <c r="BF892" s="41"/>
      <c r="BG892" s="266" t="s">
        <v>131</v>
      </c>
      <c r="BH892" s="267"/>
      <c r="BI892" s="268" t="s">
        <v>132</v>
      </c>
      <c r="BJ892" s="269"/>
      <c r="BK892" s="41"/>
      <c r="BL892" s="262" t="s">
        <v>133</v>
      </c>
      <c r="BM892" s="263"/>
      <c r="BN892" s="264" t="s">
        <v>134</v>
      </c>
      <c r="BO892" s="265"/>
      <c r="BP892" s="41"/>
      <c r="BQ892" s="262" t="s">
        <v>135</v>
      </c>
      <c r="BR892" s="263"/>
      <c r="BS892" s="264" t="s">
        <v>136</v>
      </c>
      <c r="BT892" s="265"/>
      <c r="BU892" s="20"/>
      <c r="BV892" s="262" t="s">
        <v>137</v>
      </c>
      <c r="BW892" s="263"/>
      <c r="BX892" s="264" t="s">
        <v>138</v>
      </c>
      <c r="BY892" s="265"/>
      <c r="CA892" s="27" t="s">
        <v>8</v>
      </c>
      <c r="CC892" s="113" t="s">
        <v>74</v>
      </c>
      <c r="CD892" s="13"/>
      <c r="CE892" s="33"/>
      <c r="CF892" s="33"/>
      <c r="CG892" s="33"/>
      <c r="CH892" s="33"/>
    </row>
    <row r="893" spans="2:86" ht="18.600000000000001" customHeight="1" thickTop="1" thickBot="1">
      <c r="B893" s="37">
        <v>2.56</v>
      </c>
      <c r="D893" s="1">
        <v>1</v>
      </c>
      <c r="E893" s="7">
        <v>0</v>
      </c>
      <c r="F893" s="2">
        <v>0</v>
      </c>
      <c r="G893" s="8">
        <v>0</v>
      </c>
      <c r="I893" s="1">
        <v>1</v>
      </c>
      <c r="J893" s="9">
        <v>0</v>
      </c>
      <c r="K893" s="2">
        <v>0</v>
      </c>
      <c r="L893" s="8">
        <f t="shared" ref="L893:L956" si="8399">IF(0=(1-$J$9*$K$9*$B893^2),10^18,$B893*$K$9/(1-$J$9*$K$9*$B893^2))</f>
        <v>-5.9025231973954009</v>
      </c>
      <c r="N893" s="1">
        <f t="shared" ref="N893" si="8400">D893*I893+F893*I896-E893*J893-G893*J896</f>
        <v>1</v>
      </c>
      <c r="O893" s="9">
        <f t="shared" ref="O893" si="8401">(D893*J893+E893*I893+F893*J896+G893*I896)</f>
        <v>0</v>
      </c>
      <c r="P893" s="2">
        <f t="shared" ref="P893" si="8402">D893*K893+F893*K896-E893*L893-G893*L896</f>
        <v>0</v>
      </c>
      <c r="Q893" s="8">
        <f t="shared" ref="Q893" si="8403">(D893*L893+E893*K893+F893*L896+G893*K896)</f>
        <v>-5.9025231973954009</v>
      </c>
      <c r="S893" s="1">
        <v>1</v>
      </c>
      <c r="T893" s="7">
        <v>0</v>
      </c>
      <c r="U893" s="2">
        <v>0</v>
      </c>
      <c r="V893" s="8">
        <v>0</v>
      </c>
      <c r="X893" s="1">
        <f t="shared" ref="X893" si="8404">N893*S893+P893*S896-O893*T893-Q893*T896</f>
        <v>23.836437269052595</v>
      </c>
      <c r="Y893" s="9">
        <f t="shared" ref="Y893" si="8405">(N893*T893+O893*S893+P893*T896+Q893*S896)</f>
        <v>0</v>
      </c>
      <c r="Z893" s="2">
        <f t="shared" ref="Z893" si="8406">N893*U893+P893*U896-O893*V893-Q893*V896</f>
        <v>0</v>
      </c>
      <c r="AA893" s="8">
        <f t="shared" ref="AA893" si="8407">(N893*V893+O893*U893+P893*V896+Q893*U896)</f>
        <v>-5.9025231973954009</v>
      </c>
      <c r="AB893" s="20"/>
      <c r="AC893" s="1">
        <v>1</v>
      </c>
      <c r="AD893" s="9">
        <v>0</v>
      </c>
      <c r="AE893" s="2">
        <v>0</v>
      </c>
      <c r="AF893" s="8">
        <f t="shared" ref="AF893:AF956" si="8408">IF(0=(1-$AE$9*$AD$9*$B893^2),10^18,$B893*$AE$9/(1-$AE$9*$AD$9*$B893^2))</f>
        <v>-0.4881328301663716</v>
      </c>
      <c r="AH893" s="1">
        <f t="shared" ref="AH893" si="8409">X893*AC893+Z893*AC896-Y893*AD893-AA893*AD896</f>
        <v>23.836437269052595</v>
      </c>
      <c r="AI893" s="9">
        <f t="shared" ref="AI893" si="8410">(X893*AD893+Y893*AC893+Z893*AD896+AA893*AC896)</f>
        <v>0</v>
      </c>
      <c r="AJ893" s="2">
        <f t="shared" ref="AJ893" si="8411">X893*AE893+Z893*AE896-Y893*AF893-AA893*AF896</f>
        <v>0</v>
      </c>
      <c r="AK893" s="8">
        <f t="shared" ref="AK893" si="8412">(X893*AF893+Y893*AE893+Z893*AF896+AA893*AE896)</f>
        <v>-17.537870782621223</v>
      </c>
      <c r="AM893" s="1">
        <v>1</v>
      </c>
      <c r="AN893" s="7">
        <v>0</v>
      </c>
      <c r="AO893" s="2">
        <v>0</v>
      </c>
      <c r="AP893" s="8">
        <v>0</v>
      </c>
      <c r="AR893" s="1">
        <f t="shared" ref="AR893" si="8413">AH893*AM893+AJ893*AM896-AI893*AN893-AK893*AN896</f>
        <v>81.205758961298102</v>
      </c>
      <c r="AS893" s="9">
        <f t="shared" ref="AS893" si="8414">(AH893*AN893+AI893*AM893+AJ893*AN896+AK893*AM896)</f>
        <v>0</v>
      </c>
      <c r="AT893" s="2">
        <f t="shared" ref="AT893" si="8415">AH893*AO893+AJ893*AO896-AI893*AP893-AK893*AP896</f>
        <v>0</v>
      </c>
      <c r="AU893" s="8">
        <f t="shared" ref="AU893" si="8416">(AH893*AP893+AI893*AO893+AJ893*AP896+AK893*AO896)</f>
        <v>-17.537870782621223</v>
      </c>
      <c r="AV893" s="20"/>
      <c r="AW893" s="1">
        <v>1</v>
      </c>
      <c r="AX893" s="9">
        <v>0</v>
      </c>
      <c r="AY893" s="2">
        <v>0</v>
      </c>
      <c r="AZ893" s="8">
        <f t="shared" ref="AZ893:AZ956" si="8417">IF(0=(1-$AX$9*$AY$9*$B893^2),10^18,$B893*$AY$9/(1-$AX$9*$AY$9*$B893^2))</f>
        <v>-0.74865421127091236</v>
      </c>
      <c r="BB893" s="1">
        <f t="shared" ref="BB893" si="8418">AR893*AW893+AT893*AW896-AS893*AX893-AU893*AX896</f>
        <v>81.205758961298102</v>
      </c>
      <c r="BC893" s="9">
        <f t="shared" ref="BC893" si="8419">(AR893*AX893+AS893*AW893+AT893*AX896+AU893*AW896)</f>
        <v>0</v>
      </c>
      <c r="BD893" s="2">
        <f t="shared" ref="BD893" si="8420">AR893*AY893+AT893*AY896-AS893*AZ893-AU893*AZ896</f>
        <v>0</v>
      </c>
      <c r="BE893" s="8">
        <f t="shared" ref="BE893" si="8421">(AR893*AZ893+AS893*AY893+AT893*AZ896+AU893*AY896)</f>
        <v>-78.332904208447673</v>
      </c>
      <c r="BG893" s="1">
        <v>1</v>
      </c>
      <c r="BH893" s="7">
        <v>0</v>
      </c>
      <c r="BI893" s="2">
        <v>0</v>
      </c>
      <c r="BJ893" s="8">
        <v>0</v>
      </c>
      <c r="BK893" s="20"/>
      <c r="BL893" s="1">
        <f t="shared" ref="BL893" si="8422">BB893*BG893+BD893*BG896-BC893*BH893-BE893*BH896</f>
        <v>248.85070723204947</v>
      </c>
      <c r="BM893" s="9">
        <f t="shared" ref="BM893" si="8423">(BB893*BH893+BC893*BG893+BD893*BH896+BE893*BG896)</f>
        <v>0</v>
      </c>
      <c r="BN893" s="2">
        <f t="shared" ref="BN893" si="8424">BB893*BI893+BD893*BI896-BC893*BJ893-BE893*BJ896</f>
        <v>0</v>
      </c>
      <c r="BO893" s="8">
        <f t="shared" ref="BO893" si="8425">(BB893*BJ893+BC893*BI893+BD893*BJ896+BE893*BI896)</f>
        <v>-78.332904208447673</v>
      </c>
      <c r="BP893" s="20"/>
      <c r="BQ893" s="16">
        <v>1</v>
      </c>
      <c r="BR893" s="23">
        <v>0</v>
      </c>
      <c r="BS893" s="14">
        <v>0</v>
      </c>
      <c r="BT893" s="22">
        <v>0</v>
      </c>
      <c r="BV893" s="1">
        <f t="shared" ref="BV893" si="8426">BL893*BQ893+BN893*BQ896-BM893*BR893-BO893*BR896</f>
        <v>248.85070723204947</v>
      </c>
      <c r="BW893" s="9">
        <f t="shared" ref="BW893" si="8427">(BL893*BR893+BM893*BQ893+BN893*BR896+BO893*BQ896)</f>
        <v>-78.332904208447673</v>
      </c>
      <c r="BX893" s="2">
        <f t="shared" ref="BX893" si="8428">BL893*BS893+BN893*BS896-BM893*BT893-BO893*BT896</f>
        <v>0</v>
      </c>
      <c r="BY893" s="8">
        <f t="shared" ref="BY893" si="8429">(BL893*BT893+BM893*BS893+BN893*BT896+BO893*BS896)</f>
        <v>-78.332904208447673</v>
      </c>
      <c r="CA893" s="28">
        <f t="shared" ref="CA893" si="8430">20*LOG(((1+$BR$9)/$BR$9)/((BV893+BV896)^2+(BW893+BW896)^2)^0.5)</f>
        <v>-52.758426866184493</v>
      </c>
      <c r="CC893" s="114">
        <f t="shared" ref="CC893" si="8431">((BV893^2+BW893^2)^0.5)/((BV896^2+BW896^2)^0.5)</f>
        <v>0.31479009907667305</v>
      </c>
      <c r="CD893" s="13"/>
      <c r="CE893" s="33"/>
      <c r="CF893" s="33"/>
      <c r="CG893" s="33"/>
      <c r="CH893" s="33"/>
    </row>
    <row r="894" spans="2:86" ht="18.600000000000001" customHeight="1" thickBot="1">
      <c r="D894" s="3"/>
      <c r="G894" s="4"/>
      <c r="I894" s="3"/>
      <c r="L894" s="4"/>
      <c r="N894" s="3"/>
      <c r="Q894" s="4"/>
      <c r="S894" s="3"/>
      <c r="V894" s="4"/>
      <c r="X894" s="3"/>
      <c r="AA894" s="4"/>
      <c r="AC894" s="3"/>
      <c r="AF894" s="4"/>
      <c r="AH894" s="3"/>
      <c r="AK894" s="4"/>
      <c r="AM894" s="3"/>
      <c r="AP894" s="4"/>
      <c r="AR894" s="3"/>
      <c r="AU894" s="4"/>
      <c r="AW894" s="3"/>
      <c r="AZ894" s="4"/>
      <c r="BB894" s="3"/>
      <c r="BE894" s="4"/>
      <c r="BG894" s="3"/>
      <c r="BJ894" s="4"/>
      <c r="BL894" s="3"/>
      <c r="BO894" s="4"/>
      <c r="BQ894" s="16"/>
      <c r="BR894" s="14"/>
      <c r="BS894" s="14"/>
      <c r="BT894" s="17"/>
      <c r="BV894" s="3"/>
      <c r="BY894" s="4"/>
      <c r="CC894" s="115"/>
      <c r="CD894" s="13"/>
      <c r="CE894" s="33"/>
      <c r="CF894" s="33"/>
      <c r="CG894" s="33"/>
      <c r="CH894" s="33"/>
    </row>
    <row r="895" spans="2:86" ht="18.600000000000001" customHeight="1" thickBot="1">
      <c r="D895" s="271" t="s">
        <v>141</v>
      </c>
      <c r="E895" s="272"/>
      <c r="F895" s="273" t="s">
        <v>142</v>
      </c>
      <c r="G895" s="274"/>
      <c r="H895" s="237"/>
      <c r="I895" s="271" t="s">
        <v>143</v>
      </c>
      <c r="J895" s="272"/>
      <c r="K895" s="273" t="s">
        <v>144</v>
      </c>
      <c r="L895" s="274"/>
      <c r="N895" s="262" t="s">
        <v>145</v>
      </c>
      <c r="O895" s="263"/>
      <c r="P895" s="264" t="s">
        <v>146</v>
      </c>
      <c r="Q895" s="265"/>
      <c r="S895" s="271" t="s">
        <v>147</v>
      </c>
      <c r="T895" s="272"/>
      <c r="U895" s="273" t="s">
        <v>148</v>
      </c>
      <c r="V895" s="274"/>
      <c r="W895" s="20"/>
      <c r="X895" s="262" t="s">
        <v>149</v>
      </c>
      <c r="Y895" s="263"/>
      <c r="Z895" s="264" t="s">
        <v>150</v>
      </c>
      <c r="AA895" s="265"/>
      <c r="AB895" s="20"/>
      <c r="AC895" s="271" t="s">
        <v>151</v>
      </c>
      <c r="AD895" s="272"/>
      <c r="AE895" s="273" t="s">
        <v>152</v>
      </c>
      <c r="AF895" s="274"/>
      <c r="AG895" s="20"/>
      <c r="AH895" s="262" t="s">
        <v>153</v>
      </c>
      <c r="AI895" s="263"/>
      <c r="AJ895" s="264" t="s">
        <v>154</v>
      </c>
      <c r="AK895" s="265"/>
      <c r="AL895" s="20"/>
      <c r="AM895" s="271" t="s">
        <v>155</v>
      </c>
      <c r="AN895" s="272"/>
      <c r="AO895" s="273" t="s">
        <v>156</v>
      </c>
      <c r="AP895" s="274"/>
      <c r="AR895" s="262" t="s">
        <v>157</v>
      </c>
      <c r="AS895" s="263"/>
      <c r="AT895" s="264" t="s">
        <v>158</v>
      </c>
      <c r="AU895" s="265"/>
      <c r="AV895" s="41"/>
      <c r="AW895" s="271" t="s">
        <v>159</v>
      </c>
      <c r="AX895" s="272"/>
      <c r="AY895" s="273" t="s">
        <v>160</v>
      </c>
      <c r="AZ895" s="274"/>
      <c r="BA895" s="20"/>
      <c r="BB895" s="262" t="s">
        <v>161</v>
      </c>
      <c r="BC895" s="263"/>
      <c r="BD895" s="264" t="s">
        <v>162</v>
      </c>
      <c r="BE895" s="265"/>
      <c r="BF895" s="41"/>
      <c r="BG895" s="271" t="s">
        <v>163</v>
      </c>
      <c r="BH895" s="272"/>
      <c r="BI895" s="273" t="s">
        <v>164</v>
      </c>
      <c r="BJ895" s="274"/>
      <c r="BK895" s="41"/>
      <c r="BL895" s="262" t="s">
        <v>165</v>
      </c>
      <c r="BM895" s="263"/>
      <c r="BN895" s="264" t="s">
        <v>166</v>
      </c>
      <c r="BO895" s="265"/>
      <c r="BP895" s="41"/>
      <c r="BQ895" s="271" t="s">
        <v>167</v>
      </c>
      <c r="BR895" s="272"/>
      <c r="BS895" s="273" t="s">
        <v>168</v>
      </c>
      <c r="BT895" s="274"/>
      <c r="BU895" s="20"/>
      <c r="BV895" s="262" t="s">
        <v>169</v>
      </c>
      <c r="BW895" s="263"/>
      <c r="BX895" s="264" t="s">
        <v>170</v>
      </c>
      <c r="BY895" s="265"/>
      <c r="CA895" s="55" t="s">
        <v>35</v>
      </c>
      <c r="CC895" s="116" t="s">
        <v>75</v>
      </c>
      <c r="CD895" s="13"/>
      <c r="CE895" s="33"/>
      <c r="CF895" s="33"/>
      <c r="CG895" s="33"/>
      <c r="CH895" s="33"/>
    </row>
    <row r="896" spans="2:86" ht="18.600000000000001" customHeight="1" thickTop="1" thickBot="1">
      <c r="D896" s="1">
        <v>0</v>
      </c>
      <c r="E896" s="9">
        <f t="shared" ref="E896" si="8432">$E$9*$B893</f>
        <v>3.0126080000000002</v>
      </c>
      <c r="F896" s="2">
        <v>1</v>
      </c>
      <c r="G896" s="8">
        <v>0</v>
      </c>
      <c r="I896" s="1">
        <v>0</v>
      </c>
      <c r="J896" s="9">
        <v>0</v>
      </c>
      <c r="K896" s="2">
        <v>1</v>
      </c>
      <c r="L896" s="8">
        <v>0</v>
      </c>
      <c r="N896" s="1">
        <f t="shared" ref="N896" si="8433">D896*I893+F896*I896-E896*J893-G896*J896</f>
        <v>0</v>
      </c>
      <c r="O896" s="9">
        <f t="shared" ref="O896" si="8434">(D896*J893+E896*I893+F896*J896+G896*I896)</f>
        <v>3.0126080000000002</v>
      </c>
      <c r="P896" s="2">
        <f t="shared" ref="P896" si="8435">D896*K893+F896*K896-E896*L893-G896*L896</f>
        <v>18.781988604658967</v>
      </c>
      <c r="Q896" s="8">
        <f t="shared" ref="Q896" si="8436">(D896*L893+E896*K893+F896*L896+G896*K896)</f>
        <v>0</v>
      </c>
      <c r="S896" s="1">
        <v>0</v>
      </c>
      <c r="T896" s="9">
        <f t="shared" ref="T896" si="8437">$T$9*$B893</f>
        <v>3.8689280000000004</v>
      </c>
      <c r="U896" s="2">
        <v>1</v>
      </c>
      <c r="V896" s="8">
        <v>0</v>
      </c>
      <c r="X896" s="1">
        <f t="shared" ref="X896" si="8438">N896*S893+P896*S896-O896*T893-Q896*T896</f>
        <v>0</v>
      </c>
      <c r="Y896" s="9">
        <f t="shared" ref="Y896" si="8439">(N896*T893+O896*S893+P896*T896+Q896*S896)</f>
        <v>75.678769608246014</v>
      </c>
      <c r="Z896" s="2">
        <f t="shared" ref="Z896" si="8440">N896*U893+P896*U896-O896*V893-Q896*V896</f>
        <v>18.781988604658967</v>
      </c>
      <c r="AA896" s="8">
        <f t="shared" ref="AA896" si="8441">(N896*V893+O896*U893+P896*V896+Q896*U896)</f>
        <v>0</v>
      </c>
      <c r="AB896" s="20"/>
      <c r="AC896" s="1">
        <v>0</v>
      </c>
      <c r="AD896" s="9">
        <v>0</v>
      </c>
      <c r="AE896" s="2">
        <v>1</v>
      </c>
      <c r="AF896" s="8">
        <v>0</v>
      </c>
      <c r="AH896" s="1">
        <f t="shared" ref="AH896" si="8442">X896*AC893+Z896*AC896-Y896*AD893-AA896*AD896</f>
        <v>0</v>
      </c>
      <c r="AI896" s="9">
        <f t="shared" ref="AI896" si="8443">(X896*AD893+Y896*AC893+Z896*AD896+AA896*AC896)</f>
        <v>75.678769608246014</v>
      </c>
      <c r="AJ896" s="2">
        <f t="shared" ref="AJ896" si="8444">X896*AE893+Z896*AE896-Y896*AF893-AA896*AF896</f>
        <v>55.723280597040883</v>
      </c>
      <c r="AK896" s="8">
        <f t="shared" ref="AK896" si="8445">(X896*AF893+Y896*AE893+Z896*AF896+AA896*AE896)</f>
        <v>0</v>
      </c>
      <c r="AM896" s="1">
        <v>0</v>
      </c>
      <c r="AN896" s="9">
        <f t="shared" ref="AN896" si="8446">$AN$9*$B893</f>
        <v>3.2711680000000003</v>
      </c>
      <c r="AO896" s="2">
        <v>1</v>
      </c>
      <c r="AP896" s="8">
        <v>0</v>
      </c>
      <c r="AR896" s="1">
        <f t="shared" ref="AR896" si="8447">AH896*AM893+AJ896*AM896-AI896*AN893-AK896*AN896</f>
        <v>0</v>
      </c>
      <c r="AS896" s="9">
        <f t="shared" ref="AS896" si="8448">(AH896*AN893+AI896*AM893+AJ896*AN896+AK896*AM896)</f>
        <v>257.95898195230706</v>
      </c>
      <c r="AT896" s="2">
        <f t="shared" ref="AT896" si="8449">AH896*AO893+AJ896*AO896-AI896*AP893-AK896*AP896</f>
        <v>55.723280597040883</v>
      </c>
      <c r="AU896" s="8">
        <f t="shared" ref="AU896" si="8450">(AH896*AP893+AI896*AO893+AJ896*AP896+AK896*AO896)</f>
        <v>0</v>
      </c>
      <c r="AV896" s="20"/>
      <c r="AW896" s="1">
        <v>0</v>
      </c>
      <c r="AX896" s="9">
        <v>0</v>
      </c>
      <c r="AY896" s="2">
        <v>1</v>
      </c>
      <c r="AZ896" s="8">
        <v>0</v>
      </c>
      <c r="BB896" s="1">
        <f t="shared" ref="BB896" si="8451">AR896*AW893+AT896*AW896-AS896*AX893-AU896*AX896</f>
        <v>0</v>
      </c>
      <c r="BC896" s="9">
        <f t="shared" ref="BC896" si="8452">(AR896*AX893+AS896*AW893+AT896*AX896+AU896*AW896)</f>
        <v>257.95898195230706</v>
      </c>
      <c r="BD896" s="2">
        <f t="shared" ref="BD896" si="8453">AR896*AY893+AT896*AY896-AS896*AZ893-AU896*AZ896</f>
        <v>248.84535877079284</v>
      </c>
      <c r="BE896" s="8">
        <f t="shared" ref="BE896" si="8454">(AR896*AZ893+AS896*AY893+AT896*AZ896+AU896*AY896)</f>
        <v>0</v>
      </c>
      <c r="BG896" s="1">
        <v>0</v>
      </c>
      <c r="BH896" s="9">
        <f t="shared" ref="BH896" si="8455">$BH$9*$B893</f>
        <v>2.1401599999999998</v>
      </c>
      <c r="BI896" s="2">
        <v>1</v>
      </c>
      <c r="BJ896" s="8">
        <v>0</v>
      </c>
      <c r="BK896" s="20"/>
      <c r="BL896" s="1">
        <f t="shared" ref="BL896" si="8456">BB896*BG893+BD896*BG896-BC896*BH893-BE896*BH896</f>
        <v>0</v>
      </c>
      <c r="BM896" s="9">
        <f t="shared" ref="BM896" si="8457">(BB896*BH893+BC896*BG893+BD896*BH896+BE896*BG896)</f>
        <v>790.52786497920692</v>
      </c>
      <c r="BN896" s="2">
        <f t="shared" ref="BN896" si="8458">BB896*BI893+BD896*BI896-BC896*BJ893-BE896*BJ896</f>
        <v>248.84535877079284</v>
      </c>
      <c r="BO896" s="8">
        <f t="shared" ref="BO896" si="8459">(BB896*BJ893+BC896*BI893+BD896*BJ896+BE896*BI896)</f>
        <v>0</v>
      </c>
      <c r="BP896" s="20"/>
      <c r="BQ896" s="18">
        <f t="shared" ref="BQ896:BQ959" si="8460">1/$BR$9</f>
        <v>1</v>
      </c>
      <c r="BR896" s="25">
        <v>0</v>
      </c>
      <c r="BS896" s="19">
        <v>1</v>
      </c>
      <c r="BT896" s="24">
        <v>0</v>
      </c>
      <c r="BV896" s="1">
        <f t="shared" ref="BV896" si="8461">BL896*BQ893+BN896*BQ896-BM896*BR893-BO896*BR896</f>
        <v>248.84535877079284</v>
      </c>
      <c r="BW896" s="9">
        <f t="shared" ref="BW896" si="8462">(BL896*BR893+BM896*BQ893+BN896*BR896+BO896*BQ896)</f>
        <v>790.52786497920692</v>
      </c>
      <c r="BX896" s="2">
        <f t="shared" ref="BX896" si="8463">BL896*BS893+BN896*BS896-BM896*BT893-BO896*BT896</f>
        <v>248.84535877079284</v>
      </c>
      <c r="BY896" s="8">
        <f t="shared" ref="BY896" si="8464">(BL896*BT893+BM896*BS893+BN896*BT896+BO896*BS896)</f>
        <v>0</v>
      </c>
      <c r="CA896" s="56">
        <f t="shared" ref="CA896" si="8465">(180/PI())*ATAN(-1*(BW893+BW896)/(BV893+BV896))</f>
        <v>-55.053381032230213</v>
      </c>
      <c r="CC896" s="117">
        <f t="shared" ref="CC896" si="8466">20*LOG(((1-(10^(CA893/20)^2)*(1-((1-CC893)/(1+CC893))^2))^0.5))</f>
        <v>-1.6761414588342855E-5</v>
      </c>
      <c r="CD896" s="13"/>
      <c r="CE896" s="33"/>
      <c r="CF896" s="33"/>
      <c r="CG896" s="33"/>
      <c r="CH896" s="33"/>
    </row>
    <row r="897" spans="2:86" ht="18.600000000000001" customHeight="1"/>
    <row r="898" spans="2:86" ht="18.600000000000001" customHeight="1" thickBot="1">
      <c r="E898" s="6" t="s">
        <v>3</v>
      </c>
      <c r="J898" s="6" t="s">
        <v>5</v>
      </c>
      <c r="O898" s="6" t="s">
        <v>10</v>
      </c>
      <c r="T898" s="6" t="s">
        <v>6</v>
      </c>
      <c r="Y898" s="6" t="s">
        <v>11</v>
      </c>
      <c r="AD898" s="6" t="s">
        <v>12</v>
      </c>
      <c r="AI898" s="6" t="s">
        <v>13</v>
      </c>
      <c r="AN898" s="6" t="s">
        <v>14</v>
      </c>
      <c r="AS898" s="6" t="s">
        <v>15</v>
      </c>
      <c r="AX898" s="6" t="s">
        <v>19</v>
      </c>
      <c r="BC898" s="6" t="s">
        <v>17</v>
      </c>
      <c r="BH898" s="6" t="s">
        <v>20</v>
      </c>
      <c r="BM898" s="6" t="s">
        <v>18</v>
      </c>
      <c r="BQ898" s="26" t="s">
        <v>16</v>
      </c>
      <c r="BR898" s="26"/>
      <c r="BS898" s="21"/>
      <c r="BT898" s="21"/>
      <c r="BU898" s="21"/>
      <c r="BV898" s="21"/>
      <c r="BW898" s="26" t="s">
        <v>21</v>
      </c>
      <c r="BX898" s="21"/>
      <c r="BY898" s="21"/>
    </row>
    <row r="899" spans="2:86" ht="18.600000000000001" customHeight="1" thickBot="1">
      <c r="B899" s="11"/>
      <c r="D899" s="266" t="s">
        <v>113</v>
      </c>
      <c r="E899" s="267"/>
      <c r="F899" s="268" t="s">
        <v>114</v>
      </c>
      <c r="G899" s="269"/>
      <c r="H899" s="237"/>
      <c r="I899" s="262" t="s">
        <v>0</v>
      </c>
      <c r="J899" s="263"/>
      <c r="K899" s="264" t="s">
        <v>1</v>
      </c>
      <c r="L899" s="265"/>
      <c r="M899" s="21"/>
      <c r="N899" s="262" t="s">
        <v>115</v>
      </c>
      <c r="O899" s="263"/>
      <c r="P899" s="264" t="s">
        <v>116</v>
      </c>
      <c r="Q899" s="265"/>
      <c r="R899" s="21"/>
      <c r="S899" s="266" t="s">
        <v>117</v>
      </c>
      <c r="T899" s="267"/>
      <c r="U899" s="268" t="s">
        <v>118</v>
      </c>
      <c r="V899" s="269"/>
      <c r="W899" s="20"/>
      <c r="X899" s="262" t="s">
        <v>119</v>
      </c>
      <c r="Y899" s="263"/>
      <c r="Z899" s="264" t="s">
        <v>120</v>
      </c>
      <c r="AA899" s="265"/>
      <c r="AB899" s="20"/>
      <c r="AC899" s="262" t="s">
        <v>121</v>
      </c>
      <c r="AD899" s="263"/>
      <c r="AE899" s="264" t="s">
        <v>7</v>
      </c>
      <c r="AF899" s="265"/>
      <c r="AG899" s="20"/>
      <c r="AH899" s="262" t="s">
        <v>122</v>
      </c>
      <c r="AI899" s="263"/>
      <c r="AJ899" s="264" t="s">
        <v>123</v>
      </c>
      <c r="AK899" s="265"/>
      <c r="AL899" s="20"/>
      <c r="AM899" s="266" t="s">
        <v>124</v>
      </c>
      <c r="AN899" s="267"/>
      <c r="AO899" s="268" t="s">
        <v>125</v>
      </c>
      <c r="AP899" s="269"/>
      <c r="AQ899" s="21"/>
      <c r="AR899" s="262" t="s">
        <v>126</v>
      </c>
      <c r="AS899" s="263"/>
      <c r="AT899" s="264" t="s">
        <v>2</v>
      </c>
      <c r="AU899" s="265"/>
      <c r="AV899" s="41"/>
      <c r="AW899" s="262" t="s">
        <v>127</v>
      </c>
      <c r="AX899" s="263"/>
      <c r="AY899" s="264" t="s">
        <v>128</v>
      </c>
      <c r="AZ899" s="265"/>
      <c r="BA899" s="20"/>
      <c r="BB899" s="262" t="s">
        <v>129</v>
      </c>
      <c r="BC899" s="263"/>
      <c r="BD899" s="264" t="s">
        <v>130</v>
      </c>
      <c r="BE899" s="265"/>
      <c r="BF899" s="41"/>
      <c r="BG899" s="266" t="s">
        <v>131</v>
      </c>
      <c r="BH899" s="267"/>
      <c r="BI899" s="268" t="s">
        <v>132</v>
      </c>
      <c r="BJ899" s="269"/>
      <c r="BK899" s="41"/>
      <c r="BL899" s="262" t="s">
        <v>133</v>
      </c>
      <c r="BM899" s="263"/>
      <c r="BN899" s="264" t="s">
        <v>134</v>
      </c>
      <c r="BO899" s="265"/>
      <c r="BP899" s="41"/>
      <c r="BQ899" s="262" t="s">
        <v>135</v>
      </c>
      <c r="BR899" s="263"/>
      <c r="BS899" s="264" t="s">
        <v>136</v>
      </c>
      <c r="BT899" s="265"/>
      <c r="BU899" s="20"/>
      <c r="BV899" s="262" t="s">
        <v>137</v>
      </c>
      <c r="BW899" s="263"/>
      <c r="BX899" s="264" t="s">
        <v>138</v>
      </c>
      <c r="BY899" s="265"/>
      <c r="CA899" s="27" t="s">
        <v>8</v>
      </c>
      <c r="CC899" s="113" t="s">
        <v>74</v>
      </c>
      <c r="CD899" s="13"/>
      <c r="CE899" s="33"/>
      <c r="CF899" s="33"/>
      <c r="CG899" s="33"/>
      <c r="CH899" s="33"/>
    </row>
    <row r="900" spans="2:86" ht="18.600000000000001" customHeight="1" thickTop="1" thickBot="1">
      <c r="B900" s="37">
        <v>2.58</v>
      </c>
      <c r="D900" s="1">
        <v>1</v>
      </c>
      <c r="E900" s="7">
        <v>0</v>
      </c>
      <c r="F900" s="2">
        <v>0</v>
      </c>
      <c r="G900" s="8">
        <v>0</v>
      </c>
      <c r="I900" s="1">
        <v>1</v>
      </c>
      <c r="J900" s="9">
        <v>0</v>
      </c>
      <c r="K900" s="2">
        <v>0</v>
      </c>
      <c r="L900" s="8">
        <f t="shared" ref="L900:L963" si="8467">IF(0=(1-$J$9*$K$9*$B900^2),10^18,$B900*$K$9/(1-$J$9*$K$9*$B900^2))</f>
        <v>-5.687257157421123</v>
      </c>
      <c r="N900" s="1">
        <f t="shared" ref="N900" si="8468">D900*I900+F900*I903-E900*J900-G900*J903</f>
        <v>1</v>
      </c>
      <c r="O900" s="9">
        <f t="shared" ref="O900" si="8469">(D900*J900+E900*I900+F900*J903+G900*I903)</f>
        <v>0</v>
      </c>
      <c r="P900" s="2">
        <f t="shared" ref="P900" si="8470">D900*K900+F900*K903-E900*L900-G900*L903</f>
        <v>0</v>
      </c>
      <c r="Q900" s="8">
        <f t="shared" ref="Q900" si="8471">(D900*L900+E900*K900+F900*L903+G900*K903)</f>
        <v>-5.687257157421123</v>
      </c>
      <c r="S900" s="1">
        <v>1</v>
      </c>
      <c r="T900" s="7">
        <v>0</v>
      </c>
      <c r="U900" s="2">
        <v>0</v>
      </c>
      <c r="V900" s="8">
        <v>0</v>
      </c>
      <c r="X900" s="1">
        <f t="shared" ref="X900" si="8472">N900*S900+P900*S903-O900*T900-Q900*T903</f>
        <v>23.175491494387202</v>
      </c>
      <c r="Y900" s="9">
        <f t="shared" ref="Y900" si="8473">(N900*T900+O900*S900+P900*T903+Q900*S903)</f>
        <v>0</v>
      </c>
      <c r="Z900" s="2">
        <f t="shared" ref="Z900" si="8474">N900*U900+P900*U903-O900*V900-Q900*V903</f>
        <v>0</v>
      </c>
      <c r="AA900" s="8">
        <f t="shared" ref="AA900" si="8475">(N900*V900+O900*U900+P900*V903+Q900*U903)</f>
        <v>-5.687257157421123</v>
      </c>
      <c r="AB900" s="20"/>
      <c r="AC900" s="1">
        <v>1</v>
      </c>
      <c r="AD900" s="9">
        <v>0</v>
      </c>
      <c r="AE900" s="2">
        <v>0</v>
      </c>
      <c r="AF900" s="8">
        <f t="shared" ref="AF900:AF963" si="8476">IF(0=(1-$AE$9*$AD$9*$B900^2),10^18,$B900*$AE$9/(1-$AE$9*$AD$9*$B900^2))</f>
        <v>-0.48238681131674177</v>
      </c>
      <c r="AH900" s="1">
        <f t="shared" ref="AH900" si="8477">X900*AC900+Z900*AC903-Y900*AD900-AA900*AD903</f>
        <v>23.175491494387202</v>
      </c>
      <c r="AI900" s="9">
        <f t="shared" ref="AI900" si="8478">(X900*AD900+Y900*AC900+Z900*AD903+AA900*AC903)</f>
        <v>0</v>
      </c>
      <c r="AJ900" s="2">
        <f t="shared" ref="AJ900" si="8479">X900*AE900+Z900*AE903-Y900*AF900-AA900*AF903</f>
        <v>0</v>
      </c>
      <c r="AK900" s="8">
        <f t="shared" ref="AK900" si="8480">(X900*AF900+Y900*AE900+Z900*AF903+AA900*AE903)</f>
        <v>-16.866808600096835</v>
      </c>
      <c r="AM900" s="1">
        <v>1</v>
      </c>
      <c r="AN900" s="7">
        <v>0</v>
      </c>
      <c r="AO900" s="2">
        <v>0</v>
      </c>
      <c r="AP900" s="8">
        <v>0</v>
      </c>
      <c r="AR900" s="1">
        <f t="shared" ref="AR900" si="8481">AH900*AM900+AJ900*AM903-AI900*AN900-AK900*AN903</f>
        <v>78.780704209732846</v>
      </c>
      <c r="AS900" s="9">
        <f t="shared" ref="AS900" si="8482">(AH900*AN900+AI900*AM900+AJ900*AN903+AK900*AM903)</f>
        <v>0</v>
      </c>
      <c r="AT900" s="2">
        <f t="shared" ref="AT900" si="8483">AH900*AO900+AJ900*AO903-AI900*AP900-AK900*AP903</f>
        <v>0</v>
      </c>
      <c r="AU900" s="8">
        <f t="shared" ref="AU900" si="8484">(AH900*AP900+AI900*AO900+AJ900*AP903+AK900*AO903)</f>
        <v>-16.866808600096835</v>
      </c>
      <c r="AV900" s="20"/>
      <c r="AW900" s="1">
        <v>1</v>
      </c>
      <c r="AX900" s="9">
        <v>0</v>
      </c>
      <c r="AY900" s="2">
        <v>0</v>
      </c>
      <c r="AZ900" s="8">
        <f t="shared" ref="AZ900:AZ963" si="8485">IF(0=(1-$AX$9*$AY$9*$B900^2),10^18,$B900*$AY$9/(1-$AX$9*$AY$9*$B900^2))</f>
        <v>-0.73868923817695165</v>
      </c>
      <c r="BB900" s="1">
        <f t="shared" ref="BB900" si="8486">AR900*AW900+AT900*AW903-AS900*AX900-AU900*AX903</f>
        <v>78.780704209732846</v>
      </c>
      <c r="BC900" s="9">
        <f t="shared" ref="BC900" si="8487">(AR900*AX900+AS900*AW900+AT900*AX903+AU900*AW903)</f>
        <v>0</v>
      </c>
      <c r="BD900" s="2">
        <f t="shared" ref="BD900" si="8488">AR900*AY900+AT900*AY903-AS900*AZ900-AU900*AZ903</f>
        <v>0</v>
      </c>
      <c r="BE900" s="8">
        <f t="shared" ref="BE900" si="8489">(AR900*AZ900+AS900*AY900+AT900*AZ903+AU900*AY903)</f>
        <v>-75.061266975828161</v>
      </c>
      <c r="BG900" s="1">
        <v>1</v>
      </c>
      <c r="BH900" s="7">
        <v>0</v>
      </c>
      <c r="BI900" s="2">
        <v>0</v>
      </c>
      <c r="BJ900" s="8">
        <v>0</v>
      </c>
      <c r="BK900" s="20"/>
      <c r="BL900" s="1">
        <f t="shared" ref="BL900" si="8490">BB900*BG900+BD900*BG903-BC900*BH900-BE900*BH903</f>
        <v>240.6788497245571</v>
      </c>
      <c r="BM900" s="9">
        <f t="shared" ref="BM900" si="8491">(BB900*BH900+BC900*BG900+BD900*BH903+BE900*BG903)</f>
        <v>0</v>
      </c>
      <c r="BN900" s="2">
        <f t="shared" ref="BN900" si="8492">BB900*BI900+BD900*BI903-BC900*BJ900-BE900*BJ903</f>
        <v>0</v>
      </c>
      <c r="BO900" s="8">
        <f t="shared" ref="BO900" si="8493">(BB900*BJ900+BC900*BI900+BD900*BJ903+BE900*BI903)</f>
        <v>-75.061266975828161</v>
      </c>
      <c r="BP900" s="20"/>
      <c r="BQ900" s="16">
        <v>1</v>
      </c>
      <c r="BR900" s="23">
        <v>0</v>
      </c>
      <c r="BS900" s="14">
        <v>0</v>
      </c>
      <c r="BT900" s="22">
        <v>0</v>
      </c>
      <c r="BV900" s="1">
        <f t="shared" ref="BV900" si="8494">BL900*BQ900+BN900*BQ903-BM900*BR900-BO900*BR903</f>
        <v>240.6788497245571</v>
      </c>
      <c r="BW900" s="9">
        <f t="shared" ref="BW900" si="8495">(BL900*BR900+BM900*BQ900+BN900*BR903+BO900*BQ903)</f>
        <v>-75.061266975828161</v>
      </c>
      <c r="BX900" s="2">
        <f t="shared" ref="BX900" si="8496">BL900*BS900+BN900*BS903-BM900*BT900-BO900*BT903</f>
        <v>0</v>
      </c>
      <c r="BY900" s="8">
        <f t="shared" ref="BY900" si="8497">(BL900*BT900+BM900*BS900+BN900*BT903+BO900*BS903)</f>
        <v>-75.061266975828161</v>
      </c>
      <c r="CA900" s="28">
        <f t="shared" ref="CA900" si="8498">20*LOG(((1+$BR$9)/$BR$9)/((BV900+BV903)^2+(BW900+BW903)^2)^0.5)</f>
        <v>-52.53454706693779</v>
      </c>
      <c r="CC900" s="114">
        <f t="shared" ref="CC900" si="8499">((BV900^2+BW900^2)^0.5)/((BV903^2+BW903^2)^0.5)</f>
        <v>0.31188470715705102</v>
      </c>
      <c r="CD900" s="13"/>
      <c r="CE900" s="33"/>
      <c r="CF900" s="33"/>
      <c r="CG900" s="33"/>
      <c r="CH900" s="33"/>
    </row>
    <row r="901" spans="2:86" ht="18.600000000000001" customHeight="1" thickBot="1">
      <c r="D901" s="3"/>
      <c r="G901" s="4"/>
      <c r="I901" s="3"/>
      <c r="L901" s="4"/>
      <c r="N901" s="3"/>
      <c r="Q901" s="4"/>
      <c r="S901" s="3"/>
      <c r="V901" s="4"/>
      <c r="X901" s="3"/>
      <c r="AA901" s="4"/>
      <c r="AC901" s="3"/>
      <c r="AF901" s="4"/>
      <c r="AH901" s="3"/>
      <c r="AK901" s="4"/>
      <c r="AM901" s="3"/>
      <c r="AP901" s="4"/>
      <c r="AR901" s="3"/>
      <c r="AU901" s="4"/>
      <c r="AW901" s="3"/>
      <c r="AZ901" s="4"/>
      <c r="BB901" s="3"/>
      <c r="BE901" s="4"/>
      <c r="BG901" s="3"/>
      <c r="BJ901" s="4"/>
      <c r="BL901" s="3"/>
      <c r="BO901" s="4"/>
      <c r="BQ901" s="16"/>
      <c r="BR901" s="14"/>
      <c r="BS901" s="14"/>
      <c r="BT901" s="17"/>
      <c r="BV901" s="3"/>
      <c r="BY901" s="4"/>
      <c r="CC901" s="115"/>
      <c r="CD901" s="13"/>
      <c r="CE901" s="33"/>
      <c r="CF901" s="33"/>
      <c r="CG901" s="33"/>
      <c r="CH901" s="33"/>
    </row>
    <row r="902" spans="2:86" ht="18.600000000000001" customHeight="1" thickBot="1">
      <c r="D902" s="271" t="s">
        <v>141</v>
      </c>
      <c r="E902" s="272"/>
      <c r="F902" s="273" t="s">
        <v>142</v>
      </c>
      <c r="G902" s="274"/>
      <c r="H902" s="237"/>
      <c r="I902" s="271" t="s">
        <v>143</v>
      </c>
      <c r="J902" s="272"/>
      <c r="K902" s="273" t="s">
        <v>144</v>
      </c>
      <c r="L902" s="274"/>
      <c r="N902" s="262" t="s">
        <v>145</v>
      </c>
      <c r="O902" s="263"/>
      <c r="P902" s="264" t="s">
        <v>146</v>
      </c>
      <c r="Q902" s="265"/>
      <c r="S902" s="271" t="s">
        <v>147</v>
      </c>
      <c r="T902" s="272"/>
      <c r="U902" s="273" t="s">
        <v>148</v>
      </c>
      <c r="V902" s="274"/>
      <c r="W902" s="20"/>
      <c r="X902" s="262" t="s">
        <v>149</v>
      </c>
      <c r="Y902" s="263"/>
      <c r="Z902" s="264" t="s">
        <v>150</v>
      </c>
      <c r="AA902" s="265"/>
      <c r="AB902" s="20"/>
      <c r="AC902" s="271" t="s">
        <v>151</v>
      </c>
      <c r="AD902" s="272"/>
      <c r="AE902" s="273" t="s">
        <v>152</v>
      </c>
      <c r="AF902" s="274"/>
      <c r="AG902" s="20"/>
      <c r="AH902" s="262" t="s">
        <v>153</v>
      </c>
      <c r="AI902" s="263"/>
      <c r="AJ902" s="264" t="s">
        <v>154</v>
      </c>
      <c r="AK902" s="265"/>
      <c r="AL902" s="20"/>
      <c r="AM902" s="271" t="s">
        <v>155</v>
      </c>
      <c r="AN902" s="272"/>
      <c r="AO902" s="273" t="s">
        <v>156</v>
      </c>
      <c r="AP902" s="274"/>
      <c r="AR902" s="262" t="s">
        <v>157</v>
      </c>
      <c r="AS902" s="263"/>
      <c r="AT902" s="264" t="s">
        <v>158</v>
      </c>
      <c r="AU902" s="265"/>
      <c r="AV902" s="41"/>
      <c r="AW902" s="271" t="s">
        <v>159</v>
      </c>
      <c r="AX902" s="272"/>
      <c r="AY902" s="273" t="s">
        <v>160</v>
      </c>
      <c r="AZ902" s="274"/>
      <c r="BA902" s="20"/>
      <c r="BB902" s="262" t="s">
        <v>161</v>
      </c>
      <c r="BC902" s="263"/>
      <c r="BD902" s="264" t="s">
        <v>162</v>
      </c>
      <c r="BE902" s="265"/>
      <c r="BF902" s="41"/>
      <c r="BG902" s="271" t="s">
        <v>163</v>
      </c>
      <c r="BH902" s="272"/>
      <c r="BI902" s="273" t="s">
        <v>164</v>
      </c>
      <c r="BJ902" s="274"/>
      <c r="BK902" s="41"/>
      <c r="BL902" s="262" t="s">
        <v>165</v>
      </c>
      <c r="BM902" s="263"/>
      <c r="BN902" s="264" t="s">
        <v>166</v>
      </c>
      <c r="BO902" s="265"/>
      <c r="BP902" s="41"/>
      <c r="BQ902" s="271" t="s">
        <v>167</v>
      </c>
      <c r="BR902" s="272"/>
      <c r="BS902" s="273" t="s">
        <v>168</v>
      </c>
      <c r="BT902" s="274"/>
      <c r="BU902" s="20"/>
      <c r="BV902" s="262" t="s">
        <v>169</v>
      </c>
      <c r="BW902" s="263"/>
      <c r="BX902" s="264" t="s">
        <v>170</v>
      </c>
      <c r="BY902" s="265"/>
      <c r="CA902" s="55" t="s">
        <v>35</v>
      </c>
      <c r="CC902" s="116" t="s">
        <v>75</v>
      </c>
      <c r="CD902" s="13"/>
      <c r="CE902" s="33"/>
      <c r="CF902" s="33"/>
      <c r="CG902" s="33"/>
      <c r="CH902" s="33"/>
    </row>
    <row r="903" spans="2:86" ht="18.600000000000001" customHeight="1" thickTop="1" thickBot="1">
      <c r="D903" s="1">
        <v>0</v>
      </c>
      <c r="E903" s="9">
        <f t="shared" ref="E903" si="8500">$E$9*$B900</f>
        <v>3.0361440000000002</v>
      </c>
      <c r="F903" s="2">
        <v>1</v>
      </c>
      <c r="G903" s="8">
        <v>0</v>
      </c>
      <c r="I903" s="1">
        <v>0</v>
      </c>
      <c r="J903" s="9">
        <v>0</v>
      </c>
      <c r="K903" s="2">
        <v>1</v>
      </c>
      <c r="L903" s="8">
        <v>0</v>
      </c>
      <c r="N903" s="1">
        <f t="shared" ref="N903" si="8501">D903*I900+F903*I903-E903*J900-G903*J903</f>
        <v>0</v>
      </c>
      <c r="O903" s="9">
        <f t="shared" ref="O903" si="8502">(D903*J900+E903*I900+F903*J903+G903*I903)</f>
        <v>3.0361440000000002</v>
      </c>
      <c r="P903" s="2">
        <f t="shared" ref="P903" si="8503">D903*K900+F903*K903-E903*L900-G903*L903</f>
        <v>18.2673316949612</v>
      </c>
      <c r="Q903" s="8">
        <f t="shared" ref="Q903" si="8504">(D903*L900+E903*K900+F903*L903+G903*K903)</f>
        <v>0</v>
      </c>
      <c r="S903" s="1">
        <v>0</v>
      </c>
      <c r="T903" s="9">
        <f t="shared" ref="T903" si="8505">$T$9*$B900</f>
        <v>3.8991540000000002</v>
      </c>
      <c r="U903" s="2">
        <v>1</v>
      </c>
      <c r="V903" s="8">
        <v>0</v>
      </c>
      <c r="X903" s="1">
        <f t="shared" ref="X903" si="8506">N903*S900+P903*S903-O903*T900-Q903*T903</f>
        <v>0</v>
      </c>
      <c r="Y903" s="9">
        <f t="shared" ref="Y903" si="8507">(N903*T900+O903*S900+P903*T903+Q903*S903)</f>
        <v>74.26328344773475</v>
      </c>
      <c r="Z903" s="2">
        <f t="shared" ref="Z903" si="8508">N903*U900+P903*U903-O903*V900-Q903*V903</f>
        <v>18.2673316949612</v>
      </c>
      <c r="AA903" s="8">
        <f t="shared" ref="AA903" si="8509">(N903*V900+O903*U900+P903*V903+Q903*U903)</f>
        <v>0</v>
      </c>
      <c r="AB903" s="20"/>
      <c r="AC903" s="1">
        <v>0</v>
      </c>
      <c r="AD903" s="9">
        <v>0</v>
      </c>
      <c r="AE903" s="2">
        <v>1</v>
      </c>
      <c r="AF903" s="8">
        <v>0</v>
      </c>
      <c r="AH903" s="1">
        <f t="shared" ref="AH903" si="8510">X903*AC900+Z903*AC903-Y903*AD900-AA903*AD903</f>
        <v>0</v>
      </c>
      <c r="AI903" s="9">
        <f t="shared" ref="AI903" si="8511">(X903*AD900+Y903*AC900+Z903*AD903+AA903*AC903)</f>
        <v>74.26328344773475</v>
      </c>
      <c r="AJ903" s="2">
        <f t="shared" ref="AJ903" si="8512">X903*AE900+Z903*AE903-Y903*AF900-AA903*AF903</f>
        <v>54.090960195225335</v>
      </c>
      <c r="AK903" s="8">
        <f t="shared" ref="AK903" si="8513">(X903*AF900+Y903*AE900+Z903*AF903+AA903*AE903)</f>
        <v>0</v>
      </c>
      <c r="AM903" s="1">
        <v>0</v>
      </c>
      <c r="AN903" s="9">
        <f t="shared" ref="AN903" si="8514">$AN$9*$B900</f>
        <v>3.2967240000000002</v>
      </c>
      <c r="AO903" s="2">
        <v>1</v>
      </c>
      <c r="AP903" s="8">
        <v>0</v>
      </c>
      <c r="AR903" s="1">
        <f t="shared" ref="AR903" si="8515">AH903*AM900+AJ903*AM903-AI903*AN900-AK903*AN903</f>
        <v>0</v>
      </c>
      <c r="AS903" s="9">
        <f t="shared" ref="AS903" si="8516">(AH903*AN900+AI903*AM900+AJ903*AN903+AK903*AM903)</f>
        <v>252.5862501063788</v>
      </c>
      <c r="AT903" s="2">
        <f t="shared" ref="AT903" si="8517">AH903*AO900+AJ903*AO903-AI903*AP900-AK903*AP903</f>
        <v>54.090960195225335</v>
      </c>
      <c r="AU903" s="8">
        <f t="shared" ref="AU903" si="8518">(AH903*AP900+AI903*AO900+AJ903*AP903+AK903*AO903)</f>
        <v>0</v>
      </c>
      <c r="AV903" s="20"/>
      <c r="AW903" s="1">
        <v>0</v>
      </c>
      <c r="AX903" s="9">
        <v>0</v>
      </c>
      <c r="AY903" s="2">
        <v>1</v>
      </c>
      <c r="AZ903" s="8">
        <v>0</v>
      </c>
      <c r="BB903" s="1">
        <f t="shared" ref="BB903" si="8519">AR903*AW900+AT903*AW903-AS903*AX900-AU903*AX903</f>
        <v>0</v>
      </c>
      <c r="BC903" s="9">
        <f t="shared" ref="BC903" si="8520">(AR903*AX900+AS903*AW900+AT903*AX903+AU903*AW903)</f>
        <v>252.5862501063788</v>
      </c>
      <c r="BD903" s="2">
        <f t="shared" ref="BD903" si="8521">AR903*AY900+AT903*AY903-AS903*AZ900-AU903*AZ903</f>
        <v>240.67370486027926</v>
      </c>
      <c r="BE903" s="8">
        <f t="shared" ref="BE903" si="8522">(AR903*AZ900+AS903*AY900+AT903*AZ903+AU903*AY903)</f>
        <v>0</v>
      </c>
      <c r="BG903" s="1">
        <v>0</v>
      </c>
      <c r="BH903" s="9">
        <f t="shared" ref="BH903" si="8523">$BH$9*$B900</f>
        <v>2.1568800000000001</v>
      </c>
      <c r="BI903" s="2">
        <v>1</v>
      </c>
      <c r="BJ903" s="8">
        <v>0</v>
      </c>
      <c r="BK903" s="20"/>
      <c r="BL903" s="1">
        <f t="shared" ref="BL903" si="8524">BB903*BG900+BD903*BG903-BC903*BH900-BE903*BH903</f>
        <v>0</v>
      </c>
      <c r="BM903" s="9">
        <f t="shared" ref="BM903" si="8525">(BB903*BH900+BC903*BG900+BD903*BH903+BE903*BG903)</f>
        <v>771.69055064541794</v>
      </c>
      <c r="BN903" s="2">
        <f t="shared" ref="BN903" si="8526">BB903*BI900+BD903*BI903-BC903*BJ900-BE903*BJ903</f>
        <v>240.67370486027926</v>
      </c>
      <c r="BO903" s="8">
        <f t="shared" ref="BO903" si="8527">(BB903*BJ900+BC903*BI900+BD903*BJ903+BE903*BI903)</f>
        <v>0</v>
      </c>
      <c r="BP903" s="20"/>
      <c r="BQ903" s="18">
        <f t="shared" ref="BQ903:BQ966" si="8528">1/$BR$9</f>
        <v>1</v>
      </c>
      <c r="BR903" s="25">
        <v>0</v>
      </c>
      <c r="BS903" s="19">
        <v>1</v>
      </c>
      <c r="BT903" s="24">
        <v>0</v>
      </c>
      <c r="BV903" s="1">
        <f t="shared" ref="BV903" si="8529">BL903*BQ900+BN903*BQ903-BM903*BR900-BO903*BR903</f>
        <v>240.67370486027926</v>
      </c>
      <c r="BW903" s="9">
        <f t="shared" ref="BW903" si="8530">(BL903*BR900+BM903*BQ900+BN903*BR903+BO903*BQ903)</f>
        <v>771.69055064541794</v>
      </c>
      <c r="BX903" s="2">
        <f t="shared" ref="BX903" si="8531">BL903*BS900+BN903*BS903-BM903*BT900-BO903*BT903</f>
        <v>240.67370486027926</v>
      </c>
      <c r="BY903" s="8">
        <f t="shared" ref="BY903" si="8532">(BL903*BT900+BM903*BS900+BN903*BT903+BO903*BS903)</f>
        <v>0</v>
      </c>
      <c r="CA903" s="56">
        <f t="shared" ref="CA903" si="8533">(180/PI())*ATAN(-1*(BW900+BW903)/(BV900+BV903))</f>
        <v>-55.356544573102809</v>
      </c>
      <c r="CC903" s="117">
        <f t="shared" ref="CC903" si="8534">20*LOG(((1-(10^(CA900/20)^2)*(1-((1-CC900)/(1+CC900))^2))^0.5))</f>
        <v>-1.756277814893216E-5</v>
      </c>
      <c r="CD903" s="13"/>
      <c r="CE903" s="33"/>
      <c r="CF903" s="33"/>
      <c r="CG903" s="33"/>
      <c r="CH903" s="33"/>
    </row>
    <row r="904" spans="2:86" ht="18.600000000000001" customHeight="1"/>
    <row r="905" spans="2:86" ht="18.600000000000001" customHeight="1" thickBot="1">
      <c r="E905" s="6" t="s">
        <v>3</v>
      </c>
      <c r="J905" s="6" t="s">
        <v>5</v>
      </c>
      <c r="O905" s="6" t="s">
        <v>10</v>
      </c>
      <c r="T905" s="6" t="s">
        <v>6</v>
      </c>
      <c r="Y905" s="6" t="s">
        <v>11</v>
      </c>
      <c r="AD905" s="6" t="s">
        <v>12</v>
      </c>
      <c r="AI905" s="6" t="s">
        <v>13</v>
      </c>
      <c r="AN905" s="6" t="s">
        <v>14</v>
      </c>
      <c r="AS905" s="6" t="s">
        <v>15</v>
      </c>
      <c r="AX905" s="6" t="s">
        <v>19</v>
      </c>
      <c r="BC905" s="6" t="s">
        <v>17</v>
      </c>
      <c r="BH905" s="6" t="s">
        <v>20</v>
      </c>
      <c r="BM905" s="6" t="s">
        <v>18</v>
      </c>
      <c r="BQ905" s="26" t="s">
        <v>16</v>
      </c>
      <c r="BR905" s="26"/>
      <c r="BS905" s="21"/>
      <c r="BT905" s="21"/>
      <c r="BU905" s="21"/>
      <c r="BV905" s="21"/>
      <c r="BW905" s="26" t="s">
        <v>21</v>
      </c>
      <c r="BX905" s="21"/>
      <c r="BY905" s="21"/>
    </row>
    <row r="906" spans="2:86" ht="18.600000000000001" customHeight="1" thickBot="1">
      <c r="B906" s="11"/>
      <c r="D906" s="266" t="s">
        <v>113</v>
      </c>
      <c r="E906" s="267"/>
      <c r="F906" s="268" t="s">
        <v>114</v>
      </c>
      <c r="G906" s="269"/>
      <c r="H906" s="237"/>
      <c r="I906" s="262" t="s">
        <v>0</v>
      </c>
      <c r="J906" s="263"/>
      <c r="K906" s="264" t="s">
        <v>1</v>
      </c>
      <c r="L906" s="265"/>
      <c r="M906" s="21"/>
      <c r="N906" s="262" t="s">
        <v>115</v>
      </c>
      <c r="O906" s="263"/>
      <c r="P906" s="264" t="s">
        <v>116</v>
      </c>
      <c r="Q906" s="265"/>
      <c r="R906" s="21"/>
      <c r="S906" s="266" t="s">
        <v>117</v>
      </c>
      <c r="T906" s="267"/>
      <c r="U906" s="268" t="s">
        <v>118</v>
      </c>
      <c r="V906" s="269"/>
      <c r="W906" s="20"/>
      <c r="X906" s="262" t="s">
        <v>119</v>
      </c>
      <c r="Y906" s="263"/>
      <c r="Z906" s="264" t="s">
        <v>120</v>
      </c>
      <c r="AA906" s="265"/>
      <c r="AB906" s="20"/>
      <c r="AC906" s="262" t="s">
        <v>121</v>
      </c>
      <c r="AD906" s="263"/>
      <c r="AE906" s="264" t="s">
        <v>7</v>
      </c>
      <c r="AF906" s="265"/>
      <c r="AG906" s="20"/>
      <c r="AH906" s="262" t="s">
        <v>122</v>
      </c>
      <c r="AI906" s="263"/>
      <c r="AJ906" s="264" t="s">
        <v>123</v>
      </c>
      <c r="AK906" s="265"/>
      <c r="AL906" s="20"/>
      <c r="AM906" s="266" t="s">
        <v>124</v>
      </c>
      <c r="AN906" s="267"/>
      <c r="AO906" s="268" t="s">
        <v>125</v>
      </c>
      <c r="AP906" s="269"/>
      <c r="AQ906" s="21"/>
      <c r="AR906" s="262" t="s">
        <v>126</v>
      </c>
      <c r="AS906" s="263"/>
      <c r="AT906" s="264" t="s">
        <v>2</v>
      </c>
      <c r="AU906" s="265"/>
      <c r="AV906" s="41"/>
      <c r="AW906" s="262" t="s">
        <v>127</v>
      </c>
      <c r="AX906" s="263"/>
      <c r="AY906" s="264" t="s">
        <v>128</v>
      </c>
      <c r="AZ906" s="265"/>
      <c r="BA906" s="20"/>
      <c r="BB906" s="262" t="s">
        <v>129</v>
      </c>
      <c r="BC906" s="263"/>
      <c r="BD906" s="264" t="s">
        <v>130</v>
      </c>
      <c r="BE906" s="265"/>
      <c r="BF906" s="41"/>
      <c r="BG906" s="266" t="s">
        <v>131</v>
      </c>
      <c r="BH906" s="267"/>
      <c r="BI906" s="268" t="s">
        <v>132</v>
      </c>
      <c r="BJ906" s="269"/>
      <c r="BK906" s="41"/>
      <c r="BL906" s="262" t="s">
        <v>133</v>
      </c>
      <c r="BM906" s="263"/>
      <c r="BN906" s="264" t="s">
        <v>134</v>
      </c>
      <c r="BO906" s="265"/>
      <c r="BP906" s="41"/>
      <c r="BQ906" s="262" t="s">
        <v>135</v>
      </c>
      <c r="BR906" s="263"/>
      <c r="BS906" s="264" t="s">
        <v>136</v>
      </c>
      <c r="BT906" s="265"/>
      <c r="BU906" s="20"/>
      <c r="BV906" s="262" t="s">
        <v>137</v>
      </c>
      <c r="BW906" s="263"/>
      <c r="BX906" s="264" t="s">
        <v>138</v>
      </c>
      <c r="BY906" s="265"/>
      <c r="CA906" s="27" t="s">
        <v>8</v>
      </c>
      <c r="CC906" s="113" t="s">
        <v>74</v>
      </c>
      <c r="CD906" s="13"/>
      <c r="CE906" s="33"/>
      <c r="CF906" s="33"/>
      <c r="CG906" s="33"/>
      <c r="CH906" s="33"/>
    </row>
    <row r="907" spans="2:86" ht="18.600000000000001" customHeight="1" thickTop="1" thickBot="1">
      <c r="B907" s="37">
        <v>2.6</v>
      </c>
      <c r="D907" s="1">
        <v>1</v>
      </c>
      <c r="E907" s="7">
        <v>0</v>
      </c>
      <c r="F907" s="2">
        <v>0</v>
      </c>
      <c r="G907" s="8">
        <v>0</v>
      </c>
      <c r="I907" s="1">
        <v>1</v>
      </c>
      <c r="J907" s="9">
        <v>0</v>
      </c>
      <c r="K907" s="2">
        <v>0</v>
      </c>
      <c r="L907" s="8">
        <f t="shared" ref="L907:L970" si="8535">IF(0=(1-$J$9*$K$9*$B907^2),10^18,$B907*$K$9/(1-$J$9*$K$9*$B907^2))</f>
        <v>-5.4883145178860655</v>
      </c>
      <c r="N907" s="1">
        <f t="shared" ref="N907" si="8536">D907*I907+F907*I910-E907*J907-G907*J910</f>
        <v>1</v>
      </c>
      <c r="O907" s="9">
        <f t="shared" ref="O907" si="8537">(D907*J907+E907*I907+F907*J910+G907*I910)</f>
        <v>0</v>
      </c>
      <c r="P907" s="2">
        <f t="shared" ref="P907" si="8538">D907*K907+F907*K910-E907*L907-G907*L910</f>
        <v>0</v>
      </c>
      <c r="Q907" s="8">
        <f t="shared" ref="Q907" si="8539">(D907*L907+E907*K907+F907*L910+G907*K910)</f>
        <v>-5.4883145178860655</v>
      </c>
      <c r="S907" s="1">
        <v>1</v>
      </c>
      <c r="T907" s="7">
        <v>0</v>
      </c>
      <c r="U907" s="2">
        <v>0</v>
      </c>
      <c r="V907" s="8">
        <v>0</v>
      </c>
      <c r="X907" s="1">
        <f t="shared" ref="X907" si="8540">N907*S907+P907*S910-O907*T907-Q907*T910</f>
        <v>22.565673300291152</v>
      </c>
      <c r="Y907" s="9">
        <f t="shared" ref="Y907" si="8541">(N907*T907+O907*S907+P907*T910+Q907*S910)</f>
        <v>0</v>
      </c>
      <c r="Z907" s="2">
        <f t="shared" ref="Z907" si="8542">N907*U907+P907*U910-O907*V907-Q907*V910</f>
        <v>0</v>
      </c>
      <c r="AA907" s="8">
        <f t="shared" ref="AA907" si="8543">(N907*V907+O907*U907+P907*V910+Q907*U910)</f>
        <v>-5.4883145178860655</v>
      </c>
      <c r="AB907" s="20"/>
      <c r="AC907" s="1">
        <v>1</v>
      </c>
      <c r="AD907" s="9">
        <v>0</v>
      </c>
      <c r="AE907" s="2">
        <v>0</v>
      </c>
      <c r="AF907" s="8">
        <f t="shared" ref="AF907:AF970" si="8544">IF(0=(1-$AE$9*$AD$9*$B907^2),10^18,$B907*$AE$9/(1-$AE$9*$AD$9*$B907^2))</f>
        <v>-0.47678912332360401</v>
      </c>
      <c r="AH907" s="1">
        <f t="shared" ref="AH907" si="8545">X907*AC907+Z907*AC910-Y907*AD907-AA907*AD910</f>
        <v>22.565673300291152</v>
      </c>
      <c r="AI907" s="9">
        <f t="shared" ref="AI907" si="8546">(X907*AD907+Y907*AC907+Z907*AD910+AA907*AC910)</f>
        <v>0</v>
      </c>
      <c r="AJ907" s="2">
        <f t="shared" ref="AJ907" si="8547">X907*AE907+Z907*AE910-Y907*AF907-AA907*AF910</f>
        <v>0</v>
      </c>
      <c r="AK907" s="8">
        <f t="shared" ref="AK907" si="8548">(X907*AF907+Y907*AE907+Z907*AF910+AA907*AE910)</f>
        <v>-16.247382107938741</v>
      </c>
      <c r="AM907" s="1">
        <v>1</v>
      </c>
      <c r="AN907" s="7">
        <v>0</v>
      </c>
      <c r="AO907" s="2">
        <v>0</v>
      </c>
      <c r="AP907" s="8">
        <v>0</v>
      </c>
      <c r="AR907" s="1">
        <f t="shared" ref="AR907" si="8549">AH907*AM907+AJ907*AM910-AI907*AN907-AK907*AN910</f>
        <v>76.544025929853873</v>
      </c>
      <c r="AS907" s="9">
        <f t="shared" ref="AS907" si="8550">(AH907*AN907+AI907*AM907+AJ907*AN910+AK907*AM910)</f>
        <v>0</v>
      </c>
      <c r="AT907" s="2">
        <f t="shared" ref="AT907" si="8551">AH907*AO907+AJ907*AO910-AI907*AP907-AK907*AP910</f>
        <v>0</v>
      </c>
      <c r="AU907" s="8">
        <f t="shared" ref="AU907" si="8552">(AH907*AP907+AI907*AO907+AJ907*AP910+AK907*AO910)</f>
        <v>-16.247382107938741</v>
      </c>
      <c r="AV907" s="20"/>
      <c r="AW907" s="1">
        <v>1</v>
      </c>
      <c r="AX907" s="9">
        <v>0</v>
      </c>
      <c r="AY907" s="2">
        <v>0</v>
      </c>
      <c r="AZ907" s="8">
        <f t="shared" ref="AZ907:AZ970" si="8553">IF(0=(1-$AX$9*$AY$9*$B907^2),10^18,$B907*$AY$9/(1-$AX$9*$AY$9*$B907^2))</f>
        <v>-0.72901694007908124</v>
      </c>
      <c r="BB907" s="1">
        <f t="shared" ref="BB907" si="8554">AR907*AW907+AT907*AW910-AS907*AX907-AU907*AX910</f>
        <v>76.544025929853873</v>
      </c>
      <c r="BC907" s="9">
        <f t="shared" ref="BC907" si="8555">(AR907*AX907+AS907*AW907+AT907*AX910+AU907*AW910)</f>
        <v>0</v>
      </c>
      <c r="BD907" s="2">
        <f t="shared" ref="BD907" si="8556">AR907*AY907+AT907*AY910-AS907*AZ907-AU907*AZ910</f>
        <v>0</v>
      </c>
      <c r="BE907" s="8">
        <f t="shared" ref="BE907" si="8557">(AR907*AZ907+AS907*AY907+AT907*AZ910+AU907*AY910)</f>
        <v>-72.049273672654664</v>
      </c>
      <c r="BG907" s="1">
        <v>1</v>
      </c>
      <c r="BH907" s="7">
        <v>0</v>
      </c>
      <c r="BI907" s="2">
        <v>0</v>
      </c>
      <c r="BJ907" s="8">
        <v>0</v>
      </c>
      <c r="BK907" s="20"/>
      <c r="BL907" s="1">
        <f t="shared" ref="BL907" si="8558">BB907*BG907+BD907*BG910-BC907*BH907-BE907*BH910</f>
        <v>233.15032718473606</v>
      </c>
      <c r="BM907" s="9">
        <f t="shared" ref="BM907" si="8559">(BB907*BH907+BC907*BG907+BD907*BH910+BE907*BG910)</f>
        <v>0</v>
      </c>
      <c r="BN907" s="2">
        <f t="shared" ref="BN907" si="8560">BB907*BI907+BD907*BI910-BC907*BJ907-BE907*BJ910</f>
        <v>0</v>
      </c>
      <c r="BO907" s="8">
        <f t="shared" ref="BO907" si="8561">(BB907*BJ907+BC907*BI907+BD907*BJ910+BE907*BI910)</f>
        <v>-72.049273672654664</v>
      </c>
      <c r="BP907" s="20"/>
      <c r="BQ907" s="16">
        <v>1</v>
      </c>
      <c r="BR907" s="23">
        <v>0</v>
      </c>
      <c r="BS907" s="14">
        <v>0</v>
      </c>
      <c r="BT907" s="22">
        <v>0</v>
      </c>
      <c r="BV907" s="1">
        <f t="shared" ref="BV907" si="8562">BL907*BQ907+BN907*BQ910-BM907*BR907-BO907*BR910</f>
        <v>233.15032718473606</v>
      </c>
      <c r="BW907" s="9">
        <f t="shared" ref="BW907" si="8563">(BL907*BR907+BM907*BQ907+BN907*BR910+BO907*BQ910)</f>
        <v>-72.049273672654664</v>
      </c>
      <c r="BX907" s="2">
        <f t="shared" ref="BX907" si="8564">BL907*BS907+BN907*BS910-BM907*BT907-BO907*BT910</f>
        <v>0</v>
      </c>
      <c r="BY907" s="8">
        <f t="shared" ref="BY907" si="8565">(BL907*BT907+BM907*BS907+BN907*BT910+BO907*BS910)</f>
        <v>-72.049273672654664</v>
      </c>
      <c r="CA907" s="28">
        <f t="shared" ref="CA907" si="8566">20*LOG(((1+$BR$9)/$BR$9)/((BV907+BV910)^2+(BW907+BW910)^2)^0.5)</f>
        <v>-52.324179454297813</v>
      </c>
      <c r="CC907" s="114">
        <f t="shared" ref="CC907" si="8567">((BV907^2+BW907^2)^0.5)/((BV910^2+BW910^2)^0.5)</f>
        <v>0.30903673426329858</v>
      </c>
      <c r="CD907" s="13"/>
      <c r="CE907" s="33"/>
      <c r="CF907" s="33"/>
      <c r="CG907" s="33"/>
      <c r="CH907" s="33"/>
    </row>
    <row r="908" spans="2:86" ht="18.600000000000001" customHeight="1" thickBot="1">
      <c r="D908" s="3"/>
      <c r="G908" s="4"/>
      <c r="I908" s="3"/>
      <c r="L908" s="4"/>
      <c r="N908" s="3"/>
      <c r="Q908" s="4"/>
      <c r="S908" s="3"/>
      <c r="V908" s="4"/>
      <c r="X908" s="3"/>
      <c r="AA908" s="4"/>
      <c r="AC908" s="3"/>
      <c r="AF908" s="4"/>
      <c r="AH908" s="3"/>
      <c r="AK908" s="4"/>
      <c r="AM908" s="3"/>
      <c r="AP908" s="4"/>
      <c r="AR908" s="3"/>
      <c r="AU908" s="4"/>
      <c r="AW908" s="3"/>
      <c r="AZ908" s="4"/>
      <c r="BB908" s="3"/>
      <c r="BE908" s="4"/>
      <c r="BG908" s="3"/>
      <c r="BJ908" s="4"/>
      <c r="BL908" s="3"/>
      <c r="BO908" s="4"/>
      <c r="BQ908" s="16"/>
      <c r="BR908" s="14"/>
      <c r="BS908" s="14"/>
      <c r="BT908" s="17"/>
      <c r="BV908" s="3"/>
      <c r="BY908" s="4"/>
      <c r="CC908" s="115"/>
      <c r="CD908" s="13"/>
      <c r="CE908" s="33"/>
      <c r="CF908" s="33"/>
      <c r="CG908" s="33"/>
      <c r="CH908" s="33"/>
    </row>
    <row r="909" spans="2:86" ht="18.600000000000001" customHeight="1" thickBot="1">
      <c r="D909" s="271" t="s">
        <v>141</v>
      </c>
      <c r="E909" s="272"/>
      <c r="F909" s="273" t="s">
        <v>142</v>
      </c>
      <c r="G909" s="274"/>
      <c r="H909" s="237"/>
      <c r="I909" s="271" t="s">
        <v>143</v>
      </c>
      <c r="J909" s="272"/>
      <c r="K909" s="273" t="s">
        <v>144</v>
      </c>
      <c r="L909" s="274"/>
      <c r="N909" s="262" t="s">
        <v>145</v>
      </c>
      <c r="O909" s="263"/>
      <c r="P909" s="264" t="s">
        <v>146</v>
      </c>
      <c r="Q909" s="265"/>
      <c r="S909" s="271" t="s">
        <v>147</v>
      </c>
      <c r="T909" s="272"/>
      <c r="U909" s="273" t="s">
        <v>148</v>
      </c>
      <c r="V909" s="274"/>
      <c r="W909" s="20"/>
      <c r="X909" s="262" t="s">
        <v>149</v>
      </c>
      <c r="Y909" s="263"/>
      <c r="Z909" s="264" t="s">
        <v>150</v>
      </c>
      <c r="AA909" s="265"/>
      <c r="AB909" s="20"/>
      <c r="AC909" s="271" t="s">
        <v>151</v>
      </c>
      <c r="AD909" s="272"/>
      <c r="AE909" s="273" t="s">
        <v>152</v>
      </c>
      <c r="AF909" s="274"/>
      <c r="AG909" s="20"/>
      <c r="AH909" s="262" t="s">
        <v>153</v>
      </c>
      <c r="AI909" s="263"/>
      <c r="AJ909" s="264" t="s">
        <v>154</v>
      </c>
      <c r="AK909" s="265"/>
      <c r="AL909" s="20"/>
      <c r="AM909" s="271" t="s">
        <v>155</v>
      </c>
      <c r="AN909" s="272"/>
      <c r="AO909" s="273" t="s">
        <v>156</v>
      </c>
      <c r="AP909" s="274"/>
      <c r="AR909" s="262" t="s">
        <v>157</v>
      </c>
      <c r="AS909" s="263"/>
      <c r="AT909" s="264" t="s">
        <v>158</v>
      </c>
      <c r="AU909" s="265"/>
      <c r="AV909" s="41"/>
      <c r="AW909" s="271" t="s">
        <v>159</v>
      </c>
      <c r="AX909" s="272"/>
      <c r="AY909" s="273" t="s">
        <v>160</v>
      </c>
      <c r="AZ909" s="274"/>
      <c r="BA909" s="20"/>
      <c r="BB909" s="262" t="s">
        <v>161</v>
      </c>
      <c r="BC909" s="263"/>
      <c r="BD909" s="264" t="s">
        <v>162</v>
      </c>
      <c r="BE909" s="265"/>
      <c r="BF909" s="41"/>
      <c r="BG909" s="271" t="s">
        <v>163</v>
      </c>
      <c r="BH909" s="272"/>
      <c r="BI909" s="273" t="s">
        <v>164</v>
      </c>
      <c r="BJ909" s="274"/>
      <c r="BK909" s="41"/>
      <c r="BL909" s="262" t="s">
        <v>165</v>
      </c>
      <c r="BM909" s="263"/>
      <c r="BN909" s="264" t="s">
        <v>166</v>
      </c>
      <c r="BO909" s="265"/>
      <c r="BP909" s="41"/>
      <c r="BQ909" s="271" t="s">
        <v>167</v>
      </c>
      <c r="BR909" s="272"/>
      <c r="BS909" s="273" t="s">
        <v>168</v>
      </c>
      <c r="BT909" s="274"/>
      <c r="BU909" s="20"/>
      <c r="BV909" s="262" t="s">
        <v>169</v>
      </c>
      <c r="BW909" s="263"/>
      <c r="BX909" s="264" t="s">
        <v>170</v>
      </c>
      <c r="BY909" s="265"/>
      <c r="CA909" s="55" t="s">
        <v>35</v>
      </c>
      <c r="CC909" s="116" t="s">
        <v>75</v>
      </c>
      <c r="CD909" s="13"/>
      <c r="CE909" s="33"/>
      <c r="CF909" s="33"/>
      <c r="CG909" s="33"/>
      <c r="CH909" s="33"/>
    </row>
    <row r="910" spans="2:86" ht="18.600000000000001" customHeight="1" thickTop="1" thickBot="1">
      <c r="D910" s="1">
        <v>0</v>
      </c>
      <c r="E910" s="9">
        <f t="shared" ref="E910" si="8568">$E$9*$B907</f>
        <v>3.0596800000000002</v>
      </c>
      <c r="F910" s="2">
        <v>1</v>
      </c>
      <c r="G910" s="8">
        <v>0</v>
      </c>
      <c r="I910" s="1">
        <v>0</v>
      </c>
      <c r="J910" s="9">
        <v>0</v>
      </c>
      <c r="K910" s="2">
        <v>1</v>
      </c>
      <c r="L910" s="8">
        <v>0</v>
      </c>
      <c r="N910" s="1">
        <f t="shared" ref="N910" si="8569">D910*I907+F910*I910-E910*J907-G910*J910</f>
        <v>0</v>
      </c>
      <c r="O910" s="9">
        <f t="shared" ref="O910" si="8570">(D910*J907+E910*I907+F910*J910+G910*I910)</f>
        <v>3.0596800000000002</v>
      </c>
      <c r="P910" s="2">
        <f t="shared" ref="P910" si="8571">D910*K907+F910*K910-E910*L907-G910*L910</f>
        <v>17.792486164085638</v>
      </c>
      <c r="Q910" s="8">
        <f t="shared" ref="Q910" si="8572">(D910*L907+E910*K907+F910*L910+G910*K910)</f>
        <v>0</v>
      </c>
      <c r="S910" s="1">
        <v>0</v>
      </c>
      <c r="T910" s="9">
        <f t="shared" ref="T910" si="8573">$T$9*$B907</f>
        <v>3.9293800000000005</v>
      </c>
      <c r="U910" s="2">
        <v>1</v>
      </c>
      <c r="V910" s="8">
        <v>0</v>
      </c>
      <c r="X910" s="1">
        <f t="shared" ref="X910" si="8574">N910*S907+P910*S910-O910*T907-Q910*T910</f>
        <v>0</v>
      </c>
      <c r="Y910" s="9">
        <f t="shared" ref="Y910" si="8575">(N910*T907+O910*S907+P910*T910+Q910*S910)</f>
        <v>72.973119283434826</v>
      </c>
      <c r="Z910" s="2">
        <f t="shared" ref="Z910" si="8576">N910*U907+P910*U910-O910*V907-Q910*V910</f>
        <v>17.792486164085638</v>
      </c>
      <c r="AA910" s="8">
        <f t="shared" ref="AA910" si="8577">(N910*V907+O910*U907+P910*V910+Q910*U910)</f>
        <v>0</v>
      </c>
      <c r="AB910" s="20"/>
      <c r="AC910" s="1">
        <v>0</v>
      </c>
      <c r="AD910" s="9">
        <v>0</v>
      </c>
      <c r="AE910" s="2">
        <v>1</v>
      </c>
      <c r="AF910" s="8">
        <v>0</v>
      </c>
      <c r="AH910" s="1">
        <f t="shared" ref="AH910" si="8578">X910*AC907+Z910*AC910-Y910*AD907-AA910*AD910</f>
        <v>0</v>
      </c>
      <c r="AI910" s="9">
        <f t="shared" ref="AI910" si="8579">(X910*AD907+Y910*AC907+Z910*AD910+AA910*AC910)</f>
        <v>72.973119283434826</v>
      </c>
      <c r="AJ910" s="2">
        <f t="shared" ref="AJ910" si="8580">X910*AE907+Z910*AE910-Y910*AF907-AA910*AF910</f>
        <v>52.585275733423309</v>
      </c>
      <c r="AK910" s="8">
        <f t="shared" ref="AK910" si="8581">(X910*AF907+Y910*AE907+Z910*AF910+AA910*AE910)</f>
        <v>0</v>
      </c>
      <c r="AM910" s="1">
        <v>0</v>
      </c>
      <c r="AN910" s="9">
        <f t="shared" ref="AN910" si="8582">$AN$9*$B907</f>
        <v>3.3222800000000001</v>
      </c>
      <c r="AO910" s="2">
        <v>1</v>
      </c>
      <c r="AP910" s="8">
        <v>0</v>
      </c>
      <c r="AR910" s="1">
        <f t="shared" ref="AR910" si="8583">AH910*AM907+AJ910*AM910-AI910*AN907-AK910*AN910</f>
        <v>0</v>
      </c>
      <c r="AS910" s="9">
        <f t="shared" ref="AS910" si="8584">(AH910*AN907+AI910*AM907+AJ910*AN910+AK910*AM910)</f>
        <v>247.6761291470724</v>
      </c>
      <c r="AT910" s="2">
        <f t="shared" ref="AT910" si="8585">AH910*AO907+AJ910*AO910-AI910*AP907-AK910*AP910</f>
        <v>52.585275733423309</v>
      </c>
      <c r="AU910" s="8">
        <f t="shared" ref="AU910" si="8586">(AH910*AP907+AI910*AO907+AJ910*AP910+AK910*AO910)</f>
        <v>0</v>
      </c>
      <c r="AV910" s="20"/>
      <c r="AW910" s="1">
        <v>0</v>
      </c>
      <c r="AX910" s="9">
        <v>0</v>
      </c>
      <c r="AY910" s="2">
        <v>1</v>
      </c>
      <c r="AZ910" s="8">
        <v>0</v>
      </c>
      <c r="BB910" s="1">
        <f t="shared" ref="BB910" si="8587">AR910*AW907+AT910*AW910-AS910*AX907-AU910*AX910</f>
        <v>0</v>
      </c>
      <c r="BC910" s="9">
        <f t="shared" ref="BC910" si="8588">(AR910*AX907+AS910*AW907+AT910*AX910+AU910*AW910)</f>
        <v>247.6761291470724</v>
      </c>
      <c r="BD910" s="2">
        <f t="shared" ref="BD910" si="8589">AR910*AY907+AT910*AY910-AS910*AZ907-AU910*AZ910</f>
        <v>233.14536953485339</v>
      </c>
      <c r="BE910" s="8">
        <f t="shared" ref="BE910" si="8590">(AR910*AZ907+AS910*AY907+AT910*AZ910+AU910*AY910)</f>
        <v>0</v>
      </c>
      <c r="BG910" s="1">
        <v>0</v>
      </c>
      <c r="BH910" s="9">
        <f t="shared" ref="BH910" si="8591">$BH$9*$B907</f>
        <v>2.1736</v>
      </c>
      <c r="BI910" s="2">
        <v>1</v>
      </c>
      <c r="BJ910" s="8">
        <v>0</v>
      </c>
      <c r="BK910" s="20"/>
      <c r="BL910" s="1">
        <f t="shared" ref="BL910" si="8592">BB910*BG907+BD910*BG910-BC910*BH907-BE910*BH910</f>
        <v>0</v>
      </c>
      <c r="BM910" s="9">
        <f t="shared" ref="BM910" si="8593">(BB910*BH907+BC910*BG907+BD910*BH910+BE910*BG910)</f>
        <v>754.44090436802969</v>
      </c>
      <c r="BN910" s="2">
        <f t="shared" ref="BN910" si="8594">BB910*BI907+BD910*BI910-BC910*BJ907-BE910*BJ910</f>
        <v>233.14536953485339</v>
      </c>
      <c r="BO910" s="8">
        <f t="shared" ref="BO910" si="8595">(BB910*BJ907+BC910*BI907+BD910*BJ910+BE910*BI910)</f>
        <v>0</v>
      </c>
      <c r="BP910" s="20"/>
      <c r="BQ910" s="18">
        <f t="shared" ref="BQ910:BQ973" si="8596">1/$BR$9</f>
        <v>1</v>
      </c>
      <c r="BR910" s="25">
        <v>0</v>
      </c>
      <c r="BS910" s="19">
        <v>1</v>
      </c>
      <c r="BT910" s="24">
        <v>0</v>
      </c>
      <c r="BV910" s="1">
        <f t="shared" ref="BV910" si="8597">BL910*BQ907+BN910*BQ910-BM910*BR907-BO910*BR910</f>
        <v>233.14536953485339</v>
      </c>
      <c r="BW910" s="9">
        <f t="shared" ref="BW910" si="8598">(BL910*BR907+BM910*BQ907+BN910*BR910+BO910*BQ910)</f>
        <v>754.44090436802969</v>
      </c>
      <c r="BX910" s="2">
        <f t="shared" ref="BX910" si="8599">BL910*BS907+BN910*BS910-BM910*BT907-BO910*BT910</f>
        <v>233.14536953485339</v>
      </c>
      <c r="BY910" s="8">
        <f t="shared" ref="BY910" si="8600">(BL910*BT907+BM910*BS907+BN910*BT910+BO910*BS910)</f>
        <v>0</v>
      </c>
      <c r="CA910" s="56">
        <f t="shared" ref="CA910" si="8601">(180/PI())*ATAN(-1*(BW907+BW910)/(BV907+BV910))</f>
        <v>-55.654203146953137</v>
      </c>
      <c r="CC910" s="117">
        <f t="shared" ref="CC910" si="8602">20*LOG(((1-(10^(CA907/20)^2)*(1-((1-CC907)/(1+CC907))^2))^0.5))</f>
        <v>-1.8345675711449438E-5</v>
      </c>
      <c r="CD910" s="13"/>
      <c r="CE910" s="33"/>
      <c r="CF910" s="33"/>
      <c r="CG910" s="33"/>
      <c r="CH910" s="33"/>
    </row>
    <row r="911" spans="2:86" ht="18.600000000000001" customHeight="1"/>
    <row r="912" spans="2:86" ht="18.600000000000001" customHeight="1" thickBot="1">
      <c r="E912" s="6" t="s">
        <v>3</v>
      </c>
      <c r="J912" s="6" t="s">
        <v>5</v>
      </c>
      <c r="O912" s="6" t="s">
        <v>10</v>
      </c>
      <c r="T912" s="6" t="s">
        <v>6</v>
      </c>
      <c r="Y912" s="6" t="s">
        <v>11</v>
      </c>
      <c r="AD912" s="6" t="s">
        <v>12</v>
      </c>
      <c r="AI912" s="6" t="s">
        <v>13</v>
      </c>
      <c r="AN912" s="6" t="s">
        <v>14</v>
      </c>
      <c r="AS912" s="6" t="s">
        <v>15</v>
      </c>
      <c r="AX912" s="6" t="s">
        <v>19</v>
      </c>
      <c r="BC912" s="6" t="s">
        <v>17</v>
      </c>
      <c r="BH912" s="6" t="s">
        <v>20</v>
      </c>
      <c r="BM912" s="6" t="s">
        <v>18</v>
      </c>
      <c r="BQ912" s="26" t="s">
        <v>16</v>
      </c>
      <c r="BR912" s="26"/>
      <c r="BS912" s="21"/>
      <c r="BT912" s="21"/>
      <c r="BU912" s="21"/>
      <c r="BV912" s="21"/>
      <c r="BW912" s="26" t="s">
        <v>21</v>
      </c>
      <c r="BX912" s="21"/>
      <c r="BY912" s="21"/>
    </row>
    <row r="913" spans="2:86" ht="18.600000000000001" customHeight="1" thickBot="1">
      <c r="B913" s="11"/>
      <c r="D913" s="266" t="s">
        <v>113</v>
      </c>
      <c r="E913" s="267"/>
      <c r="F913" s="268" t="s">
        <v>114</v>
      </c>
      <c r="G913" s="269"/>
      <c r="H913" s="237"/>
      <c r="I913" s="262" t="s">
        <v>0</v>
      </c>
      <c r="J913" s="263"/>
      <c r="K913" s="264" t="s">
        <v>1</v>
      </c>
      <c r="L913" s="265"/>
      <c r="M913" s="21"/>
      <c r="N913" s="262" t="s">
        <v>115</v>
      </c>
      <c r="O913" s="263"/>
      <c r="P913" s="264" t="s">
        <v>116</v>
      </c>
      <c r="Q913" s="265"/>
      <c r="R913" s="21"/>
      <c r="S913" s="266" t="s">
        <v>117</v>
      </c>
      <c r="T913" s="267"/>
      <c r="U913" s="268" t="s">
        <v>118</v>
      </c>
      <c r="V913" s="269"/>
      <c r="W913" s="20"/>
      <c r="X913" s="262" t="s">
        <v>119</v>
      </c>
      <c r="Y913" s="263"/>
      <c r="Z913" s="264" t="s">
        <v>120</v>
      </c>
      <c r="AA913" s="265"/>
      <c r="AB913" s="20"/>
      <c r="AC913" s="262" t="s">
        <v>121</v>
      </c>
      <c r="AD913" s="263"/>
      <c r="AE913" s="264" t="s">
        <v>7</v>
      </c>
      <c r="AF913" s="265"/>
      <c r="AG913" s="20"/>
      <c r="AH913" s="262" t="s">
        <v>122</v>
      </c>
      <c r="AI913" s="263"/>
      <c r="AJ913" s="264" t="s">
        <v>123</v>
      </c>
      <c r="AK913" s="265"/>
      <c r="AL913" s="20"/>
      <c r="AM913" s="266" t="s">
        <v>124</v>
      </c>
      <c r="AN913" s="267"/>
      <c r="AO913" s="268" t="s">
        <v>125</v>
      </c>
      <c r="AP913" s="269"/>
      <c r="AQ913" s="21"/>
      <c r="AR913" s="262" t="s">
        <v>126</v>
      </c>
      <c r="AS913" s="263"/>
      <c r="AT913" s="264" t="s">
        <v>2</v>
      </c>
      <c r="AU913" s="265"/>
      <c r="AV913" s="41"/>
      <c r="AW913" s="262" t="s">
        <v>127</v>
      </c>
      <c r="AX913" s="263"/>
      <c r="AY913" s="264" t="s">
        <v>128</v>
      </c>
      <c r="AZ913" s="265"/>
      <c r="BA913" s="20"/>
      <c r="BB913" s="262" t="s">
        <v>129</v>
      </c>
      <c r="BC913" s="263"/>
      <c r="BD913" s="264" t="s">
        <v>130</v>
      </c>
      <c r="BE913" s="265"/>
      <c r="BF913" s="41"/>
      <c r="BG913" s="266" t="s">
        <v>131</v>
      </c>
      <c r="BH913" s="267"/>
      <c r="BI913" s="268" t="s">
        <v>132</v>
      </c>
      <c r="BJ913" s="269"/>
      <c r="BK913" s="41"/>
      <c r="BL913" s="262" t="s">
        <v>133</v>
      </c>
      <c r="BM913" s="263"/>
      <c r="BN913" s="264" t="s">
        <v>134</v>
      </c>
      <c r="BO913" s="265"/>
      <c r="BP913" s="41"/>
      <c r="BQ913" s="262" t="s">
        <v>135</v>
      </c>
      <c r="BR913" s="263"/>
      <c r="BS913" s="264" t="s">
        <v>136</v>
      </c>
      <c r="BT913" s="265"/>
      <c r="BU913" s="20"/>
      <c r="BV913" s="262" t="s">
        <v>137</v>
      </c>
      <c r="BW913" s="263"/>
      <c r="BX913" s="264" t="s">
        <v>138</v>
      </c>
      <c r="BY913" s="265"/>
      <c r="CA913" s="27" t="s">
        <v>8</v>
      </c>
      <c r="CC913" s="113" t="s">
        <v>74</v>
      </c>
      <c r="CD913" s="13"/>
      <c r="CE913" s="33"/>
      <c r="CF913" s="33"/>
      <c r="CG913" s="33"/>
      <c r="CH913" s="33"/>
    </row>
    <row r="914" spans="2:86" ht="18.600000000000001" customHeight="1" thickTop="1" thickBot="1">
      <c r="B914" s="37">
        <v>2.62</v>
      </c>
      <c r="D914" s="1">
        <v>1</v>
      </c>
      <c r="E914" s="7">
        <v>0</v>
      </c>
      <c r="F914" s="2">
        <v>0</v>
      </c>
      <c r="G914" s="8">
        <v>0</v>
      </c>
      <c r="I914" s="1">
        <v>1</v>
      </c>
      <c r="J914" s="9">
        <v>0</v>
      </c>
      <c r="K914" s="2">
        <v>0</v>
      </c>
      <c r="L914" s="8">
        <f t="shared" ref="L914:L977" si="8603">IF(0=(1-$J$9*$K$9*$B914^2),10^18,$B914*$K$9/(1-$J$9*$K$9*$B914^2))</f>
        <v>-5.3038912767443946</v>
      </c>
      <c r="N914" s="1">
        <f t="shared" ref="N914" si="8604">D914*I914+F914*I917-E914*J914-G914*J917</f>
        <v>1</v>
      </c>
      <c r="O914" s="9">
        <f t="shared" ref="O914" si="8605">(D914*J914+E914*I914+F914*J917+G914*I917)</f>
        <v>0</v>
      </c>
      <c r="P914" s="2">
        <f t="shared" ref="P914" si="8606">D914*K914+F914*K917-E914*L914-G914*L917</f>
        <v>0</v>
      </c>
      <c r="Q914" s="8">
        <f t="shared" ref="Q914" si="8607">(D914*L914+E914*K914+F914*L917+G914*K917)</f>
        <v>-5.3038912767443946</v>
      </c>
      <c r="S914" s="1">
        <v>1</v>
      </c>
      <c r="T914" s="7">
        <v>0</v>
      </c>
      <c r="U914" s="2">
        <v>0</v>
      </c>
      <c r="V914" s="8">
        <v>0</v>
      </c>
      <c r="X914" s="1">
        <f t="shared" ref="X914" si="8608">N914*S914+P914*S917-O914*T914-Q914*T917</f>
        <v>22.001319722744768</v>
      </c>
      <c r="Y914" s="9">
        <f t="shared" ref="Y914" si="8609">(N914*T914+O914*S914+P914*T917+Q914*S917)</f>
        <v>0</v>
      </c>
      <c r="Z914" s="2">
        <f t="shared" ref="Z914" si="8610">N914*U914+P914*U917-O914*V914-Q914*V917</f>
        <v>0</v>
      </c>
      <c r="AA914" s="8">
        <f t="shared" ref="AA914" si="8611">(N914*V914+O914*U914+P914*V917+Q914*U917)</f>
        <v>-5.3038912767443946</v>
      </c>
      <c r="AB914" s="20"/>
      <c r="AC914" s="1">
        <v>1</v>
      </c>
      <c r="AD914" s="9">
        <v>0</v>
      </c>
      <c r="AE914" s="2">
        <v>0</v>
      </c>
      <c r="AF914" s="8">
        <f t="shared" ref="AF914:AF977" si="8612">IF(0=(1-$AE$9*$AD$9*$B914^2),10^18,$B914*$AE$9/(1-$AE$9*$AD$9*$B914^2))</f>
        <v>-0.47133382484175401</v>
      </c>
      <c r="AH914" s="1">
        <f t="shared" ref="AH914" si="8613">X914*AC914+Z914*AC917-Y914*AD914-AA914*AD917</f>
        <v>22.001319722744768</v>
      </c>
      <c r="AI914" s="9">
        <f t="shared" ref="AI914" si="8614">(X914*AD914+Y914*AC914+Z914*AD917+AA914*AC917)</f>
        <v>0</v>
      </c>
      <c r="AJ914" s="2">
        <f t="shared" ref="AJ914" si="8615">X914*AE914+Z914*AE917-Y914*AF914-AA914*AF917</f>
        <v>0</v>
      </c>
      <c r="AK914" s="8">
        <f t="shared" ref="AK914" si="8616">(X914*AF914+Y914*AE914+Z914*AF917+AA914*AE917)</f>
        <v>-15.673857453232005</v>
      </c>
      <c r="AM914" s="1">
        <v>1</v>
      </c>
      <c r="AN914" s="7">
        <v>0</v>
      </c>
      <c r="AO914" s="2">
        <v>0</v>
      </c>
      <c r="AP914" s="8">
        <v>0</v>
      </c>
      <c r="AR914" s="1">
        <f t="shared" ref="AR914" si="8617">AH914*AM914+AJ914*AM917-AI914*AN914-AK914*AN917</f>
        <v>74.474823963543201</v>
      </c>
      <c r="AS914" s="9">
        <f t="shared" ref="AS914" si="8618">(AH914*AN914+AI914*AM914+AJ914*AN917+AK914*AM917)</f>
        <v>0</v>
      </c>
      <c r="AT914" s="2">
        <f t="shared" ref="AT914" si="8619">AH914*AO914+AJ914*AO917-AI914*AP914-AK914*AP917</f>
        <v>0</v>
      </c>
      <c r="AU914" s="8">
        <f t="shared" ref="AU914" si="8620">(AH914*AP914+AI914*AO914+AJ914*AP917+AK914*AO917)</f>
        <v>-15.673857453232005</v>
      </c>
      <c r="AV914" s="20"/>
      <c r="AW914" s="1">
        <v>1</v>
      </c>
      <c r="AX914" s="9">
        <v>0</v>
      </c>
      <c r="AY914" s="2">
        <v>0</v>
      </c>
      <c r="AZ914" s="8">
        <f t="shared" ref="AZ914:AZ977" si="8621">IF(0=(1-$AX$9*$AY$9*$B914^2),10^18,$B914*$AY$9/(1-$AX$9*$AY$9*$B914^2))</f>
        <v>-0.71962406581843108</v>
      </c>
      <c r="BB914" s="1">
        <f t="shared" ref="BB914" si="8622">AR914*AW914+AT914*AW917-AS914*AX914-AU914*AX917</f>
        <v>74.474823963543201</v>
      </c>
      <c r="BC914" s="9">
        <f t="shared" ref="BC914" si="8623">(AR914*AX914+AS914*AW914+AT914*AX917+AU914*AW917)</f>
        <v>0</v>
      </c>
      <c r="BD914" s="2">
        <f t="shared" ref="BD914" si="8624">AR914*AY914+AT914*AY917-AS914*AZ914-AU914*AZ917</f>
        <v>0</v>
      </c>
      <c r="BE914" s="8">
        <f t="shared" ref="BE914" si="8625">(AR914*AZ914+AS914*AY914+AT914*AZ917+AU914*AY917)</f>
        <v>-69.267733074988882</v>
      </c>
      <c r="BG914" s="1">
        <v>1</v>
      </c>
      <c r="BH914" s="7">
        <v>0</v>
      </c>
      <c r="BI914" s="2">
        <v>0</v>
      </c>
      <c r="BJ914" s="8">
        <v>0</v>
      </c>
      <c r="BK914" s="20"/>
      <c r="BL914" s="1">
        <f t="shared" ref="BL914" si="8626">BB914*BG914+BD914*BG917-BC914*BH914-BE914*BH917</f>
        <v>226.19332507235285</v>
      </c>
      <c r="BM914" s="9">
        <f t="shared" ref="BM914" si="8627">(BB914*BH914+BC914*BG914+BD914*BH917+BE914*BG917)</f>
        <v>0</v>
      </c>
      <c r="BN914" s="2">
        <f t="shared" ref="BN914" si="8628">BB914*BI914+BD914*BI917-BC914*BJ914-BE914*BJ917</f>
        <v>0</v>
      </c>
      <c r="BO914" s="8">
        <f t="shared" ref="BO914" si="8629">(BB914*BJ914+BC914*BI914+BD914*BJ917+BE914*BI917)</f>
        <v>-69.267733074988882</v>
      </c>
      <c r="BP914" s="20"/>
      <c r="BQ914" s="16">
        <v>1</v>
      </c>
      <c r="BR914" s="23">
        <v>0</v>
      </c>
      <c r="BS914" s="14">
        <v>0</v>
      </c>
      <c r="BT914" s="22">
        <v>0</v>
      </c>
      <c r="BV914" s="1">
        <f t="shared" ref="BV914" si="8630">BL914*BQ914+BN914*BQ917-BM914*BR914-BO914*BR917</f>
        <v>226.19332507235285</v>
      </c>
      <c r="BW914" s="9">
        <f t="shared" ref="BW914" si="8631">(BL914*BR914+BM914*BQ914+BN914*BR917+BO914*BQ917)</f>
        <v>-69.267733074988882</v>
      </c>
      <c r="BX914" s="2">
        <f t="shared" ref="BX914" si="8632">BL914*BS914+BN914*BS917-BM914*BT914-BO914*BT917</f>
        <v>0</v>
      </c>
      <c r="BY914" s="8">
        <f t="shared" ref="BY914" si="8633">(BL914*BT914+BM914*BS914+BN914*BT917+BO914*BS917)</f>
        <v>-69.267733074988882</v>
      </c>
      <c r="CA914" s="28">
        <f t="shared" ref="CA914" si="8634">20*LOG(((1+$BR$9)/$BR$9)/((BV914+BV917)^2+(BW914+BW917)^2)^0.5)</f>
        <v>-52.126261494214688</v>
      </c>
      <c r="CC914" s="114">
        <f t="shared" ref="CC914" si="8635">((BV914^2+BW914^2)^0.5)/((BV917^2+BW917^2)^0.5)</f>
        <v>0.30624438739189613</v>
      </c>
      <c r="CD914" s="13"/>
      <c r="CE914" s="33"/>
      <c r="CF914" s="33"/>
      <c r="CG914" s="33"/>
      <c r="CH914" s="33"/>
    </row>
    <row r="915" spans="2:86" ht="18.600000000000001" customHeight="1" thickBot="1">
      <c r="D915" s="3"/>
      <c r="G915" s="4"/>
      <c r="I915" s="3"/>
      <c r="L915" s="4"/>
      <c r="N915" s="3"/>
      <c r="Q915" s="4"/>
      <c r="S915" s="3"/>
      <c r="V915" s="4"/>
      <c r="X915" s="3"/>
      <c r="AA915" s="4"/>
      <c r="AC915" s="3"/>
      <c r="AF915" s="4"/>
      <c r="AH915" s="3"/>
      <c r="AK915" s="4"/>
      <c r="AM915" s="3"/>
      <c r="AP915" s="4"/>
      <c r="AR915" s="3"/>
      <c r="AU915" s="4"/>
      <c r="AW915" s="3"/>
      <c r="AZ915" s="4"/>
      <c r="BB915" s="3"/>
      <c r="BE915" s="4"/>
      <c r="BG915" s="3"/>
      <c r="BJ915" s="4"/>
      <c r="BL915" s="3"/>
      <c r="BO915" s="4"/>
      <c r="BQ915" s="16"/>
      <c r="BR915" s="14"/>
      <c r="BS915" s="14"/>
      <c r="BT915" s="17"/>
      <c r="BV915" s="3"/>
      <c r="BY915" s="4"/>
      <c r="CC915" s="115"/>
      <c r="CD915" s="13"/>
      <c r="CE915" s="33"/>
      <c r="CF915" s="33"/>
      <c r="CG915" s="33"/>
      <c r="CH915" s="33"/>
    </row>
    <row r="916" spans="2:86" ht="18.600000000000001" customHeight="1" thickBot="1">
      <c r="D916" s="271" t="s">
        <v>141</v>
      </c>
      <c r="E916" s="272"/>
      <c r="F916" s="273" t="s">
        <v>142</v>
      </c>
      <c r="G916" s="274"/>
      <c r="H916" s="237"/>
      <c r="I916" s="271" t="s">
        <v>143</v>
      </c>
      <c r="J916" s="272"/>
      <c r="K916" s="273" t="s">
        <v>144</v>
      </c>
      <c r="L916" s="274"/>
      <c r="N916" s="262" t="s">
        <v>145</v>
      </c>
      <c r="O916" s="263"/>
      <c r="P916" s="264" t="s">
        <v>146</v>
      </c>
      <c r="Q916" s="265"/>
      <c r="S916" s="271" t="s">
        <v>147</v>
      </c>
      <c r="T916" s="272"/>
      <c r="U916" s="273" t="s">
        <v>148</v>
      </c>
      <c r="V916" s="274"/>
      <c r="W916" s="20"/>
      <c r="X916" s="262" t="s">
        <v>149</v>
      </c>
      <c r="Y916" s="263"/>
      <c r="Z916" s="264" t="s">
        <v>150</v>
      </c>
      <c r="AA916" s="265"/>
      <c r="AB916" s="20"/>
      <c r="AC916" s="271" t="s">
        <v>151</v>
      </c>
      <c r="AD916" s="272"/>
      <c r="AE916" s="273" t="s">
        <v>152</v>
      </c>
      <c r="AF916" s="274"/>
      <c r="AG916" s="20"/>
      <c r="AH916" s="262" t="s">
        <v>153</v>
      </c>
      <c r="AI916" s="263"/>
      <c r="AJ916" s="264" t="s">
        <v>154</v>
      </c>
      <c r="AK916" s="265"/>
      <c r="AL916" s="20"/>
      <c r="AM916" s="271" t="s">
        <v>155</v>
      </c>
      <c r="AN916" s="272"/>
      <c r="AO916" s="273" t="s">
        <v>156</v>
      </c>
      <c r="AP916" s="274"/>
      <c r="AR916" s="262" t="s">
        <v>157</v>
      </c>
      <c r="AS916" s="263"/>
      <c r="AT916" s="264" t="s">
        <v>158</v>
      </c>
      <c r="AU916" s="265"/>
      <c r="AV916" s="41"/>
      <c r="AW916" s="271" t="s">
        <v>159</v>
      </c>
      <c r="AX916" s="272"/>
      <c r="AY916" s="273" t="s">
        <v>160</v>
      </c>
      <c r="AZ916" s="274"/>
      <c r="BA916" s="20"/>
      <c r="BB916" s="262" t="s">
        <v>161</v>
      </c>
      <c r="BC916" s="263"/>
      <c r="BD916" s="264" t="s">
        <v>162</v>
      </c>
      <c r="BE916" s="265"/>
      <c r="BF916" s="41"/>
      <c r="BG916" s="271" t="s">
        <v>163</v>
      </c>
      <c r="BH916" s="272"/>
      <c r="BI916" s="273" t="s">
        <v>164</v>
      </c>
      <c r="BJ916" s="274"/>
      <c r="BK916" s="41"/>
      <c r="BL916" s="262" t="s">
        <v>165</v>
      </c>
      <c r="BM916" s="263"/>
      <c r="BN916" s="264" t="s">
        <v>166</v>
      </c>
      <c r="BO916" s="265"/>
      <c r="BP916" s="41"/>
      <c r="BQ916" s="271" t="s">
        <v>167</v>
      </c>
      <c r="BR916" s="272"/>
      <c r="BS916" s="273" t="s">
        <v>168</v>
      </c>
      <c r="BT916" s="274"/>
      <c r="BU916" s="20"/>
      <c r="BV916" s="262" t="s">
        <v>169</v>
      </c>
      <c r="BW916" s="263"/>
      <c r="BX916" s="264" t="s">
        <v>170</v>
      </c>
      <c r="BY916" s="265"/>
      <c r="CA916" s="55" t="s">
        <v>35</v>
      </c>
      <c r="CC916" s="116" t="s">
        <v>75</v>
      </c>
      <c r="CD916" s="13"/>
      <c r="CE916" s="33"/>
      <c r="CF916" s="33"/>
      <c r="CG916" s="33"/>
      <c r="CH916" s="33"/>
    </row>
    <row r="917" spans="2:86" ht="18.600000000000001" customHeight="1" thickTop="1" thickBot="1">
      <c r="D917" s="1">
        <v>0</v>
      </c>
      <c r="E917" s="9">
        <f t="shared" ref="E917" si="8636">$E$9*$B914</f>
        <v>3.0832160000000002</v>
      </c>
      <c r="F917" s="2">
        <v>1</v>
      </c>
      <c r="G917" s="8">
        <v>0</v>
      </c>
      <c r="I917" s="1">
        <v>0</v>
      </c>
      <c r="J917" s="9">
        <v>0</v>
      </c>
      <c r="K917" s="2">
        <v>1</v>
      </c>
      <c r="L917" s="8">
        <v>0</v>
      </c>
      <c r="N917" s="1">
        <f t="shared" ref="N917" si="8637">D917*I914+F917*I917-E917*J914-G917*J917</f>
        <v>0</v>
      </c>
      <c r="O917" s="9">
        <f t="shared" ref="O917" si="8638">(D917*J914+E917*I914+F917*J917+G917*I917)</f>
        <v>3.0832160000000002</v>
      </c>
      <c r="P917" s="2">
        <f t="shared" ref="P917" si="8639">D917*K914+F917*K917-E917*L914-G917*L917</f>
        <v>17.353042446718746</v>
      </c>
      <c r="Q917" s="8">
        <f t="shared" ref="Q917" si="8640">(D917*L914+E917*K914+F917*L917+G917*K917)</f>
        <v>0</v>
      </c>
      <c r="S917" s="1">
        <v>0</v>
      </c>
      <c r="T917" s="9">
        <f t="shared" ref="T917" si="8641">$T$9*$B914</f>
        <v>3.9596060000000004</v>
      </c>
      <c r="U917" s="2">
        <v>1</v>
      </c>
      <c r="V917" s="8">
        <v>0</v>
      </c>
      <c r="X917" s="1">
        <f t="shared" ref="X917" si="8642">N917*S914+P917*S917-O917*T914-Q917*T917</f>
        <v>0</v>
      </c>
      <c r="Y917" s="9">
        <f t="shared" ref="Y917" si="8643">(N917*T914+O917*S914+P917*T917+Q917*S917)</f>
        <v>71.794426990282233</v>
      </c>
      <c r="Z917" s="2">
        <f t="shared" ref="Z917" si="8644">N917*U914+P917*U917-O917*V914-Q917*V917</f>
        <v>17.353042446718746</v>
      </c>
      <c r="AA917" s="8">
        <f t="shared" ref="AA917" si="8645">(N917*V914+O917*U914+P917*V917+Q917*U917)</f>
        <v>0</v>
      </c>
      <c r="AB917" s="20"/>
      <c r="AC917" s="1">
        <v>0</v>
      </c>
      <c r="AD917" s="9">
        <v>0</v>
      </c>
      <c r="AE917" s="2">
        <v>1</v>
      </c>
      <c r="AF917" s="8">
        <v>0</v>
      </c>
      <c r="AH917" s="1">
        <f t="shared" ref="AH917" si="8646">X917*AC914+Z917*AC917-Y917*AD914-AA917*AD917</f>
        <v>0</v>
      </c>
      <c r="AI917" s="9">
        <f t="shared" ref="AI917" si="8647">(X917*AD914+Y917*AC914+Z917*AD917+AA917*AC917)</f>
        <v>71.794426990282233</v>
      </c>
      <c r="AJ917" s="2">
        <f t="shared" ref="AJ917" si="8648">X917*AE914+Z917*AE917-Y917*AF914-AA917*AF917</f>
        <v>51.19218432237053</v>
      </c>
      <c r="AK917" s="8">
        <f t="shared" ref="AK917" si="8649">(X917*AF914+Y917*AE914+Z917*AF917+AA917*AE917)</f>
        <v>0</v>
      </c>
      <c r="AM917" s="1">
        <v>0</v>
      </c>
      <c r="AN917" s="9">
        <f t="shared" ref="AN917" si="8650">$AN$9*$B914</f>
        <v>3.3478360000000005</v>
      </c>
      <c r="AO917" s="2">
        <v>1</v>
      </c>
      <c r="AP917" s="8">
        <v>0</v>
      </c>
      <c r="AR917" s="1">
        <f t="shared" ref="AR917" si="8651">AH917*AM914+AJ917*AM917-AI917*AN914-AK917*AN917</f>
        <v>0</v>
      </c>
      <c r="AS917" s="9">
        <f t="shared" ref="AS917" si="8652">(AH917*AN914+AI917*AM914+AJ917*AN917+AK917*AM917)</f>
        <v>243.17746458334992</v>
      </c>
      <c r="AT917" s="2">
        <f t="shared" ref="AT917" si="8653">AH917*AO914+AJ917*AO917-AI917*AP914-AK917*AP917</f>
        <v>51.19218432237053</v>
      </c>
      <c r="AU917" s="8">
        <f t="shared" ref="AU917" si="8654">(AH917*AP914+AI917*AO914+AJ917*AP917+AK917*AO917)</f>
        <v>0</v>
      </c>
      <c r="AV917" s="20"/>
      <c r="AW917" s="1">
        <v>0</v>
      </c>
      <c r="AX917" s="9">
        <v>0</v>
      </c>
      <c r="AY917" s="2">
        <v>1</v>
      </c>
      <c r="AZ917" s="8">
        <v>0</v>
      </c>
      <c r="BB917" s="1">
        <f t="shared" ref="BB917" si="8655">AR917*AW914+AT917*AW917-AS917*AX914-AU917*AX917</f>
        <v>0</v>
      </c>
      <c r="BC917" s="9">
        <f t="shared" ref="BC917" si="8656">(AR917*AX914+AS917*AW914+AT917*AX917+AU917*AW917)</f>
        <v>243.17746458334992</v>
      </c>
      <c r="BD917" s="2">
        <f t="shared" ref="BD917" si="8657">AR917*AY914+AT917*AY917-AS917*AZ914-AU917*AZ917</f>
        <v>226.18854010125833</v>
      </c>
      <c r="BE917" s="8">
        <f t="shared" ref="BE917" si="8658">(AR917*AZ914+AS917*AY914+AT917*AZ917+AU917*AY917)</f>
        <v>0</v>
      </c>
      <c r="BG917" s="1">
        <v>0</v>
      </c>
      <c r="BH917" s="9">
        <f t="shared" ref="BH917" si="8659">$BH$9*$B914</f>
        <v>2.1903199999999998</v>
      </c>
      <c r="BI917" s="2">
        <v>1</v>
      </c>
      <c r="BJ917" s="8">
        <v>0</v>
      </c>
      <c r="BK917" s="20"/>
      <c r="BL917" s="1">
        <f t="shared" ref="BL917" si="8660">BB917*BG914+BD917*BG917-BC917*BH914-BE917*BH917</f>
        <v>0</v>
      </c>
      <c r="BM917" s="9">
        <f t="shared" ref="BM917" si="8661">(BB917*BH914+BC917*BG914+BD917*BH917+BE917*BG917)</f>
        <v>738.60274773793799</v>
      </c>
      <c r="BN917" s="2">
        <f t="shared" ref="BN917" si="8662">BB917*BI914+BD917*BI917-BC917*BJ914-BE917*BJ917</f>
        <v>226.18854010125833</v>
      </c>
      <c r="BO917" s="8">
        <f t="shared" ref="BO917" si="8663">(BB917*BJ914+BC917*BI914+BD917*BJ917+BE917*BI917)</f>
        <v>0</v>
      </c>
      <c r="BP917" s="20"/>
      <c r="BQ917" s="18">
        <f t="shared" ref="BQ917:BQ980" si="8664">1/$BR$9</f>
        <v>1</v>
      </c>
      <c r="BR917" s="25">
        <v>0</v>
      </c>
      <c r="BS917" s="19">
        <v>1</v>
      </c>
      <c r="BT917" s="24">
        <v>0</v>
      </c>
      <c r="BV917" s="1">
        <f t="shared" ref="BV917" si="8665">BL917*BQ914+BN917*BQ917-BM917*BR914-BO917*BR917</f>
        <v>226.18854010125833</v>
      </c>
      <c r="BW917" s="9">
        <f t="shared" ref="BW917" si="8666">(BL917*BR914+BM917*BQ914+BN917*BR917+BO917*BQ917)</f>
        <v>738.60274773793799</v>
      </c>
      <c r="BX917" s="2">
        <f t="shared" ref="BX917" si="8667">BL917*BS914+BN917*BS917-BM917*BT914-BO917*BT917</f>
        <v>226.18854010125833</v>
      </c>
      <c r="BY917" s="8">
        <f t="shared" ref="BY917" si="8668">(BL917*BT914+BM917*BS914+BN917*BT917+BO917*BS917)</f>
        <v>0</v>
      </c>
      <c r="CA917" s="56">
        <f t="shared" ref="CA917" si="8669">(180/PI())*ATAN(-1*(BW914+BW917)/(BV914+BV917))</f>
        <v>-55.946512699608306</v>
      </c>
      <c r="CC917" s="117">
        <f t="shared" ref="CC917" si="8670">20*LOG(((1-(10^(CA914/20)^2)*(1-((1-CC914)/(1+CC914))^2))^0.5))</f>
        <v>-1.9109018104026439E-5</v>
      </c>
      <c r="CD917" s="13"/>
      <c r="CE917" s="33"/>
      <c r="CF917" s="33"/>
      <c r="CG917" s="33"/>
      <c r="CH917" s="33"/>
    </row>
    <row r="918" spans="2:86" ht="18.600000000000001" customHeight="1"/>
    <row r="919" spans="2:86" ht="18.600000000000001" customHeight="1" thickBot="1">
      <c r="E919" s="6" t="s">
        <v>3</v>
      </c>
      <c r="J919" s="6" t="s">
        <v>5</v>
      </c>
      <c r="O919" s="6" t="s">
        <v>10</v>
      </c>
      <c r="T919" s="6" t="s">
        <v>6</v>
      </c>
      <c r="Y919" s="6" t="s">
        <v>11</v>
      </c>
      <c r="AD919" s="6" t="s">
        <v>12</v>
      </c>
      <c r="AI919" s="6" t="s">
        <v>13</v>
      </c>
      <c r="AN919" s="6" t="s">
        <v>14</v>
      </c>
      <c r="AS919" s="6" t="s">
        <v>15</v>
      </c>
      <c r="AX919" s="6" t="s">
        <v>19</v>
      </c>
      <c r="BC919" s="6" t="s">
        <v>17</v>
      </c>
      <c r="BH919" s="6" t="s">
        <v>20</v>
      </c>
      <c r="BM919" s="6" t="s">
        <v>18</v>
      </c>
      <c r="BQ919" s="26" t="s">
        <v>16</v>
      </c>
      <c r="BR919" s="26"/>
      <c r="BS919" s="21"/>
      <c r="BT919" s="21"/>
      <c r="BU919" s="21"/>
      <c r="BV919" s="21"/>
      <c r="BW919" s="26" t="s">
        <v>21</v>
      </c>
      <c r="BX919" s="21"/>
      <c r="BY919" s="21"/>
    </row>
    <row r="920" spans="2:86" ht="18.600000000000001" customHeight="1" thickBot="1">
      <c r="B920" s="11"/>
      <c r="D920" s="266" t="s">
        <v>113</v>
      </c>
      <c r="E920" s="267"/>
      <c r="F920" s="268" t="s">
        <v>114</v>
      </c>
      <c r="G920" s="269"/>
      <c r="H920" s="237"/>
      <c r="I920" s="262" t="s">
        <v>0</v>
      </c>
      <c r="J920" s="263"/>
      <c r="K920" s="264" t="s">
        <v>1</v>
      </c>
      <c r="L920" s="265"/>
      <c r="M920" s="21"/>
      <c r="N920" s="262" t="s">
        <v>115</v>
      </c>
      <c r="O920" s="263"/>
      <c r="P920" s="264" t="s">
        <v>116</v>
      </c>
      <c r="Q920" s="265"/>
      <c r="R920" s="21"/>
      <c r="S920" s="266" t="s">
        <v>117</v>
      </c>
      <c r="T920" s="267"/>
      <c r="U920" s="268" t="s">
        <v>118</v>
      </c>
      <c r="V920" s="269"/>
      <c r="W920" s="20"/>
      <c r="X920" s="262" t="s">
        <v>119</v>
      </c>
      <c r="Y920" s="263"/>
      <c r="Z920" s="264" t="s">
        <v>120</v>
      </c>
      <c r="AA920" s="265"/>
      <c r="AB920" s="20"/>
      <c r="AC920" s="262" t="s">
        <v>121</v>
      </c>
      <c r="AD920" s="263"/>
      <c r="AE920" s="264" t="s">
        <v>7</v>
      </c>
      <c r="AF920" s="265"/>
      <c r="AG920" s="20"/>
      <c r="AH920" s="262" t="s">
        <v>122</v>
      </c>
      <c r="AI920" s="263"/>
      <c r="AJ920" s="264" t="s">
        <v>123</v>
      </c>
      <c r="AK920" s="265"/>
      <c r="AL920" s="20"/>
      <c r="AM920" s="266" t="s">
        <v>124</v>
      </c>
      <c r="AN920" s="267"/>
      <c r="AO920" s="268" t="s">
        <v>125</v>
      </c>
      <c r="AP920" s="269"/>
      <c r="AQ920" s="21"/>
      <c r="AR920" s="262" t="s">
        <v>126</v>
      </c>
      <c r="AS920" s="263"/>
      <c r="AT920" s="264" t="s">
        <v>2</v>
      </c>
      <c r="AU920" s="265"/>
      <c r="AV920" s="41"/>
      <c r="AW920" s="262" t="s">
        <v>127</v>
      </c>
      <c r="AX920" s="263"/>
      <c r="AY920" s="264" t="s">
        <v>128</v>
      </c>
      <c r="AZ920" s="265"/>
      <c r="BA920" s="20"/>
      <c r="BB920" s="262" t="s">
        <v>129</v>
      </c>
      <c r="BC920" s="263"/>
      <c r="BD920" s="264" t="s">
        <v>130</v>
      </c>
      <c r="BE920" s="265"/>
      <c r="BF920" s="41"/>
      <c r="BG920" s="266" t="s">
        <v>131</v>
      </c>
      <c r="BH920" s="267"/>
      <c r="BI920" s="268" t="s">
        <v>132</v>
      </c>
      <c r="BJ920" s="269"/>
      <c r="BK920" s="41"/>
      <c r="BL920" s="262" t="s">
        <v>133</v>
      </c>
      <c r="BM920" s="263"/>
      <c r="BN920" s="264" t="s">
        <v>134</v>
      </c>
      <c r="BO920" s="265"/>
      <c r="BP920" s="41"/>
      <c r="BQ920" s="262" t="s">
        <v>135</v>
      </c>
      <c r="BR920" s="263"/>
      <c r="BS920" s="264" t="s">
        <v>136</v>
      </c>
      <c r="BT920" s="265"/>
      <c r="BU920" s="20"/>
      <c r="BV920" s="262" t="s">
        <v>137</v>
      </c>
      <c r="BW920" s="263"/>
      <c r="BX920" s="264" t="s">
        <v>138</v>
      </c>
      <c r="BY920" s="265"/>
      <c r="CA920" s="27" t="s">
        <v>8</v>
      </c>
      <c r="CC920" s="113" t="s">
        <v>74</v>
      </c>
      <c r="CD920" s="13"/>
      <c r="CE920" s="33"/>
      <c r="CF920" s="33"/>
      <c r="CG920" s="33"/>
      <c r="CH920" s="33"/>
    </row>
    <row r="921" spans="2:86" ht="18.600000000000001" customHeight="1" thickTop="1" thickBot="1">
      <c r="B921" s="37">
        <v>2.64</v>
      </c>
      <c r="D921" s="1">
        <v>1</v>
      </c>
      <c r="E921" s="7">
        <v>0</v>
      </c>
      <c r="F921" s="2">
        <v>0</v>
      </c>
      <c r="G921" s="8">
        <v>0</v>
      </c>
      <c r="I921" s="1">
        <v>1</v>
      </c>
      <c r="J921" s="9">
        <v>0</v>
      </c>
      <c r="K921" s="2">
        <v>0</v>
      </c>
      <c r="L921" s="8">
        <f t="shared" ref="L921:L984" si="8671">IF(0=(1-$J$9*$K$9*$B921^2),10^18,$B921*$K$9/(1-$J$9*$K$9*$B921^2))</f>
        <v>-5.1324400571417632</v>
      </c>
      <c r="N921" s="1">
        <f t="shared" ref="N921" si="8672">D921*I921+F921*I924-E921*J921-G921*J924</f>
        <v>1</v>
      </c>
      <c r="O921" s="9">
        <f t="shared" ref="O921" si="8673">(D921*J921+E921*I921+F921*J924+G921*I924)</f>
        <v>0</v>
      </c>
      <c r="P921" s="2">
        <f t="shared" ref="P921" si="8674">D921*K921+F921*K924-E921*L921-G921*L924</f>
        <v>0</v>
      </c>
      <c r="Q921" s="8">
        <f t="shared" ref="Q921" si="8675">(D921*L921+E921*K921+F921*L924+G921*K924)</f>
        <v>-5.1324400571417632</v>
      </c>
      <c r="S921" s="1">
        <v>1</v>
      </c>
      <c r="T921" s="7">
        <v>0</v>
      </c>
      <c r="U921" s="2">
        <v>0</v>
      </c>
      <c r="V921" s="8">
        <v>0</v>
      </c>
      <c r="X921" s="1">
        <f t="shared" ref="X921" si="8676">N921*S921+P921*S924-O921*T921-Q921*T924</f>
        <v>21.477573578066036</v>
      </c>
      <c r="Y921" s="9">
        <f t="shared" ref="Y921" si="8677">(N921*T921+O921*S921+P921*T924+Q921*S924)</f>
        <v>0</v>
      </c>
      <c r="Z921" s="2">
        <f t="shared" ref="Z921" si="8678">N921*U921+P921*U924-O921*V921-Q921*V924</f>
        <v>0</v>
      </c>
      <c r="AA921" s="8">
        <f t="shared" ref="AA921" si="8679">(N921*V921+O921*U921+P921*V924+Q921*U924)</f>
        <v>-5.1324400571417632</v>
      </c>
      <c r="AB921" s="20"/>
      <c r="AC921" s="1">
        <v>1</v>
      </c>
      <c r="AD921" s="9">
        <v>0</v>
      </c>
      <c r="AE921" s="2">
        <v>0</v>
      </c>
      <c r="AF921" s="8">
        <f t="shared" ref="AF921:AF984" si="8680">IF(0=(1-$AE$9*$AD$9*$B921^2),10^18,$B921*$AE$9/(1-$AE$9*$AD$9*$B921^2))</f>
        <v>-0.46601529364044175</v>
      </c>
      <c r="AH921" s="1">
        <f t="shared" ref="AH921" si="8681">X921*AC921+Z921*AC924-Y921*AD921-AA921*AD924</f>
        <v>21.477573578066036</v>
      </c>
      <c r="AI921" s="9">
        <f t="shared" ref="AI921" si="8682">(X921*AD921+Y921*AC921+Z921*AD924+AA921*AC924)</f>
        <v>0</v>
      </c>
      <c r="AJ921" s="2">
        <f t="shared" ref="AJ921" si="8683">X921*AE921+Z921*AE924-Y921*AF921-AA921*AF924</f>
        <v>0</v>
      </c>
      <c r="AK921" s="8">
        <f t="shared" ref="AK921" si="8684">(X921*AF921+Y921*AE921+Z921*AF924+AA921*AE924)</f>
        <v>-15.141317814808399</v>
      </c>
      <c r="AM921" s="1">
        <v>1</v>
      </c>
      <c r="AN921" s="7">
        <v>0</v>
      </c>
      <c r="AO921" s="2">
        <v>0</v>
      </c>
      <c r="AP921" s="8">
        <v>0</v>
      </c>
      <c r="AR921" s="1">
        <f t="shared" ref="AR921" si="8685">AH921*AM921+AJ921*AM924-AI921*AN921-AK921*AN924</f>
        <v>72.555173963998186</v>
      </c>
      <c r="AS921" s="9">
        <f t="shared" ref="AS921" si="8686">(AH921*AN921+AI921*AM921+AJ921*AN924+AK921*AM924)</f>
        <v>0</v>
      </c>
      <c r="AT921" s="2">
        <f t="shared" ref="AT921" si="8687">AH921*AO921+AJ921*AO924-AI921*AP921-AK921*AP924</f>
        <v>0</v>
      </c>
      <c r="AU921" s="8">
        <f t="shared" ref="AU921" si="8688">(AH921*AP921+AI921*AO921+AJ921*AP924+AK921*AO924)</f>
        <v>-15.141317814808399</v>
      </c>
      <c r="AV921" s="20"/>
      <c r="AW921" s="1">
        <v>1</v>
      </c>
      <c r="AX921" s="9">
        <v>0</v>
      </c>
      <c r="AY921" s="2">
        <v>0</v>
      </c>
      <c r="AZ921" s="8">
        <f t="shared" ref="AZ921:AZ984" si="8689">IF(0=(1-$AX$9*$AY$9*$B921^2),10^18,$B921*$AY$9/(1-$AX$9*$AY$9*$B921^2))</f>
        <v>-0.71049816363954044</v>
      </c>
      <c r="BB921" s="1">
        <f t="shared" ref="BB921" si="8690">AR921*AW921+AT921*AW924-AS921*AX921-AU921*AX924</f>
        <v>72.555173963998186</v>
      </c>
      <c r="BC921" s="9">
        <f t="shared" ref="BC921" si="8691">(AR921*AX921+AS921*AW921+AT921*AX924+AU921*AW924)</f>
        <v>0</v>
      </c>
      <c r="BD921" s="2">
        <f t="shared" ref="BD921" si="8692">AR921*AY921+AT921*AY924-AS921*AZ921-AU921*AZ924</f>
        <v>0</v>
      </c>
      <c r="BE921" s="8">
        <f t="shared" ref="BE921" si="8693">(AR921*AZ921+AS921*AY921+AT921*AZ924+AU921*AY924)</f>
        <v>-66.691635678776507</v>
      </c>
      <c r="BG921" s="1">
        <v>1</v>
      </c>
      <c r="BH921" s="7">
        <v>0</v>
      </c>
      <c r="BI921" s="2">
        <v>0</v>
      </c>
      <c r="BJ921" s="8">
        <v>0</v>
      </c>
      <c r="BK921" s="20"/>
      <c r="BL921" s="1">
        <f t="shared" ref="BL921" si="8694">BB921*BG921+BD921*BG924-BC921*BH921-BE921*BH924</f>
        <v>219.74628157248509</v>
      </c>
      <c r="BM921" s="9">
        <f t="shared" ref="BM921" si="8695">(BB921*BH921+BC921*BG921+BD921*BH924+BE921*BG924)</f>
        <v>0</v>
      </c>
      <c r="BN921" s="2">
        <f t="shared" ref="BN921" si="8696">BB921*BI921+BD921*BI924-BC921*BJ921-BE921*BJ924</f>
        <v>0</v>
      </c>
      <c r="BO921" s="8">
        <f t="shared" ref="BO921" si="8697">(BB921*BJ921+BC921*BI921+BD921*BJ924+BE921*BI924)</f>
        <v>-66.691635678776507</v>
      </c>
      <c r="BP921" s="20"/>
      <c r="BQ921" s="16">
        <v>1</v>
      </c>
      <c r="BR921" s="23">
        <v>0</v>
      </c>
      <c r="BS921" s="14">
        <v>0</v>
      </c>
      <c r="BT921" s="22">
        <v>0</v>
      </c>
      <c r="BV921" s="1">
        <f t="shared" ref="BV921" si="8698">BL921*BQ921+BN921*BQ924-BM921*BR921-BO921*BR924</f>
        <v>219.74628157248509</v>
      </c>
      <c r="BW921" s="9">
        <f t="shared" ref="BW921" si="8699">(BL921*BR921+BM921*BQ921+BN921*BR924+BO921*BQ924)</f>
        <v>-66.691635678776507</v>
      </c>
      <c r="BX921" s="2">
        <f t="shared" ref="BX921" si="8700">BL921*BS921+BN921*BS924-BM921*BT921-BO921*BT924</f>
        <v>0</v>
      </c>
      <c r="BY921" s="8">
        <f t="shared" ref="BY921" si="8701">(BL921*BT921+BM921*BS921+BN921*BT924+BO921*BS924)</f>
        <v>-66.691635678776507</v>
      </c>
      <c r="CA921" s="28">
        <f t="shared" ref="CA921" si="8702">20*LOG(((1+$BR$9)/$BR$9)/((BV921+BV924)^2+(BW921+BW924)^2)^0.5)</f>
        <v>-51.939845448924054</v>
      </c>
      <c r="CC921" s="114">
        <f t="shared" ref="CC921" si="8703">((BV921^2+BW921^2)^0.5)/((BV924^2+BW924^2)^0.5)</f>
        <v>0.30350595089857879</v>
      </c>
      <c r="CD921" s="13"/>
      <c r="CE921" s="33"/>
      <c r="CF921" s="33"/>
      <c r="CG921" s="33"/>
      <c r="CH921" s="33"/>
    </row>
    <row r="922" spans="2:86" ht="18.600000000000001" customHeight="1" thickBot="1">
      <c r="D922" s="3"/>
      <c r="G922" s="4"/>
      <c r="I922" s="3"/>
      <c r="L922" s="4"/>
      <c r="N922" s="3"/>
      <c r="Q922" s="4"/>
      <c r="S922" s="3"/>
      <c r="V922" s="4"/>
      <c r="X922" s="3"/>
      <c r="AA922" s="4"/>
      <c r="AC922" s="3"/>
      <c r="AF922" s="4"/>
      <c r="AH922" s="3"/>
      <c r="AK922" s="4"/>
      <c r="AM922" s="3"/>
      <c r="AP922" s="4"/>
      <c r="AR922" s="3"/>
      <c r="AU922" s="4"/>
      <c r="AW922" s="3"/>
      <c r="AZ922" s="4"/>
      <c r="BB922" s="3"/>
      <c r="BE922" s="4"/>
      <c r="BG922" s="3"/>
      <c r="BJ922" s="4"/>
      <c r="BL922" s="3"/>
      <c r="BO922" s="4"/>
      <c r="BQ922" s="16"/>
      <c r="BR922" s="14"/>
      <c r="BS922" s="14"/>
      <c r="BT922" s="17"/>
      <c r="BV922" s="3"/>
      <c r="BY922" s="4"/>
      <c r="CC922" s="115"/>
      <c r="CD922" s="13"/>
      <c r="CE922" s="33"/>
      <c r="CF922" s="33"/>
      <c r="CG922" s="33"/>
      <c r="CH922" s="33"/>
    </row>
    <row r="923" spans="2:86" ht="18.600000000000001" customHeight="1" thickBot="1">
      <c r="D923" s="271" t="s">
        <v>141</v>
      </c>
      <c r="E923" s="272"/>
      <c r="F923" s="273" t="s">
        <v>142</v>
      </c>
      <c r="G923" s="274"/>
      <c r="H923" s="237"/>
      <c r="I923" s="271" t="s">
        <v>143</v>
      </c>
      <c r="J923" s="272"/>
      <c r="K923" s="273" t="s">
        <v>144</v>
      </c>
      <c r="L923" s="274"/>
      <c r="N923" s="262" t="s">
        <v>145</v>
      </c>
      <c r="O923" s="263"/>
      <c r="P923" s="264" t="s">
        <v>146</v>
      </c>
      <c r="Q923" s="265"/>
      <c r="S923" s="271" t="s">
        <v>147</v>
      </c>
      <c r="T923" s="272"/>
      <c r="U923" s="273" t="s">
        <v>148</v>
      </c>
      <c r="V923" s="274"/>
      <c r="W923" s="20"/>
      <c r="X923" s="262" t="s">
        <v>149</v>
      </c>
      <c r="Y923" s="263"/>
      <c r="Z923" s="264" t="s">
        <v>150</v>
      </c>
      <c r="AA923" s="265"/>
      <c r="AB923" s="20"/>
      <c r="AC923" s="271" t="s">
        <v>151</v>
      </c>
      <c r="AD923" s="272"/>
      <c r="AE923" s="273" t="s">
        <v>152</v>
      </c>
      <c r="AF923" s="274"/>
      <c r="AG923" s="20"/>
      <c r="AH923" s="262" t="s">
        <v>153</v>
      </c>
      <c r="AI923" s="263"/>
      <c r="AJ923" s="264" t="s">
        <v>154</v>
      </c>
      <c r="AK923" s="265"/>
      <c r="AL923" s="20"/>
      <c r="AM923" s="271" t="s">
        <v>155</v>
      </c>
      <c r="AN923" s="272"/>
      <c r="AO923" s="273" t="s">
        <v>156</v>
      </c>
      <c r="AP923" s="274"/>
      <c r="AR923" s="262" t="s">
        <v>157</v>
      </c>
      <c r="AS923" s="263"/>
      <c r="AT923" s="264" t="s">
        <v>158</v>
      </c>
      <c r="AU923" s="265"/>
      <c r="AV923" s="41"/>
      <c r="AW923" s="271" t="s">
        <v>159</v>
      </c>
      <c r="AX923" s="272"/>
      <c r="AY923" s="273" t="s">
        <v>160</v>
      </c>
      <c r="AZ923" s="274"/>
      <c r="BA923" s="20"/>
      <c r="BB923" s="262" t="s">
        <v>161</v>
      </c>
      <c r="BC923" s="263"/>
      <c r="BD923" s="264" t="s">
        <v>162</v>
      </c>
      <c r="BE923" s="265"/>
      <c r="BF923" s="41"/>
      <c r="BG923" s="271" t="s">
        <v>163</v>
      </c>
      <c r="BH923" s="272"/>
      <c r="BI923" s="273" t="s">
        <v>164</v>
      </c>
      <c r="BJ923" s="274"/>
      <c r="BK923" s="41"/>
      <c r="BL923" s="262" t="s">
        <v>165</v>
      </c>
      <c r="BM923" s="263"/>
      <c r="BN923" s="264" t="s">
        <v>166</v>
      </c>
      <c r="BO923" s="265"/>
      <c r="BP923" s="41"/>
      <c r="BQ923" s="271" t="s">
        <v>167</v>
      </c>
      <c r="BR923" s="272"/>
      <c r="BS923" s="273" t="s">
        <v>168</v>
      </c>
      <c r="BT923" s="274"/>
      <c r="BU923" s="20"/>
      <c r="BV923" s="262" t="s">
        <v>169</v>
      </c>
      <c r="BW923" s="263"/>
      <c r="BX923" s="264" t="s">
        <v>170</v>
      </c>
      <c r="BY923" s="265"/>
      <c r="CA923" s="55" t="s">
        <v>35</v>
      </c>
      <c r="CC923" s="116" t="s">
        <v>75</v>
      </c>
      <c r="CD923" s="13"/>
      <c r="CE923" s="33"/>
      <c r="CF923" s="33"/>
      <c r="CG923" s="33"/>
      <c r="CH923" s="33"/>
    </row>
    <row r="924" spans="2:86" ht="18.600000000000001" customHeight="1" thickTop="1" thickBot="1">
      <c r="D924" s="1">
        <v>0</v>
      </c>
      <c r="E924" s="9">
        <f t="shared" ref="E924" si="8704">$E$9*$B921</f>
        <v>3.1067520000000002</v>
      </c>
      <c r="F924" s="2">
        <v>1</v>
      </c>
      <c r="G924" s="8">
        <v>0</v>
      </c>
      <c r="I924" s="1">
        <v>0</v>
      </c>
      <c r="J924" s="9">
        <v>0</v>
      </c>
      <c r="K924" s="2">
        <v>1</v>
      </c>
      <c r="L924" s="8">
        <v>0</v>
      </c>
      <c r="N924" s="1">
        <f t="shared" ref="N924" si="8705">D924*I921+F924*I924-E924*J921-G924*J924</f>
        <v>0</v>
      </c>
      <c r="O924" s="9">
        <f t="shared" ref="O924" si="8706">(D924*J921+E924*I921+F924*J924+G924*I924)</f>
        <v>3.1067520000000002</v>
      </c>
      <c r="P924" s="2">
        <f t="shared" ref="P924" si="8707">D924*K921+F924*K924-E924*L921-G924*L924</f>
        <v>16.945218412405289</v>
      </c>
      <c r="Q924" s="8">
        <f t="shared" ref="Q924" si="8708">(D924*L921+E924*K921+F924*L924+G924*K924)</f>
        <v>0</v>
      </c>
      <c r="S924" s="1">
        <v>0</v>
      </c>
      <c r="T924" s="9">
        <f t="shared" ref="T924" si="8709">$T$9*$B921</f>
        <v>3.9898320000000003</v>
      </c>
      <c r="U924" s="2">
        <v>1</v>
      </c>
      <c r="V924" s="8">
        <v>0</v>
      </c>
      <c r="X924" s="1">
        <f t="shared" ref="X924" si="8710">N924*S921+P924*S924-O924*T921-Q924*T924</f>
        <v>0</v>
      </c>
      <c r="Y924" s="9">
        <f t="shared" ref="Y924" si="8711">(N924*T921+O924*S921+P924*T924+Q924*S924)</f>
        <v>70.715326668803826</v>
      </c>
      <c r="Z924" s="2">
        <f t="shared" ref="Z924" si="8712">N924*U921+P924*U924-O924*V921-Q924*V924</f>
        <v>16.945218412405289</v>
      </c>
      <c r="AA924" s="8">
        <f t="shared" ref="AA924" si="8713">(N924*V921+O924*U921+P924*V924+Q924*U924)</f>
        <v>0</v>
      </c>
      <c r="AB924" s="20"/>
      <c r="AC924" s="1">
        <v>0</v>
      </c>
      <c r="AD924" s="9">
        <v>0</v>
      </c>
      <c r="AE924" s="2">
        <v>1</v>
      </c>
      <c r="AF924" s="8">
        <v>0</v>
      </c>
      <c r="AH924" s="1">
        <f t="shared" ref="AH924" si="8714">X924*AC921+Z924*AC924-Y924*AD921-AA924*AD924</f>
        <v>0</v>
      </c>
      <c r="AI924" s="9">
        <f t="shared" ref="AI924" si="8715">(X924*AD921+Y924*AC921+Z924*AD924+AA924*AC924)</f>
        <v>70.715326668803826</v>
      </c>
      <c r="AJ924" s="2">
        <f t="shared" ref="AJ924" si="8716">X924*AE921+Z924*AE924-Y924*AF921-AA924*AF924</f>
        <v>49.899642134847667</v>
      </c>
      <c r="AK924" s="8">
        <f t="shared" ref="AK924" si="8717">(X924*AF921+Y924*AE921+Z924*AF924+AA924*AE924)</f>
        <v>0</v>
      </c>
      <c r="AM924" s="1">
        <v>0</v>
      </c>
      <c r="AN924" s="9">
        <f t="shared" ref="AN924" si="8718">$AN$9*$B921</f>
        <v>3.3733920000000004</v>
      </c>
      <c r="AO924" s="2">
        <v>1</v>
      </c>
      <c r="AP924" s="8">
        <v>0</v>
      </c>
      <c r="AR924" s="1">
        <f t="shared" ref="AR924" si="8719">AH924*AM921+AJ924*AM924-AI924*AN921-AK924*AN924</f>
        <v>0</v>
      </c>
      <c r="AS924" s="9">
        <f t="shared" ref="AS924" si="8720">(AH924*AN921+AI924*AM921+AJ924*AN924+AK924*AM924)</f>
        <v>239.0463802493619</v>
      </c>
      <c r="AT924" s="2">
        <f t="shared" ref="AT924" si="8721">AH924*AO921+AJ924*AO924-AI924*AP921-AK924*AP924</f>
        <v>49.899642134847667</v>
      </c>
      <c r="AU924" s="8">
        <f t="shared" ref="AU924" si="8722">(AH924*AP921+AI924*AO921+AJ924*AP924+AK924*AO924)</f>
        <v>0</v>
      </c>
      <c r="AV924" s="20"/>
      <c r="AW924" s="1">
        <v>0</v>
      </c>
      <c r="AX924" s="9">
        <v>0</v>
      </c>
      <c r="AY924" s="2">
        <v>1</v>
      </c>
      <c r="AZ924" s="8">
        <v>0</v>
      </c>
      <c r="BB924" s="1">
        <f t="shared" ref="BB924" si="8723">AR924*AW921+AT924*AW924-AS924*AX921-AU924*AX924</f>
        <v>0</v>
      </c>
      <c r="BC924" s="9">
        <f t="shared" ref="BC924" si="8724">(AR924*AX921+AS924*AW921+AT924*AX924+AU924*AW924)</f>
        <v>239.0463802493619</v>
      </c>
      <c r="BD924" s="2">
        <f t="shared" ref="BD924" si="8725">AR924*AY921+AT924*AY924-AS924*AZ921-AU924*AZ924</f>
        <v>219.7416563266986</v>
      </c>
      <c r="BE924" s="8">
        <f t="shared" ref="BE924" si="8726">(AR924*AZ921+AS924*AY921+AT924*AZ924+AU924*AY924)</f>
        <v>0</v>
      </c>
      <c r="BG924" s="1">
        <v>0</v>
      </c>
      <c r="BH924" s="9">
        <f t="shared" ref="BH924" si="8727">$BH$9*$B921</f>
        <v>2.2070400000000001</v>
      </c>
      <c r="BI924" s="2">
        <v>1</v>
      </c>
      <c r="BJ924" s="8">
        <v>0</v>
      </c>
      <c r="BK924" s="20"/>
      <c r="BL924" s="1">
        <f t="shared" ref="BL924" si="8728">BB924*BG921+BD924*BG924-BC924*BH921-BE924*BH924</f>
        <v>0</v>
      </c>
      <c r="BM924" s="9">
        <f t="shared" ref="BM924" si="8729">(BB924*BH921+BC924*BG921+BD924*BH924+BE924*BG924)</f>
        <v>724.02500542863879</v>
      </c>
      <c r="BN924" s="2">
        <f t="shared" ref="BN924" si="8730">BB924*BI921+BD924*BI924-BC924*BJ921-BE924*BJ924</f>
        <v>219.7416563266986</v>
      </c>
      <c r="BO924" s="8">
        <f t="shared" ref="BO924" si="8731">(BB924*BJ921+BC924*BI921+BD924*BJ924+BE924*BI924)</f>
        <v>0</v>
      </c>
      <c r="BP924" s="20"/>
      <c r="BQ924" s="18">
        <f t="shared" ref="BQ924:BQ987" si="8732">1/$BR$9</f>
        <v>1</v>
      </c>
      <c r="BR924" s="25">
        <v>0</v>
      </c>
      <c r="BS924" s="19">
        <v>1</v>
      </c>
      <c r="BT924" s="24">
        <v>0</v>
      </c>
      <c r="BV924" s="1">
        <f t="shared" ref="BV924" si="8733">BL924*BQ921+BN924*BQ924-BM924*BR921-BO924*BR924</f>
        <v>219.7416563266986</v>
      </c>
      <c r="BW924" s="9">
        <f t="shared" ref="BW924" si="8734">(BL924*BR921+BM924*BQ921+BN924*BR924+BO924*BQ924)</f>
        <v>724.02500542863879</v>
      </c>
      <c r="BX924" s="2">
        <f t="shared" ref="BX924" si="8735">BL924*BS921+BN924*BS924-BM924*BT921-BO924*BT924</f>
        <v>219.7416563266986</v>
      </c>
      <c r="BY924" s="8">
        <f t="shared" ref="BY924" si="8736">(BL924*BT921+BM924*BS921+BN924*BT924+BO924*BS924)</f>
        <v>0</v>
      </c>
      <c r="CA924" s="56">
        <f t="shared" ref="CA924" si="8737">(180/PI())*ATAN(-1*(BW921+BW924)/(BV921+BV924))</f>
        <v>-56.233623098375205</v>
      </c>
      <c r="CC924" s="117">
        <f t="shared" ref="CC924" si="8738">20*LOG(((1-(10^(CA921/20)^2)*(1-((1-CC921)/(1+CC921))^2))^0.5))</f>
        <v>-1.9851892954741145E-5</v>
      </c>
      <c r="CD924" s="13"/>
      <c r="CE924" s="33"/>
      <c r="CF924" s="33"/>
      <c r="CG924" s="33"/>
      <c r="CH924" s="33"/>
    </row>
    <row r="925" spans="2:86" ht="18.600000000000001" customHeight="1"/>
    <row r="926" spans="2:86" ht="18.600000000000001" customHeight="1" thickBot="1">
      <c r="E926" s="6" t="s">
        <v>3</v>
      </c>
      <c r="J926" s="6" t="s">
        <v>5</v>
      </c>
      <c r="O926" s="6" t="s">
        <v>10</v>
      </c>
      <c r="T926" s="6" t="s">
        <v>6</v>
      </c>
      <c r="Y926" s="6" t="s">
        <v>11</v>
      </c>
      <c r="AD926" s="6" t="s">
        <v>12</v>
      </c>
      <c r="AI926" s="6" t="s">
        <v>13</v>
      </c>
      <c r="AN926" s="6" t="s">
        <v>14</v>
      </c>
      <c r="AS926" s="6" t="s">
        <v>15</v>
      </c>
      <c r="AX926" s="6" t="s">
        <v>19</v>
      </c>
      <c r="BC926" s="6" t="s">
        <v>17</v>
      </c>
      <c r="BH926" s="6" t="s">
        <v>20</v>
      </c>
      <c r="BM926" s="6" t="s">
        <v>18</v>
      </c>
      <c r="BQ926" s="26" t="s">
        <v>16</v>
      </c>
      <c r="BR926" s="26"/>
      <c r="BS926" s="21"/>
      <c r="BT926" s="21"/>
      <c r="BU926" s="21"/>
      <c r="BV926" s="21"/>
      <c r="BW926" s="26" t="s">
        <v>21</v>
      </c>
      <c r="BX926" s="21"/>
      <c r="BY926" s="21"/>
    </row>
    <row r="927" spans="2:86" ht="18.600000000000001" customHeight="1" thickBot="1">
      <c r="B927" s="11"/>
      <c r="D927" s="266" t="s">
        <v>113</v>
      </c>
      <c r="E927" s="267"/>
      <c r="F927" s="268" t="s">
        <v>114</v>
      </c>
      <c r="G927" s="269"/>
      <c r="H927" s="237"/>
      <c r="I927" s="262" t="s">
        <v>0</v>
      </c>
      <c r="J927" s="263"/>
      <c r="K927" s="264" t="s">
        <v>1</v>
      </c>
      <c r="L927" s="265"/>
      <c r="M927" s="21"/>
      <c r="N927" s="262" t="s">
        <v>115</v>
      </c>
      <c r="O927" s="263"/>
      <c r="P927" s="264" t="s">
        <v>116</v>
      </c>
      <c r="Q927" s="265"/>
      <c r="R927" s="21"/>
      <c r="S927" s="266" t="s">
        <v>117</v>
      </c>
      <c r="T927" s="267"/>
      <c r="U927" s="268" t="s">
        <v>118</v>
      </c>
      <c r="V927" s="269"/>
      <c r="W927" s="20"/>
      <c r="X927" s="262" t="s">
        <v>119</v>
      </c>
      <c r="Y927" s="263"/>
      <c r="Z927" s="264" t="s">
        <v>120</v>
      </c>
      <c r="AA927" s="265"/>
      <c r="AB927" s="20"/>
      <c r="AC927" s="262" t="s">
        <v>121</v>
      </c>
      <c r="AD927" s="263"/>
      <c r="AE927" s="264" t="s">
        <v>7</v>
      </c>
      <c r="AF927" s="265"/>
      <c r="AG927" s="20"/>
      <c r="AH927" s="262" t="s">
        <v>122</v>
      </c>
      <c r="AI927" s="263"/>
      <c r="AJ927" s="264" t="s">
        <v>123</v>
      </c>
      <c r="AK927" s="265"/>
      <c r="AL927" s="20"/>
      <c r="AM927" s="266" t="s">
        <v>124</v>
      </c>
      <c r="AN927" s="267"/>
      <c r="AO927" s="268" t="s">
        <v>125</v>
      </c>
      <c r="AP927" s="269"/>
      <c r="AQ927" s="21"/>
      <c r="AR927" s="262" t="s">
        <v>126</v>
      </c>
      <c r="AS927" s="263"/>
      <c r="AT927" s="264" t="s">
        <v>2</v>
      </c>
      <c r="AU927" s="265"/>
      <c r="AV927" s="41"/>
      <c r="AW927" s="262" t="s">
        <v>127</v>
      </c>
      <c r="AX927" s="263"/>
      <c r="AY927" s="264" t="s">
        <v>128</v>
      </c>
      <c r="AZ927" s="265"/>
      <c r="BA927" s="20"/>
      <c r="BB927" s="262" t="s">
        <v>129</v>
      </c>
      <c r="BC927" s="263"/>
      <c r="BD927" s="264" t="s">
        <v>130</v>
      </c>
      <c r="BE927" s="265"/>
      <c r="BF927" s="41"/>
      <c r="BG927" s="266" t="s">
        <v>131</v>
      </c>
      <c r="BH927" s="267"/>
      <c r="BI927" s="268" t="s">
        <v>132</v>
      </c>
      <c r="BJ927" s="269"/>
      <c r="BK927" s="41"/>
      <c r="BL927" s="262" t="s">
        <v>133</v>
      </c>
      <c r="BM927" s="263"/>
      <c r="BN927" s="264" t="s">
        <v>134</v>
      </c>
      <c r="BO927" s="265"/>
      <c r="BP927" s="41"/>
      <c r="BQ927" s="262" t="s">
        <v>135</v>
      </c>
      <c r="BR927" s="263"/>
      <c r="BS927" s="264" t="s">
        <v>136</v>
      </c>
      <c r="BT927" s="265"/>
      <c r="BU927" s="20"/>
      <c r="BV927" s="262" t="s">
        <v>137</v>
      </c>
      <c r="BW927" s="263"/>
      <c r="BX927" s="264" t="s">
        <v>138</v>
      </c>
      <c r="BY927" s="265"/>
      <c r="CA927" s="27" t="s">
        <v>8</v>
      </c>
      <c r="CC927" s="113" t="s">
        <v>74</v>
      </c>
      <c r="CD927" s="13"/>
      <c r="CE927" s="33"/>
      <c r="CF927" s="33"/>
      <c r="CG927" s="33"/>
      <c r="CH927" s="33"/>
    </row>
    <row r="928" spans="2:86" ht="18.600000000000001" customHeight="1" thickTop="1" thickBot="1">
      <c r="B928" s="37">
        <v>2.66</v>
      </c>
      <c r="D928" s="1">
        <v>1</v>
      </c>
      <c r="E928" s="7">
        <v>0</v>
      </c>
      <c r="F928" s="2">
        <v>0</v>
      </c>
      <c r="G928" s="8">
        <v>0</v>
      </c>
      <c r="I928" s="1">
        <v>1</v>
      </c>
      <c r="J928" s="9">
        <v>0</v>
      </c>
      <c r="K928" s="2">
        <v>0</v>
      </c>
      <c r="L928" s="8">
        <f t="shared" ref="L928:L991" si="8739">IF(0=(1-$J$9*$K$9*$B928^2),10^18,$B928*$K$9/(1-$J$9*$K$9*$B928^2))</f>
        <v>-4.9726260375486691</v>
      </c>
      <c r="N928" s="1">
        <f t="shared" ref="N928" si="8740">D928*I928+F928*I931-E928*J928-G928*J931</f>
        <v>1</v>
      </c>
      <c r="O928" s="9">
        <f t="shared" ref="O928" si="8741">(D928*J928+E928*I928+F928*J931+G928*I931)</f>
        <v>0</v>
      </c>
      <c r="P928" s="2">
        <f t="shared" ref="P928" si="8742">D928*K928+F928*K931-E928*L928-G928*L931</f>
        <v>0</v>
      </c>
      <c r="Q928" s="8">
        <f t="shared" ref="Q928" si="8743">(D928*L928+E928*K928+F928*L931+G928*K931)</f>
        <v>-4.9726260375486691</v>
      </c>
      <c r="S928" s="1">
        <v>1</v>
      </c>
      <c r="T928" s="7">
        <v>0</v>
      </c>
      <c r="U928" s="2">
        <v>0</v>
      </c>
      <c r="V928" s="8">
        <v>0</v>
      </c>
      <c r="X928" s="1">
        <f t="shared" ref="X928" si="8744">N928*S928+P928*S931-O928*T928-Q928*T931</f>
        <v>20.990245083255829</v>
      </c>
      <c r="Y928" s="9">
        <f t="shared" ref="Y928" si="8745">(N928*T928+O928*S928+P928*T931+Q928*S931)</f>
        <v>0</v>
      </c>
      <c r="Z928" s="2">
        <f t="shared" ref="Z928" si="8746">N928*U928+P928*U931-O928*V928-Q928*V931</f>
        <v>0</v>
      </c>
      <c r="AA928" s="8">
        <f t="shared" ref="AA928" si="8747">(N928*V928+O928*U928+P928*V931+Q928*U931)</f>
        <v>-4.9726260375486691</v>
      </c>
      <c r="AB928" s="20"/>
      <c r="AC928" s="1">
        <v>1</v>
      </c>
      <c r="AD928" s="9">
        <v>0</v>
      </c>
      <c r="AE928" s="2">
        <v>0</v>
      </c>
      <c r="AF928" s="8">
        <f t="shared" ref="AF928:AF991" si="8748">IF(0=(1-$AE$9*$AD$9*$B928^2),10^18,$B928*$AE$9/(1-$AE$9*$AD$9*$B928^2))</f>
        <v>-0.46082820530522633</v>
      </c>
      <c r="AH928" s="1">
        <f t="shared" ref="AH928" si="8749">X928*AC928+Z928*AC931-Y928*AD928-AA928*AD931</f>
        <v>20.990245083255829</v>
      </c>
      <c r="AI928" s="9">
        <f t="shared" ref="AI928" si="8750">(X928*AD928+Y928*AC928+Z928*AD931+AA928*AC931)</f>
        <v>0</v>
      </c>
      <c r="AJ928" s="2">
        <f t="shared" ref="AJ928" si="8751">X928*AE928+Z928*AE931-Y928*AF928-AA928*AF931</f>
        <v>0</v>
      </c>
      <c r="AK928" s="8">
        <f t="shared" ref="AK928" si="8752">(X928*AF928+Y928*AE928+Z928*AF931+AA928*AE931)</f>
        <v>-14.645523008182305</v>
      </c>
      <c r="AM928" s="1">
        <v>1</v>
      </c>
      <c r="AN928" s="7">
        <v>0</v>
      </c>
      <c r="AO928" s="2">
        <v>0</v>
      </c>
      <c r="AP928" s="8">
        <v>0</v>
      </c>
      <c r="AR928" s="1">
        <f t="shared" ref="AR928" si="8753">AH928*AM928+AJ928*AM931-AI928*AN928-AK928*AN931</f>
        <v>70.769616220871058</v>
      </c>
      <c r="AS928" s="9">
        <f t="shared" ref="AS928" si="8754">(AH928*AN928+AI928*AM928+AJ928*AN931+AK928*AM931)</f>
        <v>0</v>
      </c>
      <c r="AT928" s="2">
        <f t="shared" ref="AT928" si="8755">AH928*AO928+AJ928*AO931-AI928*AP928-AK928*AP931</f>
        <v>0</v>
      </c>
      <c r="AU928" s="8">
        <f t="shared" ref="AU928" si="8756">(AH928*AP928+AI928*AO928+AJ928*AP931+AK928*AO931)</f>
        <v>-14.645523008182305</v>
      </c>
      <c r="AV928" s="20"/>
      <c r="AW928" s="1">
        <v>1</v>
      </c>
      <c r="AX928" s="9">
        <v>0</v>
      </c>
      <c r="AY928" s="2">
        <v>0</v>
      </c>
      <c r="AZ928" s="8">
        <f t="shared" ref="AZ928:AZ991" si="8757">IF(0=(1-$AX$9*$AY$9*$B928^2),10^18,$B928*$AY$9/(1-$AX$9*$AY$9*$B928^2))</f>
        <v>-0.70162752152141106</v>
      </c>
      <c r="BB928" s="1">
        <f t="shared" ref="BB928" si="8758">AR928*AW928+AT928*AW931-AS928*AX928-AU928*AX931</f>
        <v>70.769616220871058</v>
      </c>
      <c r="BC928" s="9">
        <f t="shared" ref="BC928" si="8759">(AR928*AX928+AS928*AW928+AT928*AX931+AU928*AW931)</f>
        <v>0</v>
      </c>
      <c r="BD928" s="2">
        <f t="shared" ref="BD928" si="8760">AR928*AY928+AT928*AY931-AS928*AZ928-AU928*AZ931</f>
        <v>0</v>
      </c>
      <c r="BE928" s="8">
        <f t="shared" ref="BE928" si="8761">(AR928*AZ928+AS928*AY928+AT928*AZ931+AU928*AY931)</f>
        <v>-64.299433436253508</v>
      </c>
      <c r="BG928" s="1">
        <v>1</v>
      </c>
      <c r="BH928" s="7">
        <v>0</v>
      </c>
      <c r="BI928" s="2">
        <v>0</v>
      </c>
      <c r="BJ928" s="8">
        <v>0</v>
      </c>
      <c r="BK928" s="20"/>
      <c r="BL928" s="1">
        <f t="shared" ref="BL928" si="8762">BB928*BG928+BD928*BG931-BC928*BH928-BE928*BH931</f>
        <v>213.75612431907416</v>
      </c>
      <c r="BM928" s="9">
        <f t="shared" ref="BM928" si="8763">(BB928*BH928+BC928*BG928+BD928*BH931+BE928*BG931)</f>
        <v>0</v>
      </c>
      <c r="BN928" s="2">
        <f t="shared" ref="BN928" si="8764">BB928*BI928+BD928*BI931-BC928*BJ928-BE928*BJ931</f>
        <v>0</v>
      </c>
      <c r="BO928" s="8">
        <f t="shared" ref="BO928" si="8765">(BB928*BJ928+BC928*BI928+BD928*BJ931+BE928*BI931)</f>
        <v>-64.299433436253508</v>
      </c>
      <c r="BP928" s="20"/>
      <c r="BQ928" s="16">
        <v>1</v>
      </c>
      <c r="BR928" s="23">
        <v>0</v>
      </c>
      <c r="BS928" s="14">
        <v>0</v>
      </c>
      <c r="BT928" s="22">
        <v>0</v>
      </c>
      <c r="BV928" s="1">
        <f t="shared" ref="BV928" si="8766">BL928*BQ928+BN928*BQ931-BM928*BR928-BO928*BR931</f>
        <v>213.75612431907416</v>
      </c>
      <c r="BW928" s="9">
        <f t="shared" ref="BW928" si="8767">(BL928*BR928+BM928*BQ928+BN928*BR931+BO928*BQ931)</f>
        <v>-64.299433436253508</v>
      </c>
      <c r="BX928" s="2">
        <f t="shared" ref="BX928" si="8768">BL928*BS928+BN928*BS931-BM928*BT928-BO928*BT931</f>
        <v>0</v>
      </c>
      <c r="BY928" s="8">
        <f t="shared" ref="BY928" si="8769">(BL928*BT928+BM928*BS928+BN928*BT931+BO928*BS931)</f>
        <v>-64.299433436253508</v>
      </c>
      <c r="CA928" s="28">
        <f t="shared" ref="CA928" si="8770">20*LOG(((1+$BR$9)/$BR$9)/((BV928+BV931)^2+(BW928+BW931)^2)^0.5)</f>
        <v>-51.764082460323692</v>
      </c>
      <c r="CC928" s="114">
        <f t="shared" ref="CC928" si="8771">((BV928^2+BW928^2)^0.5)/((BV931^2+BW931^2)^0.5)</f>
        <v>0.30081978223277162</v>
      </c>
      <c r="CD928" s="13"/>
      <c r="CE928" s="33"/>
      <c r="CF928" s="33"/>
      <c r="CG928" s="33"/>
      <c r="CH928" s="33"/>
    </row>
    <row r="929" spans="2:86" ht="18.600000000000001" customHeight="1" thickBot="1">
      <c r="D929" s="3"/>
      <c r="G929" s="4"/>
      <c r="I929" s="3"/>
      <c r="L929" s="4"/>
      <c r="N929" s="3"/>
      <c r="Q929" s="4"/>
      <c r="S929" s="3"/>
      <c r="V929" s="4"/>
      <c r="X929" s="3"/>
      <c r="AA929" s="4"/>
      <c r="AC929" s="3"/>
      <c r="AF929" s="4"/>
      <c r="AH929" s="3"/>
      <c r="AK929" s="4"/>
      <c r="AM929" s="3"/>
      <c r="AP929" s="4"/>
      <c r="AR929" s="3"/>
      <c r="AU929" s="4"/>
      <c r="AW929" s="3"/>
      <c r="AZ929" s="4"/>
      <c r="BB929" s="3"/>
      <c r="BE929" s="4"/>
      <c r="BG929" s="3"/>
      <c r="BJ929" s="4"/>
      <c r="BL929" s="3"/>
      <c r="BO929" s="4"/>
      <c r="BQ929" s="16"/>
      <c r="BR929" s="14"/>
      <c r="BS929" s="14"/>
      <c r="BT929" s="17"/>
      <c r="BV929" s="3"/>
      <c r="BY929" s="4"/>
      <c r="CC929" s="115"/>
      <c r="CD929" s="13"/>
      <c r="CE929" s="33"/>
      <c r="CF929" s="33"/>
      <c r="CG929" s="33"/>
      <c r="CH929" s="33"/>
    </row>
    <row r="930" spans="2:86" ht="18.600000000000001" customHeight="1" thickBot="1">
      <c r="D930" s="271" t="s">
        <v>141</v>
      </c>
      <c r="E930" s="272"/>
      <c r="F930" s="273" t="s">
        <v>142</v>
      </c>
      <c r="G930" s="274"/>
      <c r="H930" s="237"/>
      <c r="I930" s="271" t="s">
        <v>143</v>
      </c>
      <c r="J930" s="272"/>
      <c r="K930" s="273" t="s">
        <v>144</v>
      </c>
      <c r="L930" s="274"/>
      <c r="N930" s="262" t="s">
        <v>145</v>
      </c>
      <c r="O930" s="263"/>
      <c r="P930" s="264" t="s">
        <v>146</v>
      </c>
      <c r="Q930" s="265"/>
      <c r="S930" s="271" t="s">
        <v>147</v>
      </c>
      <c r="T930" s="272"/>
      <c r="U930" s="273" t="s">
        <v>148</v>
      </c>
      <c r="V930" s="274"/>
      <c r="W930" s="20"/>
      <c r="X930" s="262" t="s">
        <v>149</v>
      </c>
      <c r="Y930" s="263"/>
      <c r="Z930" s="264" t="s">
        <v>150</v>
      </c>
      <c r="AA930" s="265"/>
      <c r="AB930" s="20"/>
      <c r="AC930" s="271" t="s">
        <v>151</v>
      </c>
      <c r="AD930" s="272"/>
      <c r="AE930" s="273" t="s">
        <v>152</v>
      </c>
      <c r="AF930" s="274"/>
      <c r="AG930" s="20"/>
      <c r="AH930" s="262" t="s">
        <v>153</v>
      </c>
      <c r="AI930" s="263"/>
      <c r="AJ930" s="264" t="s">
        <v>154</v>
      </c>
      <c r="AK930" s="265"/>
      <c r="AL930" s="20"/>
      <c r="AM930" s="271" t="s">
        <v>155</v>
      </c>
      <c r="AN930" s="272"/>
      <c r="AO930" s="273" t="s">
        <v>156</v>
      </c>
      <c r="AP930" s="274"/>
      <c r="AR930" s="262" t="s">
        <v>157</v>
      </c>
      <c r="AS930" s="263"/>
      <c r="AT930" s="264" t="s">
        <v>158</v>
      </c>
      <c r="AU930" s="265"/>
      <c r="AV930" s="41"/>
      <c r="AW930" s="271" t="s">
        <v>159</v>
      </c>
      <c r="AX930" s="272"/>
      <c r="AY930" s="273" t="s">
        <v>160</v>
      </c>
      <c r="AZ930" s="274"/>
      <c r="BA930" s="20"/>
      <c r="BB930" s="262" t="s">
        <v>161</v>
      </c>
      <c r="BC930" s="263"/>
      <c r="BD930" s="264" t="s">
        <v>162</v>
      </c>
      <c r="BE930" s="265"/>
      <c r="BF930" s="41"/>
      <c r="BG930" s="271" t="s">
        <v>163</v>
      </c>
      <c r="BH930" s="272"/>
      <c r="BI930" s="273" t="s">
        <v>164</v>
      </c>
      <c r="BJ930" s="274"/>
      <c r="BK930" s="41"/>
      <c r="BL930" s="262" t="s">
        <v>165</v>
      </c>
      <c r="BM930" s="263"/>
      <c r="BN930" s="264" t="s">
        <v>166</v>
      </c>
      <c r="BO930" s="265"/>
      <c r="BP930" s="41"/>
      <c r="BQ930" s="271" t="s">
        <v>167</v>
      </c>
      <c r="BR930" s="272"/>
      <c r="BS930" s="273" t="s">
        <v>168</v>
      </c>
      <c r="BT930" s="274"/>
      <c r="BU930" s="20"/>
      <c r="BV930" s="262" t="s">
        <v>169</v>
      </c>
      <c r="BW930" s="263"/>
      <c r="BX930" s="264" t="s">
        <v>170</v>
      </c>
      <c r="BY930" s="265"/>
      <c r="CA930" s="55" t="s">
        <v>35</v>
      </c>
      <c r="CC930" s="116" t="s">
        <v>75</v>
      </c>
      <c r="CD930" s="13"/>
      <c r="CE930" s="33"/>
      <c r="CF930" s="33"/>
      <c r="CG930" s="33"/>
      <c r="CH930" s="33"/>
    </row>
    <row r="931" spans="2:86" ht="18.600000000000001" customHeight="1" thickTop="1" thickBot="1">
      <c r="D931" s="1">
        <v>0</v>
      </c>
      <c r="E931" s="9">
        <f t="shared" ref="E931" si="8772">$E$9*$B928</f>
        <v>3.1302880000000002</v>
      </c>
      <c r="F931" s="2">
        <v>1</v>
      </c>
      <c r="G931" s="8">
        <v>0</v>
      </c>
      <c r="I931" s="1">
        <v>0</v>
      </c>
      <c r="J931" s="9">
        <v>0</v>
      </c>
      <c r="K931" s="2">
        <v>1</v>
      </c>
      <c r="L931" s="8">
        <v>0</v>
      </c>
      <c r="N931" s="1">
        <f t="shared" ref="N931" si="8773">D931*I928+F931*I931-E931*J928-G931*J931</f>
        <v>0</v>
      </c>
      <c r="O931" s="9">
        <f t="shared" ref="O931" si="8774">(D931*J928+E931*I928+F931*J931+G931*I931)</f>
        <v>3.1302880000000002</v>
      </c>
      <c r="P931" s="2">
        <f t="shared" ref="P931" si="8775">D931*K928+F931*K931-E931*L928-G931*L931</f>
        <v>16.565751613826151</v>
      </c>
      <c r="Q931" s="8">
        <f t="shared" ref="Q931" si="8776">(D931*L928+E931*K928+F931*L931+G931*K931)</f>
        <v>0</v>
      </c>
      <c r="S931" s="1">
        <v>0</v>
      </c>
      <c r="T931" s="9">
        <f t="shared" ref="T931" si="8777">$T$9*$B928</f>
        <v>4.0200580000000006</v>
      </c>
      <c r="U931" s="2">
        <v>1</v>
      </c>
      <c r="V931" s="8">
        <v>0</v>
      </c>
      <c r="X931" s="1">
        <f t="shared" ref="X931" si="8778">N931*S928+P931*S931-O931*T928-Q931*T931</f>
        <v>0</v>
      </c>
      <c r="Y931" s="9">
        <f t="shared" ref="Y931" si="8779">(N931*T928+O931*S928+P931*T931+Q931*S931)</f>
        <v>69.725570301174741</v>
      </c>
      <c r="Z931" s="2">
        <f t="shared" ref="Z931" si="8780">N931*U928+P931*U931-O931*V928-Q931*V931</f>
        <v>16.565751613826151</v>
      </c>
      <c r="AA931" s="8">
        <f t="shared" ref="AA931" si="8781">(N931*V928+O931*U928+P931*V931+Q931*U931)</f>
        <v>0</v>
      </c>
      <c r="AB931" s="20"/>
      <c r="AC931" s="1">
        <v>0</v>
      </c>
      <c r="AD931" s="9">
        <v>0</v>
      </c>
      <c r="AE931" s="2">
        <v>1</v>
      </c>
      <c r="AF931" s="8">
        <v>0</v>
      </c>
      <c r="AH931" s="1">
        <f t="shared" ref="AH931" si="8782">X931*AC928+Z931*AC931-Y931*AD928-AA931*AD931</f>
        <v>0</v>
      </c>
      <c r="AI931" s="9">
        <f t="shared" ref="AI931" si="8783">(X931*AD928+Y931*AC928+Z931*AD931+AA931*AC931)</f>
        <v>69.725570301174741</v>
      </c>
      <c r="AJ931" s="2">
        <f t="shared" ref="AJ931" si="8784">X931*AE928+Z931*AE931-Y931*AF928-AA931*AF931</f>
        <v>48.697261039599894</v>
      </c>
      <c r="AK931" s="8">
        <f t="shared" ref="AK931" si="8785">(X931*AF928+Y931*AE928+Z931*AF931+AA931*AE931)</f>
        <v>0</v>
      </c>
      <c r="AM931" s="1">
        <v>0</v>
      </c>
      <c r="AN931" s="9">
        <f t="shared" ref="AN931" si="8786">$AN$9*$B928</f>
        <v>3.3989480000000003</v>
      </c>
      <c r="AO931" s="2">
        <v>1</v>
      </c>
      <c r="AP931" s="8">
        <v>0</v>
      </c>
      <c r="AR931" s="1">
        <f t="shared" ref="AR931" si="8787">AH931*AM928+AJ931*AM931-AI931*AN928-AK931*AN931</f>
        <v>0</v>
      </c>
      <c r="AS931" s="9">
        <f t="shared" ref="AS931" si="8788">(AH931*AN928+AI931*AM928+AJ931*AN931+AK931*AM931)</f>
        <v>235.24502831720073</v>
      </c>
      <c r="AT931" s="2">
        <f t="shared" ref="AT931" si="8789">AH931*AO928+AJ931*AO931-AI931*AP928-AK931*AP931</f>
        <v>48.697261039599894</v>
      </c>
      <c r="AU931" s="8">
        <f t="shared" ref="AU931" si="8790">(AH931*AP928+AI931*AO928+AJ931*AP931+AK931*AO931)</f>
        <v>0</v>
      </c>
      <c r="AV931" s="20"/>
      <c r="AW931" s="1">
        <v>0</v>
      </c>
      <c r="AX931" s="9">
        <v>0</v>
      </c>
      <c r="AY931" s="2">
        <v>1</v>
      </c>
      <c r="AZ931" s="8">
        <v>0</v>
      </c>
      <c r="BB931" s="1">
        <f t="shared" ref="BB931" si="8791">AR931*AW928+AT931*AW931-AS931*AX928-AU931*AX931</f>
        <v>0</v>
      </c>
      <c r="BC931" s="9">
        <f t="shared" ref="BC931" si="8792">(AR931*AX928+AS931*AW928+AT931*AX931+AU931*AW931)</f>
        <v>235.24502831720073</v>
      </c>
      <c r="BD931" s="2">
        <f t="shared" ref="BD931" si="8793">AR931*AY928+AT931*AY931-AS931*AZ928-AU931*AZ931</f>
        <v>213.75164720803161</v>
      </c>
      <c r="BE931" s="8">
        <f t="shared" ref="BE931" si="8794">(AR931*AZ928+AS931*AY928+AT931*AZ931+AU931*AY931)</f>
        <v>0</v>
      </c>
      <c r="BG931" s="1">
        <v>0</v>
      </c>
      <c r="BH931" s="9">
        <f t="shared" ref="BH931" si="8795">$BH$9*$B928</f>
        <v>2.22376</v>
      </c>
      <c r="BI931" s="2">
        <v>1</v>
      </c>
      <c r="BJ931" s="8">
        <v>0</v>
      </c>
      <c r="BK931" s="20"/>
      <c r="BL931" s="1">
        <f t="shared" ref="BL931" si="8796">BB931*BG928+BD931*BG931-BC931*BH928-BE931*BH931</f>
        <v>0</v>
      </c>
      <c r="BM931" s="9">
        <f t="shared" ref="BM931" si="8797">(BB931*BH928+BC931*BG928+BD931*BH931+BE931*BG931)</f>
        <v>710.57739131253311</v>
      </c>
      <c r="BN931" s="2">
        <f t="shared" ref="BN931" si="8798">BB931*BI928+BD931*BI931-BC931*BJ928-BE931*BJ931</f>
        <v>213.75164720803161</v>
      </c>
      <c r="BO931" s="8">
        <f t="shared" ref="BO931" si="8799">(BB931*BJ928+BC931*BI928+BD931*BJ931+BE931*BI931)</f>
        <v>0</v>
      </c>
      <c r="BP931" s="20"/>
      <c r="BQ931" s="18">
        <f t="shared" ref="BQ931:BQ994" si="8800">1/$BR$9</f>
        <v>1</v>
      </c>
      <c r="BR931" s="25">
        <v>0</v>
      </c>
      <c r="BS931" s="19">
        <v>1</v>
      </c>
      <c r="BT931" s="24">
        <v>0</v>
      </c>
      <c r="BV931" s="1">
        <f t="shared" ref="BV931" si="8801">BL931*BQ928+BN931*BQ931-BM931*BR928-BO931*BR931</f>
        <v>213.75164720803161</v>
      </c>
      <c r="BW931" s="9">
        <f t="shared" ref="BW931" si="8802">(BL931*BR928+BM931*BQ928+BN931*BR931+BO931*BQ931)</f>
        <v>710.57739131253311</v>
      </c>
      <c r="BX931" s="2">
        <f t="shared" ref="BX931" si="8803">BL931*BS928+BN931*BS931-BM931*BT928-BO931*BT931</f>
        <v>213.75164720803161</v>
      </c>
      <c r="BY931" s="8">
        <f t="shared" ref="BY931" si="8804">(BL931*BT928+BM931*BS928+BN931*BT931+BO931*BS931)</f>
        <v>0</v>
      </c>
      <c r="CA931" s="56">
        <f t="shared" ref="CA931" si="8805">(180/PI())*ATAN(-1*(BW928+BW931)/(BV928+BV931))</f>
        <v>-56.515678435289885</v>
      </c>
      <c r="CC931" s="117">
        <f t="shared" ref="CC931" si="8806">20*LOG(((1-(10^(CA928/20)^2)*(1-((1-CC928)/(1+CC928))^2))^0.5))</f>
        <v>-2.0573548850671577E-5</v>
      </c>
      <c r="CD931" s="13"/>
      <c r="CE931" s="33"/>
      <c r="CF931" s="33"/>
      <c r="CG931" s="33"/>
      <c r="CH931" s="33"/>
    </row>
    <row r="932" spans="2:86" ht="18.600000000000001" customHeight="1"/>
    <row r="933" spans="2:86" ht="18.600000000000001" customHeight="1" thickBot="1">
      <c r="E933" s="6" t="s">
        <v>3</v>
      </c>
      <c r="J933" s="6" t="s">
        <v>5</v>
      </c>
      <c r="O933" s="6" t="s">
        <v>10</v>
      </c>
      <c r="T933" s="6" t="s">
        <v>6</v>
      </c>
      <c r="Y933" s="6" t="s">
        <v>11</v>
      </c>
      <c r="AD933" s="6" t="s">
        <v>12</v>
      </c>
      <c r="AI933" s="6" t="s">
        <v>13</v>
      </c>
      <c r="AN933" s="6" t="s">
        <v>14</v>
      </c>
      <c r="AS933" s="6" t="s">
        <v>15</v>
      </c>
      <c r="AX933" s="6" t="s">
        <v>19</v>
      </c>
      <c r="BC933" s="6" t="s">
        <v>17</v>
      </c>
      <c r="BH933" s="6" t="s">
        <v>20</v>
      </c>
      <c r="BM933" s="6" t="s">
        <v>18</v>
      </c>
      <c r="BQ933" s="26" t="s">
        <v>16</v>
      </c>
      <c r="BR933" s="26"/>
      <c r="BS933" s="21"/>
      <c r="BT933" s="21"/>
      <c r="BU933" s="21"/>
      <c r="BV933" s="21"/>
      <c r="BW933" s="26" t="s">
        <v>21</v>
      </c>
      <c r="BX933" s="21"/>
      <c r="BY933" s="21"/>
    </row>
    <row r="934" spans="2:86" ht="18.600000000000001" customHeight="1" thickBot="1">
      <c r="B934" s="11"/>
      <c r="D934" s="266" t="s">
        <v>113</v>
      </c>
      <c r="E934" s="267"/>
      <c r="F934" s="268" t="s">
        <v>114</v>
      </c>
      <c r="G934" s="269"/>
      <c r="H934" s="237"/>
      <c r="I934" s="262" t="s">
        <v>0</v>
      </c>
      <c r="J934" s="263"/>
      <c r="K934" s="264" t="s">
        <v>1</v>
      </c>
      <c r="L934" s="265"/>
      <c r="M934" s="21"/>
      <c r="N934" s="262" t="s">
        <v>115</v>
      </c>
      <c r="O934" s="263"/>
      <c r="P934" s="264" t="s">
        <v>116</v>
      </c>
      <c r="Q934" s="265"/>
      <c r="R934" s="21"/>
      <c r="S934" s="266" t="s">
        <v>117</v>
      </c>
      <c r="T934" s="267"/>
      <c r="U934" s="268" t="s">
        <v>118</v>
      </c>
      <c r="V934" s="269"/>
      <c r="W934" s="20"/>
      <c r="X934" s="262" t="s">
        <v>119</v>
      </c>
      <c r="Y934" s="263"/>
      <c r="Z934" s="264" t="s">
        <v>120</v>
      </c>
      <c r="AA934" s="265"/>
      <c r="AB934" s="20"/>
      <c r="AC934" s="262" t="s">
        <v>121</v>
      </c>
      <c r="AD934" s="263"/>
      <c r="AE934" s="264" t="s">
        <v>7</v>
      </c>
      <c r="AF934" s="265"/>
      <c r="AG934" s="20"/>
      <c r="AH934" s="262" t="s">
        <v>122</v>
      </c>
      <c r="AI934" s="263"/>
      <c r="AJ934" s="264" t="s">
        <v>123</v>
      </c>
      <c r="AK934" s="265"/>
      <c r="AL934" s="20"/>
      <c r="AM934" s="266" t="s">
        <v>124</v>
      </c>
      <c r="AN934" s="267"/>
      <c r="AO934" s="268" t="s">
        <v>125</v>
      </c>
      <c r="AP934" s="269"/>
      <c r="AQ934" s="21"/>
      <c r="AR934" s="262" t="s">
        <v>126</v>
      </c>
      <c r="AS934" s="263"/>
      <c r="AT934" s="264" t="s">
        <v>2</v>
      </c>
      <c r="AU934" s="265"/>
      <c r="AV934" s="41"/>
      <c r="AW934" s="262" t="s">
        <v>127</v>
      </c>
      <c r="AX934" s="263"/>
      <c r="AY934" s="264" t="s">
        <v>128</v>
      </c>
      <c r="AZ934" s="265"/>
      <c r="BA934" s="20"/>
      <c r="BB934" s="262" t="s">
        <v>129</v>
      </c>
      <c r="BC934" s="263"/>
      <c r="BD934" s="264" t="s">
        <v>130</v>
      </c>
      <c r="BE934" s="265"/>
      <c r="BF934" s="41"/>
      <c r="BG934" s="266" t="s">
        <v>131</v>
      </c>
      <c r="BH934" s="267"/>
      <c r="BI934" s="268" t="s">
        <v>132</v>
      </c>
      <c r="BJ934" s="269"/>
      <c r="BK934" s="41"/>
      <c r="BL934" s="262" t="s">
        <v>133</v>
      </c>
      <c r="BM934" s="263"/>
      <c r="BN934" s="264" t="s">
        <v>134</v>
      </c>
      <c r="BO934" s="265"/>
      <c r="BP934" s="41"/>
      <c r="BQ934" s="262" t="s">
        <v>135</v>
      </c>
      <c r="BR934" s="263"/>
      <c r="BS934" s="264" t="s">
        <v>136</v>
      </c>
      <c r="BT934" s="265"/>
      <c r="BU934" s="20"/>
      <c r="BV934" s="262" t="s">
        <v>137</v>
      </c>
      <c r="BW934" s="263"/>
      <c r="BX934" s="264" t="s">
        <v>138</v>
      </c>
      <c r="BY934" s="265"/>
      <c r="CA934" s="27" t="s">
        <v>8</v>
      </c>
      <c r="CC934" s="113" t="s">
        <v>74</v>
      </c>
      <c r="CD934" s="13"/>
      <c r="CE934" s="33"/>
      <c r="CF934" s="33"/>
      <c r="CG934" s="33"/>
      <c r="CH934" s="33"/>
    </row>
    <row r="935" spans="2:86" ht="18.600000000000001" customHeight="1" thickTop="1" thickBot="1">
      <c r="B935" s="37">
        <v>2.68</v>
      </c>
      <c r="D935" s="1">
        <v>1</v>
      </c>
      <c r="E935" s="7">
        <v>0</v>
      </c>
      <c r="F935" s="2">
        <v>0</v>
      </c>
      <c r="G935" s="8">
        <v>0</v>
      </c>
      <c r="I935" s="1">
        <v>1</v>
      </c>
      <c r="J935" s="9">
        <v>0</v>
      </c>
      <c r="K935" s="2">
        <v>0</v>
      </c>
      <c r="L935" s="8">
        <f t="shared" ref="L935:L998" si="8807">IF(0=(1-$J$9*$K$9*$B935^2),10^18,$B935*$K$9/(1-$J$9*$K$9*$B935^2))</f>
        <v>-4.8232916621110267</v>
      </c>
      <c r="N935" s="1">
        <f t="shared" ref="N935" si="8808">D935*I935+F935*I938-E935*J935-G935*J938</f>
        <v>1</v>
      </c>
      <c r="O935" s="9">
        <f t="shared" ref="O935" si="8809">(D935*J935+E935*I935+F935*J938+G935*I938)</f>
        <v>0</v>
      </c>
      <c r="P935" s="2">
        <f t="shared" ref="P935" si="8810">D935*K935+F935*K938-E935*L935-G935*L938</f>
        <v>0</v>
      </c>
      <c r="Q935" s="8">
        <f t="shared" ref="Q935" si="8811">(D935*L935+E935*K935+F935*L938+G935*K938)</f>
        <v>-4.8232916621110267</v>
      </c>
      <c r="S935" s="1">
        <v>1</v>
      </c>
      <c r="T935" s="7">
        <v>0</v>
      </c>
      <c r="U935" s="2">
        <v>0</v>
      </c>
      <c r="V935" s="8">
        <v>0</v>
      </c>
      <c r="X935" s="1">
        <f t="shared" ref="X935" si="8812">N935*S935+P935*S938-O935*T935-Q935*T938</f>
        <v>20.5357010463817</v>
      </c>
      <c r="Y935" s="9">
        <f t="shared" ref="Y935" si="8813">(N935*T935+O935*S935+P935*T938+Q935*S938)</f>
        <v>0</v>
      </c>
      <c r="Z935" s="2">
        <f t="shared" ref="Z935" si="8814">N935*U935+P935*U938-O935*V935-Q935*V938</f>
        <v>0</v>
      </c>
      <c r="AA935" s="8">
        <f t="shared" ref="AA935" si="8815">(N935*V935+O935*U935+P935*V938+Q935*U938)</f>
        <v>-4.8232916621110267</v>
      </c>
      <c r="AB935" s="20"/>
      <c r="AC935" s="1">
        <v>1</v>
      </c>
      <c r="AD935" s="9">
        <v>0</v>
      </c>
      <c r="AE935" s="2">
        <v>0</v>
      </c>
      <c r="AF935" s="8">
        <f t="shared" ref="AF935:AF998" si="8816">IF(0=(1-$AE$9*$AD$9*$B935^2),10^18,$B935*$AE$9/(1-$AE$9*$AD$9*$B935^2))</f>
        <v>-0.4557675136279522</v>
      </c>
      <c r="AH935" s="1">
        <f t="shared" ref="AH935" si="8817">X935*AC935+Z935*AC938-Y935*AD935-AA935*AD938</f>
        <v>20.5357010463817</v>
      </c>
      <c r="AI935" s="9">
        <f t="shared" ref="AI935" si="8818">(X935*AD935+Y935*AC935+Z935*AD938+AA935*AC938)</f>
        <v>0</v>
      </c>
      <c r="AJ935" s="2">
        <f t="shared" ref="AJ935" si="8819">X935*AE935+Z935*AE938-Y935*AF935-AA935*AF938</f>
        <v>0</v>
      </c>
      <c r="AK935" s="8">
        <f t="shared" ref="AK935" si="8820">(X935*AF935+Y935*AE935+Z935*AF938+AA935*AE938)</f>
        <v>-14.18279706862735</v>
      </c>
      <c r="AM935" s="1">
        <v>1</v>
      </c>
      <c r="AN935" s="7">
        <v>0</v>
      </c>
      <c r="AO935" s="2">
        <v>0</v>
      </c>
      <c r="AP935" s="8">
        <v>0</v>
      </c>
      <c r="AR935" s="1">
        <f t="shared" ref="AR935" si="8821">AH935*AM935+AJ935*AM938-AI935*AN935-AK935*AN938</f>
        <v>69.104746339084343</v>
      </c>
      <c r="AS935" s="9">
        <f t="shared" ref="AS935" si="8822">(AH935*AN935+AI935*AM935+AJ935*AN938+AK935*AM938)</f>
        <v>0</v>
      </c>
      <c r="AT935" s="2">
        <f t="shared" ref="AT935" si="8823">AH935*AO935+AJ935*AO938-AI935*AP935-AK935*AP938</f>
        <v>0</v>
      </c>
      <c r="AU935" s="8">
        <f t="shared" ref="AU935" si="8824">(AH935*AP935+AI935*AO935+AJ935*AP938+AK935*AO938)</f>
        <v>-14.18279706862735</v>
      </c>
      <c r="AV935" s="20"/>
      <c r="AW935" s="1">
        <v>1</v>
      </c>
      <c r="AX935" s="9">
        <v>0</v>
      </c>
      <c r="AY935" s="2">
        <v>0</v>
      </c>
      <c r="AZ935" s="8">
        <f t="shared" ref="AZ935:AZ998" si="8825">IF(0=(1-$AX$9*$AY$9*$B935^2),10^18,$B935*$AY$9/(1-$AX$9*$AY$9*$B935^2))</f>
        <v>-0.69300111278278853</v>
      </c>
      <c r="BB935" s="1">
        <f t="shared" ref="BB935" si="8826">AR935*AW935+AT935*AW938-AS935*AX935-AU935*AX938</f>
        <v>69.104746339084343</v>
      </c>
      <c r="BC935" s="9">
        <f t="shared" ref="BC935" si="8827">(AR935*AX935+AS935*AW935+AT935*AX938+AU935*AW938)</f>
        <v>0</v>
      </c>
      <c r="BD935" s="2">
        <f t="shared" ref="BD935" si="8828">AR935*AY935+AT935*AY938-AS935*AZ935-AU935*AZ938</f>
        <v>0</v>
      </c>
      <c r="BE935" s="8">
        <f t="shared" ref="BE935" si="8829">(AR935*AZ935+AS935*AY935+AT935*AZ938+AU935*AY938)</f>
        <v>-62.072463180185132</v>
      </c>
      <c r="BG935" s="1">
        <v>1</v>
      </c>
      <c r="BH935" s="7">
        <v>0</v>
      </c>
      <c r="BI935" s="2">
        <v>0</v>
      </c>
      <c r="BJ935" s="8">
        <v>0</v>
      </c>
      <c r="BK935" s="20"/>
      <c r="BL935" s="1">
        <f t="shared" ref="BL935" si="8830">BB935*BG935+BD935*BG938-BC935*BH935-BE935*BH938</f>
        <v>208.17685864502556</v>
      </c>
      <c r="BM935" s="9">
        <f t="shared" ref="BM935" si="8831">(BB935*BH935+BC935*BG935+BD935*BH938+BE935*BG938)</f>
        <v>0</v>
      </c>
      <c r="BN935" s="2">
        <f t="shared" ref="BN935" si="8832">BB935*BI935+BD935*BI938-BC935*BJ935-BE935*BJ938</f>
        <v>0</v>
      </c>
      <c r="BO935" s="8">
        <f t="shared" ref="BO935" si="8833">(BB935*BJ935+BC935*BI935+BD935*BJ938+BE935*BI938)</f>
        <v>-62.072463180185132</v>
      </c>
      <c r="BP935" s="20"/>
      <c r="BQ935" s="16">
        <v>1</v>
      </c>
      <c r="BR935" s="23">
        <v>0</v>
      </c>
      <c r="BS935" s="14">
        <v>0</v>
      </c>
      <c r="BT935" s="22">
        <v>0</v>
      </c>
      <c r="BV935" s="1">
        <f t="shared" ref="BV935" si="8834">BL935*BQ935+BN935*BQ938-BM935*BR935-BO935*BR938</f>
        <v>208.17685864502556</v>
      </c>
      <c r="BW935" s="9">
        <f t="shared" ref="BW935" si="8835">(BL935*BR935+BM935*BQ935+BN935*BR938+BO935*BQ938)</f>
        <v>-62.072463180185132</v>
      </c>
      <c r="BX935" s="2">
        <f t="shared" ref="BX935" si="8836">BL935*BS935+BN935*BS938-BM935*BT935-BO935*BT938</f>
        <v>0</v>
      </c>
      <c r="BY935" s="8">
        <f t="shared" ref="BY935" si="8837">(BL935*BT935+BM935*BS935+BN935*BT938+BO935*BS938)</f>
        <v>-62.072463180185132</v>
      </c>
      <c r="CA935" s="28">
        <f t="shared" ref="CA935" si="8838">20*LOG(((1+$BR$9)/$BR$9)/((BV935+BV938)^2+(BW935+BW938)^2)^0.5)</f>
        <v>-51.59820930791107</v>
      </c>
      <c r="CC935" s="114">
        <f t="shared" ref="CC935" si="8839">((BV935^2+BW935^2)^0.5)/((BV938^2+BW938^2)^0.5)</f>
        <v>0.29818430795776374</v>
      </c>
      <c r="CD935" s="13"/>
      <c r="CE935" s="33"/>
      <c r="CF935" s="33"/>
      <c r="CG935" s="33"/>
      <c r="CH935" s="33"/>
    </row>
    <row r="936" spans="2:86" ht="18.600000000000001" customHeight="1" thickBot="1">
      <c r="D936" s="3"/>
      <c r="G936" s="4"/>
      <c r="I936" s="3"/>
      <c r="L936" s="4"/>
      <c r="N936" s="3"/>
      <c r="Q936" s="4"/>
      <c r="S936" s="3"/>
      <c r="V936" s="4"/>
      <c r="X936" s="3"/>
      <c r="AA936" s="4"/>
      <c r="AC936" s="3"/>
      <c r="AF936" s="4"/>
      <c r="AH936" s="3"/>
      <c r="AK936" s="4"/>
      <c r="AM936" s="3"/>
      <c r="AP936" s="4"/>
      <c r="AR936" s="3"/>
      <c r="AU936" s="4"/>
      <c r="AW936" s="3"/>
      <c r="AZ936" s="4"/>
      <c r="BB936" s="3"/>
      <c r="BE936" s="4"/>
      <c r="BG936" s="3"/>
      <c r="BJ936" s="4"/>
      <c r="BL936" s="3"/>
      <c r="BO936" s="4"/>
      <c r="BQ936" s="16"/>
      <c r="BR936" s="14"/>
      <c r="BS936" s="14"/>
      <c r="BT936" s="17"/>
      <c r="BV936" s="3"/>
      <c r="BY936" s="4"/>
      <c r="CC936" s="115"/>
      <c r="CD936" s="13"/>
      <c r="CE936" s="33"/>
      <c r="CF936" s="33"/>
      <c r="CG936" s="33"/>
      <c r="CH936" s="33"/>
    </row>
    <row r="937" spans="2:86" ht="18.600000000000001" customHeight="1" thickBot="1">
      <c r="D937" s="271" t="s">
        <v>141</v>
      </c>
      <c r="E937" s="272"/>
      <c r="F937" s="273" t="s">
        <v>142</v>
      </c>
      <c r="G937" s="274"/>
      <c r="H937" s="237"/>
      <c r="I937" s="271" t="s">
        <v>143</v>
      </c>
      <c r="J937" s="272"/>
      <c r="K937" s="273" t="s">
        <v>144</v>
      </c>
      <c r="L937" s="274"/>
      <c r="N937" s="262" t="s">
        <v>145</v>
      </c>
      <c r="O937" s="263"/>
      <c r="P937" s="264" t="s">
        <v>146</v>
      </c>
      <c r="Q937" s="265"/>
      <c r="S937" s="271" t="s">
        <v>147</v>
      </c>
      <c r="T937" s="272"/>
      <c r="U937" s="273" t="s">
        <v>148</v>
      </c>
      <c r="V937" s="274"/>
      <c r="W937" s="20"/>
      <c r="X937" s="262" t="s">
        <v>149</v>
      </c>
      <c r="Y937" s="263"/>
      <c r="Z937" s="264" t="s">
        <v>150</v>
      </c>
      <c r="AA937" s="265"/>
      <c r="AB937" s="20"/>
      <c r="AC937" s="271" t="s">
        <v>151</v>
      </c>
      <c r="AD937" s="272"/>
      <c r="AE937" s="273" t="s">
        <v>152</v>
      </c>
      <c r="AF937" s="274"/>
      <c r="AG937" s="20"/>
      <c r="AH937" s="262" t="s">
        <v>153</v>
      </c>
      <c r="AI937" s="263"/>
      <c r="AJ937" s="264" t="s">
        <v>154</v>
      </c>
      <c r="AK937" s="265"/>
      <c r="AL937" s="20"/>
      <c r="AM937" s="271" t="s">
        <v>155</v>
      </c>
      <c r="AN937" s="272"/>
      <c r="AO937" s="273" t="s">
        <v>156</v>
      </c>
      <c r="AP937" s="274"/>
      <c r="AR937" s="262" t="s">
        <v>157</v>
      </c>
      <c r="AS937" s="263"/>
      <c r="AT937" s="264" t="s">
        <v>158</v>
      </c>
      <c r="AU937" s="265"/>
      <c r="AV937" s="41"/>
      <c r="AW937" s="271" t="s">
        <v>159</v>
      </c>
      <c r="AX937" s="272"/>
      <c r="AY937" s="273" t="s">
        <v>160</v>
      </c>
      <c r="AZ937" s="274"/>
      <c r="BA937" s="20"/>
      <c r="BB937" s="262" t="s">
        <v>161</v>
      </c>
      <c r="BC937" s="263"/>
      <c r="BD937" s="264" t="s">
        <v>162</v>
      </c>
      <c r="BE937" s="265"/>
      <c r="BF937" s="41"/>
      <c r="BG937" s="271" t="s">
        <v>163</v>
      </c>
      <c r="BH937" s="272"/>
      <c r="BI937" s="273" t="s">
        <v>164</v>
      </c>
      <c r="BJ937" s="274"/>
      <c r="BK937" s="41"/>
      <c r="BL937" s="262" t="s">
        <v>165</v>
      </c>
      <c r="BM937" s="263"/>
      <c r="BN937" s="264" t="s">
        <v>166</v>
      </c>
      <c r="BO937" s="265"/>
      <c r="BP937" s="41"/>
      <c r="BQ937" s="271" t="s">
        <v>167</v>
      </c>
      <c r="BR937" s="272"/>
      <c r="BS937" s="273" t="s">
        <v>168</v>
      </c>
      <c r="BT937" s="274"/>
      <c r="BU937" s="20"/>
      <c r="BV937" s="262" t="s">
        <v>169</v>
      </c>
      <c r="BW937" s="263"/>
      <c r="BX937" s="264" t="s">
        <v>170</v>
      </c>
      <c r="BY937" s="265"/>
      <c r="CA937" s="55" t="s">
        <v>35</v>
      </c>
      <c r="CC937" s="116" t="s">
        <v>75</v>
      </c>
      <c r="CD937" s="13"/>
      <c r="CE937" s="33"/>
      <c r="CF937" s="33"/>
      <c r="CG937" s="33"/>
      <c r="CH937" s="33"/>
    </row>
    <row r="938" spans="2:86" ht="18.600000000000001" customHeight="1" thickTop="1" thickBot="1">
      <c r="D938" s="1">
        <v>0</v>
      </c>
      <c r="E938" s="9">
        <f t="shared" ref="E938" si="8840">$E$9*$B935</f>
        <v>3.1538240000000002</v>
      </c>
      <c r="F938" s="2">
        <v>1</v>
      </c>
      <c r="G938" s="8">
        <v>0</v>
      </c>
      <c r="I938" s="1">
        <v>0</v>
      </c>
      <c r="J938" s="9">
        <v>0</v>
      </c>
      <c r="K938" s="2">
        <v>1</v>
      </c>
      <c r="L938" s="8">
        <v>0</v>
      </c>
      <c r="N938" s="1">
        <f t="shared" ref="N938" si="8841">D938*I935+F938*I938-E938*J935-G938*J938</f>
        <v>0</v>
      </c>
      <c r="O938" s="9">
        <f t="shared" ref="O938" si="8842">(D938*J935+E938*I935+F938*J938+G938*I938)</f>
        <v>3.1538240000000002</v>
      </c>
      <c r="P938" s="2">
        <f t="shared" ref="P938" si="8843">D938*K935+F938*K938-E938*L935-G938*L938</f>
        <v>16.211813002965648</v>
      </c>
      <c r="Q938" s="8">
        <f t="shared" ref="Q938" si="8844">(D938*L935+E938*K935+F938*L938+G938*K938)</f>
        <v>0</v>
      </c>
      <c r="S938" s="1">
        <v>0</v>
      </c>
      <c r="T938" s="9">
        <f t="shared" ref="T938" si="8845">$T$9*$B935</f>
        <v>4.0502840000000004</v>
      </c>
      <c r="U938" s="2">
        <v>1</v>
      </c>
      <c r="V938" s="8">
        <v>0</v>
      </c>
      <c r="X938" s="1">
        <f t="shared" ref="X938" si="8846">N938*S935+P938*S938-O938*T935-Q938*T938</f>
        <v>0</v>
      </c>
      <c r="Y938" s="9">
        <f t="shared" ref="Y938" si="8847">(N938*T935+O938*S935+P938*T938+Q938*S938)</f>
        <v>68.816270816903724</v>
      </c>
      <c r="Z938" s="2">
        <f t="shared" ref="Z938" si="8848">N938*U935+P938*U938-O938*V935-Q938*V938</f>
        <v>16.211813002965648</v>
      </c>
      <c r="AA938" s="8">
        <f t="shared" ref="AA938" si="8849">(N938*V935+O938*U935+P938*V938+Q938*U938)</f>
        <v>0</v>
      </c>
      <c r="AB938" s="20"/>
      <c r="AC938" s="1">
        <v>0</v>
      </c>
      <c r="AD938" s="9">
        <v>0</v>
      </c>
      <c r="AE938" s="2">
        <v>1</v>
      </c>
      <c r="AF938" s="8">
        <v>0</v>
      </c>
      <c r="AH938" s="1">
        <f t="shared" ref="AH938" si="8850">X938*AC935+Z938*AC938-Y938*AD935-AA938*AD938</f>
        <v>0</v>
      </c>
      <c r="AI938" s="9">
        <f t="shared" ref="AI938" si="8851">(X938*AD935+Y938*AC935+Z938*AD938+AA938*AC938)</f>
        <v>68.816270816903724</v>
      </c>
      <c r="AJ938" s="2">
        <f t="shared" ref="AJ938" si="8852">X938*AE935+Z938*AE938-Y938*AF935-AA938*AF938</f>
        <v>47.57603365033367</v>
      </c>
      <c r="AK938" s="8">
        <f t="shared" ref="AK938" si="8853">(X938*AF935+Y938*AE935+Z938*AF938+AA938*AE938)</f>
        <v>0</v>
      </c>
      <c r="AM938" s="1">
        <v>0</v>
      </c>
      <c r="AN938" s="9">
        <f t="shared" ref="AN938" si="8854">$AN$9*$B935</f>
        <v>3.4245040000000002</v>
      </c>
      <c r="AO938" s="2">
        <v>1</v>
      </c>
      <c r="AP938" s="8">
        <v>0</v>
      </c>
      <c r="AR938" s="1">
        <f t="shared" ref="AR938" si="8855">AH938*AM935+AJ938*AM938-AI938*AN935-AK938*AN938</f>
        <v>0</v>
      </c>
      <c r="AS938" s="9">
        <f t="shared" ref="AS938" si="8856">(AH938*AN935+AI938*AM935+AJ938*AN938+AK938*AM938)</f>
        <v>231.740588356606</v>
      </c>
      <c r="AT938" s="2">
        <f t="shared" ref="AT938" si="8857">AH938*AO935+AJ938*AO938-AI938*AP935-AK938*AP938</f>
        <v>47.57603365033367</v>
      </c>
      <c r="AU938" s="8">
        <f t="shared" ref="AU938" si="8858">(AH938*AP935+AI938*AO935+AJ938*AP938+AK938*AO938)</f>
        <v>0</v>
      </c>
      <c r="AV938" s="20"/>
      <c r="AW938" s="1">
        <v>0</v>
      </c>
      <c r="AX938" s="9">
        <v>0</v>
      </c>
      <c r="AY938" s="2">
        <v>1</v>
      </c>
      <c r="AZ938" s="8">
        <v>0</v>
      </c>
      <c r="BB938" s="1">
        <f t="shared" ref="BB938" si="8859">AR938*AW935+AT938*AW938-AS938*AX935-AU938*AX938</f>
        <v>0</v>
      </c>
      <c r="BC938" s="9">
        <f t="shared" ref="BC938" si="8860">(AR938*AX935+AS938*AW935+AT938*AX938+AU938*AW938)</f>
        <v>231.740588356606</v>
      </c>
      <c r="BD938" s="2">
        <f t="shared" ref="BD938" si="8861">AR938*AY935+AT938*AY938-AS938*AZ935-AU938*AZ938</f>
        <v>208.17251925839975</v>
      </c>
      <c r="BE938" s="8">
        <f t="shared" ref="BE938" si="8862">(AR938*AZ935+AS938*AY935+AT938*AZ938+AU938*AY938)</f>
        <v>0</v>
      </c>
      <c r="BG938" s="1">
        <v>0</v>
      </c>
      <c r="BH938" s="9">
        <f t="shared" ref="BH938" si="8863">$BH$9*$B935</f>
        <v>2.2404800000000002</v>
      </c>
      <c r="BI938" s="2">
        <v>1</v>
      </c>
      <c r="BJ938" s="8">
        <v>0</v>
      </c>
      <c r="BK938" s="20"/>
      <c r="BL938" s="1">
        <f t="shared" ref="BL938" si="8864">BB938*BG935+BD938*BG938-BC938*BH935-BE938*BH938</f>
        <v>0</v>
      </c>
      <c r="BM938" s="9">
        <f t="shared" ref="BM938" si="8865">(BB938*BH935+BC938*BG935+BD938*BH938+BE938*BG938)</f>
        <v>698.14695430466554</v>
      </c>
      <c r="BN938" s="2">
        <f t="shared" ref="BN938" si="8866">BB938*BI935+BD938*BI938-BC938*BJ935-BE938*BJ938</f>
        <v>208.17251925839975</v>
      </c>
      <c r="BO938" s="8">
        <f t="shared" ref="BO938" si="8867">(BB938*BJ935+BC938*BI935+BD938*BJ938+BE938*BI938)</f>
        <v>0</v>
      </c>
      <c r="BP938" s="20"/>
      <c r="BQ938" s="18">
        <f t="shared" ref="BQ938:BQ1001" si="8868">1/$BR$9</f>
        <v>1</v>
      </c>
      <c r="BR938" s="25">
        <v>0</v>
      </c>
      <c r="BS938" s="19">
        <v>1</v>
      </c>
      <c r="BT938" s="24">
        <v>0</v>
      </c>
      <c r="BV938" s="1">
        <f t="shared" ref="BV938" si="8869">BL938*BQ935+BN938*BQ938-BM938*BR935-BO938*BR938</f>
        <v>208.17251925839975</v>
      </c>
      <c r="BW938" s="9">
        <f t="shared" ref="BW938" si="8870">(BL938*BR935+BM938*BQ935+BN938*BR938+BO938*BQ938)</f>
        <v>698.14695430466554</v>
      </c>
      <c r="BX938" s="2">
        <f t="shared" ref="BX938" si="8871">BL938*BS935+BN938*BS938-BM938*BT935-BO938*BT938</f>
        <v>208.17251925839975</v>
      </c>
      <c r="BY938" s="8">
        <f t="shared" ref="BY938" si="8872">(BL938*BT935+BM938*BS935+BN938*BT938+BO938*BS938)</f>
        <v>0</v>
      </c>
      <c r="CA938" s="56">
        <f t="shared" ref="CA938" si="8873">(180/PI())*ATAN(-1*(BW935+BW938)/(BV935+BV938))</f>
        <v>-56.792817311906219</v>
      </c>
      <c r="CC938" s="117">
        <f t="shared" ref="CC938" si="8874">20*LOG(((1-(10^(CA935/20)^2)*(1-((1-CC935)/(1+CC935))^2))^0.5))</f>
        <v>-2.1273380591450819E-5</v>
      </c>
      <c r="CD938" s="13"/>
      <c r="CE938" s="33"/>
      <c r="CF938" s="33"/>
      <c r="CG938" s="33"/>
      <c r="CH938" s="33"/>
    </row>
    <row r="939" spans="2:86" ht="18.600000000000001" customHeight="1"/>
    <row r="940" spans="2:86" ht="18.600000000000001" customHeight="1" thickBot="1">
      <c r="E940" s="6" t="s">
        <v>3</v>
      </c>
      <c r="J940" s="6" t="s">
        <v>5</v>
      </c>
      <c r="O940" s="6" t="s">
        <v>10</v>
      </c>
      <c r="T940" s="6" t="s">
        <v>6</v>
      </c>
      <c r="Y940" s="6" t="s">
        <v>11</v>
      </c>
      <c r="AD940" s="6" t="s">
        <v>12</v>
      </c>
      <c r="AI940" s="6" t="s">
        <v>13</v>
      </c>
      <c r="AN940" s="6" t="s">
        <v>14</v>
      </c>
      <c r="AS940" s="6" t="s">
        <v>15</v>
      </c>
      <c r="AX940" s="6" t="s">
        <v>19</v>
      </c>
      <c r="BC940" s="6" t="s">
        <v>17</v>
      </c>
      <c r="BH940" s="6" t="s">
        <v>20</v>
      </c>
      <c r="BM940" s="6" t="s">
        <v>18</v>
      </c>
      <c r="BQ940" s="26" t="s">
        <v>16</v>
      </c>
      <c r="BR940" s="26"/>
      <c r="BS940" s="21"/>
      <c r="BT940" s="21"/>
      <c r="BU940" s="21"/>
      <c r="BV940" s="21"/>
      <c r="BW940" s="26" t="s">
        <v>21</v>
      </c>
      <c r="BX940" s="21"/>
      <c r="BY940" s="21"/>
    </row>
    <row r="941" spans="2:86" ht="18.600000000000001" customHeight="1" thickBot="1">
      <c r="B941" s="11"/>
      <c r="D941" s="266" t="s">
        <v>113</v>
      </c>
      <c r="E941" s="267"/>
      <c r="F941" s="268" t="s">
        <v>114</v>
      </c>
      <c r="G941" s="269"/>
      <c r="H941" s="237"/>
      <c r="I941" s="262" t="s">
        <v>0</v>
      </c>
      <c r="J941" s="263"/>
      <c r="K941" s="264" t="s">
        <v>1</v>
      </c>
      <c r="L941" s="265"/>
      <c r="M941" s="21"/>
      <c r="N941" s="262" t="s">
        <v>115</v>
      </c>
      <c r="O941" s="263"/>
      <c r="P941" s="264" t="s">
        <v>116</v>
      </c>
      <c r="Q941" s="265"/>
      <c r="R941" s="21"/>
      <c r="S941" s="266" t="s">
        <v>117</v>
      </c>
      <c r="T941" s="267"/>
      <c r="U941" s="268" t="s">
        <v>118</v>
      </c>
      <c r="V941" s="269"/>
      <c r="W941" s="20"/>
      <c r="X941" s="262" t="s">
        <v>119</v>
      </c>
      <c r="Y941" s="263"/>
      <c r="Z941" s="264" t="s">
        <v>120</v>
      </c>
      <c r="AA941" s="265"/>
      <c r="AB941" s="20"/>
      <c r="AC941" s="262" t="s">
        <v>121</v>
      </c>
      <c r="AD941" s="263"/>
      <c r="AE941" s="264" t="s">
        <v>7</v>
      </c>
      <c r="AF941" s="265"/>
      <c r="AG941" s="20"/>
      <c r="AH941" s="262" t="s">
        <v>122</v>
      </c>
      <c r="AI941" s="263"/>
      <c r="AJ941" s="264" t="s">
        <v>123</v>
      </c>
      <c r="AK941" s="265"/>
      <c r="AL941" s="20"/>
      <c r="AM941" s="266" t="s">
        <v>124</v>
      </c>
      <c r="AN941" s="267"/>
      <c r="AO941" s="268" t="s">
        <v>125</v>
      </c>
      <c r="AP941" s="269"/>
      <c r="AQ941" s="21"/>
      <c r="AR941" s="262" t="s">
        <v>126</v>
      </c>
      <c r="AS941" s="263"/>
      <c r="AT941" s="264" t="s">
        <v>2</v>
      </c>
      <c r="AU941" s="265"/>
      <c r="AV941" s="41"/>
      <c r="AW941" s="262" t="s">
        <v>127</v>
      </c>
      <c r="AX941" s="263"/>
      <c r="AY941" s="264" t="s">
        <v>128</v>
      </c>
      <c r="AZ941" s="265"/>
      <c r="BA941" s="20"/>
      <c r="BB941" s="262" t="s">
        <v>129</v>
      </c>
      <c r="BC941" s="263"/>
      <c r="BD941" s="264" t="s">
        <v>130</v>
      </c>
      <c r="BE941" s="265"/>
      <c r="BF941" s="41"/>
      <c r="BG941" s="266" t="s">
        <v>131</v>
      </c>
      <c r="BH941" s="267"/>
      <c r="BI941" s="268" t="s">
        <v>132</v>
      </c>
      <c r="BJ941" s="269"/>
      <c r="BK941" s="41"/>
      <c r="BL941" s="262" t="s">
        <v>133</v>
      </c>
      <c r="BM941" s="263"/>
      <c r="BN941" s="264" t="s">
        <v>134</v>
      </c>
      <c r="BO941" s="265"/>
      <c r="BP941" s="41"/>
      <c r="BQ941" s="262" t="s">
        <v>135</v>
      </c>
      <c r="BR941" s="263"/>
      <c r="BS941" s="264" t="s">
        <v>136</v>
      </c>
      <c r="BT941" s="265"/>
      <c r="BU941" s="20"/>
      <c r="BV941" s="262" t="s">
        <v>137</v>
      </c>
      <c r="BW941" s="263"/>
      <c r="BX941" s="264" t="s">
        <v>138</v>
      </c>
      <c r="BY941" s="265"/>
      <c r="CA941" s="27" t="s">
        <v>8</v>
      </c>
      <c r="CC941" s="113" t="s">
        <v>74</v>
      </c>
      <c r="CD941" s="13"/>
      <c r="CE941" s="33"/>
      <c r="CF941" s="33"/>
      <c r="CG941" s="33"/>
      <c r="CH941" s="33"/>
    </row>
    <row r="942" spans="2:86" ht="18.600000000000001" customHeight="1" thickTop="1" thickBot="1">
      <c r="B942" s="37">
        <v>2.7</v>
      </c>
      <c r="D942" s="1">
        <v>1</v>
      </c>
      <c r="E942" s="7">
        <v>0</v>
      </c>
      <c r="F942" s="2">
        <v>0</v>
      </c>
      <c r="G942" s="8">
        <v>0</v>
      </c>
      <c r="I942" s="1">
        <v>1</v>
      </c>
      <c r="J942" s="9">
        <v>0</v>
      </c>
      <c r="K942" s="2">
        <v>0</v>
      </c>
      <c r="L942" s="8">
        <f t="shared" ref="L942:L1005" si="8875">IF(0=(1-$J$9*$K$9*$B942^2),10^18,$B942*$K$9/(1-$J$9*$K$9*$B942^2))</f>
        <v>-4.6834281559342621</v>
      </c>
      <c r="N942" s="1">
        <f t="shared" ref="N942" si="8876">D942*I942+F942*I945-E942*J942-G942*J945</f>
        <v>1</v>
      </c>
      <c r="O942" s="9">
        <f t="shared" ref="O942" si="8877">(D942*J942+E942*I942+F942*J945+G942*I945)</f>
        <v>0</v>
      </c>
      <c r="P942" s="2">
        <f t="shared" ref="P942" si="8878">D942*K942+F942*K945-E942*L942-G942*L945</f>
        <v>0</v>
      </c>
      <c r="Q942" s="8">
        <f t="shared" ref="Q942" si="8879">(D942*L942+E942*K942+F942*L945+G942*K945)</f>
        <v>-4.6834281559342621</v>
      </c>
      <c r="S942" s="1">
        <v>1</v>
      </c>
      <c r="T942" s="7">
        <v>0</v>
      </c>
      <c r="U942" s="2">
        <v>0</v>
      </c>
      <c r="V942" s="8">
        <v>0</v>
      </c>
      <c r="X942" s="1">
        <f t="shared" ref="X942" si="8880">N942*S942+P942*S945-O942*T942-Q942*T945</f>
        <v>20.110775424571319</v>
      </c>
      <c r="Y942" s="9">
        <f t="shared" ref="Y942" si="8881">(N942*T942+O942*S942+P942*T945+Q942*S945)</f>
        <v>0</v>
      </c>
      <c r="Z942" s="2">
        <f t="shared" ref="Z942" si="8882">N942*U942+P942*U945-O942*V942-Q942*V945</f>
        <v>0</v>
      </c>
      <c r="AA942" s="8">
        <f t="shared" ref="AA942" si="8883">(N942*V942+O942*U942+P942*V945+Q942*U945)</f>
        <v>-4.6834281559342621</v>
      </c>
      <c r="AB942" s="20"/>
      <c r="AC942" s="1">
        <v>1</v>
      </c>
      <c r="AD942" s="9">
        <v>0</v>
      </c>
      <c r="AE942" s="2">
        <v>0</v>
      </c>
      <c r="AF942" s="8">
        <f t="shared" ref="AF942:AF1005" si="8884">IF(0=(1-$AE$9*$AD$9*$B942^2),10^18,$B942*$AE$9/(1-$AE$9*$AD$9*$B942^2))</f>
        <v>-0.45082843253060995</v>
      </c>
      <c r="AH942" s="1">
        <f t="shared" ref="AH942" si="8885">X942*AC942+Z942*AC945-Y942*AD942-AA942*AD945</f>
        <v>20.110775424571319</v>
      </c>
      <c r="AI942" s="9">
        <f t="shared" ref="AI942" si="8886">(X942*AD942+Y942*AC942+Z942*AD945+AA942*AC945)</f>
        <v>0</v>
      </c>
      <c r="AJ942" s="2">
        <f t="shared" ref="AJ942" si="8887">X942*AE942+Z942*AE945-Y942*AF942-AA942*AF945</f>
        <v>0</v>
      </c>
      <c r="AK942" s="8">
        <f t="shared" ref="AK942" si="8888">(X942*AF942+Y942*AE942+Z942*AF945+AA942*AE945)</f>
        <v>-13.749937517568862</v>
      </c>
      <c r="AM942" s="1">
        <v>1</v>
      </c>
      <c r="AN942" s="7">
        <v>0</v>
      </c>
      <c r="AO942" s="2">
        <v>0</v>
      </c>
      <c r="AP942" s="8">
        <v>0</v>
      </c>
      <c r="AR942" s="1">
        <f t="shared" ref="AR942" si="8889">AH942*AM942+AJ942*AM945-AI942*AN942-AK942*AN945</f>
        <v>67.548884856434952</v>
      </c>
      <c r="AS942" s="9">
        <f t="shared" ref="AS942" si="8890">(AH942*AN942+AI942*AM942+AJ942*AN945+AK942*AM945)</f>
        <v>0</v>
      </c>
      <c r="AT942" s="2">
        <f t="shared" ref="AT942" si="8891">AH942*AO942+AJ942*AO945-AI942*AP942-AK942*AP945</f>
        <v>0</v>
      </c>
      <c r="AU942" s="8">
        <f t="shared" ref="AU942" si="8892">(AH942*AP942+AI942*AO942+AJ942*AP945+AK942*AO945)</f>
        <v>-13.749937517568862</v>
      </c>
      <c r="AV942" s="20"/>
      <c r="AW942" s="1">
        <v>1</v>
      </c>
      <c r="AX942" s="9">
        <v>0</v>
      </c>
      <c r="AY942" s="2">
        <v>0</v>
      </c>
      <c r="AZ942" s="8">
        <f t="shared" ref="AZ942:AZ1005" si="8893">IF(0=(1-$AX$9*$AY$9*$B942^2),10^18,$B942*$AY$9/(1-$AX$9*$AY$9*$B942^2))</f>
        <v>-0.68460854642539337</v>
      </c>
      <c r="BB942" s="1">
        <f t="shared" ref="BB942" si="8894">AR942*AW942+AT942*AW945-AS942*AX942-AU942*AX945</f>
        <v>67.548884856434952</v>
      </c>
      <c r="BC942" s="9">
        <f t="shared" ref="BC942" si="8895">(AR942*AX942+AS942*AW942+AT942*AX945+AU942*AW945)</f>
        <v>0</v>
      </c>
      <c r="BD942" s="2">
        <f t="shared" ref="BD942" si="8896">AR942*AY942+AT942*AY945-AS942*AZ942-AU942*AZ945</f>
        <v>0</v>
      </c>
      <c r="BE942" s="8">
        <f t="shared" ref="BE942" si="8897">(AR942*AZ942+AS942*AY942+AT942*AZ945+AU942*AY945)</f>
        <v>-59.994481391789058</v>
      </c>
      <c r="BG942" s="1">
        <v>1</v>
      </c>
      <c r="BH942" s="7">
        <v>0</v>
      </c>
      <c r="BI942" s="2">
        <v>0</v>
      </c>
      <c r="BJ942" s="8">
        <v>0</v>
      </c>
      <c r="BK942" s="20"/>
      <c r="BL942" s="1">
        <f t="shared" ref="BL942" si="8898">BB942*BG942+BD942*BG945-BC942*BH942-BE942*BH945</f>
        <v>202.96842825398124</v>
      </c>
      <c r="BM942" s="9">
        <f t="shared" ref="BM942" si="8899">(BB942*BH942+BC942*BG942+BD942*BH945+BE942*BG945)</f>
        <v>0</v>
      </c>
      <c r="BN942" s="2">
        <f t="shared" ref="BN942" si="8900">BB942*BI942+BD942*BI945-BC942*BJ942-BE942*BJ945</f>
        <v>0</v>
      </c>
      <c r="BO942" s="8">
        <f t="shared" ref="BO942" si="8901">(BB942*BJ942+BC942*BI942+BD942*BJ945+BE942*BI945)</f>
        <v>-59.994481391789058</v>
      </c>
      <c r="BP942" s="20"/>
      <c r="BQ942" s="16">
        <v>1</v>
      </c>
      <c r="BR942" s="23">
        <v>0</v>
      </c>
      <c r="BS942" s="14">
        <v>0</v>
      </c>
      <c r="BT942" s="22">
        <v>0</v>
      </c>
      <c r="BV942" s="1">
        <f t="shared" ref="BV942" si="8902">BL942*BQ942+BN942*BQ945-BM942*BR942-BO942*BR945</f>
        <v>202.96842825398124</v>
      </c>
      <c r="BW942" s="9">
        <f t="shared" ref="BW942" si="8903">(BL942*BR942+BM942*BQ942+BN942*BR945+BO942*BQ945)</f>
        <v>-59.994481391789058</v>
      </c>
      <c r="BX942" s="2">
        <f t="shared" ref="BX942" si="8904">BL942*BS942+BN942*BS945-BM942*BT942-BO942*BT945</f>
        <v>0</v>
      </c>
      <c r="BY942" s="8">
        <f t="shared" ref="BY942" si="8905">(BL942*BT942+BM942*BS942+BN942*BT945+BO942*BS945)</f>
        <v>-59.994481391789058</v>
      </c>
      <c r="CA942" s="28">
        <f t="shared" ref="CA942" si="8906">20*LOG(((1+$BR$9)/$BR$9)/((BV942+BV945)^2+(BW942+BW945)^2)^0.5)</f>
        <v>-51.441537318205633</v>
      </c>
      <c r="CC942" s="114">
        <f t="shared" ref="CC942" si="8907">((BV942^2+BW942^2)^0.5)/((BV945^2+BW945^2)^0.5)</f>
        <v>0.29559802003416685</v>
      </c>
      <c r="CD942" s="13"/>
      <c r="CE942" s="33"/>
      <c r="CF942" s="33"/>
      <c r="CG942" s="33"/>
      <c r="CH942" s="33"/>
    </row>
    <row r="943" spans="2:86" ht="18.600000000000001" customHeight="1" thickBot="1">
      <c r="D943" s="3"/>
      <c r="G943" s="4"/>
      <c r="I943" s="3"/>
      <c r="L943" s="4"/>
      <c r="N943" s="3"/>
      <c r="Q943" s="4"/>
      <c r="S943" s="3"/>
      <c r="V943" s="4"/>
      <c r="X943" s="3"/>
      <c r="AA943" s="4"/>
      <c r="AC943" s="3"/>
      <c r="AF943" s="4"/>
      <c r="AH943" s="3"/>
      <c r="AK943" s="4"/>
      <c r="AM943" s="3"/>
      <c r="AP943" s="4"/>
      <c r="AR943" s="3"/>
      <c r="AU943" s="4"/>
      <c r="AW943" s="3"/>
      <c r="AZ943" s="4"/>
      <c r="BB943" s="3"/>
      <c r="BE943" s="4"/>
      <c r="BG943" s="3"/>
      <c r="BJ943" s="4"/>
      <c r="BL943" s="3"/>
      <c r="BO943" s="4"/>
      <c r="BQ943" s="16"/>
      <c r="BR943" s="14"/>
      <c r="BS943" s="14"/>
      <c r="BT943" s="17"/>
      <c r="BV943" s="3"/>
      <c r="BY943" s="4"/>
      <c r="CC943" s="115"/>
      <c r="CD943" s="13"/>
      <c r="CE943" s="33"/>
      <c r="CF943" s="33"/>
      <c r="CG943" s="33"/>
      <c r="CH943" s="33"/>
    </row>
    <row r="944" spans="2:86" ht="18.600000000000001" customHeight="1" thickBot="1">
      <c r="D944" s="271" t="s">
        <v>141</v>
      </c>
      <c r="E944" s="272"/>
      <c r="F944" s="273" t="s">
        <v>142</v>
      </c>
      <c r="G944" s="274"/>
      <c r="H944" s="237"/>
      <c r="I944" s="271" t="s">
        <v>143</v>
      </c>
      <c r="J944" s="272"/>
      <c r="K944" s="273" t="s">
        <v>144</v>
      </c>
      <c r="L944" s="274"/>
      <c r="N944" s="262" t="s">
        <v>145</v>
      </c>
      <c r="O944" s="263"/>
      <c r="P944" s="264" t="s">
        <v>146</v>
      </c>
      <c r="Q944" s="265"/>
      <c r="S944" s="271" t="s">
        <v>147</v>
      </c>
      <c r="T944" s="272"/>
      <c r="U944" s="273" t="s">
        <v>148</v>
      </c>
      <c r="V944" s="274"/>
      <c r="W944" s="20"/>
      <c r="X944" s="262" t="s">
        <v>149</v>
      </c>
      <c r="Y944" s="263"/>
      <c r="Z944" s="264" t="s">
        <v>150</v>
      </c>
      <c r="AA944" s="265"/>
      <c r="AB944" s="20"/>
      <c r="AC944" s="271" t="s">
        <v>151</v>
      </c>
      <c r="AD944" s="272"/>
      <c r="AE944" s="273" t="s">
        <v>152</v>
      </c>
      <c r="AF944" s="274"/>
      <c r="AG944" s="20"/>
      <c r="AH944" s="262" t="s">
        <v>153</v>
      </c>
      <c r="AI944" s="263"/>
      <c r="AJ944" s="264" t="s">
        <v>154</v>
      </c>
      <c r="AK944" s="265"/>
      <c r="AL944" s="20"/>
      <c r="AM944" s="271" t="s">
        <v>155</v>
      </c>
      <c r="AN944" s="272"/>
      <c r="AO944" s="273" t="s">
        <v>156</v>
      </c>
      <c r="AP944" s="274"/>
      <c r="AR944" s="262" t="s">
        <v>157</v>
      </c>
      <c r="AS944" s="263"/>
      <c r="AT944" s="264" t="s">
        <v>158</v>
      </c>
      <c r="AU944" s="265"/>
      <c r="AV944" s="41"/>
      <c r="AW944" s="271" t="s">
        <v>159</v>
      </c>
      <c r="AX944" s="272"/>
      <c r="AY944" s="273" t="s">
        <v>160</v>
      </c>
      <c r="AZ944" s="274"/>
      <c r="BA944" s="20"/>
      <c r="BB944" s="262" t="s">
        <v>161</v>
      </c>
      <c r="BC944" s="263"/>
      <c r="BD944" s="264" t="s">
        <v>162</v>
      </c>
      <c r="BE944" s="265"/>
      <c r="BF944" s="41"/>
      <c r="BG944" s="271" t="s">
        <v>163</v>
      </c>
      <c r="BH944" s="272"/>
      <c r="BI944" s="273" t="s">
        <v>164</v>
      </c>
      <c r="BJ944" s="274"/>
      <c r="BK944" s="41"/>
      <c r="BL944" s="262" t="s">
        <v>165</v>
      </c>
      <c r="BM944" s="263"/>
      <c r="BN944" s="264" t="s">
        <v>166</v>
      </c>
      <c r="BO944" s="265"/>
      <c r="BP944" s="41"/>
      <c r="BQ944" s="271" t="s">
        <v>167</v>
      </c>
      <c r="BR944" s="272"/>
      <c r="BS944" s="273" t="s">
        <v>168</v>
      </c>
      <c r="BT944" s="274"/>
      <c r="BU944" s="20"/>
      <c r="BV944" s="262" t="s">
        <v>169</v>
      </c>
      <c r="BW944" s="263"/>
      <c r="BX944" s="264" t="s">
        <v>170</v>
      </c>
      <c r="BY944" s="265"/>
      <c r="CA944" s="55" t="s">
        <v>35</v>
      </c>
      <c r="CC944" s="116" t="s">
        <v>75</v>
      </c>
      <c r="CD944" s="13"/>
      <c r="CE944" s="33"/>
      <c r="CF944" s="33"/>
      <c r="CG944" s="33"/>
      <c r="CH944" s="33"/>
    </row>
    <row r="945" spans="2:86" ht="18.600000000000001" customHeight="1" thickTop="1" thickBot="1">
      <c r="D945" s="1">
        <v>0</v>
      </c>
      <c r="E945" s="9">
        <f t="shared" ref="E945" si="8908">$E$9*$B942</f>
        <v>3.1773600000000002</v>
      </c>
      <c r="F945" s="2">
        <v>1</v>
      </c>
      <c r="G945" s="8">
        <v>0</v>
      </c>
      <c r="I945" s="1">
        <v>0</v>
      </c>
      <c r="J945" s="9">
        <v>0</v>
      </c>
      <c r="K945" s="2">
        <v>1</v>
      </c>
      <c r="L945" s="8">
        <v>0</v>
      </c>
      <c r="N945" s="1">
        <f t="shared" ref="N945" si="8909">D945*I942+F945*I945-E945*J942-G945*J945</f>
        <v>0</v>
      </c>
      <c r="O945" s="9">
        <f t="shared" ref="O945" si="8910">(D945*J942+E945*I942+F945*J945+G945*I945)</f>
        <v>3.1773600000000002</v>
      </c>
      <c r="P945" s="2">
        <f t="shared" ref="P945" si="8911">D945*K942+F945*K945-E945*L942-G945*L945</f>
        <v>15.880937285539288</v>
      </c>
      <c r="Q945" s="8">
        <f t="shared" ref="Q945" si="8912">(D945*L942+E945*K942+F945*L945+G945*K945)</f>
        <v>0</v>
      </c>
      <c r="S945" s="1">
        <v>0</v>
      </c>
      <c r="T945" s="9">
        <f t="shared" ref="T945" si="8913">$T$9*$B942</f>
        <v>4.0805100000000003</v>
      </c>
      <c r="U945" s="2">
        <v>1</v>
      </c>
      <c r="V945" s="8">
        <v>0</v>
      </c>
      <c r="X945" s="1">
        <f t="shared" ref="X945" si="8914">N945*S942+P945*S945-O945*T942-Q945*T945</f>
        <v>0</v>
      </c>
      <c r="Y945" s="9">
        <f t="shared" ref="Y945" si="8915">(N945*T942+O945*S942+P945*T945+Q945*S945)</f>
        <v>67.979683403015912</v>
      </c>
      <c r="Z945" s="2">
        <f t="shared" ref="Z945" si="8916">N945*U942+P945*U945-O945*V942-Q945*V945</f>
        <v>15.880937285539288</v>
      </c>
      <c r="AA945" s="8">
        <f t="shared" ref="AA945" si="8917">(N945*V942+O945*U942+P945*V945+Q945*U945)</f>
        <v>0</v>
      </c>
      <c r="AB945" s="20"/>
      <c r="AC945" s="1">
        <v>0</v>
      </c>
      <c r="AD945" s="9">
        <v>0</v>
      </c>
      <c r="AE945" s="2">
        <v>1</v>
      </c>
      <c r="AF945" s="8">
        <v>0</v>
      </c>
      <c r="AH945" s="1">
        <f t="shared" ref="AH945" si="8918">X945*AC942+Z945*AC945-Y945*AD942-AA945*AD945</f>
        <v>0</v>
      </c>
      <c r="AI945" s="9">
        <f t="shared" ref="AI945" si="8919">(X945*AD942+Y945*AC942+Z945*AD945+AA945*AC945)</f>
        <v>67.979683403015912</v>
      </c>
      <c r="AJ945" s="2">
        <f t="shared" ref="AJ945" si="8920">X945*AE942+Z945*AE945-Y945*AF942-AA945*AF945</f>
        <v>46.528111398048068</v>
      </c>
      <c r="AK945" s="8">
        <f t="shared" ref="AK945" si="8921">(X945*AF942+Y945*AE942+Z945*AF945+AA945*AE945)</f>
        <v>0</v>
      </c>
      <c r="AM945" s="1">
        <v>0</v>
      </c>
      <c r="AN945" s="9">
        <f t="shared" ref="AN945" si="8922">$AN$9*$B942</f>
        <v>3.4500600000000006</v>
      </c>
      <c r="AO945" s="2">
        <v>1</v>
      </c>
      <c r="AP945" s="8">
        <v>0</v>
      </c>
      <c r="AR945" s="1">
        <f t="shared" ref="AR945" si="8923">AH945*AM942+AJ945*AM945-AI945*AN942-AK945*AN945</f>
        <v>0</v>
      </c>
      <c r="AS945" s="9">
        <f t="shared" ref="AS945" si="8924">(AH945*AN942+AI945*AM942+AJ945*AN945+AK945*AM945)</f>
        <v>228.50445941296564</v>
      </c>
      <c r="AT945" s="2">
        <f t="shared" ref="AT945" si="8925">AH945*AO942+AJ945*AO945-AI945*AP942-AK945*AP945</f>
        <v>46.528111398048068</v>
      </c>
      <c r="AU945" s="8">
        <f t="shared" ref="AU945" si="8926">(AH945*AP942+AI945*AO942+AJ945*AP945+AK945*AO945)</f>
        <v>0</v>
      </c>
      <c r="AV945" s="20"/>
      <c r="AW945" s="1">
        <v>0</v>
      </c>
      <c r="AX945" s="9">
        <v>0</v>
      </c>
      <c r="AY945" s="2">
        <v>1</v>
      </c>
      <c r="AZ945" s="8">
        <v>0</v>
      </c>
      <c r="BB945" s="1">
        <f t="shared" ref="BB945" si="8927">AR945*AW942+AT945*AW945-AS945*AX942-AU945*AX945</f>
        <v>0</v>
      </c>
      <c r="BC945" s="9">
        <f t="shared" ref="BC945" si="8928">(AR945*AX942+AS945*AW942+AT945*AX945+AU945*AW945)</f>
        <v>228.50445941296564</v>
      </c>
      <c r="BD945" s="2">
        <f t="shared" ref="BD945" si="8929">AR945*AY942+AT945*AY945-AS945*AZ942-AU945*AZ945</f>
        <v>202.96421720847877</v>
      </c>
      <c r="BE945" s="8">
        <f t="shared" ref="BE945" si="8930">(AR945*AZ942+AS945*AY942+AT945*AZ945+AU945*AY945)</f>
        <v>0</v>
      </c>
      <c r="BG945" s="1">
        <v>0</v>
      </c>
      <c r="BH945" s="9">
        <f t="shared" ref="BH945" si="8931">$BH$9*$B942</f>
        <v>2.2572000000000001</v>
      </c>
      <c r="BI945" s="2">
        <v>1</v>
      </c>
      <c r="BJ945" s="8">
        <v>0</v>
      </c>
      <c r="BK945" s="20"/>
      <c r="BL945" s="1">
        <f t="shared" ref="BL945" si="8932">BB945*BG942+BD945*BG945-BC945*BH942-BE945*BH945</f>
        <v>0</v>
      </c>
      <c r="BM945" s="9">
        <f t="shared" ref="BM945" si="8933">(BB945*BH942+BC945*BG942+BD945*BH945+BE945*BG945)</f>
        <v>686.63529049594399</v>
      </c>
      <c r="BN945" s="2">
        <f t="shared" ref="BN945" si="8934">BB945*BI942+BD945*BI945-BC945*BJ942-BE945*BJ945</f>
        <v>202.96421720847877</v>
      </c>
      <c r="BO945" s="8">
        <f t="shared" ref="BO945" si="8935">(BB945*BJ942+BC945*BI942+BD945*BJ945+BE945*BI945)</f>
        <v>0</v>
      </c>
      <c r="BP945" s="20"/>
      <c r="BQ945" s="18">
        <f t="shared" ref="BQ945:BQ1008" si="8936">1/$BR$9</f>
        <v>1</v>
      </c>
      <c r="BR945" s="25">
        <v>0</v>
      </c>
      <c r="BS945" s="19">
        <v>1</v>
      </c>
      <c r="BT945" s="24">
        <v>0</v>
      </c>
      <c r="BV945" s="1">
        <f t="shared" ref="BV945" si="8937">BL945*BQ942+BN945*BQ945-BM945*BR942-BO945*BR945</f>
        <v>202.96421720847877</v>
      </c>
      <c r="BW945" s="9">
        <f t="shared" ref="BW945" si="8938">(BL945*BR942+BM945*BQ942+BN945*BR945+BO945*BQ945)</f>
        <v>686.63529049594399</v>
      </c>
      <c r="BX945" s="2">
        <f t="shared" ref="BX945" si="8939">BL945*BS942+BN945*BS945-BM945*BT942-BO945*BT945</f>
        <v>202.96421720847877</v>
      </c>
      <c r="BY945" s="8">
        <f t="shared" ref="BY945" si="8940">(BL945*BT942+BM945*BS942+BN945*BT945+BO945*BS945)</f>
        <v>0</v>
      </c>
      <c r="CA945" s="56">
        <f t="shared" ref="CA945" si="8941">(180/PI())*ATAN(-1*(BW942+BW945)/(BV942+BV945))</f>
        <v>-57.065173106949572</v>
      </c>
      <c r="CC945" s="117">
        <f t="shared" ref="CC945" si="8942">20*LOG(((1-(10^(CA942/20)^2)*(1-((1-CC942)/(1+CC942))^2))^0.5))</f>
        <v>-2.1950915494893807E-5</v>
      </c>
      <c r="CD945" s="13"/>
      <c r="CE945" s="33"/>
      <c r="CF945" s="33"/>
      <c r="CG945" s="33"/>
      <c r="CH945" s="33"/>
    </row>
    <row r="946" spans="2:86" ht="18.600000000000001" customHeight="1"/>
    <row r="947" spans="2:86" ht="18.600000000000001" customHeight="1" thickBot="1">
      <c r="E947" s="6" t="s">
        <v>3</v>
      </c>
      <c r="J947" s="6" t="s">
        <v>5</v>
      </c>
      <c r="O947" s="6" t="s">
        <v>10</v>
      </c>
      <c r="T947" s="6" t="s">
        <v>6</v>
      </c>
      <c r="Y947" s="6" t="s">
        <v>11</v>
      </c>
      <c r="AD947" s="6" t="s">
        <v>12</v>
      </c>
      <c r="AI947" s="6" t="s">
        <v>13</v>
      </c>
      <c r="AN947" s="6" t="s">
        <v>14</v>
      </c>
      <c r="AS947" s="6" t="s">
        <v>15</v>
      </c>
      <c r="AX947" s="6" t="s">
        <v>19</v>
      </c>
      <c r="BC947" s="6" t="s">
        <v>17</v>
      </c>
      <c r="BH947" s="6" t="s">
        <v>20</v>
      </c>
      <c r="BM947" s="6" t="s">
        <v>18</v>
      </c>
      <c r="BQ947" s="26" t="s">
        <v>16</v>
      </c>
      <c r="BR947" s="26"/>
      <c r="BS947" s="21"/>
      <c r="BT947" s="21"/>
      <c r="BU947" s="21"/>
      <c r="BV947" s="21"/>
      <c r="BW947" s="26" t="s">
        <v>21</v>
      </c>
      <c r="BX947" s="21"/>
      <c r="BY947" s="21"/>
    </row>
    <row r="948" spans="2:86" ht="18.600000000000001" customHeight="1" thickBot="1">
      <c r="B948" s="11"/>
      <c r="D948" s="266" t="s">
        <v>113</v>
      </c>
      <c r="E948" s="267"/>
      <c r="F948" s="268" t="s">
        <v>114</v>
      </c>
      <c r="G948" s="269"/>
      <c r="H948" s="237"/>
      <c r="I948" s="262" t="s">
        <v>0</v>
      </c>
      <c r="J948" s="263"/>
      <c r="K948" s="264" t="s">
        <v>1</v>
      </c>
      <c r="L948" s="265"/>
      <c r="M948" s="21"/>
      <c r="N948" s="262" t="s">
        <v>115</v>
      </c>
      <c r="O948" s="263"/>
      <c r="P948" s="264" t="s">
        <v>116</v>
      </c>
      <c r="Q948" s="265"/>
      <c r="R948" s="21"/>
      <c r="S948" s="266" t="s">
        <v>117</v>
      </c>
      <c r="T948" s="267"/>
      <c r="U948" s="268" t="s">
        <v>118</v>
      </c>
      <c r="V948" s="269"/>
      <c r="W948" s="20"/>
      <c r="X948" s="262" t="s">
        <v>119</v>
      </c>
      <c r="Y948" s="263"/>
      <c r="Z948" s="264" t="s">
        <v>120</v>
      </c>
      <c r="AA948" s="265"/>
      <c r="AB948" s="20"/>
      <c r="AC948" s="262" t="s">
        <v>121</v>
      </c>
      <c r="AD948" s="263"/>
      <c r="AE948" s="264" t="s">
        <v>7</v>
      </c>
      <c r="AF948" s="265"/>
      <c r="AG948" s="20"/>
      <c r="AH948" s="262" t="s">
        <v>122</v>
      </c>
      <c r="AI948" s="263"/>
      <c r="AJ948" s="264" t="s">
        <v>123</v>
      </c>
      <c r="AK948" s="265"/>
      <c r="AL948" s="20"/>
      <c r="AM948" s="266" t="s">
        <v>124</v>
      </c>
      <c r="AN948" s="267"/>
      <c r="AO948" s="268" t="s">
        <v>125</v>
      </c>
      <c r="AP948" s="269"/>
      <c r="AQ948" s="21"/>
      <c r="AR948" s="262" t="s">
        <v>126</v>
      </c>
      <c r="AS948" s="263"/>
      <c r="AT948" s="264" t="s">
        <v>2</v>
      </c>
      <c r="AU948" s="265"/>
      <c r="AV948" s="41"/>
      <c r="AW948" s="262" t="s">
        <v>127</v>
      </c>
      <c r="AX948" s="263"/>
      <c r="AY948" s="264" t="s">
        <v>128</v>
      </c>
      <c r="AZ948" s="265"/>
      <c r="BA948" s="20"/>
      <c r="BB948" s="262" t="s">
        <v>129</v>
      </c>
      <c r="BC948" s="263"/>
      <c r="BD948" s="264" t="s">
        <v>130</v>
      </c>
      <c r="BE948" s="265"/>
      <c r="BF948" s="41"/>
      <c r="BG948" s="266" t="s">
        <v>131</v>
      </c>
      <c r="BH948" s="267"/>
      <c r="BI948" s="268" t="s">
        <v>132</v>
      </c>
      <c r="BJ948" s="269"/>
      <c r="BK948" s="41"/>
      <c r="BL948" s="262" t="s">
        <v>133</v>
      </c>
      <c r="BM948" s="263"/>
      <c r="BN948" s="264" t="s">
        <v>134</v>
      </c>
      <c r="BO948" s="265"/>
      <c r="BP948" s="41"/>
      <c r="BQ948" s="262" t="s">
        <v>135</v>
      </c>
      <c r="BR948" s="263"/>
      <c r="BS948" s="264" t="s">
        <v>136</v>
      </c>
      <c r="BT948" s="265"/>
      <c r="BU948" s="20"/>
      <c r="BV948" s="262" t="s">
        <v>137</v>
      </c>
      <c r="BW948" s="263"/>
      <c r="BX948" s="264" t="s">
        <v>138</v>
      </c>
      <c r="BY948" s="265"/>
      <c r="CA948" s="27" t="s">
        <v>8</v>
      </c>
      <c r="CC948" s="113" t="s">
        <v>74</v>
      </c>
      <c r="CD948" s="13"/>
      <c r="CE948" s="33"/>
      <c r="CF948" s="33"/>
      <c r="CG948" s="33"/>
      <c r="CH948" s="33"/>
    </row>
    <row r="949" spans="2:86" ht="18.600000000000001" customHeight="1" thickTop="1" thickBot="1">
      <c r="B949" s="37">
        <v>2.72</v>
      </c>
      <c r="D949" s="1">
        <v>1</v>
      </c>
      <c r="E949" s="7">
        <v>0</v>
      </c>
      <c r="F949" s="2">
        <v>0</v>
      </c>
      <c r="G949" s="8">
        <v>0</v>
      </c>
      <c r="I949" s="1">
        <v>1</v>
      </c>
      <c r="J949" s="9">
        <v>0</v>
      </c>
      <c r="K949" s="2">
        <v>0</v>
      </c>
      <c r="L949" s="8">
        <f t="shared" ref="L949:L1012" si="8943">IF(0=(1-$J$9*$K$9*$B949^2),10^18,$B949*$K$9/(1-$J$9*$K$9*$B949^2))</f>
        <v>-4.5521523620655993</v>
      </c>
      <c r="N949" s="1">
        <f t="shared" ref="N949" si="8944">D949*I949+F949*I952-E949*J949-G949*J952</f>
        <v>1</v>
      </c>
      <c r="O949" s="9">
        <f t="shared" ref="O949" si="8945">(D949*J949+E949*I949+F949*J952+G949*I952)</f>
        <v>0</v>
      </c>
      <c r="P949" s="2">
        <f t="shared" ref="P949" si="8946">D949*K949+F949*K952-E949*L949-G949*L952</f>
        <v>0</v>
      </c>
      <c r="Q949" s="8">
        <f t="shared" ref="Q949" si="8947">(D949*L949+E949*K949+F949*L952+G949*K952)</f>
        <v>-4.5521523620655993</v>
      </c>
      <c r="S949" s="1">
        <v>1</v>
      </c>
      <c r="T949" s="7">
        <v>0</v>
      </c>
      <c r="U949" s="2">
        <v>0</v>
      </c>
      <c r="V949" s="8">
        <v>0</v>
      </c>
      <c r="X949" s="1">
        <f t="shared" ref="X949" si="8948">N949*S949+P949*S952-O949*T949-Q949*T952</f>
        <v>19.712696592228095</v>
      </c>
      <c r="Y949" s="9">
        <f t="shared" ref="Y949" si="8949">(N949*T949+O949*S949+P949*T952+Q949*S952)</f>
        <v>0</v>
      </c>
      <c r="Z949" s="2">
        <f t="shared" ref="Z949" si="8950">N949*U949+P949*U952-O949*V949-Q949*V952</f>
        <v>0</v>
      </c>
      <c r="AA949" s="8">
        <f t="shared" ref="AA949" si="8951">(N949*V949+O949*U949+P949*V952+Q949*U952)</f>
        <v>-4.5521523620655993</v>
      </c>
      <c r="AB949" s="20"/>
      <c r="AC949" s="1">
        <v>1</v>
      </c>
      <c r="AD949" s="9">
        <v>0</v>
      </c>
      <c r="AE949" s="2">
        <v>0</v>
      </c>
      <c r="AF949" s="8">
        <f t="shared" ref="AF949:AF1012" si="8952">IF(0=(1-$AE$9*$AD$9*$B949^2),10^18,$B949*$AE$9/(1-$AE$9*$AD$9*$B949^2))</f>
        <v>-0.44600641938474406</v>
      </c>
      <c r="AH949" s="1">
        <f t="shared" ref="AH949" si="8953">X949*AC949+Z949*AC952-Y949*AD949-AA949*AD952</f>
        <v>19.712696592228095</v>
      </c>
      <c r="AI949" s="9">
        <f t="shared" ref="AI949" si="8954">(X949*AD949+Y949*AC949+Z949*AD952+AA949*AC952)</f>
        <v>0</v>
      </c>
      <c r="AJ949" s="2">
        <f t="shared" ref="AJ949" si="8955">X949*AE949+Z949*AE952-Y949*AF949-AA949*AF952</f>
        <v>0</v>
      </c>
      <c r="AK949" s="8">
        <f t="shared" ref="AK949" si="8956">(X949*AF949+Y949*AE949+Z949*AF952+AA949*AE952)</f>
        <v>-13.344141585583099</v>
      </c>
      <c r="AM949" s="1">
        <v>1</v>
      </c>
      <c r="AN949" s="7">
        <v>0</v>
      </c>
      <c r="AO949" s="2">
        <v>0</v>
      </c>
      <c r="AP949" s="8">
        <v>0</v>
      </c>
      <c r="AR949" s="1">
        <f t="shared" ref="AR949" si="8957">AH949*AM949+AJ949*AM952-AI949*AN949-AK949*AN952</f>
        <v>66.091808593346087</v>
      </c>
      <c r="AS949" s="9">
        <f t="shared" ref="AS949" si="8958">(AH949*AN949+AI949*AM949+AJ949*AN952+AK949*AM952)</f>
        <v>0</v>
      </c>
      <c r="AT949" s="2">
        <f t="shared" ref="AT949" si="8959">AH949*AO949+AJ949*AO952-AI949*AP949-AK949*AP952</f>
        <v>0</v>
      </c>
      <c r="AU949" s="8">
        <f t="shared" ref="AU949" si="8960">(AH949*AP949+AI949*AO949+AJ949*AP952+AK949*AO952)</f>
        <v>-13.344141585583099</v>
      </c>
      <c r="AV949" s="20"/>
      <c r="AW949" s="1">
        <v>1</v>
      </c>
      <c r="AX949" s="9">
        <v>0</v>
      </c>
      <c r="AY949" s="2">
        <v>0</v>
      </c>
      <c r="AZ949" s="8">
        <f t="shared" ref="AZ949:AZ1012" si="8961">IF(0=(1-$AX$9*$AY$9*$B949^2),10^18,$B949*$AY$9/(1-$AX$9*$AY$9*$B949^2))</f>
        <v>-0.67644002174025408</v>
      </c>
      <c r="BB949" s="1">
        <f t="shared" ref="BB949" si="8962">AR949*AW949+AT949*AW952-AS949*AX949-AU949*AX952</f>
        <v>66.091808593346087</v>
      </c>
      <c r="BC949" s="9">
        <f t="shared" ref="BC949" si="8963">(AR949*AX949+AS949*AW949+AT949*AX952+AU949*AW952)</f>
        <v>0</v>
      </c>
      <c r="BD949" s="2">
        <f t="shared" ref="BD949" si="8964">AR949*AY949+AT949*AY952-AS949*AZ949-AU949*AZ952</f>
        <v>0</v>
      </c>
      <c r="BE949" s="8">
        <f t="shared" ref="BE949" si="8965">(AR949*AZ949+AS949*AY949+AT949*AZ952+AU949*AY952)</f>
        <v>-58.051286027318838</v>
      </c>
      <c r="BG949" s="1">
        <v>1</v>
      </c>
      <c r="BH949" s="7">
        <v>0</v>
      </c>
      <c r="BI949" s="2">
        <v>0</v>
      </c>
      <c r="BJ949" s="8">
        <v>0</v>
      </c>
      <c r="BK949" s="20"/>
      <c r="BL949" s="1">
        <f t="shared" ref="BL949" si="8966">BB949*BG949+BD949*BG952-BC949*BH949-BE949*BH952</f>
        <v>198.09578891658694</v>
      </c>
      <c r="BM949" s="9">
        <f t="shared" ref="BM949" si="8967">(BB949*BH949+BC949*BG949+BD949*BH952+BE949*BG952)</f>
        <v>0</v>
      </c>
      <c r="BN949" s="2">
        <f t="shared" ref="BN949" si="8968">BB949*BI949+BD949*BI952-BC949*BJ949-BE949*BJ952</f>
        <v>0</v>
      </c>
      <c r="BO949" s="8">
        <f t="shared" ref="BO949" si="8969">(BB949*BJ949+BC949*BI949+BD949*BJ952+BE949*BI952)</f>
        <v>-58.051286027318838</v>
      </c>
      <c r="BP949" s="20"/>
      <c r="BQ949" s="16">
        <v>1</v>
      </c>
      <c r="BR949" s="23">
        <v>0</v>
      </c>
      <c r="BS949" s="14">
        <v>0</v>
      </c>
      <c r="BT949" s="22">
        <v>0</v>
      </c>
      <c r="BV949" s="1">
        <f t="shared" ref="BV949" si="8970">BL949*BQ949+BN949*BQ952-BM949*BR949-BO949*BR952</f>
        <v>198.09578891658694</v>
      </c>
      <c r="BW949" s="9">
        <f t="shared" ref="BW949" si="8971">(BL949*BR949+BM949*BQ949+BN949*BR952+BO949*BQ952)</f>
        <v>-58.051286027318838</v>
      </c>
      <c r="BX949" s="2">
        <f t="shared" ref="BX949" si="8972">BL949*BS949+BN949*BS952-BM949*BT949-BO949*BT952</f>
        <v>0</v>
      </c>
      <c r="BY949" s="8">
        <f t="shared" ref="BY949" si="8973">(BL949*BT949+BM949*BS949+BN949*BT952+BO949*BS952)</f>
        <v>-58.051286027318838</v>
      </c>
      <c r="CA949" s="28">
        <f t="shared" ref="CA949" si="8974">20*LOG(((1+$BR$9)/$BR$9)/((BV949+BV952)^2+(BW949+BW952)^2)^0.5)</f>
        <v>-51.293443018326485</v>
      </c>
      <c r="CC949" s="114">
        <f t="shared" ref="CC949" si="8975">((BV949^2+BW949^2)^0.5)/((BV952^2+BW952^2)^0.5)</f>
        <v>0.29305947234622121</v>
      </c>
      <c r="CD949" s="13"/>
      <c r="CE949" s="33"/>
      <c r="CF949" s="33"/>
      <c r="CG949" s="33"/>
      <c r="CH949" s="33"/>
    </row>
    <row r="950" spans="2:86" ht="18.600000000000001" customHeight="1" thickBot="1">
      <c r="D950" s="3"/>
      <c r="G950" s="4"/>
      <c r="I950" s="3"/>
      <c r="L950" s="4"/>
      <c r="N950" s="3"/>
      <c r="Q950" s="4"/>
      <c r="S950" s="3"/>
      <c r="V950" s="4"/>
      <c r="X950" s="3"/>
      <c r="AA950" s="4"/>
      <c r="AC950" s="3"/>
      <c r="AF950" s="4"/>
      <c r="AH950" s="3"/>
      <c r="AK950" s="4"/>
      <c r="AM950" s="3"/>
      <c r="AP950" s="4"/>
      <c r="AR950" s="3"/>
      <c r="AU950" s="4"/>
      <c r="AW950" s="3"/>
      <c r="AZ950" s="4"/>
      <c r="BB950" s="3"/>
      <c r="BE950" s="4"/>
      <c r="BG950" s="3"/>
      <c r="BJ950" s="4"/>
      <c r="BL950" s="3"/>
      <c r="BO950" s="4"/>
      <c r="BQ950" s="16"/>
      <c r="BR950" s="14"/>
      <c r="BS950" s="14"/>
      <c r="BT950" s="17"/>
      <c r="BV950" s="3"/>
      <c r="BY950" s="4"/>
      <c r="CC950" s="115"/>
      <c r="CD950" s="13"/>
      <c r="CE950" s="33"/>
      <c r="CF950" s="33"/>
      <c r="CG950" s="33"/>
      <c r="CH950" s="33"/>
    </row>
    <row r="951" spans="2:86" ht="18.600000000000001" customHeight="1" thickBot="1">
      <c r="D951" s="271" t="s">
        <v>141</v>
      </c>
      <c r="E951" s="272"/>
      <c r="F951" s="273" t="s">
        <v>142</v>
      </c>
      <c r="G951" s="274"/>
      <c r="H951" s="237"/>
      <c r="I951" s="271" t="s">
        <v>143</v>
      </c>
      <c r="J951" s="272"/>
      <c r="K951" s="273" t="s">
        <v>144</v>
      </c>
      <c r="L951" s="274"/>
      <c r="N951" s="262" t="s">
        <v>145</v>
      </c>
      <c r="O951" s="263"/>
      <c r="P951" s="264" t="s">
        <v>146</v>
      </c>
      <c r="Q951" s="265"/>
      <c r="S951" s="271" t="s">
        <v>147</v>
      </c>
      <c r="T951" s="272"/>
      <c r="U951" s="273" t="s">
        <v>148</v>
      </c>
      <c r="V951" s="274"/>
      <c r="W951" s="20"/>
      <c r="X951" s="262" t="s">
        <v>149</v>
      </c>
      <c r="Y951" s="263"/>
      <c r="Z951" s="264" t="s">
        <v>150</v>
      </c>
      <c r="AA951" s="265"/>
      <c r="AB951" s="20"/>
      <c r="AC951" s="271" t="s">
        <v>151</v>
      </c>
      <c r="AD951" s="272"/>
      <c r="AE951" s="273" t="s">
        <v>152</v>
      </c>
      <c r="AF951" s="274"/>
      <c r="AG951" s="20"/>
      <c r="AH951" s="262" t="s">
        <v>153</v>
      </c>
      <c r="AI951" s="263"/>
      <c r="AJ951" s="264" t="s">
        <v>154</v>
      </c>
      <c r="AK951" s="265"/>
      <c r="AL951" s="20"/>
      <c r="AM951" s="271" t="s">
        <v>155</v>
      </c>
      <c r="AN951" s="272"/>
      <c r="AO951" s="273" t="s">
        <v>156</v>
      </c>
      <c r="AP951" s="274"/>
      <c r="AR951" s="262" t="s">
        <v>157</v>
      </c>
      <c r="AS951" s="263"/>
      <c r="AT951" s="264" t="s">
        <v>158</v>
      </c>
      <c r="AU951" s="265"/>
      <c r="AV951" s="41"/>
      <c r="AW951" s="271" t="s">
        <v>159</v>
      </c>
      <c r="AX951" s="272"/>
      <c r="AY951" s="273" t="s">
        <v>160</v>
      </c>
      <c r="AZ951" s="274"/>
      <c r="BA951" s="20"/>
      <c r="BB951" s="262" t="s">
        <v>161</v>
      </c>
      <c r="BC951" s="263"/>
      <c r="BD951" s="264" t="s">
        <v>162</v>
      </c>
      <c r="BE951" s="265"/>
      <c r="BF951" s="41"/>
      <c r="BG951" s="271" t="s">
        <v>163</v>
      </c>
      <c r="BH951" s="272"/>
      <c r="BI951" s="273" t="s">
        <v>164</v>
      </c>
      <c r="BJ951" s="274"/>
      <c r="BK951" s="41"/>
      <c r="BL951" s="262" t="s">
        <v>165</v>
      </c>
      <c r="BM951" s="263"/>
      <c r="BN951" s="264" t="s">
        <v>166</v>
      </c>
      <c r="BO951" s="265"/>
      <c r="BP951" s="41"/>
      <c r="BQ951" s="271" t="s">
        <v>167</v>
      </c>
      <c r="BR951" s="272"/>
      <c r="BS951" s="273" t="s">
        <v>168</v>
      </c>
      <c r="BT951" s="274"/>
      <c r="BU951" s="20"/>
      <c r="BV951" s="262" t="s">
        <v>169</v>
      </c>
      <c r="BW951" s="263"/>
      <c r="BX951" s="264" t="s">
        <v>170</v>
      </c>
      <c r="BY951" s="265"/>
      <c r="CA951" s="55" t="s">
        <v>35</v>
      </c>
      <c r="CC951" s="116" t="s">
        <v>75</v>
      </c>
      <c r="CD951" s="13"/>
      <c r="CE951" s="33"/>
      <c r="CF951" s="33"/>
      <c r="CG951" s="33"/>
      <c r="CH951" s="33"/>
    </row>
    <row r="952" spans="2:86" ht="18.600000000000001" customHeight="1" thickTop="1" thickBot="1">
      <c r="D952" s="1">
        <v>0</v>
      </c>
      <c r="E952" s="9">
        <f t="shared" ref="E952" si="8976">$E$9*$B949</f>
        <v>3.2008960000000006</v>
      </c>
      <c r="F952" s="2">
        <v>1</v>
      </c>
      <c r="G952" s="8">
        <v>0</v>
      </c>
      <c r="I952" s="1">
        <v>0</v>
      </c>
      <c r="J952" s="9">
        <v>0</v>
      </c>
      <c r="K952" s="2">
        <v>1</v>
      </c>
      <c r="L952" s="8">
        <v>0</v>
      </c>
      <c r="N952" s="1">
        <f t="shared" ref="N952" si="8977">D952*I949+F952*I952-E952*J949-G952*J952</f>
        <v>0</v>
      </c>
      <c r="O952" s="9">
        <f t="shared" ref="O952" si="8978">(D952*J949+E952*I949+F952*J952+G952*I952)</f>
        <v>3.2008960000000006</v>
      </c>
      <c r="P952" s="2">
        <f t="shared" ref="P952" si="8979">D952*K949+F952*K952-E952*L949-G952*L952</f>
        <v>15.570966287126332</v>
      </c>
      <c r="Q952" s="8">
        <f t="shared" ref="Q952" si="8980">(D952*L949+E952*K949+F952*L952+G952*K952)</f>
        <v>0</v>
      </c>
      <c r="S952" s="1">
        <v>0</v>
      </c>
      <c r="T952" s="9">
        <f t="shared" ref="T952" si="8981">$T$9*$B949</f>
        <v>4.1107360000000002</v>
      </c>
      <c r="U952" s="2">
        <v>1</v>
      </c>
      <c r="V952" s="8">
        <v>0</v>
      </c>
      <c r="X952" s="1">
        <f t="shared" ref="X952" si="8982">N952*S949+P952*S952-O952*T949-Q952*T952</f>
        <v>0</v>
      </c>
      <c r="Y952" s="9">
        <f t="shared" ref="Y952" si="8983">(N952*T949+O952*S949+P952*T952+Q952*S952)</f>
        <v>67.209027671276559</v>
      </c>
      <c r="Z952" s="2">
        <f t="shared" ref="Z952" si="8984">N952*U949+P952*U952-O952*V949-Q952*V952</f>
        <v>15.570966287126332</v>
      </c>
      <c r="AA952" s="8">
        <f t="shared" ref="AA952" si="8985">(N952*V949+O952*U949+P952*V952+Q952*U952)</f>
        <v>0</v>
      </c>
      <c r="AB952" s="20"/>
      <c r="AC952" s="1">
        <v>0</v>
      </c>
      <c r="AD952" s="9">
        <v>0</v>
      </c>
      <c r="AE952" s="2">
        <v>1</v>
      </c>
      <c r="AF952" s="8">
        <v>0</v>
      </c>
      <c r="AH952" s="1">
        <f t="shared" ref="AH952" si="8986">X952*AC949+Z952*AC952-Y952*AD949-AA952*AD952</f>
        <v>0</v>
      </c>
      <c r="AI952" s="9">
        <f t="shared" ref="AI952" si="8987">(X952*AD949+Y952*AC949+Z952*AD952+AA952*AC952)</f>
        <v>67.209027671276559</v>
      </c>
      <c r="AJ952" s="2">
        <f t="shared" ref="AJ952" si="8988">X952*AE949+Z952*AE952-Y952*AF949-AA952*AF952</f>
        <v>45.546624069122572</v>
      </c>
      <c r="AK952" s="8">
        <f t="shared" ref="AK952" si="8989">(X952*AF949+Y952*AE949+Z952*AF952+AA952*AE952)</f>
        <v>0</v>
      </c>
      <c r="AM952" s="1">
        <v>0</v>
      </c>
      <c r="AN952" s="9">
        <f t="shared" ref="AN952" si="8990">$AN$9*$B949</f>
        <v>3.4756160000000005</v>
      </c>
      <c r="AO952" s="2">
        <v>1</v>
      </c>
      <c r="AP952" s="8">
        <v>0</v>
      </c>
      <c r="AR952" s="1">
        <f t="shared" ref="AR952" si="8991">AH952*AM949+AJ952*AM952-AI952*AN949-AK952*AN952</f>
        <v>0</v>
      </c>
      <c r="AS952" s="9">
        <f t="shared" ref="AS952" si="8992">(AH952*AN949+AI952*AM949+AJ952*AN952+AK952*AM952)</f>
        <v>225.51160303190409</v>
      </c>
      <c r="AT952" s="2">
        <f t="shared" ref="AT952" si="8993">AH952*AO949+AJ952*AO952-AI952*AP949-AK952*AP952</f>
        <v>45.546624069122572</v>
      </c>
      <c r="AU952" s="8">
        <f t="shared" ref="AU952" si="8994">(AH952*AP949+AI952*AO949+AJ952*AP952+AK952*AO952)</f>
        <v>0</v>
      </c>
      <c r="AV952" s="20"/>
      <c r="AW952" s="1">
        <v>0</v>
      </c>
      <c r="AX952" s="9">
        <v>0</v>
      </c>
      <c r="AY952" s="2">
        <v>1</v>
      </c>
      <c r="AZ952" s="8">
        <v>0</v>
      </c>
      <c r="BB952" s="1">
        <f t="shared" ref="BB952" si="8995">AR952*AW949+AT952*AW952-AS952*AX949-AU952*AX952</f>
        <v>0</v>
      </c>
      <c r="BC952" s="9">
        <f t="shared" ref="BC952" si="8996">(AR952*AX949+AS952*AW949+AT952*AX952+AU952*AW952)</f>
        <v>225.51160303190409</v>
      </c>
      <c r="BD952" s="2">
        <f t="shared" ref="BD952" si="8997">AR952*AY949+AT952*AY952-AS952*AZ949-AU952*AZ952</f>
        <v>198.09169772670333</v>
      </c>
      <c r="BE952" s="8">
        <f t="shared" ref="BE952" si="8998">(AR952*AZ949+AS952*AY949+AT952*AZ952+AU952*AY952)</f>
        <v>0</v>
      </c>
      <c r="BG952" s="1">
        <v>0</v>
      </c>
      <c r="BH952" s="9">
        <f t="shared" ref="BH952" si="8999">$BH$9*$B949</f>
        <v>2.2739199999999999</v>
      </c>
      <c r="BI952" s="2">
        <v>1</v>
      </c>
      <c r="BJ952" s="8">
        <v>0</v>
      </c>
      <c r="BK952" s="20"/>
      <c r="BL952" s="1">
        <f t="shared" ref="BL952" si="9000">BB952*BG949+BD952*BG952-BC952*BH949-BE952*BH952</f>
        <v>0</v>
      </c>
      <c r="BM952" s="9">
        <f t="shared" ref="BM952" si="9001">(BB952*BH949+BC952*BG949+BD952*BH952+BE952*BG952)</f>
        <v>675.95627632660933</v>
      </c>
      <c r="BN952" s="2">
        <f t="shared" ref="BN952" si="9002">BB952*BI949+BD952*BI952-BC952*BJ949-BE952*BJ952</f>
        <v>198.09169772670333</v>
      </c>
      <c r="BO952" s="8">
        <f t="shared" ref="BO952" si="9003">(BB952*BJ949+BC952*BI949+BD952*BJ952+BE952*BI952)</f>
        <v>0</v>
      </c>
      <c r="BP952" s="20"/>
      <c r="BQ952" s="18">
        <f t="shared" ref="BQ952:BQ1015" si="9004">1/$BR$9</f>
        <v>1</v>
      </c>
      <c r="BR952" s="25">
        <v>0</v>
      </c>
      <c r="BS952" s="19">
        <v>1</v>
      </c>
      <c r="BT952" s="24">
        <v>0</v>
      </c>
      <c r="BV952" s="1">
        <f t="shared" ref="BV952" si="9005">BL952*BQ949+BN952*BQ952-BM952*BR949-BO952*BR952</f>
        <v>198.09169772670333</v>
      </c>
      <c r="BW952" s="9">
        <f t="shared" ref="BW952" si="9006">(BL952*BR949+BM952*BQ949+BN952*BR952+BO952*BQ952)</f>
        <v>675.95627632660933</v>
      </c>
      <c r="BX952" s="2">
        <f t="shared" ref="BX952" si="9007">BL952*BS949+BN952*BS952-BM952*BT949-BO952*BT952</f>
        <v>198.09169772670333</v>
      </c>
      <c r="BY952" s="8">
        <f t="shared" ref="BY952" si="9008">(BL952*BT949+BM952*BS949+BN952*BT952+BO952*BS952)</f>
        <v>0</v>
      </c>
      <c r="CA952" s="56">
        <f t="shared" ref="CA952" si="9009">(180/PI())*ATAN(-1*(BW949+BW952)/(BV949+BV952))</f>
        <v>-57.33287422805175</v>
      </c>
      <c r="CC952" s="117">
        <f t="shared" ref="CC952" si="9010">20*LOG(((1-(10^(CA949/20)^2)*(1-((1-CC949)/(1+CC949))^2))^0.5))</f>
        <v>-2.26058006929795E-5</v>
      </c>
      <c r="CD952" s="13"/>
      <c r="CE952" s="33"/>
      <c r="CF952" s="33"/>
      <c r="CG952" s="33"/>
      <c r="CH952" s="33"/>
    </row>
    <row r="953" spans="2:86" ht="18.600000000000001" customHeight="1"/>
    <row r="954" spans="2:86" ht="18.600000000000001" customHeight="1" thickBot="1">
      <c r="E954" s="6" t="s">
        <v>3</v>
      </c>
      <c r="J954" s="6" t="s">
        <v>5</v>
      </c>
      <c r="O954" s="6" t="s">
        <v>10</v>
      </c>
      <c r="T954" s="6" t="s">
        <v>6</v>
      </c>
      <c r="Y954" s="6" t="s">
        <v>11</v>
      </c>
      <c r="AD954" s="6" t="s">
        <v>12</v>
      </c>
      <c r="AI954" s="6" t="s">
        <v>13</v>
      </c>
      <c r="AN954" s="6" t="s">
        <v>14</v>
      </c>
      <c r="AS954" s="6" t="s">
        <v>15</v>
      </c>
      <c r="AX954" s="6" t="s">
        <v>19</v>
      </c>
      <c r="BC954" s="6" t="s">
        <v>17</v>
      </c>
      <c r="BH954" s="6" t="s">
        <v>20</v>
      </c>
      <c r="BM954" s="6" t="s">
        <v>18</v>
      </c>
      <c r="BQ954" s="26" t="s">
        <v>16</v>
      </c>
      <c r="BR954" s="26"/>
      <c r="BS954" s="21"/>
      <c r="BT954" s="21"/>
      <c r="BU954" s="21"/>
      <c r="BV954" s="21"/>
      <c r="BW954" s="26" t="s">
        <v>21</v>
      </c>
      <c r="BX954" s="21"/>
      <c r="BY954" s="21"/>
    </row>
    <row r="955" spans="2:86" ht="18.600000000000001" customHeight="1" thickBot="1">
      <c r="B955" s="11"/>
      <c r="D955" s="266" t="s">
        <v>113</v>
      </c>
      <c r="E955" s="267"/>
      <c r="F955" s="268" t="s">
        <v>114</v>
      </c>
      <c r="G955" s="269"/>
      <c r="H955" s="237"/>
      <c r="I955" s="262" t="s">
        <v>0</v>
      </c>
      <c r="J955" s="263"/>
      <c r="K955" s="264" t="s">
        <v>1</v>
      </c>
      <c r="L955" s="265"/>
      <c r="M955" s="21"/>
      <c r="N955" s="262" t="s">
        <v>115</v>
      </c>
      <c r="O955" s="263"/>
      <c r="P955" s="264" t="s">
        <v>116</v>
      </c>
      <c r="Q955" s="265"/>
      <c r="R955" s="21"/>
      <c r="S955" s="266" t="s">
        <v>117</v>
      </c>
      <c r="T955" s="267"/>
      <c r="U955" s="268" t="s">
        <v>118</v>
      </c>
      <c r="V955" s="269"/>
      <c r="W955" s="20"/>
      <c r="X955" s="262" t="s">
        <v>119</v>
      </c>
      <c r="Y955" s="263"/>
      <c r="Z955" s="264" t="s">
        <v>120</v>
      </c>
      <c r="AA955" s="265"/>
      <c r="AB955" s="20"/>
      <c r="AC955" s="262" t="s">
        <v>121</v>
      </c>
      <c r="AD955" s="263"/>
      <c r="AE955" s="264" t="s">
        <v>7</v>
      </c>
      <c r="AF955" s="265"/>
      <c r="AG955" s="20"/>
      <c r="AH955" s="262" t="s">
        <v>122</v>
      </c>
      <c r="AI955" s="263"/>
      <c r="AJ955" s="264" t="s">
        <v>123</v>
      </c>
      <c r="AK955" s="265"/>
      <c r="AL955" s="20"/>
      <c r="AM955" s="266" t="s">
        <v>124</v>
      </c>
      <c r="AN955" s="267"/>
      <c r="AO955" s="268" t="s">
        <v>125</v>
      </c>
      <c r="AP955" s="269"/>
      <c r="AQ955" s="21"/>
      <c r="AR955" s="262" t="s">
        <v>126</v>
      </c>
      <c r="AS955" s="263"/>
      <c r="AT955" s="264" t="s">
        <v>2</v>
      </c>
      <c r="AU955" s="265"/>
      <c r="AV955" s="41"/>
      <c r="AW955" s="262" t="s">
        <v>127</v>
      </c>
      <c r="AX955" s="263"/>
      <c r="AY955" s="264" t="s">
        <v>128</v>
      </c>
      <c r="AZ955" s="265"/>
      <c r="BA955" s="20"/>
      <c r="BB955" s="262" t="s">
        <v>129</v>
      </c>
      <c r="BC955" s="263"/>
      <c r="BD955" s="264" t="s">
        <v>130</v>
      </c>
      <c r="BE955" s="265"/>
      <c r="BF955" s="41"/>
      <c r="BG955" s="266" t="s">
        <v>131</v>
      </c>
      <c r="BH955" s="267"/>
      <c r="BI955" s="268" t="s">
        <v>132</v>
      </c>
      <c r="BJ955" s="269"/>
      <c r="BK955" s="41"/>
      <c r="BL955" s="262" t="s">
        <v>133</v>
      </c>
      <c r="BM955" s="263"/>
      <c r="BN955" s="264" t="s">
        <v>134</v>
      </c>
      <c r="BO955" s="265"/>
      <c r="BP955" s="41"/>
      <c r="BQ955" s="262" t="s">
        <v>135</v>
      </c>
      <c r="BR955" s="263"/>
      <c r="BS955" s="264" t="s">
        <v>136</v>
      </c>
      <c r="BT955" s="265"/>
      <c r="BU955" s="20"/>
      <c r="BV955" s="262" t="s">
        <v>137</v>
      </c>
      <c r="BW955" s="263"/>
      <c r="BX955" s="264" t="s">
        <v>138</v>
      </c>
      <c r="BY955" s="265"/>
      <c r="CA955" s="27" t="s">
        <v>8</v>
      </c>
      <c r="CC955" s="113" t="s">
        <v>74</v>
      </c>
      <c r="CD955" s="13"/>
      <c r="CE955" s="33"/>
      <c r="CF955" s="33"/>
      <c r="CG955" s="33"/>
      <c r="CH955" s="33"/>
    </row>
    <row r="956" spans="2:86" ht="18.600000000000001" customHeight="1" thickTop="1" thickBot="1">
      <c r="B956" s="37">
        <v>2.74</v>
      </c>
      <c r="D956" s="1">
        <v>1</v>
      </c>
      <c r="E956" s="7">
        <v>0</v>
      </c>
      <c r="F956" s="2">
        <v>0</v>
      </c>
      <c r="G956" s="8">
        <v>0</v>
      </c>
      <c r="I956" s="1">
        <v>1</v>
      </c>
      <c r="J956" s="9">
        <v>0</v>
      </c>
      <c r="K956" s="2">
        <v>0</v>
      </c>
      <c r="L956" s="8">
        <f t="shared" ref="L956:L1019" si="9011">IF(0=(1-$J$9*$K$9*$B956^2),10^18,$B956*$K$9/(1-$J$9*$K$9*$B956^2))</f>
        <v>-4.4286877752596272</v>
      </c>
      <c r="N956" s="1">
        <f t="shared" ref="N956" si="9012">D956*I956+F956*I959-E956*J956-G956*J959</f>
        <v>1</v>
      </c>
      <c r="O956" s="9">
        <f t="shared" ref="O956" si="9013">(D956*J956+E956*I956+F956*J959+G956*I959)</f>
        <v>0</v>
      </c>
      <c r="P956" s="2">
        <f t="shared" ref="P956" si="9014">D956*K956+F956*K959-E956*L956-G956*L959</f>
        <v>0</v>
      </c>
      <c r="Q956" s="8">
        <f t="shared" ref="Q956" si="9015">(D956*L956+E956*K956+F956*L959+G956*K959)</f>
        <v>-4.4286877752596272</v>
      </c>
      <c r="S956" s="1">
        <v>1</v>
      </c>
      <c r="T956" s="7">
        <v>0</v>
      </c>
      <c r="U956" s="2">
        <v>0</v>
      </c>
      <c r="V956" s="8">
        <v>0</v>
      </c>
      <c r="X956" s="1">
        <f t="shared" ref="X956" si="9016">N956*S956+P956*S959-O956*T956-Q956*T959</f>
        <v>19.339027787214661</v>
      </c>
      <c r="Y956" s="9">
        <f t="shared" ref="Y956" si="9017">(N956*T956+O956*S956+P956*T959+Q956*S959)</f>
        <v>0</v>
      </c>
      <c r="Z956" s="2">
        <f t="shared" ref="Z956" si="9018">N956*U956+P956*U959-O956*V956-Q956*V959</f>
        <v>0</v>
      </c>
      <c r="AA956" s="8">
        <f t="shared" ref="AA956" si="9019">(N956*V956+O956*U956+P956*V959+Q956*U959)</f>
        <v>-4.4286877752596272</v>
      </c>
      <c r="AB956" s="20"/>
      <c r="AC956" s="1">
        <v>1</v>
      </c>
      <c r="AD956" s="9">
        <v>0</v>
      </c>
      <c r="AE956" s="2">
        <v>0</v>
      </c>
      <c r="AF956" s="8">
        <f t="shared" ref="AF956:AF1019" si="9020">IF(0=(1-$AE$9*$AD$9*$B956^2),10^18,$B956*$AE$9/(1-$AE$9*$AD$9*$B956^2))</f>
        <v>-0.44129715960215965</v>
      </c>
      <c r="AH956" s="1">
        <f t="shared" ref="AH956" si="9021">X956*AC956+Z956*AC959-Y956*AD956-AA956*AD959</f>
        <v>19.339027787214661</v>
      </c>
      <c r="AI956" s="9">
        <f t="shared" ref="AI956" si="9022">(X956*AD956+Y956*AC956+Z956*AD959+AA956*AC959)</f>
        <v>0</v>
      </c>
      <c r="AJ956" s="2">
        <f t="shared" ref="AJ956" si="9023">X956*AE956+Z956*AE959-Y956*AF956-AA956*AF959</f>
        <v>0</v>
      </c>
      <c r="AK956" s="8">
        <f t="shared" ref="AK956" si="9024">(X956*AF956+Y956*AE956+Z956*AF959+AA956*AE959)</f>
        <v>-12.962945807224695</v>
      </c>
      <c r="AM956" s="1">
        <v>1</v>
      </c>
      <c r="AN956" s="7">
        <v>0</v>
      </c>
      <c r="AO956" s="2">
        <v>0</v>
      </c>
      <c r="AP956" s="8">
        <v>0</v>
      </c>
      <c r="AR956" s="1">
        <f t="shared" ref="AR956" si="9025">AH956*AM956+AJ956*AM959-AI956*AN956-AK956*AN959</f>
        <v>64.724530684987172</v>
      </c>
      <c r="AS956" s="9">
        <f t="shared" ref="AS956" si="9026">(AH956*AN956+AI956*AM956+AJ956*AN959+AK956*AM959)</f>
        <v>0</v>
      </c>
      <c r="AT956" s="2">
        <f t="shared" ref="AT956" si="9027">AH956*AO956+AJ956*AO959-AI956*AP956-AK956*AP959</f>
        <v>0</v>
      </c>
      <c r="AU956" s="8">
        <f t="shared" ref="AU956" si="9028">(AH956*AP956+AI956*AO956+AJ956*AP959+AK956*AO959)</f>
        <v>-12.962945807224695</v>
      </c>
      <c r="AV956" s="20"/>
      <c r="AW956" s="1">
        <v>1</v>
      </c>
      <c r="AX956" s="9">
        <v>0</v>
      </c>
      <c r="AY956" s="2">
        <v>0</v>
      </c>
      <c r="AZ956" s="8">
        <f t="shared" ref="AZ956:AZ1019" si="9029">IF(0=(1-$AX$9*$AY$9*$B956^2),10^18,$B956*$AY$9/(1-$AX$9*$AY$9*$B956^2))</f>
        <v>-0.66848628675593136</v>
      </c>
      <c r="BB956" s="1">
        <f t="shared" ref="BB956" si="9030">AR956*AW956+AT956*AW959-AS956*AX956-AU956*AX959</f>
        <v>64.724530684987172</v>
      </c>
      <c r="BC956" s="9">
        <f t="shared" ref="BC956" si="9031">(AR956*AX956+AS956*AW956+AT956*AX959+AU956*AW959)</f>
        <v>0</v>
      </c>
      <c r="BD956" s="2">
        <f t="shared" ref="BD956" si="9032">AR956*AY956+AT956*AY959-AS956*AZ956-AU956*AZ959</f>
        <v>0</v>
      </c>
      <c r="BE956" s="8">
        <f t="shared" ref="BE956" si="9033">(AR956*AZ956+AS956*AY956+AT956*AZ959+AU956*AY959)</f>
        <v>-56.230406986852103</v>
      </c>
      <c r="BG956" s="1">
        <v>1</v>
      </c>
      <c r="BH956" s="7">
        <v>0</v>
      </c>
      <c r="BI956" s="2">
        <v>0</v>
      </c>
      <c r="BJ956" s="8">
        <v>0</v>
      </c>
      <c r="BK956" s="20"/>
      <c r="BL956" s="1">
        <f t="shared" ref="BL956" si="9034">BB956*BG956+BD956*BG959-BC956*BH956-BE956*BH959</f>
        <v>193.52815014535008</v>
      </c>
      <c r="BM956" s="9">
        <f t="shared" ref="BM956" si="9035">(BB956*BH956+BC956*BG956+BD956*BH959+BE956*BG959)</f>
        <v>0</v>
      </c>
      <c r="BN956" s="2">
        <f t="shared" ref="BN956" si="9036">BB956*BI956+BD956*BI959-BC956*BJ956-BE956*BJ959</f>
        <v>0</v>
      </c>
      <c r="BO956" s="8">
        <f t="shared" ref="BO956" si="9037">(BB956*BJ956+BC956*BI956+BD956*BJ959+BE956*BI959)</f>
        <v>-56.230406986852103</v>
      </c>
      <c r="BP956" s="20"/>
      <c r="BQ956" s="16">
        <v>1</v>
      </c>
      <c r="BR956" s="23">
        <v>0</v>
      </c>
      <c r="BS956" s="14">
        <v>0</v>
      </c>
      <c r="BT956" s="22">
        <v>0</v>
      </c>
      <c r="BV956" s="1">
        <f t="shared" ref="BV956" si="9038">BL956*BQ956+BN956*BQ959-BM956*BR956-BO956*BR959</f>
        <v>193.52815014535008</v>
      </c>
      <c r="BW956" s="9">
        <f t="shared" ref="BW956" si="9039">(BL956*BR956+BM956*BQ956+BN956*BR959+BO956*BQ959)</f>
        <v>-56.230406986852103</v>
      </c>
      <c r="BX956" s="2">
        <f t="shared" ref="BX956" si="9040">BL956*BS956+BN956*BS959-BM956*BT956-BO956*BT959</f>
        <v>0</v>
      </c>
      <c r="BY956" s="8">
        <f t="shared" ref="BY956" si="9041">(BL956*BT956+BM956*BS956+BN956*BT959+BO956*BS959)</f>
        <v>-56.230406986852103</v>
      </c>
      <c r="CA956" s="28">
        <f t="shared" ref="CA956" si="9042">20*LOG(((1+$BR$9)/$BR$9)/((BV956+BV959)^2+(BW956+BW959)^2)^0.5)</f>
        <v>-51.15336021374786</v>
      </c>
      <c r="CC956" s="114">
        <f t="shared" ref="CC956" si="9043">((BV956^2+BW956^2)^0.5)/((BV959^2+BW959^2)^0.5)</f>
        <v>0.29056727745232941</v>
      </c>
      <c r="CD956" s="13"/>
      <c r="CE956" s="33"/>
      <c r="CF956" s="33"/>
      <c r="CG956" s="33"/>
      <c r="CH956" s="33"/>
    </row>
    <row r="957" spans="2:86" ht="18.600000000000001" customHeight="1" thickBot="1">
      <c r="D957" s="3"/>
      <c r="G957" s="4"/>
      <c r="I957" s="3"/>
      <c r="L957" s="4"/>
      <c r="N957" s="3"/>
      <c r="Q957" s="4"/>
      <c r="S957" s="3"/>
      <c r="V957" s="4"/>
      <c r="X957" s="3"/>
      <c r="AA957" s="4"/>
      <c r="AC957" s="3"/>
      <c r="AF957" s="4"/>
      <c r="AH957" s="3"/>
      <c r="AK957" s="4"/>
      <c r="AM957" s="3"/>
      <c r="AP957" s="4"/>
      <c r="AR957" s="3"/>
      <c r="AU957" s="4"/>
      <c r="AW957" s="3"/>
      <c r="AZ957" s="4"/>
      <c r="BB957" s="3"/>
      <c r="BE957" s="4"/>
      <c r="BG957" s="3"/>
      <c r="BJ957" s="4"/>
      <c r="BL957" s="3"/>
      <c r="BO957" s="4"/>
      <c r="BQ957" s="16"/>
      <c r="BR957" s="14"/>
      <c r="BS957" s="14"/>
      <c r="BT957" s="17"/>
      <c r="BV957" s="3"/>
      <c r="BY957" s="4"/>
      <c r="CC957" s="115"/>
      <c r="CD957" s="13"/>
      <c r="CE957" s="33"/>
      <c r="CF957" s="33"/>
      <c r="CG957" s="33"/>
      <c r="CH957" s="33"/>
    </row>
    <row r="958" spans="2:86" ht="18.600000000000001" customHeight="1" thickBot="1">
      <c r="D958" s="271" t="s">
        <v>141</v>
      </c>
      <c r="E958" s="272"/>
      <c r="F958" s="273" t="s">
        <v>142</v>
      </c>
      <c r="G958" s="274"/>
      <c r="H958" s="237"/>
      <c r="I958" s="271" t="s">
        <v>143</v>
      </c>
      <c r="J958" s="272"/>
      <c r="K958" s="273" t="s">
        <v>144</v>
      </c>
      <c r="L958" s="274"/>
      <c r="N958" s="262" t="s">
        <v>145</v>
      </c>
      <c r="O958" s="263"/>
      <c r="P958" s="264" t="s">
        <v>146</v>
      </c>
      <c r="Q958" s="265"/>
      <c r="S958" s="271" t="s">
        <v>147</v>
      </c>
      <c r="T958" s="272"/>
      <c r="U958" s="273" t="s">
        <v>148</v>
      </c>
      <c r="V958" s="274"/>
      <c r="W958" s="20"/>
      <c r="X958" s="262" t="s">
        <v>149</v>
      </c>
      <c r="Y958" s="263"/>
      <c r="Z958" s="264" t="s">
        <v>150</v>
      </c>
      <c r="AA958" s="265"/>
      <c r="AB958" s="20"/>
      <c r="AC958" s="271" t="s">
        <v>151</v>
      </c>
      <c r="AD958" s="272"/>
      <c r="AE958" s="273" t="s">
        <v>152</v>
      </c>
      <c r="AF958" s="274"/>
      <c r="AG958" s="20"/>
      <c r="AH958" s="262" t="s">
        <v>153</v>
      </c>
      <c r="AI958" s="263"/>
      <c r="AJ958" s="264" t="s">
        <v>154</v>
      </c>
      <c r="AK958" s="265"/>
      <c r="AL958" s="20"/>
      <c r="AM958" s="271" t="s">
        <v>155</v>
      </c>
      <c r="AN958" s="272"/>
      <c r="AO958" s="273" t="s">
        <v>156</v>
      </c>
      <c r="AP958" s="274"/>
      <c r="AR958" s="262" t="s">
        <v>157</v>
      </c>
      <c r="AS958" s="263"/>
      <c r="AT958" s="264" t="s">
        <v>158</v>
      </c>
      <c r="AU958" s="265"/>
      <c r="AV958" s="41"/>
      <c r="AW958" s="271" t="s">
        <v>159</v>
      </c>
      <c r="AX958" s="272"/>
      <c r="AY958" s="273" t="s">
        <v>160</v>
      </c>
      <c r="AZ958" s="274"/>
      <c r="BA958" s="20"/>
      <c r="BB958" s="262" t="s">
        <v>161</v>
      </c>
      <c r="BC958" s="263"/>
      <c r="BD958" s="264" t="s">
        <v>162</v>
      </c>
      <c r="BE958" s="265"/>
      <c r="BF958" s="41"/>
      <c r="BG958" s="271" t="s">
        <v>163</v>
      </c>
      <c r="BH958" s="272"/>
      <c r="BI958" s="273" t="s">
        <v>164</v>
      </c>
      <c r="BJ958" s="274"/>
      <c r="BK958" s="41"/>
      <c r="BL958" s="262" t="s">
        <v>165</v>
      </c>
      <c r="BM958" s="263"/>
      <c r="BN958" s="264" t="s">
        <v>166</v>
      </c>
      <c r="BO958" s="265"/>
      <c r="BP958" s="41"/>
      <c r="BQ958" s="271" t="s">
        <v>167</v>
      </c>
      <c r="BR958" s="272"/>
      <c r="BS958" s="273" t="s">
        <v>168</v>
      </c>
      <c r="BT958" s="274"/>
      <c r="BU958" s="20"/>
      <c r="BV958" s="262" t="s">
        <v>169</v>
      </c>
      <c r="BW958" s="263"/>
      <c r="BX958" s="264" t="s">
        <v>170</v>
      </c>
      <c r="BY958" s="265"/>
      <c r="CA958" s="55" t="s">
        <v>35</v>
      </c>
      <c r="CC958" s="116" t="s">
        <v>75</v>
      </c>
      <c r="CD958" s="13"/>
      <c r="CE958" s="33"/>
      <c r="CF958" s="33"/>
      <c r="CG958" s="33"/>
      <c r="CH958" s="33"/>
    </row>
    <row r="959" spans="2:86" ht="18.600000000000001" customHeight="1" thickTop="1" thickBot="1">
      <c r="D959" s="1">
        <v>0</v>
      </c>
      <c r="E959" s="9">
        <f t="shared" ref="E959" si="9044">$E$9*$B956</f>
        <v>3.2244320000000006</v>
      </c>
      <c r="F959" s="2">
        <v>1</v>
      </c>
      <c r="G959" s="8">
        <v>0</v>
      </c>
      <c r="I959" s="1">
        <v>0</v>
      </c>
      <c r="J959" s="9">
        <v>0</v>
      </c>
      <c r="K959" s="2">
        <v>1</v>
      </c>
      <c r="L959" s="8">
        <v>0</v>
      </c>
      <c r="N959" s="1">
        <f t="shared" ref="N959" si="9045">D959*I956+F959*I959-E959*J956-G959*J959</f>
        <v>0</v>
      </c>
      <c r="O959" s="9">
        <f t="shared" ref="O959" si="9046">(D959*J956+E959*I956+F959*J959+G959*I959)</f>
        <v>3.2244320000000006</v>
      </c>
      <c r="P959" s="2">
        <f t="shared" ref="P959" si="9047">D959*K956+F959*K959-E959*L956-G959*L959</f>
        <v>15.280002580555953</v>
      </c>
      <c r="Q959" s="8">
        <f t="shared" ref="Q959" si="9048">(D959*L956+E959*K956+F959*L959+G959*K959)</f>
        <v>0</v>
      </c>
      <c r="S959" s="1">
        <v>0</v>
      </c>
      <c r="T959" s="9">
        <f t="shared" ref="T959" si="9049">$T$9*$B956</f>
        <v>4.1409620000000009</v>
      </c>
      <c r="U959" s="2">
        <v>1</v>
      </c>
      <c r="V959" s="8">
        <v>0</v>
      </c>
      <c r="X959" s="1">
        <f t="shared" ref="X959" si="9050">N959*S956+P959*S959-O959*T956-Q959*T959</f>
        <v>0</v>
      </c>
      <c r="Y959" s="9">
        <f t="shared" ref="Y959" si="9051">(N959*T956+O959*S956+P959*T959+Q959*S959)</f>
        <v>66.49834204598416</v>
      </c>
      <c r="Z959" s="2">
        <f t="shared" ref="Z959" si="9052">N959*U956+P959*U959-O959*V956-Q959*V959</f>
        <v>15.280002580555953</v>
      </c>
      <c r="AA959" s="8">
        <f t="shared" ref="AA959" si="9053">(N959*V956+O959*U956+P959*V959+Q959*U959)</f>
        <v>0</v>
      </c>
      <c r="AB959" s="20"/>
      <c r="AC959" s="1">
        <v>0</v>
      </c>
      <c r="AD959" s="9">
        <v>0</v>
      </c>
      <c r="AE959" s="2">
        <v>1</v>
      </c>
      <c r="AF959" s="8">
        <v>0</v>
      </c>
      <c r="AH959" s="1">
        <f t="shared" ref="AH959" si="9054">X959*AC956+Z959*AC959-Y959*AD956-AA959*AD959</f>
        <v>0</v>
      </c>
      <c r="AI959" s="9">
        <f t="shared" ref="AI959" si="9055">(X959*AD956+Y959*AC956+Z959*AD959+AA959*AC959)</f>
        <v>66.49834204598416</v>
      </c>
      <c r="AJ959" s="2">
        <f t="shared" ref="AJ959" si="9056">X959*AE956+Z959*AE959-Y959*AF956-AA959*AF959</f>
        <v>44.625532043701625</v>
      </c>
      <c r="AK959" s="8">
        <f t="shared" ref="AK959" si="9057">(X959*AF956+Y959*AE956+Z959*AF959+AA959*AE959)</f>
        <v>0</v>
      </c>
      <c r="AM959" s="1">
        <v>0</v>
      </c>
      <c r="AN959" s="9">
        <f t="shared" ref="AN959" si="9058">$AN$9*$B956</f>
        <v>3.5011720000000004</v>
      </c>
      <c r="AO959" s="2">
        <v>1</v>
      </c>
      <c r="AP959" s="8">
        <v>0</v>
      </c>
      <c r="AR959" s="1">
        <f t="shared" ref="AR959" si="9059">AH959*AM956+AJ959*AM959-AI959*AN956-AK959*AN959</f>
        <v>0</v>
      </c>
      <c r="AS959" s="9">
        <f t="shared" ref="AS959" si="9060">(AH959*AN956+AI959*AM956+AJ959*AN959+AK959*AM959)</f>
        <v>222.74000532249511</v>
      </c>
      <c r="AT959" s="2">
        <f t="shared" ref="AT959" si="9061">AH959*AO956+AJ959*AO959-AI959*AP956-AK959*AP959</f>
        <v>44.625532043701625</v>
      </c>
      <c r="AU959" s="8">
        <f t="shared" ref="AU959" si="9062">(AH959*AP956+AI959*AO956+AJ959*AP959+AK959*AO959)</f>
        <v>0</v>
      </c>
      <c r="AV959" s="20"/>
      <c r="AW959" s="1">
        <v>0</v>
      </c>
      <c r="AX959" s="9">
        <v>0</v>
      </c>
      <c r="AY959" s="2">
        <v>1</v>
      </c>
      <c r="AZ959" s="8">
        <v>0</v>
      </c>
      <c r="BB959" s="1">
        <f t="shared" ref="BB959" si="9063">AR959*AW956+AT959*AW959-AS959*AX956-AU959*AX959</f>
        <v>0</v>
      </c>
      <c r="BC959" s="9">
        <f t="shared" ref="BC959" si="9064">(AR959*AX956+AS959*AW956+AT959*AX959+AU959*AW959)</f>
        <v>222.74000532249511</v>
      </c>
      <c r="BD959" s="2">
        <f t="shared" ref="BD959" si="9065">AR959*AY956+AT959*AY959-AS959*AZ956-AU959*AZ959</f>
        <v>193.52417111373279</v>
      </c>
      <c r="BE959" s="8">
        <f t="shared" ref="BE959" si="9066">(AR959*AZ956+AS959*AY956+AT959*AZ959+AU959*AY959)</f>
        <v>0</v>
      </c>
      <c r="BG959" s="1">
        <v>0</v>
      </c>
      <c r="BH959" s="9">
        <f t="shared" ref="BH959" si="9067">$BH$9*$B956</f>
        <v>2.2906400000000002</v>
      </c>
      <c r="BI959" s="2">
        <v>1</v>
      </c>
      <c r="BJ959" s="8">
        <v>0</v>
      </c>
      <c r="BK959" s="20"/>
      <c r="BL959" s="1">
        <f t="shared" ref="BL959" si="9068">BB959*BG956+BD959*BG959-BC959*BH956-BE959*BH959</f>
        <v>0</v>
      </c>
      <c r="BM959" s="9">
        <f t="shared" ref="BM959" si="9069">(BB959*BH956+BC959*BG956+BD959*BH959+BE959*BG959)</f>
        <v>666.03421264245605</v>
      </c>
      <c r="BN959" s="2">
        <f t="shared" ref="BN959" si="9070">BB959*BI956+BD959*BI959-BC959*BJ956-BE959*BJ959</f>
        <v>193.52417111373279</v>
      </c>
      <c r="BO959" s="8">
        <f t="shared" ref="BO959" si="9071">(BB959*BJ956+BC959*BI956+BD959*BJ959+BE959*BI959)</f>
        <v>0</v>
      </c>
      <c r="BP959" s="20"/>
      <c r="BQ959" s="18">
        <f t="shared" ref="BQ959:BQ1022" si="9072">1/$BR$9</f>
        <v>1</v>
      </c>
      <c r="BR959" s="25">
        <v>0</v>
      </c>
      <c r="BS959" s="19">
        <v>1</v>
      </c>
      <c r="BT959" s="24">
        <v>0</v>
      </c>
      <c r="BV959" s="1">
        <f t="shared" ref="BV959" si="9073">BL959*BQ956+BN959*BQ959-BM959*BR956-BO959*BR959</f>
        <v>193.52417111373279</v>
      </c>
      <c r="BW959" s="9">
        <f t="shared" ref="BW959" si="9074">(BL959*BR956+BM959*BQ956+BN959*BR959+BO959*BQ959)</f>
        <v>666.03421264245605</v>
      </c>
      <c r="BX959" s="2">
        <f t="shared" ref="BX959" si="9075">BL959*BS956+BN959*BS959-BM959*BT956-BO959*BT959</f>
        <v>193.52417111373279</v>
      </c>
      <c r="BY959" s="8">
        <f t="shared" ref="BY959" si="9076">(BL959*BT956+BM959*BS956+BN959*BT959+BO959*BS959)</f>
        <v>0</v>
      </c>
      <c r="CA959" s="56">
        <f t="shared" ref="CA959" si="9077">(180/PI())*ATAN(-1*(BW956+BW959)/(BV956+BV959))</f>
        <v>-57.596044348683982</v>
      </c>
      <c r="CC959" s="117">
        <f t="shared" ref="CC959" si="9078">20*LOG(((1-(10^(CA956/20)^2)*(1-((1-CC956)/(1+CC956))^2))^0.5))</f>
        <v>-2.3237791393117127E-5</v>
      </c>
      <c r="CD959" s="13"/>
      <c r="CE959" s="33"/>
      <c r="CF959" s="33"/>
      <c r="CG959" s="33"/>
      <c r="CH959" s="33"/>
    </row>
    <row r="960" spans="2:86" ht="18.600000000000001" customHeight="1"/>
    <row r="961" spans="2:86" ht="18.600000000000001" customHeight="1" thickBot="1">
      <c r="E961" s="6" t="s">
        <v>3</v>
      </c>
      <c r="J961" s="6" t="s">
        <v>5</v>
      </c>
      <c r="O961" s="6" t="s">
        <v>10</v>
      </c>
      <c r="T961" s="6" t="s">
        <v>6</v>
      </c>
      <c r="Y961" s="6" t="s">
        <v>11</v>
      </c>
      <c r="AD961" s="6" t="s">
        <v>12</v>
      </c>
      <c r="AI961" s="6" t="s">
        <v>13</v>
      </c>
      <c r="AN961" s="6" t="s">
        <v>14</v>
      </c>
      <c r="AS961" s="6" t="s">
        <v>15</v>
      </c>
      <c r="AX961" s="6" t="s">
        <v>19</v>
      </c>
      <c r="BC961" s="6" t="s">
        <v>17</v>
      </c>
      <c r="BH961" s="6" t="s">
        <v>20</v>
      </c>
      <c r="BM961" s="6" t="s">
        <v>18</v>
      </c>
      <c r="BQ961" s="26" t="s">
        <v>16</v>
      </c>
      <c r="BR961" s="26"/>
      <c r="BS961" s="21"/>
      <c r="BT961" s="21"/>
      <c r="BU961" s="21"/>
      <c r="BV961" s="21"/>
      <c r="BW961" s="26" t="s">
        <v>21</v>
      </c>
      <c r="BX961" s="21"/>
      <c r="BY961" s="21"/>
    </row>
    <row r="962" spans="2:86" ht="18.600000000000001" customHeight="1" thickBot="1">
      <c r="B962" s="11"/>
      <c r="D962" s="266" t="s">
        <v>113</v>
      </c>
      <c r="E962" s="267"/>
      <c r="F962" s="268" t="s">
        <v>114</v>
      </c>
      <c r="G962" s="269"/>
      <c r="H962" s="237"/>
      <c r="I962" s="262" t="s">
        <v>0</v>
      </c>
      <c r="J962" s="263"/>
      <c r="K962" s="264" t="s">
        <v>1</v>
      </c>
      <c r="L962" s="265"/>
      <c r="M962" s="21"/>
      <c r="N962" s="262" t="s">
        <v>115</v>
      </c>
      <c r="O962" s="263"/>
      <c r="P962" s="264" t="s">
        <v>116</v>
      </c>
      <c r="Q962" s="265"/>
      <c r="R962" s="21"/>
      <c r="S962" s="266" t="s">
        <v>117</v>
      </c>
      <c r="T962" s="267"/>
      <c r="U962" s="268" t="s">
        <v>118</v>
      </c>
      <c r="V962" s="269"/>
      <c r="W962" s="20"/>
      <c r="X962" s="262" t="s">
        <v>119</v>
      </c>
      <c r="Y962" s="263"/>
      <c r="Z962" s="264" t="s">
        <v>120</v>
      </c>
      <c r="AA962" s="265"/>
      <c r="AB962" s="20"/>
      <c r="AC962" s="262" t="s">
        <v>121</v>
      </c>
      <c r="AD962" s="263"/>
      <c r="AE962" s="264" t="s">
        <v>7</v>
      </c>
      <c r="AF962" s="265"/>
      <c r="AG962" s="20"/>
      <c r="AH962" s="262" t="s">
        <v>122</v>
      </c>
      <c r="AI962" s="263"/>
      <c r="AJ962" s="264" t="s">
        <v>123</v>
      </c>
      <c r="AK962" s="265"/>
      <c r="AL962" s="20"/>
      <c r="AM962" s="266" t="s">
        <v>124</v>
      </c>
      <c r="AN962" s="267"/>
      <c r="AO962" s="268" t="s">
        <v>125</v>
      </c>
      <c r="AP962" s="269"/>
      <c r="AQ962" s="21"/>
      <c r="AR962" s="262" t="s">
        <v>126</v>
      </c>
      <c r="AS962" s="263"/>
      <c r="AT962" s="264" t="s">
        <v>2</v>
      </c>
      <c r="AU962" s="265"/>
      <c r="AV962" s="41"/>
      <c r="AW962" s="262" t="s">
        <v>127</v>
      </c>
      <c r="AX962" s="263"/>
      <c r="AY962" s="264" t="s">
        <v>128</v>
      </c>
      <c r="AZ962" s="265"/>
      <c r="BA962" s="20"/>
      <c r="BB962" s="262" t="s">
        <v>129</v>
      </c>
      <c r="BC962" s="263"/>
      <c r="BD962" s="264" t="s">
        <v>130</v>
      </c>
      <c r="BE962" s="265"/>
      <c r="BF962" s="41"/>
      <c r="BG962" s="266" t="s">
        <v>131</v>
      </c>
      <c r="BH962" s="267"/>
      <c r="BI962" s="268" t="s">
        <v>132</v>
      </c>
      <c r="BJ962" s="269"/>
      <c r="BK962" s="41"/>
      <c r="BL962" s="262" t="s">
        <v>133</v>
      </c>
      <c r="BM962" s="263"/>
      <c r="BN962" s="264" t="s">
        <v>134</v>
      </c>
      <c r="BO962" s="265"/>
      <c r="BP962" s="41"/>
      <c r="BQ962" s="262" t="s">
        <v>135</v>
      </c>
      <c r="BR962" s="263"/>
      <c r="BS962" s="264" t="s">
        <v>136</v>
      </c>
      <c r="BT962" s="265"/>
      <c r="BU962" s="20"/>
      <c r="BV962" s="262" t="s">
        <v>137</v>
      </c>
      <c r="BW962" s="263"/>
      <c r="BX962" s="264" t="s">
        <v>138</v>
      </c>
      <c r="BY962" s="265"/>
      <c r="CA962" s="27" t="s">
        <v>8</v>
      </c>
      <c r="CC962" s="113" t="s">
        <v>74</v>
      </c>
      <c r="CD962" s="13"/>
      <c r="CE962" s="33"/>
      <c r="CF962" s="33"/>
      <c r="CG962" s="33"/>
      <c r="CH962" s="33"/>
    </row>
    <row r="963" spans="2:86" ht="18.600000000000001" customHeight="1" thickTop="1" thickBot="1">
      <c r="B963" s="37">
        <v>2.76</v>
      </c>
      <c r="D963" s="1">
        <v>1</v>
      </c>
      <c r="E963" s="7">
        <v>0</v>
      </c>
      <c r="F963" s="2">
        <v>0</v>
      </c>
      <c r="G963" s="8">
        <v>0</v>
      </c>
      <c r="I963" s="1">
        <v>1</v>
      </c>
      <c r="J963" s="9">
        <v>0</v>
      </c>
      <c r="K963" s="2">
        <v>0</v>
      </c>
      <c r="L963" s="8">
        <f t="shared" ref="L963:L1026" si="9079">IF(0=(1-$J$9*$K$9*$B963^2),10^18,$B963*$K$9/(1-$J$9*$K$9*$B963^2))</f>
        <v>-4.3123489114036397</v>
      </c>
      <c r="N963" s="1">
        <f t="shared" ref="N963" si="9080">D963*I963+F963*I966-E963*J963-G963*J966</f>
        <v>1</v>
      </c>
      <c r="O963" s="9">
        <f t="shared" ref="O963" si="9081">(D963*J963+E963*I963+F963*J966+G963*I966)</f>
        <v>0</v>
      </c>
      <c r="P963" s="2">
        <f t="shared" ref="P963" si="9082">D963*K963+F963*K966-E963*L963-G963*L966</f>
        <v>0</v>
      </c>
      <c r="Q963" s="8">
        <f t="shared" ref="Q963" si="9083">(D963*L963+E963*K963+F963*L966+G963*K966)</f>
        <v>-4.3123489114036397</v>
      </c>
      <c r="S963" s="1">
        <v>1</v>
      </c>
      <c r="T963" s="7">
        <v>0</v>
      </c>
      <c r="U963" s="2">
        <v>0</v>
      </c>
      <c r="V963" s="8">
        <v>0</v>
      </c>
      <c r="X963" s="1">
        <f t="shared" ref="X963" si="9084">N963*S963+P963*S966-O963*T963-Q963*T966</f>
        <v>18.987618031059924</v>
      </c>
      <c r="Y963" s="9">
        <f t="shared" ref="Y963" si="9085">(N963*T963+O963*S963+P963*T966+Q963*S966)</f>
        <v>0</v>
      </c>
      <c r="Z963" s="2">
        <f t="shared" ref="Z963" si="9086">N963*U963+P963*U966-O963*V963-Q963*V966</f>
        <v>0</v>
      </c>
      <c r="AA963" s="8">
        <f t="shared" ref="AA963" si="9087">(N963*V963+O963*U963+P963*V966+Q963*U966)</f>
        <v>-4.3123489114036397</v>
      </c>
      <c r="AB963" s="20"/>
      <c r="AC963" s="1">
        <v>1</v>
      </c>
      <c r="AD963" s="9">
        <v>0</v>
      </c>
      <c r="AE963" s="2">
        <v>0</v>
      </c>
      <c r="AF963" s="8">
        <f t="shared" ref="AF963:AF1026" si="9088">IF(0=(1-$AE$9*$AD$9*$B963^2),10^18,$B963*$AE$9/(1-$AE$9*$AD$9*$B963^2))</f>
        <v>-0.43669655238516392</v>
      </c>
      <c r="AH963" s="1">
        <f t="shared" ref="AH963" si="9089">X963*AC963+Z963*AC966-Y963*AD963-AA963*AD966</f>
        <v>18.987618031059924</v>
      </c>
      <c r="AI963" s="9">
        <f t="shared" ref="AI963" si="9090">(X963*AD963+Y963*AC963+Z963*AD966+AA963*AC966)</f>
        <v>0</v>
      </c>
      <c r="AJ963" s="2">
        <f t="shared" ref="AJ963" si="9091">X963*AE963+Z963*AE966-Y963*AF963-AA963*AF966</f>
        <v>0</v>
      </c>
      <c r="AK963" s="8">
        <f t="shared" ref="AK963" si="9092">(X963*AF963+Y963*AE963+Z963*AF966+AA963*AE966)</f>
        <v>-12.604176243573882</v>
      </c>
      <c r="AM963" s="1">
        <v>1</v>
      </c>
      <c r="AN963" s="7">
        <v>0</v>
      </c>
      <c r="AO963" s="2">
        <v>0</v>
      </c>
      <c r="AP963" s="8">
        <v>0</v>
      </c>
      <c r="AR963" s="1">
        <f t="shared" ref="AR963" si="9093">AH963*AM963+AJ963*AM966-AI963*AN963-AK963*AN966</f>
        <v>63.439119306206749</v>
      </c>
      <c r="AS963" s="9">
        <f t="shared" ref="AS963" si="9094">(AH963*AN963+AI963*AM963+AJ963*AN966+AK963*AM966)</f>
        <v>0</v>
      </c>
      <c r="AT963" s="2">
        <f t="shared" ref="AT963" si="9095">AH963*AO963+AJ963*AO966-AI963*AP963-AK963*AP966</f>
        <v>0</v>
      </c>
      <c r="AU963" s="8">
        <f t="shared" ref="AU963" si="9096">(AH963*AP963+AI963*AO963+AJ963*AP966+AK963*AO966)</f>
        <v>-12.604176243573882</v>
      </c>
      <c r="AV963" s="20"/>
      <c r="AW963" s="1">
        <v>1</v>
      </c>
      <c r="AX963" s="9">
        <v>0</v>
      </c>
      <c r="AY963" s="2">
        <v>0</v>
      </c>
      <c r="AZ963" s="8">
        <f t="shared" ref="AZ963:AZ1026" si="9097">IF(0=(1-$AX$9*$AY$9*$B963^2),10^18,$B963*$AY$9/(1-$AX$9*$AY$9*$B963^2))</f>
        <v>-0.66073860015433061</v>
      </c>
      <c r="BB963" s="1">
        <f t="shared" ref="BB963" si="9098">AR963*AW963+AT963*AW966-AS963*AX963-AU963*AX966</f>
        <v>63.439119306206749</v>
      </c>
      <c r="BC963" s="9">
        <f t="shared" ref="BC963" si="9099">(AR963*AX963+AS963*AW963+AT963*AX966+AU963*AW966)</f>
        <v>0</v>
      </c>
      <c r="BD963" s="2">
        <f t="shared" ref="BD963" si="9100">AR963*AY963+AT963*AY966-AS963*AZ963-AU963*AZ966</f>
        <v>0</v>
      </c>
      <c r="BE963" s="8">
        <f t="shared" ref="BE963" si="9101">(AR963*AZ963+AS963*AY963+AT963*AZ966+AU963*AY966)</f>
        <v>-54.520851128980496</v>
      </c>
      <c r="BG963" s="1">
        <v>1</v>
      </c>
      <c r="BH963" s="7">
        <v>0</v>
      </c>
      <c r="BI963" s="2">
        <v>0</v>
      </c>
      <c r="BJ963" s="8">
        <v>0</v>
      </c>
      <c r="BK963" s="20"/>
      <c r="BL963" s="1">
        <f t="shared" ref="BL963" si="9102">BB963*BG963+BD963*BG966-BC963*BH963-BE963*BH966</f>
        <v>189.23835036717117</v>
      </c>
      <c r="BM963" s="9">
        <f t="shared" ref="BM963" si="9103">(BB963*BH963+BC963*BG963+BD963*BH966+BE963*BG966)</f>
        <v>0</v>
      </c>
      <c r="BN963" s="2">
        <f t="shared" ref="BN963" si="9104">BB963*BI963+BD963*BI966-BC963*BJ963-BE963*BJ966</f>
        <v>0</v>
      </c>
      <c r="BO963" s="8">
        <f t="shared" ref="BO963" si="9105">(BB963*BJ963+BC963*BI963+BD963*BJ966+BE963*BI966)</f>
        <v>-54.520851128980496</v>
      </c>
      <c r="BP963" s="20"/>
      <c r="BQ963" s="16">
        <v>1</v>
      </c>
      <c r="BR963" s="23">
        <v>0</v>
      </c>
      <c r="BS963" s="14">
        <v>0</v>
      </c>
      <c r="BT963" s="22">
        <v>0</v>
      </c>
      <c r="BV963" s="1">
        <f t="shared" ref="BV963" si="9106">BL963*BQ963+BN963*BQ966-BM963*BR963-BO963*BR966</f>
        <v>189.23835036717117</v>
      </c>
      <c r="BW963" s="9">
        <f t="shared" ref="BW963" si="9107">(BL963*BR963+BM963*BQ963+BN963*BR966+BO963*BQ966)</f>
        <v>-54.520851128980496</v>
      </c>
      <c r="BX963" s="2">
        <f t="shared" ref="BX963" si="9108">BL963*BS963+BN963*BS966-BM963*BT963-BO963*BT966</f>
        <v>0</v>
      </c>
      <c r="BY963" s="8">
        <f t="shared" ref="BY963" si="9109">(BL963*BT963+BM963*BS963+BN963*BT966+BO963*BS966)</f>
        <v>-54.520851128980496</v>
      </c>
      <c r="CA963" s="28">
        <f t="shared" ref="CA963" si="9110">20*LOG(((1+$BR$9)/$BR$9)/((BV963+BV966)^2+(BW963+BW966)^2)^0.5)</f>
        <v>-51.020773236816616</v>
      </c>
      <c r="CC963" s="114">
        <f t="shared" ref="CC963" si="9111">((BV963^2+BW963^2)^0.5)/((BV966^2+BW966^2)^0.5)</f>
        <v>0.28812010354282741</v>
      </c>
      <c r="CD963" s="13"/>
      <c r="CE963" s="33"/>
      <c r="CF963" s="33"/>
      <c r="CG963" s="33"/>
      <c r="CH963" s="33"/>
    </row>
    <row r="964" spans="2:86" ht="18.600000000000001" customHeight="1" thickBot="1">
      <c r="D964" s="3"/>
      <c r="G964" s="4"/>
      <c r="I964" s="3"/>
      <c r="L964" s="4"/>
      <c r="N964" s="3"/>
      <c r="Q964" s="4"/>
      <c r="S964" s="3"/>
      <c r="V964" s="4"/>
      <c r="X964" s="3"/>
      <c r="AA964" s="4"/>
      <c r="AC964" s="3"/>
      <c r="AF964" s="4"/>
      <c r="AH964" s="3"/>
      <c r="AK964" s="4"/>
      <c r="AM964" s="3"/>
      <c r="AP964" s="4"/>
      <c r="AR964" s="3"/>
      <c r="AU964" s="4"/>
      <c r="AW964" s="3"/>
      <c r="AZ964" s="4"/>
      <c r="BB964" s="3"/>
      <c r="BE964" s="4"/>
      <c r="BG964" s="3"/>
      <c r="BJ964" s="4"/>
      <c r="BL964" s="3"/>
      <c r="BO964" s="4"/>
      <c r="BQ964" s="16"/>
      <c r="BR964" s="14"/>
      <c r="BS964" s="14"/>
      <c r="BT964" s="17"/>
      <c r="BV964" s="3"/>
      <c r="BY964" s="4"/>
      <c r="CC964" s="115"/>
      <c r="CD964" s="13"/>
      <c r="CE964" s="33"/>
      <c r="CF964" s="33"/>
      <c r="CG964" s="33"/>
      <c r="CH964" s="33"/>
    </row>
    <row r="965" spans="2:86" ht="18.600000000000001" customHeight="1" thickBot="1">
      <c r="D965" s="271" t="s">
        <v>141</v>
      </c>
      <c r="E965" s="272"/>
      <c r="F965" s="273" t="s">
        <v>142</v>
      </c>
      <c r="G965" s="274"/>
      <c r="H965" s="237"/>
      <c r="I965" s="271" t="s">
        <v>143</v>
      </c>
      <c r="J965" s="272"/>
      <c r="K965" s="273" t="s">
        <v>144</v>
      </c>
      <c r="L965" s="274"/>
      <c r="N965" s="262" t="s">
        <v>145</v>
      </c>
      <c r="O965" s="263"/>
      <c r="P965" s="264" t="s">
        <v>146</v>
      </c>
      <c r="Q965" s="265"/>
      <c r="S965" s="271" t="s">
        <v>147</v>
      </c>
      <c r="T965" s="272"/>
      <c r="U965" s="273" t="s">
        <v>148</v>
      </c>
      <c r="V965" s="274"/>
      <c r="W965" s="20"/>
      <c r="X965" s="262" t="s">
        <v>149</v>
      </c>
      <c r="Y965" s="263"/>
      <c r="Z965" s="264" t="s">
        <v>150</v>
      </c>
      <c r="AA965" s="265"/>
      <c r="AB965" s="20"/>
      <c r="AC965" s="271" t="s">
        <v>151</v>
      </c>
      <c r="AD965" s="272"/>
      <c r="AE965" s="273" t="s">
        <v>152</v>
      </c>
      <c r="AF965" s="274"/>
      <c r="AG965" s="20"/>
      <c r="AH965" s="262" t="s">
        <v>153</v>
      </c>
      <c r="AI965" s="263"/>
      <c r="AJ965" s="264" t="s">
        <v>154</v>
      </c>
      <c r="AK965" s="265"/>
      <c r="AL965" s="20"/>
      <c r="AM965" s="271" t="s">
        <v>155</v>
      </c>
      <c r="AN965" s="272"/>
      <c r="AO965" s="273" t="s">
        <v>156</v>
      </c>
      <c r="AP965" s="274"/>
      <c r="AR965" s="262" t="s">
        <v>157</v>
      </c>
      <c r="AS965" s="263"/>
      <c r="AT965" s="264" t="s">
        <v>158</v>
      </c>
      <c r="AU965" s="265"/>
      <c r="AV965" s="41"/>
      <c r="AW965" s="271" t="s">
        <v>159</v>
      </c>
      <c r="AX965" s="272"/>
      <c r="AY965" s="273" t="s">
        <v>160</v>
      </c>
      <c r="AZ965" s="274"/>
      <c r="BA965" s="20"/>
      <c r="BB965" s="262" t="s">
        <v>161</v>
      </c>
      <c r="BC965" s="263"/>
      <c r="BD965" s="264" t="s">
        <v>162</v>
      </c>
      <c r="BE965" s="265"/>
      <c r="BF965" s="41"/>
      <c r="BG965" s="271" t="s">
        <v>163</v>
      </c>
      <c r="BH965" s="272"/>
      <c r="BI965" s="273" t="s">
        <v>164</v>
      </c>
      <c r="BJ965" s="274"/>
      <c r="BK965" s="41"/>
      <c r="BL965" s="262" t="s">
        <v>165</v>
      </c>
      <c r="BM965" s="263"/>
      <c r="BN965" s="264" t="s">
        <v>166</v>
      </c>
      <c r="BO965" s="265"/>
      <c r="BP965" s="41"/>
      <c r="BQ965" s="271" t="s">
        <v>167</v>
      </c>
      <c r="BR965" s="272"/>
      <c r="BS965" s="273" t="s">
        <v>168</v>
      </c>
      <c r="BT965" s="274"/>
      <c r="BU965" s="20"/>
      <c r="BV965" s="262" t="s">
        <v>169</v>
      </c>
      <c r="BW965" s="263"/>
      <c r="BX965" s="264" t="s">
        <v>170</v>
      </c>
      <c r="BY965" s="265"/>
      <c r="CA965" s="55" t="s">
        <v>35</v>
      </c>
      <c r="CC965" s="116" t="s">
        <v>75</v>
      </c>
      <c r="CD965" s="13"/>
      <c r="CE965" s="33"/>
      <c r="CF965" s="33"/>
      <c r="CG965" s="33"/>
      <c r="CH965" s="33"/>
    </row>
    <row r="966" spans="2:86" ht="18.600000000000001" customHeight="1" thickTop="1" thickBot="1">
      <c r="D966" s="1">
        <v>0</v>
      </c>
      <c r="E966" s="9">
        <f t="shared" ref="E966" si="9112">$E$9*$B963</f>
        <v>3.2479679999999997</v>
      </c>
      <c r="F966" s="2">
        <v>1</v>
      </c>
      <c r="G966" s="8">
        <v>0</v>
      </c>
      <c r="I966" s="1">
        <v>0</v>
      </c>
      <c r="J966" s="9">
        <v>0</v>
      </c>
      <c r="K966" s="2">
        <v>1</v>
      </c>
      <c r="L966" s="8">
        <v>0</v>
      </c>
      <c r="N966" s="1">
        <f t="shared" ref="N966" si="9113">D966*I963+F966*I966-E966*J963-G966*J966</f>
        <v>0</v>
      </c>
      <c r="O966" s="9">
        <f t="shared" ref="O966" si="9114">(D966*J963+E966*I963+F966*J966+G966*I966)</f>
        <v>3.2479679999999997</v>
      </c>
      <c r="P966" s="2">
        <f t="shared" ref="P966" si="9115">D966*K963+F966*K966-E966*L963-G966*L966</f>
        <v>15.006371269073856</v>
      </c>
      <c r="Q966" s="8">
        <f t="shared" ref="Q966" si="9116">(D966*L963+E966*K963+F966*L966+G966*K966)</f>
        <v>0</v>
      </c>
      <c r="S966" s="1">
        <v>0</v>
      </c>
      <c r="T966" s="9">
        <f t="shared" ref="T966" si="9117">$T$9*$B963</f>
        <v>4.1711879999999999</v>
      </c>
      <c r="U966" s="2">
        <v>1</v>
      </c>
      <c r="V966" s="8">
        <v>0</v>
      </c>
      <c r="X966" s="1">
        <f t="shared" ref="X966" si="9118">N966*S963+P966*S966-O966*T963-Q966*T966</f>
        <v>0</v>
      </c>
      <c r="Y966" s="9">
        <f t="shared" ref="Y966" si="9119">(N966*T963+O966*S963+P966*T966+Q966*S966)</f>
        <v>65.842363761105631</v>
      </c>
      <c r="Z966" s="2">
        <f t="shared" ref="Z966" si="9120">N966*U963+P966*U966-O966*V963-Q966*V966</f>
        <v>15.006371269073856</v>
      </c>
      <c r="AA966" s="8">
        <f t="shared" ref="AA966" si="9121">(N966*V963+O966*U963+P966*V966+Q966*U966)</f>
        <v>0</v>
      </c>
      <c r="AB966" s="20"/>
      <c r="AC966" s="1">
        <v>0</v>
      </c>
      <c r="AD966" s="9">
        <v>0</v>
      </c>
      <c r="AE966" s="2">
        <v>1</v>
      </c>
      <c r="AF966" s="8">
        <v>0</v>
      </c>
      <c r="AH966" s="1">
        <f t="shared" ref="AH966" si="9122">X966*AC963+Z966*AC966-Y966*AD963-AA966*AD966</f>
        <v>0</v>
      </c>
      <c r="AI966" s="9">
        <f t="shared" ref="AI966" si="9123">(X966*AD963+Y966*AC963+Z966*AD966+AA966*AC966)</f>
        <v>65.842363761105631</v>
      </c>
      <c r="AJ966" s="2">
        <f t="shared" ref="AJ966" si="9124">X966*AE963+Z966*AE966-Y966*AF963-AA966*AF966</f>
        <v>43.75950452443854</v>
      </c>
      <c r="AK966" s="8">
        <f t="shared" ref="AK966" si="9125">(X966*AF963+Y966*AE963+Z966*AF966+AA966*AE966)</f>
        <v>0</v>
      </c>
      <c r="AM966" s="1">
        <v>0</v>
      </c>
      <c r="AN966" s="9">
        <f t="shared" ref="AN966" si="9126">$AN$9*$B963</f>
        <v>3.5267279999999999</v>
      </c>
      <c r="AO966" s="2">
        <v>1</v>
      </c>
      <c r="AP966" s="8">
        <v>0</v>
      </c>
      <c r="AR966" s="1">
        <f t="shared" ref="AR966" si="9127">AH966*AM963+AJ966*AM966-AI966*AN963-AK966*AN966</f>
        <v>0</v>
      </c>
      <c r="AS966" s="9">
        <f t="shared" ref="AS966" si="9128">(AH966*AN963+AI966*AM963+AJ966*AN966+AK966*AM966)</f>
        <v>220.17023363356969</v>
      </c>
      <c r="AT966" s="2">
        <f t="shared" ref="AT966" si="9129">AH966*AO963+AJ966*AO966-AI966*AP963-AK966*AP966</f>
        <v>43.75950452443854</v>
      </c>
      <c r="AU966" s="8">
        <f t="shared" ref="AU966" si="9130">(AH966*AP963+AI966*AO963+AJ966*AP966+AK966*AO966)</f>
        <v>0</v>
      </c>
      <c r="AV966" s="20"/>
      <c r="AW966" s="1">
        <v>0</v>
      </c>
      <c r="AX966" s="9">
        <v>0</v>
      </c>
      <c r="AY966" s="2">
        <v>1</v>
      </c>
      <c r="AZ966" s="8">
        <v>0</v>
      </c>
      <c r="BB966" s="1">
        <f t="shared" ref="BB966" si="9131">AR966*AW963+AT966*AW966-AS966*AX963-AU966*AX966</f>
        <v>0</v>
      </c>
      <c r="BC966" s="9">
        <f t="shared" ref="BC966" si="9132">(AR966*AX963+AS966*AW963+AT966*AX966+AU966*AW966)</f>
        <v>220.17023363356969</v>
      </c>
      <c r="BD966" s="2">
        <f t="shared" ref="BD966" si="9133">AR966*AY963+AT966*AY966-AS966*AZ963-AU966*AZ966</f>
        <v>189.2344764911353</v>
      </c>
      <c r="BE966" s="8">
        <f t="shared" ref="BE966" si="9134">(AR966*AZ963+AS966*AY963+AT966*AZ966+AU966*AY966)</f>
        <v>0</v>
      </c>
      <c r="BG966" s="1">
        <v>0</v>
      </c>
      <c r="BH966" s="9">
        <f t="shared" ref="BH966" si="9135">$BH$9*$B963</f>
        <v>2.3073599999999996</v>
      </c>
      <c r="BI966" s="2">
        <v>1</v>
      </c>
      <c r="BJ966" s="8">
        <v>0</v>
      </c>
      <c r="BK966" s="20"/>
      <c r="BL966" s="1">
        <f t="shared" ref="BL966" si="9136">BB966*BG963+BD966*BG966-BC966*BH963-BE966*BH966</f>
        <v>0</v>
      </c>
      <c r="BM966" s="9">
        <f t="shared" ref="BM966" si="9137">(BB966*BH963+BC966*BG963+BD966*BH966+BE966*BG966)</f>
        <v>656.80229531015561</v>
      </c>
      <c r="BN966" s="2">
        <f t="shared" ref="BN966" si="9138">BB966*BI963+BD966*BI966-BC966*BJ963-BE966*BJ966</f>
        <v>189.2344764911353</v>
      </c>
      <c r="BO966" s="8">
        <f t="shared" ref="BO966" si="9139">(BB966*BJ963+BC966*BI963+BD966*BJ966+BE966*BI966)</f>
        <v>0</v>
      </c>
      <c r="BP966" s="20"/>
      <c r="BQ966" s="18">
        <f t="shared" ref="BQ966:BQ1029" si="9140">1/$BR$9</f>
        <v>1</v>
      </c>
      <c r="BR966" s="25">
        <v>0</v>
      </c>
      <c r="BS966" s="19">
        <v>1</v>
      </c>
      <c r="BT966" s="24">
        <v>0</v>
      </c>
      <c r="BV966" s="1">
        <f t="shared" ref="BV966" si="9141">BL966*BQ963+BN966*BQ966-BM966*BR963-BO966*BR966</f>
        <v>189.2344764911353</v>
      </c>
      <c r="BW966" s="9">
        <f t="shared" ref="BW966" si="9142">(BL966*BR963+BM966*BQ963+BN966*BR966+BO966*BQ966)</f>
        <v>656.80229531015561</v>
      </c>
      <c r="BX966" s="2">
        <f t="shared" ref="BX966" si="9143">BL966*BS963+BN966*BS966-BM966*BT963-BO966*BT966</f>
        <v>189.2344764911353</v>
      </c>
      <c r="BY966" s="8">
        <f t="shared" ref="BY966" si="9144">(BL966*BT963+BM966*BS963+BN966*BT966+BO966*BS966)</f>
        <v>0</v>
      </c>
      <c r="CA966" s="56">
        <f t="shared" ref="CA966" si="9145">(180/PI())*ATAN(-1*(BW963+BW966)/(BV963+BV966))</f>
        <v>-57.854802631314833</v>
      </c>
      <c r="CC966" s="117">
        <f t="shared" ref="CC966" si="9146">20*LOG(((1-(10^(CA963/20)^2)*(1-((1-CC963)/(1+CC963))^2))^0.5))</f>
        <v>-2.3846740015978873E-5</v>
      </c>
      <c r="CD966" s="13"/>
      <c r="CE966" s="33"/>
      <c r="CF966" s="33"/>
      <c r="CG966" s="33"/>
      <c r="CH966" s="33"/>
    </row>
    <row r="967" spans="2:86" ht="18.600000000000001" customHeight="1"/>
    <row r="968" spans="2:86" ht="18.600000000000001" customHeight="1" thickBot="1">
      <c r="E968" s="6" t="s">
        <v>3</v>
      </c>
      <c r="J968" s="6" t="s">
        <v>5</v>
      </c>
      <c r="O968" s="6" t="s">
        <v>10</v>
      </c>
      <c r="T968" s="6" t="s">
        <v>6</v>
      </c>
      <c r="Y968" s="6" t="s">
        <v>11</v>
      </c>
      <c r="AD968" s="6" t="s">
        <v>12</v>
      </c>
      <c r="AI968" s="6" t="s">
        <v>13</v>
      </c>
      <c r="AN968" s="6" t="s">
        <v>14</v>
      </c>
      <c r="AS968" s="6" t="s">
        <v>15</v>
      </c>
      <c r="AX968" s="6" t="s">
        <v>19</v>
      </c>
      <c r="BC968" s="6" t="s">
        <v>17</v>
      </c>
      <c r="BH968" s="6" t="s">
        <v>20</v>
      </c>
      <c r="BM968" s="6" t="s">
        <v>18</v>
      </c>
      <c r="BQ968" s="26" t="s">
        <v>16</v>
      </c>
      <c r="BR968" s="26"/>
      <c r="BS968" s="21"/>
      <c r="BT968" s="21"/>
      <c r="BU968" s="21"/>
      <c r="BV968" s="21"/>
      <c r="BW968" s="26" t="s">
        <v>21</v>
      </c>
      <c r="BX968" s="21"/>
      <c r="BY968" s="21"/>
    </row>
    <row r="969" spans="2:86" ht="18.600000000000001" customHeight="1" thickBot="1">
      <c r="B969" s="11"/>
      <c r="D969" s="266" t="s">
        <v>113</v>
      </c>
      <c r="E969" s="267"/>
      <c r="F969" s="268" t="s">
        <v>114</v>
      </c>
      <c r="G969" s="269"/>
      <c r="H969" s="237"/>
      <c r="I969" s="262" t="s">
        <v>0</v>
      </c>
      <c r="J969" s="263"/>
      <c r="K969" s="264" t="s">
        <v>1</v>
      </c>
      <c r="L969" s="265"/>
      <c r="M969" s="21"/>
      <c r="N969" s="262" t="s">
        <v>115</v>
      </c>
      <c r="O969" s="263"/>
      <c r="P969" s="264" t="s">
        <v>116</v>
      </c>
      <c r="Q969" s="265"/>
      <c r="R969" s="21"/>
      <c r="S969" s="266" t="s">
        <v>117</v>
      </c>
      <c r="T969" s="267"/>
      <c r="U969" s="268" t="s">
        <v>118</v>
      </c>
      <c r="V969" s="269"/>
      <c r="W969" s="20"/>
      <c r="X969" s="262" t="s">
        <v>119</v>
      </c>
      <c r="Y969" s="263"/>
      <c r="Z969" s="264" t="s">
        <v>120</v>
      </c>
      <c r="AA969" s="265"/>
      <c r="AB969" s="20"/>
      <c r="AC969" s="262" t="s">
        <v>121</v>
      </c>
      <c r="AD969" s="263"/>
      <c r="AE969" s="264" t="s">
        <v>7</v>
      </c>
      <c r="AF969" s="265"/>
      <c r="AG969" s="20"/>
      <c r="AH969" s="262" t="s">
        <v>122</v>
      </c>
      <c r="AI969" s="263"/>
      <c r="AJ969" s="264" t="s">
        <v>123</v>
      </c>
      <c r="AK969" s="265"/>
      <c r="AL969" s="20"/>
      <c r="AM969" s="266" t="s">
        <v>124</v>
      </c>
      <c r="AN969" s="267"/>
      <c r="AO969" s="268" t="s">
        <v>125</v>
      </c>
      <c r="AP969" s="269"/>
      <c r="AQ969" s="21"/>
      <c r="AR969" s="262" t="s">
        <v>126</v>
      </c>
      <c r="AS969" s="263"/>
      <c r="AT969" s="264" t="s">
        <v>2</v>
      </c>
      <c r="AU969" s="265"/>
      <c r="AV969" s="41"/>
      <c r="AW969" s="262" t="s">
        <v>127</v>
      </c>
      <c r="AX969" s="263"/>
      <c r="AY969" s="264" t="s">
        <v>128</v>
      </c>
      <c r="AZ969" s="265"/>
      <c r="BA969" s="20"/>
      <c r="BB969" s="262" t="s">
        <v>129</v>
      </c>
      <c r="BC969" s="263"/>
      <c r="BD969" s="264" t="s">
        <v>130</v>
      </c>
      <c r="BE969" s="265"/>
      <c r="BF969" s="41"/>
      <c r="BG969" s="266" t="s">
        <v>131</v>
      </c>
      <c r="BH969" s="267"/>
      <c r="BI969" s="268" t="s">
        <v>132</v>
      </c>
      <c r="BJ969" s="269"/>
      <c r="BK969" s="41"/>
      <c r="BL969" s="262" t="s">
        <v>133</v>
      </c>
      <c r="BM969" s="263"/>
      <c r="BN969" s="264" t="s">
        <v>134</v>
      </c>
      <c r="BO969" s="265"/>
      <c r="BP969" s="41"/>
      <c r="BQ969" s="262" t="s">
        <v>135</v>
      </c>
      <c r="BR969" s="263"/>
      <c r="BS969" s="264" t="s">
        <v>136</v>
      </c>
      <c r="BT969" s="265"/>
      <c r="BU969" s="20"/>
      <c r="BV969" s="262" t="s">
        <v>137</v>
      </c>
      <c r="BW969" s="263"/>
      <c r="BX969" s="264" t="s">
        <v>138</v>
      </c>
      <c r="BY969" s="265"/>
      <c r="CA969" s="27" t="s">
        <v>8</v>
      </c>
      <c r="CC969" s="113" t="s">
        <v>74</v>
      </c>
      <c r="CD969" s="13"/>
      <c r="CE969" s="33"/>
      <c r="CF969" s="33"/>
      <c r="CG969" s="33"/>
      <c r="CH969" s="33"/>
    </row>
    <row r="970" spans="2:86" ht="18.600000000000001" customHeight="1" thickTop="1" thickBot="1">
      <c r="B970" s="37">
        <v>2.78</v>
      </c>
      <c r="D970" s="1">
        <v>1</v>
      </c>
      <c r="E970" s="7">
        <v>0</v>
      </c>
      <c r="F970" s="2">
        <v>0</v>
      </c>
      <c r="G970" s="8">
        <v>0</v>
      </c>
      <c r="I970" s="1">
        <v>1</v>
      </c>
      <c r="J970" s="9">
        <v>0</v>
      </c>
      <c r="K970" s="2">
        <v>0</v>
      </c>
      <c r="L970" s="8">
        <f t="shared" ref="L970:L1033" si="9147">IF(0=(1-$J$9*$K$9*$B970^2),10^18,$B970*$K$9/(1-$J$9*$K$9*$B970^2))</f>
        <v>-4.2025283476613193</v>
      </c>
      <c r="N970" s="1">
        <f t="shared" ref="N970" si="9148">D970*I970+F970*I973-E970*J970-G970*J973</f>
        <v>1</v>
      </c>
      <c r="O970" s="9">
        <f t="shared" ref="O970" si="9149">(D970*J970+E970*I970+F970*J973+G970*I973)</f>
        <v>0</v>
      </c>
      <c r="P970" s="2">
        <f t="shared" ref="P970" si="9150">D970*K970+F970*K973-E970*L970-G970*L973</f>
        <v>0</v>
      </c>
      <c r="Q970" s="8">
        <f t="shared" ref="Q970" si="9151">(D970*L970+E970*K970+F970*L973+G970*K973)</f>
        <v>-4.2025283476613193</v>
      </c>
      <c r="S970" s="1">
        <v>1</v>
      </c>
      <c r="T970" s="7">
        <v>0</v>
      </c>
      <c r="U970" s="2">
        <v>0</v>
      </c>
      <c r="V970" s="8">
        <v>0</v>
      </c>
      <c r="X970" s="1">
        <f t="shared" ref="X970" si="9152">N970*S970+P970*S973-O970*T970-Q970*T973</f>
        <v>18.656561435261132</v>
      </c>
      <c r="Y970" s="9">
        <f t="shared" ref="Y970" si="9153">(N970*T970+O970*S970+P970*T973+Q970*S973)</f>
        <v>0</v>
      </c>
      <c r="Z970" s="2">
        <f t="shared" ref="Z970" si="9154">N970*U970+P970*U973-O970*V970-Q970*V973</f>
        <v>0</v>
      </c>
      <c r="AA970" s="8">
        <f t="shared" ref="AA970" si="9155">(N970*V970+O970*U970+P970*V973+Q970*U973)</f>
        <v>-4.2025283476613193</v>
      </c>
      <c r="AB970" s="20"/>
      <c r="AC970" s="1">
        <v>1</v>
      </c>
      <c r="AD970" s="9">
        <v>0</v>
      </c>
      <c r="AE970" s="2">
        <v>0</v>
      </c>
      <c r="AF970" s="8">
        <f t="shared" ref="AF970:AF1033" si="9156">IF(0=(1-$AE$9*$AD$9*$B970^2),10^18,$B970*$AE$9/(1-$AE$9*$AD$9*$B970^2))</f>
        <v>-0.43220069753567869</v>
      </c>
      <c r="AH970" s="1">
        <f t="shared" ref="AH970" si="9157">X970*AC970+Z970*AC973-Y970*AD970-AA970*AD973</f>
        <v>18.656561435261132</v>
      </c>
      <c r="AI970" s="9">
        <f t="shared" ref="AI970" si="9158">(X970*AD970+Y970*AC970+Z970*AD973+AA970*AC973)</f>
        <v>0</v>
      </c>
      <c r="AJ970" s="2">
        <f t="shared" ref="AJ970" si="9159">X970*AE970+Z970*AE973-Y970*AF970-AA970*AF973</f>
        <v>0</v>
      </c>
      <c r="AK970" s="8">
        <f t="shared" ref="AK970" si="9160">(X970*AF970+Y970*AE970+Z970*AF973+AA970*AE973)</f>
        <v>-12.265907213598423</v>
      </c>
      <c r="AM970" s="1">
        <v>1</v>
      </c>
      <c r="AN970" s="7">
        <v>0</v>
      </c>
      <c r="AO970" s="2">
        <v>0</v>
      </c>
      <c r="AP970" s="8">
        <v>0</v>
      </c>
      <c r="AR970" s="1">
        <f t="shared" ref="AR970" si="9161">AH970*AM970+AJ970*AM973-AI970*AN970-AK970*AN973</f>
        <v>62.228547375611392</v>
      </c>
      <c r="AS970" s="9">
        <f t="shared" ref="AS970" si="9162">(AH970*AN970+AI970*AM970+AJ970*AN973+AK970*AM973)</f>
        <v>0</v>
      </c>
      <c r="AT970" s="2">
        <f t="shared" ref="AT970" si="9163">AH970*AO970+AJ970*AO973-AI970*AP970-AK970*AP973</f>
        <v>0</v>
      </c>
      <c r="AU970" s="8">
        <f t="shared" ref="AU970" si="9164">(AH970*AP970+AI970*AO970+AJ970*AP973+AK970*AO973)</f>
        <v>-12.265907213598423</v>
      </c>
      <c r="AV970" s="20"/>
      <c r="AW970" s="1">
        <v>1</v>
      </c>
      <c r="AX970" s="9">
        <v>0</v>
      </c>
      <c r="AY970" s="2">
        <v>0</v>
      </c>
      <c r="AZ970" s="8">
        <f t="shared" ref="AZ970:AZ1033" si="9165">IF(0=(1-$AX$9*$AY$9*$B970^2),10^18,$B970*$AY$9/(1-$AX$9*$AY$9*$B970^2))</f>
        <v>-0.65318869632091325</v>
      </c>
      <c r="BB970" s="1">
        <f t="shared" ref="BB970" si="9166">AR970*AW970+AT970*AW973-AS970*AX970-AU970*AX973</f>
        <v>62.228547375611392</v>
      </c>
      <c r="BC970" s="9">
        <f t="shared" ref="BC970" si="9167">(AR970*AX970+AS970*AW970+AT970*AX973+AU970*AW973)</f>
        <v>0</v>
      </c>
      <c r="BD970" s="2">
        <f t="shared" ref="BD970" si="9168">AR970*AY970+AT970*AY973-AS970*AZ970-AU970*AZ973</f>
        <v>0</v>
      </c>
      <c r="BE970" s="8">
        <f t="shared" ref="BE970" si="9169">(AR970*AZ970+AS970*AY970+AT970*AZ973+AU970*AY973)</f>
        <v>-52.912890947818219</v>
      </c>
      <c r="BG970" s="1">
        <v>1</v>
      </c>
      <c r="BH970" s="7">
        <v>0</v>
      </c>
      <c r="BI970" s="2">
        <v>0</v>
      </c>
      <c r="BJ970" s="8">
        <v>0</v>
      </c>
      <c r="BK970" s="20"/>
      <c r="BL970" s="1">
        <f t="shared" ref="BL970" si="9170">BB970*BG970+BD970*BG973-BC970*BH970-BE970*BH973</f>
        <v>185.20233896961676</v>
      </c>
      <c r="BM970" s="9">
        <f t="shared" ref="BM970" si="9171">(BB970*BH970+BC970*BG970+BD970*BH973+BE970*BG973)</f>
        <v>0</v>
      </c>
      <c r="BN970" s="2">
        <f t="shared" ref="BN970" si="9172">BB970*BI970+BD970*BI973-BC970*BJ970-BE970*BJ973</f>
        <v>0</v>
      </c>
      <c r="BO970" s="8">
        <f t="shared" ref="BO970" si="9173">(BB970*BJ970+BC970*BI970+BD970*BJ973+BE970*BI973)</f>
        <v>-52.912890947818219</v>
      </c>
      <c r="BP970" s="20"/>
      <c r="BQ970" s="16">
        <v>1</v>
      </c>
      <c r="BR970" s="23">
        <v>0</v>
      </c>
      <c r="BS970" s="14">
        <v>0</v>
      </c>
      <c r="BT970" s="22">
        <v>0</v>
      </c>
      <c r="BV970" s="1">
        <f t="shared" ref="BV970" si="9174">BL970*BQ970+BN970*BQ973-BM970*BR970-BO970*BR973</f>
        <v>185.20233896961676</v>
      </c>
      <c r="BW970" s="9">
        <f t="shared" ref="BW970" si="9175">(BL970*BR970+BM970*BQ970+BN970*BR973+BO970*BQ973)</f>
        <v>-52.912890947818219</v>
      </c>
      <c r="BX970" s="2">
        <f t="shared" ref="BX970" si="9176">BL970*BS970+BN970*BS973-BM970*BT970-BO970*BT973</f>
        <v>0</v>
      </c>
      <c r="BY970" s="8">
        <f t="shared" ref="BY970" si="9177">(BL970*BT970+BM970*BS970+BN970*BT973+BO970*BS973)</f>
        <v>-52.912890947818219</v>
      </c>
      <c r="CA970" s="28">
        <f t="shared" ref="CA970" si="9178">20*LOG(((1+$BR$9)/$BR$9)/((BV970+BV973)^2+(BW970+BW973)^2)^0.5)</f>
        <v>-50.89521116379715</v>
      </c>
      <c r="CC970" s="114">
        <f t="shared" ref="CC970" si="9179">((BV970^2+BW970^2)^0.5)/((BV973^2+BW973^2)^0.5)</f>
        <v>0.2857166715894815</v>
      </c>
      <c r="CD970" s="13"/>
      <c r="CE970" s="33"/>
      <c r="CF970" s="33"/>
      <c r="CG970" s="33"/>
      <c r="CH970" s="33"/>
    </row>
    <row r="971" spans="2:86" ht="18.600000000000001" customHeight="1" thickBot="1">
      <c r="D971" s="3"/>
      <c r="G971" s="4"/>
      <c r="I971" s="3"/>
      <c r="L971" s="4"/>
      <c r="N971" s="3"/>
      <c r="Q971" s="4"/>
      <c r="S971" s="3"/>
      <c r="V971" s="4"/>
      <c r="X971" s="3"/>
      <c r="AA971" s="4"/>
      <c r="AC971" s="3"/>
      <c r="AF971" s="4"/>
      <c r="AH971" s="3"/>
      <c r="AK971" s="4"/>
      <c r="AM971" s="3"/>
      <c r="AP971" s="4"/>
      <c r="AR971" s="3"/>
      <c r="AU971" s="4"/>
      <c r="AW971" s="3"/>
      <c r="AZ971" s="4"/>
      <c r="BB971" s="3"/>
      <c r="BE971" s="4"/>
      <c r="BG971" s="3"/>
      <c r="BJ971" s="4"/>
      <c r="BL971" s="3"/>
      <c r="BO971" s="4"/>
      <c r="BQ971" s="16"/>
      <c r="BR971" s="14"/>
      <c r="BS971" s="14"/>
      <c r="BT971" s="17"/>
      <c r="BV971" s="3"/>
      <c r="BY971" s="4"/>
      <c r="CC971" s="115"/>
      <c r="CD971" s="13"/>
      <c r="CE971" s="33"/>
      <c r="CF971" s="33"/>
      <c r="CG971" s="33"/>
      <c r="CH971" s="33"/>
    </row>
    <row r="972" spans="2:86" ht="18.600000000000001" customHeight="1" thickBot="1">
      <c r="D972" s="271" t="s">
        <v>141</v>
      </c>
      <c r="E972" s="272"/>
      <c r="F972" s="273" t="s">
        <v>142</v>
      </c>
      <c r="G972" s="274"/>
      <c r="H972" s="237"/>
      <c r="I972" s="271" t="s">
        <v>143</v>
      </c>
      <c r="J972" s="272"/>
      <c r="K972" s="273" t="s">
        <v>144</v>
      </c>
      <c r="L972" s="274"/>
      <c r="N972" s="262" t="s">
        <v>145</v>
      </c>
      <c r="O972" s="263"/>
      <c r="P972" s="264" t="s">
        <v>146</v>
      </c>
      <c r="Q972" s="265"/>
      <c r="S972" s="271" t="s">
        <v>147</v>
      </c>
      <c r="T972" s="272"/>
      <c r="U972" s="273" t="s">
        <v>148</v>
      </c>
      <c r="V972" s="274"/>
      <c r="W972" s="20"/>
      <c r="X972" s="262" t="s">
        <v>149</v>
      </c>
      <c r="Y972" s="263"/>
      <c r="Z972" s="264" t="s">
        <v>150</v>
      </c>
      <c r="AA972" s="265"/>
      <c r="AB972" s="20"/>
      <c r="AC972" s="271" t="s">
        <v>151</v>
      </c>
      <c r="AD972" s="272"/>
      <c r="AE972" s="273" t="s">
        <v>152</v>
      </c>
      <c r="AF972" s="274"/>
      <c r="AG972" s="20"/>
      <c r="AH972" s="262" t="s">
        <v>153</v>
      </c>
      <c r="AI972" s="263"/>
      <c r="AJ972" s="264" t="s">
        <v>154</v>
      </c>
      <c r="AK972" s="265"/>
      <c r="AL972" s="20"/>
      <c r="AM972" s="271" t="s">
        <v>155</v>
      </c>
      <c r="AN972" s="272"/>
      <c r="AO972" s="273" t="s">
        <v>156</v>
      </c>
      <c r="AP972" s="274"/>
      <c r="AR972" s="262" t="s">
        <v>157</v>
      </c>
      <c r="AS972" s="263"/>
      <c r="AT972" s="264" t="s">
        <v>158</v>
      </c>
      <c r="AU972" s="265"/>
      <c r="AV972" s="41"/>
      <c r="AW972" s="271" t="s">
        <v>159</v>
      </c>
      <c r="AX972" s="272"/>
      <c r="AY972" s="273" t="s">
        <v>160</v>
      </c>
      <c r="AZ972" s="274"/>
      <c r="BA972" s="20"/>
      <c r="BB972" s="262" t="s">
        <v>161</v>
      </c>
      <c r="BC972" s="263"/>
      <c r="BD972" s="264" t="s">
        <v>162</v>
      </c>
      <c r="BE972" s="265"/>
      <c r="BF972" s="41"/>
      <c r="BG972" s="271" t="s">
        <v>163</v>
      </c>
      <c r="BH972" s="272"/>
      <c r="BI972" s="273" t="s">
        <v>164</v>
      </c>
      <c r="BJ972" s="274"/>
      <c r="BK972" s="41"/>
      <c r="BL972" s="262" t="s">
        <v>165</v>
      </c>
      <c r="BM972" s="263"/>
      <c r="BN972" s="264" t="s">
        <v>166</v>
      </c>
      <c r="BO972" s="265"/>
      <c r="BP972" s="41"/>
      <c r="BQ972" s="271" t="s">
        <v>167</v>
      </c>
      <c r="BR972" s="272"/>
      <c r="BS972" s="273" t="s">
        <v>168</v>
      </c>
      <c r="BT972" s="274"/>
      <c r="BU972" s="20"/>
      <c r="BV972" s="262" t="s">
        <v>169</v>
      </c>
      <c r="BW972" s="263"/>
      <c r="BX972" s="264" t="s">
        <v>170</v>
      </c>
      <c r="BY972" s="265"/>
      <c r="CA972" s="55" t="s">
        <v>35</v>
      </c>
      <c r="CC972" s="116" t="s">
        <v>75</v>
      </c>
      <c r="CD972" s="13"/>
      <c r="CE972" s="33"/>
      <c r="CF972" s="33"/>
      <c r="CG972" s="33"/>
      <c r="CH972" s="33"/>
    </row>
    <row r="973" spans="2:86" ht="18.600000000000001" customHeight="1" thickTop="1" thickBot="1">
      <c r="D973" s="1">
        <v>0</v>
      </c>
      <c r="E973" s="9">
        <f t="shared" ref="E973" si="9180">$E$9*$B970</f>
        <v>3.2715039999999997</v>
      </c>
      <c r="F973" s="2">
        <v>1</v>
      </c>
      <c r="G973" s="8">
        <v>0</v>
      </c>
      <c r="I973" s="1">
        <v>0</v>
      </c>
      <c r="J973" s="9">
        <v>0</v>
      </c>
      <c r="K973" s="2">
        <v>1</v>
      </c>
      <c r="L973" s="8">
        <v>0</v>
      </c>
      <c r="N973" s="1">
        <f t="shared" ref="N973" si="9181">D973*I970+F973*I973-E973*J970-G973*J973</f>
        <v>0</v>
      </c>
      <c r="O973" s="9">
        <f t="shared" ref="O973" si="9182">(D973*J970+E973*I970+F973*J973+G973*I973)</f>
        <v>3.2715039999999997</v>
      </c>
      <c r="P973" s="2">
        <f t="shared" ref="P973" si="9183">D973*K970+F973*K973-E973*L970-G973*L973</f>
        <v>14.748588299487396</v>
      </c>
      <c r="Q973" s="8">
        <f t="shared" ref="Q973" si="9184">(D973*L970+E973*K970+F973*L973+G973*K973)</f>
        <v>0</v>
      </c>
      <c r="S973" s="1">
        <v>0</v>
      </c>
      <c r="T973" s="9">
        <f t="shared" ref="T973" si="9185">$T$9*$B970</f>
        <v>4.2014139999999998</v>
      </c>
      <c r="U973" s="2">
        <v>1</v>
      </c>
      <c r="V973" s="8">
        <v>0</v>
      </c>
      <c r="X973" s="1">
        <f t="shared" ref="X973" si="9186">N973*S970+P973*S973-O973*T970-Q973*T973</f>
        <v>0</v>
      </c>
      <c r="Y973" s="9">
        <f t="shared" ref="Y973" si="9187">(N973*T970+O973*S970+P973*T973+Q973*S973)</f>
        <v>65.236429361702534</v>
      </c>
      <c r="Z973" s="2">
        <f t="shared" ref="Z973" si="9188">N973*U970+P973*U973-O973*V970-Q973*V973</f>
        <v>14.748588299487396</v>
      </c>
      <c r="AA973" s="8">
        <f t="shared" ref="AA973" si="9189">(N973*V970+O973*U970+P973*V973+Q973*U973)</f>
        <v>0</v>
      </c>
      <c r="AB973" s="20"/>
      <c r="AC973" s="1">
        <v>0</v>
      </c>
      <c r="AD973" s="9">
        <v>0</v>
      </c>
      <c r="AE973" s="2">
        <v>1</v>
      </c>
      <c r="AF973" s="8">
        <v>0</v>
      </c>
      <c r="AH973" s="1">
        <f t="shared" ref="AH973" si="9190">X973*AC970+Z973*AC973-Y973*AD970-AA973*AD973</f>
        <v>0</v>
      </c>
      <c r="AI973" s="9">
        <f t="shared" ref="AI973" si="9191">(X973*AD970+Y973*AC970+Z973*AD973+AA973*AC973)</f>
        <v>65.236429361702534</v>
      </c>
      <c r="AJ973" s="2">
        <f t="shared" ref="AJ973" si="9192">X973*AE970+Z973*AE973-Y973*AF970-AA973*AF973</f>
        <v>42.943818574352264</v>
      </c>
      <c r="AK973" s="8">
        <f t="shared" ref="AK973" si="9193">(X973*AF970+Y973*AE970+Z973*AF973+AA973*AE973)</f>
        <v>0</v>
      </c>
      <c r="AM973" s="1">
        <v>0</v>
      </c>
      <c r="AN973" s="9">
        <f t="shared" ref="AN973" si="9194">$AN$9*$B970</f>
        <v>3.5522839999999998</v>
      </c>
      <c r="AO973" s="2">
        <v>1</v>
      </c>
      <c r="AP973" s="8">
        <v>0</v>
      </c>
      <c r="AR973" s="1">
        <f t="shared" ref="AR973" si="9195">AH973*AM970+AJ973*AM973-AI973*AN970-AK973*AN973</f>
        <v>0</v>
      </c>
      <c r="AS973" s="9">
        <f t="shared" ref="AS973" si="9196">(AH973*AN970+AI973*AM970+AJ973*AN973+AK973*AM973)</f>
        <v>217.78506898227687</v>
      </c>
      <c r="AT973" s="2">
        <f t="shared" ref="AT973" si="9197">AH973*AO970+AJ973*AO973-AI973*AP970-AK973*AP973</f>
        <v>42.943818574352264</v>
      </c>
      <c r="AU973" s="8">
        <f t="shared" ref="AU973" si="9198">(AH973*AP970+AI973*AO970+AJ973*AP973+AK973*AO973)</f>
        <v>0</v>
      </c>
      <c r="AV973" s="20"/>
      <c r="AW973" s="1">
        <v>0</v>
      </c>
      <c r="AX973" s="9">
        <v>0</v>
      </c>
      <c r="AY973" s="2">
        <v>1</v>
      </c>
      <c r="AZ973" s="8">
        <v>0</v>
      </c>
      <c r="BB973" s="1">
        <f t="shared" ref="BB973" si="9199">AR973*AW970+AT973*AW973-AS973*AX970-AU973*AX973</f>
        <v>0</v>
      </c>
      <c r="BC973" s="9">
        <f t="shared" ref="BC973" si="9200">(AR973*AX970+AS973*AW970+AT973*AX973+AU973*AW973)</f>
        <v>217.78506898227687</v>
      </c>
      <c r="BD973" s="2">
        <f t="shared" ref="BD973" si="9201">AR973*AY970+AT973*AY973-AS973*AZ970-AU973*AZ973</f>
        <v>185.19856386104584</v>
      </c>
      <c r="BE973" s="8">
        <f t="shared" ref="BE973" si="9202">(AR973*AZ970+AS973*AY970+AT973*AZ973+AU973*AY973)</f>
        <v>0</v>
      </c>
      <c r="BG973" s="1">
        <v>0</v>
      </c>
      <c r="BH973" s="9">
        <f t="shared" ref="BH973" si="9203">$BH$9*$B970</f>
        <v>2.3240799999999999</v>
      </c>
      <c r="BI973" s="2">
        <v>1</v>
      </c>
      <c r="BJ973" s="8">
        <v>0</v>
      </c>
      <c r="BK973" s="20"/>
      <c r="BL973" s="1">
        <f t="shared" ref="BL973" si="9204">BB973*BG970+BD973*BG973-BC973*BH970-BE973*BH973</f>
        <v>0</v>
      </c>
      <c r="BM973" s="9">
        <f t="shared" ref="BM973" si="9205">(BB973*BH970+BC973*BG970+BD973*BH973+BE973*BG973)</f>
        <v>648.20134728045628</v>
      </c>
      <c r="BN973" s="2">
        <f t="shared" ref="BN973" si="9206">BB973*BI970+BD973*BI973-BC973*BJ970-BE973*BJ973</f>
        <v>185.19856386104584</v>
      </c>
      <c r="BO973" s="8">
        <f t="shared" ref="BO973" si="9207">(BB973*BJ970+BC973*BI970+BD973*BJ973+BE973*BI973)</f>
        <v>0</v>
      </c>
      <c r="BP973" s="20"/>
      <c r="BQ973" s="18">
        <f t="shared" ref="BQ973:BQ1036" si="9208">1/$BR$9</f>
        <v>1</v>
      </c>
      <c r="BR973" s="25">
        <v>0</v>
      </c>
      <c r="BS973" s="19">
        <v>1</v>
      </c>
      <c r="BT973" s="24">
        <v>0</v>
      </c>
      <c r="BV973" s="1">
        <f t="shared" ref="BV973" si="9209">BL973*BQ970+BN973*BQ973-BM973*BR970-BO973*BR973</f>
        <v>185.19856386104584</v>
      </c>
      <c r="BW973" s="9">
        <f t="shared" ref="BW973" si="9210">(BL973*BR970+BM973*BQ970+BN973*BR973+BO973*BQ973)</f>
        <v>648.20134728045628</v>
      </c>
      <c r="BX973" s="2">
        <f t="shared" ref="BX973" si="9211">BL973*BS970+BN973*BS973-BM973*BT970-BO973*BT973</f>
        <v>185.19856386104584</v>
      </c>
      <c r="BY973" s="8">
        <f t="shared" ref="BY973" si="9212">(BL973*BT970+BM973*BS970+BN973*BT973+BO973*BS973)</f>
        <v>0</v>
      </c>
      <c r="CA973" s="56">
        <f t="shared" ref="CA973" si="9213">(180/PI())*ATAN(-1*(BW970+BW973)/(BV970+BV973))</f>
        <v>-58.109263937737666</v>
      </c>
      <c r="CC973" s="117">
        <f t="shared" ref="CC973" si="9214">20*LOG(((1-(10^(CA970/20)^2)*(1-((1-CC970)/(1+CC970))^2))^0.5))</f>
        <v>-2.4432586186756246E-5</v>
      </c>
      <c r="CD973" s="13"/>
      <c r="CE973" s="33"/>
      <c r="CF973" s="33"/>
      <c r="CG973" s="33"/>
      <c r="CH973" s="33"/>
    </row>
    <row r="974" spans="2:86" ht="18.600000000000001" customHeight="1"/>
    <row r="975" spans="2:86" ht="18.600000000000001" customHeight="1" thickBot="1">
      <c r="E975" s="6" t="s">
        <v>3</v>
      </c>
      <c r="J975" s="6" t="s">
        <v>5</v>
      </c>
      <c r="O975" s="6" t="s">
        <v>10</v>
      </c>
      <c r="T975" s="6" t="s">
        <v>6</v>
      </c>
      <c r="Y975" s="6" t="s">
        <v>11</v>
      </c>
      <c r="AD975" s="6" t="s">
        <v>12</v>
      </c>
      <c r="AI975" s="6" t="s">
        <v>13</v>
      </c>
      <c r="AN975" s="6" t="s">
        <v>14</v>
      </c>
      <c r="AS975" s="6" t="s">
        <v>15</v>
      </c>
      <c r="AX975" s="6" t="s">
        <v>19</v>
      </c>
      <c r="BC975" s="6" t="s">
        <v>17</v>
      </c>
      <c r="BH975" s="6" t="s">
        <v>20</v>
      </c>
      <c r="BM975" s="6" t="s">
        <v>18</v>
      </c>
      <c r="BQ975" s="26" t="s">
        <v>16</v>
      </c>
      <c r="BR975" s="26"/>
      <c r="BS975" s="21"/>
      <c r="BT975" s="21"/>
      <c r="BU975" s="21"/>
      <c r="BV975" s="21"/>
      <c r="BW975" s="26" t="s">
        <v>21</v>
      </c>
      <c r="BX975" s="21"/>
      <c r="BY975" s="21"/>
    </row>
    <row r="976" spans="2:86" ht="18.600000000000001" customHeight="1" thickBot="1">
      <c r="B976" s="11"/>
      <c r="D976" s="266" t="s">
        <v>113</v>
      </c>
      <c r="E976" s="267"/>
      <c r="F976" s="268" t="s">
        <v>114</v>
      </c>
      <c r="G976" s="269"/>
      <c r="H976" s="237"/>
      <c r="I976" s="262" t="s">
        <v>0</v>
      </c>
      <c r="J976" s="263"/>
      <c r="K976" s="264" t="s">
        <v>1</v>
      </c>
      <c r="L976" s="265"/>
      <c r="M976" s="21"/>
      <c r="N976" s="262" t="s">
        <v>115</v>
      </c>
      <c r="O976" s="263"/>
      <c r="P976" s="264" t="s">
        <v>116</v>
      </c>
      <c r="Q976" s="265"/>
      <c r="R976" s="21"/>
      <c r="S976" s="266" t="s">
        <v>117</v>
      </c>
      <c r="T976" s="267"/>
      <c r="U976" s="268" t="s">
        <v>118</v>
      </c>
      <c r="V976" s="269"/>
      <c r="W976" s="20"/>
      <c r="X976" s="262" t="s">
        <v>119</v>
      </c>
      <c r="Y976" s="263"/>
      <c r="Z976" s="264" t="s">
        <v>120</v>
      </c>
      <c r="AA976" s="265"/>
      <c r="AB976" s="20"/>
      <c r="AC976" s="262" t="s">
        <v>121</v>
      </c>
      <c r="AD976" s="263"/>
      <c r="AE976" s="264" t="s">
        <v>7</v>
      </c>
      <c r="AF976" s="265"/>
      <c r="AG976" s="20"/>
      <c r="AH976" s="262" t="s">
        <v>122</v>
      </c>
      <c r="AI976" s="263"/>
      <c r="AJ976" s="264" t="s">
        <v>123</v>
      </c>
      <c r="AK976" s="265"/>
      <c r="AL976" s="20"/>
      <c r="AM976" s="266" t="s">
        <v>124</v>
      </c>
      <c r="AN976" s="267"/>
      <c r="AO976" s="268" t="s">
        <v>125</v>
      </c>
      <c r="AP976" s="269"/>
      <c r="AQ976" s="21"/>
      <c r="AR976" s="262" t="s">
        <v>126</v>
      </c>
      <c r="AS976" s="263"/>
      <c r="AT976" s="264" t="s">
        <v>2</v>
      </c>
      <c r="AU976" s="265"/>
      <c r="AV976" s="41"/>
      <c r="AW976" s="262" t="s">
        <v>127</v>
      </c>
      <c r="AX976" s="263"/>
      <c r="AY976" s="264" t="s">
        <v>128</v>
      </c>
      <c r="AZ976" s="265"/>
      <c r="BA976" s="20"/>
      <c r="BB976" s="262" t="s">
        <v>129</v>
      </c>
      <c r="BC976" s="263"/>
      <c r="BD976" s="264" t="s">
        <v>130</v>
      </c>
      <c r="BE976" s="265"/>
      <c r="BF976" s="41"/>
      <c r="BG976" s="266" t="s">
        <v>131</v>
      </c>
      <c r="BH976" s="267"/>
      <c r="BI976" s="268" t="s">
        <v>132</v>
      </c>
      <c r="BJ976" s="269"/>
      <c r="BK976" s="41"/>
      <c r="BL976" s="262" t="s">
        <v>133</v>
      </c>
      <c r="BM976" s="263"/>
      <c r="BN976" s="264" t="s">
        <v>134</v>
      </c>
      <c r="BO976" s="265"/>
      <c r="BP976" s="41"/>
      <c r="BQ976" s="262" t="s">
        <v>135</v>
      </c>
      <c r="BR976" s="263"/>
      <c r="BS976" s="264" t="s">
        <v>136</v>
      </c>
      <c r="BT976" s="265"/>
      <c r="BU976" s="20"/>
      <c r="BV976" s="262" t="s">
        <v>137</v>
      </c>
      <c r="BW976" s="263"/>
      <c r="BX976" s="264" t="s">
        <v>138</v>
      </c>
      <c r="BY976" s="265"/>
      <c r="CA976" s="27" t="s">
        <v>8</v>
      </c>
      <c r="CC976" s="113" t="s">
        <v>74</v>
      </c>
      <c r="CD976" s="13"/>
      <c r="CE976" s="33"/>
      <c r="CF976" s="33"/>
      <c r="CG976" s="33"/>
      <c r="CH976" s="33"/>
    </row>
    <row r="977" spans="2:86" ht="18.600000000000001" customHeight="1" thickTop="1" thickBot="1">
      <c r="B977" s="37">
        <v>2.8</v>
      </c>
      <c r="D977" s="1">
        <v>1</v>
      </c>
      <c r="E977" s="7">
        <v>0</v>
      </c>
      <c r="F977" s="2">
        <v>0</v>
      </c>
      <c r="G977" s="8">
        <v>0</v>
      </c>
      <c r="I977" s="1">
        <v>1</v>
      </c>
      <c r="J977" s="9">
        <v>0</v>
      </c>
      <c r="K977" s="2">
        <v>0</v>
      </c>
      <c r="L977" s="8">
        <f t="shared" ref="L977:L1040" si="9215">IF(0=(1-$J$9*$K$9*$B977^2),10^18,$B977*$K$9/(1-$J$9*$K$9*$B977^2))</f>
        <v>-4.0986859156864064</v>
      </c>
      <c r="N977" s="1">
        <f t="shared" ref="N977" si="9216">D977*I977+F977*I980-E977*J977-G977*J980</f>
        <v>1</v>
      </c>
      <c r="O977" s="9">
        <f t="shared" ref="O977" si="9217">(D977*J977+E977*I977+F977*J980+G977*I980)</f>
        <v>0</v>
      </c>
      <c r="P977" s="2">
        <f t="shared" ref="P977" si="9218">D977*K977+F977*K980-E977*L977-G977*L980</f>
        <v>0</v>
      </c>
      <c r="Q977" s="8">
        <f t="shared" ref="Q977" si="9219">(D977*L977+E977*K977+F977*L980+G977*K980)</f>
        <v>-4.0986859156864064</v>
      </c>
      <c r="S977" s="1">
        <v>1</v>
      </c>
      <c r="T977" s="7">
        <v>0</v>
      </c>
      <c r="U977" s="2">
        <v>0</v>
      </c>
      <c r="V977" s="8">
        <v>0</v>
      </c>
      <c r="X977" s="1">
        <f t="shared" ref="X977" si="9220">N977*S977+P977*S980-O977*T977-Q977*T980</f>
        <v>18.344163268255222</v>
      </c>
      <c r="Y977" s="9">
        <f t="shared" ref="Y977" si="9221">(N977*T977+O977*S977+P977*T980+Q977*S980)</f>
        <v>0</v>
      </c>
      <c r="Z977" s="2">
        <f t="shared" ref="Z977" si="9222">N977*U977+P977*U980-O977*V977-Q977*V980</f>
        <v>0</v>
      </c>
      <c r="AA977" s="8">
        <f t="shared" ref="AA977" si="9223">(N977*V977+O977*U977+P977*V980+Q977*U980)</f>
        <v>-4.0986859156864064</v>
      </c>
      <c r="AB977" s="20"/>
      <c r="AC977" s="1">
        <v>1</v>
      </c>
      <c r="AD977" s="9">
        <v>0</v>
      </c>
      <c r="AE977" s="2">
        <v>0</v>
      </c>
      <c r="AF977" s="8">
        <f t="shared" ref="AF977:AF1040" si="9224">IF(0=(1-$AE$9*$AD$9*$B977^2),10^18,$B977*$AE$9/(1-$AE$9*$AD$9*$B977^2))</f>
        <v>-0.42780588323242702</v>
      </c>
      <c r="AH977" s="1">
        <f t="shared" ref="AH977" si="9225">X977*AC977+Z977*AC980-Y977*AD977-AA977*AD980</f>
        <v>18.344163268255222</v>
      </c>
      <c r="AI977" s="9">
        <f t="shared" ref="AI977" si="9226">(X977*AD977+Y977*AC977+Z977*AD980+AA977*AC980)</f>
        <v>0</v>
      </c>
      <c r="AJ977" s="2">
        <f t="shared" ref="AJ977" si="9227">X977*AE977+Z977*AE980-Y977*AF977-AA977*AF980</f>
        <v>0</v>
      </c>
      <c r="AK977" s="8">
        <f t="shared" ref="AK977" si="9228">(X977*AF977+Y977*AE977+Z977*AF980+AA977*AE980)</f>
        <v>-11.946426884822177</v>
      </c>
      <c r="AM977" s="1">
        <v>1</v>
      </c>
      <c r="AN977" s="7">
        <v>0</v>
      </c>
      <c r="AO977" s="2">
        <v>0</v>
      </c>
      <c r="AP977" s="8">
        <v>0</v>
      </c>
      <c r="AR977" s="1">
        <f t="shared" ref="AR977" si="9229">AH977*AM977+AJ977*AM980-AI977*AN977-AK977*AN980</f>
        <v>61.086567233847397</v>
      </c>
      <c r="AS977" s="9">
        <f t="shared" ref="AS977" si="9230">(AH977*AN977+AI977*AM977+AJ977*AN980+AK977*AM980)</f>
        <v>0</v>
      </c>
      <c r="AT977" s="2">
        <f t="shared" ref="AT977" si="9231">AH977*AO977+AJ977*AO980-AI977*AP977-AK977*AP980</f>
        <v>0</v>
      </c>
      <c r="AU977" s="8">
        <f t="shared" ref="AU977" si="9232">(AH977*AP977+AI977*AO977+AJ977*AP980+AK977*AO980)</f>
        <v>-11.946426884822177</v>
      </c>
      <c r="AV977" s="20"/>
      <c r="AW977" s="1">
        <v>1</v>
      </c>
      <c r="AX977" s="9">
        <v>0</v>
      </c>
      <c r="AY977" s="2">
        <v>0</v>
      </c>
      <c r="AZ977" s="8">
        <f t="shared" ref="AZ977:AZ1040" si="9233">IF(0=(1-$AX$9*$AY$9*$B977^2),10^18,$B977*$AY$9/(1-$AX$9*$AY$9*$B977^2))</f>
        <v>-0.64582875323221711</v>
      </c>
      <c r="BB977" s="1">
        <f t="shared" ref="BB977" si="9234">AR977*AW977+AT977*AW980-AS977*AX977-AU977*AX980</f>
        <v>61.086567233847397</v>
      </c>
      <c r="BC977" s="9">
        <f t="shared" ref="BC977" si="9235">(AR977*AX977+AS977*AW977+AT977*AX980+AU977*AW980)</f>
        <v>0</v>
      </c>
      <c r="BD977" s="2">
        <f t="shared" ref="BD977" si="9236">AR977*AY977+AT977*AY980-AS977*AZ977-AU977*AZ980</f>
        <v>0</v>
      </c>
      <c r="BE977" s="8">
        <f t="shared" ref="BE977" si="9237">(AR977*AZ977+AS977*AY977+AT977*AZ980+AU977*AY980)</f>
        <v>-51.397888440693848</v>
      </c>
      <c r="BG977" s="1">
        <v>1</v>
      </c>
      <c r="BH977" s="7">
        <v>0</v>
      </c>
      <c r="BI977" s="2">
        <v>0</v>
      </c>
      <c r="BJ977" s="8">
        <v>0</v>
      </c>
      <c r="BK977" s="20"/>
      <c r="BL977" s="1">
        <f t="shared" ref="BL977" si="9238">BB977*BG977+BD977*BG980-BC977*BH977-BE977*BH980</f>
        <v>181.39874449582354</v>
      </c>
      <c r="BM977" s="9">
        <f t="shared" ref="BM977" si="9239">(BB977*BH977+BC977*BG977+BD977*BH980+BE977*BG980)</f>
        <v>0</v>
      </c>
      <c r="BN977" s="2">
        <f t="shared" ref="BN977" si="9240">BB977*BI977+BD977*BI980-BC977*BJ977-BE977*BJ980</f>
        <v>0</v>
      </c>
      <c r="BO977" s="8">
        <f t="shared" ref="BO977" si="9241">(BB977*BJ977+BC977*BI977+BD977*BJ980+BE977*BI980)</f>
        <v>-51.397888440693848</v>
      </c>
      <c r="BP977" s="20"/>
      <c r="BQ977" s="16">
        <v>1</v>
      </c>
      <c r="BR977" s="23">
        <v>0</v>
      </c>
      <c r="BS977" s="14">
        <v>0</v>
      </c>
      <c r="BT977" s="22">
        <v>0</v>
      </c>
      <c r="BV977" s="1">
        <f t="shared" ref="BV977" si="9242">BL977*BQ977+BN977*BQ980-BM977*BR977-BO977*BR980</f>
        <v>181.39874449582354</v>
      </c>
      <c r="BW977" s="9">
        <f t="shared" ref="BW977" si="9243">(BL977*BR977+BM977*BQ977+BN977*BR980+BO977*BQ980)</f>
        <v>-51.397888440693848</v>
      </c>
      <c r="BX977" s="2">
        <f t="shared" ref="BX977" si="9244">BL977*BS977+BN977*BS980-BM977*BT977-BO977*BT980</f>
        <v>0</v>
      </c>
      <c r="BY977" s="8">
        <f t="shared" ref="BY977" si="9245">(BL977*BT977+BM977*BS977+BN977*BT980+BO977*BS980)</f>
        <v>-51.397888440693848</v>
      </c>
      <c r="CA977" s="28">
        <f t="shared" ref="CA977" si="9246">20*LOG(((1+$BR$9)/$BR$9)/((BV977+BV980)^2+(BW977+BW980)^2)^0.5)</f>
        <v>-50.776242837896902</v>
      </c>
      <c r="CC977" s="114">
        <f t="shared" ref="CC977" si="9247">((BV977^2+BW977^2)^0.5)/((BV980^2+BW980^2)^0.5)</f>
        <v>0.283355752672526</v>
      </c>
      <c r="CD977" s="13"/>
      <c r="CE977" s="33"/>
      <c r="CF977" s="33"/>
      <c r="CG977" s="33"/>
      <c r="CH977" s="33"/>
    </row>
    <row r="978" spans="2:86" ht="18.600000000000001" customHeight="1" thickBot="1">
      <c r="D978" s="3"/>
      <c r="G978" s="4"/>
      <c r="I978" s="3"/>
      <c r="L978" s="4"/>
      <c r="N978" s="3"/>
      <c r="Q978" s="4"/>
      <c r="S978" s="3"/>
      <c r="V978" s="4"/>
      <c r="X978" s="3"/>
      <c r="AA978" s="4"/>
      <c r="AC978" s="3"/>
      <c r="AF978" s="4"/>
      <c r="AH978" s="3"/>
      <c r="AK978" s="4"/>
      <c r="AM978" s="3"/>
      <c r="AP978" s="4"/>
      <c r="AR978" s="3"/>
      <c r="AU978" s="4"/>
      <c r="AW978" s="3"/>
      <c r="AZ978" s="4"/>
      <c r="BB978" s="3"/>
      <c r="BE978" s="4"/>
      <c r="BG978" s="3"/>
      <c r="BJ978" s="4"/>
      <c r="BL978" s="3"/>
      <c r="BO978" s="4"/>
      <c r="BQ978" s="16"/>
      <c r="BR978" s="14"/>
      <c r="BS978" s="14"/>
      <c r="BT978" s="17"/>
      <c r="BV978" s="3"/>
      <c r="BY978" s="4"/>
      <c r="CC978" s="115"/>
      <c r="CD978" s="13"/>
      <c r="CE978" s="33"/>
      <c r="CF978" s="33"/>
      <c r="CG978" s="33"/>
      <c r="CH978" s="33"/>
    </row>
    <row r="979" spans="2:86" ht="18.600000000000001" customHeight="1" thickBot="1">
      <c r="D979" s="271" t="s">
        <v>141</v>
      </c>
      <c r="E979" s="272"/>
      <c r="F979" s="273" t="s">
        <v>142</v>
      </c>
      <c r="G979" s="274"/>
      <c r="H979" s="237"/>
      <c r="I979" s="271" t="s">
        <v>143</v>
      </c>
      <c r="J979" s="272"/>
      <c r="K979" s="273" t="s">
        <v>144</v>
      </c>
      <c r="L979" s="274"/>
      <c r="N979" s="262" t="s">
        <v>145</v>
      </c>
      <c r="O979" s="263"/>
      <c r="P979" s="264" t="s">
        <v>146</v>
      </c>
      <c r="Q979" s="265"/>
      <c r="S979" s="271" t="s">
        <v>147</v>
      </c>
      <c r="T979" s="272"/>
      <c r="U979" s="273" t="s">
        <v>148</v>
      </c>
      <c r="V979" s="274"/>
      <c r="W979" s="20"/>
      <c r="X979" s="262" t="s">
        <v>149</v>
      </c>
      <c r="Y979" s="263"/>
      <c r="Z979" s="264" t="s">
        <v>150</v>
      </c>
      <c r="AA979" s="265"/>
      <c r="AB979" s="20"/>
      <c r="AC979" s="271" t="s">
        <v>151</v>
      </c>
      <c r="AD979" s="272"/>
      <c r="AE979" s="273" t="s">
        <v>152</v>
      </c>
      <c r="AF979" s="274"/>
      <c r="AG979" s="20"/>
      <c r="AH979" s="262" t="s">
        <v>153</v>
      </c>
      <c r="AI979" s="263"/>
      <c r="AJ979" s="264" t="s">
        <v>154</v>
      </c>
      <c r="AK979" s="265"/>
      <c r="AL979" s="20"/>
      <c r="AM979" s="271" t="s">
        <v>155</v>
      </c>
      <c r="AN979" s="272"/>
      <c r="AO979" s="273" t="s">
        <v>156</v>
      </c>
      <c r="AP979" s="274"/>
      <c r="AR979" s="262" t="s">
        <v>157</v>
      </c>
      <c r="AS979" s="263"/>
      <c r="AT979" s="264" t="s">
        <v>158</v>
      </c>
      <c r="AU979" s="265"/>
      <c r="AV979" s="41"/>
      <c r="AW979" s="271" t="s">
        <v>159</v>
      </c>
      <c r="AX979" s="272"/>
      <c r="AY979" s="273" t="s">
        <v>160</v>
      </c>
      <c r="AZ979" s="274"/>
      <c r="BA979" s="20"/>
      <c r="BB979" s="262" t="s">
        <v>161</v>
      </c>
      <c r="BC979" s="263"/>
      <c r="BD979" s="264" t="s">
        <v>162</v>
      </c>
      <c r="BE979" s="265"/>
      <c r="BF979" s="41"/>
      <c r="BG979" s="271" t="s">
        <v>163</v>
      </c>
      <c r="BH979" s="272"/>
      <c r="BI979" s="273" t="s">
        <v>164</v>
      </c>
      <c r="BJ979" s="274"/>
      <c r="BK979" s="41"/>
      <c r="BL979" s="262" t="s">
        <v>165</v>
      </c>
      <c r="BM979" s="263"/>
      <c r="BN979" s="264" t="s">
        <v>166</v>
      </c>
      <c r="BO979" s="265"/>
      <c r="BP979" s="41"/>
      <c r="BQ979" s="271" t="s">
        <v>167</v>
      </c>
      <c r="BR979" s="272"/>
      <c r="BS979" s="273" t="s">
        <v>168</v>
      </c>
      <c r="BT979" s="274"/>
      <c r="BU979" s="20"/>
      <c r="BV979" s="262" t="s">
        <v>169</v>
      </c>
      <c r="BW979" s="263"/>
      <c r="BX979" s="264" t="s">
        <v>170</v>
      </c>
      <c r="BY979" s="265"/>
      <c r="CA979" s="55" t="s">
        <v>35</v>
      </c>
      <c r="CC979" s="116" t="s">
        <v>75</v>
      </c>
      <c r="CD979" s="13"/>
      <c r="CE979" s="33"/>
      <c r="CF979" s="33"/>
      <c r="CG979" s="33"/>
      <c r="CH979" s="33"/>
    </row>
    <row r="980" spans="2:86" ht="18.600000000000001" customHeight="1" thickTop="1" thickBot="1">
      <c r="D980" s="1">
        <v>0</v>
      </c>
      <c r="E980" s="9">
        <f t="shared" ref="E980" si="9248">$E$9*$B977</f>
        <v>3.2950400000000002</v>
      </c>
      <c r="F980" s="2">
        <v>1</v>
      </c>
      <c r="G980" s="8">
        <v>0</v>
      </c>
      <c r="I980" s="1">
        <v>0</v>
      </c>
      <c r="J980" s="9">
        <v>0</v>
      </c>
      <c r="K980" s="2">
        <v>1</v>
      </c>
      <c r="L980" s="8">
        <v>0</v>
      </c>
      <c r="N980" s="1">
        <f t="shared" ref="N980" si="9249">D980*I977+F980*I980-E980*J977-G980*J980</f>
        <v>0</v>
      </c>
      <c r="O980" s="9">
        <f t="shared" ref="O980" si="9250">(D980*J977+E980*I977+F980*J980+G980*I980)</f>
        <v>3.2950400000000002</v>
      </c>
      <c r="P980" s="2">
        <f t="shared" ref="P980" si="9251">D980*K977+F980*K980-E980*L977-G980*L980</f>
        <v>14.505334039623337</v>
      </c>
      <c r="Q980" s="8">
        <f t="shared" ref="Q980" si="9252">(D980*L977+E980*K977+F980*L980+G980*K980)</f>
        <v>0</v>
      </c>
      <c r="S980" s="1">
        <v>0</v>
      </c>
      <c r="T980" s="9">
        <f t="shared" ref="T980" si="9253">$T$9*$B977</f>
        <v>4.2316399999999996</v>
      </c>
      <c r="U980" s="2">
        <v>1</v>
      </c>
      <c r="V980" s="8">
        <v>0</v>
      </c>
      <c r="X980" s="1">
        <f t="shared" ref="X980" si="9254">N980*S977+P980*S980-O980*T977-Q980*T980</f>
        <v>0</v>
      </c>
      <c r="Y980" s="9">
        <f t="shared" ref="Y980" si="9255">(N980*T977+O980*S977+P980*T980+Q980*S980)</f>
        <v>64.676391735431693</v>
      </c>
      <c r="Z980" s="2">
        <f t="shared" ref="Z980" si="9256">N980*U977+P980*U980-O980*V977-Q980*V980</f>
        <v>14.505334039623337</v>
      </c>
      <c r="AA980" s="8">
        <f t="shared" ref="AA980" si="9257">(N980*V977+O980*U977+P980*V980+Q980*U980)</f>
        <v>0</v>
      </c>
      <c r="AB980" s="20"/>
      <c r="AC980" s="1">
        <v>0</v>
      </c>
      <c r="AD980" s="9">
        <v>0</v>
      </c>
      <c r="AE980" s="2">
        <v>1</v>
      </c>
      <c r="AF980" s="8">
        <v>0</v>
      </c>
      <c r="AH980" s="1">
        <f t="shared" ref="AH980" si="9258">X980*AC977+Z980*AC980-Y980*AD977-AA980*AD980</f>
        <v>0</v>
      </c>
      <c r="AI980" s="9">
        <f t="shared" ref="AI980" si="9259">(X980*AD977+Y980*AC977+Z980*AD980+AA980*AC980)</f>
        <v>64.676391735431693</v>
      </c>
      <c r="AJ980" s="2">
        <f t="shared" ref="AJ980" si="9260">X980*AE977+Z980*AE980-Y980*AF977-AA980*AF980</f>
        <v>42.174274930286138</v>
      </c>
      <c r="AK980" s="8">
        <f t="shared" ref="AK980" si="9261">(X980*AF977+Y980*AE977+Z980*AF980+AA980*AE980)</f>
        <v>0</v>
      </c>
      <c r="AM980" s="1">
        <v>0</v>
      </c>
      <c r="AN980" s="9">
        <f t="shared" ref="AN980" si="9262">$AN$9*$B977</f>
        <v>3.5778399999999997</v>
      </c>
      <c r="AO980" s="2">
        <v>1</v>
      </c>
      <c r="AP980" s="8">
        <v>0</v>
      </c>
      <c r="AR980" s="1">
        <f t="shared" ref="AR980" si="9263">AH980*AM977+AJ980*AM980-AI980*AN977-AK980*AN980</f>
        <v>0</v>
      </c>
      <c r="AS980" s="9">
        <f t="shared" ref="AS980" si="9264">(AH980*AN977+AI980*AM977+AJ980*AN980+AK980*AM980)</f>
        <v>215.56919955200664</v>
      </c>
      <c r="AT980" s="2">
        <f t="shared" ref="AT980" si="9265">AH980*AO977+AJ980*AO980-AI980*AP977-AK980*AP980</f>
        <v>42.174274930286138</v>
      </c>
      <c r="AU980" s="8">
        <f t="shared" ref="AU980" si="9266">(AH980*AP977+AI980*AO977+AJ980*AP980+AK980*AO980)</f>
        <v>0</v>
      </c>
      <c r="AV980" s="20"/>
      <c r="AW980" s="1">
        <v>0</v>
      </c>
      <c r="AX980" s="9">
        <v>0</v>
      </c>
      <c r="AY980" s="2">
        <v>1</v>
      </c>
      <c r="AZ980" s="8">
        <v>0</v>
      </c>
      <c r="BB980" s="1">
        <f t="shared" ref="BB980" si="9267">AR980*AW977+AT980*AW980-AS980*AX977-AU980*AX980</f>
        <v>0</v>
      </c>
      <c r="BC980" s="9">
        <f t="shared" ref="BC980" si="9268">(AR980*AX977+AS980*AW977+AT980*AX980+AU980*AW980)</f>
        <v>215.56919955200664</v>
      </c>
      <c r="BD980" s="2">
        <f t="shared" ref="BD980" si="9269">AR980*AY977+AT980*AY980-AS980*AZ977-AU980*AZ980</f>
        <v>181.3950623122256</v>
      </c>
      <c r="BE980" s="8">
        <f t="shared" ref="BE980" si="9270">(AR980*AZ977+AS980*AY977+AT980*AZ980+AU980*AY980)</f>
        <v>0</v>
      </c>
      <c r="BG980" s="1">
        <v>0</v>
      </c>
      <c r="BH980" s="9">
        <f t="shared" ref="BH980" si="9271">$BH$9*$B977</f>
        <v>2.3407999999999998</v>
      </c>
      <c r="BI980" s="2">
        <v>1</v>
      </c>
      <c r="BJ980" s="8">
        <v>0</v>
      </c>
      <c r="BK980" s="20"/>
      <c r="BL980" s="1">
        <f t="shared" ref="BL980" si="9272">BB980*BG977+BD980*BG980-BC980*BH977-BE980*BH980</f>
        <v>0</v>
      </c>
      <c r="BM980" s="9">
        <f t="shared" ref="BM980" si="9273">(BB980*BH977+BC980*BG977+BD980*BH980+BE980*BG980)</f>
        <v>640.17876141246427</v>
      </c>
      <c r="BN980" s="2">
        <f t="shared" ref="BN980" si="9274">BB980*BI977+BD980*BI980-BC980*BJ977-BE980*BJ980</f>
        <v>181.3950623122256</v>
      </c>
      <c r="BO980" s="8">
        <f t="shared" ref="BO980" si="9275">(BB980*BJ977+BC980*BI977+BD980*BJ980+BE980*BI980)</f>
        <v>0</v>
      </c>
      <c r="BP980" s="20"/>
      <c r="BQ980" s="18">
        <f t="shared" ref="BQ980:BQ1043" si="9276">1/$BR$9</f>
        <v>1</v>
      </c>
      <c r="BR980" s="25">
        <v>0</v>
      </c>
      <c r="BS980" s="19">
        <v>1</v>
      </c>
      <c r="BT980" s="24">
        <v>0</v>
      </c>
      <c r="BV980" s="1">
        <f t="shared" ref="BV980" si="9277">BL980*BQ977+BN980*BQ980-BM980*BR977-BO980*BR980</f>
        <v>181.3950623122256</v>
      </c>
      <c r="BW980" s="9">
        <f t="shared" ref="BW980" si="9278">(BL980*BR977+BM980*BQ977+BN980*BR980+BO980*BQ980)</f>
        <v>640.17876141246427</v>
      </c>
      <c r="BX980" s="2">
        <f t="shared" ref="BX980" si="9279">BL980*BS977+BN980*BS980-BM980*BT977-BO980*BT980</f>
        <v>181.3950623122256</v>
      </c>
      <c r="BY980" s="8">
        <f t="shared" ref="BY980" si="9280">(BL980*BT977+BM980*BS977+BN980*BT980+BO980*BS980)</f>
        <v>0</v>
      </c>
      <c r="CA980" s="56">
        <f t="shared" ref="CA980" si="9281">(180/PI())*ATAN(-1*(BW977+BW980)/(BV977+BV980))</f>
        <v>-58.359539027437911</v>
      </c>
      <c r="CC980" s="117">
        <f t="shared" ref="CC980" si="9282">20*LOG(((1-(10^(CA977/20)^2)*(1-((1-CC977)/(1+CC977))^2))^0.5))</f>
        <v>-2.4995347521981099E-5</v>
      </c>
      <c r="CD980" s="13"/>
      <c r="CE980" s="33"/>
      <c r="CF980" s="33"/>
      <c r="CG980" s="33"/>
      <c r="CH980" s="33"/>
    </row>
    <row r="981" spans="2:86" ht="18.600000000000001" customHeight="1"/>
    <row r="982" spans="2:86" ht="18.600000000000001" customHeight="1" thickBot="1">
      <c r="E982" s="6" t="s">
        <v>3</v>
      </c>
      <c r="J982" s="6" t="s">
        <v>5</v>
      </c>
      <c r="O982" s="6" t="s">
        <v>10</v>
      </c>
      <c r="T982" s="6" t="s">
        <v>6</v>
      </c>
      <c r="Y982" s="6" t="s">
        <v>11</v>
      </c>
      <c r="AD982" s="6" t="s">
        <v>12</v>
      </c>
      <c r="AI982" s="6" t="s">
        <v>13</v>
      </c>
      <c r="AN982" s="6" t="s">
        <v>14</v>
      </c>
      <c r="AS982" s="6" t="s">
        <v>15</v>
      </c>
      <c r="AX982" s="6" t="s">
        <v>19</v>
      </c>
      <c r="BC982" s="6" t="s">
        <v>17</v>
      </c>
      <c r="BH982" s="6" t="s">
        <v>20</v>
      </c>
      <c r="BM982" s="6" t="s">
        <v>18</v>
      </c>
      <c r="BQ982" s="26" t="s">
        <v>16</v>
      </c>
      <c r="BR982" s="26"/>
      <c r="BS982" s="21"/>
      <c r="BT982" s="21"/>
      <c r="BU982" s="21"/>
      <c r="BV982" s="21"/>
      <c r="BW982" s="26" t="s">
        <v>21</v>
      </c>
      <c r="BX982" s="21"/>
      <c r="BY982" s="21"/>
    </row>
    <row r="983" spans="2:86" ht="18.600000000000001" customHeight="1" thickBot="1">
      <c r="B983" s="11"/>
      <c r="D983" s="266" t="s">
        <v>113</v>
      </c>
      <c r="E983" s="267"/>
      <c r="F983" s="268" t="s">
        <v>114</v>
      </c>
      <c r="G983" s="269"/>
      <c r="H983" s="237"/>
      <c r="I983" s="262" t="s">
        <v>0</v>
      </c>
      <c r="J983" s="263"/>
      <c r="K983" s="264" t="s">
        <v>1</v>
      </c>
      <c r="L983" s="265"/>
      <c r="M983" s="21"/>
      <c r="N983" s="262" t="s">
        <v>115</v>
      </c>
      <c r="O983" s="263"/>
      <c r="P983" s="264" t="s">
        <v>116</v>
      </c>
      <c r="Q983" s="265"/>
      <c r="R983" s="21"/>
      <c r="S983" s="266" t="s">
        <v>117</v>
      </c>
      <c r="T983" s="267"/>
      <c r="U983" s="268" t="s">
        <v>118</v>
      </c>
      <c r="V983" s="269"/>
      <c r="W983" s="20"/>
      <c r="X983" s="262" t="s">
        <v>119</v>
      </c>
      <c r="Y983" s="263"/>
      <c r="Z983" s="264" t="s">
        <v>120</v>
      </c>
      <c r="AA983" s="265"/>
      <c r="AB983" s="20"/>
      <c r="AC983" s="262" t="s">
        <v>121</v>
      </c>
      <c r="AD983" s="263"/>
      <c r="AE983" s="264" t="s">
        <v>7</v>
      </c>
      <c r="AF983" s="265"/>
      <c r="AG983" s="20"/>
      <c r="AH983" s="262" t="s">
        <v>122</v>
      </c>
      <c r="AI983" s="263"/>
      <c r="AJ983" s="264" t="s">
        <v>123</v>
      </c>
      <c r="AK983" s="265"/>
      <c r="AL983" s="20"/>
      <c r="AM983" s="266" t="s">
        <v>124</v>
      </c>
      <c r="AN983" s="267"/>
      <c r="AO983" s="268" t="s">
        <v>125</v>
      </c>
      <c r="AP983" s="269"/>
      <c r="AQ983" s="21"/>
      <c r="AR983" s="262" t="s">
        <v>126</v>
      </c>
      <c r="AS983" s="263"/>
      <c r="AT983" s="264" t="s">
        <v>2</v>
      </c>
      <c r="AU983" s="265"/>
      <c r="AV983" s="41"/>
      <c r="AW983" s="262" t="s">
        <v>127</v>
      </c>
      <c r="AX983" s="263"/>
      <c r="AY983" s="264" t="s">
        <v>128</v>
      </c>
      <c r="AZ983" s="265"/>
      <c r="BA983" s="20"/>
      <c r="BB983" s="262" t="s">
        <v>129</v>
      </c>
      <c r="BC983" s="263"/>
      <c r="BD983" s="264" t="s">
        <v>130</v>
      </c>
      <c r="BE983" s="265"/>
      <c r="BF983" s="41"/>
      <c r="BG983" s="266" t="s">
        <v>131</v>
      </c>
      <c r="BH983" s="267"/>
      <c r="BI983" s="268" t="s">
        <v>132</v>
      </c>
      <c r="BJ983" s="269"/>
      <c r="BK983" s="41"/>
      <c r="BL983" s="262" t="s">
        <v>133</v>
      </c>
      <c r="BM983" s="263"/>
      <c r="BN983" s="264" t="s">
        <v>134</v>
      </c>
      <c r="BO983" s="265"/>
      <c r="BP983" s="41"/>
      <c r="BQ983" s="262" t="s">
        <v>135</v>
      </c>
      <c r="BR983" s="263"/>
      <c r="BS983" s="264" t="s">
        <v>136</v>
      </c>
      <c r="BT983" s="265"/>
      <c r="BU983" s="20"/>
      <c r="BV983" s="262" t="s">
        <v>137</v>
      </c>
      <c r="BW983" s="263"/>
      <c r="BX983" s="264" t="s">
        <v>138</v>
      </c>
      <c r="BY983" s="265"/>
      <c r="CA983" s="27" t="s">
        <v>8</v>
      </c>
      <c r="CC983" s="113" t="s">
        <v>74</v>
      </c>
      <c r="CD983" s="13"/>
      <c r="CE983" s="33"/>
      <c r="CF983" s="33"/>
      <c r="CG983" s="33"/>
      <c r="CH983" s="33"/>
    </row>
    <row r="984" spans="2:86" ht="18.600000000000001" customHeight="1" thickTop="1" thickBot="1">
      <c r="B984" s="37">
        <v>2.82</v>
      </c>
      <c r="D984" s="1">
        <v>1</v>
      </c>
      <c r="E984" s="7">
        <v>0</v>
      </c>
      <c r="F984" s="2">
        <v>0</v>
      </c>
      <c r="G984" s="8">
        <v>0</v>
      </c>
      <c r="I984" s="1">
        <v>1</v>
      </c>
      <c r="J984" s="9">
        <v>0</v>
      </c>
      <c r="K984" s="2">
        <v>0</v>
      </c>
      <c r="L984" s="8">
        <f t="shared" ref="L984:L1047" si="9283">IF(0=(1-$J$9*$K$9*$B984^2),10^18,$B984*$K$9/(1-$J$9*$K$9*$B984^2))</f>
        <v>-4.0003396418342909</v>
      </c>
      <c r="N984" s="1">
        <f t="shared" ref="N984" si="9284">D984*I984+F984*I987-E984*J984-G984*J987</f>
        <v>1</v>
      </c>
      <c r="O984" s="9">
        <f t="shared" ref="O984" si="9285">(D984*J984+E984*I984+F984*J987+G984*I987)</f>
        <v>0</v>
      </c>
      <c r="P984" s="2">
        <f t="shared" ref="P984" si="9286">D984*K984+F984*K987-E984*L984-G984*L987</f>
        <v>0</v>
      </c>
      <c r="Q984" s="8">
        <f t="shared" ref="Q984" si="9287">(D984*L984+E984*K984+F984*L987+G984*K987)</f>
        <v>-4.0003396418342909</v>
      </c>
      <c r="S984" s="1">
        <v>1</v>
      </c>
      <c r="T984" s="7">
        <v>0</v>
      </c>
      <c r="U984" s="2">
        <v>0</v>
      </c>
      <c r="V984" s="8">
        <v>0</v>
      </c>
      <c r="X984" s="1">
        <f t="shared" ref="X984" si="9288">N984*S984+P984*S987-O984*T984-Q984*T987</f>
        <v>18.048911507985743</v>
      </c>
      <c r="Y984" s="9">
        <f t="shared" ref="Y984" si="9289">(N984*T984+O984*S984+P984*T987+Q984*S987)</f>
        <v>0</v>
      </c>
      <c r="Z984" s="2">
        <f t="shared" ref="Z984" si="9290">N984*U984+P984*U987-O984*V984-Q984*V987</f>
        <v>0</v>
      </c>
      <c r="AA984" s="8">
        <f t="shared" ref="AA984" si="9291">(N984*V984+O984*U984+P984*V987+Q984*U987)</f>
        <v>-4.0003396418342909</v>
      </c>
      <c r="AB984" s="20"/>
      <c r="AC984" s="1">
        <v>1</v>
      </c>
      <c r="AD984" s="9">
        <v>0</v>
      </c>
      <c r="AE984" s="2">
        <v>0</v>
      </c>
      <c r="AF984" s="8">
        <f t="shared" ref="AF984:AF1047" si="9292">IF(0=(1-$AE$9*$AD$9*$B984^2),10^18,$B984*$AE$9/(1-$AE$9*$AD$9*$B984^2))</f>
        <v>-0.42350857469419345</v>
      </c>
      <c r="AH984" s="1">
        <f t="shared" ref="AH984" si="9293">X984*AC984+Z984*AC987-Y984*AD984-AA984*AD987</f>
        <v>18.048911507985743</v>
      </c>
      <c r="AI984" s="9">
        <f t="shared" ref="AI984" si="9294">(X984*AD984+Y984*AC984+Z984*AD987+AA984*AC987)</f>
        <v>0</v>
      </c>
      <c r="AJ984" s="2">
        <f t="shared" ref="AJ984" si="9295">X984*AE984+Z984*AE987-Y984*AF984-AA984*AF987</f>
        <v>0</v>
      </c>
      <c r="AK984" s="8">
        <f t="shared" ref="AK984" si="9296">(X984*AF984+Y984*AE984+Z984*AF987+AA984*AE987)</f>
        <v>-11.644208429362958</v>
      </c>
      <c r="AM984" s="1">
        <v>1</v>
      </c>
      <c r="AN984" s="7">
        <v>0</v>
      </c>
      <c r="AO984" s="2">
        <v>0</v>
      </c>
      <c r="AP984" s="8">
        <v>0</v>
      </c>
      <c r="AR984" s="1">
        <f t="shared" ref="AR984" si="9297">AH984*AM984+AJ984*AM987-AI984*AN984-AK984*AN987</f>
        <v>60.007605585518512</v>
      </c>
      <c r="AS984" s="9">
        <f t="shared" ref="AS984" si="9298">(AH984*AN984+AI984*AM984+AJ984*AN987+AK984*AM987)</f>
        <v>0</v>
      </c>
      <c r="AT984" s="2">
        <f t="shared" ref="AT984" si="9299">AH984*AO984+AJ984*AO987-AI984*AP984-AK984*AP987</f>
        <v>0</v>
      </c>
      <c r="AU984" s="8">
        <f t="shared" ref="AU984" si="9300">(AH984*AP984+AI984*AO984+AJ984*AP987+AK984*AO987)</f>
        <v>-11.644208429362958</v>
      </c>
      <c r="AV984" s="20"/>
      <c r="AW984" s="1">
        <v>1</v>
      </c>
      <c r="AX984" s="9">
        <v>0</v>
      </c>
      <c r="AY984" s="2">
        <v>0</v>
      </c>
      <c r="AZ984" s="8">
        <f t="shared" ref="AZ984:AZ1047" si="9301">IF(0=(1-$AX$9*$AY$9*$B984^2),10^18,$B984*$AY$9/(1-$AX$9*$AY$9*$B984^2))</f>
        <v>-0.63865136291535796</v>
      </c>
      <c r="BB984" s="1">
        <f t="shared" ref="BB984" si="9302">AR984*AW984+AT984*AW987-AS984*AX984-AU984*AX987</f>
        <v>60.007605585518512</v>
      </c>
      <c r="BC984" s="9">
        <f t="shared" ref="BC984" si="9303">(AR984*AX984+AS984*AW984+AT984*AX987+AU984*AW987)</f>
        <v>0</v>
      </c>
      <c r="BD984" s="2">
        <f t="shared" ref="BD984" si="9304">AR984*AY984+AT984*AY987-AS984*AZ984-AU984*AZ987</f>
        <v>0</v>
      </c>
      <c r="BE984" s="8">
        <f t="shared" ref="BE984" si="9305">(AR984*AZ984+AS984*AY984+AT984*AZ987+AU984*AY987)</f>
        <v>-49.968147521841601</v>
      </c>
      <c r="BG984" s="1">
        <v>1</v>
      </c>
      <c r="BH984" s="7">
        <v>0</v>
      </c>
      <c r="BI984" s="2">
        <v>0</v>
      </c>
      <c r="BJ984" s="8">
        <v>0</v>
      </c>
      <c r="BK984" s="20"/>
      <c r="BL984" s="1">
        <f t="shared" ref="BL984" si="9306">BB984*BG984+BD984*BG987-BC984*BH984-BE984*BH987</f>
        <v>177.8085127312105</v>
      </c>
      <c r="BM984" s="9">
        <f t="shared" ref="BM984" si="9307">(BB984*BH984+BC984*BG984+BD984*BH987+BE984*BG987)</f>
        <v>0</v>
      </c>
      <c r="BN984" s="2">
        <f t="shared" ref="BN984" si="9308">BB984*BI984+BD984*BI987-BC984*BJ984-BE984*BJ987</f>
        <v>0</v>
      </c>
      <c r="BO984" s="8">
        <f t="shared" ref="BO984" si="9309">(BB984*BJ984+BC984*BI984+BD984*BJ987+BE984*BI987)</f>
        <v>-49.968147521841601</v>
      </c>
      <c r="BP984" s="20"/>
      <c r="BQ984" s="16">
        <v>1</v>
      </c>
      <c r="BR984" s="23">
        <v>0</v>
      </c>
      <c r="BS984" s="14">
        <v>0</v>
      </c>
      <c r="BT984" s="22">
        <v>0</v>
      </c>
      <c r="BV984" s="1">
        <f t="shared" ref="BV984" si="9310">BL984*BQ984+BN984*BQ987-BM984*BR984-BO984*BR987</f>
        <v>177.8085127312105</v>
      </c>
      <c r="BW984" s="9">
        <f t="shared" ref="BW984" si="9311">(BL984*BR984+BM984*BQ984+BN984*BR987+BO984*BQ987)</f>
        <v>-49.968147521841601</v>
      </c>
      <c r="BX984" s="2">
        <f t="shared" ref="BX984" si="9312">BL984*BS984+BN984*BS987-BM984*BT984-BO984*BT987</f>
        <v>0</v>
      </c>
      <c r="BY984" s="8">
        <f t="shared" ref="BY984" si="9313">(BL984*BT984+BM984*BS984+BN984*BT987+BO984*BS987)</f>
        <v>-49.968147521841601</v>
      </c>
      <c r="CA984" s="28">
        <f t="shared" ref="CA984" si="9314">20*LOG(((1+$BR$9)/$BR$9)/((BV984+BV987)^2+(BW984+BW987)^2)^0.5)</f>
        <v>-50.663472566746144</v>
      </c>
      <c r="CC984" s="114">
        <f t="shared" ref="CC984" si="9315">((BV984^2+BW984^2)^0.5)/((BV987^2+BW987^2)^0.5)</f>
        <v>0.28103616547225657</v>
      </c>
      <c r="CD984" s="13"/>
      <c r="CE984" s="33"/>
      <c r="CF984" s="33"/>
      <c r="CG984" s="33"/>
      <c r="CH984" s="33"/>
    </row>
    <row r="985" spans="2:86" ht="18.600000000000001" customHeight="1" thickBot="1">
      <c r="D985" s="3"/>
      <c r="G985" s="4"/>
      <c r="I985" s="3"/>
      <c r="L985" s="4"/>
      <c r="N985" s="3"/>
      <c r="Q985" s="4"/>
      <c r="S985" s="3"/>
      <c r="V985" s="4"/>
      <c r="X985" s="3"/>
      <c r="AA985" s="4"/>
      <c r="AC985" s="3"/>
      <c r="AF985" s="4"/>
      <c r="AH985" s="3"/>
      <c r="AK985" s="4"/>
      <c r="AM985" s="3"/>
      <c r="AP985" s="4"/>
      <c r="AR985" s="3"/>
      <c r="AU985" s="4"/>
      <c r="AW985" s="3"/>
      <c r="AZ985" s="4"/>
      <c r="BB985" s="3"/>
      <c r="BE985" s="4"/>
      <c r="BG985" s="3"/>
      <c r="BJ985" s="4"/>
      <c r="BL985" s="3"/>
      <c r="BO985" s="4"/>
      <c r="BQ985" s="16"/>
      <c r="BR985" s="14"/>
      <c r="BS985" s="14"/>
      <c r="BT985" s="17"/>
      <c r="BV985" s="3"/>
      <c r="BY985" s="4"/>
      <c r="CC985" s="115"/>
      <c r="CD985" s="13"/>
      <c r="CE985" s="33"/>
      <c r="CF985" s="33"/>
      <c r="CG985" s="33"/>
      <c r="CH985" s="33"/>
    </row>
    <row r="986" spans="2:86" ht="18.600000000000001" customHeight="1" thickBot="1">
      <c r="D986" s="271" t="s">
        <v>141</v>
      </c>
      <c r="E986" s="272"/>
      <c r="F986" s="273" t="s">
        <v>142</v>
      </c>
      <c r="G986" s="274"/>
      <c r="H986" s="237"/>
      <c r="I986" s="271" t="s">
        <v>143</v>
      </c>
      <c r="J986" s="272"/>
      <c r="K986" s="273" t="s">
        <v>144</v>
      </c>
      <c r="L986" s="274"/>
      <c r="N986" s="262" t="s">
        <v>145</v>
      </c>
      <c r="O986" s="263"/>
      <c r="P986" s="264" t="s">
        <v>146</v>
      </c>
      <c r="Q986" s="265"/>
      <c r="S986" s="271" t="s">
        <v>147</v>
      </c>
      <c r="T986" s="272"/>
      <c r="U986" s="273" t="s">
        <v>148</v>
      </c>
      <c r="V986" s="274"/>
      <c r="W986" s="20"/>
      <c r="X986" s="262" t="s">
        <v>149</v>
      </c>
      <c r="Y986" s="263"/>
      <c r="Z986" s="264" t="s">
        <v>150</v>
      </c>
      <c r="AA986" s="265"/>
      <c r="AB986" s="20"/>
      <c r="AC986" s="271" t="s">
        <v>151</v>
      </c>
      <c r="AD986" s="272"/>
      <c r="AE986" s="273" t="s">
        <v>152</v>
      </c>
      <c r="AF986" s="274"/>
      <c r="AG986" s="20"/>
      <c r="AH986" s="262" t="s">
        <v>153</v>
      </c>
      <c r="AI986" s="263"/>
      <c r="AJ986" s="264" t="s">
        <v>154</v>
      </c>
      <c r="AK986" s="265"/>
      <c r="AL986" s="20"/>
      <c r="AM986" s="271" t="s">
        <v>155</v>
      </c>
      <c r="AN986" s="272"/>
      <c r="AO986" s="273" t="s">
        <v>156</v>
      </c>
      <c r="AP986" s="274"/>
      <c r="AR986" s="262" t="s">
        <v>157</v>
      </c>
      <c r="AS986" s="263"/>
      <c r="AT986" s="264" t="s">
        <v>158</v>
      </c>
      <c r="AU986" s="265"/>
      <c r="AV986" s="41"/>
      <c r="AW986" s="271" t="s">
        <v>159</v>
      </c>
      <c r="AX986" s="272"/>
      <c r="AY986" s="273" t="s">
        <v>160</v>
      </c>
      <c r="AZ986" s="274"/>
      <c r="BA986" s="20"/>
      <c r="BB986" s="262" t="s">
        <v>161</v>
      </c>
      <c r="BC986" s="263"/>
      <c r="BD986" s="264" t="s">
        <v>162</v>
      </c>
      <c r="BE986" s="265"/>
      <c r="BF986" s="41"/>
      <c r="BG986" s="271" t="s">
        <v>163</v>
      </c>
      <c r="BH986" s="272"/>
      <c r="BI986" s="273" t="s">
        <v>164</v>
      </c>
      <c r="BJ986" s="274"/>
      <c r="BK986" s="41"/>
      <c r="BL986" s="262" t="s">
        <v>165</v>
      </c>
      <c r="BM986" s="263"/>
      <c r="BN986" s="264" t="s">
        <v>166</v>
      </c>
      <c r="BO986" s="265"/>
      <c r="BP986" s="41"/>
      <c r="BQ986" s="271" t="s">
        <v>167</v>
      </c>
      <c r="BR986" s="272"/>
      <c r="BS986" s="273" t="s">
        <v>168</v>
      </c>
      <c r="BT986" s="274"/>
      <c r="BU986" s="20"/>
      <c r="BV986" s="262" t="s">
        <v>169</v>
      </c>
      <c r="BW986" s="263"/>
      <c r="BX986" s="264" t="s">
        <v>170</v>
      </c>
      <c r="BY986" s="265"/>
      <c r="CA986" s="55" t="s">
        <v>35</v>
      </c>
      <c r="CC986" s="116" t="s">
        <v>75</v>
      </c>
      <c r="CD986" s="13"/>
      <c r="CE986" s="33"/>
      <c r="CF986" s="33"/>
      <c r="CG986" s="33"/>
      <c r="CH986" s="33"/>
    </row>
    <row r="987" spans="2:86" ht="18.600000000000001" customHeight="1" thickTop="1" thickBot="1">
      <c r="D987" s="1">
        <v>0</v>
      </c>
      <c r="E987" s="9">
        <f t="shared" ref="E987" si="9316">$E$9*$B984</f>
        <v>3.3185760000000002</v>
      </c>
      <c r="F987" s="2">
        <v>1</v>
      </c>
      <c r="G987" s="8">
        <v>0</v>
      </c>
      <c r="I987" s="1">
        <v>0</v>
      </c>
      <c r="J987" s="9">
        <v>0</v>
      </c>
      <c r="K987" s="2">
        <v>1</v>
      </c>
      <c r="L987" s="8">
        <v>0</v>
      </c>
      <c r="N987" s="1">
        <f t="shared" ref="N987" si="9317">D987*I984+F987*I987-E987*J984-G987*J987</f>
        <v>0</v>
      </c>
      <c r="O987" s="9">
        <f t="shared" ref="O987" si="9318">(D987*J984+E987*I984+F987*J987+G987*I987)</f>
        <v>3.3185760000000002</v>
      </c>
      <c r="P987" s="2">
        <f t="shared" ref="P987" si="9319">D987*K984+F987*K987-E987*L984-G987*L987</f>
        <v>14.275431127239875</v>
      </c>
      <c r="Q987" s="8">
        <f t="shared" ref="Q987" si="9320">(D987*L984+E987*K984+F987*L987+G987*K987)</f>
        <v>0</v>
      </c>
      <c r="S987" s="1">
        <v>0</v>
      </c>
      <c r="T987" s="9">
        <f t="shared" ref="T987" si="9321">$T$9*$B984</f>
        <v>4.2618660000000004</v>
      </c>
      <c r="U987" s="2">
        <v>1</v>
      </c>
      <c r="V987" s="8">
        <v>0</v>
      </c>
      <c r="X987" s="1">
        <f t="shared" ref="X987" si="9322">N987*S984+P987*S987-O987*T984-Q987*T987</f>
        <v>0</v>
      </c>
      <c r="Y987" s="9">
        <f t="shared" ref="Y987" si="9323">(N987*T984+O987*S984+P987*T987+Q987*S987)</f>
        <v>64.158550556525299</v>
      </c>
      <c r="Z987" s="2">
        <f t="shared" ref="Z987" si="9324">N987*U984+P987*U987-O987*V984-Q987*V987</f>
        <v>14.275431127239875</v>
      </c>
      <c r="AA987" s="8">
        <f t="shared" ref="AA987" si="9325">(N987*V984+O987*U984+P987*V987+Q987*U987)</f>
        <v>0</v>
      </c>
      <c r="AB987" s="20"/>
      <c r="AC987" s="1">
        <v>0</v>
      </c>
      <c r="AD987" s="9">
        <v>0</v>
      </c>
      <c r="AE987" s="2">
        <v>1</v>
      </c>
      <c r="AF987" s="8">
        <v>0</v>
      </c>
      <c r="AH987" s="1">
        <f t="shared" ref="AH987" si="9326">X987*AC984+Z987*AC987-Y987*AD984-AA987*AD987</f>
        <v>0</v>
      </c>
      <c r="AI987" s="9">
        <f t="shared" ref="AI987" si="9327">(X987*AD984+Y987*AC984+Z987*AD987+AA987*AC987)</f>
        <v>64.158550556525299</v>
      </c>
      <c r="AJ987" s="2">
        <f t="shared" ref="AJ987" si="9328">X987*AE984+Z987*AE987-Y987*AF984-AA987*AF987</f>
        <v>41.447127427879259</v>
      </c>
      <c r="AK987" s="8">
        <f t="shared" ref="AK987" si="9329">(X987*AF984+Y987*AE984+Z987*AF987+AA987*AE987)</f>
        <v>0</v>
      </c>
      <c r="AM987" s="1">
        <v>0</v>
      </c>
      <c r="AN987" s="9">
        <f t="shared" ref="AN987" si="9330">$AN$9*$B984</f>
        <v>3.603396</v>
      </c>
      <c r="AO987" s="2">
        <v>1</v>
      </c>
      <c r="AP987" s="8">
        <v>0</v>
      </c>
      <c r="AR987" s="1">
        <f t="shared" ref="AR987" si="9331">AH987*AM984+AJ987*AM987-AI987*AN984-AK987*AN987</f>
        <v>0</v>
      </c>
      <c r="AS987" s="9">
        <f t="shared" ref="AS987" si="9332">(AH987*AN984+AI987*AM984+AJ987*AN987+AK987*AM987)</f>
        <v>213.50896374163574</v>
      </c>
      <c r="AT987" s="2">
        <f t="shared" ref="AT987" si="9333">AH987*AO984+AJ987*AO987-AI987*AP984-AK987*AP987</f>
        <v>41.447127427879259</v>
      </c>
      <c r="AU987" s="8">
        <f t="shared" ref="AU987" si="9334">(AH987*AP984+AI987*AO984+AJ987*AP987+AK987*AO987)</f>
        <v>0</v>
      </c>
      <c r="AV987" s="20"/>
      <c r="AW987" s="1">
        <v>0</v>
      </c>
      <c r="AX987" s="9">
        <v>0</v>
      </c>
      <c r="AY987" s="2">
        <v>1</v>
      </c>
      <c r="AZ987" s="8">
        <v>0</v>
      </c>
      <c r="BB987" s="1">
        <f t="shared" ref="BB987" si="9335">AR987*AW984+AT987*AW987-AS987*AX984-AU987*AX987</f>
        <v>0</v>
      </c>
      <c r="BC987" s="9">
        <f t="shared" ref="BC987" si="9336">(AR987*AX984+AS987*AW984+AT987*AX987+AU987*AW987)</f>
        <v>213.50896374163574</v>
      </c>
      <c r="BD987" s="2">
        <f t="shared" ref="BD987" si="9337">AR987*AY984+AT987*AY987-AS987*AZ984-AU987*AZ987</f>
        <v>177.80491811612066</v>
      </c>
      <c r="BE987" s="8">
        <f t="shared" ref="BE987" si="9338">(AR987*AZ984+AS987*AY984+AT987*AZ987+AU987*AY987)</f>
        <v>0</v>
      </c>
      <c r="BG987" s="1">
        <v>0</v>
      </c>
      <c r="BH987" s="9">
        <f t="shared" ref="BH987" si="9339">$BH$9*$B984</f>
        <v>2.3575199999999996</v>
      </c>
      <c r="BI987" s="2">
        <v>1</v>
      </c>
      <c r="BJ987" s="8">
        <v>0</v>
      </c>
      <c r="BK987" s="20"/>
      <c r="BL987" s="1">
        <f t="shared" ref="BL987" si="9340">BB987*BG984+BD987*BG987-BC987*BH984-BE987*BH987</f>
        <v>0</v>
      </c>
      <c r="BM987" s="9">
        <f t="shared" ref="BM987" si="9341">(BB987*BH984+BC987*BG984+BD987*BH987+BE987*BG987)</f>
        <v>632.68761429875246</v>
      </c>
      <c r="BN987" s="2">
        <f t="shared" ref="BN987" si="9342">BB987*BI984+BD987*BI987-BC987*BJ984-BE987*BJ987</f>
        <v>177.80491811612066</v>
      </c>
      <c r="BO987" s="8">
        <f t="shared" ref="BO987" si="9343">(BB987*BJ984+BC987*BI984+BD987*BJ987+BE987*BI987)</f>
        <v>0</v>
      </c>
      <c r="BP987" s="20"/>
      <c r="BQ987" s="18">
        <f t="shared" ref="BQ987:BQ1050" si="9344">1/$BR$9</f>
        <v>1</v>
      </c>
      <c r="BR987" s="25">
        <v>0</v>
      </c>
      <c r="BS987" s="19">
        <v>1</v>
      </c>
      <c r="BT987" s="24">
        <v>0</v>
      </c>
      <c r="BV987" s="1">
        <f t="shared" ref="BV987" si="9345">BL987*BQ984+BN987*BQ987-BM987*BR984-BO987*BR987</f>
        <v>177.80491811612066</v>
      </c>
      <c r="BW987" s="9">
        <f t="shared" ref="BW987" si="9346">(BL987*BR984+BM987*BQ984+BN987*BR987+BO987*BQ987)</f>
        <v>632.68761429875246</v>
      </c>
      <c r="BX987" s="2">
        <f t="shared" ref="BX987" si="9347">BL987*BS984+BN987*BS987-BM987*BT984-BO987*BT987</f>
        <v>177.80491811612066</v>
      </c>
      <c r="BY987" s="8">
        <f t="shared" ref="BY987" si="9348">(BL987*BT984+BM987*BS984+BN987*BT987+BO987*BS987)</f>
        <v>0</v>
      </c>
      <c r="CA987" s="56">
        <f t="shared" ref="CA987" si="9349">(180/PI())*ATAN(-1*(BW984+BW987)/(BV984+BV987))</f>
        <v>-58.605734744802341</v>
      </c>
      <c r="CC987" s="117">
        <f t="shared" ref="CC987" si="9350">20*LOG(((1-(10^(CA984/20)^2)*(1-((1-CC984)/(1+CC984))^2))^0.5))</f>
        <v>-2.5535111148266476E-5</v>
      </c>
      <c r="CD987" s="13"/>
      <c r="CE987" s="33"/>
      <c r="CF987" s="33"/>
      <c r="CG987" s="33"/>
      <c r="CH987" s="33"/>
    </row>
    <row r="988" spans="2:86" ht="18.600000000000001" customHeight="1"/>
    <row r="989" spans="2:86" ht="18.600000000000001" customHeight="1" thickBot="1">
      <c r="E989" s="6" t="s">
        <v>3</v>
      </c>
      <c r="J989" s="6" t="s">
        <v>5</v>
      </c>
      <c r="O989" s="6" t="s">
        <v>10</v>
      </c>
      <c r="T989" s="6" t="s">
        <v>6</v>
      </c>
      <c r="Y989" s="6" t="s">
        <v>11</v>
      </c>
      <c r="AD989" s="6" t="s">
        <v>12</v>
      </c>
      <c r="AI989" s="6" t="s">
        <v>13</v>
      </c>
      <c r="AN989" s="6" t="s">
        <v>14</v>
      </c>
      <c r="AS989" s="6" t="s">
        <v>15</v>
      </c>
      <c r="AX989" s="6" t="s">
        <v>19</v>
      </c>
      <c r="BC989" s="6" t="s">
        <v>17</v>
      </c>
      <c r="BH989" s="6" t="s">
        <v>20</v>
      </c>
      <c r="BM989" s="6" t="s">
        <v>18</v>
      </c>
      <c r="BQ989" s="26" t="s">
        <v>16</v>
      </c>
      <c r="BR989" s="26"/>
      <c r="BS989" s="21"/>
      <c r="BT989" s="21"/>
      <c r="BU989" s="21"/>
      <c r="BV989" s="21"/>
      <c r="BW989" s="26" t="s">
        <v>21</v>
      </c>
      <c r="BX989" s="21"/>
      <c r="BY989" s="21"/>
    </row>
    <row r="990" spans="2:86" ht="18.600000000000001" customHeight="1" thickBot="1">
      <c r="B990" s="11"/>
      <c r="D990" s="266" t="s">
        <v>113</v>
      </c>
      <c r="E990" s="267"/>
      <c r="F990" s="268" t="s">
        <v>114</v>
      </c>
      <c r="G990" s="269"/>
      <c r="H990" s="237"/>
      <c r="I990" s="262" t="s">
        <v>0</v>
      </c>
      <c r="J990" s="263"/>
      <c r="K990" s="264" t="s">
        <v>1</v>
      </c>
      <c r="L990" s="265"/>
      <c r="M990" s="21"/>
      <c r="N990" s="262" t="s">
        <v>115</v>
      </c>
      <c r="O990" s="263"/>
      <c r="P990" s="264" t="s">
        <v>116</v>
      </c>
      <c r="Q990" s="265"/>
      <c r="R990" s="21"/>
      <c r="S990" s="266" t="s">
        <v>117</v>
      </c>
      <c r="T990" s="267"/>
      <c r="U990" s="268" t="s">
        <v>118</v>
      </c>
      <c r="V990" s="269"/>
      <c r="W990" s="20"/>
      <c r="X990" s="262" t="s">
        <v>119</v>
      </c>
      <c r="Y990" s="263"/>
      <c r="Z990" s="264" t="s">
        <v>120</v>
      </c>
      <c r="AA990" s="265"/>
      <c r="AB990" s="20"/>
      <c r="AC990" s="262" t="s">
        <v>121</v>
      </c>
      <c r="AD990" s="263"/>
      <c r="AE990" s="264" t="s">
        <v>7</v>
      </c>
      <c r="AF990" s="265"/>
      <c r="AG990" s="20"/>
      <c r="AH990" s="262" t="s">
        <v>122</v>
      </c>
      <c r="AI990" s="263"/>
      <c r="AJ990" s="264" t="s">
        <v>123</v>
      </c>
      <c r="AK990" s="265"/>
      <c r="AL990" s="20"/>
      <c r="AM990" s="266" t="s">
        <v>124</v>
      </c>
      <c r="AN990" s="267"/>
      <c r="AO990" s="268" t="s">
        <v>125</v>
      </c>
      <c r="AP990" s="269"/>
      <c r="AQ990" s="21"/>
      <c r="AR990" s="262" t="s">
        <v>126</v>
      </c>
      <c r="AS990" s="263"/>
      <c r="AT990" s="264" t="s">
        <v>2</v>
      </c>
      <c r="AU990" s="265"/>
      <c r="AV990" s="41"/>
      <c r="AW990" s="262" t="s">
        <v>127</v>
      </c>
      <c r="AX990" s="263"/>
      <c r="AY990" s="264" t="s">
        <v>128</v>
      </c>
      <c r="AZ990" s="265"/>
      <c r="BA990" s="20"/>
      <c r="BB990" s="262" t="s">
        <v>129</v>
      </c>
      <c r="BC990" s="263"/>
      <c r="BD990" s="264" t="s">
        <v>130</v>
      </c>
      <c r="BE990" s="265"/>
      <c r="BF990" s="41"/>
      <c r="BG990" s="266" t="s">
        <v>131</v>
      </c>
      <c r="BH990" s="267"/>
      <c r="BI990" s="268" t="s">
        <v>132</v>
      </c>
      <c r="BJ990" s="269"/>
      <c r="BK990" s="41"/>
      <c r="BL990" s="262" t="s">
        <v>133</v>
      </c>
      <c r="BM990" s="263"/>
      <c r="BN990" s="264" t="s">
        <v>134</v>
      </c>
      <c r="BO990" s="265"/>
      <c r="BP990" s="41"/>
      <c r="BQ990" s="262" t="s">
        <v>135</v>
      </c>
      <c r="BR990" s="263"/>
      <c r="BS990" s="264" t="s">
        <v>136</v>
      </c>
      <c r="BT990" s="265"/>
      <c r="BU990" s="20"/>
      <c r="BV990" s="262" t="s">
        <v>137</v>
      </c>
      <c r="BW990" s="263"/>
      <c r="BX990" s="264" t="s">
        <v>138</v>
      </c>
      <c r="BY990" s="265"/>
      <c r="CA990" s="27" t="s">
        <v>8</v>
      </c>
      <c r="CC990" s="113" t="s">
        <v>74</v>
      </c>
      <c r="CD990" s="13"/>
      <c r="CE990" s="33"/>
      <c r="CF990" s="33"/>
      <c r="CG990" s="33"/>
      <c r="CH990" s="33"/>
    </row>
    <row r="991" spans="2:86" ht="18.600000000000001" customHeight="1" thickTop="1" thickBot="1">
      <c r="B991" s="37">
        <v>2.84</v>
      </c>
      <c r="D991" s="1">
        <v>1</v>
      </c>
      <c r="E991" s="7">
        <v>0</v>
      </c>
      <c r="F991" s="2">
        <v>0</v>
      </c>
      <c r="G991" s="8">
        <v>0</v>
      </c>
      <c r="I991" s="1">
        <v>1</v>
      </c>
      <c r="J991" s="9">
        <v>0</v>
      </c>
      <c r="K991" s="2">
        <v>0</v>
      </c>
      <c r="L991" s="8">
        <f t="shared" ref="L991:L1054" si="9351">IF(0=(1-$J$9*$K$9*$B991^2),10^18,$B991*$K$9/(1-$J$9*$K$9*$B991^2))</f>
        <v>-3.9070581135297697</v>
      </c>
      <c r="N991" s="1">
        <f t="shared" ref="N991" si="9352">D991*I991+F991*I994-E991*J991-G991*J994</f>
        <v>1</v>
      </c>
      <c r="O991" s="9">
        <f t="shared" ref="O991" si="9353">(D991*J991+E991*I991+F991*J994+G991*I994)</f>
        <v>0</v>
      </c>
      <c r="P991" s="2">
        <f t="shared" ref="P991" si="9354">D991*K991+F991*K994-E991*L991-G991*L994</f>
        <v>0</v>
      </c>
      <c r="Q991" s="8">
        <f t="shared" ref="Q991" si="9355">(D991*L991+E991*K991+F991*L994+G991*K994)</f>
        <v>-3.9070581135297697</v>
      </c>
      <c r="S991" s="1">
        <v>1</v>
      </c>
      <c r="T991" s="7">
        <v>0</v>
      </c>
      <c r="U991" s="2">
        <v>0</v>
      </c>
      <c r="V991" s="8">
        <v>0</v>
      </c>
      <c r="X991" s="1">
        <f t="shared" ref="X991" si="9356">N991*S991+P991*S994-O991*T991-Q991*T994</f>
        <v>17.769452872616217</v>
      </c>
      <c r="Y991" s="9">
        <f t="shared" ref="Y991" si="9357">(N991*T991+O991*S991+P991*T994+Q991*S994)</f>
        <v>0</v>
      </c>
      <c r="Z991" s="2">
        <f t="shared" ref="Z991" si="9358">N991*U991+P991*U994-O991*V991-Q991*V994</f>
        <v>0</v>
      </c>
      <c r="AA991" s="8">
        <f t="shared" ref="AA991" si="9359">(N991*V991+O991*U991+P991*V994+Q991*U994)</f>
        <v>-3.9070581135297697</v>
      </c>
      <c r="AB991" s="20"/>
      <c r="AC991" s="1">
        <v>1</v>
      </c>
      <c r="AD991" s="9">
        <v>0</v>
      </c>
      <c r="AE991" s="2">
        <v>0</v>
      </c>
      <c r="AF991" s="8">
        <f t="shared" ref="AF991:AF1054" si="9360">IF(0=(1-$AE$9*$AD$9*$B991^2),10^18,$B991*$AE$9/(1-$AE$9*$AD$9*$B991^2))</f>
        <v>-0.41930540365500485</v>
      </c>
      <c r="AH991" s="1">
        <f t="shared" ref="AH991" si="9361">X991*AC991+Z991*AC994-Y991*AD991-AA991*AD994</f>
        <v>17.769452872616217</v>
      </c>
      <c r="AI991" s="9">
        <f t="shared" ref="AI991" si="9362">(X991*AD991+Y991*AC991+Z991*AD994+AA991*AC994)</f>
        <v>0</v>
      </c>
      <c r="AJ991" s="2">
        <f t="shared" ref="AJ991" si="9363">X991*AE991+Z991*AE994-Y991*AF991-AA991*AF994</f>
        <v>0</v>
      </c>
      <c r="AK991" s="8">
        <f t="shared" ref="AK991" si="9364">(X991*AF991+Y991*AE991+Z991*AF994+AA991*AE994)</f>
        <v>-11.357885723010698</v>
      </c>
      <c r="AM991" s="1">
        <v>1</v>
      </c>
      <c r="AN991" s="7">
        <v>0</v>
      </c>
      <c r="AO991" s="2">
        <v>0</v>
      </c>
      <c r="AP991" s="8">
        <v>0</v>
      </c>
      <c r="AR991" s="1">
        <f t="shared" ref="AR991" si="9365">AH991*AM991+AJ991*AM994-AI991*AN991-AK991*AN994</f>
        <v>58.986674982907331</v>
      </c>
      <c r="AS991" s="9">
        <f t="shared" ref="AS991" si="9366">(AH991*AN991+AI991*AM991+AJ991*AN994+AK991*AM994)</f>
        <v>0</v>
      </c>
      <c r="AT991" s="2">
        <f t="shared" ref="AT991" si="9367">AH991*AO991+AJ991*AO994-AI991*AP991-AK991*AP994</f>
        <v>0</v>
      </c>
      <c r="AU991" s="8">
        <f t="shared" ref="AU991" si="9368">(AH991*AP991+AI991*AO991+AJ991*AP994+AK991*AO994)</f>
        <v>-11.357885723010698</v>
      </c>
      <c r="AV991" s="20"/>
      <c r="AW991" s="1">
        <v>1</v>
      </c>
      <c r="AX991" s="9">
        <v>0</v>
      </c>
      <c r="AY991" s="2">
        <v>0</v>
      </c>
      <c r="AZ991" s="8">
        <f t="shared" ref="AZ991:AZ1054" si="9369">IF(0=(1-$AX$9*$AY$9*$B991^2),10^18,$B991*$AY$9/(1-$AX$9*$AY$9*$B991^2))</f>
        <v>-0.63164950424217381</v>
      </c>
      <c r="BB991" s="1">
        <f t="shared" ref="BB991" si="9370">AR991*AW991+AT991*AW994-AS991*AX991-AU991*AX994</f>
        <v>58.986674982907331</v>
      </c>
      <c r="BC991" s="9">
        <f t="shared" ref="BC991" si="9371">(AR991*AX991+AS991*AW991+AT991*AX994+AU991*AW994)</f>
        <v>0</v>
      </c>
      <c r="BD991" s="2">
        <f t="shared" ref="BD991" si="9372">AR991*AY991+AT991*AY994-AS991*AZ991-AU991*AZ994</f>
        <v>0</v>
      </c>
      <c r="BE991" s="8">
        <f t="shared" ref="BE991" si="9373">(AR991*AZ991+AS991*AY991+AT991*AZ994+AU991*AY994)</f>
        <v>-48.616789732858351</v>
      </c>
      <c r="BG991" s="1">
        <v>1</v>
      </c>
      <c r="BH991" s="7">
        <v>0</v>
      </c>
      <c r="BI991" s="2">
        <v>0</v>
      </c>
      <c r="BJ991" s="8">
        <v>0</v>
      </c>
      <c r="BK991" s="20"/>
      <c r="BL991" s="1">
        <f t="shared" ref="BL991" si="9374">BB991*BG991+BD991*BG994-BC991*BH991-BE991*BH994</f>
        <v>174.41460183824893</v>
      </c>
      <c r="BM991" s="9">
        <f t="shared" ref="BM991" si="9375">(BB991*BH991+BC991*BG991+BD991*BH994+BE991*BG994)</f>
        <v>0</v>
      </c>
      <c r="BN991" s="2">
        <f t="shared" ref="BN991" si="9376">BB991*BI991+BD991*BI994-BC991*BJ991-BE991*BJ994</f>
        <v>0</v>
      </c>
      <c r="BO991" s="8">
        <f t="shared" ref="BO991" si="9377">(BB991*BJ991+BC991*BI991+BD991*BJ994+BE991*BI994)</f>
        <v>-48.616789732858351</v>
      </c>
      <c r="BP991" s="20"/>
      <c r="BQ991" s="16">
        <v>1</v>
      </c>
      <c r="BR991" s="23">
        <v>0</v>
      </c>
      <c r="BS991" s="14">
        <v>0</v>
      </c>
      <c r="BT991" s="22">
        <v>0</v>
      </c>
      <c r="BV991" s="1">
        <f t="shared" ref="BV991" si="9378">BL991*BQ991+BN991*BQ994-BM991*BR991-BO991*BR994</f>
        <v>174.41460183824893</v>
      </c>
      <c r="BW991" s="9">
        <f t="shared" ref="BW991" si="9379">(BL991*BR991+BM991*BQ991+BN991*BR994+BO991*BQ994)</f>
        <v>-48.616789732858351</v>
      </c>
      <c r="BX991" s="2">
        <f t="shared" ref="BX991" si="9380">BL991*BS991+BN991*BS994-BM991*BT991-BO991*BT994</f>
        <v>0</v>
      </c>
      <c r="BY991" s="8">
        <f t="shared" ref="BY991" si="9381">(BL991*BT991+BM991*BS991+BN991*BT994+BO991*BS994)</f>
        <v>-48.616789732858351</v>
      </c>
      <c r="CA991" s="28">
        <f t="shared" ref="CA991" si="9382">20*LOG(((1+$BR$9)/$BR$9)/((BV991+BV994)^2+(BW991+BW994)^2)^0.5)</f>
        <v>-50.556536387232455</v>
      </c>
      <c r="CC991" s="114">
        <f t="shared" ref="CC991" si="9383">((BV991^2+BW991^2)^0.5)/((BV994^2+BW994^2)^0.5)</f>
        <v>0.27875677391328385</v>
      </c>
      <c r="CD991" s="13"/>
      <c r="CE991" s="33"/>
      <c r="CF991" s="33"/>
      <c r="CG991" s="33"/>
      <c r="CH991" s="33"/>
    </row>
    <row r="992" spans="2:86" ht="18.600000000000001" customHeight="1" thickBot="1">
      <c r="D992" s="3"/>
      <c r="G992" s="4"/>
      <c r="I992" s="3"/>
      <c r="L992" s="4"/>
      <c r="N992" s="3"/>
      <c r="Q992" s="4"/>
      <c r="S992" s="3"/>
      <c r="V992" s="4"/>
      <c r="X992" s="3"/>
      <c r="AA992" s="4"/>
      <c r="AC992" s="3"/>
      <c r="AF992" s="4"/>
      <c r="AH992" s="3"/>
      <c r="AK992" s="4"/>
      <c r="AM992" s="3"/>
      <c r="AP992" s="4"/>
      <c r="AR992" s="3"/>
      <c r="AU992" s="4"/>
      <c r="AW992" s="3"/>
      <c r="AZ992" s="4"/>
      <c r="BB992" s="3"/>
      <c r="BE992" s="4"/>
      <c r="BG992" s="3"/>
      <c r="BJ992" s="4"/>
      <c r="BL992" s="3"/>
      <c r="BO992" s="4"/>
      <c r="BQ992" s="16"/>
      <c r="BR992" s="14"/>
      <c r="BS992" s="14"/>
      <c r="BT992" s="17"/>
      <c r="BV992" s="3"/>
      <c r="BY992" s="4"/>
      <c r="CC992" s="115"/>
      <c r="CD992" s="13"/>
      <c r="CE992" s="33"/>
      <c r="CF992" s="33"/>
      <c r="CG992" s="33"/>
      <c r="CH992" s="33"/>
    </row>
    <row r="993" spans="2:86" ht="18.600000000000001" customHeight="1" thickBot="1">
      <c r="D993" s="271" t="s">
        <v>141</v>
      </c>
      <c r="E993" s="272"/>
      <c r="F993" s="273" t="s">
        <v>142</v>
      </c>
      <c r="G993" s="274"/>
      <c r="H993" s="237"/>
      <c r="I993" s="271" t="s">
        <v>143</v>
      </c>
      <c r="J993" s="272"/>
      <c r="K993" s="273" t="s">
        <v>144</v>
      </c>
      <c r="L993" s="274"/>
      <c r="N993" s="262" t="s">
        <v>145</v>
      </c>
      <c r="O993" s="263"/>
      <c r="P993" s="264" t="s">
        <v>146</v>
      </c>
      <c r="Q993" s="265"/>
      <c r="S993" s="271" t="s">
        <v>147</v>
      </c>
      <c r="T993" s="272"/>
      <c r="U993" s="273" t="s">
        <v>148</v>
      </c>
      <c r="V993" s="274"/>
      <c r="W993" s="20"/>
      <c r="X993" s="262" t="s">
        <v>149</v>
      </c>
      <c r="Y993" s="263"/>
      <c r="Z993" s="264" t="s">
        <v>150</v>
      </c>
      <c r="AA993" s="265"/>
      <c r="AB993" s="20"/>
      <c r="AC993" s="271" t="s">
        <v>151</v>
      </c>
      <c r="AD993" s="272"/>
      <c r="AE993" s="273" t="s">
        <v>152</v>
      </c>
      <c r="AF993" s="274"/>
      <c r="AG993" s="20"/>
      <c r="AH993" s="262" t="s">
        <v>153</v>
      </c>
      <c r="AI993" s="263"/>
      <c r="AJ993" s="264" t="s">
        <v>154</v>
      </c>
      <c r="AK993" s="265"/>
      <c r="AL993" s="20"/>
      <c r="AM993" s="271" t="s">
        <v>155</v>
      </c>
      <c r="AN993" s="272"/>
      <c r="AO993" s="273" t="s">
        <v>156</v>
      </c>
      <c r="AP993" s="274"/>
      <c r="AR993" s="262" t="s">
        <v>157</v>
      </c>
      <c r="AS993" s="263"/>
      <c r="AT993" s="264" t="s">
        <v>158</v>
      </c>
      <c r="AU993" s="265"/>
      <c r="AV993" s="41"/>
      <c r="AW993" s="271" t="s">
        <v>159</v>
      </c>
      <c r="AX993" s="272"/>
      <c r="AY993" s="273" t="s">
        <v>160</v>
      </c>
      <c r="AZ993" s="274"/>
      <c r="BA993" s="20"/>
      <c r="BB993" s="262" t="s">
        <v>161</v>
      </c>
      <c r="BC993" s="263"/>
      <c r="BD993" s="264" t="s">
        <v>162</v>
      </c>
      <c r="BE993" s="265"/>
      <c r="BF993" s="41"/>
      <c r="BG993" s="271" t="s">
        <v>163</v>
      </c>
      <c r="BH993" s="272"/>
      <c r="BI993" s="273" t="s">
        <v>164</v>
      </c>
      <c r="BJ993" s="274"/>
      <c r="BK993" s="41"/>
      <c r="BL993" s="262" t="s">
        <v>165</v>
      </c>
      <c r="BM993" s="263"/>
      <c r="BN993" s="264" t="s">
        <v>166</v>
      </c>
      <c r="BO993" s="265"/>
      <c r="BP993" s="41"/>
      <c r="BQ993" s="271" t="s">
        <v>167</v>
      </c>
      <c r="BR993" s="272"/>
      <c r="BS993" s="273" t="s">
        <v>168</v>
      </c>
      <c r="BT993" s="274"/>
      <c r="BU993" s="20"/>
      <c r="BV993" s="262" t="s">
        <v>169</v>
      </c>
      <c r="BW993" s="263"/>
      <c r="BX993" s="264" t="s">
        <v>170</v>
      </c>
      <c r="BY993" s="265"/>
      <c r="CA993" s="55" t="s">
        <v>35</v>
      </c>
      <c r="CC993" s="116" t="s">
        <v>75</v>
      </c>
      <c r="CD993" s="13"/>
      <c r="CE993" s="33"/>
      <c r="CF993" s="33"/>
      <c r="CG993" s="33"/>
      <c r="CH993" s="33"/>
    </row>
    <row r="994" spans="2:86" ht="18.600000000000001" customHeight="1" thickTop="1" thickBot="1">
      <c r="D994" s="1">
        <v>0</v>
      </c>
      <c r="E994" s="9">
        <f t="shared" ref="E994" si="9384">$E$9*$B991</f>
        <v>3.3421120000000002</v>
      </c>
      <c r="F994" s="2">
        <v>1</v>
      </c>
      <c r="G994" s="8">
        <v>0</v>
      </c>
      <c r="I994" s="1">
        <v>0</v>
      </c>
      <c r="J994" s="9">
        <v>0</v>
      </c>
      <c r="K994" s="2">
        <v>1</v>
      </c>
      <c r="L994" s="8">
        <v>0</v>
      </c>
      <c r="N994" s="1">
        <f t="shared" ref="N994" si="9385">D994*I991+F994*I994-E994*J991-G994*J994</f>
        <v>0</v>
      </c>
      <c r="O994" s="9">
        <f t="shared" ref="O994" si="9386">(D994*J991+E994*I991+F994*J994+G994*I994)</f>
        <v>3.3421120000000002</v>
      </c>
      <c r="P994" s="2">
        <f t="shared" ref="P994" si="9387">D994*K991+F994*K994-E994*L991-G994*L994</f>
        <v>14.057825805925207</v>
      </c>
      <c r="Q994" s="8">
        <f t="shared" ref="Q994" si="9388">(D994*L991+E994*K991+F994*L994+G994*K994)</f>
        <v>0</v>
      </c>
      <c r="S994" s="1">
        <v>0</v>
      </c>
      <c r="T994" s="9">
        <f t="shared" ref="T994" si="9389">$T$9*$B991</f>
        <v>4.2920920000000002</v>
      </c>
      <c r="U994" s="2">
        <v>1</v>
      </c>
      <c r="V994" s="8">
        <v>0</v>
      </c>
      <c r="X994" s="1">
        <f t="shared" ref="X994" si="9390">N994*S991+P994*S994-O994*T991-Q994*T994</f>
        <v>0</v>
      </c>
      <c r="Y994" s="9">
        <f t="shared" ref="Y994" si="9391">(N994*T991+O994*S991+P994*T994+Q994*S994)</f>
        <v>63.679593679005137</v>
      </c>
      <c r="Z994" s="2">
        <f t="shared" ref="Z994" si="9392">N994*U991+P994*U994-O994*V991-Q994*V994</f>
        <v>14.057825805925207</v>
      </c>
      <c r="AA994" s="8">
        <f t="shared" ref="AA994" si="9393">(N994*V991+O994*U991+P994*V994+Q994*U994)</f>
        <v>0</v>
      </c>
      <c r="AB994" s="20"/>
      <c r="AC994" s="1">
        <v>0</v>
      </c>
      <c r="AD994" s="9">
        <v>0</v>
      </c>
      <c r="AE994" s="2">
        <v>1</v>
      </c>
      <c r="AF994" s="8">
        <v>0</v>
      </c>
      <c r="AH994" s="1">
        <f t="shared" ref="AH994" si="9394">X994*AC991+Z994*AC994-Y994*AD991-AA994*AD994</f>
        <v>0</v>
      </c>
      <c r="AI994" s="9">
        <f t="shared" ref="AI994" si="9395">(X994*AD991+Y994*AC991+Z994*AD994+AA994*AC994)</f>
        <v>63.679593679005137</v>
      </c>
      <c r="AJ994" s="2">
        <f t="shared" ref="AJ994" si="9396">X994*AE991+Z994*AE994-Y994*AF991-AA994*AF994</f>
        <v>40.759023538087149</v>
      </c>
      <c r="AK994" s="8">
        <f t="shared" ref="AK994" si="9397">(X994*AF991+Y994*AE991+Z994*AF994+AA994*AE994)</f>
        <v>0</v>
      </c>
      <c r="AM994" s="1">
        <v>0</v>
      </c>
      <c r="AN994" s="9">
        <f t="shared" ref="AN994" si="9398">$AN$9*$B991</f>
        <v>3.628952</v>
      </c>
      <c r="AO994" s="2">
        <v>1</v>
      </c>
      <c r="AP994" s="8">
        <v>0</v>
      </c>
      <c r="AR994" s="1">
        <f t="shared" ref="AR994" si="9399">AH994*AM991+AJ994*AM994-AI994*AN991-AK994*AN994</f>
        <v>0</v>
      </c>
      <c r="AS994" s="9">
        <f t="shared" ref="AS994" si="9400">(AH994*AN991+AI994*AM991+AJ994*AN994+AK994*AM994)</f>
        <v>211.59213366559356</v>
      </c>
      <c r="AT994" s="2">
        <f t="shared" ref="AT994" si="9401">AH994*AO991+AJ994*AO994-AI994*AP991-AK994*AP994</f>
        <v>40.759023538087149</v>
      </c>
      <c r="AU994" s="8">
        <f t="shared" ref="AU994" si="9402">(AH994*AP991+AI994*AO991+AJ994*AP994+AK994*AO994)</f>
        <v>0</v>
      </c>
      <c r="AV994" s="20"/>
      <c r="AW994" s="1">
        <v>0</v>
      </c>
      <c r="AX994" s="9">
        <v>0</v>
      </c>
      <c r="AY994" s="2">
        <v>1</v>
      </c>
      <c r="AZ994" s="8">
        <v>0</v>
      </c>
      <c r="BB994" s="1">
        <f t="shared" ref="BB994" si="9403">AR994*AW991+AT994*AW994-AS994*AX991-AU994*AX994</f>
        <v>0</v>
      </c>
      <c r="BC994" s="9">
        <f t="shared" ref="BC994" si="9404">(AR994*AX991+AS994*AW991+AT994*AX994+AU994*AW994)</f>
        <v>211.59213366559356</v>
      </c>
      <c r="BD994" s="2">
        <f t="shared" ref="BD994" si="9405">AR994*AY991+AT994*AY994-AS994*AZ991-AU994*AZ994</f>
        <v>174.41108986950309</v>
      </c>
      <c r="BE994" s="8">
        <f t="shared" ref="BE994" si="9406">(AR994*AZ991+AS994*AY991+AT994*AZ994+AU994*AY994)</f>
        <v>0</v>
      </c>
      <c r="BG994" s="1">
        <v>0</v>
      </c>
      <c r="BH994" s="9">
        <f t="shared" ref="BH994" si="9407">$BH$9*$B991</f>
        <v>2.3742399999999999</v>
      </c>
      <c r="BI994" s="2">
        <v>1</v>
      </c>
      <c r="BJ994" s="8">
        <v>0</v>
      </c>
      <c r="BK994" s="20"/>
      <c r="BL994" s="1">
        <f t="shared" ref="BL994" si="9408">BB994*BG991+BD994*BG994-BC994*BH991-BE994*BH994</f>
        <v>0</v>
      </c>
      <c r="BM994" s="9">
        <f t="shared" ref="BM994" si="9409">(BB994*BH991+BC994*BG991+BD994*BH994+BE994*BG994)</f>
        <v>625.68591967736256</v>
      </c>
      <c r="BN994" s="2">
        <f t="shared" ref="BN994" si="9410">BB994*BI991+BD994*BI994-BC994*BJ991-BE994*BJ994</f>
        <v>174.41108986950309</v>
      </c>
      <c r="BO994" s="8">
        <f t="shared" ref="BO994" si="9411">(BB994*BJ991+BC994*BI991+BD994*BJ994+BE994*BI994)</f>
        <v>0</v>
      </c>
      <c r="BP994" s="20"/>
      <c r="BQ994" s="18">
        <f t="shared" ref="BQ994:BQ1057" si="9412">1/$BR$9</f>
        <v>1</v>
      </c>
      <c r="BR994" s="25">
        <v>0</v>
      </c>
      <c r="BS994" s="19">
        <v>1</v>
      </c>
      <c r="BT994" s="24">
        <v>0</v>
      </c>
      <c r="BV994" s="1">
        <f t="shared" ref="BV994" si="9413">BL994*BQ991+BN994*BQ994-BM994*BR991-BO994*BR994</f>
        <v>174.41108986950309</v>
      </c>
      <c r="BW994" s="9">
        <f t="shared" ref="BW994" si="9414">(BL994*BR991+BM994*BQ991+BN994*BR994+BO994*BQ994)</f>
        <v>625.68591967736256</v>
      </c>
      <c r="BX994" s="2">
        <f t="shared" ref="BX994" si="9415">BL994*BS991+BN994*BS994-BM994*BT991-BO994*BT994</f>
        <v>174.41108986950309</v>
      </c>
      <c r="BY994" s="8">
        <f t="shared" ref="BY994" si="9416">(BL994*BT991+BM994*BS991+BN994*BT994+BO994*BS994)</f>
        <v>0</v>
      </c>
      <c r="CA994" s="56">
        <f t="shared" ref="CA994" si="9417">(180/PI())*ATAN(-1*(BW991+BW994)/(BV991+BV994))</f>
        <v>-58.84795419591098</v>
      </c>
      <c r="CC994" s="117">
        <f t="shared" ref="CC994" si="9418">20*LOG(((1-(10^(CA991/20)^2)*(1-((1-CC991)/(1+CC991))^2))^0.5))</f>
        <v>-2.6052025923073804E-5</v>
      </c>
      <c r="CD994" s="13"/>
      <c r="CE994" s="33"/>
      <c r="CF994" s="33"/>
      <c r="CG994" s="33"/>
      <c r="CH994" s="33"/>
    </row>
    <row r="995" spans="2:86" ht="18.600000000000001" customHeight="1"/>
    <row r="996" spans="2:86" ht="18.600000000000001" customHeight="1" thickBot="1">
      <c r="E996" s="6" t="s">
        <v>3</v>
      </c>
      <c r="J996" s="6" t="s">
        <v>5</v>
      </c>
      <c r="O996" s="6" t="s">
        <v>10</v>
      </c>
      <c r="T996" s="6" t="s">
        <v>6</v>
      </c>
      <c r="Y996" s="6" t="s">
        <v>11</v>
      </c>
      <c r="AD996" s="6" t="s">
        <v>12</v>
      </c>
      <c r="AI996" s="6" t="s">
        <v>13</v>
      </c>
      <c r="AN996" s="6" t="s">
        <v>14</v>
      </c>
      <c r="AS996" s="6" t="s">
        <v>15</v>
      </c>
      <c r="AX996" s="6" t="s">
        <v>19</v>
      </c>
      <c r="BC996" s="6" t="s">
        <v>17</v>
      </c>
      <c r="BH996" s="6" t="s">
        <v>20</v>
      </c>
      <c r="BM996" s="6" t="s">
        <v>18</v>
      </c>
      <c r="BQ996" s="26" t="s">
        <v>16</v>
      </c>
      <c r="BR996" s="26"/>
      <c r="BS996" s="21"/>
      <c r="BT996" s="21"/>
      <c r="BU996" s="21"/>
      <c r="BV996" s="21"/>
      <c r="BW996" s="26" t="s">
        <v>21</v>
      </c>
      <c r="BX996" s="21"/>
      <c r="BY996" s="21"/>
    </row>
    <row r="997" spans="2:86" ht="18.600000000000001" customHeight="1" thickBot="1">
      <c r="B997" s="11"/>
      <c r="D997" s="266" t="s">
        <v>113</v>
      </c>
      <c r="E997" s="267"/>
      <c r="F997" s="268" t="s">
        <v>114</v>
      </c>
      <c r="G997" s="269"/>
      <c r="H997" s="237"/>
      <c r="I997" s="262" t="s">
        <v>0</v>
      </c>
      <c r="J997" s="263"/>
      <c r="K997" s="264" t="s">
        <v>1</v>
      </c>
      <c r="L997" s="265"/>
      <c r="M997" s="21"/>
      <c r="N997" s="262" t="s">
        <v>115</v>
      </c>
      <c r="O997" s="263"/>
      <c r="P997" s="264" t="s">
        <v>116</v>
      </c>
      <c r="Q997" s="265"/>
      <c r="R997" s="21"/>
      <c r="S997" s="266" t="s">
        <v>117</v>
      </c>
      <c r="T997" s="267"/>
      <c r="U997" s="268" t="s">
        <v>118</v>
      </c>
      <c r="V997" s="269"/>
      <c r="W997" s="20"/>
      <c r="X997" s="262" t="s">
        <v>119</v>
      </c>
      <c r="Y997" s="263"/>
      <c r="Z997" s="264" t="s">
        <v>120</v>
      </c>
      <c r="AA997" s="265"/>
      <c r="AB997" s="20"/>
      <c r="AC997" s="262" t="s">
        <v>121</v>
      </c>
      <c r="AD997" s="263"/>
      <c r="AE997" s="264" t="s">
        <v>7</v>
      </c>
      <c r="AF997" s="265"/>
      <c r="AG997" s="20"/>
      <c r="AH997" s="262" t="s">
        <v>122</v>
      </c>
      <c r="AI997" s="263"/>
      <c r="AJ997" s="264" t="s">
        <v>123</v>
      </c>
      <c r="AK997" s="265"/>
      <c r="AL997" s="20"/>
      <c r="AM997" s="266" t="s">
        <v>124</v>
      </c>
      <c r="AN997" s="267"/>
      <c r="AO997" s="268" t="s">
        <v>125</v>
      </c>
      <c r="AP997" s="269"/>
      <c r="AQ997" s="21"/>
      <c r="AR997" s="262" t="s">
        <v>126</v>
      </c>
      <c r="AS997" s="263"/>
      <c r="AT997" s="264" t="s">
        <v>2</v>
      </c>
      <c r="AU997" s="265"/>
      <c r="AV997" s="41"/>
      <c r="AW997" s="262" t="s">
        <v>127</v>
      </c>
      <c r="AX997" s="263"/>
      <c r="AY997" s="264" t="s">
        <v>128</v>
      </c>
      <c r="AZ997" s="265"/>
      <c r="BA997" s="20"/>
      <c r="BB997" s="262" t="s">
        <v>129</v>
      </c>
      <c r="BC997" s="263"/>
      <c r="BD997" s="264" t="s">
        <v>130</v>
      </c>
      <c r="BE997" s="265"/>
      <c r="BF997" s="41"/>
      <c r="BG997" s="266" t="s">
        <v>131</v>
      </c>
      <c r="BH997" s="267"/>
      <c r="BI997" s="268" t="s">
        <v>132</v>
      </c>
      <c r="BJ997" s="269"/>
      <c r="BK997" s="41"/>
      <c r="BL997" s="262" t="s">
        <v>133</v>
      </c>
      <c r="BM997" s="263"/>
      <c r="BN997" s="264" t="s">
        <v>134</v>
      </c>
      <c r="BO997" s="265"/>
      <c r="BP997" s="41"/>
      <c r="BQ997" s="262" t="s">
        <v>135</v>
      </c>
      <c r="BR997" s="263"/>
      <c r="BS997" s="264" t="s">
        <v>136</v>
      </c>
      <c r="BT997" s="265"/>
      <c r="BU997" s="20"/>
      <c r="BV997" s="262" t="s">
        <v>137</v>
      </c>
      <c r="BW997" s="263"/>
      <c r="BX997" s="264" t="s">
        <v>138</v>
      </c>
      <c r="BY997" s="265"/>
      <c r="CA997" s="27" t="s">
        <v>8</v>
      </c>
      <c r="CC997" s="113" t="s">
        <v>74</v>
      </c>
      <c r="CD997" s="13"/>
      <c r="CE997" s="33"/>
      <c r="CF997" s="33"/>
      <c r="CG997" s="33"/>
      <c r="CH997" s="33"/>
    </row>
    <row r="998" spans="2:86" ht="18.600000000000001" customHeight="1" thickTop="1" thickBot="1">
      <c r="B998" s="37">
        <v>2.86</v>
      </c>
      <c r="D998" s="1">
        <v>1</v>
      </c>
      <c r="E998" s="7">
        <v>0</v>
      </c>
      <c r="F998" s="2">
        <v>0</v>
      </c>
      <c r="G998" s="8">
        <v>0</v>
      </c>
      <c r="I998" s="1">
        <v>1</v>
      </c>
      <c r="J998" s="9">
        <v>0</v>
      </c>
      <c r="K998" s="2">
        <v>0</v>
      </c>
      <c r="L998" s="8">
        <f t="shared" ref="L998:L1061" si="9419">IF(0=(1-$J$9*$K$9*$B998^2),10^18,$B998*$K$9/(1-$J$9*$K$9*$B998^2))</f>
        <v>-3.8184540165689365</v>
      </c>
      <c r="N998" s="1">
        <f t="shared" ref="N998" si="9420">D998*I998+F998*I1001-E998*J998-G998*J1001</f>
        <v>1</v>
      </c>
      <c r="O998" s="9">
        <f t="shared" ref="O998" si="9421">(D998*J998+E998*I998+F998*J1001+G998*I1001)</f>
        <v>0</v>
      </c>
      <c r="P998" s="2">
        <f t="shared" ref="P998" si="9422">D998*K998+F998*K1001-E998*L998-G998*L1001</f>
        <v>0</v>
      </c>
      <c r="Q998" s="8">
        <f t="shared" ref="Q998" si="9423">(D998*L998+E998*K998+F998*L1001+G998*K1001)</f>
        <v>-3.8184540165689365</v>
      </c>
      <c r="S998" s="1">
        <v>1</v>
      </c>
      <c r="T998" s="7">
        <v>0</v>
      </c>
      <c r="U998" s="2">
        <v>0</v>
      </c>
      <c r="V998" s="8">
        <v>0</v>
      </c>
      <c r="X998" s="1">
        <f t="shared" ref="X998" si="9424">N998*S998+P998*S1001-O998*T998-Q998*T1001</f>
        <v>17.504572527988213</v>
      </c>
      <c r="Y998" s="9">
        <f t="shared" ref="Y998" si="9425">(N998*T998+O998*S998+P998*T1001+Q998*S1001)</f>
        <v>0</v>
      </c>
      <c r="Z998" s="2">
        <f t="shared" ref="Z998" si="9426">N998*U998+P998*U1001-O998*V998-Q998*V1001</f>
        <v>0</v>
      </c>
      <c r="AA998" s="8">
        <f t="shared" ref="AA998" si="9427">(N998*V998+O998*U998+P998*V1001+Q998*U1001)</f>
        <v>-3.8184540165689365</v>
      </c>
      <c r="AB998" s="20"/>
      <c r="AC998" s="1">
        <v>1</v>
      </c>
      <c r="AD998" s="9">
        <v>0</v>
      </c>
      <c r="AE998" s="2">
        <v>0</v>
      </c>
      <c r="AF998" s="8">
        <f t="shared" ref="AF998:AF1061" si="9428">IF(0=(1-$AE$9*$AD$9*$B998^2),10^18,$B998*$AE$9/(1-$AE$9*$AD$9*$B998^2))</f>
        <v>-0.41519315858409234</v>
      </c>
      <c r="AH998" s="1">
        <f t="shared" ref="AH998" si="9429">X998*AC998+Z998*AC1001-Y998*AD998-AA998*AD1001</f>
        <v>17.504572527988213</v>
      </c>
      <c r="AI998" s="9">
        <f t="shared" ref="AI998" si="9430">(X998*AD998+Y998*AC998+Z998*AD1001+AA998*AC1001)</f>
        <v>0</v>
      </c>
      <c r="AJ998" s="2">
        <f t="shared" ref="AJ998" si="9431">X998*AE998+Z998*AE1001-Y998*AF998-AA998*AF1001</f>
        <v>0</v>
      </c>
      <c r="AK998" s="8">
        <f t="shared" ref="AK998" si="9432">(X998*AF998+Y998*AE998+Z998*AF1001+AA998*AE1001)</f>
        <v>-11.086232774128693</v>
      </c>
      <c r="AM998" s="1">
        <v>1</v>
      </c>
      <c r="AN998" s="7">
        <v>0</v>
      </c>
      <c r="AO998" s="2">
        <v>0</v>
      </c>
      <c r="AP998" s="8">
        <v>0</v>
      </c>
      <c r="AR998" s="1">
        <f t="shared" ref="AR998" si="9433">AH998*AM998+AJ998*AM1001-AI998*AN998-AK998*AN1001</f>
        <v>58.019298890903713</v>
      </c>
      <c r="AS998" s="9">
        <f t="shared" ref="AS998" si="9434">(AH998*AN998+AI998*AM998+AJ998*AN1001+AK998*AM1001)</f>
        <v>0</v>
      </c>
      <c r="AT998" s="2">
        <f t="shared" ref="AT998" si="9435">AH998*AO998+AJ998*AO1001-AI998*AP998-AK998*AP1001</f>
        <v>0</v>
      </c>
      <c r="AU998" s="8">
        <f t="shared" ref="AU998" si="9436">(AH998*AP998+AI998*AO998+AJ998*AP1001+AK998*AO1001)</f>
        <v>-11.086232774128693</v>
      </c>
      <c r="AV998" s="20"/>
      <c r="AW998" s="1">
        <v>1</v>
      </c>
      <c r="AX998" s="9">
        <v>0</v>
      </c>
      <c r="AY998" s="2">
        <v>0</v>
      </c>
      <c r="AZ998" s="8">
        <f t="shared" ref="AZ998:AZ1061" si="9437">IF(0=(1-$AX$9*$AY$9*$B998^2),10^18,$B998*$AY$9/(1-$AX$9*$AY$9*$B998^2))</f>
        <v>-0.62481651784538128</v>
      </c>
      <c r="BB998" s="1">
        <f t="shared" ref="BB998" si="9438">AR998*AW998+AT998*AW1001-AS998*AX998-AU998*AX1001</f>
        <v>58.019298890903713</v>
      </c>
      <c r="BC998" s="9">
        <f t="shared" ref="BC998" si="9439">(AR998*AX998+AS998*AW998+AT998*AX1001+AU998*AW1001)</f>
        <v>0</v>
      </c>
      <c r="BD998" s="2">
        <f t="shared" ref="BD998" si="9440">AR998*AY998+AT998*AY1001-AS998*AZ998-AU998*AZ1001</f>
        <v>0</v>
      </c>
      <c r="BE998" s="8">
        <f t="shared" ref="BE998" si="9441">(AR998*AZ998+AS998*AY998+AT998*AZ1001+AU998*AY1001)</f>
        <v>-47.337649074973541</v>
      </c>
      <c r="BG998" s="1">
        <v>1</v>
      </c>
      <c r="BH998" s="7">
        <v>0</v>
      </c>
      <c r="BI998" s="2">
        <v>0</v>
      </c>
      <c r="BJ998" s="8">
        <v>0</v>
      </c>
      <c r="BK998" s="20"/>
      <c r="BL998" s="1">
        <f t="shared" ref="BL998" si="9442">BB998*BG998+BD998*BG1001-BC998*BH998-BE998*BH1001</f>
        <v>171.20172432320243</v>
      </c>
      <c r="BM998" s="9">
        <f t="shared" ref="BM998" si="9443">(BB998*BH998+BC998*BG998+BD998*BH1001+BE998*BG1001)</f>
        <v>0</v>
      </c>
      <c r="BN998" s="2">
        <f t="shared" ref="BN998" si="9444">BB998*BI998+BD998*BI1001-BC998*BJ998-BE998*BJ1001</f>
        <v>0</v>
      </c>
      <c r="BO998" s="8">
        <f t="shared" ref="BO998" si="9445">(BB998*BJ998+BC998*BI998+BD998*BJ1001+BE998*BI1001)</f>
        <v>-47.337649074973541</v>
      </c>
      <c r="BP998" s="20"/>
      <c r="BQ998" s="16">
        <v>1</v>
      </c>
      <c r="BR998" s="23">
        <v>0</v>
      </c>
      <c r="BS998" s="14">
        <v>0</v>
      </c>
      <c r="BT998" s="22">
        <v>0</v>
      </c>
      <c r="BV998" s="1">
        <f t="shared" ref="BV998" si="9446">BL998*BQ998+BN998*BQ1001-BM998*BR998-BO998*BR1001</f>
        <v>171.20172432320243</v>
      </c>
      <c r="BW998" s="9">
        <f t="shared" ref="BW998" si="9447">(BL998*BR998+BM998*BQ998+BN998*BR1001+BO998*BQ1001)</f>
        <v>-47.337649074973541</v>
      </c>
      <c r="BX998" s="2">
        <f t="shared" ref="BX998" si="9448">BL998*BS998+BN998*BS1001-BM998*BT998-BO998*BT1001</f>
        <v>0</v>
      </c>
      <c r="BY998" s="8">
        <f t="shared" ref="BY998" si="9449">(BL998*BT998+BM998*BS998+BN998*BT1001+BO998*BS1001)</f>
        <v>-47.337649074973541</v>
      </c>
      <c r="CA998" s="28">
        <f t="shared" ref="CA998" si="9450">20*LOG(((1+$BR$9)/$BR$9)/((BV998+BV1001)^2+(BW998+BW1001)^2)^0.5)</f>
        <v>-50.455098809961108</v>
      </c>
      <c r="CC998" s="114">
        <f t="shared" ref="CC998" si="9451">((BV998^2+BW998^2)^0.5)/((BV1001^2+BW1001^2)^0.5)</f>
        <v>0.27651648495053643</v>
      </c>
      <c r="CD998" s="13"/>
      <c r="CE998" s="33"/>
      <c r="CF998" s="33"/>
      <c r="CG998" s="33"/>
      <c r="CH998" s="33"/>
    </row>
    <row r="999" spans="2:86" ht="18.600000000000001" customHeight="1" thickBot="1">
      <c r="D999" s="3"/>
      <c r="G999" s="4"/>
      <c r="I999" s="3"/>
      <c r="L999" s="4"/>
      <c r="N999" s="3"/>
      <c r="Q999" s="4"/>
      <c r="S999" s="3"/>
      <c r="V999" s="4"/>
      <c r="X999" s="3"/>
      <c r="AA999" s="4"/>
      <c r="AC999" s="3"/>
      <c r="AF999" s="4"/>
      <c r="AH999" s="3"/>
      <c r="AK999" s="4"/>
      <c r="AM999" s="3"/>
      <c r="AP999" s="4"/>
      <c r="AR999" s="3"/>
      <c r="AU999" s="4"/>
      <c r="AW999" s="3"/>
      <c r="AZ999" s="4"/>
      <c r="BB999" s="3"/>
      <c r="BE999" s="4"/>
      <c r="BG999" s="3"/>
      <c r="BJ999" s="4"/>
      <c r="BL999" s="3"/>
      <c r="BO999" s="4"/>
      <c r="BQ999" s="16"/>
      <c r="BR999" s="14"/>
      <c r="BS999" s="14"/>
      <c r="BT999" s="17"/>
      <c r="BV999" s="3"/>
      <c r="BY999" s="4"/>
      <c r="CC999" s="115"/>
      <c r="CD999" s="13"/>
      <c r="CE999" s="33"/>
      <c r="CF999" s="33"/>
      <c r="CG999" s="33"/>
      <c r="CH999" s="33"/>
    </row>
    <row r="1000" spans="2:86" ht="18.600000000000001" customHeight="1" thickBot="1">
      <c r="D1000" s="271" t="s">
        <v>141</v>
      </c>
      <c r="E1000" s="272"/>
      <c r="F1000" s="273" t="s">
        <v>142</v>
      </c>
      <c r="G1000" s="274"/>
      <c r="H1000" s="237"/>
      <c r="I1000" s="271" t="s">
        <v>143</v>
      </c>
      <c r="J1000" s="272"/>
      <c r="K1000" s="273" t="s">
        <v>144</v>
      </c>
      <c r="L1000" s="274"/>
      <c r="N1000" s="262" t="s">
        <v>145</v>
      </c>
      <c r="O1000" s="263"/>
      <c r="P1000" s="264" t="s">
        <v>146</v>
      </c>
      <c r="Q1000" s="265"/>
      <c r="S1000" s="271" t="s">
        <v>147</v>
      </c>
      <c r="T1000" s="272"/>
      <c r="U1000" s="273" t="s">
        <v>148</v>
      </c>
      <c r="V1000" s="274"/>
      <c r="W1000" s="20"/>
      <c r="X1000" s="262" t="s">
        <v>149</v>
      </c>
      <c r="Y1000" s="263"/>
      <c r="Z1000" s="264" t="s">
        <v>150</v>
      </c>
      <c r="AA1000" s="265"/>
      <c r="AB1000" s="20"/>
      <c r="AC1000" s="271" t="s">
        <v>151</v>
      </c>
      <c r="AD1000" s="272"/>
      <c r="AE1000" s="273" t="s">
        <v>152</v>
      </c>
      <c r="AF1000" s="274"/>
      <c r="AG1000" s="20"/>
      <c r="AH1000" s="262" t="s">
        <v>153</v>
      </c>
      <c r="AI1000" s="263"/>
      <c r="AJ1000" s="264" t="s">
        <v>154</v>
      </c>
      <c r="AK1000" s="265"/>
      <c r="AL1000" s="20"/>
      <c r="AM1000" s="271" t="s">
        <v>155</v>
      </c>
      <c r="AN1000" s="272"/>
      <c r="AO1000" s="273" t="s">
        <v>156</v>
      </c>
      <c r="AP1000" s="274"/>
      <c r="AR1000" s="262" t="s">
        <v>157</v>
      </c>
      <c r="AS1000" s="263"/>
      <c r="AT1000" s="264" t="s">
        <v>158</v>
      </c>
      <c r="AU1000" s="265"/>
      <c r="AV1000" s="41"/>
      <c r="AW1000" s="271" t="s">
        <v>159</v>
      </c>
      <c r="AX1000" s="272"/>
      <c r="AY1000" s="273" t="s">
        <v>160</v>
      </c>
      <c r="AZ1000" s="274"/>
      <c r="BA1000" s="20"/>
      <c r="BB1000" s="262" t="s">
        <v>161</v>
      </c>
      <c r="BC1000" s="263"/>
      <c r="BD1000" s="264" t="s">
        <v>162</v>
      </c>
      <c r="BE1000" s="265"/>
      <c r="BF1000" s="41"/>
      <c r="BG1000" s="271" t="s">
        <v>163</v>
      </c>
      <c r="BH1000" s="272"/>
      <c r="BI1000" s="273" t="s">
        <v>164</v>
      </c>
      <c r="BJ1000" s="274"/>
      <c r="BK1000" s="41"/>
      <c r="BL1000" s="262" t="s">
        <v>165</v>
      </c>
      <c r="BM1000" s="263"/>
      <c r="BN1000" s="264" t="s">
        <v>166</v>
      </c>
      <c r="BO1000" s="265"/>
      <c r="BP1000" s="41"/>
      <c r="BQ1000" s="271" t="s">
        <v>167</v>
      </c>
      <c r="BR1000" s="272"/>
      <c r="BS1000" s="273" t="s">
        <v>168</v>
      </c>
      <c r="BT1000" s="274"/>
      <c r="BU1000" s="20"/>
      <c r="BV1000" s="262" t="s">
        <v>169</v>
      </c>
      <c r="BW1000" s="263"/>
      <c r="BX1000" s="264" t="s">
        <v>170</v>
      </c>
      <c r="BY1000" s="265"/>
      <c r="CA1000" s="55" t="s">
        <v>35</v>
      </c>
      <c r="CC1000" s="116" t="s">
        <v>75</v>
      </c>
      <c r="CD1000" s="13"/>
      <c r="CE1000" s="33"/>
      <c r="CF1000" s="33"/>
      <c r="CG1000" s="33"/>
      <c r="CH1000" s="33"/>
    </row>
    <row r="1001" spans="2:86" ht="18.600000000000001" customHeight="1" thickTop="1" thickBot="1">
      <c r="D1001" s="1">
        <v>0</v>
      </c>
      <c r="E1001" s="9">
        <f t="shared" ref="E1001" si="9452">$E$9*$B998</f>
        <v>3.3656480000000002</v>
      </c>
      <c r="F1001" s="2">
        <v>1</v>
      </c>
      <c r="G1001" s="8">
        <v>0</v>
      </c>
      <c r="I1001" s="1">
        <v>0</v>
      </c>
      <c r="J1001" s="9">
        <v>0</v>
      </c>
      <c r="K1001" s="2">
        <v>1</v>
      </c>
      <c r="L1001" s="8">
        <v>0</v>
      </c>
      <c r="N1001" s="1">
        <f t="shared" ref="N1001" si="9453">D1001*I998+F1001*I1001-E1001*J998-G1001*J1001</f>
        <v>0</v>
      </c>
      <c r="O1001" s="9">
        <f t="shared" ref="O1001" si="9454">(D1001*J998+E1001*I998+F1001*J1001+G1001*I1001)</f>
        <v>3.3656480000000002</v>
      </c>
      <c r="P1001" s="2">
        <f t="shared" ref="P1001" si="9455">D1001*K998+F1001*K1001-E1001*L998-G1001*L1001</f>
        <v>13.851572123957208</v>
      </c>
      <c r="Q1001" s="8">
        <f t="shared" ref="Q1001" si="9456">(D1001*L998+E1001*K998+F1001*L1001+G1001*K1001)</f>
        <v>0</v>
      </c>
      <c r="S1001" s="1">
        <v>0</v>
      </c>
      <c r="T1001" s="9">
        <f t="shared" ref="T1001" si="9457">$T$9*$B998</f>
        <v>4.3223180000000001</v>
      </c>
      <c r="U1001" s="2">
        <v>1</v>
      </c>
      <c r="V1001" s="8">
        <v>0</v>
      </c>
      <c r="X1001" s="1">
        <f t="shared" ref="X1001" si="9458">N1001*S998+P1001*S1001-O1001*T998-Q1001*T1001</f>
        <v>0</v>
      </c>
      <c r="Y1001" s="9">
        <f t="shared" ref="Y1001" si="9459">(N1001*T998+O1001*S998+P1001*T1001+Q1001*S1001)</f>
        <v>63.236547519678474</v>
      </c>
      <c r="Z1001" s="2">
        <f t="shared" ref="Z1001" si="9460">N1001*U998+P1001*U1001-O1001*V998-Q1001*V1001</f>
        <v>13.851572123957208</v>
      </c>
      <c r="AA1001" s="8">
        <f t="shared" ref="AA1001" si="9461">(N1001*V998+O1001*U998+P1001*V1001+Q1001*U1001)</f>
        <v>0</v>
      </c>
      <c r="AB1001" s="20"/>
      <c r="AC1001" s="1">
        <v>0</v>
      </c>
      <c r="AD1001" s="9">
        <v>0</v>
      </c>
      <c r="AE1001" s="2">
        <v>1</v>
      </c>
      <c r="AF1001" s="8">
        <v>0</v>
      </c>
      <c r="AH1001" s="1">
        <f t="shared" ref="AH1001" si="9462">X1001*AC998+Z1001*AC1001-Y1001*AD998-AA1001*AD1001</f>
        <v>0</v>
      </c>
      <c r="AI1001" s="9">
        <f t="shared" ref="AI1001" si="9463">(X1001*AD998+Y1001*AC998+Z1001*AD1001+AA1001*AC1001)</f>
        <v>63.236547519678474</v>
      </c>
      <c r="AJ1001" s="2">
        <f t="shared" ref="AJ1001" si="9464">X1001*AE998+Z1001*AE1001-Y1001*AF998-AA1001*AF1001</f>
        <v>40.106954026605564</v>
      </c>
      <c r="AK1001" s="8">
        <f t="shared" ref="AK1001" si="9465">(X1001*AF998+Y1001*AE998+Z1001*AF1001+AA1001*AE1001)</f>
        <v>0</v>
      </c>
      <c r="AM1001" s="1">
        <v>0</v>
      </c>
      <c r="AN1001" s="9">
        <f t="shared" ref="AN1001" si="9466">$AN$9*$B998</f>
        <v>3.6545079999999999</v>
      </c>
      <c r="AO1001" s="2">
        <v>1</v>
      </c>
      <c r="AP1001" s="8">
        <v>0</v>
      </c>
      <c r="AR1001" s="1">
        <f t="shared" ref="AR1001" si="9467">AH1001*AM998+AJ1001*AM1001-AI1001*AN998-AK1001*AN1001</f>
        <v>0</v>
      </c>
      <c r="AS1001" s="9">
        <f t="shared" ref="AS1001" si="9468">(AH1001*AN998+AI1001*AM998+AJ1001*AN1001+AK1001*AM1001)</f>
        <v>209.80773186554072</v>
      </c>
      <c r="AT1001" s="2">
        <f t="shared" ref="AT1001" si="9469">AH1001*AO998+AJ1001*AO1001-AI1001*AP998-AK1001*AP1001</f>
        <v>40.106954026605564</v>
      </c>
      <c r="AU1001" s="8">
        <f t="shared" ref="AU1001" si="9470">(AH1001*AP998+AI1001*AO998+AJ1001*AP1001+AK1001*AO1001)</f>
        <v>0</v>
      </c>
      <c r="AV1001" s="20"/>
      <c r="AW1001" s="1">
        <v>0</v>
      </c>
      <c r="AX1001" s="9">
        <v>0</v>
      </c>
      <c r="AY1001" s="2">
        <v>1</v>
      </c>
      <c r="AZ1001" s="8">
        <v>0</v>
      </c>
      <c r="BB1001" s="1">
        <f t="shared" ref="BB1001" si="9471">AR1001*AW998+AT1001*AW1001-AS1001*AX998-AU1001*AX1001</f>
        <v>0</v>
      </c>
      <c r="BC1001" s="9">
        <f t="shared" ref="BC1001" si="9472">(AR1001*AX998+AS1001*AW998+AT1001*AX1001+AU1001*AW1001)</f>
        <v>209.80773186554072</v>
      </c>
      <c r="BD1001" s="2">
        <f t="shared" ref="BD1001" si="9473">AR1001*AY998+AT1001*AY1001-AS1001*AZ998-AU1001*AZ1001</f>
        <v>171.19829046787015</v>
      </c>
      <c r="BE1001" s="8">
        <f t="shared" ref="BE1001" si="9474">(AR1001*AZ998+AS1001*AY998+AT1001*AZ1001+AU1001*AY1001)</f>
        <v>0</v>
      </c>
      <c r="BG1001" s="1">
        <v>0</v>
      </c>
      <c r="BH1001" s="9">
        <f t="shared" ref="BH1001" si="9475">$BH$9*$B998</f>
        <v>2.3909599999999998</v>
      </c>
      <c r="BI1001" s="2">
        <v>1</v>
      </c>
      <c r="BJ1001" s="8">
        <v>0</v>
      </c>
      <c r="BK1001" s="20"/>
      <c r="BL1001" s="1">
        <f t="shared" ref="BL1001" si="9476">BB1001*BG998+BD1001*BG1001-BC1001*BH998-BE1001*BH1001</f>
        <v>0</v>
      </c>
      <c r="BM1001" s="9">
        <f t="shared" ref="BM1001" si="9477">(BB1001*BH998+BC1001*BG998+BD1001*BH1001+BE1001*BG1001)</f>
        <v>619.13599644259955</v>
      </c>
      <c r="BN1001" s="2">
        <f t="shared" ref="BN1001" si="9478">BB1001*BI998+BD1001*BI1001-BC1001*BJ998-BE1001*BJ1001</f>
        <v>171.19829046787015</v>
      </c>
      <c r="BO1001" s="8">
        <f t="shared" ref="BO1001" si="9479">(BB1001*BJ998+BC1001*BI998+BD1001*BJ1001+BE1001*BI1001)</f>
        <v>0</v>
      </c>
      <c r="BP1001" s="20"/>
      <c r="BQ1001" s="18">
        <f t="shared" ref="BQ1001:BQ1064" si="9480">1/$BR$9</f>
        <v>1</v>
      </c>
      <c r="BR1001" s="25">
        <v>0</v>
      </c>
      <c r="BS1001" s="19">
        <v>1</v>
      </c>
      <c r="BT1001" s="24">
        <v>0</v>
      </c>
      <c r="BV1001" s="1">
        <f t="shared" ref="BV1001" si="9481">BL1001*BQ998+BN1001*BQ1001-BM1001*BR998-BO1001*BR1001</f>
        <v>171.19829046787015</v>
      </c>
      <c r="BW1001" s="9">
        <f t="shared" ref="BW1001" si="9482">(BL1001*BR998+BM1001*BQ998+BN1001*BR1001+BO1001*BQ1001)</f>
        <v>619.13599644259955</v>
      </c>
      <c r="BX1001" s="2">
        <f t="shared" ref="BX1001" si="9483">BL1001*BS998+BN1001*BS1001-BM1001*BT998-BO1001*BT1001</f>
        <v>171.19829046787015</v>
      </c>
      <c r="BY1001" s="8">
        <f t="shared" ref="BY1001" si="9484">(BL1001*BT998+BM1001*BS998+BN1001*BT1001+BO1001*BS1001)</f>
        <v>0</v>
      </c>
      <c r="CA1001" s="56">
        <f t="shared" ref="CA1001" si="9485">(180/PI())*ATAN(-1*(BW998+BW1001)/(BV998+BV1001))</f>
        <v>-59.08629691559495</v>
      </c>
      <c r="CC1001" s="117">
        <f t="shared" ref="CC1001" si="9486">20*LOG(((1-(10^(CA998/20)^2)*(1-((1-CC998)/(1+CC998))^2))^0.5))</f>
        <v>-2.6546295300611763E-5</v>
      </c>
      <c r="CD1001" s="13"/>
      <c r="CE1001" s="33"/>
      <c r="CF1001" s="33"/>
      <c r="CG1001" s="33"/>
      <c r="CH1001" s="33"/>
    </row>
    <row r="1002" spans="2:86" ht="18.600000000000001" customHeight="1"/>
    <row r="1003" spans="2:86" ht="18.600000000000001" customHeight="1" thickBot="1">
      <c r="E1003" s="6" t="s">
        <v>3</v>
      </c>
      <c r="J1003" s="6" t="s">
        <v>5</v>
      </c>
      <c r="O1003" s="6" t="s">
        <v>10</v>
      </c>
      <c r="T1003" s="6" t="s">
        <v>6</v>
      </c>
      <c r="Y1003" s="6" t="s">
        <v>11</v>
      </c>
      <c r="AD1003" s="6" t="s">
        <v>12</v>
      </c>
      <c r="AI1003" s="6" t="s">
        <v>13</v>
      </c>
      <c r="AN1003" s="6" t="s">
        <v>14</v>
      </c>
      <c r="AS1003" s="6" t="s">
        <v>15</v>
      </c>
      <c r="AX1003" s="6" t="s">
        <v>19</v>
      </c>
      <c r="BC1003" s="6" t="s">
        <v>17</v>
      </c>
      <c r="BH1003" s="6" t="s">
        <v>20</v>
      </c>
      <c r="BM1003" s="6" t="s">
        <v>18</v>
      </c>
      <c r="BQ1003" s="26" t="s">
        <v>16</v>
      </c>
      <c r="BR1003" s="26"/>
      <c r="BS1003" s="21"/>
      <c r="BT1003" s="21"/>
      <c r="BU1003" s="21"/>
      <c r="BV1003" s="21"/>
      <c r="BW1003" s="26" t="s">
        <v>21</v>
      </c>
      <c r="BX1003" s="21"/>
      <c r="BY1003" s="21"/>
    </row>
    <row r="1004" spans="2:86" ht="18.600000000000001" customHeight="1" thickBot="1">
      <c r="B1004" s="11"/>
      <c r="D1004" s="266" t="s">
        <v>113</v>
      </c>
      <c r="E1004" s="267"/>
      <c r="F1004" s="268" t="s">
        <v>114</v>
      </c>
      <c r="G1004" s="269"/>
      <c r="H1004" s="237"/>
      <c r="I1004" s="262" t="s">
        <v>0</v>
      </c>
      <c r="J1004" s="263"/>
      <c r="K1004" s="264" t="s">
        <v>1</v>
      </c>
      <c r="L1004" s="265"/>
      <c r="M1004" s="21"/>
      <c r="N1004" s="262" t="s">
        <v>115</v>
      </c>
      <c r="O1004" s="263"/>
      <c r="P1004" s="264" t="s">
        <v>116</v>
      </c>
      <c r="Q1004" s="265"/>
      <c r="R1004" s="21"/>
      <c r="S1004" s="266" t="s">
        <v>117</v>
      </c>
      <c r="T1004" s="267"/>
      <c r="U1004" s="268" t="s">
        <v>118</v>
      </c>
      <c r="V1004" s="269"/>
      <c r="W1004" s="20"/>
      <c r="X1004" s="262" t="s">
        <v>119</v>
      </c>
      <c r="Y1004" s="263"/>
      <c r="Z1004" s="264" t="s">
        <v>120</v>
      </c>
      <c r="AA1004" s="265"/>
      <c r="AB1004" s="20"/>
      <c r="AC1004" s="262" t="s">
        <v>121</v>
      </c>
      <c r="AD1004" s="263"/>
      <c r="AE1004" s="264" t="s">
        <v>7</v>
      </c>
      <c r="AF1004" s="265"/>
      <c r="AG1004" s="20"/>
      <c r="AH1004" s="262" t="s">
        <v>122</v>
      </c>
      <c r="AI1004" s="263"/>
      <c r="AJ1004" s="264" t="s">
        <v>123</v>
      </c>
      <c r="AK1004" s="265"/>
      <c r="AL1004" s="20"/>
      <c r="AM1004" s="266" t="s">
        <v>124</v>
      </c>
      <c r="AN1004" s="267"/>
      <c r="AO1004" s="268" t="s">
        <v>125</v>
      </c>
      <c r="AP1004" s="269"/>
      <c r="AQ1004" s="21"/>
      <c r="AR1004" s="262" t="s">
        <v>126</v>
      </c>
      <c r="AS1004" s="263"/>
      <c r="AT1004" s="264" t="s">
        <v>2</v>
      </c>
      <c r="AU1004" s="265"/>
      <c r="AV1004" s="41"/>
      <c r="AW1004" s="262" t="s">
        <v>127</v>
      </c>
      <c r="AX1004" s="263"/>
      <c r="AY1004" s="264" t="s">
        <v>128</v>
      </c>
      <c r="AZ1004" s="265"/>
      <c r="BA1004" s="20"/>
      <c r="BB1004" s="262" t="s">
        <v>129</v>
      </c>
      <c r="BC1004" s="263"/>
      <c r="BD1004" s="264" t="s">
        <v>130</v>
      </c>
      <c r="BE1004" s="265"/>
      <c r="BF1004" s="41"/>
      <c r="BG1004" s="266" t="s">
        <v>131</v>
      </c>
      <c r="BH1004" s="267"/>
      <c r="BI1004" s="268" t="s">
        <v>132</v>
      </c>
      <c r="BJ1004" s="269"/>
      <c r="BK1004" s="41"/>
      <c r="BL1004" s="262" t="s">
        <v>133</v>
      </c>
      <c r="BM1004" s="263"/>
      <c r="BN1004" s="264" t="s">
        <v>134</v>
      </c>
      <c r="BO1004" s="265"/>
      <c r="BP1004" s="41"/>
      <c r="BQ1004" s="262" t="s">
        <v>135</v>
      </c>
      <c r="BR1004" s="263"/>
      <c r="BS1004" s="264" t="s">
        <v>136</v>
      </c>
      <c r="BT1004" s="265"/>
      <c r="BU1004" s="20"/>
      <c r="BV1004" s="262" t="s">
        <v>137</v>
      </c>
      <c r="BW1004" s="263"/>
      <c r="BX1004" s="264" t="s">
        <v>138</v>
      </c>
      <c r="BY1004" s="265"/>
      <c r="CA1004" s="27" t="s">
        <v>8</v>
      </c>
      <c r="CC1004" s="113" t="s">
        <v>74</v>
      </c>
      <c r="CD1004" s="13"/>
      <c r="CE1004" s="33"/>
      <c r="CF1004" s="33"/>
      <c r="CG1004" s="33"/>
      <c r="CH1004" s="33"/>
    </row>
    <row r="1005" spans="2:86" ht="18.600000000000001" customHeight="1" thickTop="1" thickBot="1">
      <c r="B1005" s="37">
        <v>2.88</v>
      </c>
      <c r="D1005" s="1">
        <v>1</v>
      </c>
      <c r="E1005" s="7">
        <v>0</v>
      </c>
      <c r="F1005" s="2">
        <v>0</v>
      </c>
      <c r="G1005" s="8">
        <v>0</v>
      </c>
      <c r="I1005" s="1">
        <v>1</v>
      </c>
      <c r="J1005" s="9">
        <v>0</v>
      </c>
      <c r="K1005" s="2">
        <v>0</v>
      </c>
      <c r="L1005" s="8">
        <f t="shared" ref="L1005:L1068" si="9487">IF(0=(1-$J$9*$K$9*$B1005^2),10^18,$B1005*$K$9/(1-$J$9*$K$9*$B1005^2))</f>
        <v>-3.7341786390308376</v>
      </c>
      <c r="N1005" s="1">
        <f t="shared" ref="N1005" si="9488">D1005*I1005+F1005*I1008-E1005*J1005-G1005*J1008</f>
        <v>1</v>
      </c>
      <c r="O1005" s="9">
        <f t="shared" ref="O1005" si="9489">(D1005*J1005+E1005*I1005+F1005*J1008+G1005*I1008)</f>
        <v>0</v>
      </c>
      <c r="P1005" s="2">
        <f t="shared" ref="P1005" si="9490">D1005*K1005+F1005*K1008-E1005*L1005-G1005*L1008</f>
        <v>0</v>
      </c>
      <c r="Q1005" s="8">
        <f t="shared" ref="Q1005" si="9491">(D1005*L1005+E1005*K1005+F1005*L1008+G1005*K1008)</f>
        <v>-3.7341786390308376</v>
      </c>
      <c r="S1005" s="1">
        <v>1</v>
      </c>
      <c r="T1005" s="7">
        <v>0</v>
      </c>
      <c r="U1005" s="2">
        <v>0</v>
      </c>
      <c r="V1005" s="8">
        <v>0</v>
      </c>
      <c r="X1005" s="1">
        <f t="shared" ref="X1005" si="9492">N1005*S1005+P1005*S1008-O1005*T1005-Q1005*T1008</f>
        <v>17.253176830241838</v>
      </c>
      <c r="Y1005" s="9">
        <f t="shared" ref="Y1005" si="9493">(N1005*T1005+O1005*S1005+P1005*T1008+Q1005*S1008)</f>
        <v>0</v>
      </c>
      <c r="Z1005" s="2">
        <f t="shared" ref="Z1005" si="9494">N1005*U1005+P1005*U1008-O1005*V1005-Q1005*V1008</f>
        <v>0</v>
      </c>
      <c r="AA1005" s="8">
        <f t="shared" ref="AA1005" si="9495">(N1005*V1005+O1005*U1005+P1005*V1008+Q1005*U1008)</f>
        <v>-3.7341786390308376</v>
      </c>
      <c r="AB1005" s="20"/>
      <c r="AC1005" s="1">
        <v>1</v>
      </c>
      <c r="AD1005" s="9">
        <v>0</v>
      </c>
      <c r="AE1005" s="2">
        <v>0</v>
      </c>
      <c r="AF1005" s="8">
        <f t="shared" ref="AF1005:AF1068" si="9496">IF(0=(1-$AE$9*$AD$9*$B1005^2),10^18,$B1005*$AE$9/(1-$AE$9*$AD$9*$B1005^2))</f>
        <v>-0.4111687755897665</v>
      </c>
      <c r="AH1005" s="1">
        <f t="shared" ref="AH1005" si="9497">X1005*AC1005+Z1005*AC1008-Y1005*AD1005-AA1005*AD1008</f>
        <v>17.253176830241838</v>
      </c>
      <c r="AI1005" s="9">
        <f t="shared" ref="AI1005" si="9498">(X1005*AD1005+Y1005*AC1005+Z1005*AD1008+AA1005*AC1008)</f>
        <v>0</v>
      </c>
      <c r="AJ1005" s="2">
        <f t="shared" ref="AJ1005" si="9499">X1005*AE1005+Z1005*AE1008-Y1005*AF1005-AA1005*AF1008</f>
        <v>0</v>
      </c>
      <c r="AK1005" s="8">
        <f t="shared" ref="AK1005" si="9500">(X1005*AF1005+Y1005*AE1005+Z1005*AF1008+AA1005*AE1008)</f>
        <v>-10.828146231355102</v>
      </c>
      <c r="AM1005" s="1">
        <v>1</v>
      </c>
      <c r="AN1005" s="7">
        <v>0</v>
      </c>
      <c r="AO1005" s="2">
        <v>0</v>
      </c>
      <c r="AP1005" s="8">
        <v>0</v>
      </c>
      <c r="AR1005" s="1">
        <f t="shared" ref="AR1005" si="9501">AH1005*AM1005+AJ1005*AM1008-AI1005*AN1005-AK1005*AN1008</f>
        <v>57.101447962987422</v>
      </c>
      <c r="AS1005" s="9">
        <f t="shared" ref="AS1005" si="9502">(AH1005*AN1005+AI1005*AM1005+AJ1005*AN1008+AK1005*AM1008)</f>
        <v>0</v>
      </c>
      <c r="AT1005" s="2">
        <f t="shared" ref="AT1005" si="9503">AH1005*AO1005+AJ1005*AO1008-AI1005*AP1005-AK1005*AP1008</f>
        <v>0</v>
      </c>
      <c r="AU1005" s="8">
        <f t="shared" ref="AU1005" si="9504">(AH1005*AP1005+AI1005*AO1005+AJ1005*AP1008+AK1005*AO1008)</f>
        <v>-10.828146231355102</v>
      </c>
      <c r="AV1005" s="20"/>
      <c r="AW1005" s="1">
        <v>1</v>
      </c>
      <c r="AX1005" s="9">
        <v>0</v>
      </c>
      <c r="AY1005" s="2">
        <v>0</v>
      </c>
      <c r="AZ1005" s="8">
        <f t="shared" ref="AZ1005:AZ1068" si="9505">IF(0=(1-$AX$9*$AY$9*$B1005^2),10^18,$B1005*$AY$9/(1-$AX$9*$AY$9*$B1005^2))</f>
        <v>-0.61814608296597129</v>
      </c>
      <c r="BB1005" s="1">
        <f t="shared" ref="BB1005" si="9506">AR1005*AW1005+AT1005*AW1008-AS1005*AX1005-AU1005*AX1008</f>
        <v>57.101447962987422</v>
      </c>
      <c r="BC1005" s="9">
        <f t="shared" ref="BC1005" si="9507">(AR1005*AX1005+AS1005*AW1005+AT1005*AX1008+AU1005*AW1008)</f>
        <v>0</v>
      </c>
      <c r="BD1005" s="2">
        <f t="shared" ref="BD1005" si="9508">AR1005*AY1005+AT1005*AY1008-AS1005*AZ1005-AU1005*AZ1008</f>
        <v>0</v>
      </c>
      <c r="BE1005" s="8">
        <f t="shared" ref="BE1005" si="9509">(AR1005*AZ1005+AS1005*AY1005+AT1005*AZ1008+AU1005*AY1008)</f>
        <v>-46.12518262136102</v>
      </c>
      <c r="BG1005" s="1">
        <v>1</v>
      </c>
      <c r="BH1005" s="7">
        <v>0</v>
      </c>
      <c r="BI1005" s="2">
        <v>0</v>
      </c>
      <c r="BJ1005" s="8">
        <v>0</v>
      </c>
      <c r="BK1005" s="20"/>
      <c r="BL1005" s="1">
        <f t="shared" ref="BL1005" si="9510">BB1005*BG1005+BD1005*BG1008-BC1005*BH1005-BE1005*BH1008</f>
        <v>168.15612765678588</v>
      </c>
      <c r="BM1005" s="9">
        <f t="shared" ref="BM1005" si="9511">(BB1005*BH1005+BC1005*BG1005+BD1005*BH1008+BE1005*BG1008)</f>
        <v>0</v>
      </c>
      <c r="BN1005" s="2">
        <f t="shared" ref="BN1005" si="9512">BB1005*BI1005+BD1005*BI1008-BC1005*BJ1005-BE1005*BJ1008</f>
        <v>0</v>
      </c>
      <c r="BO1005" s="8">
        <f t="shared" ref="BO1005" si="9513">(BB1005*BJ1005+BC1005*BI1005+BD1005*BJ1008+BE1005*BI1008)</f>
        <v>-46.12518262136102</v>
      </c>
      <c r="BP1005" s="20"/>
      <c r="BQ1005" s="16">
        <v>1</v>
      </c>
      <c r="BR1005" s="23">
        <v>0</v>
      </c>
      <c r="BS1005" s="14">
        <v>0</v>
      </c>
      <c r="BT1005" s="22">
        <v>0</v>
      </c>
      <c r="BV1005" s="1">
        <f t="shared" ref="BV1005" si="9514">BL1005*BQ1005+BN1005*BQ1008-BM1005*BR1005-BO1005*BR1008</f>
        <v>168.15612765678588</v>
      </c>
      <c r="BW1005" s="9">
        <f t="shared" ref="BW1005" si="9515">(BL1005*BR1005+BM1005*BQ1005+BN1005*BR1008+BO1005*BQ1008)</f>
        <v>-46.12518262136102</v>
      </c>
      <c r="BX1005" s="2">
        <f t="shared" ref="BX1005" si="9516">BL1005*BS1005+BN1005*BS1008-BM1005*BT1005-BO1005*BT1008</f>
        <v>0</v>
      </c>
      <c r="BY1005" s="8">
        <f t="shared" ref="BY1005" si="9517">(BL1005*BT1005+BM1005*BS1005+BN1005*BT1008+BO1005*BS1008)</f>
        <v>-46.12518262136102</v>
      </c>
      <c r="CA1005" s="28">
        <f t="shared" ref="CA1005" si="9518">20*LOG(((1+$BR$9)/$BR$9)/((BV1005+BV1008)^2+(BW1005+BW1008)^2)^0.5)</f>
        <v>-50.35884997107442</v>
      </c>
      <c r="CC1005" s="114">
        <f t="shared" ref="CC1005" si="9519">((BV1005^2+BW1005^2)^0.5)/((BV1008^2+BW1008^2)^0.5)</f>
        <v>0.27431424648699509</v>
      </c>
      <c r="CD1005" s="13"/>
      <c r="CE1005" s="33"/>
      <c r="CF1005" s="33"/>
      <c r="CG1005" s="33"/>
      <c r="CH1005" s="33"/>
    </row>
    <row r="1006" spans="2:86" ht="18.600000000000001" customHeight="1" thickBot="1">
      <c r="D1006" s="3"/>
      <c r="G1006" s="4"/>
      <c r="I1006" s="3"/>
      <c r="L1006" s="4"/>
      <c r="N1006" s="3"/>
      <c r="Q1006" s="4"/>
      <c r="S1006" s="3"/>
      <c r="V1006" s="4"/>
      <c r="X1006" s="3"/>
      <c r="AA1006" s="4"/>
      <c r="AC1006" s="3"/>
      <c r="AF1006" s="4"/>
      <c r="AH1006" s="3"/>
      <c r="AK1006" s="4"/>
      <c r="AM1006" s="3"/>
      <c r="AP1006" s="4"/>
      <c r="AR1006" s="3"/>
      <c r="AU1006" s="4"/>
      <c r="AW1006" s="3"/>
      <c r="AZ1006" s="4"/>
      <c r="BB1006" s="3"/>
      <c r="BE1006" s="4"/>
      <c r="BG1006" s="3"/>
      <c r="BJ1006" s="4"/>
      <c r="BL1006" s="3"/>
      <c r="BO1006" s="4"/>
      <c r="BQ1006" s="16"/>
      <c r="BR1006" s="14"/>
      <c r="BS1006" s="14"/>
      <c r="BT1006" s="17"/>
      <c r="BV1006" s="3"/>
      <c r="BY1006" s="4"/>
      <c r="CC1006" s="115"/>
      <c r="CD1006" s="13"/>
      <c r="CE1006" s="33"/>
      <c r="CF1006" s="33"/>
      <c r="CG1006" s="33"/>
      <c r="CH1006" s="33"/>
    </row>
    <row r="1007" spans="2:86" ht="18.600000000000001" customHeight="1" thickBot="1">
      <c r="D1007" s="271" t="s">
        <v>141</v>
      </c>
      <c r="E1007" s="272"/>
      <c r="F1007" s="273" t="s">
        <v>142</v>
      </c>
      <c r="G1007" s="274"/>
      <c r="H1007" s="237"/>
      <c r="I1007" s="271" t="s">
        <v>143</v>
      </c>
      <c r="J1007" s="272"/>
      <c r="K1007" s="273" t="s">
        <v>144</v>
      </c>
      <c r="L1007" s="274"/>
      <c r="N1007" s="262" t="s">
        <v>145</v>
      </c>
      <c r="O1007" s="263"/>
      <c r="P1007" s="264" t="s">
        <v>146</v>
      </c>
      <c r="Q1007" s="265"/>
      <c r="S1007" s="271" t="s">
        <v>147</v>
      </c>
      <c r="T1007" s="272"/>
      <c r="U1007" s="273" t="s">
        <v>148</v>
      </c>
      <c r="V1007" s="274"/>
      <c r="W1007" s="20"/>
      <c r="X1007" s="262" t="s">
        <v>149</v>
      </c>
      <c r="Y1007" s="263"/>
      <c r="Z1007" s="264" t="s">
        <v>150</v>
      </c>
      <c r="AA1007" s="265"/>
      <c r="AB1007" s="20"/>
      <c r="AC1007" s="271" t="s">
        <v>151</v>
      </c>
      <c r="AD1007" s="272"/>
      <c r="AE1007" s="273" t="s">
        <v>152</v>
      </c>
      <c r="AF1007" s="274"/>
      <c r="AG1007" s="20"/>
      <c r="AH1007" s="262" t="s">
        <v>153</v>
      </c>
      <c r="AI1007" s="263"/>
      <c r="AJ1007" s="264" t="s">
        <v>154</v>
      </c>
      <c r="AK1007" s="265"/>
      <c r="AL1007" s="20"/>
      <c r="AM1007" s="271" t="s">
        <v>155</v>
      </c>
      <c r="AN1007" s="272"/>
      <c r="AO1007" s="273" t="s">
        <v>156</v>
      </c>
      <c r="AP1007" s="274"/>
      <c r="AR1007" s="262" t="s">
        <v>157</v>
      </c>
      <c r="AS1007" s="263"/>
      <c r="AT1007" s="264" t="s">
        <v>158</v>
      </c>
      <c r="AU1007" s="265"/>
      <c r="AV1007" s="41"/>
      <c r="AW1007" s="271" t="s">
        <v>159</v>
      </c>
      <c r="AX1007" s="272"/>
      <c r="AY1007" s="273" t="s">
        <v>160</v>
      </c>
      <c r="AZ1007" s="274"/>
      <c r="BA1007" s="20"/>
      <c r="BB1007" s="262" t="s">
        <v>161</v>
      </c>
      <c r="BC1007" s="263"/>
      <c r="BD1007" s="264" t="s">
        <v>162</v>
      </c>
      <c r="BE1007" s="265"/>
      <c r="BF1007" s="41"/>
      <c r="BG1007" s="271" t="s">
        <v>163</v>
      </c>
      <c r="BH1007" s="272"/>
      <c r="BI1007" s="273" t="s">
        <v>164</v>
      </c>
      <c r="BJ1007" s="274"/>
      <c r="BK1007" s="41"/>
      <c r="BL1007" s="262" t="s">
        <v>165</v>
      </c>
      <c r="BM1007" s="263"/>
      <c r="BN1007" s="264" t="s">
        <v>166</v>
      </c>
      <c r="BO1007" s="265"/>
      <c r="BP1007" s="41"/>
      <c r="BQ1007" s="271" t="s">
        <v>167</v>
      </c>
      <c r="BR1007" s="272"/>
      <c r="BS1007" s="273" t="s">
        <v>168</v>
      </c>
      <c r="BT1007" s="274"/>
      <c r="BU1007" s="20"/>
      <c r="BV1007" s="262" t="s">
        <v>169</v>
      </c>
      <c r="BW1007" s="263"/>
      <c r="BX1007" s="264" t="s">
        <v>170</v>
      </c>
      <c r="BY1007" s="265"/>
      <c r="CA1007" s="55" t="s">
        <v>35</v>
      </c>
      <c r="CC1007" s="116" t="s">
        <v>75</v>
      </c>
      <c r="CD1007" s="13"/>
      <c r="CE1007" s="33"/>
      <c r="CF1007" s="33"/>
      <c r="CG1007" s="33"/>
      <c r="CH1007" s="33"/>
    </row>
    <row r="1008" spans="2:86" ht="18.600000000000001" customHeight="1" thickTop="1" thickBot="1">
      <c r="D1008" s="1">
        <v>0</v>
      </c>
      <c r="E1008" s="9">
        <f t="shared" ref="E1008" si="9520">$E$9*$B1005</f>
        <v>3.3891840000000002</v>
      </c>
      <c r="F1008" s="2">
        <v>1</v>
      </c>
      <c r="G1008" s="8">
        <v>0</v>
      </c>
      <c r="I1008" s="1">
        <v>0</v>
      </c>
      <c r="J1008" s="9">
        <v>0</v>
      </c>
      <c r="K1008" s="2">
        <v>1</v>
      </c>
      <c r="L1008" s="8">
        <v>0</v>
      </c>
      <c r="N1008" s="1">
        <f t="shared" ref="N1008" si="9521">D1008*I1005+F1008*I1008-E1008*J1005-G1008*J1008</f>
        <v>0</v>
      </c>
      <c r="O1008" s="9">
        <f t="shared" ref="O1008" si="9522">(D1008*J1005+E1008*I1005+F1008*J1008+G1008*I1008)</f>
        <v>3.3891840000000002</v>
      </c>
      <c r="P1008" s="2">
        <f t="shared" ref="P1008" si="9523">D1008*K1005+F1008*K1008-E1008*L1005-G1008*L1008</f>
        <v>13.655818496545091</v>
      </c>
      <c r="Q1008" s="8">
        <f t="shared" ref="Q1008" si="9524">(D1008*L1005+E1008*K1005+F1008*L1008+G1008*K1008)</f>
        <v>0</v>
      </c>
      <c r="S1008" s="1">
        <v>0</v>
      </c>
      <c r="T1008" s="9">
        <f t="shared" ref="T1008" si="9525">$T$9*$B1005</f>
        <v>4.352544</v>
      </c>
      <c r="U1008" s="2">
        <v>1</v>
      </c>
      <c r="V1008" s="8">
        <v>0</v>
      </c>
      <c r="X1008" s="1">
        <f t="shared" ref="X1008" si="9526">N1008*S1005+P1008*S1008-O1008*T1005-Q1008*T1008</f>
        <v>0</v>
      </c>
      <c r="Y1008" s="9">
        <f t="shared" ref="Y1008" si="9527">(N1008*T1005+O1008*S1005+P1008*T1008+Q1008*S1008)</f>
        <v>62.82673486222636</v>
      </c>
      <c r="Z1008" s="2">
        <f t="shared" ref="Z1008" si="9528">N1008*U1005+P1008*U1008-O1008*V1005-Q1008*V1008</f>
        <v>13.655818496545091</v>
      </c>
      <c r="AA1008" s="8">
        <f t="shared" ref="AA1008" si="9529">(N1008*V1005+O1008*U1005+P1008*V1008+Q1008*U1008)</f>
        <v>0</v>
      </c>
      <c r="AB1008" s="20"/>
      <c r="AC1008" s="1">
        <v>0</v>
      </c>
      <c r="AD1008" s="9">
        <v>0</v>
      </c>
      <c r="AE1008" s="2">
        <v>1</v>
      </c>
      <c r="AF1008" s="8">
        <v>0</v>
      </c>
      <c r="AH1008" s="1">
        <f t="shared" ref="AH1008" si="9530">X1008*AC1005+Z1008*AC1008-Y1008*AD1005-AA1008*AD1008</f>
        <v>0</v>
      </c>
      <c r="AI1008" s="9">
        <f t="shared" ref="AI1008" si="9531">(X1008*AD1005+Y1008*AC1005+Z1008*AD1008+AA1008*AC1008)</f>
        <v>62.82673486222636</v>
      </c>
      <c r="AJ1008" s="2">
        <f t="shared" ref="AJ1008" si="9532">X1008*AE1005+Z1008*AE1008-Y1008*AF1005-AA1008*AF1008</f>
        <v>39.488210144149605</v>
      </c>
      <c r="AK1008" s="8">
        <f t="shared" ref="AK1008" si="9533">(X1008*AF1005+Y1008*AE1005+Z1008*AF1008+AA1008*AE1008)</f>
        <v>0</v>
      </c>
      <c r="AM1008" s="1">
        <v>0</v>
      </c>
      <c r="AN1008" s="9">
        <f t="shared" ref="AN1008" si="9534">$AN$9*$B1005</f>
        <v>3.6800639999999998</v>
      </c>
      <c r="AO1008" s="2">
        <v>1</v>
      </c>
      <c r="AP1008" s="8">
        <v>0</v>
      </c>
      <c r="AR1008" s="1">
        <f t="shared" ref="AR1008" si="9535">AH1008*AM1005+AJ1008*AM1008-AI1008*AN1005-AK1008*AN1008</f>
        <v>0</v>
      </c>
      <c r="AS1008" s="9">
        <f t="shared" ref="AS1008" si="9536">(AH1008*AN1005+AI1008*AM1005+AJ1008*AN1008+AK1008*AM1008)</f>
        <v>208.14587543814611</v>
      </c>
      <c r="AT1008" s="2">
        <f t="shared" ref="AT1008" si="9537">AH1008*AO1005+AJ1008*AO1008-AI1008*AP1005-AK1008*AP1008</f>
        <v>39.488210144149605</v>
      </c>
      <c r="AU1008" s="8">
        <f t="shared" ref="AU1008" si="9538">(AH1008*AP1005+AI1008*AO1005+AJ1008*AP1008+AK1008*AO1008)</f>
        <v>0</v>
      </c>
      <c r="AV1008" s="20"/>
      <c r="AW1008" s="1">
        <v>0</v>
      </c>
      <c r="AX1008" s="9">
        <v>0</v>
      </c>
      <c r="AY1008" s="2">
        <v>1</v>
      </c>
      <c r="AZ1008" s="8">
        <v>0</v>
      </c>
      <c r="BB1008" s="1">
        <f t="shared" ref="BB1008" si="9539">AR1008*AW1005+AT1008*AW1008-AS1008*AX1005-AU1008*AX1008</f>
        <v>0</v>
      </c>
      <c r="BC1008" s="9">
        <f t="shared" ref="BC1008" si="9540">(AR1008*AX1005+AS1008*AW1005+AT1008*AX1008+AU1008*AW1008)</f>
        <v>208.14587543814611</v>
      </c>
      <c r="BD1008" s="2">
        <f t="shared" ref="BD1008" si="9541">AR1008*AY1005+AT1008*AY1008-AS1008*AZ1005-AU1008*AZ1008</f>
        <v>168.15276773176259</v>
      </c>
      <c r="BE1008" s="8">
        <f t="shared" ref="BE1008" si="9542">(AR1008*AZ1005+AS1008*AY1005+AT1008*AZ1008+AU1008*AY1008)</f>
        <v>0</v>
      </c>
      <c r="BG1008" s="1">
        <v>0</v>
      </c>
      <c r="BH1008" s="9">
        <f t="shared" ref="BH1008" si="9543">$BH$9*$B1005</f>
        <v>2.4076799999999996</v>
      </c>
      <c r="BI1008" s="2">
        <v>1</v>
      </c>
      <c r="BJ1008" s="8">
        <v>0</v>
      </c>
      <c r="BK1008" s="20"/>
      <c r="BL1008" s="1">
        <f t="shared" ref="BL1008" si="9544">BB1008*BG1005+BD1008*BG1008-BC1008*BH1005-BE1008*BH1008</f>
        <v>0</v>
      </c>
      <c r="BM1008" s="9">
        <f t="shared" ref="BM1008" si="9545">(BB1008*BH1005+BC1008*BG1005+BD1008*BH1008+BE1008*BG1008)</f>
        <v>613.00393125055621</v>
      </c>
      <c r="BN1008" s="2">
        <f t="shared" ref="BN1008" si="9546">BB1008*BI1005+BD1008*BI1008-BC1008*BJ1005-BE1008*BJ1008</f>
        <v>168.15276773176259</v>
      </c>
      <c r="BO1008" s="8">
        <f t="shared" ref="BO1008" si="9547">(BB1008*BJ1005+BC1008*BI1005+BD1008*BJ1008+BE1008*BI1008)</f>
        <v>0</v>
      </c>
      <c r="BP1008" s="20"/>
      <c r="BQ1008" s="18">
        <f t="shared" ref="BQ1008:BQ1071" si="9548">1/$BR$9</f>
        <v>1</v>
      </c>
      <c r="BR1008" s="25">
        <v>0</v>
      </c>
      <c r="BS1008" s="19">
        <v>1</v>
      </c>
      <c r="BT1008" s="24">
        <v>0</v>
      </c>
      <c r="BV1008" s="1">
        <f t="shared" ref="BV1008" si="9549">BL1008*BQ1005+BN1008*BQ1008-BM1008*BR1005-BO1008*BR1008</f>
        <v>168.15276773176259</v>
      </c>
      <c r="BW1008" s="9">
        <f t="shared" ref="BW1008" si="9550">(BL1008*BR1005+BM1008*BQ1005+BN1008*BR1008+BO1008*BQ1008)</f>
        <v>613.00393125055621</v>
      </c>
      <c r="BX1008" s="2">
        <f t="shared" ref="BX1008" si="9551">BL1008*BS1005+BN1008*BS1008-BM1008*BT1005-BO1008*BT1008</f>
        <v>168.15276773176259</v>
      </c>
      <c r="BY1008" s="8">
        <f t="shared" ref="BY1008" si="9552">(BL1008*BT1005+BM1008*BS1005+BN1008*BT1008+BO1008*BS1008)</f>
        <v>0</v>
      </c>
      <c r="CA1008" s="56">
        <f t="shared" ref="CA1008" si="9553">(180/PI())*ATAN(-1*(BW1005+BW1008)/(BV1005+BV1008))</f>
        <v>-59.320859025393091</v>
      </c>
      <c r="CC1008" s="117">
        <f t="shared" ref="CC1008" si="9554">20*LOG(((1-(10^(CA1005/20)^2)*(1-((1-CC1005)/(1+CC1005))^2))^0.5))</f>
        <v>-2.7018170799472613E-5</v>
      </c>
      <c r="CD1008" s="13"/>
      <c r="CE1008" s="33"/>
      <c r="CF1008" s="33"/>
      <c r="CG1008" s="33"/>
      <c r="CH1008" s="33"/>
    </row>
    <row r="1009" spans="2:86" ht="18.600000000000001" customHeight="1"/>
    <row r="1010" spans="2:86" ht="18.600000000000001" customHeight="1" thickBot="1">
      <c r="E1010" s="6" t="s">
        <v>3</v>
      </c>
      <c r="J1010" s="6" t="s">
        <v>5</v>
      </c>
      <c r="O1010" s="6" t="s">
        <v>10</v>
      </c>
      <c r="T1010" s="6" t="s">
        <v>6</v>
      </c>
      <c r="Y1010" s="6" t="s">
        <v>11</v>
      </c>
      <c r="AD1010" s="6" t="s">
        <v>12</v>
      </c>
      <c r="AI1010" s="6" t="s">
        <v>13</v>
      </c>
      <c r="AN1010" s="6" t="s">
        <v>14</v>
      </c>
      <c r="AS1010" s="6" t="s">
        <v>15</v>
      </c>
      <c r="AX1010" s="6" t="s">
        <v>19</v>
      </c>
      <c r="BC1010" s="6" t="s">
        <v>17</v>
      </c>
      <c r="BH1010" s="6" t="s">
        <v>20</v>
      </c>
      <c r="BM1010" s="6" t="s">
        <v>18</v>
      </c>
      <c r="BQ1010" s="26" t="s">
        <v>16</v>
      </c>
      <c r="BR1010" s="26"/>
      <c r="BS1010" s="21"/>
      <c r="BT1010" s="21"/>
      <c r="BU1010" s="21"/>
      <c r="BV1010" s="21"/>
      <c r="BW1010" s="26" t="s">
        <v>21</v>
      </c>
      <c r="BX1010" s="21"/>
      <c r="BY1010" s="21"/>
    </row>
    <row r="1011" spans="2:86" ht="18.600000000000001" customHeight="1" thickBot="1">
      <c r="B1011" s="11"/>
      <c r="D1011" s="266" t="s">
        <v>113</v>
      </c>
      <c r="E1011" s="267"/>
      <c r="F1011" s="268" t="s">
        <v>114</v>
      </c>
      <c r="G1011" s="269"/>
      <c r="H1011" s="237"/>
      <c r="I1011" s="262" t="s">
        <v>0</v>
      </c>
      <c r="J1011" s="263"/>
      <c r="K1011" s="264" t="s">
        <v>1</v>
      </c>
      <c r="L1011" s="265"/>
      <c r="M1011" s="21"/>
      <c r="N1011" s="262" t="s">
        <v>115</v>
      </c>
      <c r="O1011" s="263"/>
      <c r="P1011" s="264" t="s">
        <v>116</v>
      </c>
      <c r="Q1011" s="265"/>
      <c r="R1011" s="21"/>
      <c r="S1011" s="266" t="s">
        <v>117</v>
      </c>
      <c r="T1011" s="267"/>
      <c r="U1011" s="268" t="s">
        <v>118</v>
      </c>
      <c r="V1011" s="269"/>
      <c r="W1011" s="20"/>
      <c r="X1011" s="262" t="s">
        <v>119</v>
      </c>
      <c r="Y1011" s="263"/>
      <c r="Z1011" s="264" t="s">
        <v>120</v>
      </c>
      <c r="AA1011" s="265"/>
      <c r="AB1011" s="20"/>
      <c r="AC1011" s="262" t="s">
        <v>121</v>
      </c>
      <c r="AD1011" s="263"/>
      <c r="AE1011" s="264" t="s">
        <v>7</v>
      </c>
      <c r="AF1011" s="265"/>
      <c r="AG1011" s="20"/>
      <c r="AH1011" s="262" t="s">
        <v>122</v>
      </c>
      <c r="AI1011" s="263"/>
      <c r="AJ1011" s="264" t="s">
        <v>123</v>
      </c>
      <c r="AK1011" s="265"/>
      <c r="AL1011" s="20"/>
      <c r="AM1011" s="266" t="s">
        <v>124</v>
      </c>
      <c r="AN1011" s="267"/>
      <c r="AO1011" s="268" t="s">
        <v>125</v>
      </c>
      <c r="AP1011" s="269"/>
      <c r="AQ1011" s="21"/>
      <c r="AR1011" s="262" t="s">
        <v>126</v>
      </c>
      <c r="AS1011" s="263"/>
      <c r="AT1011" s="264" t="s">
        <v>2</v>
      </c>
      <c r="AU1011" s="265"/>
      <c r="AV1011" s="41"/>
      <c r="AW1011" s="262" t="s">
        <v>127</v>
      </c>
      <c r="AX1011" s="263"/>
      <c r="AY1011" s="264" t="s">
        <v>128</v>
      </c>
      <c r="AZ1011" s="265"/>
      <c r="BA1011" s="20"/>
      <c r="BB1011" s="262" t="s">
        <v>129</v>
      </c>
      <c r="BC1011" s="263"/>
      <c r="BD1011" s="264" t="s">
        <v>130</v>
      </c>
      <c r="BE1011" s="265"/>
      <c r="BF1011" s="41"/>
      <c r="BG1011" s="266" t="s">
        <v>131</v>
      </c>
      <c r="BH1011" s="267"/>
      <c r="BI1011" s="268" t="s">
        <v>132</v>
      </c>
      <c r="BJ1011" s="269"/>
      <c r="BK1011" s="41"/>
      <c r="BL1011" s="262" t="s">
        <v>133</v>
      </c>
      <c r="BM1011" s="263"/>
      <c r="BN1011" s="264" t="s">
        <v>134</v>
      </c>
      <c r="BO1011" s="265"/>
      <c r="BP1011" s="41"/>
      <c r="BQ1011" s="262" t="s">
        <v>135</v>
      </c>
      <c r="BR1011" s="263"/>
      <c r="BS1011" s="264" t="s">
        <v>136</v>
      </c>
      <c r="BT1011" s="265"/>
      <c r="BU1011" s="20"/>
      <c r="BV1011" s="262" t="s">
        <v>137</v>
      </c>
      <c r="BW1011" s="263"/>
      <c r="BX1011" s="264" t="s">
        <v>138</v>
      </c>
      <c r="BY1011" s="265"/>
      <c r="CA1011" s="27" t="s">
        <v>8</v>
      </c>
      <c r="CC1011" s="113" t="s">
        <v>74</v>
      </c>
      <c r="CD1011" s="13"/>
      <c r="CE1011" s="33"/>
      <c r="CF1011" s="33"/>
      <c r="CG1011" s="33"/>
      <c r="CH1011" s="33"/>
    </row>
    <row r="1012" spans="2:86" ht="18.600000000000001" customHeight="1" thickTop="1" thickBot="1">
      <c r="B1012" s="37">
        <v>2.9</v>
      </c>
      <c r="D1012" s="1">
        <v>1</v>
      </c>
      <c r="E1012" s="7">
        <v>0</v>
      </c>
      <c r="F1012" s="2">
        <v>0</v>
      </c>
      <c r="G1012" s="8">
        <v>0</v>
      </c>
      <c r="I1012" s="1">
        <v>1</v>
      </c>
      <c r="J1012" s="9">
        <v>0</v>
      </c>
      <c r="K1012" s="2">
        <v>0</v>
      </c>
      <c r="L1012" s="8">
        <f t="shared" ref="L1012:L1075" si="9555">IF(0=(1-$J$9*$K$9*$B1012^2),10^18,$B1012*$K$9/(1-$J$9*$K$9*$B1012^2))</f>
        <v>-3.6539171772309653</v>
      </c>
      <c r="N1012" s="1">
        <f t="shared" ref="N1012" si="9556">D1012*I1012+F1012*I1015-E1012*J1012-G1012*J1015</f>
        <v>1</v>
      </c>
      <c r="O1012" s="9">
        <f t="shared" ref="O1012" si="9557">(D1012*J1012+E1012*I1012+F1012*J1015+G1012*I1015)</f>
        <v>0</v>
      </c>
      <c r="P1012" s="2">
        <f t="shared" ref="P1012" si="9558">D1012*K1012+F1012*K1015-E1012*L1012-G1012*L1015</f>
        <v>0</v>
      </c>
      <c r="Q1012" s="8">
        <f t="shared" ref="Q1012" si="9559">(D1012*L1012+E1012*K1012+F1012*L1015+G1012*K1015)</f>
        <v>-3.6539171772309653</v>
      </c>
      <c r="S1012" s="1">
        <v>1</v>
      </c>
      <c r="T1012" s="7">
        <v>0</v>
      </c>
      <c r="U1012" s="2">
        <v>0</v>
      </c>
      <c r="V1012" s="8">
        <v>0</v>
      </c>
      <c r="X1012" s="1">
        <f t="shared" ref="X1012" si="9560">N1012*S1012+P1012*S1015-O1012*T1012-Q1012*T1015</f>
        <v>17.014278586852559</v>
      </c>
      <c r="Y1012" s="9">
        <f t="shared" ref="Y1012" si="9561">(N1012*T1012+O1012*S1012+P1012*T1015+Q1012*S1015)</f>
        <v>0</v>
      </c>
      <c r="Z1012" s="2">
        <f t="shared" ref="Z1012" si="9562">N1012*U1012+P1012*U1015-O1012*V1012-Q1012*V1015</f>
        <v>0</v>
      </c>
      <c r="AA1012" s="8">
        <f t="shared" ref="AA1012" si="9563">(N1012*V1012+O1012*U1012+P1012*V1015+Q1012*U1015)</f>
        <v>-3.6539171772309653</v>
      </c>
      <c r="AB1012" s="20"/>
      <c r="AC1012" s="1">
        <v>1</v>
      </c>
      <c r="AD1012" s="9">
        <v>0</v>
      </c>
      <c r="AE1012" s="2">
        <v>0</v>
      </c>
      <c r="AF1012" s="8">
        <f t="shared" ref="AF1012:AF1075" si="9564">IF(0=(1-$AE$9*$AD$9*$B1012^2),10^18,$B1012*$AE$9/(1-$AE$9*$AD$9*$B1012^2))</f>
        <v>-0.40722932995196703</v>
      </c>
      <c r="AH1012" s="1">
        <f t="shared" ref="AH1012" si="9565">X1012*AC1012+Z1012*AC1015-Y1012*AD1012-AA1012*AD1015</f>
        <v>17.014278586852559</v>
      </c>
      <c r="AI1012" s="9">
        <f t="shared" ref="AI1012" si="9566">(X1012*AD1012+Y1012*AC1012+Z1012*AD1015+AA1012*AC1015)</f>
        <v>0</v>
      </c>
      <c r="AJ1012" s="2">
        <f t="shared" ref="AJ1012" si="9567">X1012*AE1012+Z1012*AE1015-Y1012*AF1012-AA1012*AF1015</f>
        <v>0</v>
      </c>
      <c r="AK1012" s="8">
        <f t="shared" ref="AK1012" si="9568">(X1012*AF1012+Y1012*AE1012+Z1012*AF1015+AA1012*AE1015)</f>
        <v>-10.582630445771033</v>
      </c>
      <c r="AM1012" s="1">
        <v>1</v>
      </c>
      <c r="AN1012" s="7">
        <v>0</v>
      </c>
      <c r="AO1012" s="2">
        <v>0</v>
      </c>
      <c r="AP1012" s="8">
        <v>0</v>
      </c>
      <c r="AR1012" s="1">
        <f t="shared" ref="AR1012" si="9569">AH1012*AM1012+AJ1012*AM1015-AI1012*AN1012-AK1012*AN1015</f>
        <v>56.229485619310609</v>
      </c>
      <c r="AS1012" s="9">
        <f t="shared" ref="AS1012" si="9570">(AH1012*AN1012+AI1012*AM1012+AJ1012*AN1015+AK1012*AM1015)</f>
        <v>0</v>
      </c>
      <c r="AT1012" s="2">
        <f t="shared" ref="AT1012" si="9571">AH1012*AO1012+AJ1012*AO1015-AI1012*AP1012-AK1012*AP1015</f>
        <v>0</v>
      </c>
      <c r="AU1012" s="8">
        <f t="shared" ref="AU1012" si="9572">(AH1012*AP1012+AI1012*AO1012+AJ1012*AP1015+AK1012*AO1015)</f>
        <v>-10.582630445771033</v>
      </c>
      <c r="AV1012" s="20"/>
      <c r="AW1012" s="1">
        <v>1</v>
      </c>
      <c r="AX1012" s="9">
        <v>0</v>
      </c>
      <c r="AY1012" s="2">
        <v>0</v>
      </c>
      <c r="AZ1012" s="8">
        <f t="shared" ref="AZ1012:AZ1075" si="9573">IF(0=(1-$AX$9*$AY$9*$B1012^2),10^18,$B1012*$AY$9/(1-$AX$9*$AY$9*$B1012^2))</f>
        <v>-0.61163219606042885</v>
      </c>
      <c r="BB1012" s="1">
        <f t="shared" ref="BB1012" si="9574">AR1012*AW1012+AT1012*AW1015-AS1012*AX1012-AU1012*AX1015</f>
        <v>56.229485619310609</v>
      </c>
      <c r="BC1012" s="9">
        <f t="shared" ref="BC1012" si="9575">(AR1012*AX1012+AS1012*AW1012+AT1012*AX1015+AU1012*AW1015)</f>
        <v>0</v>
      </c>
      <c r="BD1012" s="2">
        <f t="shared" ref="BD1012" si="9576">AR1012*AY1012+AT1012*AY1015-AS1012*AZ1012-AU1012*AZ1015</f>
        <v>0</v>
      </c>
      <c r="BE1012" s="8">
        <f t="shared" ref="BE1012" si="9577">(AR1012*AZ1012+AS1012*AY1012+AT1012*AZ1015+AU1012*AY1015)</f>
        <v>-44.974394218458279</v>
      </c>
      <c r="BG1012" s="1">
        <v>1</v>
      </c>
      <c r="BH1012" s="7">
        <v>0</v>
      </c>
      <c r="BI1012" s="2">
        <v>0</v>
      </c>
      <c r="BJ1012" s="8">
        <v>0</v>
      </c>
      <c r="BK1012" s="20"/>
      <c r="BL1012" s="1">
        <f t="shared" ref="BL1012" si="9578">BB1012*BG1012+BD1012*BG1015-BC1012*BH1012-BE1012*BH1015</f>
        <v>165.26540696254085</v>
      </c>
      <c r="BM1012" s="9">
        <f t="shared" ref="BM1012" si="9579">(BB1012*BH1012+BC1012*BG1012+BD1012*BH1015+BE1012*BG1015)</f>
        <v>0</v>
      </c>
      <c r="BN1012" s="2">
        <f t="shared" ref="BN1012" si="9580">BB1012*BI1012+BD1012*BI1015-BC1012*BJ1012-BE1012*BJ1015</f>
        <v>0</v>
      </c>
      <c r="BO1012" s="8">
        <f t="shared" ref="BO1012" si="9581">(BB1012*BJ1012+BC1012*BI1012+BD1012*BJ1015+BE1012*BI1015)</f>
        <v>-44.974394218458279</v>
      </c>
      <c r="BP1012" s="20"/>
      <c r="BQ1012" s="16">
        <v>1</v>
      </c>
      <c r="BR1012" s="23">
        <v>0</v>
      </c>
      <c r="BS1012" s="14">
        <v>0</v>
      </c>
      <c r="BT1012" s="22">
        <v>0</v>
      </c>
      <c r="BV1012" s="1">
        <f t="shared" ref="BV1012" si="9582">BL1012*BQ1012+BN1012*BQ1015-BM1012*BR1012-BO1012*BR1015</f>
        <v>165.26540696254085</v>
      </c>
      <c r="BW1012" s="9">
        <f t="shared" ref="BW1012" si="9583">(BL1012*BR1012+BM1012*BQ1012+BN1012*BR1015+BO1012*BQ1015)</f>
        <v>-44.974394218458279</v>
      </c>
      <c r="BX1012" s="2">
        <f t="shared" ref="BX1012" si="9584">BL1012*BS1012+BN1012*BS1015-BM1012*BT1012-BO1012*BT1015</f>
        <v>0</v>
      </c>
      <c r="BY1012" s="8">
        <f t="shared" ref="BY1012" si="9585">(BL1012*BT1012+BM1012*BS1012+BN1012*BT1015+BO1012*BS1015)</f>
        <v>-44.974394218458279</v>
      </c>
      <c r="CA1012" s="28">
        <f t="shared" ref="CA1012" si="9586">20*LOG(((1+$BR$9)/$BR$9)/((BV1012+BV1015)^2+(BW1012+BW1015)^2)^0.5)</f>
        <v>-50.267503131584007</v>
      </c>
      <c r="CC1012" s="114">
        <f t="shared" ref="CC1012" si="9587">((BV1012^2+BW1012^2)^0.5)/((BV1015^2+BW1015^2)^0.5)</f>
        <v>0.27214904541395007</v>
      </c>
      <c r="CD1012" s="13"/>
      <c r="CE1012" s="33"/>
      <c r="CF1012" s="33"/>
      <c r="CG1012" s="33"/>
      <c r="CH1012" s="33"/>
    </row>
    <row r="1013" spans="2:86" ht="18.600000000000001" customHeight="1" thickBot="1">
      <c r="D1013" s="3"/>
      <c r="G1013" s="4"/>
      <c r="I1013" s="3"/>
      <c r="L1013" s="4"/>
      <c r="N1013" s="3"/>
      <c r="Q1013" s="4"/>
      <c r="S1013" s="3"/>
      <c r="V1013" s="4"/>
      <c r="X1013" s="3"/>
      <c r="AA1013" s="4"/>
      <c r="AC1013" s="3"/>
      <c r="AF1013" s="4"/>
      <c r="AH1013" s="3"/>
      <c r="AK1013" s="4"/>
      <c r="AM1013" s="3"/>
      <c r="AP1013" s="4"/>
      <c r="AR1013" s="3"/>
      <c r="AU1013" s="4"/>
      <c r="AW1013" s="3"/>
      <c r="AZ1013" s="4"/>
      <c r="BB1013" s="3"/>
      <c r="BE1013" s="4"/>
      <c r="BG1013" s="3"/>
      <c r="BJ1013" s="4"/>
      <c r="BL1013" s="3"/>
      <c r="BO1013" s="4"/>
      <c r="BQ1013" s="16"/>
      <c r="BR1013" s="14"/>
      <c r="BS1013" s="14"/>
      <c r="BT1013" s="17"/>
      <c r="BV1013" s="3"/>
      <c r="BY1013" s="4"/>
      <c r="CC1013" s="115"/>
      <c r="CD1013" s="13"/>
      <c r="CE1013" s="33"/>
      <c r="CF1013" s="33"/>
      <c r="CG1013" s="33"/>
      <c r="CH1013" s="33"/>
    </row>
    <row r="1014" spans="2:86" ht="18.600000000000001" customHeight="1" thickBot="1">
      <c r="D1014" s="271" t="s">
        <v>141</v>
      </c>
      <c r="E1014" s="272"/>
      <c r="F1014" s="273" t="s">
        <v>142</v>
      </c>
      <c r="G1014" s="274"/>
      <c r="H1014" s="237"/>
      <c r="I1014" s="271" t="s">
        <v>143</v>
      </c>
      <c r="J1014" s="272"/>
      <c r="K1014" s="273" t="s">
        <v>144</v>
      </c>
      <c r="L1014" s="274"/>
      <c r="N1014" s="262" t="s">
        <v>145</v>
      </c>
      <c r="O1014" s="263"/>
      <c r="P1014" s="264" t="s">
        <v>146</v>
      </c>
      <c r="Q1014" s="265"/>
      <c r="S1014" s="271" t="s">
        <v>147</v>
      </c>
      <c r="T1014" s="272"/>
      <c r="U1014" s="273" t="s">
        <v>148</v>
      </c>
      <c r="V1014" s="274"/>
      <c r="W1014" s="20"/>
      <c r="X1014" s="262" t="s">
        <v>149</v>
      </c>
      <c r="Y1014" s="263"/>
      <c r="Z1014" s="264" t="s">
        <v>150</v>
      </c>
      <c r="AA1014" s="265"/>
      <c r="AB1014" s="20"/>
      <c r="AC1014" s="271" t="s">
        <v>151</v>
      </c>
      <c r="AD1014" s="272"/>
      <c r="AE1014" s="273" t="s">
        <v>152</v>
      </c>
      <c r="AF1014" s="274"/>
      <c r="AG1014" s="20"/>
      <c r="AH1014" s="262" t="s">
        <v>153</v>
      </c>
      <c r="AI1014" s="263"/>
      <c r="AJ1014" s="264" t="s">
        <v>154</v>
      </c>
      <c r="AK1014" s="265"/>
      <c r="AL1014" s="20"/>
      <c r="AM1014" s="271" t="s">
        <v>155</v>
      </c>
      <c r="AN1014" s="272"/>
      <c r="AO1014" s="273" t="s">
        <v>156</v>
      </c>
      <c r="AP1014" s="274"/>
      <c r="AR1014" s="262" t="s">
        <v>157</v>
      </c>
      <c r="AS1014" s="263"/>
      <c r="AT1014" s="264" t="s">
        <v>158</v>
      </c>
      <c r="AU1014" s="265"/>
      <c r="AV1014" s="41"/>
      <c r="AW1014" s="271" t="s">
        <v>159</v>
      </c>
      <c r="AX1014" s="272"/>
      <c r="AY1014" s="273" t="s">
        <v>160</v>
      </c>
      <c r="AZ1014" s="274"/>
      <c r="BA1014" s="20"/>
      <c r="BB1014" s="262" t="s">
        <v>161</v>
      </c>
      <c r="BC1014" s="263"/>
      <c r="BD1014" s="264" t="s">
        <v>162</v>
      </c>
      <c r="BE1014" s="265"/>
      <c r="BF1014" s="41"/>
      <c r="BG1014" s="271" t="s">
        <v>163</v>
      </c>
      <c r="BH1014" s="272"/>
      <c r="BI1014" s="273" t="s">
        <v>164</v>
      </c>
      <c r="BJ1014" s="274"/>
      <c r="BK1014" s="41"/>
      <c r="BL1014" s="262" t="s">
        <v>165</v>
      </c>
      <c r="BM1014" s="263"/>
      <c r="BN1014" s="264" t="s">
        <v>166</v>
      </c>
      <c r="BO1014" s="265"/>
      <c r="BP1014" s="41"/>
      <c r="BQ1014" s="271" t="s">
        <v>167</v>
      </c>
      <c r="BR1014" s="272"/>
      <c r="BS1014" s="273" t="s">
        <v>168</v>
      </c>
      <c r="BT1014" s="274"/>
      <c r="BU1014" s="20"/>
      <c r="BV1014" s="262" t="s">
        <v>169</v>
      </c>
      <c r="BW1014" s="263"/>
      <c r="BX1014" s="264" t="s">
        <v>170</v>
      </c>
      <c r="BY1014" s="265"/>
      <c r="CA1014" s="55" t="s">
        <v>35</v>
      </c>
      <c r="CC1014" s="116" t="s">
        <v>75</v>
      </c>
      <c r="CD1014" s="13"/>
      <c r="CE1014" s="33"/>
      <c r="CF1014" s="33"/>
      <c r="CG1014" s="33"/>
      <c r="CH1014" s="33"/>
    </row>
    <row r="1015" spans="2:86" ht="18.600000000000001" customHeight="1" thickTop="1" thickBot="1">
      <c r="D1015" s="1">
        <v>0</v>
      </c>
      <c r="E1015" s="9">
        <f t="shared" ref="E1015" si="9588">$E$9*$B1012</f>
        <v>3.4127200000000002</v>
      </c>
      <c r="F1015" s="2">
        <v>1</v>
      </c>
      <c r="G1015" s="8">
        <v>0</v>
      </c>
      <c r="I1015" s="1">
        <v>0</v>
      </c>
      <c r="J1015" s="9">
        <v>0</v>
      </c>
      <c r="K1015" s="2">
        <v>1</v>
      </c>
      <c r="L1015" s="8">
        <v>0</v>
      </c>
      <c r="N1015" s="1">
        <f t="shared" ref="N1015" si="9589">D1015*I1012+F1015*I1015-E1015*J1012-G1015*J1015</f>
        <v>0</v>
      </c>
      <c r="O1015" s="9">
        <f t="shared" ref="O1015" si="9590">(D1015*J1012+E1015*I1012+F1015*J1015+G1015*I1015)</f>
        <v>3.4127200000000002</v>
      </c>
      <c r="P1015" s="2">
        <f t="shared" ref="P1015" si="9591">D1015*K1012+F1015*K1015-E1015*L1012-G1015*L1015</f>
        <v>13.469796229079661</v>
      </c>
      <c r="Q1015" s="8">
        <f t="shared" ref="Q1015" si="9592">(D1015*L1012+E1015*K1012+F1015*L1015+G1015*K1015)</f>
        <v>0</v>
      </c>
      <c r="S1015" s="1">
        <v>0</v>
      </c>
      <c r="T1015" s="9">
        <f t="shared" ref="T1015" si="9593">$T$9*$B1012</f>
        <v>4.3827699999999998</v>
      </c>
      <c r="U1015" s="2">
        <v>1</v>
      </c>
      <c r="V1015" s="8">
        <v>0</v>
      </c>
      <c r="X1015" s="1">
        <f t="shared" ref="X1015" si="9594">N1015*S1012+P1015*S1015-O1015*T1012-Q1015*T1015</f>
        <v>0</v>
      </c>
      <c r="Y1015" s="9">
        <f t="shared" ref="Y1015" si="9595">(N1015*T1012+O1015*S1012+P1015*T1015+Q1015*S1015)</f>
        <v>62.447738818923462</v>
      </c>
      <c r="Z1015" s="2">
        <f t="shared" ref="Z1015" si="9596">N1015*U1012+P1015*U1015-O1015*V1012-Q1015*V1015</f>
        <v>13.469796229079661</v>
      </c>
      <c r="AA1015" s="8">
        <f t="shared" ref="AA1015" si="9597">(N1015*V1012+O1015*U1012+P1015*V1015+Q1015*U1015)</f>
        <v>0</v>
      </c>
      <c r="AB1015" s="20"/>
      <c r="AC1015" s="1">
        <v>0</v>
      </c>
      <c r="AD1015" s="9">
        <v>0</v>
      </c>
      <c r="AE1015" s="2">
        <v>1</v>
      </c>
      <c r="AF1015" s="8">
        <v>0</v>
      </c>
      <c r="AH1015" s="1">
        <f t="shared" ref="AH1015" si="9598">X1015*AC1012+Z1015*AC1015-Y1015*AD1012-AA1015*AD1015</f>
        <v>0</v>
      </c>
      <c r="AI1015" s="9">
        <f t="shared" ref="AI1015" si="9599">(X1015*AD1012+Y1015*AC1012+Z1015*AD1015+AA1015*AC1015)</f>
        <v>62.447738818923462</v>
      </c>
      <c r="AJ1015" s="2">
        <f t="shared" ref="AJ1015" si="9600">X1015*AE1012+Z1015*AE1015-Y1015*AF1012-AA1015*AF1015</f>
        <v>38.900347065325306</v>
      </c>
      <c r="AK1015" s="8">
        <f t="shared" ref="AK1015" si="9601">(X1015*AF1012+Y1015*AE1012+Z1015*AF1015+AA1015*AE1015)</f>
        <v>0</v>
      </c>
      <c r="AM1015" s="1">
        <v>0</v>
      </c>
      <c r="AN1015" s="9">
        <f t="shared" ref="AN1015" si="9602">$AN$9*$B1012</f>
        <v>3.7056200000000001</v>
      </c>
      <c r="AO1015" s="2">
        <v>1</v>
      </c>
      <c r="AP1015" s="8">
        <v>0</v>
      </c>
      <c r="AR1015" s="1">
        <f t="shared" ref="AR1015" si="9603">AH1015*AM1012+AJ1015*AM1015-AI1015*AN1012-AK1015*AN1015</f>
        <v>0</v>
      </c>
      <c r="AS1015" s="9">
        <f t="shared" ref="AS1015" si="9604">(AH1015*AN1012+AI1015*AM1012+AJ1015*AN1015+AK1015*AM1015)</f>
        <v>206.59764291113422</v>
      </c>
      <c r="AT1015" s="2">
        <f t="shared" ref="AT1015" si="9605">AH1015*AO1012+AJ1015*AO1015-AI1015*AP1012-AK1015*AP1015</f>
        <v>38.900347065325306</v>
      </c>
      <c r="AU1015" s="8">
        <f t="shared" ref="AU1015" si="9606">(AH1015*AP1012+AI1015*AO1012+AJ1015*AP1015+AK1015*AO1015)</f>
        <v>0</v>
      </c>
      <c r="AV1015" s="20"/>
      <c r="AW1015" s="1">
        <v>0</v>
      </c>
      <c r="AX1015" s="9">
        <v>0</v>
      </c>
      <c r="AY1015" s="2">
        <v>1</v>
      </c>
      <c r="AZ1015" s="8">
        <v>0</v>
      </c>
      <c r="BB1015" s="1">
        <f t="shared" ref="BB1015" si="9607">AR1015*AW1012+AT1015*AW1015-AS1015*AX1012-AU1015*AX1015</f>
        <v>0</v>
      </c>
      <c r="BC1015" s="9">
        <f t="shared" ref="BC1015" si="9608">(AR1015*AX1012+AS1015*AW1012+AT1015*AX1015+AU1015*AW1015)</f>
        <v>206.59764291113422</v>
      </c>
      <c r="BD1015" s="2">
        <f t="shared" ref="BD1015" si="9609">AR1015*AY1012+AT1015*AY1015-AS1015*AZ1012-AU1015*AZ1015</f>
        <v>165.26211709997062</v>
      </c>
      <c r="BE1015" s="8">
        <f t="shared" ref="BE1015" si="9610">(AR1015*AZ1012+AS1015*AY1012+AT1015*AZ1015+AU1015*AY1015)</f>
        <v>0</v>
      </c>
      <c r="BG1015" s="1">
        <v>0</v>
      </c>
      <c r="BH1015" s="9">
        <f t="shared" ref="BH1015" si="9611">$BH$9*$B1012</f>
        <v>2.4243999999999999</v>
      </c>
      <c r="BI1015" s="2">
        <v>1</v>
      </c>
      <c r="BJ1015" s="8">
        <v>0</v>
      </c>
      <c r="BK1015" s="20"/>
      <c r="BL1015" s="1">
        <f t="shared" ref="BL1015" si="9612">BB1015*BG1012+BD1015*BG1015-BC1015*BH1012-BE1015*BH1015</f>
        <v>0</v>
      </c>
      <c r="BM1015" s="9">
        <f t="shared" ref="BM1015" si="9613">(BB1015*BH1012+BC1015*BG1012+BD1015*BH1015+BE1015*BG1015)</f>
        <v>607.25911960830297</v>
      </c>
      <c r="BN1015" s="2">
        <f t="shared" ref="BN1015" si="9614">BB1015*BI1012+BD1015*BI1015-BC1015*BJ1012-BE1015*BJ1015</f>
        <v>165.26211709997062</v>
      </c>
      <c r="BO1015" s="8">
        <f t="shared" ref="BO1015" si="9615">(BB1015*BJ1012+BC1015*BI1012+BD1015*BJ1015+BE1015*BI1015)</f>
        <v>0</v>
      </c>
      <c r="BP1015" s="20"/>
      <c r="BQ1015" s="18">
        <f t="shared" ref="BQ1015:BQ1078" si="9616">1/$BR$9</f>
        <v>1</v>
      </c>
      <c r="BR1015" s="25">
        <v>0</v>
      </c>
      <c r="BS1015" s="19">
        <v>1</v>
      </c>
      <c r="BT1015" s="24">
        <v>0</v>
      </c>
      <c r="BV1015" s="1">
        <f t="shared" ref="BV1015" si="9617">BL1015*BQ1012+BN1015*BQ1015-BM1015*BR1012-BO1015*BR1015</f>
        <v>165.26211709997062</v>
      </c>
      <c r="BW1015" s="9">
        <f t="shared" ref="BW1015" si="9618">(BL1015*BR1012+BM1015*BQ1012+BN1015*BR1015+BO1015*BQ1015)</f>
        <v>607.25911960830297</v>
      </c>
      <c r="BX1015" s="2">
        <f t="shared" ref="BX1015" si="9619">BL1015*BS1012+BN1015*BS1015-BM1015*BT1012-BO1015*BT1015</f>
        <v>165.26211709997062</v>
      </c>
      <c r="BY1015" s="8">
        <f t="shared" ref="BY1015" si="9620">(BL1015*BT1012+BM1015*BS1012+BN1015*BT1015+BO1015*BS1015)</f>
        <v>0</v>
      </c>
      <c r="CA1015" s="56">
        <f t="shared" ref="CA1015" si="9621">(180/PI())*ATAN(-1*(BW1012+BW1015)/(BV1012+BV1015))</f>
        <v>-59.551733382991486</v>
      </c>
      <c r="CC1015" s="117">
        <f t="shared" ref="CC1015" si="9622">20*LOG(((1-(10^(CA1012/20)^2)*(1-((1-CC1012)/(1+CC1012))^2))^0.5))</f>
        <v>-2.7467946031504822E-5</v>
      </c>
      <c r="CD1015" s="13"/>
      <c r="CE1015" s="33"/>
      <c r="CF1015" s="33"/>
      <c r="CG1015" s="33"/>
      <c r="CH1015" s="33"/>
    </row>
    <row r="1016" spans="2:86" ht="18.600000000000001" customHeight="1"/>
    <row r="1017" spans="2:86" ht="18.600000000000001" customHeight="1" thickBot="1">
      <c r="E1017" s="6" t="s">
        <v>3</v>
      </c>
      <c r="J1017" s="6" t="s">
        <v>5</v>
      </c>
      <c r="O1017" s="6" t="s">
        <v>10</v>
      </c>
      <c r="T1017" s="6" t="s">
        <v>6</v>
      </c>
      <c r="Y1017" s="6" t="s">
        <v>11</v>
      </c>
      <c r="AD1017" s="6" t="s">
        <v>12</v>
      </c>
      <c r="AI1017" s="6" t="s">
        <v>13</v>
      </c>
      <c r="AN1017" s="6" t="s">
        <v>14</v>
      </c>
      <c r="AS1017" s="6" t="s">
        <v>15</v>
      </c>
      <c r="AX1017" s="6" t="s">
        <v>19</v>
      </c>
      <c r="BC1017" s="6" t="s">
        <v>17</v>
      </c>
      <c r="BH1017" s="6" t="s">
        <v>20</v>
      </c>
      <c r="BM1017" s="6" t="s">
        <v>18</v>
      </c>
      <c r="BQ1017" s="26" t="s">
        <v>16</v>
      </c>
      <c r="BR1017" s="26"/>
      <c r="BS1017" s="21"/>
      <c r="BT1017" s="21"/>
      <c r="BU1017" s="21"/>
      <c r="BV1017" s="21"/>
      <c r="BW1017" s="26" t="s">
        <v>21</v>
      </c>
      <c r="BX1017" s="21"/>
      <c r="BY1017" s="21"/>
    </row>
    <row r="1018" spans="2:86" ht="18.600000000000001" customHeight="1" thickBot="1">
      <c r="B1018" s="11"/>
      <c r="D1018" s="266" t="s">
        <v>113</v>
      </c>
      <c r="E1018" s="267"/>
      <c r="F1018" s="268" t="s">
        <v>114</v>
      </c>
      <c r="G1018" s="269"/>
      <c r="H1018" s="237"/>
      <c r="I1018" s="262" t="s">
        <v>0</v>
      </c>
      <c r="J1018" s="263"/>
      <c r="K1018" s="264" t="s">
        <v>1</v>
      </c>
      <c r="L1018" s="265"/>
      <c r="M1018" s="21"/>
      <c r="N1018" s="262" t="s">
        <v>115</v>
      </c>
      <c r="O1018" s="263"/>
      <c r="P1018" s="264" t="s">
        <v>116</v>
      </c>
      <c r="Q1018" s="265"/>
      <c r="R1018" s="21"/>
      <c r="S1018" s="266" t="s">
        <v>117</v>
      </c>
      <c r="T1018" s="267"/>
      <c r="U1018" s="268" t="s">
        <v>118</v>
      </c>
      <c r="V1018" s="269"/>
      <c r="W1018" s="20"/>
      <c r="X1018" s="262" t="s">
        <v>119</v>
      </c>
      <c r="Y1018" s="263"/>
      <c r="Z1018" s="264" t="s">
        <v>120</v>
      </c>
      <c r="AA1018" s="265"/>
      <c r="AB1018" s="20"/>
      <c r="AC1018" s="262" t="s">
        <v>121</v>
      </c>
      <c r="AD1018" s="263"/>
      <c r="AE1018" s="264" t="s">
        <v>7</v>
      </c>
      <c r="AF1018" s="265"/>
      <c r="AG1018" s="20"/>
      <c r="AH1018" s="262" t="s">
        <v>122</v>
      </c>
      <c r="AI1018" s="263"/>
      <c r="AJ1018" s="264" t="s">
        <v>123</v>
      </c>
      <c r="AK1018" s="265"/>
      <c r="AL1018" s="20"/>
      <c r="AM1018" s="266" t="s">
        <v>124</v>
      </c>
      <c r="AN1018" s="267"/>
      <c r="AO1018" s="268" t="s">
        <v>125</v>
      </c>
      <c r="AP1018" s="269"/>
      <c r="AQ1018" s="21"/>
      <c r="AR1018" s="262" t="s">
        <v>126</v>
      </c>
      <c r="AS1018" s="263"/>
      <c r="AT1018" s="264" t="s">
        <v>2</v>
      </c>
      <c r="AU1018" s="265"/>
      <c r="AV1018" s="41"/>
      <c r="AW1018" s="262" t="s">
        <v>127</v>
      </c>
      <c r="AX1018" s="263"/>
      <c r="AY1018" s="264" t="s">
        <v>128</v>
      </c>
      <c r="AZ1018" s="265"/>
      <c r="BA1018" s="20"/>
      <c r="BB1018" s="262" t="s">
        <v>129</v>
      </c>
      <c r="BC1018" s="263"/>
      <c r="BD1018" s="264" t="s">
        <v>130</v>
      </c>
      <c r="BE1018" s="265"/>
      <c r="BF1018" s="41"/>
      <c r="BG1018" s="266" t="s">
        <v>131</v>
      </c>
      <c r="BH1018" s="267"/>
      <c r="BI1018" s="268" t="s">
        <v>132</v>
      </c>
      <c r="BJ1018" s="269"/>
      <c r="BK1018" s="41"/>
      <c r="BL1018" s="262" t="s">
        <v>133</v>
      </c>
      <c r="BM1018" s="263"/>
      <c r="BN1018" s="264" t="s">
        <v>134</v>
      </c>
      <c r="BO1018" s="265"/>
      <c r="BP1018" s="41"/>
      <c r="BQ1018" s="262" t="s">
        <v>135</v>
      </c>
      <c r="BR1018" s="263"/>
      <c r="BS1018" s="264" t="s">
        <v>136</v>
      </c>
      <c r="BT1018" s="265"/>
      <c r="BU1018" s="20"/>
      <c r="BV1018" s="262" t="s">
        <v>137</v>
      </c>
      <c r="BW1018" s="263"/>
      <c r="BX1018" s="264" t="s">
        <v>138</v>
      </c>
      <c r="BY1018" s="265"/>
      <c r="CA1018" s="27" t="s">
        <v>8</v>
      </c>
      <c r="CC1018" s="113" t="s">
        <v>74</v>
      </c>
      <c r="CD1018" s="13"/>
      <c r="CE1018" s="33"/>
      <c r="CF1018" s="33"/>
      <c r="CG1018" s="33"/>
      <c r="CH1018" s="33"/>
    </row>
    <row r="1019" spans="2:86" ht="18.600000000000001" customHeight="1" thickTop="1" thickBot="1">
      <c r="B1019" s="37">
        <v>2.92</v>
      </c>
      <c r="D1019" s="1">
        <v>1</v>
      </c>
      <c r="E1019" s="7">
        <v>0</v>
      </c>
      <c r="F1019" s="2">
        <v>0</v>
      </c>
      <c r="G1019" s="8">
        <v>0</v>
      </c>
      <c r="I1019" s="1">
        <v>1</v>
      </c>
      <c r="J1019" s="9">
        <v>0</v>
      </c>
      <c r="K1019" s="2">
        <v>0</v>
      </c>
      <c r="L1019" s="8">
        <f t="shared" ref="L1019:L1082" si="9623">IF(0=(1-$J$9*$K$9*$B1019^2),10^18,$B1019*$K$9/(1-$J$9*$K$9*$B1019^2))</f>
        <v>-3.5773847104090537</v>
      </c>
      <c r="N1019" s="1">
        <f t="shared" ref="N1019" si="9624">D1019*I1019+F1019*I1022-E1019*J1019-G1019*J1022</f>
        <v>1</v>
      </c>
      <c r="O1019" s="9">
        <f t="shared" ref="O1019" si="9625">(D1019*J1019+E1019*I1019+F1019*J1022+G1019*I1022)</f>
        <v>0</v>
      </c>
      <c r="P1019" s="2">
        <f t="shared" ref="P1019" si="9626">D1019*K1019+F1019*K1022-E1019*L1019-G1019*L1022</f>
        <v>0</v>
      </c>
      <c r="Q1019" s="8">
        <f t="shared" ref="Q1019" si="9627">(D1019*L1019+E1019*K1019+F1019*L1022+G1019*K1022)</f>
        <v>-3.5773847104090537</v>
      </c>
      <c r="S1019" s="1">
        <v>1</v>
      </c>
      <c r="T1019" s="7">
        <v>0</v>
      </c>
      <c r="U1019" s="2">
        <v>0</v>
      </c>
      <c r="V1019" s="8">
        <v>0</v>
      </c>
      <c r="X1019" s="1">
        <f t="shared" ref="X1019" si="9628">N1019*S1019+P1019*S1022-O1019*T1019-Q1019*T1022</f>
        <v>16.786984417496313</v>
      </c>
      <c r="Y1019" s="9">
        <f t="shared" ref="Y1019" si="9629">(N1019*T1019+O1019*S1019+P1019*T1022+Q1019*S1022)</f>
        <v>0</v>
      </c>
      <c r="Z1019" s="2">
        <f t="shared" ref="Z1019" si="9630">N1019*U1019+P1019*U1022-O1019*V1019-Q1019*V1022</f>
        <v>0</v>
      </c>
      <c r="AA1019" s="8">
        <f t="shared" ref="AA1019" si="9631">(N1019*V1019+O1019*U1019+P1019*V1022+Q1019*U1022)</f>
        <v>-3.5773847104090537</v>
      </c>
      <c r="AB1019" s="20"/>
      <c r="AC1019" s="1">
        <v>1</v>
      </c>
      <c r="AD1019" s="9">
        <v>0</v>
      </c>
      <c r="AE1019" s="2">
        <v>0</v>
      </c>
      <c r="AF1019" s="8">
        <f t="shared" ref="AF1019:AF1082" si="9632">IF(0=(1-$AE$9*$AD$9*$B1019^2),10^18,$B1019*$AE$9/(1-$AE$9*$AD$9*$B1019^2))</f>
        <v>-0.40337202823328477</v>
      </c>
      <c r="AH1019" s="1">
        <f t="shared" ref="AH1019" si="9633">X1019*AC1019+Z1019*AC1022-Y1019*AD1019-AA1019*AD1022</f>
        <v>16.786984417496313</v>
      </c>
      <c r="AI1019" s="9">
        <f t="shared" ref="AI1019" si="9634">(X1019*AD1019+Y1019*AC1019+Z1019*AD1022+AA1019*AC1022)</f>
        <v>0</v>
      </c>
      <c r="AJ1019" s="2">
        <f t="shared" ref="AJ1019" si="9635">X1019*AE1019+Z1019*AE1022-Y1019*AF1019-AA1019*AF1022</f>
        <v>0</v>
      </c>
      <c r="AK1019" s="8">
        <f t="shared" ref="AK1019" si="9636">(X1019*AF1019+Y1019*AE1019+Z1019*AF1022+AA1019*AE1022)</f>
        <v>-10.348784662815088</v>
      </c>
      <c r="AM1019" s="1">
        <v>1</v>
      </c>
      <c r="AN1019" s="7">
        <v>0</v>
      </c>
      <c r="AO1019" s="2">
        <v>0</v>
      </c>
      <c r="AP1019" s="8">
        <v>0</v>
      </c>
      <c r="AR1019" s="1">
        <f t="shared" ref="AR1019" si="9637">AH1019*AM1019+AJ1019*AM1022-AI1019*AN1019-AK1019*AN1022</f>
        <v>55.400121380560066</v>
      </c>
      <c r="AS1019" s="9">
        <f t="shared" ref="AS1019" si="9638">(AH1019*AN1019+AI1019*AM1019+AJ1019*AN1022+AK1019*AM1022)</f>
        <v>0</v>
      </c>
      <c r="AT1019" s="2">
        <f t="shared" ref="AT1019" si="9639">AH1019*AO1019+AJ1019*AO1022-AI1019*AP1019-AK1019*AP1022</f>
        <v>0</v>
      </c>
      <c r="AU1019" s="8">
        <f t="shared" ref="AU1019" si="9640">(AH1019*AP1019+AI1019*AO1019+AJ1019*AP1022+AK1019*AO1022)</f>
        <v>-10.348784662815088</v>
      </c>
      <c r="AV1019" s="20"/>
      <c r="AW1019" s="1">
        <v>1</v>
      </c>
      <c r="AX1019" s="9">
        <v>0</v>
      </c>
      <c r="AY1019" s="2">
        <v>0</v>
      </c>
      <c r="AZ1019" s="8">
        <f t="shared" ref="AZ1019:AZ1082" si="9641">IF(0=(1-$AX$9*$AY$9*$B1019^2),10^18,$B1019*$AY$9/(1-$AX$9*$AY$9*$B1019^2))</f>
        <v>-0.60526915101353251</v>
      </c>
      <c r="BB1019" s="1">
        <f t="shared" ref="BB1019" si="9642">AR1019*AW1019+AT1019*AW1022-AS1019*AX1019-AU1019*AX1022</f>
        <v>55.400121380560066</v>
      </c>
      <c r="BC1019" s="9">
        <f t="shared" ref="BC1019" si="9643">(AR1019*AX1019+AS1019*AW1019+AT1019*AX1022+AU1019*AW1022)</f>
        <v>0</v>
      </c>
      <c r="BD1019" s="2">
        <f t="shared" ref="BD1019" si="9644">AR1019*AY1019+AT1019*AY1022-AS1019*AZ1019-AU1019*AZ1022</f>
        <v>0</v>
      </c>
      <c r="BE1019" s="8">
        <f t="shared" ref="BE1019" si="9645">(AR1019*AZ1019+AS1019*AY1019+AT1019*AZ1022+AU1019*AY1022)</f>
        <v>-43.880769096873337</v>
      </c>
      <c r="BG1019" s="1">
        <v>1</v>
      </c>
      <c r="BH1019" s="7">
        <v>0</v>
      </c>
      <c r="BI1019" s="2">
        <v>0</v>
      </c>
      <c r="BJ1019" s="8">
        <v>0</v>
      </c>
      <c r="BK1019" s="20"/>
      <c r="BL1019" s="1">
        <f t="shared" ref="BL1019" si="9646">BB1019*BG1019+BD1019*BG1022-BC1019*BH1019-BE1019*BH1022</f>
        <v>162.5183444383195</v>
      </c>
      <c r="BM1019" s="9">
        <f t="shared" ref="BM1019" si="9647">(BB1019*BH1019+BC1019*BG1019+BD1019*BH1022+BE1019*BG1022)</f>
        <v>0</v>
      </c>
      <c r="BN1019" s="2">
        <f t="shared" ref="BN1019" si="9648">BB1019*BI1019+BD1019*BI1022-BC1019*BJ1019-BE1019*BJ1022</f>
        <v>0</v>
      </c>
      <c r="BO1019" s="8">
        <f t="shared" ref="BO1019" si="9649">(BB1019*BJ1019+BC1019*BI1019+BD1019*BJ1022+BE1019*BI1022)</f>
        <v>-43.880769096873337</v>
      </c>
      <c r="BP1019" s="20"/>
      <c r="BQ1019" s="16">
        <v>1</v>
      </c>
      <c r="BR1019" s="23">
        <v>0</v>
      </c>
      <c r="BS1019" s="14">
        <v>0</v>
      </c>
      <c r="BT1019" s="22">
        <v>0</v>
      </c>
      <c r="BV1019" s="1">
        <f t="shared" ref="BV1019" si="9650">BL1019*BQ1019+BN1019*BQ1022-BM1019*BR1019-BO1019*BR1022</f>
        <v>162.5183444383195</v>
      </c>
      <c r="BW1019" s="9">
        <f t="shared" ref="BW1019" si="9651">(BL1019*BR1019+BM1019*BQ1019+BN1019*BR1022+BO1019*BQ1022)</f>
        <v>-43.880769096873337</v>
      </c>
      <c r="BX1019" s="2">
        <f t="shared" ref="BX1019" si="9652">BL1019*BS1019+BN1019*BS1022-BM1019*BT1019-BO1019*BT1022</f>
        <v>0</v>
      </c>
      <c r="BY1019" s="8">
        <f t="shared" ref="BY1019" si="9653">(BL1019*BT1019+BM1019*BS1019+BN1019*BT1022+BO1019*BS1022)</f>
        <v>-43.880769096873337</v>
      </c>
      <c r="CA1019" s="28">
        <f t="shared" ref="CA1019" si="9654">20*LOG(((1+$BR$9)/$BR$9)/((BV1019+BV1022)^2+(BW1019+BW1022)^2)^0.5)</f>
        <v>-50.180792474404981</v>
      </c>
      <c r="CC1019" s="114">
        <f t="shared" ref="CC1019" si="9655">((BV1019^2+BW1019^2)^0.5)/((BV1022^2+BW1022^2)^0.5)</f>
        <v>0.27001990576531298</v>
      </c>
      <c r="CD1019" s="13"/>
      <c r="CE1019" s="33"/>
      <c r="CF1019" s="33"/>
      <c r="CG1019" s="33"/>
      <c r="CH1019" s="33"/>
    </row>
    <row r="1020" spans="2:86" ht="18.600000000000001" customHeight="1" thickBot="1">
      <c r="D1020" s="3"/>
      <c r="G1020" s="4"/>
      <c r="I1020" s="3"/>
      <c r="L1020" s="4"/>
      <c r="N1020" s="3"/>
      <c r="Q1020" s="4"/>
      <c r="S1020" s="3"/>
      <c r="V1020" s="4"/>
      <c r="X1020" s="3"/>
      <c r="AA1020" s="4"/>
      <c r="AC1020" s="3"/>
      <c r="AF1020" s="4"/>
      <c r="AH1020" s="3"/>
      <c r="AK1020" s="4"/>
      <c r="AM1020" s="3"/>
      <c r="AP1020" s="4"/>
      <c r="AR1020" s="3"/>
      <c r="AU1020" s="4"/>
      <c r="AW1020" s="3"/>
      <c r="AZ1020" s="4"/>
      <c r="BB1020" s="3"/>
      <c r="BE1020" s="4"/>
      <c r="BG1020" s="3"/>
      <c r="BJ1020" s="4"/>
      <c r="BL1020" s="3"/>
      <c r="BO1020" s="4"/>
      <c r="BQ1020" s="16"/>
      <c r="BR1020" s="14"/>
      <c r="BS1020" s="14"/>
      <c r="BT1020" s="17"/>
      <c r="BV1020" s="3"/>
      <c r="BY1020" s="4"/>
      <c r="CC1020" s="115"/>
      <c r="CD1020" s="13"/>
      <c r="CE1020" s="33"/>
      <c r="CF1020" s="33"/>
      <c r="CG1020" s="33"/>
      <c r="CH1020" s="33"/>
    </row>
    <row r="1021" spans="2:86" ht="18.600000000000001" customHeight="1" thickBot="1">
      <c r="D1021" s="271" t="s">
        <v>141</v>
      </c>
      <c r="E1021" s="272"/>
      <c r="F1021" s="273" t="s">
        <v>142</v>
      </c>
      <c r="G1021" s="274"/>
      <c r="H1021" s="237"/>
      <c r="I1021" s="271" t="s">
        <v>143</v>
      </c>
      <c r="J1021" s="272"/>
      <c r="K1021" s="273" t="s">
        <v>144</v>
      </c>
      <c r="L1021" s="274"/>
      <c r="N1021" s="262" t="s">
        <v>145</v>
      </c>
      <c r="O1021" s="263"/>
      <c r="P1021" s="264" t="s">
        <v>146</v>
      </c>
      <c r="Q1021" s="265"/>
      <c r="S1021" s="271" t="s">
        <v>147</v>
      </c>
      <c r="T1021" s="272"/>
      <c r="U1021" s="273" t="s">
        <v>148</v>
      </c>
      <c r="V1021" s="274"/>
      <c r="W1021" s="20"/>
      <c r="X1021" s="262" t="s">
        <v>149</v>
      </c>
      <c r="Y1021" s="263"/>
      <c r="Z1021" s="264" t="s">
        <v>150</v>
      </c>
      <c r="AA1021" s="265"/>
      <c r="AB1021" s="20"/>
      <c r="AC1021" s="271" t="s">
        <v>151</v>
      </c>
      <c r="AD1021" s="272"/>
      <c r="AE1021" s="273" t="s">
        <v>152</v>
      </c>
      <c r="AF1021" s="274"/>
      <c r="AG1021" s="20"/>
      <c r="AH1021" s="262" t="s">
        <v>153</v>
      </c>
      <c r="AI1021" s="263"/>
      <c r="AJ1021" s="264" t="s">
        <v>154</v>
      </c>
      <c r="AK1021" s="265"/>
      <c r="AL1021" s="20"/>
      <c r="AM1021" s="271" t="s">
        <v>155</v>
      </c>
      <c r="AN1021" s="272"/>
      <c r="AO1021" s="273" t="s">
        <v>156</v>
      </c>
      <c r="AP1021" s="274"/>
      <c r="AR1021" s="262" t="s">
        <v>157</v>
      </c>
      <c r="AS1021" s="263"/>
      <c r="AT1021" s="264" t="s">
        <v>158</v>
      </c>
      <c r="AU1021" s="265"/>
      <c r="AV1021" s="41"/>
      <c r="AW1021" s="271" t="s">
        <v>159</v>
      </c>
      <c r="AX1021" s="272"/>
      <c r="AY1021" s="273" t="s">
        <v>160</v>
      </c>
      <c r="AZ1021" s="274"/>
      <c r="BA1021" s="20"/>
      <c r="BB1021" s="262" t="s">
        <v>161</v>
      </c>
      <c r="BC1021" s="263"/>
      <c r="BD1021" s="264" t="s">
        <v>162</v>
      </c>
      <c r="BE1021" s="265"/>
      <c r="BF1021" s="41"/>
      <c r="BG1021" s="271" t="s">
        <v>163</v>
      </c>
      <c r="BH1021" s="272"/>
      <c r="BI1021" s="273" t="s">
        <v>164</v>
      </c>
      <c r="BJ1021" s="274"/>
      <c r="BK1021" s="41"/>
      <c r="BL1021" s="262" t="s">
        <v>165</v>
      </c>
      <c r="BM1021" s="263"/>
      <c r="BN1021" s="264" t="s">
        <v>166</v>
      </c>
      <c r="BO1021" s="265"/>
      <c r="BP1021" s="41"/>
      <c r="BQ1021" s="271" t="s">
        <v>167</v>
      </c>
      <c r="BR1021" s="272"/>
      <c r="BS1021" s="273" t="s">
        <v>168</v>
      </c>
      <c r="BT1021" s="274"/>
      <c r="BU1021" s="20"/>
      <c r="BV1021" s="262" t="s">
        <v>169</v>
      </c>
      <c r="BW1021" s="263"/>
      <c r="BX1021" s="264" t="s">
        <v>170</v>
      </c>
      <c r="BY1021" s="265"/>
      <c r="CA1021" s="55" t="s">
        <v>35</v>
      </c>
      <c r="CC1021" s="116" t="s">
        <v>75</v>
      </c>
      <c r="CD1021" s="13"/>
      <c r="CE1021" s="33"/>
      <c r="CF1021" s="33"/>
      <c r="CG1021" s="33"/>
      <c r="CH1021" s="33"/>
    </row>
    <row r="1022" spans="2:86" ht="18.600000000000001" customHeight="1" thickTop="1" thickBot="1">
      <c r="D1022" s="1">
        <v>0</v>
      </c>
      <c r="E1022" s="9">
        <f t="shared" ref="E1022" si="9656">$E$9*$B1019</f>
        <v>3.4362560000000002</v>
      </c>
      <c r="F1022" s="2">
        <v>1</v>
      </c>
      <c r="G1022" s="8">
        <v>0</v>
      </c>
      <c r="I1022" s="1">
        <v>0</v>
      </c>
      <c r="J1022" s="9">
        <v>0</v>
      </c>
      <c r="K1022" s="2">
        <v>1</v>
      </c>
      <c r="L1022" s="8">
        <v>0</v>
      </c>
      <c r="N1022" s="1">
        <f t="shared" ref="N1022" si="9657">D1022*I1019+F1022*I1022-E1022*J1019-G1022*J1022</f>
        <v>0</v>
      </c>
      <c r="O1022" s="9">
        <f t="shared" ref="O1022" si="9658">(D1022*J1019+E1022*I1019+F1022*J1022+G1022*I1022)</f>
        <v>3.4362560000000002</v>
      </c>
      <c r="P1022" s="2">
        <f t="shared" ref="P1022" si="9659">D1022*K1019+F1022*K1022-E1022*L1019-G1022*L1022</f>
        <v>13.292809675451373</v>
      </c>
      <c r="Q1022" s="8">
        <f t="shared" ref="Q1022" si="9660">(D1022*L1019+E1022*K1019+F1022*L1022+G1022*K1022)</f>
        <v>0</v>
      </c>
      <c r="S1022" s="1">
        <v>0</v>
      </c>
      <c r="T1022" s="9">
        <f t="shared" ref="T1022" si="9661">$T$9*$B1019</f>
        <v>4.4129960000000006</v>
      </c>
      <c r="U1022" s="2">
        <v>1</v>
      </c>
      <c r="V1022" s="8">
        <v>0</v>
      </c>
      <c r="X1022" s="1">
        <f t="shared" ref="X1022" si="9662">N1022*S1019+P1022*S1022-O1022*T1019-Q1022*T1022</f>
        <v>0</v>
      </c>
      <c r="Y1022" s="9">
        <f t="shared" ref="Y1022" si="9663">(N1022*T1019+O1022*S1019+P1022*T1022+Q1022*S1022)</f>
        <v>62.097371926528218</v>
      </c>
      <c r="Z1022" s="2">
        <f t="shared" ref="Z1022" si="9664">N1022*U1019+P1022*U1022-O1022*V1019-Q1022*V1022</f>
        <v>13.292809675451373</v>
      </c>
      <c r="AA1022" s="8">
        <f t="shared" ref="AA1022" si="9665">(N1022*V1019+O1022*U1019+P1022*V1022+Q1022*U1022)</f>
        <v>0</v>
      </c>
      <c r="AB1022" s="20"/>
      <c r="AC1022" s="1">
        <v>0</v>
      </c>
      <c r="AD1022" s="9">
        <v>0</v>
      </c>
      <c r="AE1022" s="2">
        <v>1</v>
      </c>
      <c r="AF1022" s="8">
        <v>0</v>
      </c>
      <c r="AH1022" s="1">
        <f t="shared" ref="AH1022" si="9666">X1022*AC1019+Z1022*AC1022-Y1022*AD1019-AA1022*AD1022</f>
        <v>0</v>
      </c>
      <c r="AI1022" s="9">
        <f t="shared" ref="AI1022" si="9667">(X1022*AD1019+Y1022*AC1019+Z1022*AD1022+AA1022*AC1022)</f>
        <v>62.097371926528218</v>
      </c>
      <c r="AJ1022" s="2">
        <f t="shared" ref="AJ1022" si="9668">X1022*AE1019+Z1022*AE1022-Y1022*AF1019-AA1022*AF1022</f>
        <v>38.341152537411702</v>
      </c>
      <c r="AK1022" s="8">
        <f t="shared" ref="AK1022" si="9669">(X1022*AF1019+Y1022*AE1019+Z1022*AF1022+AA1022*AE1022)</f>
        <v>0</v>
      </c>
      <c r="AM1022" s="1">
        <v>0</v>
      </c>
      <c r="AN1022" s="9">
        <f t="shared" ref="AN1022" si="9670">$AN$9*$B1019</f>
        <v>3.731176</v>
      </c>
      <c r="AO1022" s="2">
        <v>1</v>
      </c>
      <c r="AP1022" s="8">
        <v>0</v>
      </c>
      <c r="AR1022" s="1">
        <f t="shared" ref="AR1022" si="9671">AH1022*AM1019+AJ1022*AM1022-AI1022*AN1019-AK1022*AN1022</f>
        <v>0</v>
      </c>
      <c r="AS1022" s="9">
        <f t="shared" ref="AS1022" si="9672">(AH1022*AN1019+AI1022*AM1019+AJ1022*AN1022+AK1022*AM1022)</f>
        <v>205.15496008645786</v>
      </c>
      <c r="AT1022" s="2">
        <f t="shared" ref="AT1022" si="9673">AH1022*AO1019+AJ1022*AO1022-AI1022*AP1019-AK1022*AP1022</f>
        <v>38.341152537411702</v>
      </c>
      <c r="AU1022" s="8">
        <f t="shared" ref="AU1022" si="9674">(AH1022*AP1019+AI1022*AO1019+AJ1022*AP1022+AK1022*AO1022)</f>
        <v>0</v>
      </c>
      <c r="AV1022" s="20"/>
      <c r="AW1022" s="1">
        <v>0</v>
      </c>
      <c r="AX1022" s="9">
        <v>0</v>
      </c>
      <c r="AY1022" s="2">
        <v>1</v>
      </c>
      <c r="AZ1022" s="8">
        <v>0</v>
      </c>
      <c r="BB1022" s="1">
        <f t="shared" ref="BB1022" si="9675">AR1022*AW1019+AT1022*AW1022-AS1022*AX1019-AU1022*AX1022</f>
        <v>0</v>
      </c>
      <c r="BC1022" s="9">
        <f t="shared" ref="BC1022" si="9676">(AR1022*AX1019+AS1022*AW1019+AT1022*AX1022+AU1022*AW1022)</f>
        <v>205.15496008645786</v>
      </c>
      <c r="BD1022" s="2">
        <f t="shared" ref="BD1022" si="9677">AR1022*AY1019+AT1022*AY1022-AS1022*AZ1019-AU1022*AZ1022</f>
        <v>162.51512105515718</v>
      </c>
      <c r="BE1022" s="8">
        <f t="shared" ref="BE1022" si="9678">(AR1022*AZ1019+AS1022*AY1019+AT1022*AZ1022+AU1022*AY1022)</f>
        <v>0</v>
      </c>
      <c r="BG1022" s="1">
        <v>0</v>
      </c>
      <c r="BH1022" s="9">
        <f t="shared" ref="BH1022" si="9679">$BH$9*$B1019</f>
        <v>2.4411199999999997</v>
      </c>
      <c r="BI1022" s="2">
        <v>1</v>
      </c>
      <c r="BJ1022" s="8">
        <v>0</v>
      </c>
      <c r="BK1022" s="20"/>
      <c r="BL1022" s="1">
        <f t="shared" ref="BL1022" si="9680">BB1022*BG1019+BD1022*BG1022-BC1022*BH1019-BE1022*BH1022</f>
        <v>0</v>
      </c>
      <c r="BM1022" s="9">
        <f t="shared" ref="BM1022" si="9681">(BB1022*BH1019+BC1022*BG1019+BD1022*BH1022+BE1022*BG1022)</f>
        <v>601.87387239662314</v>
      </c>
      <c r="BN1022" s="2">
        <f t="shared" ref="BN1022" si="9682">BB1022*BI1019+BD1022*BI1022-BC1022*BJ1019-BE1022*BJ1022</f>
        <v>162.51512105515718</v>
      </c>
      <c r="BO1022" s="8">
        <f t="shared" ref="BO1022" si="9683">(BB1022*BJ1019+BC1022*BI1019+BD1022*BJ1022+BE1022*BI1022)</f>
        <v>0</v>
      </c>
      <c r="BP1022" s="20"/>
      <c r="BQ1022" s="18">
        <f t="shared" ref="BQ1022:BQ1085" si="9684">1/$BR$9</f>
        <v>1</v>
      </c>
      <c r="BR1022" s="25">
        <v>0</v>
      </c>
      <c r="BS1022" s="19">
        <v>1</v>
      </c>
      <c r="BT1022" s="24">
        <v>0</v>
      </c>
      <c r="BV1022" s="1">
        <f t="shared" ref="BV1022" si="9685">BL1022*BQ1019+BN1022*BQ1022-BM1022*BR1019-BO1022*BR1022</f>
        <v>162.51512105515718</v>
      </c>
      <c r="BW1022" s="9">
        <f t="shared" ref="BW1022" si="9686">(BL1022*BR1019+BM1022*BQ1019+BN1022*BR1022+BO1022*BQ1022)</f>
        <v>601.87387239662314</v>
      </c>
      <c r="BX1022" s="2">
        <f t="shared" ref="BX1022" si="9687">BL1022*BS1019+BN1022*BS1022-BM1022*BT1019-BO1022*BT1022</f>
        <v>162.51512105515718</v>
      </c>
      <c r="BY1022" s="8">
        <f t="shared" ref="BY1022" si="9688">(BL1022*BT1019+BM1022*BS1019+BN1022*BT1022+BO1022*BS1022)</f>
        <v>0</v>
      </c>
      <c r="CA1022" s="56">
        <f t="shared" ref="CA1022" si="9689">(180/PI())*ATAN(-1*(BW1019+BW1022)/(BV1019+BV1022))</f>
        <v>-59.779009723688254</v>
      </c>
      <c r="CC1022" s="117">
        <f t="shared" ref="CC1022" si="9690">20*LOG(((1-(10^(CA1019/20)^2)*(1-((1-CC1019)/(1+CC1019))^2))^0.5))</f>
        <v>-2.789595125142062E-5</v>
      </c>
      <c r="CD1022" s="13"/>
      <c r="CE1022" s="33"/>
      <c r="CF1022" s="33"/>
      <c r="CG1022" s="33"/>
      <c r="CH1022" s="33"/>
    </row>
    <row r="1023" spans="2:86" ht="18.600000000000001" customHeight="1"/>
    <row r="1024" spans="2:86" ht="18.600000000000001" customHeight="1" thickBot="1">
      <c r="E1024" s="6" t="s">
        <v>3</v>
      </c>
      <c r="J1024" s="6" t="s">
        <v>5</v>
      </c>
      <c r="O1024" s="6" t="s">
        <v>10</v>
      </c>
      <c r="T1024" s="6" t="s">
        <v>6</v>
      </c>
      <c r="Y1024" s="6" t="s">
        <v>11</v>
      </c>
      <c r="AD1024" s="6" t="s">
        <v>12</v>
      </c>
      <c r="AI1024" s="6" t="s">
        <v>13</v>
      </c>
      <c r="AN1024" s="6" t="s">
        <v>14</v>
      </c>
      <c r="AS1024" s="6" t="s">
        <v>15</v>
      </c>
      <c r="AX1024" s="6" t="s">
        <v>19</v>
      </c>
      <c r="BC1024" s="6" t="s">
        <v>17</v>
      </c>
      <c r="BH1024" s="6" t="s">
        <v>20</v>
      </c>
      <c r="BM1024" s="6" t="s">
        <v>18</v>
      </c>
      <c r="BQ1024" s="26" t="s">
        <v>16</v>
      </c>
      <c r="BR1024" s="26"/>
      <c r="BS1024" s="21"/>
      <c r="BT1024" s="21"/>
      <c r="BU1024" s="21"/>
      <c r="BV1024" s="21"/>
      <c r="BW1024" s="26" t="s">
        <v>21</v>
      </c>
      <c r="BX1024" s="21"/>
      <c r="BY1024" s="21"/>
    </row>
    <row r="1025" spans="2:86" ht="18.600000000000001" customHeight="1" thickBot="1">
      <c r="B1025" s="11"/>
      <c r="D1025" s="266" t="s">
        <v>113</v>
      </c>
      <c r="E1025" s="267"/>
      <c r="F1025" s="268" t="s">
        <v>114</v>
      </c>
      <c r="G1025" s="269"/>
      <c r="H1025" s="237"/>
      <c r="I1025" s="262" t="s">
        <v>0</v>
      </c>
      <c r="J1025" s="263"/>
      <c r="K1025" s="264" t="s">
        <v>1</v>
      </c>
      <c r="L1025" s="265"/>
      <c r="M1025" s="21"/>
      <c r="N1025" s="262" t="s">
        <v>115</v>
      </c>
      <c r="O1025" s="263"/>
      <c r="P1025" s="264" t="s">
        <v>116</v>
      </c>
      <c r="Q1025" s="265"/>
      <c r="R1025" s="21"/>
      <c r="S1025" s="266" t="s">
        <v>117</v>
      </c>
      <c r="T1025" s="267"/>
      <c r="U1025" s="268" t="s">
        <v>118</v>
      </c>
      <c r="V1025" s="269"/>
      <c r="W1025" s="20"/>
      <c r="X1025" s="262" t="s">
        <v>119</v>
      </c>
      <c r="Y1025" s="263"/>
      <c r="Z1025" s="264" t="s">
        <v>120</v>
      </c>
      <c r="AA1025" s="265"/>
      <c r="AB1025" s="20"/>
      <c r="AC1025" s="262" t="s">
        <v>121</v>
      </c>
      <c r="AD1025" s="263"/>
      <c r="AE1025" s="264" t="s">
        <v>7</v>
      </c>
      <c r="AF1025" s="265"/>
      <c r="AG1025" s="20"/>
      <c r="AH1025" s="262" t="s">
        <v>122</v>
      </c>
      <c r="AI1025" s="263"/>
      <c r="AJ1025" s="264" t="s">
        <v>123</v>
      </c>
      <c r="AK1025" s="265"/>
      <c r="AL1025" s="20"/>
      <c r="AM1025" s="266" t="s">
        <v>124</v>
      </c>
      <c r="AN1025" s="267"/>
      <c r="AO1025" s="268" t="s">
        <v>125</v>
      </c>
      <c r="AP1025" s="269"/>
      <c r="AQ1025" s="21"/>
      <c r="AR1025" s="262" t="s">
        <v>126</v>
      </c>
      <c r="AS1025" s="263"/>
      <c r="AT1025" s="264" t="s">
        <v>2</v>
      </c>
      <c r="AU1025" s="265"/>
      <c r="AV1025" s="41"/>
      <c r="AW1025" s="262" t="s">
        <v>127</v>
      </c>
      <c r="AX1025" s="263"/>
      <c r="AY1025" s="264" t="s">
        <v>128</v>
      </c>
      <c r="AZ1025" s="265"/>
      <c r="BA1025" s="20"/>
      <c r="BB1025" s="262" t="s">
        <v>129</v>
      </c>
      <c r="BC1025" s="263"/>
      <c r="BD1025" s="264" t="s">
        <v>130</v>
      </c>
      <c r="BE1025" s="265"/>
      <c r="BF1025" s="41"/>
      <c r="BG1025" s="266" t="s">
        <v>131</v>
      </c>
      <c r="BH1025" s="267"/>
      <c r="BI1025" s="268" t="s">
        <v>132</v>
      </c>
      <c r="BJ1025" s="269"/>
      <c r="BK1025" s="41"/>
      <c r="BL1025" s="262" t="s">
        <v>133</v>
      </c>
      <c r="BM1025" s="263"/>
      <c r="BN1025" s="264" t="s">
        <v>134</v>
      </c>
      <c r="BO1025" s="265"/>
      <c r="BP1025" s="41"/>
      <c r="BQ1025" s="262" t="s">
        <v>135</v>
      </c>
      <c r="BR1025" s="263"/>
      <c r="BS1025" s="264" t="s">
        <v>136</v>
      </c>
      <c r="BT1025" s="265"/>
      <c r="BU1025" s="20"/>
      <c r="BV1025" s="262" t="s">
        <v>137</v>
      </c>
      <c r="BW1025" s="263"/>
      <c r="BX1025" s="264" t="s">
        <v>138</v>
      </c>
      <c r="BY1025" s="265"/>
      <c r="CA1025" s="27" t="s">
        <v>8</v>
      </c>
      <c r="CC1025" s="113" t="s">
        <v>74</v>
      </c>
      <c r="CD1025" s="13"/>
      <c r="CE1025" s="33"/>
      <c r="CF1025" s="33"/>
      <c r="CG1025" s="33"/>
      <c r="CH1025" s="33"/>
    </row>
    <row r="1026" spans="2:86" ht="18.600000000000001" customHeight="1" thickTop="1" thickBot="1">
      <c r="B1026" s="37">
        <v>2.94</v>
      </c>
      <c r="D1026" s="1">
        <v>1</v>
      </c>
      <c r="E1026" s="7">
        <v>0</v>
      </c>
      <c r="F1026" s="2">
        <v>0</v>
      </c>
      <c r="G1026" s="8">
        <v>0</v>
      </c>
      <c r="I1026" s="1">
        <v>1</v>
      </c>
      <c r="J1026" s="9">
        <v>0</v>
      </c>
      <c r="K1026" s="2">
        <v>0</v>
      </c>
      <c r="L1026" s="8">
        <f t="shared" ref="L1026:L1089" si="9691">IF(0=(1-$J$9*$K$9*$B1026^2),10^18,$B1026*$K$9/(1-$J$9*$K$9*$B1026^2))</f>
        <v>-3.5043227355787763</v>
      </c>
      <c r="N1026" s="1">
        <f t="shared" ref="N1026" si="9692">D1026*I1026+F1026*I1029-E1026*J1026-G1026*J1029</f>
        <v>1</v>
      </c>
      <c r="O1026" s="9">
        <f t="shared" ref="O1026" si="9693">(D1026*J1026+E1026*I1026+F1026*J1029+G1026*I1029)</f>
        <v>0</v>
      </c>
      <c r="P1026" s="2">
        <f t="shared" ref="P1026" si="9694">D1026*K1026+F1026*K1029-E1026*L1026-G1026*L1029</f>
        <v>0</v>
      </c>
      <c r="Q1026" s="8">
        <f t="shared" ref="Q1026" si="9695">(D1026*L1026+E1026*K1026+F1026*L1029+G1026*K1029)</f>
        <v>-3.5043227355787763</v>
      </c>
      <c r="S1026" s="1">
        <v>1</v>
      </c>
      <c r="T1026" s="7">
        <v>0</v>
      </c>
      <c r="U1026" s="2">
        <v>0</v>
      </c>
      <c r="V1026" s="8">
        <v>0</v>
      </c>
      <c r="X1026" s="1">
        <f t="shared" ref="X1026" si="9696">N1026*S1026+P1026*S1029-O1026*T1026-Q1026*T1029</f>
        <v>16.570483873823804</v>
      </c>
      <c r="Y1026" s="9">
        <f t="shared" ref="Y1026" si="9697">(N1026*T1026+O1026*S1026+P1026*T1029+Q1026*S1029)</f>
        <v>0</v>
      </c>
      <c r="Z1026" s="2">
        <f t="shared" ref="Z1026" si="9698">N1026*U1026+P1026*U1029-O1026*V1026-Q1026*V1029</f>
        <v>0</v>
      </c>
      <c r="AA1026" s="8">
        <f t="shared" ref="AA1026" si="9699">(N1026*V1026+O1026*U1026+P1026*V1029+Q1026*U1029)</f>
        <v>-3.5043227355787763</v>
      </c>
      <c r="AB1026" s="20"/>
      <c r="AC1026" s="1">
        <v>1</v>
      </c>
      <c r="AD1026" s="9">
        <v>0</v>
      </c>
      <c r="AE1026" s="2">
        <v>0</v>
      </c>
      <c r="AF1026" s="8">
        <f t="shared" ref="AF1026:AF1089" si="9700">IF(0=(1-$AE$9*$AD$9*$B1026^2),10^18,$B1026*$AE$9/(1-$AE$9*$AD$9*$B1026^2))</f>
        <v>-0.3995942009227928</v>
      </c>
      <c r="AH1026" s="1">
        <f t="shared" ref="AH1026" si="9701">X1026*AC1026+Z1026*AC1029-Y1026*AD1026-AA1026*AD1029</f>
        <v>16.570483873823804</v>
      </c>
      <c r="AI1026" s="9">
        <f t="shared" ref="AI1026" si="9702">(X1026*AD1026+Y1026*AC1026+Z1026*AD1029+AA1026*AC1029)</f>
        <v>0</v>
      </c>
      <c r="AJ1026" s="2">
        <f t="shared" ref="AJ1026" si="9703">X1026*AE1026+Z1026*AE1029-Y1026*AF1026-AA1026*AF1029</f>
        <v>0</v>
      </c>
      <c r="AK1026" s="8">
        <f t="shared" ref="AK1026" si="9704">(X1026*AF1026+Y1026*AE1026+Z1026*AF1029+AA1026*AE1029)</f>
        <v>-10.125791998043423</v>
      </c>
      <c r="AM1026" s="1">
        <v>1</v>
      </c>
      <c r="AN1026" s="7">
        <v>0</v>
      </c>
      <c r="AO1026" s="2">
        <v>0</v>
      </c>
      <c r="AP1026" s="8">
        <v>0</v>
      </c>
      <c r="AR1026" s="1">
        <f t="shared" ref="AR1026" si="9705">AH1026*AM1026+AJ1026*AM1029-AI1026*AN1026-AK1026*AN1029</f>
        <v>54.610370698217473</v>
      </c>
      <c r="AS1026" s="9">
        <f t="shared" ref="AS1026" si="9706">(AH1026*AN1026+AI1026*AM1026+AJ1026*AN1029+AK1026*AM1029)</f>
        <v>0</v>
      </c>
      <c r="AT1026" s="2">
        <f t="shared" ref="AT1026" si="9707">AH1026*AO1026+AJ1026*AO1029-AI1026*AP1026-AK1026*AP1029</f>
        <v>0</v>
      </c>
      <c r="AU1026" s="8">
        <f t="shared" ref="AU1026" si="9708">(AH1026*AP1026+AI1026*AO1026+AJ1026*AP1029+AK1026*AO1029)</f>
        <v>-10.125791998043423</v>
      </c>
      <c r="AV1026" s="20"/>
      <c r="AW1026" s="1">
        <v>1</v>
      </c>
      <c r="AX1026" s="9">
        <v>0</v>
      </c>
      <c r="AY1026" s="2">
        <v>0</v>
      </c>
      <c r="AZ1026" s="8">
        <f t="shared" ref="AZ1026:AZ1089" si="9709">IF(0=(1-$AX$9*$AY$9*$B1026^2),10^18,$B1026*$AY$9/(1-$AX$9*$AY$9*$B1026^2))</f>
        <v>-0.59905152081776025</v>
      </c>
      <c r="BB1026" s="1">
        <f t="shared" ref="BB1026" si="9710">AR1026*AW1026+AT1026*AW1029-AS1026*AX1026-AU1026*AX1029</f>
        <v>54.610370698217473</v>
      </c>
      <c r="BC1026" s="9">
        <f t="shared" ref="BC1026" si="9711">(AR1026*AX1026+AS1026*AW1026+AT1026*AX1029+AU1026*AW1029)</f>
        <v>0</v>
      </c>
      <c r="BD1026" s="2">
        <f t="shared" ref="BD1026" si="9712">AR1026*AY1026+AT1026*AY1029-AS1026*AZ1026-AU1026*AZ1029</f>
        <v>0</v>
      </c>
      <c r="BE1026" s="8">
        <f t="shared" ref="BE1026" si="9713">(AR1026*AZ1026+AS1026*AY1026+AT1026*AZ1029+AU1026*AY1029)</f>
        <v>-42.840217617232256</v>
      </c>
      <c r="BG1026" s="1">
        <v>1</v>
      </c>
      <c r="BH1026" s="7">
        <v>0</v>
      </c>
      <c r="BI1026" s="2">
        <v>0</v>
      </c>
      <c r="BJ1026" s="8">
        <v>0</v>
      </c>
      <c r="BK1026" s="20"/>
      <c r="BL1026" s="1">
        <f t="shared" ref="BL1026" si="9714">BB1026*BG1026+BD1026*BG1029-BC1026*BH1026-BE1026*BH1029</f>
        <v>159.90477116655561</v>
      </c>
      <c r="BM1026" s="9">
        <f t="shared" ref="BM1026" si="9715">(BB1026*BH1026+BC1026*BG1026+BD1026*BH1029+BE1026*BG1029)</f>
        <v>0</v>
      </c>
      <c r="BN1026" s="2">
        <f t="shared" ref="BN1026" si="9716">BB1026*BI1026+BD1026*BI1029-BC1026*BJ1026-BE1026*BJ1029</f>
        <v>0</v>
      </c>
      <c r="BO1026" s="8">
        <f t="shared" ref="BO1026" si="9717">(BB1026*BJ1026+BC1026*BI1026+BD1026*BJ1029+BE1026*BI1029)</f>
        <v>-42.840217617232256</v>
      </c>
      <c r="BP1026" s="20"/>
      <c r="BQ1026" s="16">
        <v>1</v>
      </c>
      <c r="BR1026" s="23">
        <v>0</v>
      </c>
      <c r="BS1026" s="14">
        <v>0</v>
      </c>
      <c r="BT1026" s="22">
        <v>0</v>
      </c>
      <c r="BV1026" s="1">
        <f t="shared" ref="BV1026" si="9718">BL1026*BQ1026+BN1026*BQ1029-BM1026*BR1026-BO1026*BR1029</f>
        <v>159.90477116655561</v>
      </c>
      <c r="BW1026" s="9">
        <f t="shared" ref="BW1026" si="9719">(BL1026*BR1026+BM1026*BQ1026+BN1026*BR1029+BO1026*BQ1029)</f>
        <v>-42.840217617232256</v>
      </c>
      <c r="BX1026" s="2">
        <f t="shared" ref="BX1026" si="9720">BL1026*BS1026+BN1026*BS1029-BM1026*BT1026-BO1026*BT1029</f>
        <v>0</v>
      </c>
      <c r="BY1026" s="8">
        <f t="shared" ref="BY1026" si="9721">(BL1026*BT1026+BM1026*BS1026+BN1026*BT1029+BO1026*BS1029)</f>
        <v>-42.840217617232256</v>
      </c>
      <c r="CA1026" s="28">
        <f t="shared" ref="CA1026" si="9722">20*LOG(((1+$BR$9)/$BR$9)/((BV1026+BV1029)^2+(BW1026+BW1029)^2)^0.5)</f>
        <v>-50.098471157436322</v>
      </c>
      <c r="CC1026" s="114">
        <f t="shared" ref="CC1026" si="9723">((BV1026^2+BW1026^2)^0.5)/((BV1029^2+BW1029^2)^0.5)</f>
        <v>0.26792588697818298</v>
      </c>
      <c r="CD1026" s="13"/>
      <c r="CE1026" s="33"/>
      <c r="CF1026" s="33"/>
      <c r="CG1026" s="33"/>
      <c r="CH1026" s="33"/>
    </row>
    <row r="1027" spans="2:86" ht="18.600000000000001" customHeight="1" thickBot="1">
      <c r="D1027" s="3"/>
      <c r="G1027" s="4"/>
      <c r="I1027" s="3"/>
      <c r="L1027" s="4"/>
      <c r="N1027" s="3"/>
      <c r="Q1027" s="4"/>
      <c r="S1027" s="3"/>
      <c r="V1027" s="4"/>
      <c r="X1027" s="3"/>
      <c r="AA1027" s="4"/>
      <c r="AC1027" s="3"/>
      <c r="AF1027" s="4"/>
      <c r="AH1027" s="3"/>
      <c r="AK1027" s="4"/>
      <c r="AM1027" s="3"/>
      <c r="AP1027" s="4"/>
      <c r="AR1027" s="3"/>
      <c r="AU1027" s="4"/>
      <c r="AW1027" s="3"/>
      <c r="AZ1027" s="4"/>
      <c r="BB1027" s="3"/>
      <c r="BE1027" s="4"/>
      <c r="BG1027" s="3"/>
      <c r="BJ1027" s="4"/>
      <c r="BL1027" s="3"/>
      <c r="BO1027" s="4"/>
      <c r="BQ1027" s="16"/>
      <c r="BR1027" s="14"/>
      <c r="BS1027" s="14"/>
      <c r="BT1027" s="17"/>
      <c r="BV1027" s="3"/>
      <c r="BY1027" s="4"/>
      <c r="CC1027" s="115"/>
      <c r="CD1027" s="13"/>
      <c r="CE1027" s="33"/>
      <c r="CF1027" s="33"/>
      <c r="CG1027" s="33"/>
      <c r="CH1027" s="33"/>
    </row>
    <row r="1028" spans="2:86" ht="18.600000000000001" customHeight="1" thickBot="1">
      <c r="D1028" s="271" t="s">
        <v>141</v>
      </c>
      <c r="E1028" s="272"/>
      <c r="F1028" s="273" t="s">
        <v>142</v>
      </c>
      <c r="G1028" s="274"/>
      <c r="H1028" s="237"/>
      <c r="I1028" s="271" t="s">
        <v>143</v>
      </c>
      <c r="J1028" s="272"/>
      <c r="K1028" s="273" t="s">
        <v>144</v>
      </c>
      <c r="L1028" s="274"/>
      <c r="N1028" s="262" t="s">
        <v>145</v>
      </c>
      <c r="O1028" s="263"/>
      <c r="P1028" s="264" t="s">
        <v>146</v>
      </c>
      <c r="Q1028" s="265"/>
      <c r="S1028" s="271" t="s">
        <v>147</v>
      </c>
      <c r="T1028" s="272"/>
      <c r="U1028" s="273" t="s">
        <v>148</v>
      </c>
      <c r="V1028" s="274"/>
      <c r="W1028" s="20"/>
      <c r="X1028" s="262" t="s">
        <v>149</v>
      </c>
      <c r="Y1028" s="263"/>
      <c r="Z1028" s="264" t="s">
        <v>150</v>
      </c>
      <c r="AA1028" s="265"/>
      <c r="AB1028" s="20"/>
      <c r="AC1028" s="271" t="s">
        <v>151</v>
      </c>
      <c r="AD1028" s="272"/>
      <c r="AE1028" s="273" t="s">
        <v>152</v>
      </c>
      <c r="AF1028" s="274"/>
      <c r="AG1028" s="20"/>
      <c r="AH1028" s="262" t="s">
        <v>153</v>
      </c>
      <c r="AI1028" s="263"/>
      <c r="AJ1028" s="264" t="s">
        <v>154</v>
      </c>
      <c r="AK1028" s="265"/>
      <c r="AL1028" s="20"/>
      <c r="AM1028" s="271" t="s">
        <v>155</v>
      </c>
      <c r="AN1028" s="272"/>
      <c r="AO1028" s="273" t="s">
        <v>156</v>
      </c>
      <c r="AP1028" s="274"/>
      <c r="AR1028" s="262" t="s">
        <v>157</v>
      </c>
      <c r="AS1028" s="263"/>
      <c r="AT1028" s="264" t="s">
        <v>158</v>
      </c>
      <c r="AU1028" s="265"/>
      <c r="AV1028" s="41"/>
      <c r="AW1028" s="271" t="s">
        <v>159</v>
      </c>
      <c r="AX1028" s="272"/>
      <c r="AY1028" s="273" t="s">
        <v>160</v>
      </c>
      <c r="AZ1028" s="274"/>
      <c r="BA1028" s="20"/>
      <c r="BB1028" s="262" t="s">
        <v>161</v>
      </c>
      <c r="BC1028" s="263"/>
      <c r="BD1028" s="264" t="s">
        <v>162</v>
      </c>
      <c r="BE1028" s="265"/>
      <c r="BF1028" s="41"/>
      <c r="BG1028" s="271" t="s">
        <v>163</v>
      </c>
      <c r="BH1028" s="272"/>
      <c r="BI1028" s="273" t="s">
        <v>164</v>
      </c>
      <c r="BJ1028" s="274"/>
      <c r="BK1028" s="41"/>
      <c r="BL1028" s="262" t="s">
        <v>165</v>
      </c>
      <c r="BM1028" s="263"/>
      <c r="BN1028" s="264" t="s">
        <v>166</v>
      </c>
      <c r="BO1028" s="265"/>
      <c r="BP1028" s="41"/>
      <c r="BQ1028" s="271" t="s">
        <v>167</v>
      </c>
      <c r="BR1028" s="272"/>
      <c r="BS1028" s="273" t="s">
        <v>168</v>
      </c>
      <c r="BT1028" s="274"/>
      <c r="BU1028" s="20"/>
      <c r="BV1028" s="262" t="s">
        <v>169</v>
      </c>
      <c r="BW1028" s="263"/>
      <c r="BX1028" s="264" t="s">
        <v>170</v>
      </c>
      <c r="BY1028" s="265"/>
      <c r="CA1028" s="55" t="s">
        <v>35</v>
      </c>
      <c r="CC1028" s="116" t="s">
        <v>75</v>
      </c>
      <c r="CD1028" s="13"/>
      <c r="CE1028" s="33"/>
      <c r="CF1028" s="33"/>
      <c r="CG1028" s="33"/>
      <c r="CH1028" s="33"/>
    </row>
    <row r="1029" spans="2:86" ht="18.600000000000001" customHeight="1" thickTop="1" thickBot="1">
      <c r="D1029" s="1">
        <v>0</v>
      </c>
      <c r="E1029" s="9">
        <f t="shared" ref="E1029" si="9724">$E$9*$B1026</f>
        <v>3.4597920000000002</v>
      </c>
      <c r="F1029" s="2">
        <v>1</v>
      </c>
      <c r="G1029" s="8">
        <v>0</v>
      </c>
      <c r="I1029" s="1">
        <v>0</v>
      </c>
      <c r="J1029" s="9">
        <v>0</v>
      </c>
      <c r="K1029" s="2">
        <v>1</v>
      </c>
      <c r="L1029" s="8">
        <v>0</v>
      </c>
      <c r="N1029" s="1">
        <f t="shared" ref="N1029" si="9725">D1029*I1026+F1029*I1029-E1029*J1026-G1029*J1029</f>
        <v>0</v>
      </c>
      <c r="O1029" s="9">
        <f t="shared" ref="O1029" si="9726">(D1029*J1026+E1029*I1026+F1029*J1029+G1029*I1029)</f>
        <v>3.4597920000000002</v>
      </c>
      <c r="P1029" s="2">
        <f t="shared" ref="P1029" si="9727">D1029*K1026+F1029*K1029-E1029*L1026-G1029*L1029</f>
        <v>13.124227765973567</v>
      </c>
      <c r="Q1029" s="8">
        <f t="shared" ref="Q1029" si="9728">(D1029*L1026+E1029*K1026+F1029*L1029+G1029*K1029)</f>
        <v>0</v>
      </c>
      <c r="S1029" s="1">
        <v>0</v>
      </c>
      <c r="T1029" s="9">
        <f t="shared" ref="T1029" si="9729">$T$9*$B1026</f>
        <v>4.4432220000000004</v>
      </c>
      <c r="U1029" s="2">
        <v>1</v>
      </c>
      <c r="V1029" s="8">
        <v>0</v>
      </c>
      <c r="X1029" s="1">
        <f t="shared" ref="X1029" si="9730">N1029*S1026+P1029*S1029-O1029*T1026-Q1029*T1029</f>
        <v>0</v>
      </c>
      <c r="Y1029" s="9">
        <f t="shared" ref="Y1029" si="9731">(N1029*T1026+O1029*S1026+P1029*T1029+Q1029*S1029)</f>
        <v>61.773649542784611</v>
      </c>
      <c r="Z1029" s="2">
        <f t="shared" ref="Z1029" si="9732">N1029*U1026+P1029*U1029-O1029*V1026-Q1029*V1029</f>
        <v>13.124227765973567</v>
      </c>
      <c r="AA1029" s="8">
        <f t="shared" ref="AA1029" si="9733">(N1029*V1026+O1029*U1026+P1029*V1029+Q1029*U1029)</f>
        <v>0</v>
      </c>
      <c r="AB1029" s="20"/>
      <c r="AC1029" s="1">
        <v>0</v>
      </c>
      <c r="AD1029" s="9">
        <v>0</v>
      </c>
      <c r="AE1029" s="2">
        <v>1</v>
      </c>
      <c r="AF1029" s="8">
        <v>0</v>
      </c>
      <c r="AH1029" s="1">
        <f t="shared" ref="AH1029" si="9734">X1029*AC1026+Z1029*AC1029-Y1029*AD1026-AA1029*AD1029</f>
        <v>0</v>
      </c>
      <c r="AI1029" s="9">
        <f t="shared" ref="AI1029" si="9735">(X1029*AD1026+Y1029*AC1026+Z1029*AD1029+AA1029*AC1029)</f>
        <v>61.773649542784611</v>
      </c>
      <c r="AJ1029" s="2">
        <f t="shared" ref="AJ1029" si="9736">X1029*AE1026+Z1029*AE1029-Y1029*AF1026-AA1029*AF1029</f>
        <v>37.808619893107227</v>
      </c>
      <c r="AK1029" s="8">
        <f t="shared" ref="AK1029" si="9737">(X1029*AF1026+Y1029*AE1026+Z1029*AF1029+AA1029*AE1029)</f>
        <v>0</v>
      </c>
      <c r="AM1029" s="1">
        <v>0</v>
      </c>
      <c r="AN1029" s="9">
        <f t="shared" ref="AN1029" si="9738">$AN$9*$B1026</f>
        <v>3.756732</v>
      </c>
      <c r="AO1029" s="2">
        <v>1</v>
      </c>
      <c r="AP1029" s="8">
        <v>0</v>
      </c>
      <c r="AR1029" s="1">
        <f t="shared" ref="AR1029" si="9739">AH1029*AM1026+AJ1029*AM1029-AI1029*AN1026-AK1029*AN1029</f>
        <v>0</v>
      </c>
      <c r="AS1029" s="9">
        <f t="shared" ref="AS1029" si="9740">(AH1029*AN1026+AI1029*AM1026+AJ1029*AN1029+AK1029*AM1029)</f>
        <v>203.81050177105709</v>
      </c>
      <c r="AT1029" s="2">
        <f t="shared" ref="AT1029" si="9741">AH1029*AO1026+AJ1029*AO1029-AI1029*AP1026-AK1029*AP1029</f>
        <v>37.808619893107227</v>
      </c>
      <c r="AU1029" s="8">
        <f t="shared" ref="AU1029" si="9742">(AH1029*AP1026+AI1029*AO1026+AJ1029*AP1029+AK1029*AO1029)</f>
        <v>0</v>
      </c>
      <c r="AV1029" s="20"/>
      <c r="AW1029" s="1">
        <v>0</v>
      </c>
      <c r="AX1029" s="9">
        <v>0</v>
      </c>
      <c r="AY1029" s="2">
        <v>1</v>
      </c>
      <c r="AZ1029" s="8">
        <v>0</v>
      </c>
      <c r="BB1029" s="1">
        <f t="shared" ref="BB1029" si="9743">AR1029*AW1026+AT1029*AW1029-AS1029*AX1026-AU1029*AX1029</f>
        <v>0</v>
      </c>
      <c r="BC1029" s="9">
        <f t="shared" ref="BC1029" si="9744">(AR1029*AX1026+AS1029*AW1026+AT1029*AX1029+AU1029*AW1029)</f>
        <v>203.81050177105709</v>
      </c>
      <c r="BD1029" s="2">
        <f t="shared" ref="BD1029" si="9745">AR1029*AY1026+AT1029*AY1029-AS1029*AZ1026-AU1029*AZ1029</f>
        <v>159.90161093768981</v>
      </c>
      <c r="BE1029" s="8">
        <f t="shared" ref="BE1029" si="9746">(AR1029*AZ1026+AS1029*AY1026+AT1029*AZ1029+AU1029*AY1029)</f>
        <v>0</v>
      </c>
      <c r="BG1029" s="1">
        <v>0</v>
      </c>
      <c r="BH1029" s="9">
        <f t="shared" ref="BH1029" si="9747">$BH$9*$B1026</f>
        <v>2.45784</v>
      </c>
      <c r="BI1029" s="2">
        <v>1</v>
      </c>
      <c r="BJ1029" s="8">
        <v>0</v>
      </c>
      <c r="BK1029" s="20"/>
      <c r="BL1029" s="1">
        <f t="shared" ref="BL1029" si="9748">BB1029*BG1026+BD1029*BG1029-BC1029*BH1026-BE1029*BH1029</f>
        <v>0</v>
      </c>
      <c r="BM1029" s="9">
        <f t="shared" ref="BM1029" si="9749">(BB1029*BH1026+BC1029*BG1026+BD1029*BH1029+BE1029*BG1029)</f>
        <v>596.82307719814867</v>
      </c>
      <c r="BN1029" s="2">
        <f t="shared" ref="BN1029" si="9750">BB1029*BI1026+BD1029*BI1029-BC1029*BJ1026-BE1029*BJ1029</f>
        <v>159.90161093768981</v>
      </c>
      <c r="BO1029" s="8">
        <f t="shared" ref="BO1029" si="9751">(BB1029*BJ1026+BC1029*BI1026+BD1029*BJ1029+BE1029*BI1029)</f>
        <v>0</v>
      </c>
      <c r="BP1029" s="20"/>
      <c r="BQ1029" s="18">
        <f t="shared" ref="BQ1029:BQ1092" si="9752">1/$BR$9</f>
        <v>1</v>
      </c>
      <c r="BR1029" s="25">
        <v>0</v>
      </c>
      <c r="BS1029" s="19">
        <v>1</v>
      </c>
      <c r="BT1029" s="24">
        <v>0</v>
      </c>
      <c r="BV1029" s="1">
        <f t="shared" ref="BV1029" si="9753">BL1029*BQ1026+BN1029*BQ1029-BM1029*BR1026-BO1029*BR1029</f>
        <v>159.90161093768981</v>
      </c>
      <c r="BW1029" s="9">
        <f t="shared" ref="BW1029" si="9754">(BL1029*BR1026+BM1029*BQ1026+BN1029*BR1029+BO1029*BQ1029)</f>
        <v>596.82307719814867</v>
      </c>
      <c r="BX1029" s="2">
        <f t="shared" ref="BX1029" si="9755">BL1029*BS1026+BN1029*BS1029-BM1029*BT1026-BO1029*BT1029</f>
        <v>159.90161093768981</v>
      </c>
      <c r="BY1029" s="8">
        <f t="shared" ref="BY1029" si="9756">(BL1029*BT1026+BM1029*BS1026+BN1029*BT1029+BO1029*BS1029)</f>
        <v>0</v>
      </c>
      <c r="CA1029" s="56">
        <f t="shared" ref="CA1029" si="9757">(180/PI())*ATAN(-1*(BW1026+BW1029)/(BV1026+BV1029))</f>
        <v>-60.002774794385132</v>
      </c>
      <c r="CC1029" s="117">
        <f t="shared" ref="CC1029" si="9758">20*LOG(((1-(10^(CA1026/20)^2)*(1-((1-CC1026)/(1+CC1026))^2))^0.5))</f>
        <v>-2.8302548382779888E-5</v>
      </c>
      <c r="CD1029" s="13"/>
      <c r="CE1029" s="33"/>
      <c r="CF1029" s="33"/>
      <c r="CG1029" s="33"/>
      <c r="CH1029" s="33"/>
    </row>
    <row r="1030" spans="2:86" ht="18.600000000000001" customHeight="1"/>
    <row r="1031" spans="2:86" ht="18.600000000000001" customHeight="1" thickBot="1">
      <c r="E1031" s="6" t="s">
        <v>3</v>
      </c>
      <c r="J1031" s="6" t="s">
        <v>5</v>
      </c>
      <c r="O1031" s="6" t="s">
        <v>10</v>
      </c>
      <c r="T1031" s="6" t="s">
        <v>6</v>
      </c>
      <c r="Y1031" s="6" t="s">
        <v>11</v>
      </c>
      <c r="AD1031" s="6" t="s">
        <v>12</v>
      </c>
      <c r="AI1031" s="6" t="s">
        <v>13</v>
      </c>
      <c r="AN1031" s="6" t="s">
        <v>14</v>
      </c>
      <c r="AS1031" s="6" t="s">
        <v>15</v>
      </c>
      <c r="AX1031" s="6" t="s">
        <v>19</v>
      </c>
      <c r="BC1031" s="6" t="s">
        <v>17</v>
      </c>
      <c r="BH1031" s="6" t="s">
        <v>20</v>
      </c>
      <c r="BM1031" s="6" t="s">
        <v>18</v>
      </c>
      <c r="BQ1031" s="26" t="s">
        <v>16</v>
      </c>
      <c r="BR1031" s="26"/>
      <c r="BS1031" s="21"/>
      <c r="BT1031" s="21"/>
      <c r="BU1031" s="21"/>
      <c r="BV1031" s="21"/>
      <c r="BW1031" s="26" t="s">
        <v>21</v>
      </c>
      <c r="BX1031" s="21"/>
      <c r="BY1031" s="21"/>
    </row>
    <row r="1032" spans="2:86" ht="18.600000000000001" customHeight="1" thickBot="1">
      <c r="B1032" s="11"/>
      <c r="D1032" s="266" t="s">
        <v>113</v>
      </c>
      <c r="E1032" s="267"/>
      <c r="F1032" s="268" t="s">
        <v>114</v>
      </c>
      <c r="G1032" s="269"/>
      <c r="H1032" s="237"/>
      <c r="I1032" s="262" t="s">
        <v>0</v>
      </c>
      <c r="J1032" s="263"/>
      <c r="K1032" s="264" t="s">
        <v>1</v>
      </c>
      <c r="L1032" s="265"/>
      <c r="M1032" s="21"/>
      <c r="N1032" s="262" t="s">
        <v>115</v>
      </c>
      <c r="O1032" s="263"/>
      <c r="P1032" s="264" t="s">
        <v>116</v>
      </c>
      <c r="Q1032" s="265"/>
      <c r="R1032" s="21"/>
      <c r="S1032" s="266" t="s">
        <v>117</v>
      </c>
      <c r="T1032" s="267"/>
      <c r="U1032" s="268" t="s">
        <v>118</v>
      </c>
      <c r="V1032" s="269"/>
      <c r="W1032" s="20"/>
      <c r="X1032" s="262" t="s">
        <v>119</v>
      </c>
      <c r="Y1032" s="263"/>
      <c r="Z1032" s="264" t="s">
        <v>120</v>
      </c>
      <c r="AA1032" s="265"/>
      <c r="AB1032" s="20"/>
      <c r="AC1032" s="262" t="s">
        <v>121</v>
      </c>
      <c r="AD1032" s="263"/>
      <c r="AE1032" s="264" t="s">
        <v>7</v>
      </c>
      <c r="AF1032" s="265"/>
      <c r="AG1032" s="20"/>
      <c r="AH1032" s="262" t="s">
        <v>122</v>
      </c>
      <c r="AI1032" s="263"/>
      <c r="AJ1032" s="264" t="s">
        <v>123</v>
      </c>
      <c r="AK1032" s="265"/>
      <c r="AL1032" s="20"/>
      <c r="AM1032" s="266" t="s">
        <v>124</v>
      </c>
      <c r="AN1032" s="267"/>
      <c r="AO1032" s="268" t="s">
        <v>125</v>
      </c>
      <c r="AP1032" s="269"/>
      <c r="AQ1032" s="21"/>
      <c r="AR1032" s="262" t="s">
        <v>126</v>
      </c>
      <c r="AS1032" s="263"/>
      <c r="AT1032" s="264" t="s">
        <v>2</v>
      </c>
      <c r="AU1032" s="265"/>
      <c r="AV1032" s="41"/>
      <c r="AW1032" s="262" t="s">
        <v>127</v>
      </c>
      <c r="AX1032" s="263"/>
      <c r="AY1032" s="264" t="s">
        <v>128</v>
      </c>
      <c r="AZ1032" s="265"/>
      <c r="BA1032" s="20"/>
      <c r="BB1032" s="262" t="s">
        <v>129</v>
      </c>
      <c r="BC1032" s="263"/>
      <c r="BD1032" s="264" t="s">
        <v>130</v>
      </c>
      <c r="BE1032" s="265"/>
      <c r="BF1032" s="41"/>
      <c r="BG1032" s="266" t="s">
        <v>131</v>
      </c>
      <c r="BH1032" s="267"/>
      <c r="BI1032" s="268" t="s">
        <v>132</v>
      </c>
      <c r="BJ1032" s="269"/>
      <c r="BK1032" s="41"/>
      <c r="BL1032" s="262" t="s">
        <v>133</v>
      </c>
      <c r="BM1032" s="263"/>
      <c r="BN1032" s="264" t="s">
        <v>134</v>
      </c>
      <c r="BO1032" s="265"/>
      <c r="BP1032" s="41"/>
      <c r="BQ1032" s="262" t="s">
        <v>135</v>
      </c>
      <c r="BR1032" s="263"/>
      <c r="BS1032" s="264" t="s">
        <v>136</v>
      </c>
      <c r="BT1032" s="265"/>
      <c r="BU1032" s="20"/>
      <c r="BV1032" s="262" t="s">
        <v>137</v>
      </c>
      <c r="BW1032" s="263"/>
      <c r="BX1032" s="264" t="s">
        <v>138</v>
      </c>
      <c r="BY1032" s="265"/>
      <c r="CA1032" s="27" t="s">
        <v>8</v>
      </c>
      <c r="CC1032" s="113" t="s">
        <v>74</v>
      </c>
      <c r="CD1032" s="13"/>
      <c r="CE1032" s="33"/>
      <c r="CF1032" s="33"/>
      <c r="CG1032" s="33"/>
      <c r="CH1032" s="33"/>
    </row>
    <row r="1033" spans="2:86" ht="18.600000000000001" customHeight="1" thickTop="1" thickBot="1">
      <c r="B1033" s="37">
        <v>2.96</v>
      </c>
      <c r="D1033" s="1">
        <v>1</v>
      </c>
      <c r="E1033" s="7">
        <v>0</v>
      </c>
      <c r="F1033" s="2">
        <v>0</v>
      </c>
      <c r="G1033" s="8">
        <v>0</v>
      </c>
      <c r="I1033" s="1">
        <v>1</v>
      </c>
      <c r="J1033" s="9">
        <v>0</v>
      </c>
      <c r="K1033" s="2">
        <v>0</v>
      </c>
      <c r="L1033" s="8">
        <f t="shared" ref="L1033:L1096" si="9759">IF(0=(1-$J$9*$K$9*$B1033^2),10^18,$B1033*$K$9/(1-$J$9*$K$9*$B1033^2))</f>
        <v>-3.4344961736557669</v>
      </c>
      <c r="N1033" s="1">
        <f t="shared" ref="N1033" si="9760">D1033*I1033+F1033*I1036-E1033*J1033-G1033*J1036</f>
        <v>1</v>
      </c>
      <c r="O1033" s="9">
        <f t="shared" ref="O1033" si="9761">(D1033*J1033+E1033*I1033+F1033*J1036+G1033*I1036)</f>
        <v>0</v>
      </c>
      <c r="P1033" s="2">
        <f t="shared" ref="P1033" si="9762">D1033*K1033+F1033*K1036-E1033*L1033-G1033*L1036</f>
        <v>0</v>
      </c>
      <c r="Q1033" s="8">
        <f t="shared" ref="Q1033" si="9763">(D1033*L1033+E1033*K1033+F1033*L1036+G1033*K1036)</f>
        <v>-3.4344961736557669</v>
      </c>
      <c r="S1033" s="1">
        <v>1</v>
      </c>
      <c r="T1033" s="7">
        <v>0</v>
      </c>
      <c r="U1033" s="2">
        <v>0</v>
      </c>
      <c r="V1033" s="8">
        <v>0</v>
      </c>
      <c r="X1033" s="1">
        <f t="shared" ref="X1033" si="9764">N1033*S1033+P1033*S1036-O1033*T1033-Q1033*T1036</f>
        <v>16.364040039048042</v>
      </c>
      <c r="Y1033" s="9">
        <f t="shared" ref="Y1033" si="9765">(N1033*T1033+O1033*S1033+P1033*T1036+Q1033*S1036)</f>
        <v>0</v>
      </c>
      <c r="Z1033" s="2">
        <f t="shared" ref="Z1033" si="9766">N1033*U1033+P1033*U1036-O1033*V1033-Q1033*V1036</f>
        <v>0</v>
      </c>
      <c r="AA1033" s="8">
        <f t="shared" ref="AA1033" si="9767">(N1033*V1033+O1033*U1033+P1033*V1036+Q1033*U1036)</f>
        <v>-3.4344961736557669</v>
      </c>
      <c r="AB1033" s="20"/>
      <c r="AC1033" s="1">
        <v>1</v>
      </c>
      <c r="AD1033" s="9">
        <v>0</v>
      </c>
      <c r="AE1033" s="2">
        <v>0</v>
      </c>
      <c r="AF1033" s="8">
        <f t="shared" ref="AF1033:AF1096" si="9768">IF(0=(1-$AE$9*$AD$9*$B1033^2),10^18,$B1033*$AE$9/(1-$AE$9*$AD$9*$B1033^2))</f>
        <v>-0.39589329557109942</v>
      </c>
      <c r="AH1033" s="1">
        <f t="shared" ref="AH1033" si="9769">X1033*AC1033+Z1033*AC1036-Y1033*AD1033-AA1033*AD1036</f>
        <v>16.364040039048042</v>
      </c>
      <c r="AI1033" s="9">
        <f t="shared" ref="AI1033" si="9770">(X1033*AD1033+Y1033*AC1033+Z1033*AD1036+AA1033*AC1036)</f>
        <v>0</v>
      </c>
      <c r="AJ1033" s="2">
        <f t="shared" ref="AJ1033" si="9771">X1033*AE1033+Z1033*AE1036-Y1033*AF1033-AA1033*AF1036</f>
        <v>0</v>
      </c>
      <c r="AK1033" s="8">
        <f t="shared" ref="AK1033" si="9772">(X1033*AF1033+Y1033*AE1033+Z1033*AF1036+AA1033*AE1036)</f>
        <v>-9.9129099135719194</v>
      </c>
      <c r="AM1033" s="1">
        <v>1</v>
      </c>
      <c r="AN1033" s="7">
        <v>0</v>
      </c>
      <c r="AO1033" s="2">
        <v>0</v>
      </c>
      <c r="AP1033" s="8">
        <v>0</v>
      </c>
      <c r="AR1033" s="1">
        <f t="shared" ref="AR1033" si="9773">AH1033*AM1033+AJ1033*AM1036-AI1033*AN1033-AK1033*AN1036</f>
        <v>53.857520250232149</v>
      </c>
      <c r="AS1033" s="9">
        <f t="shared" ref="AS1033" si="9774">(AH1033*AN1033+AI1033*AM1033+AJ1033*AN1036+AK1033*AM1036)</f>
        <v>0</v>
      </c>
      <c r="AT1033" s="2">
        <f t="shared" ref="AT1033" si="9775">AH1033*AO1033+AJ1033*AO1036-AI1033*AP1033-AK1033*AP1036</f>
        <v>0</v>
      </c>
      <c r="AU1033" s="8">
        <f t="shared" ref="AU1033" si="9776">(AH1033*AP1033+AI1033*AO1033+AJ1033*AP1036+AK1033*AO1036)</f>
        <v>-9.9129099135719194</v>
      </c>
      <c r="AV1033" s="20"/>
      <c r="AW1033" s="1">
        <v>1</v>
      </c>
      <c r="AX1033" s="9">
        <v>0</v>
      </c>
      <c r="AY1033" s="2">
        <v>0</v>
      </c>
      <c r="AZ1033" s="8">
        <f t="shared" ref="AZ1033:AZ1096" si="9777">IF(0=(1-$AX$9*$AY$9*$B1033^2),10^18,$B1033*$AY$9/(1-$AX$9*$AY$9*$B1033^2))</f>
        <v>-0.59297414059391074</v>
      </c>
      <c r="BB1033" s="1">
        <f t="shared" ref="BB1033" si="9778">AR1033*AW1033+AT1033*AW1036-AS1033*AX1033-AU1033*AX1036</f>
        <v>53.857520250232149</v>
      </c>
      <c r="BC1033" s="9">
        <f t="shared" ref="BC1033" si="9779">(AR1033*AX1033+AS1033*AW1033+AT1033*AX1036+AU1033*AW1036)</f>
        <v>0</v>
      </c>
      <c r="BD1033" s="2">
        <f t="shared" ref="BD1033" si="9780">AR1033*AY1033+AT1033*AY1036-AS1033*AZ1033-AU1033*AZ1036</f>
        <v>0</v>
      </c>
      <c r="BE1033" s="8">
        <f t="shared" ref="BE1033" si="9781">(AR1033*AZ1033+AS1033*AY1033+AT1033*AZ1036+AU1033*AY1036)</f>
        <v>-41.849026698472471</v>
      </c>
      <c r="BG1033" s="1">
        <v>1</v>
      </c>
      <c r="BH1033" s="7">
        <v>0</v>
      </c>
      <c r="BI1033" s="2">
        <v>0</v>
      </c>
      <c r="BJ1033" s="8">
        <v>0</v>
      </c>
      <c r="BK1033" s="20"/>
      <c r="BL1033" s="1">
        <f t="shared" ref="BL1033" si="9782">BB1033*BG1033+BD1033*BG1036-BC1033*BH1033-BE1033*BH1036</f>
        <v>157.41544775720419</v>
      </c>
      <c r="BM1033" s="9">
        <f t="shared" ref="BM1033" si="9783">(BB1033*BH1033+BC1033*BG1033+BD1033*BH1036+BE1033*BG1036)</f>
        <v>0</v>
      </c>
      <c r="BN1033" s="2">
        <f t="shared" ref="BN1033" si="9784">BB1033*BI1033+BD1033*BI1036-BC1033*BJ1033-BE1033*BJ1036</f>
        <v>0</v>
      </c>
      <c r="BO1033" s="8">
        <f t="shared" ref="BO1033" si="9785">(BB1033*BJ1033+BC1033*BI1033+BD1033*BJ1036+BE1033*BI1036)</f>
        <v>-41.849026698472471</v>
      </c>
      <c r="BP1033" s="20"/>
      <c r="BQ1033" s="16">
        <v>1</v>
      </c>
      <c r="BR1033" s="23">
        <v>0</v>
      </c>
      <c r="BS1033" s="14">
        <v>0</v>
      </c>
      <c r="BT1033" s="22">
        <v>0</v>
      </c>
      <c r="BV1033" s="1">
        <f t="shared" ref="BV1033" si="9786">BL1033*BQ1033+BN1033*BQ1036-BM1033*BR1033-BO1033*BR1036</f>
        <v>157.41544775720419</v>
      </c>
      <c r="BW1033" s="9">
        <f t="shared" ref="BW1033" si="9787">(BL1033*BR1033+BM1033*BQ1033+BN1033*BR1036+BO1033*BQ1036)</f>
        <v>-41.849026698472471</v>
      </c>
      <c r="BX1033" s="2">
        <f t="shared" ref="BX1033" si="9788">BL1033*BS1033+BN1033*BS1036-BM1033*BT1033-BO1033*BT1036</f>
        <v>0</v>
      </c>
      <c r="BY1033" s="8">
        <f t="shared" ref="BY1033" si="9789">(BL1033*BT1033+BM1033*BS1033+BN1033*BT1036+BO1033*BS1036)</f>
        <v>-41.849026698472471</v>
      </c>
      <c r="CA1033" s="28">
        <f t="shared" ref="CA1033" si="9790">20*LOG(((1+$BR$9)/$BR$9)/((BV1033+BV1036)^2+(BW1033+BW1036)^2)^0.5)</f>
        <v>-50.020309587692672</v>
      </c>
      <c r="CC1033" s="114">
        <f t="shared" ref="CC1033" si="9791">((BV1033^2+BW1033^2)^0.5)/((BV1036^2+BW1036^2)^0.5)</f>
        <v>0.26586608225248137</v>
      </c>
      <c r="CD1033" s="13"/>
      <c r="CE1033" s="33"/>
      <c r="CF1033" s="33"/>
      <c r="CG1033" s="33"/>
      <c r="CH1033" s="33"/>
    </row>
    <row r="1034" spans="2:86" ht="18.600000000000001" customHeight="1" thickBot="1">
      <c r="D1034" s="3"/>
      <c r="G1034" s="4"/>
      <c r="I1034" s="3"/>
      <c r="L1034" s="4"/>
      <c r="N1034" s="3"/>
      <c r="Q1034" s="4"/>
      <c r="S1034" s="3"/>
      <c r="V1034" s="4"/>
      <c r="X1034" s="3"/>
      <c r="AA1034" s="4"/>
      <c r="AC1034" s="3"/>
      <c r="AF1034" s="4"/>
      <c r="AH1034" s="3"/>
      <c r="AK1034" s="4"/>
      <c r="AM1034" s="3"/>
      <c r="AP1034" s="4"/>
      <c r="AR1034" s="3"/>
      <c r="AU1034" s="4"/>
      <c r="AW1034" s="3"/>
      <c r="AZ1034" s="4"/>
      <c r="BB1034" s="3"/>
      <c r="BE1034" s="4"/>
      <c r="BG1034" s="3"/>
      <c r="BJ1034" s="4"/>
      <c r="BL1034" s="3"/>
      <c r="BO1034" s="4"/>
      <c r="BQ1034" s="16"/>
      <c r="BR1034" s="14"/>
      <c r="BS1034" s="14"/>
      <c r="BT1034" s="17"/>
      <c r="BV1034" s="3"/>
      <c r="BY1034" s="4"/>
      <c r="CC1034" s="115"/>
      <c r="CD1034" s="13"/>
      <c r="CE1034" s="33"/>
      <c r="CF1034" s="33"/>
      <c r="CG1034" s="33"/>
      <c r="CH1034" s="33"/>
    </row>
    <row r="1035" spans="2:86" ht="18.600000000000001" customHeight="1" thickBot="1">
      <c r="D1035" s="271" t="s">
        <v>141</v>
      </c>
      <c r="E1035" s="272"/>
      <c r="F1035" s="273" t="s">
        <v>142</v>
      </c>
      <c r="G1035" s="274"/>
      <c r="H1035" s="237"/>
      <c r="I1035" s="271" t="s">
        <v>143</v>
      </c>
      <c r="J1035" s="272"/>
      <c r="K1035" s="273" t="s">
        <v>144</v>
      </c>
      <c r="L1035" s="274"/>
      <c r="N1035" s="262" t="s">
        <v>145</v>
      </c>
      <c r="O1035" s="263"/>
      <c r="P1035" s="264" t="s">
        <v>146</v>
      </c>
      <c r="Q1035" s="265"/>
      <c r="S1035" s="271" t="s">
        <v>147</v>
      </c>
      <c r="T1035" s="272"/>
      <c r="U1035" s="273" t="s">
        <v>148</v>
      </c>
      <c r="V1035" s="274"/>
      <c r="W1035" s="20"/>
      <c r="X1035" s="262" t="s">
        <v>149</v>
      </c>
      <c r="Y1035" s="263"/>
      <c r="Z1035" s="264" t="s">
        <v>150</v>
      </c>
      <c r="AA1035" s="265"/>
      <c r="AB1035" s="20"/>
      <c r="AC1035" s="271" t="s">
        <v>151</v>
      </c>
      <c r="AD1035" s="272"/>
      <c r="AE1035" s="273" t="s">
        <v>152</v>
      </c>
      <c r="AF1035" s="274"/>
      <c r="AG1035" s="20"/>
      <c r="AH1035" s="262" t="s">
        <v>153</v>
      </c>
      <c r="AI1035" s="263"/>
      <c r="AJ1035" s="264" t="s">
        <v>154</v>
      </c>
      <c r="AK1035" s="265"/>
      <c r="AL1035" s="20"/>
      <c r="AM1035" s="271" t="s">
        <v>155</v>
      </c>
      <c r="AN1035" s="272"/>
      <c r="AO1035" s="273" t="s">
        <v>156</v>
      </c>
      <c r="AP1035" s="274"/>
      <c r="AR1035" s="262" t="s">
        <v>157</v>
      </c>
      <c r="AS1035" s="263"/>
      <c r="AT1035" s="264" t="s">
        <v>158</v>
      </c>
      <c r="AU1035" s="265"/>
      <c r="AV1035" s="41"/>
      <c r="AW1035" s="271" t="s">
        <v>159</v>
      </c>
      <c r="AX1035" s="272"/>
      <c r="AY1035" s="273" t="s">
        <v>160</v>
      </c>
      <c r="AZ1035" s="274"/>
      <c r="BA1035" s="20"/>
      <c r="BB1035" s="262" t="s">
        <v>161</v>
      </c>
      <c r="BC1035" s="263"/>
      <c r="BD1035" s="264" t="s">
        <v>162</v>
      </c>
      <c r="BE1035" s="265"/>
      <c r="BF1035" s="41"/>
      <c r="BG1035" s="271" t="s">
        <v>163</v>
      </c>
      <c r="BH1035" s="272"/>
      <c r="BI1035" s="273" t="s">
        <v>164</v>
      </c>
      <c r="BJ1035" s="274"/>
      <c r="BK1035" s="41"/>
      <c r="BL1035" s="262" t="s">
        <v>165</v>
      </c>
      <c r="BM1035" s="263"/>
      <c r="BN1035" s="264" t="s">
        <v>166</v>
      </c>
      <c r="BO1035" s="265"/>
      <c r="BP1035" s="41"/>
      <c r="BQ1035" s="271" t="s">
        <v>167</v>
      </c>
      <c r="BR1035" s="272"/>
      <c r="BS1035" s="273" t="s">
        <v>168</v>
      </c>
      <c r="BT1035" s="274"/>
      <c r="BU1035" s="20"/>
      <c r="BV1035" s="262" t="s">
        <v>169</v>
      </c>
      <c r="BW1035" s="263"/>
      <c r="BX1035" s="264" t="s">
        <v>170</v>
      </c>
      <c r="BY1035" s="265"/>
      <c r="CA1035" s="55" t="s">
        <v>35</v>
      </c>
      <c r="CC1035" s="116" t="s">
        <v>75</v>
      </c>
      <c r="CD1035" s="13"/>
      <c r="CE1035" s="33"/>
      <c r="CF1035" s="33"/>
      <c r="CG1035" s="33"/>
      <c r="CH1035" s="33"/>
    </row>
    <row r="1036" spans="2:86" ht="18.600000000000001" customHeight="1" thickTop="1" thickBot="1">
      <c r="D1036" s="1">
        <v>0</v>
      </c>
      <c r="E1036" s="9">
        <f t="shared" ref="E1036" si="9792">$E$9*$B1033</f>
        <v>3.4833280000000002</v>
      </c>
      <c r="F1036" s="2">
        <v>1</v>
      </c>
      <c r="G1036" s="8">
        <v>0</v>
      </c>
      <c r="I1036" s="1">
        <v>0</v>
      </c>
      <c r="J1036" s="9">
        <v>0</v>
      </c>
      <c r="K1036" s="2">
        <v>1</v>
      </c>
      <c r="L1036" s="8">
        <v>0</v>
      </c>
      <c r="N1036" s="1">
        <f t="shared" ref="N1036" si="9793">D1036*I1033+F1036*I1036-E1036*J1033-G1036*J1036</f>
        <v>0</v>
      </c>
      <c r="O1036" s="9">
        <f t="shared" ref="O1036" si="9794">(D1036*J1033+E1036*I1033+F1036*J1036+G1036*I1036)</f>
        <v>3.4833280000000002</v>
      </c>
      <c r="P1036" s="2">
        <f t="shared" ref="P1036" si="9795">D1036*K1033+F1036*K1036-E1036*L1033-G1036*L1036</f>
        <v>12.963476687587995</v>
      </c>
      <c r="Q1036" s="8">
        <f t="shared" ref="Q1036" si="9796">(D1036*L1033+E1036*K1033+F1036*L1036+G1036*K1036)</f>
        <v>0</v>
      </c>
      <c r="S1036" s="1">
        <v>0</v>
      </c>
      <c r="T1036" s="9">
        <f t="shared" ref="T1036" si="9797">$T$9*$B1033</f>
        <v>4.4734480000000003</v>
      </c>
      <c r="U1036" s="2">
        <v>1</v>
      </c>
      <c r="V1036" s="8">
        <v>0</v>
      </c>
      <c r="X1036" s="1">
        <f t="shared" ref="X1036" si="9798">N1036*S1033+P1036*S1036-O1036*T1033-Q1036*T1036</f>
        <v>0</v>
      </c>
      <c r="Y1036" s="9">
        <f t="shared" ref="Y1036" si="9799">(N1036*T1033+O1036*S1033+P1036*T1036+Q1036*S1036)</f>
        <v>61.474766861137148</v>
      </c>
      <c r="Z1036" s="2">
        <f t="shared" ref="Z1036" si="9800">N1036*U1033+P1036*U1036-O1036*V1033-Q1036*V1036</f>
        <v>12.963476687587995</v>
      </c>
      <c r="AA1036" s="8">
        <f t="shared" ref="AA1036" si="9801">(N1036*V1033+O1036*U1033+P1036*V1036+Q1036*U1036)</f>
        <v>0</v>
      </c>
      <c r="AB1036" s="20"/>
      <c r="AC1036" s="1">
        <v>0</v>
      </c>
      <c r="AD1036" s="9">
        <v>0</v>
      </c>
      <c r="AE1036" s="2">
        <v>1</v>
      </c>
      <c r="AF1036" s="8">
        <v>0</v>
      </c>
      <c r="AH1036" s="1">
        <f t="shared" ref="AH1036" si="9802">X1036*AC1033+Z1036*AC1036-Y1036*AD1033-AA1036*AD1036</f>
        <v>0</v>
      </c>
      <c r="AI1036" s="9">
        <f t="shared" ref="AI1036" si="9803">(X1036*AD1033+Y1036*AC1033+Z1036*AD1036+AA1036*AC1036)</f>
        <v>61.474766861137148</v>
      </c>
      <c r="AJ1036" s="2">
        <f t="shared" ref="AJ1036" si="9804">X1036*AE1033+Z1036*AE1036-Y1036*AF1033-AA1036*AF1036</f>
        <v>37.300924734708587</v>
      </c>
      <c r="AK1036" s="8">
        <f t="shared" ref="AK1036" si="9805">(X1036*AF1033+Y1036*AE1033+Z1036*AF1036+AA1036*AE1036)</f>
        <v>0</v>
      </c>
      <c r="AM1036" s="1">
        <v>0</v>
      </c>
      <c r="AN1036" s="9">
        <f t="shared" ref="AN1036" si="9806">$AN$9*$B1033</f>
        <v>3.7822879999999999</v>
      </c>
      <c r="AO1036" s="2">
        <v>1</v>
      </c>
      <c r="AP1036" s="8">
        <v>0</v>
      </c>
      <c r="AR1036" s="1">
        <f t="shared" ref="AR1036" si="9807">AH1036*AM1033+AJ1036*AM1036-AI1036*AN1033-AK1036*AN1036</f>
        <v>0</v>
      </c>
      <c r="AS1036" s="9">
        <f t="shared" ref="AS1036" si="9808">(AH1036*AN1033+AI1036*AM1033+AJ1036*AN1036+AK1036*AM1036)</f>
        <v>202.55760687412862</v>
      </c>
      <c r="AT1036" s="2">
        <f t="shared" ref="AT1036" si="9809">AH1036*AO1033+AJ1036*AO1036-AI1036*AP1033-AK1036*AP1036</f>
        <v>37.300924734708587</v>
      </c>
      <c r="AU1036" s="8">
        <f t="shared" ref="AU1036" si="9810">(AH1036*AP1033+AI1036*AO1033+AJ1036*AP1036+AK1036*AO1036)</f>
        <v>0</v>
      </c>
      <c r="AV1036" s="20"/>
      <c r="AW1036" s="1">
        <v>0</v>
      </c>
      <c r="AX1036" s="9">
        <v>0</v>
      </c>
      <c r="AY1036" s="2">
        <v>1</v>
      </c>
      <c r="AZ1036" s="8">
        <v>0</v>
      </c>
      <c r="BB1036" s="1">
        <f t="shared" ref="BB1036" si="9811">AR1036*AW1033+AT1036*AW1036-AS1036*AX1033-AU1036*AX1036</f>
        <v>0</v>
      </c>
      <c r="BC1036" s="9">
        <f t="shared" ref="BC1036" si="9812">(AR1036*AX1033+AS1036*AW1033+AT1036*AX1036+AU1036*AW1036)</f>
        <v>202.55760687412862</v>
      </c>
      <c r="BD1036" s="2">
        <f t="shared" ref="BD1036" si="9813">AR1036*AY1033+AT1036*AY1036-AS1036*AZ1033-AU1036*AZ1036</f>
        <v>157.41234759165422</v>
      </c>
      <c r="BE1036" s="8">
        <f t="shared" ref="BE1036" si="9814">(AR1036*AZ1033+AS1036*AY1033+AT1036*AZ1036+AU1036*AY1036)</f>
        <v>0</v>
      </c>
      <c r="BG1036" s="1">
        <v>0</v>
      </c>
      <c r="BH1036" s="9">
        <f t="shared" ref="BH1036" si="9815">$BH$9*$B1033</f>
        <v>2.4745599999999999</v>
      </c>
      <c r="BI1036" s="2">
        <v>1</v>
      </c>
      <c r="BJ1036" s="8">
        <v>0</v>
      </c>
      <c r="BK1036" s="20"/>
      <c r="BL1036" s="1">
        <f t="shared" ref="BL1036" si="9816">BB1036*BG1033+BD1036*BG1036-BC1036*BH1033-BE1036*BH1036</f>
        <v>0</v>
      </c>
      <c r="BM1036" s="9">
        <f t="shared" ref="BM1036" si="9817">(BB1036*BH1033+BC1036*BG1033+BD1036*BH1036+BE1036*BG1036)</f>
        <v>592.08390573053248</v>
      </c>
      <c r="BN1036" s="2">
        <f t="shared" ref="BN1036" si="9818">BB1036*BI1033+BD1036*BI1036-BC1036*BJ1033-BE1036*BJ1036</f>
        <v>157.41234759165422</v>
      </c>
      <c r="BO1036" s="8">
        <f t="shared" ref="BO1036" si="9819">(BB1036*BJ1033+BC1036*BI1033+BD1036*BJ1036+BE1036*BI1036)</f>
        <v>0</v>
      </c>
      <c r="BP1036" s="20"/>
      <c r="BQ1036" s="18">
        <f t="shared" ref="BQ1036:BQ1099" si="9820">1/$BR$9</f>
        <v>1</v>
      </c>
      <c r="BR1036" s="25">
        <v>0</v>
      </c>
      <c r="BS1036" s="19">
        <v>1</v>
      </c>
      <c r="BT1036" s="24">
        <v>0</v>
      </c>
      <c r="BV1036" s="1">
        <f t="shared" ref="BV1036" si="9821">BL1036*BQ1033+BN1036*BQ1036-BM1036*BR1033-BO1036*BR1036</f>
        <v>157.41234759165422</v>
      </c>
      <c r="BW1036" s="9">
        <f t="shared" ref="BW1036" si="9822">(BL1036*BR1033+BM1036*BQ1033+BN1036*BR1036+BO1036*BQ1036)</f>
        <v>592.08390573053248</v>
      </c>
      <c r="BX1036" s="2">
        <f t="shared" ref="BX1036" si="9823">BL1036*BS1033+BN1036*BS1036-BM1036*BT1033-BO1036*BT1036</f>
        <v>157.41234759165422</v>
      </c>
      <c r="BY1036" s="8">
        <f t="shared" ref="BY1036" si="9824">(BL1036*BT1033+BM1036*BS1033+BN1036*BT1036+BO1036*BS1036)</f>
        <v>0</v>
      </c>
      <c r="CA1036" s="56">
        <f t="shared" ref="CA1036" si="9825">(180/PI())*ATAN(-1*(BW1033+BW1036)/(BV1033+BV1036))</f>
        <v>-60.223112480571558</v>
      </c>
      <c r="CC1036" s="117">
        <f t="shared" ref="CC1036" si="9826">20*LOG(((1-(10^(CA1033/20)^2)*(1-((1-CC1033)/(1+CC1033))^2))^0.5))</f>
        <v>-2.8688126499135535E-5</v>
      </c>
      <c r="CD1036" s="13"/>
      <c r="CE1036" s="33"/>
      <c r="CF1036" s="33"/>
      <c r="CG1036" s="33"/>
      <c r="CH1036" s="33"/>
    </row>
    <row r="1037" spans="2:86" ht="18.600000000000001" customHeight="1"/>
    <row r="1038" spans="2:86" ht="18.600000000000001" customHeight="1" thickBot="1">
      <c r="E1038" s="6" t="s">
        <v>3</v>
      </c>
      <c r="J1038" s="6" t="s">
        <v>5</v>
      </c>
      <c r="O1038" s="6" t="s">
        <v>10</v>
      </c>
      <c r="T1038" s="6" t="s">
        <v>6</v>
      </c>
      <c r="Y1038" s="6" t="s">
        <v>11</v>
      </c>
      <c r="AD1038" s="6" t="s">
        <v>12</v>
      </c>
      <c r="AI1038" s="6" t="s">
        <v>13</v>
      </c>
      <c r="AN1038" s="6" t="s">
        <v>14</v>
      </c>
      <c r="AS1038" s="6" t="s">
        <v>15</v>
      </c>
      <c r="AX1038" s="6" t="s">
        <v>19</v>
      </c>
      <c r="BC1038" s="6" t="s">
        <v>17</v>
      </c>
      <c r="BH1038" s="6" t="s">
        <v>20</v>
      </c>
      <c r="BM1038" s="6" t="s">
        <v>18</v>
      </c>
      <c r="BQ1038" s="26" t="s">
        <v>16</v>
      </c>
      <c r="BR1038" s="26"/>
      <c r="BS1038" s="21"/>
      <c r="BT1038" s="21"/>
      <c r="BU1038" s="21"/>
      <c r="BV1038" s="21"/>
      <c r="BW1038" s="26" t="s">
        <v>21</v>
      </c>
      <c r="BX1038" s="21"/>
      <c r="BY1038" s="21"/>
    </row>
    <row r="1039" spans="2:86" ht="18.600000000000001" customHeight="1" thickBot="1">
      <c r="B1039" s="11"/>
      <c r="D1039" s="266" t="s">
        <v>113</v>
      </c>
      <c r="E1039" s="267"/>
      <c r="F1039" s="268" t="s">
        <v>114</v>
      </c>
      <c r="G1039" s="269"/>
      <c r="H1039" s="237"/>
      <c r="I1039" s="262" t="s">
        <v>0</v>
      </c>
      <c r="J1039" s="263"/>
      <c r="K1039" s="264" t="s">
        <v>1</v>
      </c>
      <c r="L1039" s="265"/>
      <c r="M1039" s="21"/>
      <c r="N1039" s="262" t="s">
        <v>115</v>
      </c>
      <c r="O1039" s="263"/>
      <c r="P1039" s="264" t="s">
        <v>116</v>
      </c>
      <c r="Q1039" s="265"/>
      <c r="R1039" s="21"/>
      <c r="S1039" s="266" t="s">
        <v>117</v>
      </c>
      <c r="T1039" s="267"/>
      <c r="U1039" s="268" t="s">
        <v>118</v>
      </c>
      <c r="V1039" s="269"/>
      <c r="W1039" s="20"/>
      <c r="X1039" s="262" t="s">
        <v>119</v>
      </c>
      <c r="Y1039" s="263"/>
      <c r="Z1039" s="264" t="s">
        <v>120</v>
      </c>
      <c r="AA1039" s="265"/>
      <c r="AB1039" s="20"/>
      <c r="AC1039" s="262" t="s">
        <v>121</v>
      </c>
      <c r="AD1039" s="263"/>
      <c r="AE1039" s="264" t="s">
        <v>7</v>
      </c>
      <c r="AF1039" s="265"/>
      <c r="AG1039" s="20"/>
      <c r="AH1039" s="262" t="s">
        <v>122</v>
      </c>
      <c r="AI1039" s="263"/>
      <c r="AJ1039" s="264" t="s">
        <v>123</v>
      </c>
      <c r="AK1039" s="265"/>
      <c r="AL1039" s="20"/>
      <c r="AM1039" s="266" t="s">
        <v>124</v>
      </c>
      <c r="AN1039" s="267"/>
      <c r="AO1039" s="268" t="s">
        <v>125</v>
      </c>
      <c r="AP1039" s="269"/>
      <c r="AQ1039" s="21"/>
      <c r="AR1039" s="262" t="s">
        <v>126</v>
      </c>
      <c r="AS1039" s="263"/>
      <c r="AT1039" s="264" t="s">
        <v>2</v>
      </c>
      <c r="AU1039" s="265"/>
      <c r="AV1039" s="41"/>
      <c r="AW1039" s="262" t="s">
        <v>127</v>
      </c>
      <c r="AX1039" s="263"/>
      <c r="AY1039" s="264" t="s">
        <v>128</v>
      </c>
      <c r="AZ1039" s="265"/>
      <c r="BA1039" s="20"/>
      <c r="BB1039" s="262" t="s">
        <v>129</v>
      </c>
      <c r="BC1039" s="263"/>
      <c r="BD1039" s="264" t="s">
        <v>130</v>
      </c>
      <c r="BE1039" s="265"/>
      <c r="BF1039" s="41"/>
      <c r="BG1039" s="266" t="s">
        <v>131</v>
      </c>
      <c r="BH1039" s="267"/>
      <c r="BI1039" s="268" t="s">
        <v>132</v>
      </c>
      <c r="BJ1039" s="269"/>
      <c r="BK1039" s="41"/>
      <c r="BL1039" s="262" t="s">
        <v>133</v>
      </c>
      <c r="BM1039" s="263"/>
      <c r="BN1039" s="264" t="s">
        <v>134</v>
      </c>
      <c r="BO1039" s="265"/>
      <c r="BP1039" s="41"/>
      <c r="BQ1039" s="262" t="s">
        <v>135</v>
      </c>
      <c r="BR1039" s="263"/>
      <c r="BS1039" s="264" t="s">
        <v>136</v>
      </c>
      <c r="BT1039" s="265"/>
      <c r="BU1039" s="20"/>
      <c r="BV1039" s="262" t="s">
        <v>137</v>
      </c>
      <c r="BW1039" s="263"/>
      <c r="BX1039" s="264" t="s">
        <v>138</v>
      </c>
      <c r="BY1039" s="265"/>
      <c r="CA1039" s="27" t="s">
        <v>8</v>
      </c>
      <c r="CC1039" s="113" t="s">
        <v>74</v>
      </c>
      <c r="CD1039" s="13"/>
      <c r="CE1039" s="33"/>
      <c r="CF1039" s="33"/>
      <c r="CG1039" s="33"/>
      <c r="CH1039" s="33"/>
    </row>
    <row r="1040" spans="2:86" ht="18.600000000000001" customHeight="1" thickTop="1" thickBot="1">
      <c r="B1040" s="37">
        <v>2.98</v>
      </c>
      <c r="D1040" s="1">
        <v>1</v>
      </c>
      <c r="E1040" s="7">
        <v>0</v>
      </c>
      <c r="F1040" s="2">
        <v>0</v>
      </c>
      <c r="G1040" s="8">
        <v>0</v>
      </c>
      <c r="I1040" s="1">
        <v>1</v>
      </c>
      <c r="J1040" s="9">
        <v>0</v>
      </c>
      <c r="K1040" s="2">
        <v>0</v>
      </c>
      <c r="L1040" s="8">
        <f t="shared" ref="L1040:L1103" si="9827">IF(0=(1-$J$9*$K$9*$B1040^2),10^18,$B1040*$K$9/(1-$J$9*$K$9*$B1040^2))</f>
        <v>-3.36769077374153</v>
      </c>
      <c r="N1040" s="1">
        <f t="shared" ref="N1040" si="9828">D1040*I1040+F1040*I1043-E1040*J1040-G1040*J1043</f>
        <v>1</v>
      </c>
      <c r="O1040" s="9">
        <f t="shared" ref="O1040" si="9829">(D1040*J1040+E1040*I1040+F1040*J1043+G1040*I1043)</f>
        <v>0</v>
      </c>
      <c r="P1040" s="2">
        <f t="shared" ref="P1040" si="9830">D1040*K1040+F1040*K1043-E1040*L1040-G1040*L1043</f>
        <v>0</v>
      </c>
      <c r="Q1040" s="8">
        <f t="shared" ref="Q1040" si="9831">(D1040*L1040+E1040*K1040+F1040*L1043+G1040*K1043)</f>
        <v>-3.36769077374153</v>
      </c>
      <c r="S1040" s="1">
        <v>1</v>
      </c>
      <c r="T1040" s="7">
        <v>0</v>
      </c>
      <c r="U1040" s="2">
        <v>0</v>
      </c>
      <c r="V1040" s="8">
        <v>0</v>
      </c>
      <c r="X1040" s="1">
        <f t="shared" ref="X1040" si="9832">N1040*S1040+P1040*S1043-O1040*T1040-Q1040*T1043</f>
        <v>16.16698137773961</v>
      </c>
      <c r="Y1040" s="9">
        <f t="shared" ref="Y1040" si="9833">(N1040*T1040+O1040*S1040+P1040*T1043+Q1040*S1043)</f>
        <v>0</v>
      </c>
      <c r="Z1040" s="2">
        <f t="shared" ref="Z1040" si="9834">N1040*U1040+P1040*U1043-O1040*V1040-Q1040*V1043</f>
        <v>0</v>
      </c>
      <c r="AA1040" s="8">
        <f t="shared" ref="AA1040" si="9835">(N1040*V1040+O1040*U1040+P1040*V1043+Q1040*U1043)</f>
        <v>-3.36769077374153</v>
      </c>
      <c r="AB1040" s="20"/>
      <c r="AC1040" s="1">
        <v>1</v>
      </c>
      <c r="AD1040" s="9">
        <v>0</v>
      </c>
      <c r="AE1040" s="2">
        <v>0</v>
      </c>
      <c r="AF1040" s="8">
        <f t="shared" ref="AF1040:AF1103" si="9836">IF(0=(1-$AE$9*$AD$9*$B1040^2),10^18,$B1040*$AE$9/(1-$AE$9*$AD$9*$B1040^2))</f>
        <v>-0.39226687037870145</v>
      </c>
      <c r="AH1040" s="1">
        <f t="shared" ref="AH1040" si="9837">X1040*AC1040+Z1040*AC1043-Y1040*AD1040-AA1040*AD1043</f>
        <v>16.16698137773961</v>
      </c>
      <c r="AI1040" s="9">
        <f t="shared" ref="AI1040" si="9838">(X1040*AD1040+Y1040*AC1040+Z1040*AD1043+AA1040*AC1043)</f>
        <v>0</v>
      </c>
      <c r="AJ1040" s="2">
        <f t="shared" ref="AJ1040" si="9839">X1040*AE1040+Z1040*AE1043-Y1040*AF1040-AA1040*AF1043</f>
        <v>0</v>
      </c>
      <c r="AK1040" s="8">
        <f t="shared" ref="AK1040" si="9840">(X1040*AF1040+Y1040*AE1040+Z1040*AF1043+AA1040*AE1043)</f>
        <v>-9.7094619622581941</v>
      </c>
      <c r="AM1040" s="1">
        <v>1</v>
      </c>
      <c r="AN1040" s="7">
        <v>0</v>
      </c>
      <c r="AO1040" s="2">
        <v>0</v>
      </c>
      <c r="AP1040" s="8">
        <v>0</v>
      </c>
      <c r="AR1040" s="1">
        <f t="shared" ref="AR1040" si="9841">AH1040*AM1040+AJ1040*AM1043-AI1040*AN1040-AK1040*AN1043</f>
        <v>53.139097853952705</v>
      </c>
      <c r="AS1040" s="9">
        <f t="shared" ref="AS1040" si="9842">(AH1040*AN1040+AI1040*AM1040+AJ1040*AN1043+AK1040*AM1043)</f>
        <v>0</v>
      </c>
      <c r="AT1040" s="2">
        <f t="shared" ref="AT1040" si="9843">AH1040*AO1040+AJ1040*AO1043-AI1040*AP1040-AK1040*AP1043</f>
        <v>0</v>
      </c>
      <c r="AU1040" s="8">
        <f t="shared" ref="AU1040" si="9844">(AH1040*AP1040+AI1040*AO1040+AJ1040*AP1043+AK1040*AO1043)</f>
        <v>-9.7094619622581941</v>
      </c>
      <c r="AV1040" s="20"/>
      <c r="AW1040" s="1">
        <v>1</v>
      </c>
      <c r="AX1040" s="9">
        <v>0</v>
      </c>
      <c r="AY1040" s="2">
        <v>0</v>
      </c>
      <c r="AZ1040" s="8">
        <f t="shared" ref="AZ1040:AZ1103" si="9845">IF(0=(1-$AX$9*$AY$9*$B1040^2),10^18,$B1040*$AY$9/(1-$AX$9*$AY$9*$B1040^2))</f>
        <v>-0.58703209183965166</v>
      </c>
      <c r="BB1040" s="1">
        <f t="shared" ref="BB1040" si="9846">AR1040*AW1040+AT1040*AW1043-AS1040*AX1040-AU1040*AX1043</f>
        <v>53.139097853952705</v>
      </c>
      <c r="BC1040" s="9">
        <f t="shared" ref="BC1040" si="9847">(AR1040*AX1040+AS1040*AW1040+AT1040*AX1043+AU1040*AW1043)</f>
        <v>0</v>
      </c>
      <c r="BD1040" s="2">
        <f t="shared" ref="BD1040" si="9848">AR1040*AY1040+AT1040*AY1043-AS1040*AZ1040-AU1040*AZ1043</f>
        <v>0</v>
      </c>
      <c r="BE1040" s="8">
        <f t="shared" ref="BE1040" si="9849">(AR1040*AZ1040+AS1040*AY1040+AT1040*AZ1043+AU1040*AY1043)</f>
        <v>-40.903817733935995</v>
      </c>
      <c r="BG1040" s="1">
        <v>1</v>
      </c>
      <c r="BH1040" s="7">
        <v>0</v>
      </c>
      <c r="BI1040" s="2">
        <v>0</v>
      </c>
      <c r="BJ1040" s="8">
        <v>0</v>
      </c>
      <c r="BK1040" s="20"/>
      <c r="BL1040" s="1">
        <f t="shared" ref="BL1040" si="9850">BB1040*BG1040+BD1040*BG1043-BC1040*BH1040-BE1040*BH1043</f>
        <v>155.04196089815275</v>
      </c>
      <c r="BM1040" s="9">
        <f t="shared" ref="BM1040" si="9851">(BB1040*BH1040+BC1040*BG1040+BD1040*BH1043+BE1040*BG1043)</f>
        <v>0</v>
      </c>
      <c r="BN1040" s="2">
        <f t="shared" ref="BN1040" si="9852">BB1040*BI1040+BD1040*BI1043-BC1040*BJ1040-BE1040*BJ1043</f>
        <v>0</v>
      </c>
      <c r="BO1040" s="8">
        <f t="shared" ref="BO1040" si="9853">(BB1040*BJ1040+BC1040*BI1040+BD1040*BJ1043+BE1040*BI1043)</f>
        <v>-40.903817733935995</v>
      </c>
      <c r="BP1040" s="20"/>
      <c r="BQ1040" s="16">
        <v>1</v>
      </c>
      <c r="BR1040" s="23">
        <v>0</v>
      </c>
      <c r="BS1040" s="14">
        <v>0</v>
      </c>
      <c r="BT1040" s="22">
        <v>0</v>
      </c>
      <c r="BV1040" s="1">
        <f t="shared" ref="BV1040" si="9854">BL1040*BQ1040+BN1040*BQ1043-BM1040*BR1040-BO1040*BR1043</f>
        <v>155.04196089815275</v>
      </c>
      <c r="BW1040" s="9">
        <f t="shared" ref="BW1040" si="9855">(BL1040*BR1040+BM1040*BQ1040+BN1040*BR1043+BO1040*BQ1043)</f>
        <v>-40.903817733935995</v>
      </c>
      <c r="BX1040" s="2">
        <f t="shared" ref="BX1040" si="9856">BL1040*BS1040+BN1040*BS1043-BM1040*BT1040-BO1040*BT1043</f>
        <v>0</v>
      </c>
      <c r="BY1040" s="8">
        <f t="shared" ref="BY1040" si="9857">(BL1040*BT1040+BM1040*BS1040+BN1040*BT1043+BO1040*BS1043)</f>
        <v>-40.903817733935995</v>
      </c>
      <c r="CA1040" s="28">
        <f t="shared" ref="CA1040" si="9858">20*LOG(((1+$BR$9)/$BR$9)/((BV1040+BV1043)^2+(BW1040+BW1043)^2)^0.5)</f>
        <v>-49.946093886962387</v>
      </c>
      <c r="CC1040" s="114">
        <f t="shared" ref="CC1040" si="9859">((BV1040^2+BW1040^2)^0.5)/((BV1043^2+BW1043^2)^0.5)</f>
        <v>0.2638396170030215</v>
      </c>
      <c r="CD1040" s="13"/>
      <c r="CE1040" s="33"/>
      <c r="CF1040" s="33"/>
      <c r="CG1040" s="33"/>
      <c r="CH1040" s="33"/>
    </row>
    <row r="1041" spans="2:86" ht="18.600000000000001" customHeight="1" thickBot="1">
      <c r="D1041" s="3"/>
      <c r="G1041" s="4"/>
      <c r="I1041" s="3"/>
      <c r="L1041" s="4"/>
      <c r="N1041" s="3"/>
      <c r="Q1041" s="4"/>
      <c r="S1041" s="3"/>
      <c r="V1041" s="4"/>
      <c r="X1041" s="3"/>
      <c r="AA1041" s="4"/>
      <c r="AC1041" s="3"/>
      <c r="AF1041" s="4"/>
      <c r="AH1041" s="3"/>
      <c r="AK1041" s="4"/>
      <c r="AM1041" s="3"/>
      <c r="AP1041" s="4"/>
      <c r="AR1041" s="3"/>
      <c r="AU1041" s="4"/>
      <c r="AW1041" s="3"/>
      <c r="AZ1041" s="4"/>
      <c r="BB1041" s="3"/>
      <c r="BE1041" s="4"/>
      <c r="BG1041" s="3"/>
      <c r="BJ1041" s="4"/>
      <c r="BL1041" s="3"/>
      <c r="BO1041" s="4"/>
      <c r="BQ1041" s="16"/>
      <c r="BR1041" s="14"/>
      <c r="BS1041" s="14"/>
      <c r="BT1041" s="17"/>
      <c r="BV1041" s="3"/>
      <c r="BY1041" s="4"/>
      <c r="CC1041" s="115"/>
      <c r="CD1041" s="13"/>
      <c r="CE1041" s="33"/>
      <c r="CF1041" s="33"/>
      <c r="CG1041" s="33"/>
      <c r="CH1041" s="33"/>
    </row>
    <row r="1042" spans="2:86" ht="18.600000000000001" customHeight="1" thickBot="1">
      <c r="D1042" s="271" t="s">
        <v>141</v>
      </c>
      <c r="E1042" s="272"/>
      <c r="F1042" s="273" t="s">
        <v>142</v>
      </c>
      <c r="G1042" s="274"/>
      <c r="H1042" s="237"/>
      <c r="I1042" s="271" t="s">
        <v>143</v>
      </c>
      <c r="J1042" s="272"/>
      <c r="K1042" s="273" t="s">
        <v>144</v>
      </c>
      <c r="L1042" s="274"/>
      <c r="N1042" s="262" t="s">
        <v>145</v>
      </c>
      <c r="O1042" s="263"/>
      <c r="P1042" s="264" t="s">
        <v>146</v>
      </c>
      <c r="Q1042" s="265"/>
      <c r="S1042" s="271" t="s">
        <v>147</v>
      </c>
      <c r="T1042" s="272"/>
      <c r="U1042" s="273" t="s">
        <v>148</v>
      </c>
      <c r="V1042" s="274"/>
      <c r="W1042" s="20"/>
      <c r="X1042" s="262" t="s">
        <v>149</v>
      </c>
      <c r="Y1042" s="263"/>
      <c r="Z1042" s="264" t="s">
        <v>150</v>
      </c>
      <c r="AA1042" s="265"/>
      <c r="AB1042" s="20"/>
      <c r="AC1042" s="271" t="s">
        <v>151</v>
      </c>
      <c r="AD1042" s="272"/>
      <c r="AE1042" s="273" t="s">
        <v>152</v>
      </c>
      <c r="AF1042" s="274"/>
      <c r="AG1042" s="20"/>
      <c r="AH1042" s="262" t="s">
        <v>153</v>
      </c>
      <c r="AI1042" s="263"/>
      <c r="AJ1042" s="264" t="s">
        <v>154</v>
      </c>
      <c r="AK1042" s="265"/>
      <c r="AL1042" s="20"/>
      <c r="AM1042" s="271" t="s">
        <v>155</v>
      </c>
      <c r="AN1042" s="272"/>
      <c r="AO1042" s="273" t="s">
        <v>156</v>
      </c>
      <c r="AP1042" s="274"/>
      <c r="AR1042" s="262" t="s">
        <v>157</v>
      </c>
      <c r="AS1042" s="263"/>
      <c r="AT1042" s="264" t="s">
        <v>158</v>
      </c>
      <c r="AU1042" s="265"/>
      <c r="AV1042" s="41"/>
      <c r="AW1042" s="271" t="s">
        <v>159</v>
      </c>
      <c r="AX1042" s="272"/>
      <c r="AY1042" s="273" t="s">
        <v>160</v>
      </c>
      <c r="AZ1042" s="274"/>
      <c r="BA1042" s="20"/>
      <c r="BB1042" s="262" t="s">
        <v>161</v>
      </c>
      <c r="BC1042" s="263"/>
      <c r="BD1042" s="264" t="s">
        <v>162</v>
      </c>
      <c r="BE1042" s="265"/>
      <c r="BF1042" s="41"/>
      <c r="BG1042" s="271" t="s">
        <v>163</v>
      </c>
      <c r="BH1042" s="272"/>
      <c r="BI1042" s="273" t="s">
        <v>164</v>
      </c>
      <c r="BJ1042" s="274"/>
      <c r="BK1042" s="41"/>
      <c r="BL1042" s="262" t="s">
        <v>165</v>
      </c>
      <c r="BM1042" s="263"/>
      <c r="BN1042" s="264" t="s">
        <v>166</v>
      </c>
      <c r="BO1042" s="265"/>
      <c r="BP1042" s="41"/>
      <c r="BQ1042" s="271" t="s">
        <v>167</v>
      </c>
      <c r="BR1042" s="272"/>
      <c r="BS1042" s="273" t="s">
        <v>168</v>
      </c>
      <c r="BT1042" s="274"/>
      <c r="BU1042" s="20"/>
      <c r="BV1042" s="262" t="s">
        <v>169</v>
      </c>
      <c r="BW1042" s="263"/>
      <c r="BX1042" s="264" t="s">
        <v>170</v>
      </c>
      <c r="BY1042" s="265"/>
      <c r="CA1042" s="55" t="s">
        <v>35</v>
      </c>
      <c r="CC1042" s="116" t="s">
        <v>75</v>
      </c>
      <c r="CD1042" s="13"/>
      <c r="CE1042" s="33"/>
      <c r="CF1042" s="33"/>
      <c r="CG1042" s="33"/>
      <c r="CH1042" s="33"/>
    </row>
    <row r="1043" spans="2:86" ht="18.600000000000001" customHeight="1" thickTop="1" thickBot="1">
      <c r="D1043" s="1">
        <v>0</v>
      </c>
      <c r="E1043" s="9">
        <f t="shared" ref="E1043" si="9860">$E$9*$B1040</f>
        <v>3.5068640000000002</v>
      </c>
      <c r="F1043" s="2">
        <v>1</v>
      </c>
      <c r="G1043" s="8">
        <v>0</v>
      </c>
      <c r="I1043" s="1">
        <v>0</v>
      </c>
      <c r="J1043" s="9">
        <v>0</v>
      </c>
      <c r="K1043" s="2">
        <v>1</v>
      </c>
      <c r="L1043" s="8">
        <v>0</v>
      </c>
      <c r="N1043" s="1">
        <f t="shared" ref="N1043" si="9861">D1043*I1040+F1043*I1043-E1043*J1040-G1043*J1043</f>
        <v>0</v>
      </c>
      <c r="O1043" s="9">
        <f t="shared" ref="O1043" si="9862">(D1043*J1040+E1043*I1040+F1043*J1043+G1043*I1043)</f>
        <v>3.5068640000000002</v>
      </c>
      <c r="P1043" s="2">
        <f t="shared" ref="P1043" si="9863">D1043*K1040+F1043*K1043-E1043*L1040-G1043*L1043</f>
        <v>12.810033537566317</v>
      </c>
      <c r="Q1043" s="8">
        <f t="shared" ref="Q1043" si="9864">(D1043*L1040+E1043*K1040+F1043*L1043+G1043*K1043)</f>
        <v>0</v>
      </c>
      <c r="S1043" s="1">
        <v>0</v>
      </c>
      <c r="T1043" s="9">
        <f t="shared" ref="T1043" si="9865">$T$9*$B1040</f>
        <v>4.5036740000000002</v>
      </c>
      <c r="U1043" s="2">
        <v>1</v>
      </c>
      <c r="V1043" s="8">
        <v>0</v>
      </c>
      <c r="X1043" s="1">
        <f t="shared" ref="X1043" si="9866">N1043*S1040+P1043*S1043-O1043*T1040-Q1043*T1043</f>
        <v>0</v>
      </c>
      <c r="Y1043" s="9">
        <f t="shared" ref="Y1043" si="9867">(N1043*T1040+O1043*S1040+P1043*T1043+Q1043*S1043)</f>
        <v>61.199078982265448</v>
      </c>
      <c r="Z1043" s="2">
        <f t="shared" ref="Z1043" si="9868">N1043*U1040+P1043*U1043-O1043*V1040-Q1043*V1043</f>
        <v>12.810033537566317</v>
      </c>
      <c r="AA1043" s="8">
        <f t="shared" ref="AA1043" si="9869">(N1043*V1040+O1043*U1040+P1043*V1043+Q1043*U1043)</f>
        <v>0</v>
      </c>
      <c r="AB1043" s="20"/>
      <c r="AC1043" s="1">
        <v>0</v>
      </c>
      <c r="AD1043" s="9">
        <v>0</v>
      </c>
      <c r="AE1043" s="2">
        <v>1</v>
      </c>
      <c r="AF1043" s="8">
        <v>0</v>
      </c>
      <c r="AH1043" s="1">
        <f t="shared" ref="AH1043" si="9870">X1043*AC1040+Z1043*AC1043-Y1043*AD1040-AA1043*AD1043</f>
        <v>0</v>
      </c>
      <c r="AI1043" s="9">
        <f t="shared" ref="AI1043" si="9871">(X1043*AD1040+Y1043*AC1040+Z1043*AD1043+AA1043*AC1043)</f>
        <v>61.199078982265448</v>
      </c>
      <c r="AJ1043" s="2">
        <f t="shared" ref="AJ1043" si="9872">X1043*AE1040+Z1043*AE1043-Y1043*AF1040-AA1043*AF1043</f>
        <v>36.816404719998552</v>
      </c>
      <c r="AK1043" s="8">
        <f t="shared" ref="AK1043" si="9873">(X1043*AF1040+Y1043*AE1040+Z1043*AF1043+AA1043*AE1043)</f>
        <v>0</v>
      </c>
      <c r="AM1043" s="1">
        <v>0</v>
      </c>
      <c r="AN1043" s="9">
        <f t="shared" ref="AN1043" si="9874">$AN$9*$B1040</f>
        <v>3.8078440000000002</v>
      </c>
      <c r="AO1043" s="2">
        <v>1</v>
      </c>
      <c r="AP1043" s="8">
        <v>0</v>
      </c>
      <c r="AR1043" s="1">
        <f t="shared" ref="AR1043" si="9875">AH1043*AM1040+AJ1043*AM1043-AI1043*AN1040-AK1043*AN1043</f>
        <v>0</v>
      </c>
      <c r="AS1043" s="9">
        <f t="shared" ref="AS1043" si="9876">(AH1043*AN1040+AI1043*AM1040+AJ1043*AN1043+AK1043*AM1043)</f>
        <v>201.39020479688361</v>
      </c>
      <c r="AT1043" s="2">
        <f t="shared" ref="AT1043" si="9877">AH1043*AO1040+AJ1043*AO1043-AI1043*AP1040-AK1043*AP1043</f>
        <v>36.816404719998552</v>
      </c>
      <c r="AU1043" s="8">
        <f t="shared" ref="AU1043" si="9878">(AH1043*AP1040+AI1043*AO1040+AJ1043*AP1043+AK1043*AO1043)</f>
        <v>0</v>
      </c>
      <c r="AV1043" s="20"/>
      <c r="AW1043" s="1">
        <v>0</v>
      </c>
      <c r="AX1043" s="9">
        <v>0</v>
      </c>
      <c r="AY1043" s="2">
        <v>1</v>
      </c>
      <c r="AZ1043" s="8">
        <v>0</v>
      </c>
      <c r="BB1043" s="1">
        <f t="shared" ref="BB1043" si="9879">AR1043*AW1040+AT1043*AW1043-AS1043*AX1040-AU1043*AX1043</f>
        <v>0</v>
      </c>
      <c r="BC1043" s="9">
        <f t="shared" ref="BC1043" si="9880">(AR1043*AX1040+AS1043*AW1040+AT1043*AX1043+AU1043*AW1043)</f>
        <v>201.39020479688361</v>
      </c>
      <c r="BD1043" s="2">
        <f t="shared" ref="BD1043" si="9881">AR1043*AY1040+AT1043*AY1043-AS1043*AZ1040-AU1043*AZ1043</f>
        <v>155.03891791792898</v>
      </c>
      <c r="BE1043" s="8">
        <f t="shared" ref="BE1043" si="9882">(AR1043*AZ1040+AS1043*AY1040+AT1043*AZ1043+AU1043*AY1043)</f>
        <v>0</v>
      </c>
      <c r="BG1043" s="1">
        <v>0</v>
      </c>
      <c r="BH1043" s="9">
        <f t="shared" ref="BH1043" si="9883">$BH$9*$B1040</f>
        <v>2.4912799999999997</v>
      </c>
      <c r="BI1043" s="2">
        <v>1</v>
      </c>
      <c r="BJ1043" s="8">
        <v>0</v>
      </c>
      <c r="BK1043" s="20"/>
      <c r="BL1043" s="1">
        <f t="shared" ref="BL1043" si="9884">BB1043*BG1040+BD1043*BG1043-BC1043*BH1040-BE1043*BH1043</f>
        <v>0</v>
      </c>
      <c r="BM1043" s="9">
        <f t="shared" ref="BM1043" si="9885">(BB1043*BH1040+BC1043*BG1040+BD1043*BH1043+BE1043*BG1043)</f>
        <v>587.63556022746161</v>
      </c>
      <c r="BN1043" s="2">
        <f t="shared" ref="BN1043" si="9886">BB1043*BI1040+BD1043*BI1043-BC1043*BJ1040-BE1043*BJ1043</f>
        <v>155.03891791792898</v>
      </c>
      <c r="BO1043" s="8">
        <f t="shared" ref="BO1043" si="9887">(BB1043*BJ1040+BC1043*BI1040+BD1043*BJ1043+BE1043*BI1043)</f>
        <v>0</v>
      </c>
      <c r="BP1043" s="20"/>
      <c r="BQ1043" s="18">
        <f t="shared" ref="BQ1043:BQ1106" si="9888">1/$BR$9</f>
        <v>1</v>
      </c>
      <c r="BR1043" s="25">
        <v>0</v>
      </c>
      <c r="BS1043" s="19">
        <v>1</v>
      </c>
      <c r="BT1043" s="24">
        <v>0</v>
      </c>
      <c r="BV1043" s="1">
        <f t="shared" ref="BV1043" si="9889">BL1043*BQ1040+BN1043*BQ1043-BM1043*BR1040-BO1043*BR1043</f>
        <v>155.03891791792898</v>
      </c>
      <c r="BW1043" s="9">
        <f t="shared" ref="BW1043" si="9890">(BL1043*BR1040+BM1043*BQ1040+BN1043*BR1043+BO1043*BQ1043)</f>
        <v>587.63556022746161</v>
      </c>
      <c r="BX1043" s="2">
        <f t="shared" ref="BX1043" si="9891">BL1043*BS1040+BN1043*BS1043-BM1043*BT1040-BO1043*BT1043</f>
        <v>155.03891791792898</v>
      </c>
      <c r="BY1043" s="8">
        <f t="shared" ref="BY1043" si="9892">(BL1043*BT1040+BM1043*BS1040+BN1043*BT1043+BO1043*BS1043)</f>
        <v>0</v>
      </c>
      <c r="CA1043" s="56">
        <f t="shared" ref="CA1043" si="9893">(180/PI())*ATAN(-1*(BW1040+BW1043)/(BV1040+BV1043))</f>
        <v>-60.440103926733734</v>
      </c>
      <c r="CC1043" s="117">
        <f t="shared" ref="CC1043" si="9894">20*LOG(((1-(10^(CA1040/20)^2)*(1-((1-CC1040)/(1+CC1040))^2))^0.5))</f>
        <v>-2.9053097711159938E-5</v>
      </c>
      <c r="CD1043" s="13"/>
      <c r="CE1043" s="33"/>
      <c r="CF1043" s="33"/>
      <c r="CG1043" s="33"/>
      <c r="CH1043" s="33"/>
    </row>
    <row r="1044" spans="2:86" ht="18.600000000000001" customHeight="1"/>
    <row r="1045" spans="2:86" ht="18.600000000000001" customHeight="1" thickBot="1">
      <c r="E1045" s="6" t="s">
        <v>3</v>
      </c>
      <c r="J1045" s="6" t="s">
        <v>5</v>
      </c>
      <c r="O1045" s="6" t="s">
        <v>10</v>
      </c>
      <c r="T1045" s="6" t="s">
        <v>6</v>
      </c>
      <c r="Y1045" s="6" t="s">
        <v>11</v>
      </c>
      <c r="AD1045" s="6" t="s">
        <v>12</v>
      </c>
      <c r="AI1045" s="6" t="s">
        <v>13</v>
      </c>
      <c r="AN1045" s="6" t="s">
        <v>14</v>
      </c>
      <c r="AS1045" s="6" t="s">
        <v>15</v>
      </c>
      <c r="AX1045" s="6" t="s">
        <v>19</v>
      </c>
      <c r="BC1045" s="6" t="s">
        <v>17</v>
      </c>
      <c r="BH1045" s="6" t="s">
        <v>20</v>
      </c>
      <c r="BM1045" s="6" t="s">
        <v>18</v>
      </c>
      <c r="BQ1045" s="26" t="s">
        <v>16</v>
      </c>
      <c r="BR1045" s="26"/>
      <c r="BS1045" s="21"/>
      <c r="BT1045" s="21"/>
      <c r="BU1045" s="21"/>
      <c r="BV1045" s="21"/>
      <c r="BW1045" s="26" t="s">
        <v>21</v>
      </c>
      <c r="BX1045" s="21"/>
      <c r="BY1045" s="21"/>
    </row>
    <row r="1046" spans="2:86" ht="18.600000000000001" customHeight="1" thickBot="1">
      <c r="B1046" s="11"/>
      <c r="D1046" s="266" t="s">
        <v>113</v>
      </c>
      <c r="E1046" s="267"/>
      <c r="F1046" s="268" t="s">
        <v>114</v>
      </c>
      <c r="G1046" s="269"/>
      <c r="H1046" s="237"/>
      <c r="I1046" s="262" t="s">
        <v>0</v>
      </c>
      <c r="J1046" s="263"/>
      <c r="K1046" s="264" t="s">
        <v>1</v>
      </c>
      <c r="L1046" s="265"/>
      <c r="M1046" s="21"/>
      <c r="N1046" s="262" t="s">
        <v>115</v>
      </c>
      <c r="O1046" s="263"/>
      <c r="P1046" s="264" t="s">
        <v>116</v>
      </c>
      <c r="Q1046" s="265"/>
      <c r="R1046" s="21"/>
      <c r="S1046" s="266" t="s">
        <v>117</v>
      </c>
      <c r="T1046" s="267"/>
      <c r="U1046" s="268" t="s">
        <v>118</v>
      </c>
      <c r="V1046" s="269"/>
      <c r="W1046" s="20"/>
      <c r="X1046" s="262" t="s">
        <v>119</v>
      </c>
      <c r="Y1046" s="263"/>
      <c r="Z1046" s="264" t="s">
        <v>120</v>
      </c>
      <c r="AA1046" s="265"/>
      <c r="AB1046" s="20"/>
      <c r="AC1046" s="262" t="s">
        <v>121</v>
      </c>
      <c r="AD1046" s="263"/>
      <c r="AE1046" s="264" t="s">
        <v>7</v>
      </c>
      <c r="AF1046" s="265"/>
      <c r="AG1046" s="20"/>
      <c r="AH1046" s="262" t="s">
        <v>122</v>
      </c>
      <c r="AI1046" s="263"/>
      <c r="AJ1046" s="264" t="s">
        <v>123</v>
      </c>
      <c r="AK1046" s="265"/>
      <c r="AL1046" s="20"/>
      <c r="AM1046" s="266" t="s">
        <v>124</v>
      </c>
      <c r="AN1046" s="267"/>
      <c r="AO1046" s="268" t="s">
        <v>125</v>
      </c>
      <c r="AP1046" s="269"/>
      <c r="AQ1046" s="21"/>
      <c r="AR1046" s="262" t="s">
        <v>126</v>
      </c>
      <c r="AS1046" s="263"/>
      <c r="AT1046" s="264" t="s">
        <v>2</v>
      </c>
      <c r="AU1046" s="265"/>
      <c r="AV1046" s="41"/>
      <c r="AW1046" s="262" t="s">
        <v>127</v>
      </c>
      <c r="AX1046" s="263"/>
      <c r="AY1046" s="264" t="s">
        <v>128</v>
      </c>
      <c r="AZ1046" s="265"/>
      <c r="BA1046" s="20"/>
      <c r="BB1046" s="262" t="s">
        <v>129</v>
      </c>
      <c r="BC1046" s="263"/>
      <c r="BD1046" s="264" t="s">
        <v>130</v>
      </c>
      <c r="BE1046" s="265"/>
      <c r="BF1046" s="41"/>
      <c r="BG1046" s="266" t="s">
        <v>131</v>
      </c>
      <c r="BH1046" s="267"/>
      <c r="BI1046" s="268" t="s">
        <v>132</v>
      </c>
      <c r="BJ1046" s="269"/>
      <c r="BK1046" s="41"/>
      <c r="BL1046" s="262" t="s">
        <v>133</v>
      </c>
      <c r="BM1046" s="263"/>
      <c r="BN1046" s="264" t="s">
        <v>134</v>
      </c>
      <c r="BO1046" s="265"/>
      <c r="BP1046" s="41"/>
      <c r="BQ1046" s="262" t="s">
        <v>135</v>
      </c>
      <c r="BR1046" s="263"/>
      <c r="BS1046" s="264" t="s">
        <v>136</v>
      </c>
      <c r="BT1046" s="265"/>
      <c r="BU1046" s="20"/>
      <c r="BV1046" s="262" t="s">
        <v>137</v>
      </c>
      <c r="BW1046" s="263"/>
      <c r="BX1046" s="264" t="s">
        <v>138</v>
      </c>
      <c r="BY1046" s="265"/>
      <c r="CA1046" s="27" t="s">
        <v>8</v>
      </c>
      <c r="CC1046" s="113" t="s">
        <v>74</v>
      </c>
      <c r="CD1046" s="13"/>
      <c r="CE1046" s="33"/>
      <c r="CF1046" s="33"/>
      <c r="CG1046" s="33"/>
      <c r="CH1046" s="33"/>
    </row>
    <row r="1047" spans="2:86" ht="18.600000000000001" customHeight="1" thickTop="1" thickBot="1">
      <c r="B1047" s="37">
        <v>3</v>
      </c>
      <c r="D1047" s="1">
        <v>1</v>
      </c>
      <c r="E1047" s="7">
        <v>0</v>
      </c>
      <c r="F1047" s="2">
        <v>0</v>
      </c>
      <c r="G1047" s="8">
        <v>0</v>
      </c>
      <c r="I1047" s="1">
        <v>1</v>
      </c>
      <c r="J1047" s="9">
        <v>0</v>
      </c>
      <c r="K1047" s="2">
        <v>0</v>
      </c>
      <c r="L1047" s="8">
        <f t="shared" ref="L1047:L1110" si="9895">IF(0=(1-$J$9*$K$9*$B1047^2),10^18,$B1047*$K$9/(1-$J$9*$K$9*$B1047^2))</f>
        <v>-3.303710855125932</v>
      </c>
      <c r="N1047" s="1">
        <f t="shared" ref="N1047" si="9896">D1047*I1047+F1047*I1050-E1047*J1047-G1047*J1050</f>
        <v>1</v>
      </c>
      <c r="O1047" s="9">
        <f t="shared" ref="O1047" si="9897">(D1047*J1047+E1047*I1047+F1047*J1050+G1047*I1050)</f>
        <v>0</v>
      </c>
      <c r="P1047" s="2">
        <f t="shared" ref="P1047" si="9898">D1047*K1047+F1047*K1050-E1047*L1047-G1047*L1050</f>
        <v>0</v>
      </c>
      <c r="Q1047" s="8">
        <f t="shared" ref="Q1047" si="9899">(D1047*L1047+E1047*K1047+F1047*L1050+G1047*K1050)</f>
        <v>-3.303710855125932</v>
      </c>
      <c r="S1047" s="1">
        <v>1</v>
      </c>
      <c r="T1047" s="7">
        <v>0</v>
      </c>
      <c r="U1047" s="2">
        <v>0</v>
      </c>
      <c r="V1047" s="8">
        <v>0</v>
      </c>
      <c r="X1047" s="1">
        <f t="shared" ref="X1047" si="9900">N1047*S1047+P1047*S1050-O1047*T1047-Q1047*T1050</f>
        <v>15.978694646055462</v>
      </c>
      <c r="Y1047" s="9">
        <f t="shared" ref="Y1047" si="9901">(N1047*T1047+O1047*S1047+P1047*T1050+Q1047*S1050)</f>
        <v>0</v>
      </c>
      <c r="Z1047" s="2">
        <f t="shared" ref="Z1047" si="9902">N1047*U1047+P1047*U1050-O1047*V1047-Q1047*V1050</f>
        <v>0</v>
      </c>
      <c r="AA1047" s="8">
        <f t="shared" ref="AA1047" si="9903">(N1047*V1047+O1047*U1047+P1047*V1050+Q1047*U1050)</f>
        <v>-3.303710855125932</v>
      </c>
      <c r="AB1047" s="20"/>
      <c r="AC1047" s="1">
        <v>1</v>
      </c>
      <c r="AD1047" s="9">
        <v>0</v>
      </c>
      <c r="AE1047" s="2">
        <v>0</v>
      </c>
      <c r="AF1047" s="8">
        <f t="shared" ref="AF1047:AF1110" si="9904">IF(0=(1-$AE$9*$AD$9*$B1047^2),10^18,$B1047*$AE$9/(1-$AE$9*$AD$9*$B1047^2))</f>
        <v>-0.38871258820303828</v>
      </c>
      <c r="AH1047" s="1">
        <f t="shared" ref="AH1047" si="9905">X1047*AC1047+Z1047*AC1050-Y1047*AD1047-AA1047*AD1050</f>
        <v>15.978694646055462</v>
      </c>
      <c r="AI1047" s="9">
        <f t="shared" ref="AI1047" si="9906">(X1047*AD1047+Y1047*AC1047+Z1047*AD1050+AA1047*AC1050)</f>
        <v>0</v>
      </c>
      <c r="AJ1047" s="2">
        <f t="shared" ref="AJ1047" si="9907">X1047*AE1047+Z1047*AE1050-Y1047*AF1047-AA1047*AF1050</f>
        <v>0</v>
      </c>
      <c r="AK1047" s="8">
        <f t="shared" ref="AK1047" si="9908">(X1047*AF1047+Y1047*AE1047+Z1047*AF1050+AA1047*AE1050)</f>
        <v>-9.5148306071001816</v>
      </c>
      <c r="AM1047" s="1">
        <v>1</v>
      </c>
      <c r="AN1047" s="7">
        <v>0</v>
      </c>
      <c r="AO1047" s="2">
        <v>0</v>
      </c>
      <c r="AP1047" s="8">
        <v>0</v>
      </c>
      <c r="AR1047" s="1">
        <f t="shared" ref="AR1047" si="9909">AH1047*AM1047+AJ1047*AM1050-AI1047*AN1047-AK1047*AN1050</f>
        <v>52.452846295313293</v>
      </c>
      <c r="AS1047" s="9">
        <f t="shared" ref="AS1047" si="9910">(AH1047*AN1047+AI1047*AM1047+AJ1047*AN1050+AK1047*AM1050)</f>
        <v>0</v>
      </c>
      <c r="AT1047" s="2">
        <f t="shared" ref="AT1047" si="9911">AH1047*AO1047+AJ1047*AO1050-AI1047*AP1047-AK1047*AP1050</f>
        <v>0</v>
      </c>
      <c r="AU1047" s="8">
        <f t="shared" ref="AU1047" si="9912">(AH1047*AP1047+AI1047*AO1047+AJ1047*AP1050+AK1047*AO1050)</f>
        <v>-9.5148306071001816</v>
      </c>
      <c r="AV1047" s="20"/>
      <c r="AW1047" s="1">
        <v>1</v>
      </c>
      <c r="AX1047" s="9">
        <v>0</v>
      </c>
      <c r="AY1047" s="2">
        <v>0</v>
      </c>
      <c r="AZ1047" s="8">
        <f t="shared" ref="AZ1047:AZ1110" si="9913">IF(0=(1-$AX$9*$AY$9*$B1047^2),10^18,$B1047*$AY$9/(1-$AX$9*$AY$9*$B1047^2))</f>
        <v>-0.58122068780352676</v>
      </c>
      <c r="BB1047" s="1">
        <f t="shared" ref="BB1047" si="9914">AR1047*AW1047+AT1047*AW1050-AS1047*AX1047-AU1047*AX1050</f>
        <v>52.452846295313293</v>
      </c>
      <c r="BC1047" s="9">
        <f t="shared" ref="BC1047" si="9915">(AR1047*AX1047+AS1047*AW1047+AT1047*AX1050+AU1047*AW1050)</f>
        <v>0</v>
      </c>
      <c r="BD1047" s="2">
        <f t="shared" ref="BD1047" si="9916">AR1047*AY1047+AT1047*AY1050-AS1047*AZ1047-AU1047*AZ1050</f>
        <v>0</v>
      </c>
      <c r="BE1047" s="8">
        <f t="shared" ref="BE1047" si="9917">(AR1047*AZ1047+AS1047*AY1047+AT1047*AZ1050+AU1047*AY1050)</f>
        <v>-40.001510008114842</v>
      </c>
      <c r="BG1047" s="1">
        <v>1</v>
      </c>
      <c r="BH1047" s="7">
        <v>0</v>
      </c>
      <c r="BI1047" s="2">
        <v>0</v>
      </c>
      <c r="BJ1047" s="8">
        <v>0</v>
      </c>
      <c r="BK1047" s="20"/>
      <c r="BL1047" s="1">
        <f t="shared" ref="BL1047" si="9918">BB1047*BG1047+BD1047*BG1050-BC1047*BH1047-BE1047*BH1050</f>
        <v>152.77663339566533</v>
      </c>
      <c r="BM1047" s="9">
        <f t="shared" ref="BM1047" si="9919">(BB1047*BH1047+BC1047*BG1047+BD1047*BH1050+BE1047*BG1050)</f>
        <v>0</v>
      </c>
      <c r="BN1047" s="2">
        <f t="shared" ref="BN1047" si="9920">BB1047*BI1047+BD1047*BI1050-BC1047*BJ1047-BE1047*BJ1050</f>
        <v>0</v>
      </c>
      <c r="BO1047" s="8">
        <f t="shared" ref="BO1047" si="9921">(BB1047*BJ1047+BC1047*BI1047+BD1047*BJ1050+BE1047*BI1050)</f>
        <v>-40.001510008114842</v>
      </c>
      <c r="BP1047" s="20"/>
      <c r="BQ1047" s="16">
        <v>1</v>
      </c>
      <c r="BR1047" s="23">
        <v>0</v>
      </c>
      <c r="BS1047" s="14">
        <v>0</v>
      </c>
      <c r="BT1047" s="22">
        <v>0</v>
      </c>
      <c r="BV1047" s="1">
        <f t="shared" ref="BV1047" si="9922">BL1047*BQ1047+BN1047*BQ1050-BM1047*BR1047-BO1047*BR1050</f>
        <v>152.77663339566533</v>
      </c>
      <c r="BW1047" s="9">
        <f t="shared" ref="BW1047" si="9923">(BL1047*BR1047+BM1047*BQ1047+BN1047*BR1050+BO1047*BQ1050)</f>
        <v>-40.001510008114842</v>
      </c>
      <c r="BX1047" s="2">
        <f t="shared" ref="BX1047" si="9924">BL1047*BS1047+BN1047*BS1050-BM1047*BT1047-BO1047*BT1050</f>
        <v>0</v>
      </c>
      <c r="BY1047" s="8">
        <f t="shared" ref="BY1047" si="9925">(BL1047*BT1047+BM1047*BS1047+BN1047*BT1050+BO1047*BS1050)</f>
        <v>-40.001510008114842</v>
      </c>
      <c r="CA1047" s="28">
        <f t="shared" ref="CA1047" si="9926">20*LOG(((1+$BR$9)/$BR$9)/((BV1047+BV1050)^2+(BW1047+BW1050)^2)^0.5)</f>
        <v>-49.875624523978288</v>
      </c>
      <c r="CC1047" s="114">
        <f t="shared" ref="CC1047" si="9927">((BV1047^2+BW1047^2)^0.5)/((BV1050^2+BW1050^2)^0.5)</f>
        <v>0.26184564739789401</v>
      </c>
      <c r="CD1047" s="13"/>
      <c r="CE1047" s="33"/>
      <c r="CF1047" s="33"/>
      <c r="CG1047" s="33"/>
      <c r="CH1047" s="33"/>
    </row>
    <row r="1048" spans="2:86" ht="18.600000000000001" customHeight="1" thickBot="1">
      <c r="D1048" s="3"/>
      <c r="G1048" s="4"/>
      <c r="I1048" s="3"/>
      <c r="L1048" s="4"/>
      <c r="N1048" s="3"/>
      <c r="Q1048" s="4"/>
      <c r="S1048" s="3"/>
      <c r="V1048" s="4"/>
      <c r="X1048" s="3"/>
      <c r="AA1048" s="4"/>
      <c r="AC1048" s="3"/>
      <c r="AF1048" s="4"/>
      <c r="AH1048" s="3"/>
      <c r="AK1048" s="4"/>
      <c r="AM1048" s="3"/>
      <c r="AP1048" s="4"/>
      <c r="AR1048" s="3"/>
      <c r="AU1048" s="4"/>
      <c r="AW1048" s="3"/>
      <c r="AZ1048" s="4"/>
      <c r="BB1048" s="3"/>
      <c r="BE1048" s="4"/>
      <c r="BG1048" s="3"/>
      <c r="BJ1048" s="4"/>
      <c r="BL1048" s="3"/>
      <c r="BO1048" s="4"/>
      <c r="BQ1048" s="16"/>
      <c r="BR1048" s="14"/>
      <c r="BS1048" s="14"/>
      <c r="BT1048" s="17"/>
      <c r="BV1048" s="3"/>
      <c r="BY1048" s="4"/>
      <c r="CC1048" s="115"/>
      <c r="CD1048" s="13"/>
      <c r="CE1048" s="33"/>
      <c r="CF1048" s="33"/>
      <c r="CG1048" s="33"/>
      <c r="CH1048" s="33"/>
    </row>
    <row r="1049" spans="2:86" ht="18.600000000000001" customHeight="1" thickBot="1">
      <c r="D1049" s="271" t="s">
        <v>141</v>
      </c>
      <c r="E1049" s="272"/>
      <c r="F1049" s="273" t="s">
        <v>142</v>
      </c>
      <c r="G1049" s="274"/>
      <c r="H1049" s="237"/>
      <c r="I1049" s="271" t="s">
        <v>143</v>
      </c>
      <c r="J1049" s="272"/>
      <c r="K1049" s="273" t="s">
        <v>144</v>
      </c>
      <c r="L1049" s="274"/>
      <c r="N1049" s="262" t="s">
        <v>145</v>
      </c>
      <c r="O1049" s="263"/>
      <c r="P1049" s="264" t="s">
        <v>146</v>
      </c>
      <c r="Q1049" s="265"/>
      <c r="S1049" s="271" t="s">
        <v>147</v>
      </c>
      <c r="T1049" s="272"/>
      <c r="U1049" s="273" t="s">
        <v>148</v>
      </c>
      <c r="V1049" s="274"/>
      <c r="W1049" s="20"/>
      <c r="X1049" s="262" t="s">
        <v>149</v>
      </c>
      <c r="Y1049" s="263"/>
      <c r="Z1049" s="264" t="s">
        <v>150</v>
      </c>
      <c r="AA1049" s="265"/>
      <c r="AB1049" s="20"/>
      <c r="AC1049" s="271" t="s">
        <v>151</v>
      </c>
      <c r="AD1049" s="272"/>
      <c r="AE1049" s="273" t="s">
        <v>152</v>
      </c>
      <c r="AF1049" s="274"/>
      <c r="AG1049" s="20"/>
      <c r="AH1049" s="262" t="s">
        <v>153</v>
      </c>
      <c r="AI1049" s="263"/>
      <c r="AJ1049" s="264" t="s">
        <v>154</v>
      </c>
      <c r="AK1049" s="265"/>
      <c r="AL1049" s="20"/>
      <c r="AM1049" s="271" t="s">
        <v>155</v>
      </c>
      <c r="AN1049" s="272"/>
      <c r="AO1049" s="273" t="s">
        <v>156</v>
      </c>
      <c r="AP1049" s="274"/>
      <c r="AR1049" s="262" t="s">
        <v>157</v>
      </c>
      <c r="AS1049" s="263"/>
      <c r="AT1049" s="264" t="s">
        <v>158</v>
      </c>
      <c r="AU1049" s="265"/>
      <c r="AV1049" s="41"/>
      <c r="AW1049" s="271" t="s">
        <v>159</v>
      </c>
      <c r="AX1049" s="272"/>
      <c r="AY1049" s="273" t="s">
        <v>160</v>
      </c>
      <c r="AZ1049" s="274"/>
      <c r="BA1049" s="20"/>
      <c r="BB1049" s="262" t="s">
        <v>161</v>
      </c>
      <c r="BC1049" s="263"/>
      <c r="BD1049" s="264" t="s">
        <v>162</v>
      </c>
      <c r="BE1049" s="265"/>
      <c r="BF1049" s="41"/>
      <c r="BG1049" s="271" t="s">
        <v>163</v>
      </c>
      <c r="BH1049" s="272"/>
      <c r="BI1049" s="273" t="s">
        <v>164</v>
      </c>
      <c r="BJ1049" s="274"/>
      <c r="BK1049" s="41"/>
      <c r="BL1049" s="262" t="s">
        <v>165</v>
      </c>
      <c r="BM1049" s="263"/>
      <c r="BN1049" s="264" t="s">
        <v>166</v>
      </c>
      <c r="BO1049" s="265"/>
      <c r="BP1049" s="41"/>
      <c r="BQ1049" s="271" t="s">
        <v>167</v>
      </c>
      <c r="BR1049" s="272"/>
      <c r="BS1049" s="273" t="s">
        <v>168</v>
      </c>
      <c r="BT1049" s="274"/>
      <c r="BU1049" s="20"/>
      <c r="BV1049" s="262" t="s">
        <v>169</v>
      </c>
      <c r="BW1049" s="263"/>
      <c r="BX1049" s="264" t="s">
        <v>170</v>
      </c>
      <c r="BY1049" s="265"/>
      <c r="CA1049" s="55" t="s">
        <v>35</v>
      </c>
      <c r="CC1049" s="116" t="s">
        <v>75</v>
      </c>
      <c r="CD1049" s="13"/>
      <c r="CE1049" s="33"/>
      <c r="CF1049" s="33"/>
      <c r="CG1049" s="33"/>
      <c r="CH1049" s="33"/>
    </row>
    <row r="1050" spans="2:86" ht="18.600000000000001" customHeight="1" thickTop="1" thickBot="1">
      <c r="D1050" s="1">
        <v>0</v>
      </c>
      <c r="E1050" s="9">
        <f t="shared" ref="E1050" si="9928">$E$9*$B1047</f>
        <v>3.5304000000000002</v>
      </c>
      <c r="F1050" s="2">
        <v>1</v>
      </c>
      <c r="G1050" s="8">
        <v>0</v>
      </c>
      <c r="I1050" s="1">
        <v>0</v>
      </c>
      <c r="J1050" s="9">
        <v>0</v>
      </c>
      <c r="K1050" s="2">
        <v>1</v>
      </c>
      <c r="L1050" s="8">
        <v>0</v>
      </c>
      <c r="N1050" s="1">
        <f t="shared" ref="N1050" si="9929">D1050*I1047+F1050*I1050-E1050*J1047-G1050*J1050</f>
        <v>0</v>
      </c>
      <c r="O1050" s="9">
        <f t="shared" ref="O1050" si="9930">(D1050*J1047+E1050*I1047+F1050*J1050+G1050*I1050)</f>
        <v>3.5304000000000002</v>
      </c>
      <c r="P1050" s="2">
        <f t="shared" ref="P1050" si="9931">D1050*K1047+F1050*K1050-E1050*L1047-G1050*L1050</f>
        <v>12.66342080293659</v>
      </c>
      <c r="Q1050" s="8">
        <f t="shared" ref="Q1050" si="9932">(D1050*L1047+E1050*K1047+F1050*L1050+G1050*K1050)</f>
        <v>0</v>
      </c>
      <c r="S1050" s="1">
        <v>0</v>
      </c>
      <c r="T1050" s="9">
        <f t="shared" ref="T1050" si="9933">$T$9*$B1047</f>
        <v>4.5339</v>
      </c>
      <c r="U1050" s="2">
        <v>1</v>
      </c>
      <c r="V1050" s="8">
        <v>0</v>
      </c>
      <c r="X1050" s="1">
        <f t="shared" ref="X1050" si="9934">N1050*S1047+P1050*S1050-O1050*T1047-Q1050*T1050</f>
        <v>0</v>
      </c>
      <c r="Y1050" s="9">
        <f t="shared" ref="Y1050" si="9935">(N1050*T1047+O1050*S1047+P1050*T1050+Q1050*S1050)</f>
        <v>60.945083578434208</v>
      </c>
      <c r="Z1050" s="2">
        <f t="shared" ref="Z1050" si="9936">N1050*U1047+P1050*U1050-O1050*V1047-Q1050*V1050</f>
        <v>12.66342080293659</v>
      </c>
      <c r="AA1050" s="8">
        <f t="shared" ref="AA1050" si="9937">(N1050*V1047+O1050*U1047+P1050*V1050+Q1050*U1050)</f>
        <v>0</v>
      </c>
      <c r="AB1050" s="20"/>
      <c r="AC1050" s="1">
        <v>0</v>
      </c>
      <c r="AD1050" s="9">
        <v>0</v>
      </c>
      <c r="AE1050" s="2">
        <v>1</v>
      </c>
      <c r="AF1050" s="8">
        <v>0</v>
      </c>
      <c r="AH1050" s="1">
        <f t="shared" ref="AH1050" si="9938">X1050*AC1047+Z1050*AC1050-Y1050*AD1047-AA1050*AD1050</f>
        <v>0</v>
      </c>
      <c r="AI1050" s="9">
        <f t="shared" ref="AI1050" si="9939">(X1050*AD1047+Y1050*AC1047+Z1050*AD1050+AA1050*AC1050)</f>
        <v>60.945083578434208</v>
      </c>
      <c r="AJ1050" s="2">
        <f t="shared" ref="AJ1050" si="9940">X1050*AE1047+Z1050*AE1050-Y1050*AF1047-AA1050*AF1050</f>
        <v>36.353541978960237</v>
      </c>
      <c r="AK1050" s="8">
        <f t="shared" ref="AK1050" si="9941">(X1050*AF1047+Y1050*AE1047+Z1050*AF1050+AA1050*AE1050)</f>
        <v>0</v>
      </c>
      <c r="AM1050" s="1">
        <v>0</v>
      </c>
      <c r="AN1050" s="9">
        <f t="shared" ref="AN1050" si="9942">$AN$9*$B1047</f>
        <v>3.8334000000000001</v>
      </c>
      <c r="AO1050" s="2">
        <v>1</v>
      </c>
      <c r="AP1050" s="8">
        <v>0</v>
      </c>
      <c r="AR1050" s="1">
        <f t="shared" ref="AR1050" si="9943">AH1050*AM1047+AJ1050*AM1050-AI1050*AN1047-AK1050*AN1050</f>
        <v>0</v>
      </c>
      <c r="AS1050" s="9">
        <f t="shared" ref="AS1050" si="9944">(AH1050*AN1047+AI1050*AM1047+AJ1050*AN1050+AK1050*AM1050)</f>
        <v>200.30275140058038</v>
      </c>
      <c r="AT1050" s="2">
        <f t="shared" ref="AT1050" si="9945">AH1050*AO1047+AJ1050*AO1050-AI1050*AP1047-AK1050*AP1050</f>
        <v>36.353541978960237</v>
      </c>
      <c r="AU1050" s="8">
        <f t="shared" ref="AU1050" si="9946">(AH1050*AP1047+AI1050*AO1047+AJ1050*AP1050+AK1050*AO1050)</f>
        <v>0</v>
      </c>
      <c r="AV1050" s="20"/>
      <c r="AW1050" s="1">
        <v>0</v>
      </c>
      <c r="AX1050" s="9">
        <v>0</v>
      </c>
      <c r="AY1050" s="2">
        <v>1</v>
      </c>
      <c r="AZ1050" s="8">
        <v>0</v>
      </c>
      <c r="BB1050" s="1">
        <f t="shared" ref="BB1050" si="9947">AR1050*AW1047+AT1050*AW1050-AS1050*AX1047-AU1050*AX1050</f>
        <v>0</v>
      </c>
      <c r="BC1050" s="9">
        <f t="shared" ref="BC1050" si="9948">(AR1050*AX1047+AS1050*AW1047+AT1050*AX1050+AU1050*AW1050)</f>
        <v>200.30275140058038</v>
      </c>
      <c r="BD1050" s="2">
        <f t="shared" ref="BD1050" si="9949">AR1050*AY1047+AT1050*AY1050-AS1050*AZ1047-AU1050*AZ1050</f>
        <v>152.77364491694439</v>
      </c>
      <c r="BE1050" s="8">
        <f t="shared" ref="BE1050" si="9950">(AR1050*AZ1047+AS1050*AY1047+AT1050*AZ1050+AU1050*AY1050)</f>
        <v>0</v>
      </c>
      <c r="BG1050" s="1">
        <v>0</v>
      </c>
      <c r="BH1050" s="9">
        <f t="shared" ref="BH1050" si="9951">$BH$9*$B1047</f>
        <v>2.508</v>
      </c>
      <c r="BI1050" s="2">
        <v>1</v>
      </c>
      <c r="BJ1050" s="8">
        <v>0</v>
      </c>
      <c r="BK1050" s="20"/>
      <c r="BL1050" s="1">
        <f t="shared" ref="BL1050" si="9952">BB1050*BG1047+BD1050*BG1050-BC1050*BH1047-BE1050*BH1050</f>
        <v>0</v>
      </c>
      <c r="BM1050" s="9">
        <f t="shared" ref="BM1050" si="9953">(BB1050*BH1047+BC1050*BG1047+BD1050*BH1050+BE1050*BG1050)</f>
        <v>583.45905285227695</v>
      </c>
      <c r="BN1050" s="2">
        <f t="shared" ref="BN1050" si="9954">BB1050*BI1047+BD1050*BI1050-BC1050*BJ1047-BE1050*BJ1050</f>
        <v>152.77364491694439</v>
      </c>
      <c r="BO1050" s="8">
        <f t="shared" ref="BO1050" si="9955">(BB1050*BJ1047+BC1050*BI1047+BD1050*BJ1050+BE1050*BI1050)</f>
        <v>0</v>
      </c>
      <c r="BP1050" s="20"/>
      <c r="BQ1050" s="18">
        <f t="shared" ref="BQ1050:BQ1113" si="9956">1/$BR$9</f>
        <v>1</v>
      </c>
      <c r="BR1050" s="25">
        <v>0</v>
      </c>
      <c r="BS1050" s="19">
        <v>1</v>
      </c>
      <c r="BT1050" s="24">
        <v>0</v>
      </c>
      <c r="BV1050" s="1">
        <f t="shared" ref="BV1050" si="9957">BL1050*BQ1047+BN1050*BQ1050-BM1050*BR1047-BO1050*BR1050</f>
        <v>152.77364491694439</v>
      </c>
      <c r="BW1050" s="9">
        <f t="shared" ref="BW1050" si="9958">(BL1050*BR1047+BM1050*BQ1047+BN1050*BR1050+BO1050*BQ1050)</f>
        <v>583.45905285227695</v>
      </c>
      <c r="BX1050" s="2">
        <f t="shared" ref="BX1050" si="9959">BL1050*BS1047+BN1050*BS1050-BM1050*BT1047-BO1050*BT1050</f>
        <v>152.77364491694439</v>
      </c>
      <c r="BY1050" s="8">
        <f t="shared" ref="BY1050" si="9960">(BL1050*BT1047+BM1050*BS1047+BN1050*BT1050+BO1050*BS1050)</f>
        <v>0</v>
      </c>
      <c r="CA1050" s="56">
        <f t="shared" ref="CA1050" si="9961">(180/PI())*ATAN(-1*(BW1047+BW1050)/(BV1047+BV1050))</f>
        <v>-60.653827650589825</v>
      </c>
      <c r="CC1050" s="117">
        <f t="shared" ref="CC1050" si="9962">20*LOG(((1-(10^(CA1047/20)^2)*(1-((1-CC1047)/(1+CC1047))^2))^0.5))</f>
        <v>-2.9397893431787306E-5</v>
      </c>
      <c r="CD1050" s="13"/>
      <c r="CE1050" s="33"/>
      <c r="CF1050" s="33"/>
      <c r="CG1050" s="33"/>
      <c r="CH1050" s="33"/>
    </row>
    <row r="1051" spans="2:86" ht="18.600000000000001" customHeight="1"/>
    <row r="1052" spans="2:86" ht="18.600000000000001" customHeight="1" thickBot="1">
      <c r="E1052" s="6" t="s">
        <v>3</v>
      </c>
      <c r="J1052" s="6" t="s">
        <v>5</v>
      </c>
      <c r="O1052" s="6" t="s">
        <v>10</v>
      </c>
      <c r="T1052" s="6" t="s">
        <v>6</v>
      </c>
      <c r="Y1052" s="6" t="s">
        <v>11</v>
      </c>
      <c r="AD1052" s="6" t="s">
        <v>12</v>
      </c>
      <c r="AI1052" s="6" t="s">
        <v>13</v>
      </c>
      <c r="AN1052" s="6" t="s">
        <v>14</v>
      </c>
      <c r="AS1052" s="6" t="s">
        <v>15</v>
      </c>
      <c r="AX1052" s="6" t="s">
        <v>19</v>
      </c>
      <c r="BC1052" s="6" t="s">
        <v>17</v>
      </c>
      <c r="BH1052" s="6" t="s">
        <v>20</v>
      </c>
      <c r="BM1052" s="6" t="s">
        <v>18</v>
      </c>
      <c r="BQ1052" s="26" t="s">
        <v>16</v>
      </c>
      <c r="BR1052" s="26"/>
      <c r="BS1052" s="21"/>
      <c r="BT1052" s="21"/>
      <c r="BU1052" s="21"/>
      <c r="BV1052" s="21"/>
      <c r="BW1052" s="26" t="s">
        <v>21</v>
      </c>
      <c r="BX1052" s="21"/>
      <c r="BY1052" s="21"/>
    </row>
    <row r="1053" spans="2:86" ht="18.600000000000001" customHeight="1" thickBot="1">
      <c r="B1053" s="11"/>
      <c r="D1053" s="266" t="s">
        <v>113</v>
      </c>
      <c r="E1053" s="267"/>
      <c r="F1053" s="268" t="s">
        <v>114</v>
      </c>
      <c r="G1053" s="269"/>
      <c r="H1053" s="237"/>
      <c r="I1053" s="262" t="s">
        <v>0</v>
      </c>
      <c r="J1053" s="263"/>
      <c r="K1053" s="264" t="s">
        <v>1</v>
      </c>
      <c r="L1053" s="265"/>
      <c r="M1053" s="21"/>
      <c r="N1053" s="262" t="s">
        <v>115</v>
      </c>
      <c r="O1053" s="263"/>
      <c r="P1053" s="264" t="s">
        <v>116</v>
      </c>
      <c r="Q1053" s="265"/>
      <c r="R1053" s="21"/>
      <c r="S1053" s="266" t="s">
        <v>117</v>
      </c>
      <c r="T1053" s="267"/>
      <c r="U1053" s="268" t="s">
        <v>118</v>
      </c>
      <c r="V1053" s="269"/>
      <c r="W1053" s="20"/>
      <c r="X1053" s="262" t="s">
        <v>119</v>
      </c>
      <c r="Y1053" s="263"/>
      <c r="Z1053" s="264" t="s">
        <v>120</v>
      </c>
      <c r="AA1053" s="265"/>
      <c r="AB1053" s="20"/>
      <c r="AC1053" s="262" t="s">
        <v>121</v>
      </c>
      <c r="AD1053" s="263"/>
      <c r="AE1053" s="264" t="s">
        <v>7</v>
      </c>
      <c r="AF1053" s="265"/>
      <c r="AG1053" s="20"/>
      <c r="AH1053" s="262" t="s">
        <v>122</v>
      </c>
      <c r="AI1053" s="263"/>
      <c r="AJ1053" s="264" t="s">
        <v>123</v>
      </c>
      <c r="AK1053" s="265"/>
      <c r="AL1053" s="20"/>
      <c r="AM1053" s="266" t="s">
        <v>124</v>
      </c>
      <c r="AN1053" s="267"/>
      <c r="AO1053" s="268" t="s">
        <v>125</v>
      </c>
      <c r="AP1053" s="269"/>
      <c r="AQ1053" s="21"/>
      <c r="AR1053" s="262" t="s">
        <v>126</v>
      </c>
      <c r="AS1053" s="263"/>
      <c r="AT1053" s="264" t="s">
        <v>2</v>
      </c>
      <c r="AU1053" s="265"/>
      <c r="AV1053" s="41"/>
      <c r="AW1053" s="262" t="s">
        <v>127</v>
      </c>
      <c r="AX1053" s="263"/>
      <c r="AY1053" s="264" t="s">
        <v>128</v>
      </c>
      <c r="AZ1053" s="265"/>
      <c r="BA1053" s="20"/>
      <c r="BB1053" s="262" t="s">
        <v>129</v>
      </c>
      <c r="BC1053" s="263"/>
      <c r="BD1053" s="264" t="s">
        <v>130</v>
      </c>
      <c r="BE1053" s="265"/>
      <c r="BF1053" s="41"/>
      <c r="BG1053" s="266" t="s">
        <v>131</v>
      </c>
      <c r="BH1053" s="267"/>
      <c r="BI1053" s="268" t="s">
        <v>132</v>
      </c>
      <c r="BJ1053" s="269"/>
      <c r="BK1053" s="41"/>
      <c r="BL1053" s="262" t="s">
        <v>133</v>
      </c>
      <c r="BM1053" s="263"/>
      <c r="BN1053" s="264" t="s">
        <v>134</v>
      </c>
      <c r="BO1053" s="265"/>
      <c r="BP1053" s="41"/>
      <c r="BQ1053" s="262" t="s">
        <v>135</v>
      </c>
      <c r="BR1053" s="263"/>
      <c r="BS1053" s="264" t="s">
        <v>136</v>
      </c>
      <c r="BT1053" s="265"/>
      <c r="BU1053" s="20"/>
      <c r="BV1053" s="262" t="s">
        <v>137</v>
      </c>
      <c r="BW1053" s="263"/>
      <c r="BX1053" s="264" t="s">
        <v>138</v>
      </c>
      <c r="BY1053" s="265"/>
      <c r="CA1053" s="27" t="s">
        <v>8</v>
      </c>
      <c r="CC1053" s="113" t="s">
        <v>74</v>
      </c>
      <c r="CD1053" s="13"/>
      <c r="CE1053" s="33"/>
      <c r="CF1053" s="33"/>
      <c r="CG1053" s="33"/>
      <c r="CH1053" s="33"/>
    </row>
    <row r="1054" spans="2:86" ht="18.600000000000001" customHeight="1" thickTop="1" thickBot="1">
      <c r="B1054" s="37">
        <v>3.02</v>
      </c>
      <c r="D1054" s="1">
        <v>1</v>
      </c>
      <c r="E1054" s="7">
        <v>0</v>
      </c>
      <c r="F1054" s="2">
        <v>0</v>
      </c>
      <c r="G1054" s="8">
        <v>0</v>
      </c>
      <c r="I1054" s="1">
        <v>1</v>
      </c>
      <c r="J1054" s="9">
        <v>0</v>
      </c>
      <c r="K1054" s="2">
        <v>0</v>
      </c>
      <c r="L1054" s="8">
        <f t="shared" ref="L1054:L1117" si="9963">IF(0=(1-$J$9*$K$9*$B1054^2),10^18,$B1054*$K$9/(1-$J$9*$K$9*$B1054^2))</f>
        <v>-3.2423773368330466</v>
      </c>
      <c r="N1054" s="1">
        <f t="shared" ref="N1054" si="9964">D1054*I1054+F1054*I1057-E1054*J1054-G1054*J1057</f>
        <v>1</v>
      </c>
      <c r="O1054" s="9">
        <f t="shared" ref="O1054" si="9965">(D1054*J1054+E1054*I1054+F1054*J1057+G1054*I1057)</f>
        <v>0</v>
      </c>
      <c r="P1054" s="2">
        <f t="shared" ref="P1054" si="9966">D1054*K1054+F1054*K1057-E1054*L1054-G1054*L1057</f>
        <v>0</v>
      </c>
      <c r="Q1054" s="8">
        <f t="shared" ref="Q1054" si="9967">(D1054*L1054+E1054*K1054+F1054*L1057+G1054*K1057)</f>
        <v>-3.2423773368330466</v>
      </c>
      <c r="S1054" s="1">
        <v>1</v>
      </c>
      <c r="T1054" s="7">
        <v>0</v>
      </c>
      <c r="U1054" s="2">
        <v>0</v>
      </c>
      <c r="V1054" s="8">
        <v>0</v>
      </c>
      <c r="X1054" s="1">
        <f t="shared" ref="X1054" si="9968">N1054*S1054+P1054*S1057-O1054*T1054-Q1054*T1057</f>
        <v>15.798618704850465</v>
      </c>
      <c r="Y1054" s="9">
        <f t="shared" ref="Y1054" si="9969">(N1054*T1054+O1054*S1054+P1054*T1057+Q1054*S1057)</f>
        <v>0</v>
      </c>
      <c r="Z1054" s="2">
        <f t="shared" ref="Z1054" si="9970">N1054*U1054+P1054*U1057-O1054*V1054-Q1054*V1057</f>
        <v>0</v>
      </c>
      <c r="AA1054" s="8">
        <f t="shared" ref="AA1054" si="9971">(N1054*V1054+O1054*U1054+P1054*V1057+Q1054*U1057)</f>
        <v>-3.2423773368330466</v>
      </c>
      <c r="AB1054" s="20"/>
      <c r="AC1054" s="1">
        <v>1</v>
      </c>
      <c r="AD1054" s="9">
        <v>0</v>
      </c>
      <c r="AE1054" s="2">
        <v>0</v>
      </c>
      <c r="AF1054" s="8">
        <f t="shared" ref="AF1054:AF1117" si="9972">IF(0=(1-$AE$9*$AD$9*$B1054^2),10^18,$B1054*$AE$9/(1-$AE$9*$AD$9*$B1054^2))</f>
        <v>-0.38522821095262366</v>
      </c>
      <c r="AH1054" s="1">
        <f t="shared" ref="AH1054" si="9973">X1054*AC1054+Z1054*AC1057-Y1054*AD1054-AA1054*AD1057</f>
        <v>15.798618704850465</v>
      </c>
      <c r="AI1054" s="9">
        <f t="shared" ref="AI1054" si="9974">(X1054*AD1054+Y1054*AC1054+Z1054*AD1057+AA1054*AC1057)</f>
        <v>0</v>
      </c>
      <c r="AJ1054" s="2">
        <f t="shared" ref="AJ1054" si="9975">X1054*AE1054+Z1054*AE1057-Y1054*AF1054-AA1054*AF1057</f>
        <v>0</v>
      </c>
      <c r="AK1054" s="8">
        <f t="shared" ref="AK1054" si="9976">(X1054*AF1054+Y1054*AE1054+Z1054*AF1057+AA1054*AE1057)</f>
        <v>-9.3284509560252484</v>
      </c>
      <c r="AM1054" s="1">
        <v>1</v>
      </c>
      <c r="AN1054" s="7">
        <v>0</v>
      </c>
      <c r="AO1054" s="2">
        <v>0</v>
      </c>
      <c r="AP1054" s="8">
        <v>0</v>
      </c>
      <c r="AR1054" s="1">
        <f t="shared" ref="AR1054" si="9977">AH1054*AM1054+AJ1054*AM1057-AI1054*AN1054-AK1054*AN1057</f>
        <v>51.796700492309839</v>
      </c>
      <c r="AS1054" s="9">
        <f t="shared" ref="AS1054" si="9978">(AH1054*AN1054+AI1054*AM1054+AJ1054*AN1057+AK1054*AM1057)</f>
        <v>0</v>
      </c>
      <c r="AT1054" s="2">
        <f t="shared" ref="AT1054" si="9979">AH1054*AO1054+AJ1054*AO1057-AI1054*AP1054-AK1054*AP1057</f>
        <v>0</v>
      </c>
      <c r="AU1054" s="8">
        <f t="shared" ref="AU1054" si="9980">(AH1054*AP1054+AI1054*AO1054+AJ1054*AP1057+AK1054*AO1057)</f>
        <v>-9.3284509560252484</v>
      </c>
      <c r="AV1054" s="20"/>
      <c r="AW1054" s="1">
        <v>1</v>
      </c>
      <c r="AX1054" s="9">
        <v>0</v>
      </c>
      <c r="AY1054" s="2">
        <v>0</v>
      </c>
      <c r="AZ1054" s="8">
        <f t="shared" ref="AZ1054:AZ1117" si="9981">IF(0=(1-$AX$9*$AY$9*$B1054^2),10^18,$B1054*$AY$9/(1-$AX$9*$AY$9*$B1054^2))</f>
        <v>-0.57553545989160526</v>
      </c>
      <c r="BB1054" s="1">
        <f t="shared" ref="BB1054" si="9982">AR1054*AW1054+AT1054*AW1057-AS1054*AX1054-AU1054*AX1057</f>
        <v>51.796700492309839</v>
      </c>
      <c r="BC1054" s="9">
        <f t="shared" ref="BC1054" si="9983">(AR1054*AX1054+AS1054*AW1054+AT1054*AX1057+AU1054*AW1057)</f>
        <v>0</v>
      </c>
      <c r="BD1054" s="2">
        <f t="shared" ref="BD1054" si="9984">AR1054*AY1054+AT1054*AY1057-AS1054*AZ1054-AU1054*AZ1057</f>
        <v>0</v>
      </c>
      <c r="BE1054" s="8">
        <f t="shared" ref="BE1054" si="9985">(AR1054*AZ1054+AS1054*AY1054+AT1054*AZ1057+AU1054*AY1057)</f>
        <v>-39.139288794734526</v>
      </c>
      <c r="BG1054" s="1">
        <v>1</v>
      </c>
      <c r="BH1054" s="7">
        <v>0</v>
      </c>
      <c r="BI1054" s="2">
        <v>0</v>
      </c>
      <c r="BJ1054" s="8">
        <v>0</v>
      </c>
      <c r="BK1054" s="20"/>
      <c r="BL1054" s="1">
        <f t="shared" ref="BL1054" si="9986">BB1054*BG1054+BD1054*BG1057-BC1054*BH1054-BE1054*BH1057</f>
        <v>150.61244569815199</v>
      </c>
      <c r="BM1054" s="9">
        <f t="shared" ref="BM1054" si="9987">(BB1054*BH1054+BC1054*BG1054+BD1054*BH1057+BE1054*BG1057)</f>
        <v>0</v>
      </c>
      <c r="BN1054" s="2">
        <f t="shared" ref="BN1054" si="9988">BB1054*BI1054+BD1054*BI1057-BC1054*BJ1054-BE1054*BJ1057</f>
        <v>0</v>
      </c>
      <c r="BO1054" s="8">
        <f t="shared" ref="BO1054" si="9989">(BB1054*BJ1054+BC1054*BI1054+BD1054*BJ1057+BE1054*BI1057)</f>
        <v>-39.139288794734526</v>
      </c>
      <c r="BP1054" s="20"/>
      <c r="BQ1054" s="16">
        <v>1</v>
      </c>
      <c r="BR1054" s="23">
        <v>0</v>
      </c>
      <c r="BS1054" s="14">
        <v>0</v>
      </c>
      <c r="BT1054" s="22">
        <v>0</v>
      </c>
      <c r="BV1054" s="1">
        <f t="shared" ref="BV1054" si="9990">BL1054*BQ1054+BN1054*BQ1057-BM1054*BR1054-BO1054*BR1057</f>
        <v>150.61244569815199</v>
      </c>
      <c r="BW1054" s="9">
        <f t="shared" ref="BW1054" si="9991">(BL1054*BR1054+BM1054*BQ1054+BN1054*BR1057+BO1054*BQ1057)</f>
        <v>-39.139288794734526</v>
      </c>
      <c r="BX1054" s="2">
        <f t="shared" ref="BX1054" si="9992">BL1054*BS1054+BN1054*BS1057-BM1054*BT1054-BO1054*BT1057</f>
        <v>0</v>
      </c>
      <c r="BY1054" s="8">
        <f t="shared" ref="BY1054" si="9993">(BL1054*BT1054+BM1054*BS1054+BN1054*BT1057+BO1054*BS1057)</f>
        <v>-39.139288794734526</v>
      </c>
      <c r="CA1054" s="28">
        <f t="shared" ref="CA1054" si="9994">20*LOG(((1+$BR$9)/$BR$9)/((BV1054+BV1057)^2+(BW1054+BW1057)^2)^0.5)</f>
        <v>-49.808715091827636</v>
      </c>
      <c r="CC1054" s="114">
        <f t="shared" ref="CC1054" si="9995">((BV1054^2+BW1054^2)^0.5)/((BV1057^2+BW1057^2)^0.5)</f>
        <v>0.25988335897750947</v>
      </c>
      <c r="CD1054" s="13"/>
      <c r="CE1054" s="33"/>
      <c r="CF1054" s="33"/>
      <c r="CG1054" s="33"/>
      <c r="CH1054" s="33"/>
    </row>
    <row r="1055" spans="2:86" ht="18.600000000000001" customHeight="1" thickBot="1">
      <c r="D1055" s="3"/>
      <c r="G1055" s="4"/>
      <c r="I1055" s="3"/>
      <c r="L1055" s="4"/>
      <c r="N1055" s="3"/>
      <c r="Q1055" s="4"/>
      <c r="S1055" s="3"/>
      <c r="V1055" s="4"/>
      <c r="X1055" s="3"/>
      <c r="AA1055" s="4"/>
      <c r="AC1055" s="3"/>
      <c r="AF1055" s="4"/>
      <c r="AH1055" s="3"/>
      <c r="AK1055" s="4"/>
      <c r="AM1055" s="3"/>
      <c r="AP1055" s="4"/>
      <c r="AR1055" s="3"/>
      <c r="AU1055" s="4"/>
      <c r="AW1055" s="3"/>
      <c r="AZ1055" s="4"/>
      <c r="BB1055" s="3"/>
      <c r="BE1055" s="4"/>
      <c r="BG1055" s="3"/>
      <c r="BJ1055" s="4"/>
      <c r="BL1055" s="3"/>
      <c r="BO1055" s="4"/>
      <c r="BQ1055" s="16"/>
      <c r="BR1055" s="14"/>
      <c r="BS1055" s="14"/>
      <c r="BT1055" s="17"/>
      <c r="BV1055" s="3"/>
      <c r="BY1055" s="4"/>
      <c r="CC1055" s="115"/>
      <c r="CD1055" s="13"/>
      <c r="CE1055" s="33"/>
      <c r="CF1055" s="33"/>
      <c r="CG1055" s="33"/>
      <c r="CH1055" s="33"/>
    </row>
    <row r="1056" spans="2:86" ht="18.600000000000001" customHeight="1" thickBot="1">
      <c r="D1056" s="271" t="s">
        <v>141</v>
      </c>
      <c r="E1056" s="272"/>
      <c r="F1056" s="273" t="s">
        <v>142</v>
      </c>
      <c r="G1056" s="274"/>
      <c r="H1056" s="237"/>
      <c r="I1056" s="271" t="s">
        <v>143</v>
      </c>
      <c r="J1056" s="272"/>
      <c r="K1056" s="273" t="s">
        <v>144</v>
      </c>
      <c r="L1056" s="274"/>
      <c r="N1056" s="262" t="s">
        <v>145</v>
      </c>
      <c r="O1056" s="263"/>
      <c r="P1056" s="264" t="s">
        <v>146</v>
      </c>
      <c r="Q1056" s="265"/>
      <c r="S1056" s="271" t="s">
        <v>147</v>
      </c>
      <c r="T1056" s="272"/>
      <c r="U1056" s="273" t="s">
        <v>148</v>
      </c>
      <c r="V1056" s="274"/>
      <c r="W1056" s="20"/>
      <c r="X1056" s="262" t="s">
        <v>149</v>
      </c>
      <c r="Y1056" s="263"/>
      <c r="Z1056" s="264" t="s">
        <v>150</v>
      </c>
      <c r="AA1056" s="265"/>
      <c r="AB1056" s="20"/>
      <c r="AC1056" s="271" t="s">
        <v>151</v>
      </c>
      <c r="AD1056" s="272"/>
      <c r="AE1056" s="273" t="s">
        <v>152</v>
      </c>
      <c r="AF1056" s="274"/>
      <c r="AG1056" s="20"/>
      <c r="AH1056" s="262" t="s">
        <v>153</v>
      </c>
      <c r="AI1056" s="263"/>
      <c r="AJ1056" s="264" t="s">
        <v>154</v>
      </c>
      <c r="AK1056" s="265"/>
      <c r="AL1056" s="20"/>
      <c r="AM1056" s="271" t="s">
        <v>155</v>
      </c>
      <c r="AN1056" s="272"/>
      <c r="AO1056" s="273" t="s">
        <v>156</v>
      </c>
      <c r="AP1056" s="274"/>
      <c r="AR1056" s="262" t="s">
        <v>157</v>
      </c>
      <c r="AS1056" s="263"/>
      <c r="AT1056" s="264" t="s">
        <v>158</v>
      </c>
      <c r="AU1056" s="265"/>
      <c r="AV1056" s="41"/>
      <c r="AW1056" s="271" t="s">
        <v>159</v>
      </c>
      <c r="AX1056" s="272"/>
      <c r="AY1056" s="273" t="s">
        <v>160</v>
      </c>
      <c r="AZ1056" s="274"/>
      <c r="BA1056" s="20"/>
      <c r="BB1056" s="262" t="s">
        <v>161</v>
      </c>
      <c r="BC1056" s="263"/>
      <c r="BD1056" s="264" t="s">
        <v>162</v>
      </c>
      <c r="BE1056" s="265"/>
      <c r="BF1056" s="41"/>
      <c r="BG1056" s="271" t="s">
        <v>163</v>
      </c>
      <c r="BH1056" s="272"/>
      <c r="BI1056" s="273" t="s">
        <v>164</v>
      </c>
      <c r="BJ1056" s="274"/>
      <c r="BK1056" s="41"/>
      <c r="BL1056" s="262" t="s">
        <v>165</v>
      </c>
      <c r="BM1056" s="263"/>
      <c r="BN1056" s="264" t="s">
        <v>166</v>
      </c>
      <c r="BO1056" s="265"/>
      <c r="BP1056" s="41"/>
      <c r="BQ1056" s="271" t="s">
        <v>167</v>
      </c>
      <c r="BR1056" s="272"/>
      <c r="BS1056" s="273" t="s">
        <v>168</v>
      </c>
      <c r="BT1056" s="274"/>
      <c r="BU1056" s="20"/>
      <c r="BV1056" s="262" t="s">
        <v>169</v>
      </c>
      <c r="BW1056" s="263"/>
      <c r="BX1056" s="264" t="s">
        <v>170</v>
      </c>
      <c r="BY1056" s="265"/>
      <c r="CA1056" s="55" t="s">
        <v>35</v>
      </c>
      <c r="CC1056" s="116" t="s">
        <v>75</v>
      </c>
      <c r="CD1056" s="13"/>
      <c r="CE1056" s="33"/>
      <c r="CF1056" s="33"/>
      <c r="CG1056" s="33"/>
      <c r="CH1056" s="33"/>
    </row>
    <row r="1057" spans="2:86" ht="18.600000000000001" customHeight="1" thickTop="1" thickBot="1">
      <c r="D1057" s="1">
        <v>0</v>
      </c>
      <c r="E1057" s="9">
        <f t="shared" ref="E1057" si="9996">$E$9*$B1054</f>
        <v>3.5539360000000002</v>
      </c>
      <c r="F1057" s="2">
        <v>1</v>
      </c>
      <c r="G1057" s="8">
        <v>0</v>
      </c>
      <c r="I1057" s="1">
        <v>0</v>
      </c>
      <c r="J1057" s="9">
        <v>0</v>
      </c>
      <c r="K1057" s="2">
        <v>1</v>
      </c>
      <c r="L1057" s="8">
        <v>0</v>
      </c>
      <c r="N1057" s="1">
        <f t="shared" ref="N1057" si="9997">D1057*I1054+F1057*I1057-E1057*J1054-G1057*J1057</f>
        <v>0</v>
      </c>
      <c r="O1057" s="9">
        <f t="shared" ref="O1057" si="9998">(D1057*J1054+E1057*I1054+F1057*J1057+G1057*I1057)</f>
        <v>3.5539360000000002</v>
      </c>
      <c r="P1057" s="2">
        <f t="shared" ref="P1057" si="9999">D1057*K1054+F1057*K1057-E1057*L1054-G1057*L1057</f>
        <v>12.523201542955091</v>
      </c>
      <c r="Q1057" s="8">
        <f t="shared" ref="Q1057" si="10000">(D1057*L1054+E1057*K1054+F1057*L1057+G1057*K1057)</f>
        <v>0</v>
      </c>
      <c r="S1057" s="1">
        <v>0</v>
      </c>
      <c r="T1057" s="9">
        <f t="shared" ref="T1057" si="10001">$T$9*$B1054</f>
        <v>4.5641259999999999</v>
      </c>
      <c r="U1057" s="2">
        <v>1</v>
      </c>
      <c r="V1057" s="8">
        <v>0</v>
      </c>
      <c r="X1057" s="1">
        <f t="shared" ref="X1057" si="10002">N1057*S1054+P1057*S1057-O1057*T1054-Q1057*T1057</f>
        <v>0</v>
      </c>
      <c r="Y1057" s="9">
        <f t="shared" ref="Y1057" si="10003">(N1057*T1054+O1057*S1054+P1057*T1057+Q1057*S1057)</f>
        <v>60.711405765441448</v>
      </c>
      <c r="Z1057" s="2">
        <f t="shared" ref="Z1057" si="10004">N1057*U1054+P1057*U1057-O1057*V1054-Q1057*V1057</f>
        <v>12.523201542955091</v>
      </c>
      <c r="AA1057" s="8">
        <f t="shared" ref="AA1057" si="10005">(N1057*V1054+O1057*U1054+P1057*V1057+Q1057*U1057)</f>
        <v>0</v>
      </c>
      <c r="AB1057" s="20"/>
      <c r="AC1057" s="1">
        <v>0</v>
      </c>
      <c r="AD1057" s="9">
        <v>0</v>
      </c>
      <c r="AE1057" s="2">
        <v>1</v>
      </c>
      <c r="AF1057" s="8">
        <v>0</v>
      </c>
      <c r="AH1057" s="1">
        <f t="shared" ref="AH1057" si="10006">X1057*AC1054+Z1057*AC1057-Y1057*AD1054-AA1057*AD1057</f>
        <v>0</v>
      </c>
      <c r="AI1057" s="9">
        <f t="shared" ref="AI1057" si="10007">(X1057*AD1054+Y1057*AC1054+Z1057*AD1057+AA1057*AC1057)</f>
        <v>60.711405765441448</v>
      </c>
      <c r="AJ1057" s="2">
        <f t="shared" ref="AJ1057" si="10008">X1057*AE1054+Z1057*AE1057-Y1057*AF1054-AA1057*AF1057</f>
        <v>35.910947770394898</v>
      </c>
      <c r="AK1057" s="8">
        <f t="shared" ref="AK1057" si="10009">(X1057*AF1054+Y1057*AE1054+Z1057*AF1057+AA1057*AE1057)</f>
        <v>0</v>
      </c>
      <c r="AM1057" s="1">
        <v>0</v>
      </c>
      <c r="AN1057" s="9">
        <f t="shared" ref="AN1057" si="10010">$AN$9*$B1054</f>
        <v>3.8589560000000001</v>
      </c>
      <c r="AO1057" s="2">
        <v>1</v>
      </c>
      <c r="AP1057" s="8">
        <v>0</v>
      </c>
      <c r="AR1057" s="1">
        <f t="shared" ref="AR1057" si="10011">AH1057*AM1054+AJ1057*AM1057-AI1057*AN1054-AK1057*AN1057</f>
        <v>0</v>
      </c>
      <c r="AS1057" s="9">
        <f t="shared" ref="AS1057" si="10012">(AH1057*AN1054+AI1057*AM1054+AJ1057*AN1057+AK1057*AM1057)</f>
        <v>199.29017312969347</v>
      </c>
      <c r="AT1057" s="2">
        <f t="shared" ref="AT1057" si="10013">AH1057*AO1054+AJ1057*AO1057-AI1057*AP1054-AK1057*AP1057</f>
        <v>35.910947770394898</v>
      </c>
      <c r="AU1057" s="8">
        <f t="shared" ref="AU1057" si="10014">(AH1057*AP1054+AI1057*AO1054+AJ1057*AP1057+AK1057*AO1057)</f>
        <v>0</v>
      </c>
      <c r="AV1057" s="20"/>
      <c r="AW1057" s="1">
        <v>0</v>
      </c>
      <c r="AX1057" s="9">
        <v>0</v>
      </c>
      <c r="AY1057" s="2">
        <v>1</v>
      </c>
      <c r="AZ1057" s="8">
        <v>0</v>
      </c>
      <c r="BB1057" s="1">
        <f t="shared" ref="BB1057" si="10015">AR1057*AW1054+AT1057*AW1057-AS1057*AX1054-AU1057*AX1057</f>
        <v>0</v>
      </c>
      <c r="BC1057" s="9">
        <f t="shared" ref="BC1057" si="10016">(AR1057*AX1054+AS1057*AW1054+AT1057*AX1057+AU1057*AW1057)</f>
        <v>199.29017312969347</v>
      </c>
      <c r="BD1057" s="2">
        <f t="shared" ref="BD1057" si="10017">AR1057*AY1054+AT1057*AY1057-AS1057*AZ1054-AU1057*AZ1057</f>
        <v>150.60950921447068</v>
      </c>
      <c r="BE1057" s="8">
        <f t="shared" ref="BE1057" si="10018">(AR1057*AZ1054+AS1057*AY1054+AT1057*AZ1057+AU1057*AY1057)</f>
        <v>0</v>
      </c>
      <c r="BG1057" s="1">
        <v>0</v>
      </c>
      <c r="BH1057" s="9">
        <f t="shared" ref="BH1057" si="10019">$BH$9*$B1054</f>
        <v>2.5247199999999999</v>
      </c>
      <c r="BI1057" s="2">
        <v>1</v>
      </c>
      <c r="BJ1057" s="8">
        <v>0</v>
      </c>
      <c r="BK1057" s="20"/>
      <c r="BL1057" s="1">
        <f t="shared" ref="BL1057" si="10020">BB1057*BG1054+BD1057*BG1057-BC1057*BH1054-BE1057*BH1057</f>
        <v>0</v>
      </c>
      <c r="BM1057" s="9">
        <f t="shared" ref="BM1057" si="10021">(BB1057*BH1054+BC1057*BG1054+BD1057*BH1057+BE1057*BG1057)</f>
        <v>579.53701323365181</v>
      </c>
      <c r="BN1057" s="2">
        <f t="shared" ref="BN1057" si="10022">BB1057*BI1054+BD1057*BI1057-BC1057*BJ1054-BE1057*BJ1057</f>
        <v>150.60950921447068</v>
      </c>
      <c r="BO1057" s="8">
        <f t="shared" ref="BO1057" si="10023">(BB1057*BJ1054+BC1057*BI1054+BD1057*BJ1057+BE1057*BI1057)</f>
        <v>0</v>
      </c>
      <c r="BP1057" s="20"/>
      <c r="BQ1057" s="18">
        <f t="shared" ref="BQ1057:BQ1120" si="10024">1/$BR$9</f>
        <v>1</v>
      </c>
      <c r="BR1057" s="25">
        <v>0</v>
      </c>
      <c r="BS1057" s="19">
        <v>1</v>
      </c>
      <c r="BT1057" s="24">
        <v>0</v>
      </c>
      <c r="BV1057" s="1">
        <f t="shared" ref="BV1057" si="10025">BL1057*BQ1054+BN1057*BQ1057-BM1057*BR1054-BO1057*BR1057</f>
        <v>150.60950921447068</v>
      </c>
      <c r="BW1057" s="9">
        <f t="shared" ref="BW1057" si="10026">(BL1057*BR1054+BM1057*BQ1054+BN1057*BR1057+BO1057*BQ1057)</f>
        <v>579.53701323365181</v>
      </c>
      <c r="BX1057" s="2">
        <f t="shared" ref="BX1057" si="10027">BL1057*BS1054+BN1057*BS1057-BM1057*BT1054-BO1057*BT1057</f>
        <v>150.60950921447068</v>
      </c>
      <c r="BY1057" s="8">
        <f t="shared" ref="BY1057" si="10028">(BL1057*BT1054+BM1057*BS1054+BN1057*BT1057+BO1057*BS1057)</f>
        <v>0</v>
      </c>
      <c r="CA1057" s="56">
        <f t="shared" ref="CA1057" si="10029">(180/PI())*ATAN(-1*(BW1054+BW1057)/(BV1054+BV1057))</f>
        <v>-60.864359651524914</v>
      </c>
      <c r="CC1057" s="117">
        <f t="shared" ref="CC1057" si="10030">20*LOG(((1-(10^(CA1054/20)^2)*(1-((1-CC1054)/(1+CC1054))^2))^0.5))</f>
        <v>-2.972296100201421E-5</v>
      </c>
      <c r="CD1057" s="13"/>
      <c r="CE1057" s="33"/>
      <c r="CF1057" s="33"/>
      <c r="CG1057" s="33"/>
      <c r="CH1057" s="33"/>
    </row>
    <row r="1058" spans="2:86" ht="18.600000000000001" customHeight="1"/>
    <row r="1059" spans="2:86" ht="18.600000000000001" customHeight="1" thickBot="1">
      <c r="E1059" s="6" t="s">
        <v>3</v>
      </c>
      <c r="J1059" s="6" t="s">
        <v>5</v>
      </c>
      <c r="O1059" s="6" t="s">
        <v>10</v>
      </c>
      <c r="T1059" s="6" t="s">
        <v>6</v>
      </c>
      <c r="Y1059" s="6" t="s">
        <v>11</v>
      </c>
      <c r="AD1059" s="6" t="s">
        <v>12</v>
      </c>
      <c r="AI1059" s="6" t="s">
        <v>13</v>
      </c>
      <c r="AN1059" s="6" t="s">
        <v>14</v>
      </c>
      <c r="AS1059" s="6" t="s">
        <v>15</v>
      </c>
      <c r="AX1059" s="6" t="s">
        <v>19</v>
      </c>
      <c r="BC1059" s="6" t="s">
        <v>17</v>
      </c>
      <c r="BH1059" s="6" t="s">
        <v>20</v>
      </c>
      <c r="BM1059" s="6" t="s">
        <v>18</v>
      </c>
      <c r="BQ1059" s="26" t="s">
        <v>16</v>
      </c>
      <c r="BR1059" s="26"/>
      <c r="BS1059" s="21"/>
      <c r="BT1059" s="21"/>
      <c r="BU1059" s="21"/>
      <c r="BV1059" s="21"/>
      <c r="BW1059" s="26" t="s">
        <v>21</v>
      </c>
      <c r="BX1059" s="21"/>
      <c r="BY1059" s="21"/>
    </row>
    <row r="1060" spans="2:86" ht="18.600000000000001" customHeight="1" thickBot="1">
      <c r="B1060" s="11"/>
      <c r="D1060" s="266" t="s">
        <v>113</v>
      </c>
      <c r="E1060" s="267"/>
      <c r="F1060" s="268" t="s">
        <v>114</v>
      </c>
      <c r="G1060" s="269"/>
      <c r="H1060" s="237"/>
      <c r="I1060" s="262" t="s">
        <v>0</v>
      </c>
      <c r="J1060" s="263"/>
      <c r="K1060" s="264" t="s">
        <v>1</v>
      </c>
      <c r="L1060" s="265"/>
      <c r="M1060" s="21"/>
      <c r="N1060" s="262" t="s">
        <v>115</v>
      </c>
      <c r="O1060" s="263"/>
      <c r="P1060" s="264" t="s">
        <v>116</v>
      </c>
      <c r="Q1060" s="265"/>
      <c r="R1060" s="21"/>
      <c r="S1060" s="266" t="s">
        <v>117</v>
      </c>
      <c r="T1060" s="267"/>
      <c r="U1060" s="268" t="s">
        <v>118</v>
      </c>
      <c r="V1060" s="269"/>
      <c r="W1060" s="20"/>
      <c r="X1060" s="262" t="s">
        <v>119</v>
      </c>
      <c r="Y1060" s="263"/>
      <c r="Z1060" s="264" t="s">
        <v>120</v>
      </c>
      <c r="AA1060" s="265"/>
      <c r="AB1060" s="20"/>
      <c r="AC1060" s="262" t="s">
        <v>121</v>
      </c>
      <c r="AD1060" s="263"/>
      <c r="AE1060" s="264" t="s">
        <v>7</v>
      </c>
      <c r="AF1060" s="265"/>
      <c r="AG1060" s="20"/>
      <c r="AH1060" s="262" t="s">
        <v>122</v>
      </c>
      <c r="AI1060" s="263"/>
      <c r="AJ1060" s="264" t="s">
        <v>123</v>
      </c>
      <c r="AK1060" s="265"/>
      <c r="AL1060" s="20"/>
      <c r="AM1060" s="266" t="s">
        <v>124</v>
      </c>
      <c r="AN1060" s="267"/>
      <c r="AO1060" s="268" t="s">
        <v>125</v>
      </c>
      <c r="AP1060" s="269"/>
      <c r="AQ1060" s="21"/>
      <c r="AR1060" s="262" t="s">
        <v>126</v>
      </c>
      <c r="AS1060" s="263"/>
      <c r="AT1060" s="264" t="s">
        <v>2</v>
      </c>
      <c r="AU1060" s="265"/>
      <c r="AV1060" s="41"/>
      <c r="AW1060" s="262" t="s">
        <v>127</v>
      </c>
      <c r="AX1060" s="263"/>
      <c r="AY1060" s="264" t="s">
        <v>128</v>
      </c>
      <c r="AZ1060" s="265"/>
      <c r="BA1060" s="20"/>
      <c r="BB1060" s="262" t="s">
        <v>129</v>
      </c>
      <c r="BC1060" s="263"/>
      <c r="BD1060" s="264" t="s">
        <v>130</v>
      </c>
      <c r="BE1060" s="265"/>
      <c r="BF1060" s="41"/>
      <c r="BG1060" s="266" t="s">
        <v>131</v>
      </c>
      <c r="BH1060" s="267"/>
      <c r="BI1060" s="268" t="s">
        <v>132</v>
      </c>
      <c r="BJ1060" s="269"/>
      <c r="BK1060" s="41"/>
      <c r="BL1060" s="262" t="s">
        <v>133</v>
      </c>
      <c r="BM1060" s="263"/>
      <c r="BN1060" s="264" t="s">
        <v>134</v>
      </c>
      <c r="BO1060" s="265"/>
      <c r="BP1060" s="41"/>
      <c r="BQ1060" s="262" t="s">
        <v>135</v>
      </c>
      <c r="BR1060" s="263"/>
      <c r="BS1060" s="264" t="s">
        <v>136</v>
      </c>
      <c r="BT1060" s="265"/>
      <c r="BU1060" s="20"/>
      <c r="BV1060" s="262" t="s">
        <v>137</v>
      </c>
      <c r="BW1060" s="263"/>
      <c r="BX1060" s="264" t="s">
        <v>138</v>
      </c>
      <c r="BY1060" s="265"/>
      <c r="CA1060" s="27" t="s">
        <v>8</v>
      </c>
      <c r="CC1060" s="113" t="s">
        <v>74</v>
      </c>
      <c r="CD1060" s="13"/>
      <c r="CE1060" s="33"/>
      <c r="CF1060" s="33"/>
      <c r="CG1060" s="33"/>
      <c r="CH1060" s="33"/>
    </row>
    <row r="1061" spans="2:86" ht="18.600000000000001" customHeight="1" thickTop="1" thickBot="1">
      <c r="B1061" s="37">
        <v>3.04</v>
      </c>
      <c r="D1061" s="1">
        <v>1</v>
      </c>
      <c r="E1061" s="7">
        <v>0</v>
      </c>
      <c r="F1061" s="2">
        <v>0</v>
      </c>
      <c r="G1061" s="8">
        <v>0</v>
      </c>
      <c r="I1061" s="1">
        <v>1</v>
      </c>
      <c r="J1061" s="9">
        <v>0</v>
      </c>
      <c r="K1061" s="2">
        <v>0</v>
      </c>
      <c r="L1061" s="8">
        <f t="shared" ref="L1061:L1124" si="10031">IF(0=(1-$J$9*$K$9*$B1061^2),10^18,$B1061*$K$9/(1-$J$9*$K$9*$B1061^2))</f>
        <v>-3.1835260128775626</v>
      </c>
      <c r="N1061" s="1">
        <f t="shared" ref="N1061" si="10032">D1061*I1061+F1061*I1064-E1061*J1061-G1061*J1064</f>
        <v>1</v>
      </c>
      <c r="O1061" s="9">
        <f t="shared" ref="O1061" si="10033">(D1061*J1061+E1061*I1061+F1061*J1064+G1061*I1064)</f>
        <v>0</v>
      </c>
      <c r="P1061" s="2">
        <f t="shared" ref="P1061" si="10034">D1061*K1061+F1061*K1064-E1061*L1061-G1061*L1064</f>
        <v>0</v>
      </c>
      <c r="Q1061" s="8">
        <f t="shared" ref="Q1061" si="10035">(D1061*L1061+E1061*K1061+F1061*L1064+G1061*K1064)</f>
        <v>-3.1835260128775626</v>
      </c>
      <c r="S1061" s="1">
        <v>1</v>
      </c>
      <c r="T1061" s="7">
        <v>0</v>
      </c>
      <c r="U1061" s="2">
        <v>0</v>
      </c>
      <c r="V1061" s="8">
        <v>0</v>
      </c>
      <c r="X1061" s="1">
        <f t="shared" ref="X1061" si="10036">N1061*S1061+P1061*S1064-O1061*T1061-Q1061*T1064</f>
        <v>15.626239104316058</v>
      </c>
      <c r="Y1061" s="9">
        <f t="shared" ref="Y1061" si="10037">(N1061*T1061+O1061*S1061+P1061*T1064+Q1061*S1064)</f>
        <v>0</v>
      </c>
      <c r="Z1061" s="2">
        <f t="shared" ref="Z1061" si="10038">N1061*U1061+P1061*U1064-O1061*V1061-Q1061*V1064</f>
        <v>0</v>
      </c>
      <c r="AA1061" s="8">
        <f t="shared" ref="AA1061" si="10039">(N1061*V1061+O1061*U1061+P1061*V1064+Q1061*U1064)</f>
        <v>-3.1835260128775626</v>
      </c>
      <c r="AB1061" s="20"/>
      <c r="AC1061" s="1">
        <v>1</v>
      </c>
      <c r="AD1061" s="9">
        <v>0</v>
      </c>
      <c r="AE1061" s="2">
        <v>0</v>
      </c>
      <c r="AF1061" s="8">
        <f t="shared" ref="AF1061:AF1124" si="10040">IF(0=(1-$AE$9*$AD$9*$B1061^2),10^18,$B1061*$AE$9/(1-$AE$9*$AD$9*$B1061^2))</f>
        <v>-0.38181159433934547</v>
      </c>
      <c r="AH1061" s="1">
        <f t="shared" ref="AH1061" si="10041">X1061*AC1061+Z1061*AC1064-Y1061*AD1061-AA1061*AD1064</f>
        <v>15.626239104316058</v>
      </c>
      <c r="AI1061" s="9">
        <f t="shared" ref="AI1061" si="10042">(X1061*AD1061+Y1061*AC1061+Z1061*AD1064+AA1061*AC1064)</f>
        <v>0</v>
      </c>
      <c r="AJ1061" s="2">
        <f t="shared" ref="AJ1061" si="10043">X1061*AE1061+Z1061*AE1064-Y1061*AF1061-AA1061*AF1064</f>
        <v>0</v>
      </c>
      <c r="AK1061" s="8">
        <f t="shared" ref="AK1061" si="10044">(X1061*AF1061+Y1061*AE1061+Z1061*AF1064+AA1061*AE1064)</f>
        <v>-9.1498052788243029</v>
      </c>
      <c r="AM1061" s="1">
        <v>1</v>
      </c>
      <c r="AN1061" s="7">
        <v>0</v>
      </c>
      <c r="AO1061" s="2">
        <v>0</v>
      </c>
      <c r="AP1061" s="8">
        <v>0</v>
      </c>
      <c r="AR1061" s="1">
        <f t="shared" ref="AR1061" si="10045">AH1061*AM1061+AJ1061*AM1064-AI1061*AN1061-AK1061*AN1064</f>
        <v>51.168767507572412</v>
      </c>
      <c r="AS1061" s="9">
        <f t="shared" ref="AS1061" si="10046">(AH1061*AN1061+AI1061*AM1061+AJ1061*AN1064+AK1061*AM1064)</f>
        <v>0</v>
      </c>
      <c r="AT1061" s="2">
        <f t="shared" ref="AT1061" si="10047">AH1061*AO1061+AJ1061*AO1064-AI1061*AP1061-AK1061*AP1064</f>
        <v>0</v>
      </c>
      <c r="AU1061" s="8">
        <f t="shared" ref="AU1061" si="10048">(AH1061*AP1061+AI1061*AO1061+AJ1061*AP1064+AK1061*AO1064)</f>
        <v>-9.1498052788243029</v>
      </c>
      <c r="AV1061" s="20"/>
      <c r="AW1061" s="1">
        <v>1</v>
      </c>
      <c r="AX1061" s="9">
        <v>0</v>
      </c>
      <c r="AY1061" s="2">
        <v>0</v>
      </c>
      <c r="AZ1061" s="8">
        <f t="shared" ref="AZ1061:AZ1124" si="10049">IF(0=(1-$AX$9*$AY$9*$B1061^2),10^18,$B1061*$AY$9/(1-$AX$9*$AY$9*$B1061^2))</f>
        <v>-0.56997214502261384</v>
      </c>
      <c r="BB1061" s="1">
        <f t="shared" ref="BB1061" si="10050">AR1061*AW1061+AT1061*AW1064-AS1061*AX1061-AU1061*AX1064</f>
        <v>51.168767507572412</v>
      </c>
      <c r="BC1061" s="9">
        <f t="shared" ref="BC1061" si="10051">(AR1061*AX1061+AS1061*AW1061+AT1061*AX1064+AU1061*AW1064)</f>
        <v>0</v>
      </c>
      <c r="BD1061" s="2">
        <f t="shared" ref="BD1061" si="10052">AR1061*AY1061+AT1061*AY1064-AS1061*AZ1061-AU1061*AZ1064</f>
        <v>0</v>
      </c>
      <c r="BE1061" s="8">
        <f t="shared" ref="BE1061" si="10053">(AR1061*AZ1061+AS1061*AY1061+AT1061*AZ1064+AU1061*AY1064)</f>
        <v>-38.314577453278773</v>
      </c>
      <c r="BG1061" s="1">
        <v>1</v>
      </c>
      <c r="BH1061" s="7">
        <v>0</v>
      </c>
      <c r="BI1061" s="2">
        <v>0</v>
      </c>
      <c r="BJ1061" s="8">
        <v>0</v>
      </c>
      <c r="BK1061" s="20"/>
      <c r="BL1061" s="1">
        <f t="shared" ref="BL1061" si="10054">BB1061*BG1061+BD1061*BG1064-BC1061*BH1061-BE1061*BH1064</f>
        <v>148.54296723043322</v>
      </c>
      <c r="BM1061" s="9">
        <f t="shared" ref="BM1061" si="10055">(BB1061*BH1061+BC1061*BG1061+BD1061*BH1064+BE1061*BG1064)</f>
        <v>0</v>
      </c>
      <c r="BN1061" s="2">
        <f t="shared" ref="BN1061" si="10056">BB1061*BI1061+BD1061*BI1064-BC1061*BJ1061-BE1061*BJ1064</f>
        <v>0</v>
      </c>
      <c r="BO1061" s="8">
        <f t="shared" ref="BO1061" si="10057">(BB1061*BJ1061+BC1061*BI1061+BD1061*BJ1064+BE1061*BI1064)</f>
        <v>-38.314577453278773</v>
      </c>
      <c r="BP1061" s="20"/>
      <c r="BQ1061" s="16">
        <v>1</v>
      </c>
      <c r="BR1061" s="23">
        <v>0</v>
      </c>
      <c r="BS1061" s="14">
        <v>0</v>
      </c>
      <c r="BT1061" s="22">
        <v>0</v>
      </c>
      <c r="BV1061" s="1">
        <f t="shared" ref="BV1061" si="10058">BL1061*BQ1061+BN1061*BQ1064-BM1061*BR1061-BO1061*BR1064</f>
        <v>148.54296723043322</v>
      </c>
      <c r="BW1061" s="9">
        <f t="shared" ref="BW1061" si="10059">(BL1061*BR1061+BM1061*BQ1061+BN1061*BR1064+BO1061*BQ1064)</f>
        <v>-38.314577453278773</v>
      </c>
      <c r="BX1061" s="2">
        <f t="shared" ref="BX1061" si="10060">BL1061*BS1061+BN1061*BS1064-BM1061*BT1061-BO1061*BT1064</f>
        <v>0</v>
      </c>
      <c r="BY1061" s="8">
        <f t="shared" ref="BY1061" si="10061">(BL1061*BT1061+BM1061*BS1061+BN1061*BT1064+BO1061*BS1064)</f>
        <v>-38.314577453278773</v>
      </c>
      <c r="CA1061" s="28">
        <f t="shared" ref="CA1061" si="10062">20*LOG(((1+$BR$9)/$BR$9)/((BV1061+BV1064)^2+(BW1061+BW1064)^2)^0.5)</f>
        <v>-49.745191212440147</v>
      </c>
      <c r="CC1061" s="114">
        <f t="shared" ref="CC1061" si="10063">((BV1061^2+BW1061^2)^0.5)/((BV1064^2+BW1064^2)^0.5)</f>
        <v>0.25795196534906617</v>
      </c>
      <c r="CD1061" s="13"/>
      <c r="CE1061" s="33"/>
      <c r="CF1061" s="33"/>
      <c r="CG1061" s="33"/>
      <c r="CH1061" s="33"/>
    </row>
    <row r="1062" spans="2:86" ht="18.600000000000001" customHeight="1" thickBot="1">
      <c r="D1062" s="3"/>
      <c r="G1062" s="4"/>
      <c r="I1062" s="3"/>
      <c r="L1062" s="4"/>
      <c r="N1062" s="3"/>
      <c r="Q1062" s="4"/>
      <c r="S1062" s="3"/>
      <c r="V1062" s="4"/>
      <c r="X1062" s="3"/>
      <c r="AA1062" s="4"/>
      <c r="AC1062" s="3"/>
      <c r="AF1062" s="4"/>
      <c r="AH1062" s="3"/>
      <c r="AK1062" s="4"/>
      <c r="AM1062" s="3"/>
      <c r="AP1062" s="4"/>
      <c r="AR1062" s="3"/>
      <c r="AU1062" s="4"/>
      <c r="AW1062" s="3"/>
      <c r="AZ1062" s="4"/>
      <c r="BB1062" s="3"/>
      <c r="BE1062" s="4"/>
      <c r="BG1062" s="3"/>
      <c r="BJ1062" s="4"/>
      <c r="BL1062" s="3"/>
      <c r="BO1062" s="4"/>
      <c r="BQ1062" s="16"/>
      <c r="BR1062" s="14"/>
      <c r="BS1062" s="14"/>
      <c r="BT1062" s="17"/>
      <c r="BV1062" s="3"/>
      <c r="BY1062" s="4"/>
      <c r="CC1062" s="115"/>
      <c r="CD1062" s="13"/>
      <c r="CE1062" s="33"/>
      <c r="CF1062" s="33"/>
      <c r="CG1062" s="33"/>
      <c r="CH1062" s="33"/>
    </row>
    <row r="1063" spans="2:86" ht="18.600000000000001" customHeight="1" thickBot="1">
      <c r="D1063" s="271" t="s">
        <v>141</v>
      </c>
      <c r="E1063" s="272"/>
      <c r="F1063" s="273" t="s">
        <v>142</v>
      </c>
      <c r="G1063" s="274"/>
      <c r="H1063" s="237"/>
      <c r="I1063" s="271" t="s">
        <v>143</v>
      </c>
      <c r="J1063" s="272"/>
      <c r="K1063" s="273" t="s">
        <v>144</v>
      </c>
      <c r="L1063" s="274"/>
      <c r="N1063" s="262" t="s">
        <v>145</v>
      </c>
      <c r="O1063" s="263"/>
      <c r="P1063" s="264" t="s">
        <v>146</v>
      </c>
      <c r="Q1063" s="265"/>
      <c r="S1063" s="271" t="s">
        <v>147</v>
      </c>
      <c r="T1063" s="272"/>
      <c r="U1063" s="273" t="s">
        <v>148</v>
      </c>
      <c r="V1063" s="274"/>
      <c r="W1063" s="20"/>
      <c r="X1063" s="262" t="s">
        <v>149</v>
      </c>
      <c r="Y1063" s="263"/>
      <c r="Z1063" s="264" t="s">
        <v>150</v>
      </c>
      <c r="AA1063" s="265"/>
      <c r="AB1063" s="20"/>
      <c r="AC1063" s="271" t="s">
        <v>151</v>
      </c>
      <c r="AD1063" s="272"/>
      <c r="AE1063" s="273" t="s">
        <v>152</v>
      </c>
      <c r="AF1063" s="274"/>
      <c r="AG1063" s="20"/>
      <c r="AH1063" s="262" t="s">
        <v>153</v>
      </c>
      <c r="AI1063" s="263"/>
      <c r="AJ1063" s="264" t="s">
        <v>154</v>
      </c>
      <c r="AK1063" s="265"/>
      <c r="AL1063" s="20"/>
      <c r="AM1063" s="271" t="s">
        <v>155</v>
      </c>
      <c r="AN1063" s="272"/>
      <c r="AO1063" s="273" t="s">
        <v>156</v>
      </c>
      <c r="AP1063" s="274"/>
      <c r="AR1063" s="262" t="s">
        <v>157</v>
      </c>
      <c r="AS1063" s="263"/>
      <c r="AT1063" s="264" t="s">
        <v>158</v>
      </c>
      <c r="AU1063" s="265"/>
      <c r="AV1063" s="41"/>
      <c r="AW1063" s="271" t="s">
        <v>159</v>
      </c>
      <c r="AX1063" s="272"/>
      <c r="AY1063" s="273" t="s">
        <v>160</v>
      </c>
      <c r="AZ1063" s="274"/>
      <c r="BA1063" s="20"/>
      <c r="BB1063" s="262" t="s">
        <v>161</v>
      </c>
      <c r="BC1063" s="263"/>
      <c r="BD1063" s="264" t="s">
        <v>162</v>
      </c>
      <c r="BE1063" s="265"/>
      <c r="BF1063" s="41"/>
      <c r="BG1063" s="271" t="s">
        <v>163</v>
      </c>
      <c r="BH1063" s="272"/>
      <c r="BI1063" s="273" t="s">
        <v>164</v>
      </c>
      <c r="BJ1063" s="274"/>
      <c r="BK1063" s="41"/>
      <c r="BL1063" s="262" t="s">
        <v>165</v>
      </c>
      <c r="BM1063" s="263"/>
      <c r="BN1063" s="264" t="s">
        <v>166</v>
      </c>
      <c r="BO1063" s="265"/>
      <c r="BP1063" s="41"/>
      <c r="BQ1063" s="271" t="s">
        <v>167</v>
      </c>
      <c r="BR1063" s="272"/>
      <c r="BS1063" s="273" t="s">
        <v>168</v>
      </c>
      <c r="BT1063" s="274"/>
      <c r="BU1063" s="20"/>
      <c r="BV1063" s="262" t="s">
        <v>169</v>
      </c>
      <c r="BW1063" s="263"/>
      <c r="BX1063" s="264" t="s">
        <v>170</v>
      </c>
      <c r="BY1063" s="265"/>
      <c r="CA1063" s="55" t="s">
        <v>35</v>
      </c>
      <c r="CC1063" s="116" t="s">
        <v>75</v>
      </c>
      <c r="CD1063" s="13"/>
      <c r="CE1063" s="33"/>
      <c r="CF1063" s="33"/>
      <c r="CG1063" s="33"/>
      <c r="CH1063" s="33"/>
    </row>
    <row r="1064" spans="2:86" ht="18.600000000000001" customHeight="1" thickTop="1" thickBot="1">
      <c r="D1064" s="1">
        <v>0</v>
      </c>
      <c r="E1064" s="9">
        <f t="shared" ref="E1064" si="10064">$E$9*$B1061</f>
        <v>3.5774720000000002</v>
      </c>
      <c r="F1064" s="2">
        <v>1</v>
      </c>
      <c r="G1064" s="8">
        <v>0</v>
      </c>
      <c r="I1064" s="1">
        <v>0</v>
      </c>
      <c r="J1064" s="9">
        <v>0</v>
      </c>
      <c r="K1064" s="2">
        <v>1</v>
      </c>
      <c r="L1064" s="8">
        <v>0</v>
      </c>
      <c r="N1064" s="1">
        <f t="shared" ref="N1064" si="10065">D1064*I1061+F1064*I1064-E1064*J1061-G1064*J1064</f>
        <v>0</v>
      </c>
      <c r="O1064" s="9">
        <f t="shared" ref="O1064" si="10066">(D1064*J1061+E1064*I1061+F1064*J1064+G1064*I1064)</f>
        <v>3.5774720000000002</v>
      </c>
      <c r="P1064" s="2">
        <f t="shared" ref="P1064" si="10067">D1064*K1061+F1064*K1064-E1064*L1061-G1064*L1064</f>
        <v>12.388975172341121</v>
      </c>
      <c r="Q1064" s="8">
        <f t="shared" ref="Q1064" si="10068">(D1064*L1061+E1064*K1061+F1064*L1064+G1064*K1064)</f>
        <v>0</v>
      </c>
      <c r="S1064" s="1">
        <v>0</v>
      </c>
      <c r="T1064" s="9">
        <f t="shared" ref="T1064" si="10069">$T$9*$B1061</f>
        <v>4.5943520000000007</v>
      </c>
      <c r="U1064" s="2">
        <v>1</v>
      </c>
      <c r="V1064" s="8">
        <v>0</v>
      </c>
      <c r="X1064" s="1">
        <f t="shared" ref="X1064" si="10070">N1064*S1061+P1064*S1064-O1064*T1061-Q1064*T1064</f>
        <v>0</v>
      </c>
      <c r="Y1064" s="9">
        <f t="shared" ref="Y1064" si="10071">(N1064*T1061+O1064*S1061+P1064*T1064+Q1064*S1064)</f>
        <v>60.496784860995781</v>
      </c>
      <c r="Z1064" s="2">
        <f t="shared" ref="Z1064" si="10072">N1064*U1061+P1064*U1064-O1064*V1061-Q1064*V1064</f>
        <v>12.388975172341121</v>
      </c>
      <c r="AA1064" s="8">
        <f t="shared" ref="AA1064" si="10073">(N1064*V1061+O1064*U1061+P1064*V1064+Q1064*U1064)</f>
        <v>0</v>
      </c>
      <c r="AB1064" s="20"/>
      <c r="AC1064" s="1">
        <v>0</v>
      </c>
      <c r="AD1064" s="9">
        <v>0</v>
      </c>
      <c r="AE1064" s="2">
        <v>1</v>
      </c>
      <c r="AF1064" s="8">
        <v>0</v>
      </c>
      <c r="AH1064" s="1">
        <f t="shared" ref="AH1064" si="10074">X1064*AC1061+Z1064*AC1064-Y1064*AD1061-AA1064*AD1064</f>
        <v>0</v>
      </c>
      <c r="AI1064" s="9">
        <f t="shared" ref="AI1064" si="10075">(X1064*AD1061+Y1064*AC1061+Z1064*AD1064+AA1064*AC1064)</f>
        <v>60.496784860995781</v>
      </c>
      <c r="AJ1064" s="2">
        <f t="shared" ref="AJ1064" si="10076">X1064*AE1061+Z1064*AE1064-Y1064*AF1061-AA1064*AF1064</f>
        <v>35.487349052522298</v>
      </c>
      <c r="AK1064" s="8">
        <f t="shared" ref="AK1064" si="10077">(X1064*AF1061+Y1064*AE1061+Z1064*AF1064+AA1064*AE1064)</f>
        <v>0</v>
      </c>
      <c r="AM1064" s="1">
        <v>0</v>
      </c>
      <c r="AN1064" s="9">
        <f t="shared" ref="AN1064" si="10078">$AN$9*$B1061</f>
        <v>3.8845120000000004</v>
      </c>
      <c r="AO1064" s="2">
        <v>1</v>
      </c>
      <c r="AP1064" s="8">
        <v>0</v>
      </c>
      <c r="AR1064" s="1">
        <f t="shared" ref="AR1064" si="10079">AH1064*AM1061+AJ1064*AM1064-AI1064*AN1061-AK1064*AN1064</f>
        <v>0</v>
      </c>
      <c r="AS1064" s="9">
        <f t="shared" ref="AS1064" si="10080">(AH1064*AN1061+AI1064*AM1061+AJ1064*AN1064+AK1064*AM1064)</f>
        <v>198.34781810370728</v>
      </c>
      <c r="AT1064" s="2">
        <f t="shared" ref="AT1064" si="10081">AH1064*AO1061+AJ1064*AO1064-AI1064*AP1061-AK1064*AP1064</f>
        <v>35.487349052522298</v>
      </c>
      <c r="AU1064" s="8">
        <f t="shared" ref="AU1064" si="10082">(AH1064*AP1061+AI1064*AO1061+AJ1064*AP1064+AK1064*AO1064)</f>
        <v>0</v>
      </c>
      <c r="AV1064" s="20"/>
      <c r="AW1064" s="1">
        <v>0</v>
      </c>
      <c r="AX1064" s="9">
        <v>0</v>
      </c>
      <c r="AY1064" s="2">
        <v>1</v>
      </c>
      <c r="AZ1064" s="8">
        <v>0</v>
      </c>
      <c r="BB1064" s="1">
        <f t="shared" ref="BB1064" si="10083">AR1064*AW1061+AT1064*AW1064-AS1064*AX1061-AU1064*AX1064</f>
        <v>0</v>
      </c>
      <c r="BC1064" s="9">
        <f t="shared" ref="BC1064" si="10084">(AR1064*AX1061+AS1064*AW1061+AT1064*AX1064+AU1064*AW1064)</f>
        <v>198.34781810370728</v>
      </c>
      <c r="BD1064" s="2">
        <f t="shared" ref="BD1064" si="10085">AR1064*AY1061+AT1064*AY1064-AS1064*AZ1061-AU1064*AZ1064</f>
        <v>148.54008039764759</v>
      </c>
      <c r="BE1064" s="8">
        <f t="shared" ref="BE1064" si="10086">(AR1064*AZ1061+AS1064*AY1061+AT1064*AZ1064+AU1064*AY1064)</f>
        <v>0</v>
      </c>
      <c r="BG1064" s="1">
        <v>0</v>
      </c>
      <c r="BH1064" s="9">
        <f t="shared" ref="BH1064" si="10087">$BH$9*$B1061</f>
        <v>2.5414400000000001</v>
      </c>
      <c r="BI1064" s="2">
        <v>1</v>
      </c>
      <c r="BJ1064" s="8">
        <v>0</v>
      </c>
      <c r="BK1064" s="20"/>
      <c r="BL1064" s="1">
        <f t="shared" ref="BL1064" si="10088">BB1064*BG1061+BD1064*BG1064-BC1064*BH1061-BE1064*BH1064</f>
        <v>0</v>
      </c>
      <c r="BM1064" s="9">
        <f t="shared" ref="BM1064" si="10089">(BB1064*BH1061+BC1064*BG1061+BD1064*BH1064+BE1064*BG1064)</f>
        <v>575.85352002950481</v>
      </c>
      <c r="BN1064" s="2">
        <f t="shared" ref="BN1064" si="10090">BB1064*BI1061+BD1064*BI1064-BC1064*BJ1061-BE1064*BJ1064</f>
        <v>148.54008039764759</v>
      </c>
      <c r="BO1064" s="8">
        <f t="shared" ref="BO1064" si="10091">(BB1064*BJ1061+BC1064*BI1061+BD1064*BJ1064+BE1064*BI1064)</f>
        <v>0</v>
      </c>
      <c r="BP1064" s="20"/>
      <c r="BQ1064" s="18">
        <f t="shared" ref="BQ1064:BQ1127" si="10092">1/$BR$9</f>
        <v>1</v>
      </c>
      <c r="BR1064" s="25">
        <v>0</v>
      </c>
      <c r="BS1064" s="19">
        <v>1</v>
      </c>
      <c r="BT1064" s="24">
        <v>0</v>
      </c>
      <c r="BV1064" s="1">
        <f t="shared" ref="BV1064" si="10093">BL1064*BQ1061+BN1064*BQ1064-BM1064*BR1061-BO1064*BR1064</f>
        <v>148.54008039764759</v>
      </c>
      <c r="BW1064" s="9">
        <f t="shared" ref="BW1064" si="10094">(BL1064*BR1061+BM1064*BQ1061+BN1064*BR1064+BO1064*BQ1064)</f>
        <v>575.85352002950481</v>
      </c>
      <c r="BX1064" s="2">
        <f t="shared" ref="BX1064" si="10095">BL1064*BS1061+BN1064*BS1064-BM1064*BT1061-BO1064*BT1064</f>
        <v>148.54008039764759</v>
      </c>
      <c r="BY1064" s="8">
        <f t="shared" ref="BY1064" si="10096">(BL1064*BT1061+BM1064*BS1061+BN1064*BT1064+BO1064*BS1064)</f>
        <v>0</v>
      </c>
      <c r="CA1064" s="56">
        <f t="shared" ref="CA1064" si="10097">(180/PI())*ATAN(-1*(BW1061+BW1064)/(BV1061+BV1064))</f>
        <v>-61.071773513572886</v>
      </c>
      <c r="CC1064" s="117">
        <f t="shared" ref="CC1064" si="10098">20*LOG(((1-(10^(CA1061/20)^2)*(1-((1-CC1061)/(1+CC1061))^2))^0.5))</f>
        <v>-3.0028760628177892E-5</v>
      </c>
      <c r="CD1064" s="13"/>
      <c r="CE1064" s="33"/>
      <c r="CF1064" s="33"/>
      <c r="CG1064" s="33"/>
      <c r="CH1064" s="33"/>
    </row>
    <row r="1065" spans="2:86" ht="18.600000000000001" customHeight="1"/>
    <row r="1066" spans="2:86" ht="18.600000000000001" customHeight="1" thickBot="1">
      <c r="E1066" s="6" t="s">
        <v>3</v>
      </c>
      <c r="J1066" s="6" t="s">
        <v>5</v>
      </c>
      <c r="O1066" s="6" t="s">
        <v>10</v>
      </c>
      <c r="T1066" s="6" t="s">
        <v>6</v>
      </c>
      <c r="Y1066" s="6" t="s">
        <v>11</v>
      </c>
      <c r="AD1066" s="6" t="s">
        <v>12</v>
      </c>
      <c r="AI1066" s="6" t="s">
        <v>13</v>
      </c>
      <c r="AN1066" s="6" t="s">
        <v>14</v>
      </c>
      <c r="AS1066" s="6" t="s">
        <v>15</v>
      </c>
      <c r="AX1066" s="6" t="s">
        <v>19</v>
      </c>
      <c r="BC1066" s="6" t="s">
        <v>17</v>
      </c>
      <c r="BH1066" s="6" t="s">
        <v>20</v>
      </c>
      <c r="BM1066" s="6" t="s">
        <v>18</v>
      </c>
      <c r="BQ1066" s="26" t="s">
        <v>16</v>
      </c>
      <c r="BR1066" s="26"/>
      <c r="BS1066" s="21"/>
      <c r="BT1066" s="21"/>
      <c r="BU1066" s="21"/>
      <c r="BV1066" s="21"/>
      <c r="BW1066" s="26" t="s">
        <v>21</v>
      </c>
      <c r="BX1066" s="21"/>
      <c r="BY1066" s="21"/>
    </row>
    <row r="1067" spans="2:86" ht="18.600000000000001" customHeight="1" thickBot="1">
      <c r="B1067" s="11"/>
      <c r="D1067" s="266" t="s">
        <v>113</v>
      </c>
      <c r="E1067" s="267"/>
      <c r="F1067" s="268" t="s">
        <v>114</v>
      </c>
      <c r="G1067" s="269"/>
      <c r="H1067" s="237"/>
      <c r="I1067" s="262" t="s">
        <v>0</v>
      </c>
      <c r="J1067" s="263"/>
      <c r="K1067" s="264" t="s">
        <v>1</v>
      </c>
      <c r="L1067" s="265"/>
      <c r="M1067" s="21"/>
      <c r="N1067" s="262" t="s">
        <v>115</v>
      </c>
      <c r="O1067" s="263"/>
      <c r="P1067" s="264" t="s">
        <v>116</v>
      </c>
      <c r="Q1067" s="265"/>
      <c r="R1067" s="21"/>
      <c r="S1067" s="266" t="s">
        <v>117</v>
      </c>
      <c r="T1067" s="267"/>
      <c r="U1067" s="268" t="s">
        <v>118</v>
      </c>
      <c r="V1067" s="269"/>
      <c r="W1067" s="20"/>
      <c r="X1067" s="262" t="s">
        <v>119</v>
      </c>
      <c r="Y1067" s="263"/>
      <c r="Z1067" s="264" t="s">
        <v>120</v>
      </c>
      <c r="AA1067" s="265"/>
      <c r="AB1067" s="20"/>
      <c r="AC1067" s="262" t="s">
        <v>121</v>
      </c>
      <c r="AD1067" s="263"/>
      <c r="AE1067" s="264" t="s">
        <v>7</v>
      </c>
      <c r="AF1067" s="265"/>
      <c r="AG1067" s="20"/>
      <c r="AH1067" s="262" t="s">
        <v>122</v>
      </c>
      <c r="AI1067" s="263"/>
      <c r="AJ1067" s="264" t="s">
        <v>123</v>
      </c>
      <c r="AK1067" s="265"/>
      <c r="AL1067" s="20"/>
      <c r="AM1067" s="266" t="s">
        <v>124</v>
      </c>
      <c r="AN1067" s="267"/>
      <c r="AO1067" s="268" t="s">
        <v>125</v>
      </c>
      <c r="AP1067" s="269"/>
      <c r="AQ1067" s="21"/>
      <c r="AR1067" s="262" t="s">
        <v>126</v>
      </c>
      <c r="AS1067" s="263"/>
      <c r="AT1067" s="264" t="s">
        <v>2</v>
      </c>
      <c r="AU1067" s="265"/>
      <c r="AV1067" s="41"/>
      <c r="AW1067" s="262" t="s">
        <v>127</v>
      </c>
      <c r="AX1067" s="263"/>
      <c r="AY1067" s="264" t="s">
        <v>128</v>
      </c>
      <c r="AZ1067" s="265"/>
      <c r="BA1067" s="20"/>
      <c r="BB1067" s="262" t="s">
        <v>129</v>
      </c>
      <c r="BC1067" s="263"/>
      <c r="BD1067" s="264" t="s">
        <v>130</v>
      </c>
      <c r="BE1067" s="265"/>
      <c r="BF1067" s="41"/>
      <c r="BG1067" s="266" t="s">
        <v>131</v>
      </c>
      <c r="BH1067" s="267"/>
      <c r="BI1067" s="268" t="s">
        <v>132</v>
      </c>
      <c r="BJ1067" s="269"/>
      <c r="BK1067" s="41"/>
      <c r="BL1067" s="262" t="s">
        <v>133</v>
      </c>
      <c r="BM1067" s="263"/>
      <c r="BN1067" s="264" t="s">
        <v>134</v>
      </c>
      <c r="BO1067" s="265"/>
      <c r="BP1067" s="41"/>
      <c r="BQ1067" s="262" t="s">
        <v>135</v>
      </c>
      <c r="BR1067" s="263"/>
      <c r="BS1067" s="264" t="s">
        <v>136</v>
      </c>
      <c r="BT1067" s="265"/>
      <c r="BU1067" s="20"/>
      <c r="BV1067" s="262" t="s">
        <v>137</v>
      </c>
      <c r="BW1067" s="263"/>
      <c r="BX1067" s="264" t="s">
        <v>138</v>
      </c>
      <c r="BY1067" s="265"/>
      <c r="CA1067" s="27" t="s">
        <v>8</v>
      </c>
      <c r="CC1067" s="113" t="s">
        <v>74</v>
      </c>
      <c r="CD1067" s="13"/>
      <c r="CE1067" s="33"/>
      <c r="CF1067" s="33"/>
      <c r="CG1067" s="33"/>
      <c r="CH1067" s="33"/>
    </row>
    <row r="1068" spans="2:86" ht="18.600000000000001" customHeight="1" thickTop="1" thickBot="1">
      <c r="B1068" s="37">
        <v>3.06</v>
      </c>
      <c r="D1068" s="1">
        <v>1</v>
      </c>
      <c r="E1068" s="7">
        <v>0</v>
      </c>
      <c r="F1068" s="2">
        <v>0</v>
      </c>
      <c r="G1068" s="8">
        <v>0</v>
      </c>
      <c r="I1068" s="1">
        <v>1</v>
      </c>
      <c r="J1068" s="9">
        <v>0</v>
      </c>
      <c r="K1068" s="2">
        <v>0</v>
      </c>
      <c r="L1068" s="8">
        <f t="shared" ref="L1068:L1131" si="10099">IF(0=(1-$J$9*$K$9*$B1068^2),10^18,$B1068*$K$9/(1-$J$9*$K$9*$B1068^2))</f>
        <v>-3.1270060382128051</v>
      </c>
      <c r="N1068" s="1">
        <f t="shared" ref="N1068" si="10100">D1068*I1068+F1068*I1071-E1068*J1068-G1068*J1071</f>
        <v>1</v>
      </c>
      <c r="O1068" s="9">
        <f t="shared" ref="O1068" si="10101">(D1068*J1068+E1068*I1068+F1068*J1071+G1068*I1071)</f>
        <v>0</v>
      </c>
      <c r="P1068" s="2">
        <f t="shared" ref="P1068" si="10102">D1068*K1068+F1068*K1071-E1068*L1068-G1068*L1071</f>
        <v>0</v>
      </c>
      <c r="Q1068" s="8">
        <f t="shared" ref="Q1068" si="10103">(D1068*L1068+E1068*K1068+F1068*L1071+G1068*K1071)</f>
        <v>-3.1270060382128051</v>
      </c>
      <c r="S1068" s="1">
        <v>1</v>
      </c>
      <c r="T1068" s="7">
        <v>0</v>
      </c>
      <c r="U1068" s="2">
        <v>0</v>
      </c>
      <c r="V1068" s="8">
        <v>0</v>
      </c>
      <c r="X1068" s="1">
        <f t="shared" ref="X1068" si="10104">N1068*S1068+P1068*S1071-O1068*T1068-Q1068*T1071</f>
        <v>15.461083330186099</v>
      </c>
      <c r="Y1068" s="9">
        <f t="shared" ref="Y1068" si="10105">(N1068*T1068+O1068*S1068+P1068*T1071+Q1068*S1071)</f>
        <v>0</v>
      </c>
      <c r="Z1068" s="2">
        <f t="shared" ref="Z1068" si="10106">N1068*U1068+P1068*U1071-O1068*V1068-Q1068*V1071</f>
        <v>0</v>
      </c>
      <c r="AA1068" s="8">
        <f t="shared" ref="AA1068" si="10107">(N1068*V1068+O1068*U1068+P1068*V1071+Q1068*U1071)</f>
        <v>-3.1270060382128051</v>
      </c>
      <c r="AB1068" s="20"/>
      <c r="AC1068" s="1">
        <v>1</v>
      </c>
      <c r="AD1068" s="9">
        <v>0</v>
      </c>
      <c r="AE1068" s="2">
        <v>0</v>
      </c>
      <c r="AF1068" s="8">
        <f t="shared" ref="AF1068:AF1131" si="10108">IF(0=(1-$AE$9*$AD$9*$B1068^2),10^18,$B1068*$AE$9/(1-$AE$9*$AD$9*$B1068^2))</f>
        <v>-0.37846068296245983</v>
      </c>
      <c r="AH1068" s="1">
        <f t="shared" ref="AH1068" si="10109">X1068*AC1068+Z1068*AC1071-Y1068*AD1068-AA1068*AD1071</f>
        <v>15.461083330186099</v>
      </c>
      <c r="AI1068" s="9">
        <f t="shared" ref="AI1068" si="10110">(X1068*AD1068+Y1068*AC1068+Z1068*AD1071+AA1068*AC1071)</f>
        <v>0</v>
      </c>
      <c r="AJ1068" s="2">
        <f t="shared" ref="AJ1068" si="10111">X1068*AE1068+Z1068*AE1071-Y1068*AF1068-AA1068*AF1071</f>
        <v>0</v>
      </c>
      <c r="AK1068" s="8">
        <f t="shared" ref="AK1068" si="10112">(X1068*AF1068+Y1068*AE1068+Z1068*AF1071+AA1068*AE1071)</f>
        <v>-8.9784181946945392</v>
      </c>
      <c r="AM1068" s="1">
        <v>1</v>
      </c>
      <c r="AN1068" s="7">
        <v>0</v>
      </c>
      <c r="AO1068" s="2">
        <v>0</v>
      </c>
      <c r="AP1068" s="8">
        <v>0</v>
      </c>
      <c r="AR1068" s="1">
        <f t="shared" ref="AR1068" si="10113">AH1068*AM1068+AJ1068*AM1071-AI1068*AN1068-AK1068*AN1071</f>
        <v>50.567309003878989</v>
      </c>
      <c r="AS1068" s="9">
        <f t="shared" ref="AS1068" si="10114">(AH1068*AN1068+AI1068*AM1068+AJ1068*AN1071+AK1068*AM1071)</f>
        <v>0</v>
      </c>
      <c r="AT1068" s="2">
        <f t="shared" ref="AT1068" si="10115">AH1068*AO1068+AJ1068*AO1071-AI1068*AP1068-AK1068*AP1071</f>
        <v>0</v>
      </c>
      <c r="AU1068" s="8">
        <f t="shared" ref="AU1068" si="10116">(AH1068*AP1068+AI1068*AO1068+AJ1068*AP1071+AK1068*AO1071)</f>
        <v>-8.9784181946945392</v>
      </c>
      <c r="AV1068" s="20"/>
      <c r="AW1068" s="1">
        <v>1</v>
      </c>
      <c r="AX1068" s="9">
        <v>0</v>
      </c>
      <c r="AY1068" s="2">
        <v>0</v>
      </c>
      <c r="AZ1068" s="8">
        <f t="shared" ref="AZ1068:AZ1131" si="10117">IF(0=(1-$AX$9*$AY$9*$B1068^2),10^18,$B1068*$AY$9/(1-$AX$9*$AY$9*$B1068^2))</f>
        <v>-0.56452667385513577</v>
      </c>
      <c r="BB1068" s="1">
        <f t="shared" ref="BB1068" si="10118">AR1068*AW1068+AT1068*AW1071-AS1068*AX1068-AU1068*AX1071</f>
        <v>50.567309003878989</v>
      </c>
      <c r="BC1068" s="9">
        <f t="shared" ref="BC1068" si="10119">(AR1068*AX1068+AS1068*AW1068+AT1068*AX1071+AU1068*AW1071)</f>
        <v>0</v>
      </c>
      <c r="BD1068" s="2">
        <f t="shared" ref="BD1068" si="10120">AR1068*AY1068+AT1068*AY1071-AS1068*AZ1068-AU1068*AZ1071</f>
        <v>0</v>
      </c>
      <c r="BE1068" s="8">
        <f t="shared" ref="BE1068" si="10121">(AR1068*AZ1068+AS1068*AY1068+AT1068*AZ1071+AU1068*AY1071)</f>
        <v>-37.525012952459207</v>
      </c>
      <c r="BG1068" s="1">
        <v>1</v>
      </c>
      <c r="BH1068" s="7">
        <v>0</v>
      </c>
      <c r="BI1068" s="2">
        <v>0</v>
      </c>
      <c r="BJ1068" s="8">
        <v>0</v>
      </c>
      <c r="BK1068" s="20"/>
      <c r="BL1068" s="1">
        <f t="shared" ref="BL1068" si="10122">BB1068*BG1068+BD1068*BG1071-BC1068*BH1068-BE1068*BH1071</f>
        <v>146.56229613834205</v>
      </c>
      <c r="BM1068" s="9">
        <f t="shared" ref="BM1068" si="10123">(BB1068*BH1068+BC1068*BG1068+BD1068*BH1071+BE1068*BG1071)</f>
        <v>0</v>
      </c>
      <c r="BN1068" s="2">
        <f t="shared" ref="BN1068" si="10124">BB1068*BI1068+BD1068*BI1071-BC1068*BJ1068-BE1068*BJ1071</f>
        <v>0</v>
      </c>
      <c r="BO1068" s="8">
        <f t="shared" ref="BO1068" si="10125">(BB1068*BJ1068+BC1068*BI1068+BD1068*BJ1071+BE1068*BI1071)</f>
        <v>-37.525012952459207</v>
      </c>
      <c r="BP1068" s="20"/>
      <c r="BQ1068" s="16">
        <v>1</v>
      </c>
      <c r="BR1068" s="23">
        <v>0</v>
      </c>
      <c r="BS1068" s="14">
        <v>0</v>
      </c>
      <c r="BT1068" s="22">
        <v>0</v>
      </c>
      <c r="BV1068" s="1">
        <f t="shared" ref="BV1068" si="10126">BL1068*BQ1068+BN1068*BQ1071-BM1068*BR1068-BO1068*BR1071</f>
        <v>146.56229613834205</v>
      </c>
      <c r="BW1068" s="9">
        <f t="shared" ref="BW1068" si="10127">(BL1068*BR1068+BM1068*BQ1068+BN1068*BR1071+BO1068*BQ1071)</f>
        <v>-37.525012952459207</v>
      </c>
      <c r="BX1068" s="2">
        <f t="shared" ref="BX1068" si="10128">BL1068*BS1068+BN1068*BS1071-BM1068*BT1068-BO1068*BT1071</f>
        <v>0</v>
      </c>
      <c r="BY1068" s="8">
        <f t="shared" ref="BY1068" si="10129">(BL1068*BT1068+BM1068*BS1068+BN1068*BT1071+BO1068*BS1071)</f>
        <v>-37.525012952459207</v>
      </c>
      <c r="CA1068" s="28">
        <f t="shared" ref="CA1068" si="10130">20*LOG(((1+$BR$9)/$BR$9)/((BV1068+BV1071)^2+(BW1068+BW1071)^2)^0.5)</f>
        <v>-49.684889552594996</v>
      </c>
      <c r="CC1068" s="114">
        <f t="shared" ref="CC1068" si="10131">((BV1068^2+BW1068^2)^0.5)/((BV1071^2+BW1071^2)^0.5)</f>
        <v>0.25605070695160137</v>
      </c>
      <c r="CD1068" s="13"/>
      <c r="CE1068" s="33"/>
      <c r="CF1068" s="33"/>
      <c r="CG1068" s="33"/>
      <c r="CH1068" s="33"/>
    </row>
    <row r="1069" spans="2:86" ht="18.600000000000001" customHeight="1" thickBot="1">
      <c r="D1069" s="3"/>
      <c r="G1069" s="4"/>
      <c r="I1069" s="3"/>
      <c r="L1069" s="4"/>
      <c r="N1069" s="3"/>
      <c r="Q1069" s="4"/>
      <c r="S1069" s="3"/>
      <c r="V1069" s="4"/>
      <c r="X1069" s="3"/>
      <c r="AA1069" s="4"/>
      <c r="AC1069" s="3"/>
      <c r="AF1069" s="4"/>
      <c r="AH1069" s="3"/>
      <c r="AK1069" s="4"/>
      <c r="AM1069" s="3"/>
      <c r="AP1069" s="4"/>
      <c r="AR1069" s="3"/>
      <c r="AU1069" s="4"/>
      <c r="AW1069" s="3"/>
      <c r="AZ1069" s="4"/>
      <c r="BB1069" s="3"/>
      <c r="BE1069" s="4"/>
      <c r="BG1069" s="3"/>
      <c r="BJ1069" s="4"/>
      <c r="BL1069" s="3"/>
      <c r="BO1069" s="4"/>
      <c r="BQ1069" s="16"/>
      <c r="BR1069" s="14"/>
      <c r="BS1069" s="14"/>
      <c r="BT1069" s="17"/>
      <c r="BV1069" s="3"/>
      <c r="BY1069" s="4"/>
      <c r="CC1069" s="115"/>
      <c r="CD1069" s="13"/>
      <c r="CE1069" s="33"/>
      <c r="CF1069" s="33"/>
      <c r="CG1069" s="33"/>
      <c r="CH1069" s="33"/>
    </row>
    <row r="1070" spans="2:86" ht="18.600000000000001" customHeight="1" thickBot="1">
      <c r="D1070" s="271" t="s">
        <v>141</v>
      </c>
      <c r="E1070" s="272"/>
      <c r="F1070" s="273" t="s">
        <v>142</v>
      </c>
      <c r="G1070" s="274"/>
      <c r="H1070" s="237"/>
      <c r="I1070" s="271" t="s">
        <v>143</v>
      </c>
      <c r="J1070" s="272"/>
      <c r="K1070" s="273" t="s">
        <v>144</v>
      </c>
      <c r="L1070" s="274"/>
      <c r="N1070" s="262" t="s">
        <v>145</v>
      </c>
      <c r="O1070" s="263"/>
      <c r="P1070" s="264" t="s">
        <v>146</v>
      </c>
      <c r="Q1070" s="265"/>
      <c r="S1070" s="271" t="s">
        <v>147</v>
      </c>
      <c r="T1070" s="272"/>
      <c r="U1070" s="273" t="s">
        <v>148</v>
      </c>
      <c r="V1070" s="274"/>
      <c r="W1070" s="20"/>
      <c r="X1070" s="262" t="s">
        <v>149</v>
      </c>
      <c r="Y1070" s="263"/>
      <c r="Z1070" s="264" t="s">
        <v>150</v>
      </c>
      <c r="AA1070" s="265"/>
      <c r="AB1070" s="20"/>
      <c r="AC1070" s="271" t="s">
        <v>151</v>
      </c>
      <c r="AD1070" s="272"/>
      <c r="AE1070" s="273" t="s">
        <v>152</v>
      </c>
      <c r="AF1070" s="274"/>
      <c r="AG1070" s="20"/>
      <c r="AH1070" s="262" t="s">
        <v>153</v>
      </c>
      <c r="AI1070" s="263"/>
      <c r="AJ1070" s="264" t="s">
        <v>154</v>
      </c>
      <c r="AK1070" s="265"/>
      <c r="AL1070" s="20"/>
      <c r="AM1070" s="271" t="s">
        <v>155</v>
      </c>
      <c r="AN1070" s="272"/>
      <c r="AO1070" s="273" t="s">
        <v>156</v>
      </c>
      <c r="AP1070" s="274"/>
      <c r="AR1070" s="262" t="s">
        <v>157</v>
      </c>
      <c r="AS1070" s="263"/>
      <c r="AT1070" s="264" t="s">
        <v>158</v>
      </c>
      <c r="AU1070" s="265"/>
      <c r="AV1070" s="41"/>
      <c r="AW1070" s="271" t="s">
        <v>159</v>
      </c>
      <c r="AX1070" s="272"/>
      <c r="AY1070" s="273" t="s">
        <v>160</v>
      </c>
      <c r="AZ1070" s="274"/>
      <c r="BA1070" s="20"/>
      <c r="BB1070" s="262" t="s">
        <v>161</v>
      </c>
      <c r="BC1070" s="263"/>
      <c r="BD1070" s="264" t="s">
        <v>162</v>
      </c>
      <c r="BE1070" s="265"/>
      <c r="BF1070" s="41"/>
      <c r="BG1070" s="271" t="s">
        <v>163</v>
      </c>
      <c r="BH1070" s="272"/>
      <c r="BI1070" s="273" t="s">
        <v>164</v>
      </c>
      <c r="BJ1070" s="274"/>
      <c r="BK1070" s="41"/>
      <c r="BL1070" s="262" t="s">
        <v>165</v>
      </c>
      <c r="BM1070" s="263"/>
      <c r="BN1070" s="264" t="s">
        <v>166</v>
      </c>
      <c r="BO1070" s="265"/>
      <c r="BP1070" s="41"/>
      <c r="BQ1070" s="271" t="s">
        <v>167</v>
      </c>
      <c r="BR1070" s="272"/>
      <c r="BS1070" s="273" t="s">
        <v>168</v>
      </c>
      <c r="BT1070" s="274"/>
      <c r="BU1070" s="20"/>
      <c r="BV1070" s="262" t="s">
        <v>169</v>
      </c>
      <c r="BW1070" s="263"/>
      <c r="BX1070" s="264" t="s">
        <v>170</v>
      </c>
      <c r="BY1070" s="265"/>
      <c r="CA1070" s="55" t="s">
        <v>35</v>
      </c>
      <c r="CC1070" s="116" t="s">
        <v>75</v>
      </c>
      <c r="CD1070" s="13"/>
      <c r="CE1070" s="33"/>
      <c r="CF1070" s="33"/>
      <c r="CG1070" s="33"/>
      <c r="CH1070" s="33"/>
    </row>
    <row r="1071" spans="2:86" ht="18.600000000000001" customHeight="1" thickTop="1" thickBot="1">
      <c r="D1071" s="1">
        <v>0</v>
      </c>
      <c r="E1071" s="9">
        <f t="shared" ref="E1071" si="10132">$E$9*$B1068</f>
        <v>3.6010080000000002</v>
      </c>
      <c r="F1071" s="2">
        <v>1</v>
      </c>
      <c r="G1071" s="8">
        <v>0</v>
      </c>
      <c r="I1071" s="1">
        <v>0</v>
      </c>
      <c r="J1071" s="9">
        <v>0</v>
      </c>
      <c r="K1071" s="2">
        <v>1</v>
      </c>
      <c r="L1071" s="8">
        <v>0</v>
      </c>
      <c r="N1071" s="1">
        <f t="shared" ref="N1071" si="10133">D1071*I1068+F1071*I1071-E1071*J1068-G1071*J1071</f>
        <v>0</v>
      </c>
      <c r="O1071" s="9">
        <f t="shared" ref="O1071" si="10134">(D1071*J1068+E1071*I1068+F1071*J1071+G1071*I1071)</f>
        <v>3.6010080000000002</v>
      </c>
      <c r="P1071" s="2">
        <f t="shared" ref="P1071" si="10135">D1071*K1068+F1071*K1071-E1071*L1068-G1071*L1071</f>
        <v>12.260373759652618</v>
      </c>
      <c r="Q1071" s="8">
        <f t="shared" ref="Q1071" si="10136">(D1071*L1068+E1071*K1068+F1071*L1071+G1071*K1071)</f>
        <v>0</v>
      </c>
      <c r="S1071" s="1">
        <v>0</v>
      </c>
      <c r="T1071" s="9">
        <f t="shared" ref="T1071" si="10137">$T$9*$B1068</f>
        <v>4.6245780000000005</v>
      </c>
      <c r="U1071" s="2">
        <v>1</v>
      </c>
      <c r="V1071" s="8">
        <v>0</v>
      </c>
      <c r="X1071" s="1">
        <f t="shared" ref="X1071" si="10138">N1071*S1068+P1071*S1071-O1071*T1068-Q1071*T1071</f>
        <v>0</v>
      </c>
      <c r="Y1071" s="9">
        <f t="shared" ref="Y1071" si="10139">(N1071*T1068+O1071*S1068+P1071*T1071+Q1071*S1071)</f>
        <v>60.30006276066679</v>
      </c>
      <c r="Z1071" s="2">
        <f t="shared" ref="Z1071" si="10140">N1071*U1068+P1071*U1071-O1071*V1068-Q1071*V1071</f>
        <v>12.260373759652618</v>
      </c>
      <c r="AA1071" s="8">
        <f t="shared" ref="AA1071" si="10141">(N1071*V1068+O1071*U1068+P1071*V1071+Q1071*U1071)</f>
        <v>0</v>
      </c>
      <c r="AB1071" s="20"/>
      <c r="AC1071" s="1">
        <v>0</v>
      </c>
      <c r="AD1071" s="9">
        <v>0</v>
      </c>
      <c r="AE1071" s="2">
        <v>1</v>
      </c>
      <c r="AF1071" s="8">
        <v>0</v>
      </c>
      <c r="AH1071" s="1">
        <f t="shared" ref="AH1071" si="10142">X1071*AC1068+Z1071*AC1071-Y1071*AD1068-AA1071*AD1071</f>
        <v>0</v>
      </c>
      <c r="AI1071" s="9">
        <f t="shared" ref="AI1071" si="10143">(X1071*AD1068+Y1071*AC1068+Z1071*AD1071+AA1071*AC1071)</f>
        <v>60.30006276066679</v>
      </c>
      <c r="AJ1071" s="2">
        <f t="shared" ref="AJ1071" si="10144">X1071*AE1068+Z1071*AE1071-Y1071*AF1068-AA1071*AF1071</f>
        <v>35.081576694733762</v>
      </c>
      <c r="AK1071" s="8">
        <f t="shared" ref="AK1071" si="10145">(X1071*AF1068+Y1071*AE1068+Z1071*AF1071+AA1071*AE1071)</f>
        <v>0</v>
      </c>
      <c r="AM1071" s="1">
        <v>0</v>
      </c>
      <c r="AN1071" s="9">
        <f t="shared" ref="AN1071" si="10146">$AN$9*$B1068</f>
        <v>3.9100680000000003</v>
      </c>
      <c r="AO1071" s="2">
        <v>1</v>
      </c>
      <c r="AP1071" s="8">
        <v>0</v>
      </c>
      <c r="AR1071" s="1">
        <f t="shared" ref="AR1071" si="10147">AH1071*AM1068+AJ1071*AM1071-AI1071*AN1068-AK1071*AN1071</f>
        <v>0</v>
      </c>
      <c r="AS1071" s="9">
        <f t="shared" ref="AS1071" si="10148">(AH1071*AN1068+AI1071*AM1068+AJ1071*AN1071+AK1071*AM1071)</f>
        <v>197.47141318429107</v>
      </c>
      <c r="AT1071" s="2">
        <f t="shared" ref="AT1071" si="10149">AH1071*AO1068+AJ1071*AO1071-AI1071*AP1068-AK1071*AP1071</f>
        <v>35.081576694733762</v>
      </c>
      <c r="AU1071" s="8">
        <f t="shared" ref="AU1071" si="10150">(AH1071*AP1068+AI1071*AO1068+AJ1071*AP1071+AK1071*AO1071)</f>
        <v>0</v>
      </c>
      <c r="AV1071" s="20"/>
      <c r="AW1071" s="1">
        <v>0</v>
      </c>
      <c r="AX1071" s="9">
        <v>0</v>
      </c>
      <c r="AY1071" s="2">
        <v>1</v>
      </c>
      <c r="AZ1071" s="8">
        <v>0</v>
      </c>
      <c r="BB1071" s="1">
        <f t="shared" ref="BB1071" si="10151">AR1071*AW1068+AT1071*AW1071-AS1071*AX1068-AU1071*AX1071</f>
        <v>0</v>
      </c>
      <c r="BC1071" s="9">
        <f t="shared" ref="BC1071" si="10152">(AR1071*AX1068+AS1071*AW1068+AT1071*AX1071+AU1071*AW1071)</f>
        <v>197.47141318429107</v>
      </c>
      <c r="BD1071" s="2">
        <f t="shared" ref="BD1071" si="10153">AR1071*AY1068+AT1071*AY1071-AS1071*AZ1068-AU1071*AZ1071</f>
        <v>146.55945676113481</v>
      </c>
      <c r="BE1071" s="8">
        <f t="shared" ref="BE1071" si="10154">(AR1071*AZ1068+AS1071*AY1068+AT1071*AZ1071+AU1071*AY1071)</f>
        <v>0</v>
      </c>
      <c r="BG1071" s="1">
        <v>0</v>
      </c>
      <c r="BH1071" s="9">
        <f t="shared" ref="BH1071" si="10155">$BH$9*$B1068</f>
        <v>2.55816</v>
      </c>
      <c r="BI1071" s="2">
        <v>1</v>
      </c>
      <c r="BJ1071" s="8">
        <v>0</v>
      </c>
      <c r="BK1071" s="20"/>
      <c r="BL1071" s="1">
        <f t="shared" ref="BL1071" si="10156">BB1071*BG1068+BD1071*BG1071-BC1071*BH1068-BE1071*BH1071</f>
        <v>0</v>
      </c>
      <c r="BM1071" s="9">
        <f t="shared" ref="BM1071" si="10157">(BB1071*BH1068+BC1071*BG1068+BD1071*BH1071+BE1071*BG1071)</f>
        <v>572.39395309235567</v>
      </c>
      <c r="BN1071" s="2">
        <f t="shared" ref="BN1071" si="10158">BB1071*BI1068+BD1071*BI1071-BC1071*BJ1068-BE1071*BJ1071</f>
        <v>146.55945676113481</v>
      </c>
      <c r="BO1071" s="8">
        <f t="shared" ref="BO1071" si="10159">(BB1071*BJ1068+BC1071*BI1068+BD1071*BJ1071+BE1071*BI1071)</f>
        <v>0</v>
      </c>
      <c r="BP1071" s="20"/>
      <c r="BQ1071" s="18">
        <f t="shared" ref="BQ1071:BQ1134" si="10160">1/$BR$9</f>
        <v>1</v>
      </c>
      <c r="BR1071" s="25">
        <v>0</v>
      </c>
      <c r="BS1071" s="19">
        <v>1</v>
      </c>
      <c r="BT1071" s="24">
        <v>0</v>
      </c>
      <c r="BV1071" s="1">
        <f t="shared" ref="BV1071" si="10161">BL1071*BQ1068+BN1071*BQ1071-BM1071*BR1068-BO1071*BR1071</f>
        <v>146.55945676113481</v>
      </c>
      <c r="BW1071" s="9">
        <f t="shared" ref="BW1071" si="10162">(BL1071*BR1068+BM1071*BQ1068+BN1071*BR1071+BO1071*BQ1071)</f>
        <v>572.39395309235567</v>
      </c>
      <c r="BX1071" s="2">
        <f t="shared" ref="BX1071" si="10163">BL1071*BS1068+BN1071*BS1071-BM1071*BT1068-BO1071*BT1071</f>
        <v>146.55945676113481</v>
      </c>
      <c r="BY1071" s="8">
        <f t="shared" ref="BY1071" si="10164">(BL1071*BT1068+BM1071*BS1068+BN1071*BT1071+BO1071*BS1071)</f>
        <v>0</v>
      </c>
      <c r="CA1071" s="56">
        <f t="shared" ref="CA1071" si="10165">(180/PI())*ATAN(-1*(BW1068+BW1071)/(BV1068+BV1071))</f>
        <v>-61.276140503268721</v>
      </c>
      <c r="CC1071" s="117">
        <f t="shared" ref="CC1071" si="10166">20*LOG(((1-(10^(CA1068/20)^2)*(1-((1-CC1068)/(1+CC1068))^2))^0.5))</f>
        <v>-3.031576262396215E-5</v>
      </c>
      <c r="CD1071" s="13"/>
      <c r="CE1071" s="33"/>
      <c r="CF1071" s="33"/>
      <c r="CG1071" s="33"/>
      <c r="CH1071" s="33"/>
    </row>
    <row r="1072" spans="2:86" ht="18.600000000000001" customHeight="1"/>
    <row r="1073" spans="2:86" ht="18.600000000000001" customHeight="1" thickBot="1">
      <c r="E1073" s="6" t="s">
        <v>3</v>
      </c>
      <c r="J1073" s="6" t="s">
        <v>5</v>
      </c>
      <c r="O1073" s="6" t="s">
        <v>10</v>
      </c>
      <c r="T1073" s="6" t="s">
        <v>6</v>
      </c>
      <c r="Y1073" s="6" t="s">
        <v>11</v>
      </c>
      <c r="AD1073" s="6" t="s">
        <v>12</v>
      </c>
      <c r="AI1073" s="6" t="s">
        <v>13</v>
      </c>
      <c r="AN1073" s="6" t="s">
        <v>14</v>
      </c>
      <c r="AS1073" s="6" t="s">
        <v>15</v>
      </c>
      <c r="AX1073" s="6" t="s">
        <v>19</v>
      </c>
      <c r="BC1073" s="6" t="s">
        <v>17</v>
      </c>
      <c r="BH1073" s="6" t="s">
        <v>20</v>
      </c>
      <c r="BM1073" s="6" t="s">
        <v>18</v>
      </c>
      <c r="BQ1073" s="26" t="s">
        <v>16</v>
      </c>
      <c r="BR1073" s="26"/>
      <c r="BS1073" s="21"/>
      <c r="BT1073" s="21"/>
      <c r="BU1073" s="21"/>
      <c r="BV1073" s="21"/>
      <c r="BW1073" s="26" t="s">
        <v>21</v>
      </c>
      <c r="BX1073" s="21"/>
      <c r="BY1073" s="21"/>
    </row>
    <row r="1074" spans="2:86" ht="18.600000000000001" customHeight="1" thickBot="1">
      <c r="B1074" s="11"/>
      <c r="D1074" s="266" t="s">
        <v>113</v>
      </c>
      <c r="E1074" s="267"/>
      <c r="F1074" s="268" t="s">
        <v>114</v>
      </c>
      <c r="G1074" s="269"/>
      <c r="H1074" s="237"/>
      <c r="I1074" s="262" t="s">
        <v>0</v>
      </c>
      <c r="J1074" s="263"/>
      <c r="K1074" s="264" t="s">
        <v>1</v>
      </c>
      <c r="L1074" s="265"/>
      <c r="M1074" s="21"/>
      <c r="N1074" s="262" t="s">
        <v>115</v>
      </c>
      <c r="O1074" s="263"/>
      <c r="P1074" s="264" t="s">
        <v>116</v>
      </c>
      <c r="Q1074" s="265"/>
      <c r="R1074" s="21"/>
      <c r="S1074" s="266" t="s">
        <v>117</v>
      </c>
      <c r="T1074" s="267"/>
      <c r="U1074" s="268" t="s">
        <v>118</v>
      </c>
      <c r="V1074" s="269"/>
      <c r="W1074" s="20"/>
      <c r="X1074" s="262" t="s">
        <v>119</v>
      </c>
      <c r="Y1074" s="263"/>
      <c r="Z1074" s="264" t="s">
        <v>120</v>
      </c>
      <c r="AA1074" s="265"/>
      <c r="AB1074" s="20"/>
      <c r="AC1074" s="262" t="s">
        <v>121</v>
      </c>
      <c r="AD1074" s="263"/>
      <c r="AE1074" s="264" t="s">
        <v>7</v>
      </c>
      <c r="AF1074" s="265"/>
      <c r="AG1074" s="20"/>
      <c r="AH1074" s="262" t="s">
        <v>122</v>
      </c>
      <c r="AI1074" s="263"/>
      <c r="AJ1074" s="264" t="s">
        <v>123</v>
      </c>
      <c r="AK1074" s="265"/>
      <c r="AL1074" s="20"/>
      <c r="AM1074" s="266" t="s">
        <v>124</v>
      </c>
      <c r="AN1074" s="267"/>
      <c r="AO1074" s="268" t="s">
        <v>125</v>
      </c>
      <c r="AP1074" s="269"/>
      <c r="AQ1074" s="21"/>
      <c r="AR1074" s="262" t="s">
        <v>126</v>
      </c>
      <c r="AS1074" s="263"/>
      <c r="AT1074" s="264" t="s">
        <v>2</v>
      </c>
      <c r="AU1074" s="265"/>
      <c r="AV1074" s="41"/>
      <c r="AW1074" s="262" t="s">
        <v>127</v>
      </c>
      <c r="AX1074" s="263"/>
      <c r="AY1074" s="264" t="s">
        <v>128</v>
      </c>
      <c r="AZ1074" s="265"/>
      <c r="BA1074" s="20"/>
      <c r="BB1074" s="262" t="s">
        <v>129</v>
      </c>
      <c r="BC1074" s="263"/>
      <c r="BD1074" s="264" t="s">
        <v>130</v>
      </c>
      <c r="BE1074" s="265"/>
      <c r="BF1074" s="41"/>
      <c r="BG1074" s="266" t="s">
        <v>131</v>
      </c>
      <c r="BH1074" s="267"/>
      <c r="BI1074" s="268" t="s">
        <v>132</v>
      </c>
      <c r="BJ1074" s="269"/>
      <c r="BK1074" s="41"/>
      <c r="BL1074" s="262" t="s">
        <v>133</v>
      </c>
      <c r="BM1074" s="263"/>
      <c r="BN1074" s="264" t="s">
        <v>134</v>
      </c>
      <c r="BO1074" s="265"/>
      <c r="BP1074" s="41"/>
      <c r="BQ1074" s="262" t="s">
        <v>135</v>
      </c>
      <c r="BR1074" s="263"/>
      <c r="BS1074" s="264" t="s">
        <v>136</v>
      </c>
      <c r="BT1074" s="265"/>
      <c r="BU1074" s="20"/>
      <c r="BV1074" s="262" t="s">
        <v>137</v>
      </c>
      <c r="BW1074" s="263"/>
      <c r="BX1074" s="264" t="s">
        <v>138</v>
      </c>
      <c r="BY1074" s="265"/>
      <c r="CA1074" s="27" t="s">
        <v>8</v>
      </c>
      <c r="CC1074" s="113" t="s">
        <v>74</v>
      </c>
      <c r="CD1074" s="13"/>
      <c r="CE1074" s="33"/>
      <c r="CF1074" s="33"/>
      <c r="CG1074" s="33"/>
      <c r="CH1074" s="33"/>
    </row>
    <row r="1075" spans="2:86" ht="18.600000000000001" customHeight="1" thickTop="1" thickBot="1">
      <c r="B1075" s="37">
        <v>3.08</v>
      </c>
      <c r="D1075" s="1">
        <v>1</v>
      </c>
      <c r="E1075" s="7">
        <v>0</v>
      </c>
      <c r="F1075" s="2">
        <v>0</v>
      </c>
      <c r="G1075" s="8">
        <v>0</v>
      </c>
      <c r="I1075" s="1">
        <v>1</v>
      </c>
      <c r="J1075" s="9">
        <v>0</v>
      </c>
      <c r="K1075" s="2">
        <v>0</v>
      </c>
      <c r="L1075" s="8">
        <f t="shared" ref="L1075:L1138" si="10167">IF(0=(1-$J$9*$K$9*$B1075^2),10^18,$B1075*$K$9/(1-$J$9*$K$9*$B1075^2))</f>
        <v>-3.0726785959415466</v>
      </c>
      <c r="N1075" s="1">
        <f t="shared" ref="N1075" si="10168">D1075*I1075+F1075*I1078-E1075*J1075-G1075*J1078</f>
        <v>1</v>
      </c>
      <c r="O1075" s="9">
        <f t="shared" ref="O1075" si="10169">(D1075*J1075+E1075*I1075+F1075*J1078+G1075*I1078)</f>
        <v>0</v>
      </c>
      <c r="P1075" s="2">
        <f t="shared" ref="P1075" si="10170">D1075*K1075+F1075*K1078-E1075*L1075-G1075*L1078</f>
        <v>0</v>
      </c>
      <c r="Q1075" s="8">
        <f t="shared" ref="Q1075" si="10171">(D1075*L1075+E1075*K1075+F1075*L1078+G1075*K1078)</f>
        <v>-3.0726785959415466</v>
      </c>
      <c r="S1075" s="1">
        <v>1</v>
      </c>
      <c r="T1075" s="7">
        <v>0</v>
      </c>
      <c r="U1075" s="2">
        <v>0</v>
      </c>
      <c r="V1075" s="8">
        <v>0</v>
      </c>
      <c r="X1075" s="1">
        <f t="shared" ref="X1075" si="10172">N1075*S1075+P1075*S1078-O1075*T1075-Q1075*T1078</f>
        <v>15.302716619103096</v>
      </c>
      <c r="Y1075" s="9">
        <f t="shared" ref="Y1075" si="10173">(N1075*T1075+O1075*S1075+P1075*T1078+Q1075*S1078)</f>
        <v>0</v>
      </c>
      <c r="Z1075" s="2">
        <f t="shared" ref="Z1075" si="10174">N1075*U1075+P1075*U1078-O1075*V1075-Q1075*V1078</f>
        <v>0</v>
      </c>
      <c r="AA1075" s="8">
        <f t="shared" ref="AA1075" si="10175">(N1075*V1075+O1075*U1075+P1075*V1078+Q1075*U1078)</f>
        <v>-3.0726785959415466</v>
      </c>
      <c r="AB1075" s="20"/>
      <c r="AC1075" s="1">
        <v>1</v>
      </c>
      <c r="AD1075" s="9">
        <v>0</v>
      </c>
      <c r="AE1075" s="2">
        <v>0</v>
      </c>
      <c r="AF1075" s="8">
        <f t="shared" ref="AF1075:AF1138" si="10176">IF(0=(1-$AE$9*$AD$9*$B1075^2),10^18,$B1075*$AE$9/(1-$AE$9*$AD$9*$B1075^2))</f>
        <v>-0.37517350570002456</v>
      </c>
      <c r="AH1075" s="1">
        <f t="shared" ref="AH1075" si="10177">X1075*AC1075+Z1075*AC1078-Y1075*AD1075-AA1075*AD1078</f>
        <v>15.302716619103096</v>
      </c>
      <c r="AI1075" s="9">
        <f t="shared" ref="AI1075" si="10178">(X1075*AD1075+Y1075*AC1075+Z1075*AD1078+AA1075*AC1078)</f>
        <v>0</v>
      </c>
      <c r="AJ1075" s="2">
        <f t="shared" ref="AJ1075" si="10179">X1075*AE1075+Z1075*AE1078-Y1075*AF1075-AA1075*AF1078</f>
        <v>0</v>
      </c>
      <c r="AK1075" s="8">
        <f t="shared" ref="AK1075" si="10180">(X1075*AF1075+Y1075*AE1075+Z1075*AF1078+AA1075*AE1078)</f>
        <v>-8.813852436664483</v>
      </c>
      <c r="AM1075" s="1">
        <v>1</v>
      </c>
      <c r="AN1075" s="7">
        <v>0</v>
      </c>
      <c r="AO1075" s="2">
        <v>0</v>
      </c>
      <c r="AP1075" s="8">
        <v>0</v>
      </c>
      <c r="AR1075" s="1">
        <f t="shared" ref="AR1075" si="10181">AH1075*AM1075+AJ1075*AM1078-AI1075*AN1075-AK1075*AN1078</f>
        <v>49.990725801298318</v>
      </c>
      <c r="AS1075" s="9">
        <f t="shared" ref="AS1075" si="10182">(AH1075*AN1075+AI1075*AM1075+AJ1075*AN1078+AK1075*AM1078)</f>
        <v>0</v>
      </c>
      <c r="AT1075" s="2">
        <f t="shared" ref="AT1075" si="10183">AH1075*AO1075+AJ1075*AO1078-AI1075*AP1075-AK1075*AP1078</f>
        <v>0</v>
      </c>
      <c r="AU1075" s="8">
        <f t="shared" ref="AU1075" si="10184">(AH1075*AP1075+AI1075*AO1075+AJ1075*AP1078+AK1075*AO1078)</f>
        <v>-8.813852436664483</v>
      </c>
      <c r="AV1075" s="20"/>
      <c r="AW1075" s="1">
        <v>1</v>
      </c>
      <c r="AX1075" s="9">
        <v>0</v>
      </c>
      <c r="AY1075" s="2">
        <v>0</v>
      </c>
      <c r="AZ1075" s="8">
        <f t="shared" ref="AZ1075:AZ1138" si="10185">IF(0=(1-$AX$9*$AY$9*$B1075^2),10^18,$B1075*$AY$9/(1-$AX$9*$AY$9*$B1075^2))</f>
        <v>-0.55919515981742995</v>
      </c>
      <c r="BB1075" s="1">
        <f t="shared" ref="BB1075" si="10186">AR1075*AW1075+AT1075*AW1078-AS1075*AX1075-AU1075*AX1078</f>
        <v>49.990725801298318</v>
      </c>
      <c r="BC1075" s="9">
        <f t="shared" ref="BC1075" si="10187">(AR1075*AX1075+AS1075*AW1075+AT1075*AX1078+AU1075*AW1078)</f>
        <v>0</v>
      </c>
      <c r="BD1075" s="2">
        <f t="shared" ref="BD1075" si="10188">AR1075*AY1075+AT1075*AY1078-AS1075*AZ1075-AU1075*AZ1078</f>
        <v>0</v>
      </c>
      <c r="BE1075" s="8">
        <f t="shared" ref="BE1075" si="10189">(AR1075*AZ1075+AS1075*AY1075+AT1075*AZ1078+AU1075*AY1078)</f>
        <v>-36.768424340510819</v>
      </c>
      <c r="BG1075" s="1">
        <v>1</v>
      </c>
      <c r="BH1075" s="7">
        <v>0</v>
      </c>
      <c r="BI1075" s="2">
        <v>0</v>
      </c>
      <c r="BJ1075" s="8">
        <v>0</v>
      </c>
      <c r="BK1075" s="20"/>
      <c r="BL1075" s="1">
        <f t="shared" ref="BL1075" si="10190">BB1075*BG1075+BD1075*BG1078-BC1075*BH1075-BE1075*BH1078</f>
        <v>144.66500626719281</v>
      </c>
      <c r="BM1075" s="9">
        <f t="shared" ref="BM1075" si="10191">(BB1075*BH1075+BC1075*BG1075+BD1075*BH1078+BE1075*BG1078)</f>
        <v>0</v>
      </c>
      <c r="BN1075" s="2">
        <f t="shared" ref="BN1075" si="10192">BB1075*BI1075+BD1075*BI1078-BC1075*BJ1075-BE1075*BJ1078</f>
        <v>0</v>
      </c>
      <c r="BO1075" s="8">
        <f t="shared" ref="BO1075" si="10193">(BB1075*BJ1075+BC1075*BI1075+BD1075*BJ1078+BE1075*BI1078)</f>
        <v>-36.768424340510819</v>
      </c>
      <c r="BP1075" s="20"/>
      <c r="BQ1075" s="16">
        <v>1</v>
      </c>
      <c r="BR1075" s="23">
        <v>0</v>
      </c>
      <c r="BS1075" s="14">
        <v>0</v>
      </c>
      <c r="BT1075" s="22">
        <v>0</v>
      </c>
      <c r="BV1075" s="1">
        <f t="shared" ref="BV1075" si="10194">BL1075*BQ1075+BN1075*BQ1078-BM1075*BR1075-BO1075*BR1078</f>
        <v>144.66500626719281</v>
      </c>
      <c r="BW1075" s="9">
        <f t="shared" ref="BW1075" si="10195">(BL1075*BR1075+BM1075*BQ1075+BN1075*BR1078+BO1075*BQ1078)</f>
        <v>-36.768424340510819</v>
      </c>
      <c r="BX1075" s="2">
        <f t="shared" ref="BX1075" si="10196">BL1075*BS1075+BN1075*BS1078-BM1075*BT1075-BO1075*BT1078</f>
        <v>0</v>
      </c>
      <c r="BY1075" s="8">
        <f t="shared" ref="BY1075" si="10197">(BL1075*BT1075+BM1075*BS1075+BN1075*BT1078+BO1075*BS1078)</f>
        <v>-36.768424340510819</v>
      </c>
      <c r="CA1075" s="28">
        <f t="shared" ref="CA1075" si="10198">20*LOG(((1+$BR$9)/$BR$9)/((BV1075+BV1078)^2+(BW1075+BW1078)^2)^0.5)</f>
        <v>-49.627656938071631</v>
      </c>
      <c r="CC1075" s="114">
        <f t="shared" ref="CC1075" si="10199">((BV1075^2+BW1075^2)^0.5)/((BV1078^2+BW1078^2)^0.5)</f>
        <v>0.25417884988713713</v>
      </c>
      <c r="CD1075" s="13"/>
      <c r="CE1075" s="33"/>
      <c r="CF1075" s="33"/>
      <c r="CG1075" s="33"/>
      <c r="CH1075" s="33"/>
    </row>
    <row r="1076" spans="2:86" ht="18.600000000000001" customHeight="1" thickBot="1">
      <c r="D1076" s="3"/>
      <c r="G1076" s="4"/>
      <c r="I1076" s="3"/>
      <c r="L1076" s="4"/>
      <c r="N1076" s="3"/>
      <c r="Q1076" s="4"/>
      <c r="S1076" s="3"/>
      <c r="V1076" s="4"/>
      <c r="X1076" s="3"/>
      <c r="AA1076" s="4"/>
      <c r="AC1076" s="3"/>
      <c r="AF1076" s="4"/>
      <c r="AH1076" s="3"/>
      <c r="AK1076" s="4"/>
      <c r="AM1076" s="3"/>
      <c r="AP1076" s="4"/>
      <c r="AR1076" s="3"/>
      <c r="AU1076" s="4"/>
      <c r="AW1076" s="3"/>
      <c r="AZ1076" s="4"/>
      <c r="BB1076" s="3"/>
      <c r="BE1076" s="4"/>
      <c r="BG1076" s="3"/>
      <c r="BJ1076" s="4"/>
      <c r="BL1076" s="3"/>
      <c r="BO1076" s="4"/>
      <c r="BQ1076" s="16"/>
      <c r="BR1076" s="14"/>
      <c r="BS1076" s="14"/>
      <c r="BT1076" s="17"/>
      <c r="BV1076" s="3"/>
      <c r="BY1076" s="4"/>
      <c r="CC1076" s="115"/>
      <c r="CD1076" s="13"/>
      <c r="CE1076" s="33"/>
      <c r="CF1076" s="33"/>
      <c r="CG1076" s="33"/>
      <c r="CH1076" s="33"/>
    </row>
    <row r="1077" spans="2:86" ht="18.600000000000001" customHeight="1" thickBot="1">
      <c r="D1077" s="271" t="s">
        <v>141</v>
      </c>
      <c r="E1077" s="272"/>
      <c r="F1077" s="273" t="s">
        <v>142</v>
      </c>
      <c r="G1077" s="274"/>
      <c r="H1077" s="237"/>
      <c r="I1077" s="271" t="s">
        <v>143</v>
      </c>
      <c r="J1077" s="272"/>
      <c r="K1077" s="273" t="s">
        <v>144</v>
      </c>
      <c r="L1077" s="274"/>
      <c r="N1077" s="262" t="s">
        <v>145</v>
      </c>
      <c r="O1077" s="263"/>
      <c r="P1077" s="264" t="s">
        <v>146</v>
      </c>
      <c r="Q1077" s="265"/>
      <c r="S1077" s="271" t="s">
        <v>147</v>
      </c>
      <c r="T1077" s="272"/>
      <c r="U1077" s="273" t="s">
        <v>148</v>
      </c>
      <c r="V1077" s="274"/>
      <c r="W1077" s="20"/>
      <c r="X1077" s="262" t="s">
        <v>149</v>
      </c>
      <c r="Y1077" s="263"/>
      <c r="Z1077" s="264" t="s">
        <v>150</v>
      </c>
      <c r="AA1077" s="265"/>
      <c r="AB1077" s="20"/>
      <c r="AC1077" s="271" t="s">
        <v>151</v>
      </c>
      <c r="AD1077" s="272"/>
      <c r="AE1077" s="273" t="s">
        <v>152</v>
      </c>
      <c r="AF1077" s="274"/>
      <c r="AG1077" s="20"/>
      <c r="AH1077" s="262" t="s">
        <v>153</v>
      </c>
      <c r="AI1077" s="263"/>
      <c r="AJ1077" s="264" t="s">
        <v>154</v>
      </c>
      <c r="AK1077" s="265"/>
      <c r="AL1077" s="20"/>
      <c r="AM1077" s="271" t="s">
        <v>155</v>
      </c>
      <c r="AN1077" s="272"/>
      <c r="AO1077" s="273" t="s">
        <v>156</v>
      </c>
      <c r="AP1077" s="274"/>
      <c r="AR1077" s="262" t="s">
        <v>157</v>
      </c>
      <c r="AS1077" s="263"/>
      <c r="AT1077" s="264" t="s">
        <v>158</v>
      </c>
      <c r="AU1077" s="265"/>
      <c r="AV1077" s="41"/>
      <c r="AW1077" s="271" t="s">
        <v>159</v>
      </c>
      <c r="AX1077" s="272"/>
      <c r="AY1077" s="273" t="s">
        <v>160</v>
      </c>
      <c r="AZ1077" s="274"/>
      <c r="BA1077" s="20"/>
      <c r="BB1077" s="262" t="s">
        <v>161</v>
      </c>
      <c r="BC1077" s="263"/>
      <c r="BD1077" s="264" t="s">
        <v>162</v>
      </c>
      <c r="BE1077" s="265"/>
      <c r="BF1077" s="41"/>
      <c r="BG1077" s="271" t="s">
        <v>163</v>
      </c>
      <c r="BH1077" s="272"/>
      <c r="BI1077" s="273" t="s">
        <v>164</v>
      </c>
      <c r="BJ1077" s="274"/>
      <c r="BK1077" s="41"/>
      <c r="BL1077" s="262" t="s">
        <v>165</v>
      </c>
      <c r="BM1077" s="263"/>
      <c r="BN1077" s="264" t="s">
        <v>166</v>
      </c>
      <c r="BO1077" s="265"/>
      <c r="BP1077" s="41"/>
      <c r="BQ1077" s="271" t="s">
        <v>167</v>
      </c>
      <c r="BR1077" s="272"/>
      <c r="BS1077" s="273" t="s">
        <v>168</v>
      </c>
      <c r="BT1077" s="274"/>
      <c r="BU1077" s="20"/>
      <c r="BV1077" s="262" t="s">
        <v>169</v>
      </c>
      <c r="BW1077" s="263"/>
      <c r="BX1077" s="264" t="s">
        <v>170</v>
      </c>
      <c r="BY1077" s="265"/>
      <c r="CA1077" s="55" t="s">
        <v>35</v>
      </c>
      <c r="CC1077" s="116" t="s">
        <v>75</v>
      </c>
      <c r="CD1077" s="13"/>
      <c r="CE1077" s="33"/>
      <c r="CF1077" s="33"/>
      <c r="CG1077" s="33"/>
      <c r="CH1077" s="33"/>
    </row>
    <row r="1078" spans="2:86" ht="18.600000000000001" customHeight="1" thickTop="1" thickBot="1">
      <c r="D1078" s="1">
        <v>0</v>
      </c>
      <c r="E1078" s="9">
        <f t="shared" ref="E1078" si="10200">$E$9*$B1075</f>
        <v>3.6245440000000002</v>
      </c>
      <c r="F1078" s="2">
        <v>1</v>
      </c>
      <c r="G1078" s="8">
        <v>0</v>
      </c>
      <c r="I1078" s="1">
        <v>0</v>
      </c>
      <c r="J1078" s="9">
        <v>0</v>
      </c>
      <c r="K1078" s="2">
        <v>1</v>
      </c>
      <c r="L1078" s="8">
        <v>0</v>
      </c>
      <c r="N1078" s="1">
        <f t="shared" ref="N1078" si="10201">D1078*I1075+F1078*I1078-E1078*J1075-G1078*J1078</f>
        <v>0</v>
      </c>
      <c r="O1078" s="9">
        <f t="shared" ref="O1078" si="10202">(D1078*J1075+E1078*I1075+F1078*J1078+G1078*I1078)</f>
        <v>3.6245440000000002</v>
      </c>
      <c r="P1078" s="2">
        <f t="shared" ref="P1078" si="10203">D1078*K1075+F1078*K1078-E1078*L1075-G1078*L1078</f>
        <v>12.137058768848357</v>
      </c>
      <c r="Q1078" s="8">
        <f t="shared" ref="Q1078" si="10204">(D1078*L1075+E1078*K1075+F1078*L1078+G1078*K1078)</f>
        <v>0</v>
      </c>
      <c r="S1078" s="1">
        <v>0</v>
      </c>
      <c r="T1078" s="9">
        <f t="shared" ref="T1078" si="10205">$T$9*$B1075</f>
        <v>4.6548040000000004</v>
      </c>
      <c r="U1078" s="2">
        <v>1</v>
      </c>
      <c r="V1078" s="8">
        <v>0</v>
      </c>
      <c r="X1078" s="1">
        <f t="shared" ref="X1078" si="10206">N1078*S1075+P1078*S1078-O1078*T1075-Q1078*T1078</f>
        <v>0</v>
      </c>
      <c r="Y1078" s="9">
        <f t="shared" ref="Y1078" si="10207">(N1078*T1075+O1078*S1075+P1078*T1078+Q1078*S1078)</f>
        <v>60.120173705470414</v>
      </c>
      <c r="Z1078" s="2">
        <f t="shared" ref="Z1078" si="10208">N1078*U1075+P1078*U1078-O1078*V1075-Q1078*V1078</f>
        <v>12.137058768848357</v>
      </c>
      <c r="AA1078" s="8">
        <f t="shared" ref="AA1078" si="10209">(N1078*V1075+O1078*U1075+P1078*V1078+Q1078*U1078)</f>
        <v>0</v>
      </c>
      <c r="AB1078" s="20"/>
      <c r="AC1078" s="1">
        <v>0</v>
      </c>
      <c r="AD1078" s="9">
        <v>0</v>
      </c>
      <c r="AE1078" s="2">
        <v>1</v>
      </c>
      <c r="AF1078" s="8">
        <v>0</v>
      </c>
      <c r="AH1078" s="1">
        <f t="shared" ref="AH1078" si="10210">X1078*AC1075+Z1078*AC1078-Y1078*AD1075-AA1078*AD1078</f>
        <v>0</v>
      </c>
      <c r="AI1078" s="9">
        <f t="shared" ref="AI1078" si="10211">(X1078*AD1075+Y1078*AC1075+Z1078*AD1078+AA1078*AC1078)</f>
        <v>60.120173705470414</v>
      </c>
      <c r="AJ1078" s="2">
        <f t="shared" ref="AJ1078" si="10212">X1078*AE1075+Z1078*AE1078-Y1078*AF1075-AA1078*AF1078</f>
        <v>34.69255510122413</v>
      </c>
      <c r="AK1078" s="8">
        <f t="shared" ref="AK1078" si="10213">(X1078*AF1075+Y1078*AE1075+Z1078*AF1078+AA1078*AE1078)</f>
        <v>0</v>
      </c>
      <c r="AM1078" s="1">
        <v>0</v>
      </c>
      <c r="AN1078" s="9">
        <f t="shared" ref="AN1078" si="10214">$AN$9*$B1075</f>
        <v>3.9356240000000002</v>
      </c>
      <c r="AO1078" s="2">
        <v>1</v>
      </c>
      <c r="AP1078" s="8">
        <v>0</v>
      </c>
      <c r="AR1078" s="1">
        <f t="shared" ref="AR1078" si="10215">AH1078*AM1075+AJ1078*AM1078-AI1078*AN1075-AK1078*AN1078</f>
        <v>0</v>
      </c>
      <c r="AS1078" s="9">
        <f t="shared" ref="AS1078" si="10216">(AH1078*AN1075+AI1078*AM1075+AJ1078*AN1078+AK1078*AM1078)</f>
        <v>196.65702618317056</v>
      </c>
      <c r="AT1078" s="2">
        <f t="shared" ref="AT1078" si="10217">AH1078*AO1075+AJ1078*AO1078-AI1078*AP1075-AK1078*AP1078</f>
        <v>34.69255510122413</v>
      </c>
      <c r="AU1078" s="8">
        <f t="shared" ref="AU1078" si="10218">(AH1078*AP1075+AI1078*AO1075+AJ1078*AP1078+AK1078*AO1078)</f>
        <v>0</v>
      </c>
      <c r="AV1078" s="20"/>
      <c r="AW1078" s="1">
        <v>0</v>
      </c>
      <c r="AX1078" s="9">
        <v>0</v>
      </c>
      <c r="AY1078" s="2">
        <v>1</v>
      </c>
      <c r="AZ1078" s="8">
        <v>0</v>
      </c>
      <c r="BB1078" s="1">
        <f t="shared" ref="BB1078" si="10219">AR1078*AW1075+AT1078*AW1078-AS1078*AX1075-AU1078*AX1078</f>
        <v>0</v>
      </c>
      <c r="BC1078" s="9">
        <f t="shared" ref="BC1078" si="10220">(AR1078*AX1075+AS1078*AW1075+AT1078*AX1078+AU1078*AW1078)</f>
        <v>196.65702618317056</v>
      </c>
      <c r="BD1078" s="2">
        <f t="shared" ref="BD1078" si="10221">AR1078*AY1075+AT1078*AY1078-AS1078*AZ1075-AU1078*AZ1078</f>
        <v>144.66221228694269</v>
      </c>
      <c r="BE1078" s="8">
        <f t="shared" ref="BE1078" si="10222">(AR1078*AZ1075+AS1078*AY1075+AT1078*AZ1078+AU1078*AY1078)</f>
        <v>0</v>
      </c>
      <c r="BG1078" s="1">
        <v>0</v>
      </c>
      <c r="BH1078" s="9">
        <f t="shared" ref="BH1078" si="10223">$BH$9*$B1075</f>
        <v>2.5748799999999998</v>
      </c>
      <c r="BI1078" s="2">
        <v>1</v>
      </c>
      <c r="BJ1078" s="8">
        <v>0</v>
      </c>
      <c r="BK1078" s="20"/>
      <c r="BL1078" s="1">
        <f t="shared" ref="BL1078" si="10224">BB1078*BG1075+BD1078*BG1078-BC1078*BH1075-BE1078*BH1078</f>
        <v>0</v>
      </c>
      <c r="BM1078" s="9">
        <f t="shared" ref="BM1078" si="10225">(BB1078*BH1075+BC1078*BG1075+BD1078*BH1078+BE1078*BG1078)</f>
        <v>569.14486335657352</v>
      </c>
      <c r="BN1078" s="2">
        <f t="shared" ref="BN1078" si="10226">BB1078*BI1075+BD1078*BI1078-BC1078*BJ1075-BE1078*BJ1078</f>
        <v>144.66221228694269</v>
      </c>
      <c r="BO1078" s="8">
        <f t="shared" ref="BO1078" si="10227">(BB1078*BJ1075+BC1078*BI1075+BD1078*BJ1078+BE1078*BI1078)</f>
        <v>0</v>
      </c>
      <c r="BP1078" s="20"/>
      <c r="BQ1078" s="18">
        <f t="shared" ref="BQ1078:BQ1141" si="10228">1/$BR$9</f>
        <v>1</v>
      </c>
      <c r="BR1078" s="25">
        <v>0</v>
      </c>
      <c r="BS1078" s="19">
        <v>1</v>
      </c>
      <c r="BT1078" s="24">
        <v>0</v>
      </c>
      <c r="BV1078" s="1">
        <f t="shared" ref="BV1078" si="10229">BL1078*BQ1075+BN1078*BQ1078-BM1078*BR1075-BO1078*BR1078</f>
        <v>144.66221228694269</v>
      </c>
      <c r="BW1078" s="9">
        <f t="shared" ref="BW1078" si="10230">(BL1078*BR1075+BM1078*BQ1075+BN1078*BR1078+BO1078*BQ1078)</f>
        <v>569.14486335657352</v>
      </c>
      <c r="BX1078" s="2">
        <f t="shared" ref="BX1078" si="10231">BL1078*BS1075+BN1078*BS1078-BM1078*BT1075-BO1078*BT1078</f>
        <v>144.66221228694269</v>
      </c>
      <c r="BY1078" s="8">
        <f t="shared" ref="BY1078" si="10232">(BL1078*BT1075+BM1078*BS1075+BN1078*BT1078+BO1078*BS1078)</f>
        <v>0</v>
      </c>
      <c r="CA1078" s="56">
        <f t="shared" ref="CA1078" si="10233">(180/PI())*ATAN(-1*(BW1075+BW1078)/(BV1075+BV1078))</f>
        <v>-61.477529662672431</v>
      </c>
      <c r="CC1078" s="117">
        <f t="shared" ref="CC1078" si="10234">20*LOG(((1-(10^(CA1075/20)^2)*(1-((1-CC1075)/(1+CC1075))^2))^0.5))</f>
        <v>-3.0584444926272498E-5</v>
      </c>
      <c r="CD1078" s="13"/>
      <c r="CE1078" s="33"/>
      <c r="CF1078" s="33"/>
      <c r="CG1078" s="33"/>
      <c r="CH1078" s="33"/>
    </row>
    <row r="1079" spans="2:86" ht="18.600000000000001" customHeight="1"/>
    <row r="1080" spans="2:86" ht="18.600000000000001" customHeight="1" thickBot="1">
      <c r="E1080" s="6" t="s">
        <v>3</v>
      </c>
      <c r="J1080" s="6" t="s">
        <v>5</v>
      </c>
      <c r="O1080" s="6" t="s">
        <v>10</v>
      </c>
      <c r="T1080" s="6" t="s">
        <v>6</v>
      </c>
      <c r="Y1080" s="6" t="s">
        <v>11</v>
      </c>
      <c r="AD1080" s="6" t="s">
        <v>12</v>
      </c>
      <c r="AI1080" s="6" t="s">
        <v>13</v>
      </c>
      <c r="AN1080" s="6" t="s">
        <v>14</v>
      </c>
      <c r="AS1080" s="6" t="s">
        <v>15</v>
      </c>
      <c r="AX1080" s="6" t="s">
        <v>19</v>
      </c>
      <c r="BC1080" s="6" t="s">
        <v>17</v>
      </c>
      <c r="BH1080" s="6" t="s">
        <v>20</v>
      </c>
      <c r="BM1080" s="6" t="s">
        <v>18</v>
      </c>
      <c r="BQ1080" s="26" t="s">
        <v>16</v>
      </c>
      <c r="BR1080" s="26"/>
      <c r="BS1080" s="21"/>
      <c r="BT1080" s="21"/>
      <c r="BU1080" s="21"/>
      <c r="BV1080" s="21"/>
      <c r="BW1080" s="26" t="s">
        <v>21</v>
      </c>
      <c r="BX1080" s="21"/>
      <c r="BY1080" s="21"/>
    </row>
    <row r="1081" spans="2:86" ht="18.600000000000001" customHeight="1" thickBot="1">
      <c r="B1081" s="11"/>
      <c r="D1081" s="266" t="s">
        <v>113</v>
      </c>
      <c r="E1081" s="267"/>
      <c r="F1081" s="268" t="s">
        <v>114</v>
      </c>
      <c r="G1081" s="269"/>
      <c r="H1081" s="237"/>
      <c r="I1081" s="262" t="s">
        <v>0</v>
      </c>
      <c r="J1081" s="263"/>
      <c r="K1081" s="264" t="s">
        <v>1</v>
      </c>
      <c r="L1081" s="265"/>
      <c r="M1081" s="21"/>
      <c r="N1081" s="262" t="s">
        <v>115</v>
      </c>
      <c r="O1081" s="263"/>
      <c r="P1081" s="264" t="s">
        <v>116</v>
      </c>
      <c r="Q1081" s="265"/>
      <c r="R1081" s="21"/>
      <c r="S1081" s="266" t="s">
        <v>117</v>
      </c>
      <c r="T1081" s="267"/>
      <c r="U1081" s="268" t="s">
        <v>118</v>
      </c>
      <c r="V1081" s="269"/>
      <c r="W1081" s="20"/>
      <c r="X1081" s="262" t="s">
        <v>119</v>
      </c>
      <c r="Y1081" s="263"/>
      <c r="Z1081" s="264" t="s">
        <v>120</v>
      </c>
      <c r="AA1081" s="265"/>
      <c r="AB1081" s="20"/>
      <c r="AC1081" s="262" t="s">
        <v>121</v>
      </c>
      <c r="AD1081" s="263"/>
      <c r="AE1081" s="264" t="s">
        <v>7</v>
      </c>
      <c r="AF1081" s="265"/>
      <c r="AG1081" s="20"/>
      <c r="AH1081" s="262" t="s">
        <v>122</v>
      </c>
      <c r="AI1081" s="263"/>
      <c r="AJ1081" s="264" t="s">
        <v>123</v>
      </c>
      <c r="AK1081" s="265"/>
      <c r="AL1081" s="20"/>
      <c r="AM1081" s="266" t="s">
        <v>124</v>
      </c>
      <c r="AN1081" s="267"/>
      <c r="AO1081" s="268" t="s">
        <v>125</v>
      </c>
      <c r="AP1081" s="269"/>
      <c r="AQ1081" s="21"/>
      <c r="AR1081" s="262" t="s">
        <v>126</v>
      </c>
      <c r="AS1081" s="263"/>
      <c r="AT1081" s="264" t="s">
        <v>2</v>
      </c>
      <c r="AU1081" s="265"/>
      <c r="AV1081" s="41"/>
      <c r="AW1081" s="262" t="s">
        <v>127</v>
      </c>
      <c r="AX1081" s="263"/>
      <c r="AY1081" s="264" t="s">
        <v>128</v>
      </c>
      <c r="AZ1081" s="265"/>
      <c r="BA1081" s="20"/>
      <c r="BB1081" s="262" t="s">
        <v>129</v>
      </c>
      <c r="BC1081" s="263"/>
      <c r="BD1081" s="264" t="s">
        <v>130</v>
      </c>
      <c r="BE1081" s="265"/>
      <c r="BF1081" s="41"/>
      <c r="BG1081" s="266" t="s">
        <v>131</v>
      </c>
      <c r="BH1081" s="267"/>
      <c r="BI1081" s="268" t="s">
        <v>132</v>
      </c>
      <c r="BJ1081" s="269"/>
      <c r="BK1081" s="41"/>
      <c r="BL1081" s="262" t="s">
        <v>133</v>
      </c>
      <c r="BM1081" s="263"/>
      <c r="BN1081" s="264" t="s">
        <v>134</v>
      </c>
      <c r="BO1081" s="265"/>
      <c r="BP1081" s="41"/>
      <c r="BQ1081" s="262" t="s">
        <v>135</v>
      </c>
      <c r="BR1081" s="263"/>
      <c r="BS1081" s="264" t="s">
        <v>136</v>
      </c>
      <c r="BT1081" s="265"/>
      <c r="BU1081" s="20"/>
      <c r="BV1081" s="262" t="s">
        <v>137</v>
      </c>
      <c r="BW1081" s="263"/>
      <c r="BX1081" s="264" t="s">
        <v>138</v>
      </c>
      <c r="BY1081" s="265"/>
      <c r="CA1081" s="27" t="s">
        <v>8</v>
      </c>
      <c r="CC1081" s="113" t="s">
        <v>74</v>
      </c>
      <c r="CD1081" s="13"/>
      <c r="CE1081" s="33"/>
      <c r="CF1081" s="33"/>
      <c r="CG1081" s="33"/>
      <c r="CH1081" s="33"/>
    </row>
    <row r="1082" spans="2:86" ht="18.600000000000001" customHeight="1" thickTop="1" thickBot="1">
      <c r="B1082" s="37">
        <v>3.1</v>
      </c>
      <c r="D1082" s="1">
        <v>1</v>
      </c>
      <c r="E1082" s="7">
        <v>0</v>
      </c>
      <c r="F1082" s="2">
        <v>0</v>
      </c>
      <c r="G1082" s="8">
        <v>0</v>
      </c>
      <c r="I1082" s="1">
        <v>1</v>
      </c>
      <c r="J1082" s="9">
        <v>0</v>
      </c>
      <c r="K1082" s="2">
        <v>0</v>
      </c>
      <c r="L1082" s="8">
        <f t="shared" ref="L1082:L1145" si="10235">IF(0=(1-$J$9*$K$9*$B1082^2),10^18,$B1082*$K$9/(1-$J$9*$K$9*$B1082^2))</f>
        <v>-3.020415720966668</v>
      </c>
      <c r="N1082" s="1">
        <f t="shared" ref="N1082" si="10236">D1082*I1082+F1082*I1085-E1082*J1082-G1082*J1085</f>
        <v>1</v>
      </c>
      <c r="O1082" s="9">
        <f t="shared" ref="O1082" si="10237">(D1082*J1082+E1082*I1082+F1082*J1085+G1082*I1085)</f>
        <v>0</v>
      </c>
      <c r="P1082" s="2">
        <f t="shared" ref="P1082" si="10238">D1082*K1082+F1082*K1085-E1082*L1082-G1082*L1085</f>
        <v>0</v>
      </c>
      <c r="Q1082" s="8">
        <f t="shared" ref="Q1082" si="10239">(D1082*L1082+E1082*K1082+F1082*L1085+G1082*K1085)</f>
        <v>-3.020415720966668</v>
      </c>
      <c r="S1082" s="1">
        <v>1</v>
      </c>
      <c r="T1082" s="7">
        <v>0</v>
      </c>
      <c r="U1082" s="2">
        <v>0</v>
      </c>
      <c r="V1082" s="8">
        <v>0</v>
      </c>
      <c r="X1082" s="1">
        <f t="shared" ref="X1082" si="10240">N1082*S1082+P1082*S1085-O1082*T1082-Q1082*T1085</f>
        <v>15.15073826520047</v>
      </c>
      <c r="Y1082" s="9">
        <f t="shared" ref="Y1082" si="10241">(N1082*T1082+O1082*S1082+P1082*T1085+Q1082*S1085)</f>
        <v>0</v>
      </c>
      <c r="Z1082" s="2">
        <f t="shared" ref="Z1082" si="10242">N1082*U1082+P1082*U1085-O1082*V1082-Q1082*V1085</f>
        <v>0</v>
      </c>
      <c r="AA1082" s="8">
        <f t="shared" ref="AA1082" si="10243">(N1082*V1082+O1082*U1082+P1082*V1085+Q1082*U1085)</f>
        <v>-3.020415720966668</v>
      </c>
      <c r="AB1082" s="20"/>
      <c r="AC1082" s="1">
        <v>1</v>
      </c>
      <c r="AD1082" s="9">
        <v>0</v>
      </c>
      <c r="AE1082" s="2">
        <v>0</v>
      </c>
      <c r="AF1082" s="8">
        <f t="shared" ref="AF1082:AF1145" si="10244">IF(0=(1-$AE$9*$AD$9*$B1082^2),10^18,$B1082*$AE$9/(1-$AE$9*$AD$9*$B1082^2))</f>
        <v>-0.371948171385524</v>
      </c>
      <c r="AH1082" s="1">
        <f t="shared" ref="AH1082" si="10245">X1082*AC1082+Z1082*AC1085-Y1082*AD1082-AA1082*AD1085</f>
        <v>15.15073826520047</v>
      </c>
      <c r="AI1082" s="9">
        <f t="shared" ref="AI1082" si="10246">(X1082*AD1082+Y1082*AC1082+Z1082*AD1085+AA1082*AC1085)</f>
        <v>0</v>
      </c>
      <c r="AJ1082" s="2">
        <f t="shared" ref="AJ1082" si="10247">X1082*AE1082+Z1082*AE1085-Y1082*AF1082-AA1082*AF1085</f>
        <v>0</v>
      </c>
      <c r="AK1082" s="8">
        <f t="shared" ref="AK1082" si="10248">(X1082*AF1082+Y1082*AE1082+Z1082*AF1085+AA1082*AE1085)</f>
        <v>-8.6557051138486685</v>
      </c>
      <c r="AM1082" s="1">
        <v>1</v>
      </c>
      <c r="AN1082" s="7">
        <v>0</v>
      </c>
      <c r="AO1082" s="2">
        <v>0</v>
      </c>
      <c r="AP1082" s="8">
        <v>0</v>
      </c>
      <c r="AR1082" s="1">
        <f t="shared" ref="AR1082" si="10249">AH1082*AM1082+AJ1082*AM1085-AI1082*AN1082-AK1082*AN1085</f>
        <v>49.43754424807554</v>
      </c>
      <c r="AS1082" s="9">
        <f t="shared" ref="AS1082" si="10250">(AH1082*AN1082+AI1082*AM1082+AJ1082*AN1085+AK1082*AM1085)</f>
        <v>0</v>
      </c>
      <c r="AT1082" s="2">
        <f t="shared" ref="AT1082" si="10251">AH1082*AO1082+AJ1082*AO1085-AI1082*AP1082-AK1082*AP1085</f>
        <v>0</v>
      </c>
      <c r="AU1082" s="8">
        <f t="shared" ref="AU1082" si="10252">(AH1082*AP1082+AI1082*AO1082+AJ1082*AP1085+AK1082*AO1085)</f>
        <v>-8.6557051138486685</v>
      </c>
      <c r="AV1082" s="20"/>
      <c r="AW1082" s="1">
        <v>1</v>
      </c>
      <c r="AX1082" s="9">
        <v>0</v>
      </c>
      <c r="AY1082" s="2">
        <v>0</v>
      </c>
      <c r="AZ1082" s="8">
        <f t="shared" ref="AZ1082:AZ1145" si="10253">IF(0=(1-$AX$9*$AY$9*$B1082^2),10^18,$B1082*$AY$9/(1-$AX$9*$AY$9*$B1082^2))</f>
        <v>-0.55397388887666776</v>
      </c>
      <c r="BB1082" s="1">
        <f t="shared" ref="BB1082" si="10254">AR1082*AW1082+AT1082*AW1085-AS1082*AX1082-AU1082*AX1085</f>
        <v>49.43754424807554</v>
      </c>
      <c r="BC1082" s="9">
        <f t="shared" ref="BC1082" si="10255">(AR1082*AX1082+AS1082*AW1082+AT1082*AX1085+AU1082*AW1085)</f>
        <v>0</v>
      </c>
      <c r="BD1082" s="2">
        <f t="shared" ref="BD1082" si="10256">AR1082*AY1082+AT1082*AY1085-AS1082*AZ1082-AU1082*AZ1085</f>
        <v>0</v>
      </c>
      <c r="BE1082" s="8">
        <f t="shared" ref="BE1082" si="10257">(AR1082*AZ1082+AS1082*AY1082+AT1082*AZ1085+AU1082*AY1085)</f>
        <v>-36.042813757467414</v>
      </c>
      <c r="BG1082" s="1">
        <v>1</v>
      </c>
      <c r="BH1082" s="7">
        <v>0</v>
      </c>
      <c r="BI1082" s="2">
        <v>0</v>
      </c>
      <c r="BJ1082" s="8">
        <v>0</v>
      </c>
      <c r="BK1082" s="20"/>
      <c r="BL1082" s="1">
        <f t="shared" ref="BL1082" si="10258">BB1082*BG1082+BD1082*BG1085-BC1082*BH1082-BE1082*BH1085</f>
        <v>142.8461003819281</v>
      </c>
      <c r="BM1082" s="9">
        <f t="shared" ref="BM1082" si="10259">(BB1082*BH1082+BC1082*BG1082+BD1082*BH1085+BE1082*BG1085)</f>
        <v>0</v>
      </c>
      <c r="BN1082" s="2">
        <f t="shared" ref="BN1082" si="10260">BB1082*BI1082+BD1082*BI1085-BC1082*BJ1082-BE1082*BJ1085</f>
        <v>0</v>
      </c>
      <c r="BO1082" s="8">
        <f t="shared" ref="BO1082" si="10261">(BB1082*BJ1082+BC1082*BI1082+BD1082*BJ1085+BE1082*BI1085)</f>
        <v>-36.042813757467414</v>
      </c>
      <c r="BP1082" s="20"/>
      <c r="BQ1082" s="16">
        <v>1</v>
      </c>
      <c r="BR1082" s="23">
        <v>0</v>
      </c>
      <c r="BS1082" s="14">
        <v>0</v>
      </c>
      <c r="BT1082" s="22">
        <v>0</v>
      </c>
      <c r="BV1082" s="1">
        <f t="shared" ref="BV1082" si="10262">BL1082*BQ1082+BN1082*BQ1085-BM1082*BR1082-BO1082*BR1085</f>
        <v>142.8461003819281</v>
      </c>
      <c r="BW1082" s="9">
        <f t="shared" ref="BW1082" si="10263">(BL1082*BR1082+BM1082*BQ1082+BN1082*BR1085+BO1082*BQ1085)</f>
        <v>-36.042813757467414</v>
      </c>
      <c r="BX1082" s="2">
        <f t="shared" ref="BX1082" si="10264">BL1082*BS1082+BN1082*BS1085-BM1082*BT1082-BO1082*BT1085</f>
        <v>0</v>
      </c>
      <c r="BY1082" s="8">
        <f t="shared" ref="BY1082" si="10265">(BL1082*BT1082+BM1082*BS1082+BN1082*BT1085+BO1082*BS1085)</f>
        <v>-36.042813757467414</v>
      </c>
      <c r="CA1082" s="28">
        <f t="shared" ref="CA1082" si="10266">20*LOG(((1+$BR$9)/$BR$9)/((BV1082+BV1085)^2+(BW1082+BW1085)^2)^0.5)</f>
        <v>-49.573349554408424</v>
      </c>
      <c r="CC1082" s="114">
        <f t="shared" ref="CC1082" si="10267">((BV1082^2+BW1082^2)^0.5)/((BV1085^2+BW1085^2)^0.5)</f>
        <v>0.25233568481376473</v>
      </c>
      <c r="CD1082" s="13"/>
      <c r="CE1082" s="33"/>
      <c r="CF1082" s="33"/>
      <c r="CG1082" s="33"/>
      <c r="CH1082" s="33"/>
    </row>
    <row r="1083" spans="2:86" ht="18.600000000000001" customHeight="1" thickBot="1">
      <c r="D1083" s="3"/>
      <c r="G1083" s="4"/>
      <c r="I1083" s="3"/>
      <c r="L1083" s="4"/>
      <c r="N1083" s="3"/>
      <c r="Q1083" s="4"/>
      <c r="S1083" s="3"/>
      <c r="V1083" s="4"/>
      <c r="X1083" s="3"/>
      <c r="AA1083" s="4"/>
      <c r="AC1083" s="3"/>
      <c r="AF1083" s="4"/>
      <c r="AH1083" s="3"/>
      <c r="AK1083" s="4"/>
      <c r="AM1083" s="3"/>
      <c r="AP1083" s="4"/>
      <c r="AR1083" s="3"/>
      <c r="AU1083" s="4"/>
      <c r="AW1083" s="3"/>
      <c r="AZ1083" s="4"/>
      <c r="BB1083" s="3"/>
      <c r="BE1083" s="4"/>
      <c r="BG1083" s="3"/>
      <c r="BJ1083" s="4"/>
      <c r="BL1083" s="3"/>
      <c r="BO1083" s="4"/>
      <c r="BQ1083" s="16"/>
      <c r="BR1083" s="14"/>
      <c r="BS1083" s="14"/>
      <c r="BT1083" s="17"/>
      <c r="BV1083" s="3"/>
      <c r="BY1083" s="4"/>
      <c r="CC1083" s="115"/>
      <c r="CD1083" s="13"/>
      <c r="CE1083" s="33"/>
      <c r="CF1083" s="33"/>
      <c r="CG1083" s="33"/>
      <c r="CH1083" s="33"/>
    </row>
    <row r="1084" spans="2:86" ht="18.600000000000001" customHeight="1" thickBot="1">
      <c r="D1084" s="271" t="s">
        <v>141</v>
      </c>
      <c r="E1084" s="272"/>
      <c r="F1084" s="273" t="s">
        <v>142</v>
      </c>
      <c r="G1084" s="274"/>
      <c r="H1084" s="237"/>
      <c r="I1084" s="271" t="s">
        <v>143</v>
      </c>
      <c r="J1084" s="272"/>
      <c r="K1084" s="273" t="s">
        <v>144</v>
      </c>
      <c r="L1084" s="274"/>
      <c r="N1084" s="262" t="s">
        <v>145</v>
      </c>
      <c r="O1084" s="263"/>
      <c r="P1084" s="264" t="s">
        <v>146</v>
      </c>
      <c r="Q1084" s="265"/>
      <c r="S1084" s="271" t="s">
        <v>147</v>
      </c>
      <c r="T1084" s="272"/>
      <c r="U1084" s="273" t="s">
        <v>148</v>
      </c>
      <c r="V1084" s="274"/>
      <c r="W1084" s="20"/>
      <c r="X1084" s="262" t="s">
        <v>149</v>
      </c>
      <c r="Y1084" s="263"/>
      <c r="Z1084" s="264" t="s">
        <v>150</v>
      </c>
      <c r="AA1084" s="265"/>
      <c r="AB1084" s="20"/>
      <c r="AC1084" s="271" t="s">
        <v>151</v>
      </c>
      <c r="AD1084" s="272"/>
      <c r="AE1084" s="273" t="s">
        <v>152</v>
      </c>
      <c r="AF1084" s="274"/>
      <c r="AG1084" s="20"/>
      <c r="AH1084" s="262" t="s">
        <v>153</v>
      </c>
      <c r="AI1084" s="263"/>
      <c r="AJ1084" s="264" t="s">
        <v>154</v>
      </c>
      <c r="AK1084" s="265"/>
      <c r="AL1084" s="20"/>
      <c r="AM1084" s="271" t="s">
        <v>155</v>
      </c>
      <c r="AN1084" s="272"/>
      <c r="AO1084" s="273" t="s">
        <v>156</v>
      </c>
      <c r="AP1084" s="274"/>
      <c r="AR1084" s="262" t="s">
        <v>157</v>
      </c>
      <c r="AS1084" s="263"/>
      <c r="AT1084" s="264" t="s">
        <v>158</v>
      </c>
      <c r="AU1084" s="265"/>
      <c r="AV1084" s="41"/>
      <c r="AW1084" s="271" t="s">
        <v>159</v>
      </c>
      <c r="AX1084" s="272"/>
      <c r="AY1084" s="273" t="s">
        <v>160</v>
      </c>
      <c r="AZ1084" s="274"/>
      <c r="BA1084" s="20"/>
      <c r="BB1084" s="262" t="s">
        <v>161</v>
      </c>
      <c r="BC1084" s="263"/>
      <c r="BD1084" s="264" t="s">
        <v>162</v>
      </c>
      <c r="BE1084" s="265"/>
      <c r="BF1084" s="41"/>
      <c r="BG1084" s="271" t="s">
        <v>163</v>
      </c>
      <c r="BH1084" s="272"/>
      <c r="BI1084" s="273" t="s">
        <v>164</v>
      </c>
      <c r="BJ1084" s="274"/>
      <c r="BK1084" s="41"/>
      <c r="BL1084" s="262" t="s">
        <v>165</v>
      </c>
      <c r="BM1084" s="263"/>
      <c r="BN1084" s="264" t="s">
        <v>166</v>
      </c>
      <c r="BO1084" s="265"/>
      <c r="BP1084" s="41"/>
      <c r="BQ1084" s="271" t="s">
        <v>167</v>
      </c>
      <c r="BR1084" s="272"/>
      <c r="BS1084" s="273" t="s">
        <v>168</v>
      </c>
      <c r="BT1084" s="274"/>
      <c r="BU1084" s="20"/>
      <c r="BV1084" s="262" t="s">
        <v>169</v>
      </c>
      <c r="BW1084" s="263"/>
      <c r="BX1084" s="264" t="s">
        <v>170</v>
      </c>
      <c r="BY1084" s="265"/>
      <c r="CA1084" s="55" t="s">
        <v>35</v>
      </c>
      <c r="CC1084" s="116" t="s">
        <v>75</v>
      </c>
      <c r="CD1084" s="13"/>
      <c r="CE1084" s="33"/>
      <c r="CF1084" s="33"/>
      <c r="CG1084" s="33"/>
      <c r="CH1084" s="33"/>
    </row>
    <row r="1085" spans="2:86" ht="18.600000000000001" customHeight="1" thickTop="1" thickBot="1">
      <c r="D1085" s="1">
        <v>0</v>
      </c>
      <c r="E1085" s="9">
        <f t="shared" ref="E1085" si="10268">$E$9*$B1082</f>
        <v>3.6480800000000002</v>
      </c>
      <c r="F1085" s="2">
        <v>1</v>
      </c>
      <c r="G1085" s="8">
        <v>0</v>
      </c>
      <c r="I1085" s="1">
        <v>0</v>
      </c>
      <c r="J1085" s="9">
        <v>0</v>
      </c>
      <c r="K1085" s="2">
        <v>1</v>
      </c>
      <c r="L1085" s="8">
        <v>0</v>
      </c>
      <c r="N1085" s="1">
        <f t="shared" ref="N1085" si="10269">D1085*I1082+F1085*I1085-E1085*J1082-G1085*J1085</f>
        <v>0</v>
      </c>
      <c r="O1085" s="9">
        <f t="shared" ref="O1085" si="10270">(D1085*J1082+E1085*I1082+F1085*J1085+G1085*I1085)</f>
        <v>3.6480800000000002</v>
      </c>
      <c r="P1085" s="2">
        <f t="shared" ref="P1085" si="10271">D1085*K1082+F1085*K1085-E1085*L1082-G1085*L1085</f>
        <v>12.018718183344083</v>
      </c>
      <c r="Q1085" s="8">
        <f t="shared" ref="Q1085" si="10272">(D1085*L1082+E1085*K1082+F1085*L1085+G1085*K1085)</f>
        <v>0</v>
      </c>
      <c r="S1085" s="1">
        <v>0</v>
      </c>
      <c r="T1085" s="9">
        <f t="shared" ref="T1085" si="10273">$T$9*$B1082</f>
        <v>4.6850300000000002</v>
      </c>
      <c r="U1085" s="2">
        <v>1</v>
      </c>
      <c r="V1085" s="8">
        <v>0</v>
      </c>
      <c r="X1085" s="1">
        <f t="shared" ref="X1085" si="10274">N1085*S1082+P1085*S1085-O1085*T1082-Q1085*T1085</f>
        <v>0</v>
      </c>
      <c r="Y1085" s="9">
        <f t="shared" ref="Y1085" si="10275">(N1085*T1082+O1085*S1082+P1085*T1085+Q1085*S1085)</f>
        <v>59.956135250512531</v>
      </c>
      <c r="Z1085" s="2">
        <f t="shared" ref="Z1085" si="10276">N1085*U1082+P1085*U1085-O1085*V1082-Q1085*V1085</f>
        <v>12.018718183344083</v>
      </c>
      <c r="AA1085" s="8">
        <f t="shared" ref="AA1085" si="10277">(N1085*V1082+O1085*U1082+P1085*V1085+Q1085*U1085)</f>
        <v>0</v>
      </c>
      <c r="AB1085" s="20"/>
      <c r="AC1085" s="1">
        <v>0</v>
      </c>
      <c r="AD1085" s="9">
        <v>0</v>
      </c>
      <c r="AE1085" s="2">
        <v>1</v>
      </c>
      <c r="AF1085" s="8">
        <v>0</v>
      </c>
      <c r="AH1085" s="1">
        <f t="shared" ref="AH1085" si="10278">X1085*AC1082+Z1085*AC1085-Y1085*AD1082-AA1085*AD1085</f>
        <v>0</v>
      </c>
      <c r="AI1085" s="9">
        <f t="shared" ref="AI1085" si="10279">(X1085*AD1082+Y1085*AC1082+Z1085*AD1085+AA1085*AC1085)</f>
        <v>59.956135250512531</v>
      </c>
      <c r="AJ1085" s="2">
        <f t="shared" ref="AJ1085" si="10280">X1085*AE1082+Z1085*AE1085-Y1085*AF1082-AA1085*AF1085</f>
        <v>34.319293053115373</v>
      </c>
      <c r="AK1085" s="8">
        <f t="shared" ref="AK1085" si="10281">(X1085*AF1082+Y1085*AE1082+Z1085*AF1085+AA1085*AE1085)</f>
        <v>0</v>
      </c>
      <c r="AM1085" s="1">
        <v>0</v>
      </c>
      <c r="AN1085" s="9">
        <f t="shared" ref="AN1085" si="10282">$AN$9*$B1082</f>
        <v>3.9611800000000001</v>
      </c>
      <c r="AO1085" s="2">
        <v>1</v>
      </c>
      <c r="AP1085" s="8">
        <v>0</v>
      </c>
      <c r="AR1085" s="1">
        <f t="shared" ref="AR1085" si="10283">AH1085*AM1082+AJ1085*AM1085-AI1085*AN1082-AK1085*AN1085</f>
        <v>0</v>
      </c>
      <c r="AS1085" s="9">
        <f t="shared" ref="AS1085" si="10284">(AH1085*AN1082+AI1085*AM1082+AJ1085*AN1085+AK1085*AM1085)</f>
        <v>195.90103250665209</v>
      </c>
      <c r="AT1085" s="2">
        <f t="shared" ref="AT1085" si="10285">AH1085*AO1082+AJ1085*AO1085-AI1085*AP1082-AK1085*AP1085</f>
        <v>34.319293053115373</v>
      </c>
      <c r="AU1085" s="8">
        <f t="shared" ref="AU1085" si="10286">(AH1085*AP1082+AI1085*AO1082+AJ1085*AP1085+AK1085*AO1085)</f>
        <v>0</v>
      </c>
      <c r="AV1085" s="20"/>
      <c r="AW1085" s="1">
        <v>0</v>
      </c>
      <c r="AX1085" s="9">
        <v>0</v>
      </c>
      <c r="AY1085" s="2">
        <v>1</v>
      </c>
      <c r="AZ1085" s="8">
        <v>0</v>
      </c>
      <c r="BB1085" s="1">
        <f t="shared" ref="BB1085" si="10287">AR1085*AW1082+AT1085*AW1085-AS1085*AX1082-AU1085*AX1085</f>
        <v>0</v>
      </c>
      <c r="BC1085" s="9">
        <f t="shared" ref="BC1085" si="10288">(AR1085*AX1082+AS1085*AW1082+AT1085*AX1085+AU1085*AW1085)</f>
        <v>195.90103250665209</v>
      </c>
      <c r="BD1085" s="2">
        <f t="shared" ref="BD1085" si="10289">AR1085*AY1082+AT1085*AY1085-AS1085*AZ1082-AU1085*AZ1085</f>
        <v>142.84334986577994</v>
      </c>
      <c r="BE1085" s="8">
        <f t="shared" ref="BE1085" si="10290">(AR1085*AZ1082+AS1085*AY1082+AT1085*AZ1085+AU1085*AY1085)</f>
        <v>0</v>
      </c>
      <c r="BG1085" s="1">
        <v>0</v>
      </c>
      <c r="BH1085" s="9">
        <f t="shared" ref="BH1085" si="10291">$BH$9*$B1082</f>
        <v>2.5916000000000001</v>
      </c>
      <c r="BI1085" s="2">
        <v>1</v>
      </c>
      <c r="BJ1085" s="8">
        <v>0</v>
      </c>
      <c r="BK1085" s="20"/>
      <c r="BL1085" s="1">
        <f t="shared" ref="BL1085" si="10292">BB1085*BG1082+BD1085*BG1085-BC1085*BH1082-BE1085*BH1085</f>
        <v>0</v>
      </c>
      <c r="BM1085" s="9">
        <f t="shared" ref="BM1085" si="10293">(BB1085*BH1082+BC1085*BG1082+BD1085*BH1085+BE1085*BG1085)</f>
        <v>566.0938580188074</v>
      </c>
      <c r="BN1085" s="2">
        <f t="shared" ref="BN1085" si="10294">BB1085*BI1082+BD1085*BI1085-BC1085*BJ1082-BE1085*BJ1085</f>
        <v>142.84334986577994</v>
      </c>
      <c r="BO1085" s="8">
        <f t="shared" ref="BO1085" si="10295">(BB1085*BJ1082+BC1085*BI1082+BD1085*BJ1085+BE1085*BI1085)</f>
        <v>0</v>
      </c>
      <c r="BP1085" s="20"/>
      <c r="BQ1085" s="18">
        <f t="shared" ref="BQ1085:BQ1148" si="10296">1/$BR$9</f>
        <v>1</v>
      </c>
      <c r="BR1085" s="25">
        <v>0</v>
      </c>
      <c r="BS1085" s="19">
        <v>1</v>
      </c>
      <c r="BT1085" s="24">
        <v>0</v>
      </c>
      <c r="BV1085" s="1">
        <f t="shared" ref="BV1085" si="10297">BL1085*BQ1082+BN1085*BQ1085-BM1085*BR1082-BO1085*BR1085</f>
        <v>142.84334986577994</v>
      </c>
      <c r="BW1085" s="9">
        <f t="shared" ref="BW1085" si="10298">(BL1085*BR1082+BM1085*BQ1082+BN1085*BR1085+BO1085*BQ1085)</f>
        <v>566.0938580188074</v>
      </c>
      <c r="BX1085" s="2">
        <f t="shared" ref="BX1085" si="10299">BL1085*BS1082+BN1085*BS1085-BM1085*BT1082-BO1085*BT1085</f>
        <v>142.84334986577994</v>
      </c>
      <c r="BY1085" s="8">
        <f t="shared" ref="BY1085" si="10300">(BL1085*BT1082+BM1085*BS1082+BN1085*BT1085+BO1085*BS1085)</f>
        <v>0</v>
      </c>
      <c r="CA1085" s="56">
        <f t="shared" ref="CA1085" si="10301">(180/PI())*ATAN(-1*(BW1082+BW1085)/(BV1082+BV1085))</f>
        <v>-61.676007897845629</v>
      </c>
      <c r="CC1085" s="117">
        <f t="shared" ref="CC1085" si="10302">20*LOG(((1-(10^(CA1082/20)^2)*(1-((1-CC1082)/(1+CC1082))^2))^0.5))</f>
        <v>-3.0835290853157929E-5</v>
      </c>
      <c r="CD1085" s="13"/>
      <c r="CE1085" s="33"/>
      <c r="CF1085" s="33"/>
      <c r="CG1085" s="33"/>
      <c r="CH1085" s="33"/>
    </row>
    <row r="1086" spans="2:86" ht="18.600000000000001" customHeight="1"/>
    <row r="1087" spans="2:86" ht="18.600000000000001" customHeight="1" thickBot="1">
      <c r="E1087" s="6" t="s">
        <v>3</v>
      </c>
      <c r="J1087" s="6" t="s">
        <v>5</v>
      </c>
      <c r="O1087" s="6" t="s">
        <v>10</v>
      </c>
      <c r="T1087" s="6" t="s">
        <v>6</v>
      </c>
      <c r="Y1087" s="6" t="s">
        <v>11</v>
      </c>
      <c r="AD1087" s="6" t="s">
        <v>12</v>
      </c>
      <c r="AI1087" s="6" t="s">
        <v>13</v>
      </c>
      <c r="AN1087" s="6" t="s">
        <v>14</v>
      </c>
      <c r="AS1087" s="6" t="s">
        <v>15</v>
      </c>
      <c r="AX1087" s="6" t="s">
        <v>19</v>
      </c>
      <c r="BC1087" s="6" t="s">
        <v>17</v>
      </c>
      <c r="BH1087" s="6" t="s">
        <v>20</v>
      </c>
      <c r="BM1087" s="6" t="s">
        <v>18</v>
      </c>
      <c r="BQ1087" s="26" t="s">
        <v>16</v>
      </c>
      <c r="BR1087" s="26"/>
      <c r="BS1087" s="21"/>
      <c r="BT1087" s="21"/>
      <c r="BU1087" s="21"/>
      <c r="BV1087" s="21"/>
      <c r="BW1087" s="26" t="s">
        <v>21</v>
      </c>
      <c r="BX1087" s="21"/>
      <c r="BY1087" s="21"/>
    </row>
    <row r="1088" spans="2:86" ht="18.600000000000001" customHeight="1" thickBot="1">
      <c r="B1088" s="11"/>
      <c r="D1088" s="266" t="s">
        <v>113</v>
      </c>
      <c r="E1088" s="267"/>
      <c r="F1088" s="268" t="s">
        <v>114</v>
      </c>
      <c r="G1088" s="269"/>
      <c r="H1088" s="237"/>
      <c r="I1088" s="262" t="s">
        <v>0</v>
      </c>
      <c r="J1088" s="263"/>
      <c r="K1088" s="264" t="s">
        <v>1</v>
      </c>
      <c r="L1088" s="265"/>
      <c r="M1088" s="21"/>
      <c r="N1088" s="262" t="s">
        <v>115</v>
      </c>
      <c r="O1088" s="263"/>
      <c r="P1088" s="264" t="s">
        <v>116</v>
      </c>
      <c r="Q1088" s="265"/>
      <c r="R1088" s="21"/>
      <c r="S1088" s="266" t="s">
        <v>117</v>
      </c>
      <c r="T1088" s="267"/>
      <c r="U1088" s="268" t="s">
        <v>118</v>
      </c>
      <c r="V1088" s="269"/>
      <c r="W1088" s="20"/>
      <c r="X1088" s="262" t="s">
        <v>119</v>
      </c>
      <c r="Y1088" s="263"/>
      <c r="Z1088" s="264" t="s">
        <v>120</v>
      </c>
      <c r="AA1088" s="265"/>
      <c r="AB1088" s="20"/>
      <c r="AC1088" s="262" t="s">
        <v>121</v>
      </c>
      <c r="AD1088" s="263"/>
      <c r="AE1088" s="264" t="s">
        <v>7</v>
      </c>
      <c r="AF1088" s="265"/>
      <c r="AG1088" s="20"/>
      <c r="AH1088" s="262" t="s">
        <v>122</v>
      </c>
      <c r="AI1088" s="263"/>
      <c r="AJ1088" s="264" t="s">
        <v>123</v>
      </c>
      <c r="AK1088" s="265"/>
      <c r="AL1088" s="20"/>
      <c r="AM1088" s="266" t="s">
        <v>124</v>
      </c>
      <c r="AN1088" s="267"/>
      <c r="AO1088" s="268" t="s">
        <v>125</v>
      </c>
      <c r="AP1088" s="269"/>
      <c r="AQ1088" s="21"/>
      <c r="AR1088" s="262" t="s">
        <v>126</v>
      </c>
      <c r="AS1088" s="263"/>
      <c r="AT1088" s="264" t="s">
        <v>2</v>
      </c>
      <c r="AU1088" s="265"/>
      <c r="AV1088" s="41"/>
      <c r="AW1088" s="262" t="s">
        <v>127</v>
      </c>
      <c r="AX1088" s="263"/>
      <c r="AY1088" s="264" t="s">
        <v>128</v>
      </c>
      <c r="AZ1088" s="265"/>
      <c r="BA1088" s="20"/>
      <c r="BB1088" s="262" t="s">
        <v>129</v>
      </c>
      <c r="BC1088" s="263"/>
      <c r="BD1088" s="264" t="s">
        <v>130</v>
      </c>
      <c r="BE1088" s="265"/>
      <c r="BF1088" s="41"/>
      <c r="BG1088" s="266" t="s">
        <v>131</v>
      </c>
      <c r="BH1088" s="267"/>
      <c r="BI1088" s="268" t="s">
        <v>132</v>
      </c>
      <c r="BJ1088" s="269"/>
      <c r="BK1088" s="41"/>
      <c r="BL1088" s="262" t="s">
        <v>133</v>
      </c>
      <c r="BM1088" s="263"/>
      <c r="BN1088" s="264" t="s">
        <v>134</v>
      </c>
      <c r="BO1088" s="265"/>
      <c r="BP1088" s="41"/>
      <c r="BQ1088" s="262" t="s">
        <v>135</v>
      </c>
      <c r="BR1088" s="263"/>
      <c r="BS1088" s="264" t="s">
        <v>136</v>
      </c>
      <c r="BT1088" s="265"/>
      <c r="BU1088" s="20"/>
      <c r="BV1088" s="262" t="s">
        <v>137</v>
      </c>
      <c r="BW1088" s="263"/>
      <c r="BX1088" s="264" t="s">
        <v>138</v>
      </c>
      <c r="BY1088" s="265"/>
      <c r="CA1088" s="27" t="s">
        <v>8</v>
      </c>
      <c r="CC1088" s="113" t="s">
        <v>74</v>
      </c>
      <c r="CD1088" s="13"/>
      <c r="CE1088" s="33"/>
      <c r="CF1088" s="33"/>
      <c r="CG1088" s="33"/>
      <c r="CH1088" s="33"/>
    </row>
    <row r="1089" spans="2:86" ht="18.600000000000001" customHeight="1" thickTop="1" thickBot="1">
      <c r="B1089" s="37">
        <v>3.12</v>
      </c>
      <c r="D1089" s="1">
        <v>1</v>
      </c>
      <c r="E1089" s="7">
        <v>0</v>
      </c>
      <c r="F1089" s="2">
        <v>0</v>
      </c>
      <c r="G1089" s="8">
        <v>0</v>
      </c>
      <c r="I1089" s="1">
        <v>1</v>
      </c>
      <c r="J1089" s="9">
        <v>0</v>
      </c>
      <c r="K1089" s="2">
        <v>0</v>
      </c>
      <c r="L1089" s="8">
        <f t="shared" ref="L1089:L1152" si="10303">IF(0=(1-$J$9*$K$9*$B1089^2),10^18,$B1089*$K$9/(1-$J$9*$K$9*$B1089^2))</f>
        <v>-2.9700992590691686</v>
      </c>
      <c r="N1089" s="1">
        <f t="shared" ref="N1089" si="10304">D1089*I1089+F1089*I1092-E1089*J1089-G1089*J1092</f>
        <v>1</v>
      </c>
      <c r="O1089" s="9">
        <f t="shared" ref="O1089" si="10305">(D1089*J1089+E1089*I1089+F1089*J1092+G1089*I1092)</f>
        <v>0</v>
      </c>
      <c r="P1089" s="2">
        <f t="shared" ref="P1089" si="10306">D1089*K1089+F1089*K1092-E1089*L1089-G1089*L1092</f>
        <v>0</v>
      </c>
      <c r="Q1089" s="8">
        <f t="shared" ref="Q1089" si="10307">(D1089*L1089+E1089*K1089+F1089*L1092+G1089*K1092)</f>
        <v>-2.9700992590691686</v>
      </c>
      <c r="S1089" s="1">
        <v>1</v>
      </c>
      <c r="T1089" s="7">
        <v>0</v>
      </c>
      <c r="U1089" s="2">
        <v>0</v>
      </c>
      <c r="V1089" s="8">
        <v>0</v>
      </c>
      <c r="X1089" s="1">
        <f t="shared" ref="X1089" si="10308">N1089*S1089+P1089*S1092-O1089*T1089-Q1089*T1092</f>
        <v>15.004778351921452</v>
      </c>
      <c r="Y1089" s="9">
        <f t="shared" ref="Y1089" si="10309">(N1089*T1089+O1089*S1089+P1089*T1092+Q1089*S1092)</f>
        <v>0</v>
      </c>
      <c r="Z1089" s="2">
        <f t="shared" ref="Z1089" si="10310">N1089*U1089+P1089*U1092-O1089*V1089-Q1089*V1092</f>
        <v>0</v>
      </c>
      <c r="AA1089" s="8">
        <f t="shared" ref="AA1089" si="10311">(N1089*V1089+O1089*U1089+P1089*V1092+Q1089*U1092)</f>
        <v>-2.9700992590691686</v>
      </c>
      <c r="AB1089" s="20"/>
      <c r="AC1089" s="1">
        <v>1</v>
      </c>
      <c r="AD1089" s="9">
        <v>0</v>
      </c>
      <c r="AE1089" s="2">
        <v>0</v>
      </c>
      <c r="AF1089" s="8">
        <f t="shared" ref="AF1089:AF1152" si="10312">IF(0=(1-$AE$9*$AD$9*$B1089^2),10^18,$B1089*$AE$9/(1-$AE$9*$AD$9*$B1089^2))</f>
        <v>-0.36878286474926103</v>
      </c>
      <c r="AH1089" s="1">
        <f t="shared" ref="AH1089" si="10313">X1089*AC1089+Z1089*AC1092-Y1089*AD1089-AA1089*AD1092</f>
        <v>15.004778351921452</v>
      </c>
      <c r="AI1089" s="9">
        <f t="shared" ref="AI1089" si="10314">(X1089*AD1089+Y1089*AC1089+Z1089*AD1092+AA1089*AC1092)</f>
        <v>0</v>
      </c>
      <c r="AJ1089" s="2">
        <f t="shared" ref="AJ1089" si="10315">X1089*AE1089+Z1089*AE1092-Y1089*AF1089-AA1089*AF1092</f>
        <v>0</v>
      </c>
      <c r="AK1089" s="8">
        <f t="shared" ref="AK1089" si="10316">(X1089*AF1089+Y1089*AE1089+Z1089*AF1092+AA1089*AE1092)</f>
        <v>-8.5036044046184571</v>
      </c>
      <c r="AM1089" s="1">
        <v>1</v>
      </c>
      <c r="AN1089" s="7">
        <v>0</v>
      </c>
      <c r="AO1089" s="2">
        <v>0</v>
      </c>
      <c r="AP1089" s="8">
        <v>0</v>
      </c>
      <c r="AR1089" s="1">
        <f t="shared" ref="AR1089" si="10317">AH1089*AM1089+AJ1089*AM1092-AI1089*AN1089-AK1089*AN1092</f>
        <v>48.906404161572425</v>
      </c>
      <c r="AS1089" s="9">
        <f t="shared" ref="AS1089" si="10318">(AH1089*AN1089+AI1089*AM1089+AJ1089*AN1092+AK1089*AM1092)</f>
        <v>0</v>
      </c>
      <c r="AT1089" s="2">
        <f t="shared" ref="AT1089" si="10319">AH1089*AO1089+AJ1089*AO1092-AI1089*AP1089-AK1089*AP1092</f>
        <v>0</v>
      </c>
      <c r="AU1089" s="8">
        <f t="shared" ref="AU1089" si="10320">(AH1089*AP1089+AI1089*AO1089+AJ1089*AP1092+AK1089*AO1092)</f>
        <v>-8.5036044046184571</v>
      </c>
      <c r="AV1089" s="20"/>
      <c r="AW1089" s="1">
        <v>1</v>
      </c>
      <c r="AX1089" s="9">
        <v>0</v>
      </c>
      <c r="AY1089" s="2">
        <v>0</v>
      </c>
      <c r="AZ1089" s="8">
        <f t="shared" ref="AZ1089:AZ1152" si="10321">IF(0=(1-$AX$9*$AY$9*$B1089^2),10^18,$B1089*$AY$9/(1-$AX$9*$AY$9*$B1089^2))</f>
        <v>-0.54885930999001531</v>
      </c>
      <c r="BB1089" s="1">
        <f t="shared" ref="BB1089" si="10322">AR1089*AW1089+AT1089*AW1092-AS1089*AX1089-AU1089*AX1092</f>
        <v>48.906404161572425</v>
      </c>
      <c r="BC1089" s="9">
        <f t="shared" ref="BC1089" si="10323">(AR1089*AX1089+AS1089*AW1089+AT1089*AX1092+AU1089*AW1092)</f>
        <v>0</v>
      </c>
      <c r="BD1089" s="2">
        <f t="shared" ref="BD1089" si="10324">AR1089*AY1089+AT1089*AY1092-AS1089*AZ1089-AU1089*AZ1092</f>
        <v>0</v>
      </c>
      <c r="BE1089" s="8">
        <f t="shared" ref="BE1089" si="10325">(AR1089*AZ1089+AS1089*AY1089+AT1089*AZ1092+AU1089*AY1092)</f>
        <v>-35.346339646831908</v>
      </c>
      <c r="BG1089" s="1">
        <v>1</v>
      </c>
      <c r="BH1089" s="7">
        <v>0</v>
      </c>
      <c r="BI1089" s="2">
        <v>0</v>
      </c>
      <c r="BJ1089" s="8">
        <v>0</v>
      </c>
      <c r="BK1089" s="20"/>
      <c r="BL1089" s="1">
        <f t="shared" ref="BL1089" si="10326">BB1089*BG1089+BD1089*BG1092-BC1089*BH1089-BE1089*BH1092</f>
        <v>141.10096878919703</v>
      </c>
      <c r="BM1089" s="9">
        <f t="shared" ref="BM1089" si="10327">(BB1089*BH1089+BC1089*BG1089+BD1089*BH1092+BE1089*BG1092)</f>
        <v>0</v>
      </c>
      <c r="BN1089" s="2">
        <f t="shared" ref="BN1089" si="10328">BB1089*BI1089+BD1089*BI1092-BC1089*BJ1089-BE1089*BJ1092</f>
        <v>0</v>
      </c>
      <c r="BO1089" s="8">
        <f t="shared" ref="BO1089" si="10329">(BB1089*BJ1089+BC1089*BI1089+BD1089*BJ1092+BE1089*BI1092)</f>
        <v>-35.346339646831908</v>
      </c>
      <c r="BP1089" s="20"/>
      <c r="BQ1089" s="16">
        <v>1</v>
      </c>
      <c r="BR1089" s="23">
        <v>0</v>
      </c>
      <c r="BS1089" s="14">
        <v>0</v>
      </c>
      <c r="BT1089" s="22">
        <v>0</v>
      </c>
      <c r="BV1089" s="1">
        <f t="shared" ref="BV1089" si="10330">BL1089*BQ1089+BN1089*BQ1092-BM1089*BR1089-BO1089*BR1092</f>
        <v>141.10096878919703</v>
      </c>
      <c r="BW1089" s="9">
        <f t="shared" ref="BW1089" si="10331">(BL1089*BR1089+BM1089*BQ1089+BN1089*BR1092+BO1089*BQ1092)</f>
        <v>-35.346339646831908</v>
      </c>
      <c r="BX1089" s="2">
        <f t="shared" ref="BX1089" si="10332">BL1089*BS1089+BN1089*BS1092-BM1089*BT1089-BO1089*BT1092</f>
        <v>0</v>
      </c>
      <c r="BY1089" s="8">
        <f t="shared" ref="BY1089" si="10333">(BL1089*BT1089+BM1089*BS1089+BN1089*BT1092+BO1089*BS1092)</f>
        <v>-35.346339646831908</v>
      </c>
      <c r="CA1089" s="28">
        <f t="shared" ref="CA1089" si="10334">20*LOG(((1+$BR$9)/$BR$9)/((BV1089+BV1092)^2+(BW1089+BW1092)^2)^0.5)</f>
        <v>-49.521832224288964</v>
      </c>
      <c r="CC1089" s="114">
        <f t="shared" ref="CC1089" si="10335">((BV1089^2+BW1089^2)^0.5)/((BV1092^2+BW1092^2)^0.5)</f>
        <v>0.25052052589680562</v>
      </c>
      <c r="CD1089" s="13"/>
      <c r="CE1089" s="33"/>
      <c r="CF1089" s="33"/>
      <c r="CG1089" s="33"/>
      <c r="CH1089" s="33"/>
    </row>
    <row r="1090" spans="2:86" ht="18.600000000000001" customHeight="1" thickBot="1">
      <c r="D1090" s="3"/>
      <c r="G1090" s="4"/>
      <c r="I1090" s="3"/>
      <c r="L1090" s="4"/>
      <c r="N1090" s="3"/>
      <c r="Q1090" s="4"/>
      <c r="S1090" s="3"/>
      <c r="V1090" s="4"/>
      <c r="X1090" s="3"/>
      <c r="AA1090" s="4"/>
      <c r="AC1090" s="3"/>
      <c r="AF1090" s="4"/>
      <c r="AH1090" s="3"/>
      <c r="AK1090" s="4"/>
      <c r="AM1090" s="3"/>
      <c r="AP1090" s="4"/>
      <c r="AR1090" s="3"/>
      <c r="AU1090" s="4"/>
      <c r="AW1090" s="3"/>
      <c r="AZ1090" s="4"/>
      <c r="BB1090" s="3"/>
      <c r="BE1090" s="4"/>
      <c r="BG1090" s="3"/>
      <c r="BJ1090" s="4"/>
      <c r="BL1090" s="3"/>
      <c r="BO1090" s="4"/>
      <c r="BQ1090" s="16"/>
      <c r="BR1090" s="14"/>
      <c r="BS1090" s="14"/>
      <c r="BT1090" s="17"/>
      <c r="BV1090" s="3"/>
      <c r="BY1090" s="4"/>
      <c r="CC1090" s="115"/>
      <c r="CD1090" s="13"/>
      <c r="CE1090" s="33"/>
      <c r="CF1090" s="33"/>
      <c r="CG1090" s="33"/>
      <c r="CH1090" s="33"/>
    </row>
    <row r="1091" spans="2:86" ht="18.600000000000001" customHeight="1" thickBot="1">
      <c r="D1091" s="271" t="s">
        <v>141</v>
      </c>
      <c r="E1091" s="272"/>
      <c r="F1091" s="273" t="s">
        <v>142</v>
      </c>
      <c r="G1091" s="274"/>
      <c r="H1091" s="237"/>
      <c r="I1091" s="271" t="s">
        <v>143</v>
      </c>
      <c r="J1091" s="272"/>
      <c r="K1091" s="273" t="s">
        <v>144</v>
      </c>
      <c r="L1091" s="274"/>
      <c r="N1091" s="262" t="s">
        <v>145</v>
      </c>
      <c r="O1091" s="263"/>
      <c r="P1091" s="264" t="s">
        <v>146</v>
      </c>
      <c r="Q1091" s="265"/>
      <c r="S1091" s="271" t="s">
        <v>147</v>
      </c>
      <c r="T1091" s="272"/>
      <c r="U1091" s="273" t="s">
        <v>148</v>
      </c>
      <c r="V1091" s="274"/>
      <c r="W1091" s="20"/>
      <c r="X1091" s="262" t="s">
        <v>149</v>
      </c>
      <c r="Y1091" s="263"/>
      <c r="Z1091" s="264" t="s">
        <v>150</v>
      </c>
      <c r="AA1091" s="265"/>
      <c r="AB1091" s="20"/>
      <c r="AC1091" s="271" t="s">
        <v>151</v>
      </c>
      <c r="AD1091" s="272"/>
      <c r="AE1091" s="273" t="s">
        <v>152</v>
      </c>
      <c r="AF1091" s="274"/>
      <c r="AG1091" s="20"/>
      <c r="AH1091" s="262" t="s">
        <v>153</v>
      </c>
      <c r="AI1091" s="263"/>
      <c r="AJ1091" s="264" t="s">
        <v>154</v>
      </c>
      <c r="AK1091" s="265"/>
      <c r="AL1091" s="20"/>
      <c r="AM1091" s="271" t="s">
        <v>155</v>
      </c>
      <c r="AN1091" s="272"/>
      <c r="AO1091" s="273" t="s">
        <v>156</v>
      </c>
      <c r="AP1091" s="274"/>
      <c r="AR1091" s="262" t="s">
        <v>157</v>
      </c>
      <c r="AS1091" s="263"/>
      <c r="AT1091" s="264" t="s">
        <v>158</v>
      </c>
      <c r="AU1091" s="265"/>
      <c r="AV1091" s="41"/>
      <c r="AW1091" s="271" t="s">
        <v>159</v>
      </c>
      <c r="AX1091" s="272"/>
      <c r="AY1091" s="273" t="s">
        <v>160</v>
      </c>
      <c r="AZ1091" s="274"/>
      <c r="BA1091" s="20"/>
      <c r="BB1091" s="262" t="s">
        <v>161</v>
      </c>
      <c r="BC1091" s="263"/>
      <c r="BD1091" s="264" t="s">
        <v>162</v>
      </c>
      <c r="BE1091" s="265"/>
      <c r="BF1091" s="41"/>
      <c r="BG1091" s="271" t="s">
        <v>163</v>
      </c>
      <c r="BH1091" s="272"/>
      <c r="BI1091" s="273" t="s">
        <v>164</v>
      </c>
      <c r="BJ1091" s="274"/>
      <c r="BK1091" s="41"/>
      <c r="BL1091" s="262" t="s">
        <v>165</v>
      </c>
      <c r="BM1091" s="263"/>
      <c r="BN1091" s="264" t="s">
        <v>166</v>
      </c>
      <c r="BO1091" s="265"/>
      <c r="BP1091" s="41"/>
      <c r="BQ1091" s="271" t="s">
        <v>167</v>
      </c>
      <c r="BR1091" s="272"/>
      <c r="BS1091" s="273" t="s">
        <v>168</v>
      </c>
      <c r="BT1091" s="274"/>
      <c r="BU1091" s="20"/>
      <c r="BV1091" s="262" t="s">
        <v>169</v>
      </c>
      <c r="BW1091" s="263"/>
      <c r="BX1091" s="264" t="s">
        <v>170</v>
      </c>
      <c r="BY1091" s="265"/>
      <c r="CA1091" s="55" t="s">
        <v>35</v>
      </c>
      <c r="CC1091" s="116" t="s">
        <v>75</v>
      </c>
      <c r="CD1091" s="13"/>
      <c r="CE1091" s="33"/>
      <c r="CF1091" s="33"/>
      <c r="CG1091" s="33"/>
      <c r="CH1091" s="33"/>
    </row>
    <row r="1092" spans="2:86" ht="18.600000000000001" customHeight="1" thickTop="1" thickBot="1">
      <c r="D1092" s="1">
        <v>0</v>
      </c>
      <c r="E1092" s="9">
        <f t="shared" ref="E1092" si="10336">$E$9*$B1089</f>
        <v>3.6716160000000002</v>
      </c>
      <c r="F1092" s="2">
        <v>1</v>
      </c>
      <c r="G1092" s="8">
        <v>0</v>
      </c>
      <c r="I1092" s="1">
        <v>0</v>
      </c>
      <c r="J1092" s="9">
        <v>0</v>
      </c>
      <c r="K1092" s="2">
        <v>1</v>
      </c>
      <c r="L1092" s="8">
        <v>0</v>
      </c>
      <c r="N1092" s="1">
        <f t="shared" ref="N1092" si="10337">D1092*I1089+F1092*I1092-E1092*J1089-G1092*J1092</f>
        <v>0</v>
      </c>
      <c r="O1092" s="9">
        <f t="shared" ref="O1092" si="10338">(D1092*J1089+E1092*I1089+F1092*J1092+G1092*I1092)</f>
        <v>3.6716160000000002</v>
      </c>
      <c r="P1092" s="2">
        <f t="shared" ref="P1092" si="10339">D1092*K1089+F1092*K1092-E1092*L1089-G1092*L1092</f>
        <v>11.905063961186505</v>
      </c>
      <c r="Q1092" s="8">
        <f t="shared" ref="Q1092" si="10340">(D1092*L1089+E1092*K1089+F1092*L1092+G1092*K1092)</f>
        <v>0</v>
      </c>
      <c r="S1092" s="1">
        <v>0</v>
      </c>
      <c r="T1092" s="9">
        <f t="shared" ref="T1092" si="10341">$T$9*$B1089</f>
        <v>4.7152560000000001</v>
      </c>
      <c r="U1092" s="2">
        <v>1</v>
      </c>
      <c r="V1092" s="8">
        <v>0</v>
      </c>
      <c r="X1092" s="1">
        <f t="shared" ref="X1092" si="10342">N1092*S1089+P1092*S1092-O1092*T1089-Q1092*T1092</f>
        <v>0</v>
      </c>
      <c r="Y1092" s="9">
        <f t="shared" ref="Y1092" si="10343">(N1092*T1089+O1092*S1089+P1092*T1092+Q1092*S1092)</f>
        <v>59.807040273368436</v>
      </c>
      <c r="Z1092" s="2">
        <f t="shared" ref="Z1092" si="10344">N1092*U1089+P1092*U1092-O1092*V1089-Q1092*V1092</f>
        <v>11.905063961186505</v>
      </c>
      <c r="AA1092" s="8">
        <f t="shared" ref="AA1092" si="10345">(N1092*V1089+O1092*U1089+P1092*V1092+Q1092*U1092)</f>
        <v>0</v>
      </c>
      <c r="AB1092" s="20"/>
      <c r="AC1092" s="1">
        <v>0</v>
      </c>
      <c r="AD1092" s="9">
        <v>0</v>
      </c>
      <c r="AE1092" s="2">
        <v>1</v>
      </c>
      <c r="AF1092" s="8">
        <v>0</v>
      </c>
      <c r="AH1092" s="1">
        <f t="shared" ref="AH1092" si="10346">X1092*AC1089+Z1092*AC1092-Y1092*AD1089-AA1092*AD1092</f>
        <v>0</v>
      </c>
      <c r="AI1092" s="9">
        <f t="shared" ref="AI1092" si="10347">(X1092*AD1089+Y1092*AC1089+Z1092*AD1092+AA1092*AC1092)</f>
        <v>59.807040273368436</v>
      </c>
      <c r="AJ1092" s="2">
        <f t="shared" ref="AJ1092" si="10348">X1092*AE1089+Z1092*AE1092-Y1092*AF1089-AA1092*AF1092</f>
        <v>33.960875605373744</v>
      </c>
      <c r="AK1092" s="8">
        <f t="shared" ref="AK1092" si="10349">(X1092*AF1089+Y1092*AE1089+Z1092*AF1092+AA1092*AE1092)</f>
        <v>0</v>
      </c>
      <c r="AM1092" s="1">
        <v>0</v>
      </c>
      <c r="AN1092" s="9">
        <f t="shared" ref="AN1092" si="10350">$AN$9*$B1089</f>
        <v>3.9867360000000005</v>
      </c>
      <c r="AO1092" s="2">
        <v>1</v>
      </c>
      <c r="AP1092" s="8">
        <v>0</v>
      </c>
      <c r="AR1092" s="1">
        <f t="shared" ref="AR1092" si="10351">AH1092*AM1089+AJ1092*AM1092-AI1092*AN1089-AK1092*AN1092</f>
        <v>0</v>
      </c>
      <c r="AS1092" s="9">
        <f t="shared" ref="AS1092" si="10352">(AH1092*AN1089+AI1092*AM1089+AJ1092*AN1092+AK1092*AM1092)</f>
        <v>195.20008564083375</v>
      </c>
      <c r="AT1092" s="2">
        <f t="shared" ref="AT1092" si="10353">AH1092*AO1089+AJ1092*AO1092-AI1092*AP1089-AK1092*AP1092</f>
        <v>33.960875605373744</v>
      </c>
      <c r="AU1092" s="8">
        <f t="shared" ref="AU1092" si="10354">(AH1092*AP1089+AI1092*AO1089+AJ1092*AP1092+AK1092*AO1092)</f>
        <v>0</v>
      </c>
      <c r="AV1092" s="20"/>
      <c r="AW1092" s="1">
        <v>0</v>
      </c>
      <c r="AX1092" s="9">
        <v>0</v>
      </c>
      <c r="AY1092" s="2">
        <v>1</v>
      </c>
      <c r="AZ1092" s="8">
        <v>0</v>
      </c>
      <c r="BB1092" s="1">
        <f t="shared" ref="BB1092" si="10355">AR1092*AW1089+AT1092*AW1092-AS1092*AX1089-AU1092*AX1092</f>
        <v>0</v>
      </c>
      <c r="BC1092" s="9">
        <f t="shared" ref="BC1092" si="10356">(AR1092*AX1089+AS1092*AW1089+AT1092*AX1092+AU1092*AW1092)</f>
        <v>195.20008564083375</v>
      </c>
      <c r="BD1092" s="2">
        <f t="shared" ref="BD1092" si="10357">AR1092*AY1089+AT1092*AY1092-AS1092*AZ1089-AU1092*AZ1092</f>
        <v>141.09825992019364</v>
      </c>
      <c r="BE1092" s="8">
        <f t="shared" ref="BE1092" si="10358">(AR1092*AZ1089+AS1092*AY1089+AT1092*AZ1092+AU1092*AY1092)</f>
        <v>0</v>
      </c>
      <c r="BG1092" s="1">
        <v>0</v>
      </c>
      <c r="BH1092" s="9">
        <f t="shared" ref="BH1092" si="10359">$BH$9*$B1089</f>
        <v>2.60832</v>
      </c>
      <c r="BI1092" s="2">
        <v>1</v>
      </c>
      <c r="BJ1092" s="8">
        <v>0</v>
      </c>
      <c r="BK1092" s="20"/>
      <c r="BL1092" s="1">
        <f t="shared" ref="BL1092" si="10360">BB1092*BG1089+BD1092*BG1092-BC1092*BH1089-BE1092*BH1092</f>
        <v>0</v>
      </c>
      <c r="BM1092" s="9">
        <f t="shared" ref="BM1092" si="10361">(BB1092*BH1089+BC1092*BG1089+BD1092*BH1092+BE1092*BG1092)</f>
        <v>563.22949895587317</v>
      </c>
      <c r="BN1092" s="2">
        <f t="shared" ref="BN1092" si="10362">BB1092*BI1089+BD1092*BI1092-BC1092*BJ1089-BE1092*BJ1092</f>
        <v>141.09825992019364</v>
      </c>
      <c r="BO1092" s="8">
        <f t="shared" ref="BO1092" si="10363">(BB1092*BJ1089+BC1092*BI1089+BD1092*BJ1092+BE1092*BI1092)</f>
        <v>0</v>
      </c>
      <c r="BP1092" s="20"/>
      <c r="BQ1092" s="18">
        <f t="shared" ref="BQ1092:BQ1155" si="10364">1/$BR$9</f>
        <v>1</v>
      </c>
      <c r="BR1092" s="25">
        <v>0</v>
      </c>
      <c r="BS1092" s="19">
        <v>1</v>
      </c>
      <c r="BT1092" s="24">
        <v>0</v>
      </c>
      <c r="BV1092" s="1">
        <f t="shared" ref="BV1092" si="10365">BL1092*BQ1089+BN1092*BQ1092-BM1092*BR1089-BO1092*BR1092</f>
        <v>141.09825992019364</v>
      </c>
      <c r="BW1092" s="9">
        <f t="shared" ref="BW1092" si="10366">(BL1092*BR1089+BM1092*BQ1089+BN1092*BR1092+BO1092*BQ1092)</f>
        <v>563.22949895587317</v>
      </c>
      <c r="BX1092" s="2">
        <f t="shared" ref="BX1092" si="10367">BL1092*BS1089+BN1092*BS1092-BM1092*BT1089-BO1092*BT1092</f>
        <v>141.09825992019364</v>
      </c>
      <c r="BY1092" s="8">
        <f t="shared" ref="BY1092" si="10368">(BL1092*BT1089+BM1092*BS1089+BN1092*BT1092+BO1092*BS1092)</f>
        <v>0</v>
      </c>
      <c r="CA1092" s="56">
        <f t="shared" ref="CA1092" si="10369">(180/PI())*ATAN(-1*(BW1089+BW1092)/(BV1089+BV1092))</f>
        <v>-61.871640063042804</v>
      </c>
      <c r="CC1092" s="117">
        <f t="shared" ref="CC1092" si="10370">20*LOG(((1-(10^(CA1089/20)^2)*(1-((1-CC1089)/(1+CC1089))^2))^0.5))</f>
        <v>-3.1068787106672322E-5</v>
      </c>
      <c r="CD1092" s="13"/>
      <c r="CE1092" s="33"/>
      <c r="CF1092" s="33"/>
      <c r="CG1092" s="33"/>
      <c r="CH1092" s="33"/>
    </row>
    <row r="1093" spans="2:86" ht="18.600000000000001" customHeight="1"/>
    <row r="1094" spans="2:86" ht="18.600000000000001" customHeight="1" thickBot="1">
      <c r="E1094" s="6" t="s">
        <v>3</v>
      </c>
      <c r="J1094" s="6" t="s">
        <v>5</v>
      </c>
      <c r="O1094" s="6" t="s">
        <v>10</v>
      </c>
      <c r="T1094" s="6" t="s">
        <v>6</v>
      </c>
      <c r="Y1094" s="6" t="s">
        <v>11</v>
      </c>
      <c r="AD1094" s="6" t="s">
        <v>12</v>
      </c>
      <c r="AI1094" s="6" t="s">
        <v>13</v>
      </c>
      <c r="AN1094" s="6" t="s">
        <v>14</v>
      </c>
      <c r="AS1094" s="6" t="s">
        <v>15</v>
      </c>
      <c r="AX1094" s="6" t="s">
        <v>19</v>
      </c>
      <c r="BC1094" s="6" t="s">
        <v>17</v>
      </c>
      <c r="BH1094" s="6" t="s">
        <v>20</v>
      </c>
      <c r="BM1094" s="6" t="s">
        <v>18</v>
      </c>
      <c r="BQ1094" s="26" t="s">
        <v>16</v>
      </c>
      <c r="BR1094" s="26"/>
      <c r="BS1094" s="21"/>
      <c r="BT1094" s="21"/>
      <c r="BU1094" s="21"/>
      <c r="BV1094" s="21"/>
      <c r="BW1094" s="26" t="s">
        <v>21</v>
      </c>
      <c r="BX1094" s="21"/>
      <c r="BY1094" s="21"/>
    </row>
    <row r="1095" spans="2:86" ht="18.600000000000001" customHeight="1" thickBot="1">
      <c r="B1095" s="11"/>
      <c r="D1095" s="266" t="s">
        <v>113</v>
      </c>
      <c r="E1095" s="267"/>
      <c r="F1095" s="268" t="s">
        <v>114</v>
      </c>
      <c r="G1095" s="269"/>
      <c r="H1095" s="237"/>
      <c r="I1095" s="262" t="s">
        <v>0</v>
      </c>
      <c r="J1095" s="263"/>
      <c r="K1095" s="264" t="s">
        <v>1</v>
      </c>
      <c r="L1095" s="265"/>
      <c r="M1095" s="21"/>
      <c r="N1095" s="262" t="s">
        <v>115</v>
      </c>
      <c r="O1095" s="263"/>
      <c r="P1095" s="264" t="s">
        <v>116</v>
      </c>
      <c r="Q1095" s="265"/>
      <c r="R1095" s="21"/>
      <c r="S1095" s="266" t="s">
        <v>117</v>
      </c>
      <c r="T1095" s="267"/>
      <c r="U1095" s="268" t="s">
        <v>118</v>
      </c>
      <c r="V1095" s="269"/>
      <c r="W1095" s="20"/>
      <c r="X1095" s="262" t="s">
        <v>119</v>
      </c>
      <c r="Y1095" s="263"/>
      <c r="Z1095" s="264" t="s">
        <v>120</v>
      </c>
      <c r="AA1095" s="265"/>
      <c r="AB1095" s="20"/>
      <c r="AC1095" s="262" t="s">
        <v>121</v>
      </c>
      <c r="AD1095" s="263"/>
      <c r="AE1095" s="264" t="s">
        <v>7</v>
      </c>
      <c r="AF1095" s="265"/>
      <c r="AG1095" s="20"/>
      <c r="AH1095" s="262" t="s">
        <v>122</v>
      </c>
      <c r="AI1095" s="263"/>
      <c r="AJ1095" s="264" t="s">
        <v>123</v>
      </c>
      <c r="AK1095" s="265"/>
      <c r="AL1095" s="20"/>
      <c r="AM1095" s="266" t="s">
        <v>124</v>
      </c>
      <c r="AN1095" s="267"/>
      <c r="AO1095" s="268" t="s">
        <v>125</v>
      </c>
      <c r="AP1095" s="269"/>
      <c r="AQ1095" s="21"/>
      <c r="AR1095" s="262" t="s">
        <v>126</v>
      </c>
      <c r="AS1095" s="263"/>
      <c r="AT1095" s="264" t="s">
        <v>2</v>
      </c>
      <c r="AU1095" s="265"/>
      <c r="AV1095" s="41"/>
      <c r="AW1095" s="262" t="s">
        <v>127</v>
      </c>
      <c r="AX1095" s="263"/>
      <c r="AY1095" s="264" t="s">
        <v>128</v>
      </c>
      <c r="AZ1095" s="265"/>
      <c r="BA1095" s="20"/>
      <c r="BB1095" s="262" t="s">
        <v>129</v>
      </c>
      <c r="BC1095" s="263"/>
      <c r="BD1095" s="264" t="s">
        <v>130</v>
      </c>
      <c r="BE1095" s="265"/>
      <c r="BF1095" s="41"/>
      <c r="BG1095" s="266" t="s">
        <v>131</v>
      </c>
      <c r="BH1095" s="267"/>
      <c r="BI1095" s="268" t="s">
        <v>132</v>
      </c>
      <c r="BJ1095" s="269"/>
      <c r="BK1095" s="41"/>
      <c r="BL1095" s="262" t="s">
        <v>133</v>
      </c>
      <c r="BM1095" s="263"/>
      <c r="BN1095" s="264" t="s">
        <v>134</v>
      </c>
      <c r="BO1095" s="265"/>
      <c r="BP1095" s="41"/>
      <c r="BQ1095" s="262" t="s">
        <v>135</v>
      </c>
      <c r="BR1095" s="263"/>
      <c r="BS1095" s="264" t="s">
        <v>136</v>
      </c>
      <c r="BT1095" s="265"/>
      <c r="BU1095" s="20"/>
      <c r="BV1095" s="262" t="s">
        <v>137</v>
      </c>
      <c r="BW1095" s="263"/>
      <c r="BX1095" s="264" t="s">
        <v>138</v>
      </c>
      <c r="BY1095" s="265"/>
      <c r="CA1095" s="27" t="s">
        <v>8</v>
      </c>
      <c r="CC1095" s="113" t="s">
        <v>74</v>
      </c>
      <c r="CD1095" s="13"/>
      <c r="CE1095" s="33"/>
      <c r="CF1095" s="33"/>
      <c r="CG1095" s="33"/>
      <c r="CH1095" s="33"/>
    </row>
    <row r="1096" spans="2:86" ht="18.600000000000001" customHeight="1" thickTop="1" thickBot="1">
      <c r="B1096" s="37">
        <v>3.14</v>
      </c>
      <c r="D1096" s="1">
        <v>1</v>
      </c>
      <c r="E1096" s="7">
        <v>0</v>
      </c>
      <c r="F1096" s="2">
        <v>0</v>
      </c>
      <c r="G1096" s="8">
        <v>0</v>
      </c>
      <c r="I1096" s="1">
        <v>1</v>
      </c>
      <c r="J1096" s="9">
        <v>0</v>
      </c>
      <c r="K1096" s="2">
        <v>0</v>
      </c>
      <c r="L1096" s="8">
        <f t="shared" ref="L1096:L1159" si="10371">IF(0=(1-$J$9*$K$9*$B1096^2),10^18,$B1096*$K$9/(1-$J$9*$K$9*$B1096^2))</f>
        <v>-2.9216199435658532</v>
      </c>
      <c r="N1096" s="1">
        <f t="shared" ref="N1096" si="10372">D1096*I1096+F1096*I1099-E1096*J1096-G1096*J1099</f>
        <v>1</v>
      </c>
      <c r="O1096" s="9">
        <f t="shared" ref="O1096" si="10373">(D1096*J1096+E1096*I1096+F1096*J1099+G1096*I1099)</f>
        <v>0</v>
      </c>
      <c r="P1096" s="2">
        <f t="shared" ref="P1096" si="10374">D1096*K1096+F1096*K1099-E1096*L1096-G1096*L1099</f>
        <v>0</v>
      </c>
      <c r="Q1096" s="8">
        <f t="shared" ref="Q1096" si="10375">(D1096*L1096+E1096*K1096+F1096*L1099+G1096*K1099)</f>
        <v>-2.9216199435658532</v>
      </c>
      <c r="S1096" s="1">
        <v>1</v>
      </c>
      <c r="T1096" s="7">
        <v>0</v>
      </c>
      <c r="U1096" s="2">
        <v>0</v>
      </c>
      <c r="V1096" s="8">
        <v>0</v>
      </c>
      <c r="X1096" s="1">
        <f t="shared" ref="X1096" si="10376">N1096*S1096+P1096*S1099-O1096*T1096-Q1096*T1099</f>
        <v>14.864494853032774</v>
      </c>
      <c r="Y1096" s="9">
        <f t="shared" ref="Y1096" si="10377">(N1096*T1096+O1096*S1096+P1096*T1099+Q1096*S1099)</f>
        <v>0</v>
      </c>
      <c r="Z1096" s="2">
        <f t="shared" ref="Z1096" si="10378">N1096*U1096+P1096*U1099-O1096*V1096-Q1096*V1099</f>
        <v>0</v>
      </c>
      <c r="AA1096" s="8">
        <f t="shared" ref="AA1096" si="10379">(N1096*V1096+O1096*U1096+P1096*V1099+Q1096*U1099)</f>
        <v>-2.9216199435658532</v>
      </c>
      <c r="AB1096" s="20"/>
      <c r="AC1096" s="1">
        <v>1</v>
      </c>
      <c r="AD1096" s="9">
        <v>0</v>
      </c>
      <c r="AE1096" s="2">
        <v>0</v>
      </c>
      <c r="AF1096" s="8">
        <f t="shared" ref="AF1096:AF1159" si="10380">IF(0=(1-$AE$9*$AD$9*$B1096^2),10^18,$B1096*$AE$9/(1-$AE$9*$AD$9*$B1096^2))</f>
        <v>-0.36567584260574537</v>
      </c>
      <c r="AH1096" s="1">
        <f t="shared" ref="AH1096" si="10381">X1096*AC1096+Z1096*AC1099-Y1096*AD1096-AA1096*AD1099</f>
        <v>14.864494853032774</v>
      </c>
      <c r="AI1096" s="9">
        <f t="shared" ref="AI1096" si="10382">(X1096*AD1096+Y1096*AC1096+Z1096*AD1099+AA1096*AC1099)</f>
        <v>0</v>
      </c>
      <c r="AJ1096" s="2">
        <f t="shared" ref="AJ1096" si="10383">X1096*AE1096+Z1096*AE1099-Y1096*AF1096-AA1096*AF1099</f>
        <v>0</v>
      </c>
      <c r="AK1096" s="8">
        <f t="shared" ref="AK1096" si="10384">(X1096*AF1096+Y1096*AE1096+Z1096*AF1099+AA1096*AE1099)</f>
        <v>-8.3572066238573779</v>
      </c>
      <c r="AM1096" s="1">
        <v>1</v>
      </c>
      <c r="AN1096" s="7">
        <v>0</v>
      </c>
      <c r="AO1096" s="2">
        <v>0</v>
      </c>
      <c r="AP1096" s="8">
        <v>0</v>
      </c>
      <c r="AR1096" s="1">
        <f t="shared" ref="AR1096" si="10385">AH1096*AM1096+AJ1096*AM1099-AI1096*AN1096-AK1096*AN1099</f>
        <v>48.396048132282743</v>
      </c>
      <c r="AS1096" s="9">
        <f t="shared" ref="AS1096" si="10386">(AH1096*AN1096+AI1096*AM1096+AJ1096*AN1099+AK1096*AM1099)</f>
        <v>0</v>
      </c>
      <c r="AT1096" s="2">
        <f t="shared" ref="AT1096" si="10387">AH1096*AO1096+AJ1096*AO1099-AI1096*AP1096-AK1096*AP1099</f>
        <v>0</v>
      </c>
      <c r="AU1096" s="8">
        <f t="shared" ref="AU1096" si="10388">(AH1096*AP1096+AI1096*AO1096+AJ1096*AP1099+AK1096*AO1099)</f>
        <v>-8.3572066238573779</v>
      </c>
      <c r="AV1096" s="20"/>
      <c r="AW1096" s="1">
        <v>1</v>
      </c>
      <c r="AX1096" s="9">
        <v>0</v>
      </c>
      <c r="AY1096" s="2">
        <v>0</v>
      </c>
      <c r="AZ1096" s="8">
        <f t="shared" ref="AZ1096:AZ1159" si="10389">IF(0=(1-$AX$9*$AY$9*$B1096^2),10^18,$B1096*$AY$9/(1-$AX$9*$AY$9*$B1096^2))</f>
        <v>-0.54384802618505768</v>
      </c>
      <c r="BB1096" s="1">
        <f t="shared" ref="BB1096" si="10390">AR1096*AW1096+AT1096*AW1099-AS1096*AX1096-AU1096*AX1099</f>
        <v>48.396048132282743</v>
      </c>
      <c r="BC1096" s="9">
        <f t="shared" ref="BC1096" si="10391">(AR1096*AX1096+AS1096*AW1096+AT1096*AX1099+AU1096*AW1099)</f>
        <v>0</v>
      </c>
      <c r="BD1096" s="2">
        <f t="shared" ref="BD1096" si="10392">AR1096*AY1096+AT1096*AY1099-AS1096*AZ1096-AU1096*AZ1099</f>
        <v>0</v>
      </c>
      <c r="BE1096" s="8">
        <f t="shared" ref="BE1096" si="10393">(AR1096*AZ1096+AS1096*AY1096+AT1096*AZ1099+AU1096*AY1099)</f>
        <v>-34.677301875756392</v>
      </c>
      <c r="BG1096" s="1">
        <v>1</v>
      </c>
      <c r="BH1096" s="7">
        <v>0</v>
      </c>
      <c r="BI1096" s="2">
        <v>0</v>
      </c>
      <c r="BJ1096" s="8">
        <v>0</v>
      </c>
      <c r="BK1096" s="20"/>
      <c r="BL1096" s="1">
        <f t="shared" ref="BL1096" si="10394">BB1096*BG1096+BD1096*BG1099-BC1096*BH1096-BE1096*BH1099</f>
        <v>139.42535264821828</v>
      </c>
      <c r="BM1096" s="9">
        <f t="shared" ref="BM1096" si="10395">(BB1096*BH1096+BC1096*BG1096+BD1096*BH1099+BE1096*BG1099)</f>
        <v>0</v>
      </c>
      <c r="BN1096" s="2">
        <f t="shared" ref="BN1096" si="10396">BB1096*BI1096+BD1096*BI1099-BC1096*BJ1096-BE1096*BJ1099</f>
        <v>0</v>
      </c>
      <c r="BO1096" s="8">
        <f t="shared" ref="BO1096" si="10397">(BB1096*BJ1096+BC1096*BI1096+BD1096*BJ1099+BE1096*BI1099)</f>
        <v>-34.677301875756392</v>
      </c>
      <c r="BP1096" s="20"/>
      <c r="BQ1096" s="16">
        <v>1</v>
      </c>
      <c r="BR1096" s="23">
        <v>0</v>
      </c>
      <c r="BS1096" s="14">
        <v>0</v>
      </c>
      <c r="BT1096" s="22">
        <v>0</v>
      </c>
      <c r="BV1096" s="1">
        <f t="shared" ref="BV1096" si="10398">BL1096*BQ1096+BN1096*BQ1099-BM1096*BR1096-BO1096*BR1099</f>
        <v>139.42535264821828</v>
      </c>
      <c r="BW1096" s="9">
        <f t="shared" ref="BW1096" si="10399">(BL1096*BR1096+BM1096*BQ1096+BN1096*BR1099+BO1096*BQ1099)</f>
        <v>-34.677301875756392</v>
      </c>
      <c r="BX1096" s="2">
        <f t="shared" ref="BX1096" si="10400">BL1096*BS1096+BN1096*BS1099-BM1096*BT1096-BO1096*BT1099</f>
        <v>0</v>
      </c>
      <c r="BY1096" s="8">
        <f t="shared" ref="BY1096" si="10401">(BL1096*BT1096+BM1096*BS1096+BN1096*BT1099+BO1096*BS1099)</f>
        <v>-34.677301875756392</v>
      </c>
      <c r="CA1096" s="28">
        <f t="shared" ref="CA1096" si="10402">20*LOG(((1+$BR$9)/$BR$9)/((BV1096+BV1099)^2+(BW1096+BW1099)^2)^0.5)</f>
        <v>-49.472977752895346</v>
      </c>
      <c r="CC1096" s="114">
        <f t="shared" ref="CC1096" si="10403">((BV1096^2+BW1096^2)^0.5)/((BV1099^2+BW1099^2)^0.5)</f>
        <v>0.24873270981446691</v>
      </c>
      <c r="CD1096" s="13"/>
      <c r="CE1096" s="33"/>
      <c r="CF1096" s="33"/>
      <c r="CG1096" s="33"/>
      <c r="CH1096" s="33"/>
    </row>
    <row r="1097" spans="2:86" ht="18.600000000000001" customHeight="1" thickBot="1">
      <c r="D1097" s="3"/>
      <c r="G1097" s="4"/>
      <c r="I1097" s="3"/>
      <c r="L1097" s="4"/>
      <c r="N1097" s="3"/>
      <c r="Q1097" s="4"/>
      <c r="S1097" s="3"/>
      <c r="V1097" s="4"/>
      <c r="X1097" s="3"/>
      <c r="AA1097" s="4"/>
      <c r="AC1097" s="3"/>
      <c r="AF1097" s="4"/>
      <c r="AH1097" s="3"/>
      <c r="AK1097" s="4"/>
      <c r="AM1097" s="3"/>
      <c r="AP1097" s="4"/>
      <c r="AR1097" s="3"/>
      <c r="AU1097" s="4"/>
      <c r="AW1097" s="3"/>
      <c r="AZ1097" s="4"/>
      <c r="BB1097" s="3"/>
      <c r="BE1097" s="4"/>
      <c r="BG1097" s="3"/>
      <c r="BJ1097" s="4"/>
      <c r="BL1097" s="3"/>
      <c r="BO1097" s="4"/>
      <c r="BQ1097" s="16"/>
      <c r="BR1097" s="14"/>
      <c r="BS1097" s="14"/>
      <c r="BT1097" s="17"/>
      <c r="BV1097" s="3"/>
      <c r="BY1097" s="4"/>
      <c r="CC1097" s="115"/>
      <c r="CD1097" s="13"/>
      <c r="CE1097" s="33"/>
      <c r="CF1097" s="33"/>
      <c r="CG1097" s="33"/>
      <c r="CH1097" s="33"/>
    </row>
    <row r="1098" spans="2:86" ht="18.600000000000001" customHeight="1" thickBot="1">
      <c r="D1098" s="271" t="s">
        <v>141</v>
      </c>
      <c r="E1098" s="272"/>
      <c r="F1098" s="273" t="s">
        <v>142</v>
      </c>
      <c r="G1098" s="274"/>
      <c r="H1098" s="237"/>
      <c r="I1098" s="271" t="s">
        <v>143</v>
      </c>
      <c r="J1098" s="272"/>
      <c r="K1098" s="273" t="s">
        <v>144</v>
      </c>
      <c r="L1098" s="274"/>
      <c r="N1098" s="262" t="s">
        <v>145</v>
      </c>
      <c r="O1098" s="263"/>
      <c r="P1098" s="264" t="s">
        <v>146</v>
      </c>
      <c r="Q1098" s="265"/>
      <c r="S1098" s="271" t="s">
        <v>147</v>
      </c>
      <c r="T1098" s="272"/>
      <c r="U1098" s="273" t="s">
        <v>148</v>
      </c>
      <c r="V1098" s="274"/>
      <c r="W1098" s="20"/>
      <c r="X1098" s="262" t="s">
        <v>149</v>
      </c>
      <c r="Y1098" s="263"/>
      <c r="Z1098" s="264" t="s">
        <v>150</v>
      </c>
      <c r="AA1098" s="265"/>
      <c r="AB1098" s="20"/>
      <c r="AC1098" s="271" t="s">
        <v>151</v>
      </c>
      <c r="AD1098" s="272"/>
      <c r="AE1098" s="273" t="s">
        <v>152</v>
      </c>
      <c r="AF1098" s="274"/>
      <c r="AG1098" s="20"/>
      <c r="AH1098" s="262" t="s">
        <v>153</v>
      </c>
      <c r="AI1098" s="263"/>
      <c r="AJ1098" s="264" t="s">
        <v>154</v>
      </c>
      <c r="AK1098" s="265"/>
      <c r="AL1098" s="20"/>
      <c r="AM1098" s="271" t="s">
        <v>155</v>
      </c>
      <c r="AN1098" s="272"/>
      <c r="AO1098" s="273" t="s">
        <v>156</v>
      </c>
      <c r="AP1098" s="274"/>
      <c r="AR1098" s="262" t="s">
        <v>157</v>
      </c>
      <c r="AS1098" s="263"/>
      <c r="AT1098" s="264" t="s">
        <v>158</v>
      </c>
      <c r="AU1098" s="265"/>
      <c r="AV1098" s="41"/>
      <c r="AW1098" s="271" t="s">
        <v>159</v>
      </c>
      <c r="AX1098" s="272"/>
      <c r="AY1098" s="273" t="s">
        <v>160</v>
      </c>
      <c r="AZ1098" s="274"/>
      <c r="BA1098" s="20"/>
      <c r="BB1098" s="262" t="s">
        <v>161</v>
      </c>
      <c r="BC1098" s="263"/>
      <c r="BD1098" s="264" t="s">
        <v>162</v>
      </c>
      <c r="BE1098" s="265"/>
      <c r="BF1098" s="41"/>
      <c r="BG1098" s="271" t="s">
        <v>163</v>
      </c>
      <c r="BH1098" s="272"/>
      <c r="BI1098" s="273" t="s">
        <v>164</v>
      </c>
      <c r="BJ1098" s="274"/>
      <c r="BK1098" s="41"/>
      <c r="BL1098" s="262" t="s">
        <v>165</v>
      </c>
      <c r="BM1098" s="263"/>
      <c r="BN1098" s="264" t="s">
        <v>166</v>
      </c>
      <c r="BO1098" s="265"/>
      <c r="BP1098" s="41"/>
      <c r="BQ1098" s="271" t="s">
        <v>167</v>
      </c>
      <c r="BR1098" s="272"/>
      <c r="BS1098" s="273" t="s">
        <v>168</v>
      </c>
      <c r="BT1098" s="274"/>
      <c r="BU1098" s="20"/>
      <c r="BV1098" s="262" t="s">
        <v>169</v>
      </c>
      <c r="BW1098" s="263"/>
      <c r="BX1098" s="264" t="s">
        <v>170</v>
      </c>
      <c r="BY1098" s="265"/>
      <c r="CA1098" s="55" t="s">
        <v>35</v>
      </c>
      <c r="CC1098" s="116" t="s">
        <v>75</v>
      </c>
      <c r="CD1098" s="13"/>
      <c r="CE1098" s="33"/>
      <c r="CF1098" s="33"/>
      <c r="CG1098" s="33"/>
      <c r="CH1098" s="33"/>
    </row>
    <row r="1099" spans="2:86" ht="18.600000000000001" customHeight="1" thickTop="1" thickBot="1">
      <c r="D1099" s="1">
        <v>0</v>
      </c>
      <c r="E1099" s="9">
        <f t="shared" ref="E1099" si="10404">$E$9*$B1096</f>
        <v>3.6951520000000002</v>
      </c>
      <c r="F1099" s="2">
        <v>1</v>
      </c>
      <c r="G1099" s="8">
        <v>0</v>
      </c>
      <c r="I1099" s="1">
        <v>0</v>
      </c>
      <c r="J1099" s="9">
        <v>0</v>
      </c>
      <c r="K1099" s="2">
        <v>1</v>
      </c>
      <c r="L1099" s="8">
        <v>0</v>
      </c>
      <c r="N1099" s="1">
        <f t="shared" ref="N1099" si="10405">D1099*I1096+F1099*I1099-E1099*J1096-G1099*J1099</f>
        <v>0</v>
      </c>
      <c r="O1099" s="9">
        <f t="shared" ref="O1099" si="10406">(D1099*J1096+E1099*I1096+F1099*J1099+G1099*I1099)</f>
        <v>3.6951520000000002</v>
      </c>
      <c r="P1099" s="2">
        <f t="shared" ref="P1099" si="10407">D1099*K1096+F1099*K1099-E1099*L1096-G1099*L1099</f>
        <v>11.795829777707251</v>
      </c>
      <c r="Q1099" s="8">
        <f t="shared" ref="Q1099" si="10408">(D1099*L1096+E1099*K1096+F1099*L1099+G1099*K1099)</f>
        <v>0</v>
      </c>
      <c r="S1099" s="1">
        <v>0</v>
      </c>
      <c r="T1099" s="9">
        <f t="shared" ref="T1099" si="10409">$T$9*$B1096</f>
        <v>4.7454820000000009</v>
      </c>
      <c r="U1099" s="2">
        <v>1</v>
      </c>
      <c r="V1099" s="8">
        <v>0</v>
      </c>
      <c r="X1099" s="1">
        <f t="shared" ref="X1099" si="10410">N1099*S1096+P1099*S1099-O1099*T1096-Q1099*T1099</f>
        <v>0</v>
      </c>
      <c r="Y1099" s="9">
        <f t="shared" ref="Y1099" si="10411">(N1099*T1096+O1099*S1096+P1099*T1099+Q1099*S1099)</f>
        <v>59.67204988517377</v>
      </c>
      <c r="Z1099" s="2">
        <f t="shared" ref="Z1099" si="10412">N1099*U1096+P1099*U1099-O1099*V1096-Q1099*V1099</f>
        <v>11.795829777707251</v>
      </c>
      <c r="AA1099" s="8">
        <f t="shared" ref="AA1099" si="10413">(N1099*V1096+O1099*U1096+P1099*V1099+Q1099*U1099)</f>
        <v>0</v>
      </c>
      <c r="AB1099" s="20"/>
      <c r="AC1099" s="1">
        <v>0</v>
      </c>
      <c r="AD1099" s="9">
        <v>0</v>
      </c>
      <c r="AE1099" s="2">
        <v>1</v>
      </c>
      <c r="AF1099" s="8">
        <v>0</v>
      </c>
      <c r="AH1099" s="1">
        <f t="shared" ref="AH1099" si="10414">X1099*AC1096+Z1099*AC1099-Y1099*AD1096-AA1099*AD1099</f>
        <v>0</v>
      </c>
      <c r="AI1099" s="9">
        <f t="shared" ref="AI1099" si="10415">(X1099*AD1096+Y1099*AC1096+Z1099*AD1099+AA1099*AC1099)</f>
        <v>59.67204988517377</v>
      </c>
      <c r="AJ1099" s="2">
        <f t="shared" ref="AJ1099" si="10416">X1099*AE1096+Z1099*AE1099-Y1099*AF1096-AA1099*AF1099</f>
        <v>33.616456899480241</v>
      </c>
      <c r="AK1099" s="8">
        <f t="shared" ref="AK1099" si="10417">(X1099*AF1096+Y1099*AE1096+Z1099*AF1099+AA1099*AE1099)</f>
        <v>0</v>
      </c>
      <c r="AM1099" s="1">
        <v>0</v>
      </c>
      <c r="AN1099" s="9">
        <f t="shared" ref="AN1099" si="10418">$AN$9*$B1096</f>
        <v>4.0122920000000004</v>
      </c>
      <c r="AO1099" s="2">
        <v>1</v>
      </c>
      <c r="AP1099" s="8">
        <v>0</v>
      </c>
      <c r="AR1099" s="1">
        <f t="shared" ref="AR1099" si="10419">AH1099*AM1096+AJ1099*AM1099-AI1099*AN1096-AK1099*AN1099</f>
        <v>0</v>
      </c>
      <c r="AS1099" s="9">
        <f t="shared" ref="AS1099" si="10420">(AH1099*AN1096+AI1099*AM1096+AJ1099*AN1099+AK1099*AM1099)</f>
        <v>194.55109097130315</v>
      </c>
      <c r="AT1099" s="2">
        <f t="shared" ref="AT1099" si="10421">AH1099*AO1096+AJ1099*AO1099-AI1099*AP1096-AK1099*AP1099</f>
        <v>33.616456899480241</v>
      </c>
      <c r="AU1099" s="8">
        <f t="shared" ref="AU1099" si="10422">(AH1099*AP1096+AI1099*AO1096+AJ1099*AP1099+AK1099*AO1099)</f>
        <v>0</v>
      </c>
      <c r="AV1099" s="20"/>
      <c r="AW1099" s="1">
        <v>0</v>
      </c>
      <c r="AX1099" s="9">
        <v>0</v>
      </c>
      <c r="AY1099" s="2">
        <v>1</v>
      </c>
      <c r="AZ1099" s="8">
        <v>0</v>
      </c>
      <c r="BB1099" s="1">
        <f t="shared" ref="BB1099" si="10423">AR1099*AW1096+AT1099*AW1099-AS1099*AX1096-AU1099*AX1099</f>
        <v>0</v>
      </c>
      <c r="BC1099" s="9">
        <f t="shared" ref="BC1099" si="10424">(AR1099*AX1096+AS1099*AW1096+AT1099*AX1099+AU1099*AW1099)</f>
        <v>194.55109097130315</v>
      </c>
      <c r="BD1099" s="2">
        <f t="shared" ref="BD1099" si="10425">AR1099*AY1096+AT1099*AY1099-AS1099*AZ1096-AU1099*AZ1099</f>
        <v>139.42268371637306</v>
      </c>
      <c r="BE1099" s="8">
        <f t="shared" ref="BE1099" si="10426">(AR1099*AZ1096+AS1099*AY1096+AT1099*AZ1099+AU1099*AY1099)</f>
        <v>0</v>
      </c>
      <c r="BG1099" s="1">
        <v>0</v>
      </c>
      <c r="BH1099" s="9">
        <f t="shared" ref="BH1099" si="10427">$BH$9*$B1096</f>
        <v>2.6250399999999998</v>
      </c>
      <c r="BI1099" s="2">
        <v>1</v>
      </c>
      <c r="BJ1099" s="8">
        <v>0</v>
      </c>
      <c r="BK1099" s="20"/>
      <c r="BL1099" s="1">
        <f t="shared" ref="BL1099" si="10428">BB1099*BG1096+BD1099*BG1099-BC1099*BH1096-BE1099*BH1099</f>
        <v>0</v>
      </c>
      <c r="BM1099" s="9">
        <f t="shared" ref="BM1099" si="10429">(BB1099*BH1096+BC1099*BG1096+BD1099*BH1099+BE1099*BG1099)</f>
        <v>560.54121263413106</v>
      </c>
      <c r="BN1099" s="2">
        <f t="shared" ref="BN1099" si="10430">BB1099*BI1096+BD1099*BI1099-BC1099*BJ1096-BE1099*BJ1099</f>
        <v>139.42268371637306</v>
      </c>
      <c r="BO1099" s="8">
        <f t="shared" ref="BO1099" si="10431">(BB1099*BJ1096+BC1099*BI1096+BD1099*BJ1099+BE1099*BI1099)</f>
        <v>0</v>
      </c>
      <c r="BP1099" s="20"/>
      <c r="BQ1099" s="18">
        <f t="shared" ref="BQ1099:BQ1162" si="10432">1/$BR$9</f>
        <v>1</v>
      </c>
      <c r="BR1099" s="25">
        <v>0</v>
      </c>
      <c r="BS1099" s="19">
        <v>1</v>
      </c>
      <c r="BT1099" s="24">
        <v>0</v>
      </c>
      <c r="BV1099" s="1">
        <f t="shared" ref="BV1099" si="10433">BL1099*BQ1096+BN1099*BQ1099-BM1099*BR1096-BO1099*BR1099</f>
        <v>139.42268371637306</v>
      </c>
      <c r="BW1099" s="9">
        <f t="shared" ref="BW1099" si="10434">(BL1099*BR1096+BM1099*BQ1096+BN1099*BR1099+BO1099*BQ1099)</f>
        <v>560.54121263413106</v>
      </c>
      <c r="BX1099" s="2">
        <f t="shared" ref="BX1099" si="10435">BL1099*BS1096+BN1099*BS1099-BM1099*BT1096-BO1099*BT1099</f>
        <v>139.42268371637306</v>
      </c>
      <c r="BY1099" s="8">
        <f t="shared" ref="BY1099" si="10436">(BL1099*BT1096+BM1099*BS1096+BN1099*BT1099+BO1099*BS1099)</f>
        <v>0</v>
      </c>
      <c r="CA1099" s="56">
        <f t="shared" ref="CA1099" si="10437">(180/PI())*ATAN(-1*(BW1096+BW1099)/(BV1096+BV1099))</f>
        <v>-62.064489040862149</v>
      </c>
      <c r="CC1099" s="117">
        <f t="shared" ref="CC1099" si="10438">20*LOG(((1-(10^(CA1096/20)^2)*(1-((1-CC1096)/(1+CC1096))^2))^0.5))</f>
        <v>-3.1285421970530589E-5</v>
      </c>
      <c r="CD1099" s="13"/>
      <c r="CE1099" s="33"/>
      <c r="CF1099" s="33"/>
      <c r="CG1099" s="33"/>
      <c r="CH1099" s="33"/>
    </row>
    <row r="1100" spans="2:86" ht="18.600000000000001" customHeight="1"/>
    <row r="1101" spans="2:86" ht="18.600000000000001" customHeight="1" thickBot="1">
      <c r="E1101" s="6" t="s">
        <v>3</v>
      </c>
      <c r="J1101" s="6" t="s">
        <v>5</v>
      </c>
      <c r="O1101" s="6" t="s">
        <v>10</v>
      </c>
      <c r="T1101" s="6" t="s">
        <v>6</v>
      </c>
      <c r="Y1101" s="6" t="s">
        <v>11</v>
      </c>
      <c r="AD1101" s="6" t="s">
        <v>12</v>
      </c>
      <c r="AI1101" s="6" t="s">
        <v>13</v>
      </c>
      <c r="AN1101" s="6" t="s">
        <v>14</v>
      </c>
      <c r="AS1101" s="6" t="s">
        <v>15</v>
      </c>
      <c r="AX1101" s="6" t="s">
        <v>19</v>
      </c>
      <c r="BC1101" s="6" t="s">
        <v>17</v>
      </c>
      <c r="BH1101" s="6" t="s">
        <v>20</v>
      </c>
      <c r="BM1101" s="6" t="s">
        <v>18</v>
      </c>
      <c r="BQ1101" s="26" t="s">
        <v>16</v>
      </c>
      <c r="BR1101" s="26"/>
      <c r="BS1101" s="21"/>
      <c r="BT1101" s="21"/>
      <c r="BU1101" s="21"/>
      <c r="BV1101" s="21"/>
      <c r="BW1101" s="26" t="s">
        <v>21</v>
      </c>
      <c r="BX1101" s="21"/>
      <c r="BY1101" s="21"/>
    </row>
    <row r="1102" spans="2:86" ht="18.600000000000001" customHeight="1" thickBot="1">
      <c r="B1102" s="11"/>
      <c r="D1102" s="266" t="s">
        <v>113</v>
      </c>
      <c r="E1102" s="267"/>
      <c r="F1102" s="268" t="s">
        <v>114</v>
      </c>
      <c r="G1102" s="269"/>
      <c r="H1102" s="237"/>
      <c r="I1102" s="262" t="s">
        <v>0</v>
      </c>
      <c r="J1102" s="263"/>
      <c r="K1102" s="264" t="s">
        <v>1</v>
      </c>
      <c r="L1102" s="265"/>
      <c r="M1102" s="21"/>
      <c r="N1102" s="262" t="s">
        <v>115</v>
      </c>
      <c r="O1102" s="263"/>
      <c r="P1102" s="264" t="s">
        <v>116</v>
      </c>
      <c r="Q1102" s="265"/>
      <c r="R1102" s="21"/>
      <c r="S1102" s="266" t="s">
        <v>117</v>
      </c>
      <c r="T1102" s="267"/>
      <c r="U1102" s="268" t="s">
        <v>118</v>
      </c>
      <c r="V1102" s="269"/>
      <c r="W1102" s="20"/>
      <c r="X1102" s="262" t="s">
        <v>119</v>
      </c>
      <c r="Y1102" s="263"/>
      <c r="Z1102" s="264" t="s">
        <v>120</v>
      </c>
      <c r="AA1102" s="265"/>
      <c r="AB1102" s="20"/>
      <c r="AC1102" s="262" t="s">
        <v>121</v>
      </c>
      <c r="AD1102" s="263"/>
      <c r="AE1102" s="264" t="s">
        <v>7</v>
      </c>
      <c r="AF1102" s="265"/>
      <c r="AG1102" s="20"/>
      <c r="AH1102" s="262" t="s">
        <v>122</v>
      </c>
      <c r="AI1102" s="263"/>
      <c r="AJ1102" s="264" t="s">
        <v>123</v>
      </c>
      <c r="AK1102" s="265"/>
      <c r="AL1102" s="20"/>
      <c r="AM1102" s="266" t="s">
        <v>124</v>
      </c>
      <c r="AN1102" s="267"/>
      <c r="AO1102" s="268" t="s">
        <v>125</v>
      </c>
      <c r="AP1102" s="269"/>
      <c r="AQ1102" s="21"/>
      <c r="AR1102" s="262" t="s">
        <v>126</v>
      </c>
      <c r="AS1102" s="263"/>
      <c r="AT1102" s="264" t="s">
        <v>2</v>
      </c>
      <c r="AU1102" s="265"/>
      <c r="AV1102" s="41"/>
      <c r="AW1102" s="262" t="s">
        <v>127</v>
      </c>
      <c r="AX1102" s="263"/>
      <c r="AY1102" s="264" t="s">
        <v>128</v>
      </c>
      <c r="AZ1102" s="265"/>
      <c r="BA1102" s="20"/>
      <c r="BB1102" s="262" t="s">
        <v>129</v>
      </c>
      <c r="BC1102" s="263"/>
      <c r="BD1102" s="264" t="s">
        <v>130</v>
      </c>
      <c r="BE1102" s="265"/>
      <c r="BF1102" s="41"/>
      <c r="BG1102" s="266" t="s">
        <v>131</v>
      </c>
      <c r="BH1102" s="267"/>
      <c r="BI1102" s="268" t="s">
        <v>132</v>
      </c>
      <c r="BJ1102" s="269"/>
      <c r="BK1102" s="41"/>
      <c r="BL1102" s="262" t="s">
        <v>133</v>
      </c>
      <c r="BM1102" s="263"/>
      <c r="BN1102" s="264" t="s">
        <v>134</v>
      </c>
      <c r="BO1102" s="265"/>
      <c r="BP1102" s="41"/>
      <c r="BQ1102" s="262" t="s">
        <v>135</v>
      </c>
      <c r="BR1102" s="263"/>
      <c r="BS1102" s="264" t="s">
        <v>136</v>
      </c>
      <c r="BT1102" s="265"/>
      <c r="BU1102" s="20"/>
      <c r="BV1102" s="262" t="s">
        <v>137</v>
      </c>
      <c r="BW1102" s="263"/>
      <c r="BX1102" s="264" t="s">
        <v>138</v>
      </c>
      <c r="BY1102" s="265"/>
      <c r="CA1102" s="27" t="s">
        <v>8</v>
      </c>
      <c r="CC1102" s="113" t="s">
        <v>74</v>
      </c>
      <c r="CD1102" s="13"/>
      <c r="CE1102" s="33"/>
      <c r="CF1102" s="33"/>
      <c r="CG1102" s="33"/>
      <c r="CH1102" s="33"/>
    </row>
    <row r="1103" spans="2:86" ht="18.600000000000001" customHeight="1" thickTop="1" thickBot="1">
      <c r="B1103" s="37">
        <v>3.16</v>
      </c>
      <c r="D1103" s="1">
        <v>1</v>
      </c>
      <c r="E1103" s="7">
        <v>0</v>
      </c>
      <c r="F1103" s="2">
        <v>0</v>
      </c>
      <c r="G1103" s="8">
        <v>0</v>
      </c>
      <c r="I1103" s="1">
        <v>1</v>
      </c>
      <c r="J1103" s="9">
        <v>0</v>
      </c>
      <c r="K1103" s="2">
        <v>0</v>
      </c>
      <c r="L1103" s="8">
        <f t="shared" ref="L1103:L1166" si="10439">IF(0=(1-$J$9*$K$9*$B1103^2),10^18,$B1103*$K$9/(1-$J$9*$K$9*$B1103^2))</f>
        <v>-2.8748765743374762</v>
      </c>
      <c r="N1103" s="1">
        <f t="shared" ref="N1103" si="10440">D1103*I1103+F1103*I1106-E1103*J1103-G1103*J1106</f>
        <v>1</v>
      </c>
      <c r="O1103" s="9">
        <f t="shared" ref="O1103" si="10441">(D1103*J1103+E1103*I1103+F1103*J1106+G1103*I1106)</f>
        <v>0</v>
      </c>
      <c r="P1103" s="2">
        <f t="shared" ref="P1103" si="10442">D1103*K1103+F1103*K1106-E1103*L1103-G1103*L1106</f>
        <v>0</v>
      </c>
      <c r="Q1103" s="8">
        <f t="shared" ref="Q1103" si="10443">(D1103*L1103+E1103*K1103+F1103*L1106+G1103*K1106)</f>
        <v>-2.8748765743374762</v>
      </c>
      <c r="S1103" s="1">
        <v>1</v>
      </c>
      <c r="T1103" s="7">
        <v>0</v>
      </c>
      <c r="U1103" s="2">
        <v>0</v>
      </c>
      <c r="V1103" s="8">
        <v>0</v>
      </c>
      <c r="X1103" s="1">
        <f t="shared" ref="X1103" si="10444">N1103*S1103+P1103*S1106-O1103*T1103-Q1103*T1106</f>
        <v>14.729571055076082</v>
      </c>
      <c r="Y1103" s="9">
        <f t="shared" ref="Y1103" si="10445">(N1103*T1103+O1103*S1103+P1103*T1106+Q1103*S1106)</f>
        <v>0</v>
      </c>
      <c r="Z1103" s="2">
        <f t="shared" ref="Z1103" si="10446">N1103*U1103+P1103*U1106-O1103*V1103-Q1103*V1106</f>
        <v>0</v>
      </c>
      <c r="AA1103" s="8">
        <f t="shared" ref="AA1103" si="10447">(N1103*V1103+O1103*U1103+P1103*V1106+Q1103*U1106)</f>
        <v>-2.8748765743374762</v>
      </c>
      <c r="AB1103" s="20"/>
      <c r="AC1103" s="1">
        <v>1</v>
      </c>
      <c r="AD1103" s="9">
        <v>0</v>
      </c>
      <c r="AE1103" s="2">
        <v>0</v>
      </c>
      <c r="AF1103" s="8">
        <f t="shared" ref="AF1103:AF1166" si="10448">IF(0=(1-$AE$9*$AD$9*$B1103^2),10^18,$B1103*$AE$9/(1-$AE$9*$AD$9*$B1103^2))</f>
        <v>-0.36262543026981997</v>
      </c>
      <c r="AH1103" s="1">
        <f t="shared" ref="AH1103" si="10449">X1103*AC1103+Z1103*AC1106-Y1103*AD1103-AA1103*AD1106</f>
        <v>14.729571055076082</v>
      </c>
      <c r="AI1103" s="9">
        <f t="shared" ref="AI1103" si="10450">(X1103*AD1103+Y1103*AC1103+Z1103*AD1106+AA1103*AC1106)</f>
        <v>0</v>
      </c>
      <c r="AJ1103" s="2">
        <f t="shared" ref="AJ1103" si="10451">X1103*AE1103+Z1103*AE1106-Y1103*AF1103-AA1103*AF1106</f>
        <v>0</v>
      </c>
      <c r="AK1103" s="8">
        <f t="shared" ref="AK1103" si="10452">(X1103*AF1103+Y1103*AE1103+Z1103*AF1106+AA1103*AE1106)</f>
        <v>-8.2161936158743263</v>
      </c>
      <c r="AM1103" s="1">
        <v>1</v>
      </c>
      <c r="AN1103" s="7">
        <v>0</v>
      </c>
      <c r="AO1103" s="2">
        <v>0</v>
      </c>
      <c r="AP1103" s="8">
        <v>0</v>
      </c>
      <c r="AR1103" s="1">
        <f t="shared" ref="AR1103" si="10453">AH1103*AM1103+AJ1103*AM1106-AI1103*AN1103-AK1103*AN1106</f>
        <v>47.905312014547007</v>
      </c>
      <c r="AS1103" s="9">
        <f t="shared" ref="AS1103" si="10454">(AH1103*AN1103+AI1103*AM1103+AJ1103*AN1106+AK1103*AM1106)</f>
        <v>0</v>
      </c>
      <c r="AT1103" s="2">
        <f t="shared" ref="AT1103" si="10455">AH1103*AO1103+AJ1103*AO1106-AI1103*AP1103-AK1103*AP1106</f>
        <v>0</v>
      </c>
      <c r="AU1103" s="8">
        <f t="shared" ref="AU1103" si="10456">(AH1103*AP1103+AI1103*AO1103+AJ1103*AP1106+AK1103*AO1106)</f>
        <v>-8.2161936158743263</v>
      </c>
      <c r="AV1103" s="20"/>
      <c r="AW1103" s="1">
        <v>1</v>
      </c>
      <c r="AX1103" s="9">
        <v>0</v>
      </c>
      <c r="AY1103" s="2">
        <v>0</v>
      </c>
      <c r="AZ1103" s="8">
        <f t="shared" ref="AZ1103:AZ1166" si="10457">IF(0=(1-$AX$9*$AY$9*$B1103^2),10^18,$B1103*$AY$9/(1-$AX$9*$AY$9*$B1103^2))</f>
        <v>-0.53893678622163788</v>
      </c>
      <c r="BB1103" s="1">
        <f t="shared" ref="BB1103" si="10458">AR1103*AW1103+AT1103*AW1106-AS1103*AX1103-AU1103*AX1106</f>
        <v>47.905312014547007</v>
      </c>
      <c r="BC1103" s="9">
        <f t="shared" ref="BC1103" si="10459">(AR1103*AX1103+AS1103*AW1103+AT1103*AX1106+AU1103*AW1106)</f>
        <v>0</v>
      </c>
      <c r="BD1103" s="2">
        <f t="shared" ref="BD1103" si="10460">AR1103*AY1103+AT1103*AY1106-AS1103*AZ1103-AU1103*AZ1106</f>
        <v>0</v>
      </c>
      <c r="BE1103" s="8">
        <f t="shared" ref="BE1103" si="10461">(AR1103*AZ1103+AS1103*AY1103+AT1103*AZ1106+AU1103*AY1106)</f>
        <v>-34.034128515939109</v>
      </c>
      <c r="BG1103" s="1">
        <v>1</v>
      </c>
      <c r="BH1103" s="7">
        <v>0</v>
      </c>
      <c r="BI1103" s="2">
        <v>0</v>
      </c>
      <c r="BJ1103" s="8">
        <v>0</v>
      </c>
      <c r="BK1103" s="20"/>
      <c r="BL1103" s="1">
        <f t="shared" ref="BL1103" si="10462">BB1103*BG1103+BD1103*BG1106-BC1103*BH1103-BE1103*BH1106</f>
        <v>137.81531136281433</v>
      </c>
      <c r="BM1103" s="9">
        <f t="shared" ref="BM1103" si="10463">(BB1103*BH1103+BC1103*BG1103+BD1103*BH1106+BE1103*BG1106)</f>
        <v>0</v>
      </c>
      <c r="BN1103" s="2">
        <f t="shared" ref="BN1103" si="10464">BB1103*BI1103+BD1103*BI1106-BC1103*BJ1103-BE1103*BJ1106</f>
        <v>0</v>
      </c>
      <c r="BO1103" s="8">
        <f t="shared" ref="BO1103" si="10465">(BB1103*BJ1103+BC1103*BI1103+BD1103*BJ1106+BE1103*BI1106)</f>
        <v>-34.034128515939109</v>
      </c>
      <c r="BP1103" s="20"/>
      <c r="BQ1103" s="16">
        <v>1</v>
      </c>
      <c r="BR1103" s="23">
        <v>0</v>
      </c>
      <c r="BS1103" s="14">
        <v>0</v>
      </c>
      <c r="BT1103" s="22">
        <v>0</v>
      </c>
      <c r="BV1103" s="1">
        <f t="shared" ref="BV1103" si="10466">BL1103*BQ1103+BN1103*BQ1106-BM1103*BR1103-BO1103*BR1106</f>
        <v>137.81531136281433</v>
      </c>
      <c r="BW1103" s="9">
        <f t="shared" ref="BW1103" si="10467">(BL1103*BR1103+BM1103*BQ1103+BN1103*BR1106+BO1103*BQ1106)</f>
        <v>-34.034128515939109</v>
      </c>
      <c r="BX1103" s="2">
        <f t="shared" ref="BX1103" si="10468">BL1103*BS1103+BN1103*BS1106-BM1103*BT1103-BO1103*BT1106</f>
        <v>0</v>
      </c>
      <c r="BY1103" s="8">
        <f t="shared" ref="BY1103" si="10469">(BL1103*BT1103+BM1103*BS1103+BN1103*BT1106+BO1103*BS1106)</f>
        <v>-34.034128515939109</v>
      </c>
      <c r="CA1103" s="28">
        <f t="shared" ref="CA1103" si="10470">20*LOG(((1+$BR$9)/$BR$9)/((BV1103+BV1106)^2+(BW1103+BW1106)^2)^0.5)</f>
        <v>-49.426666333691699</v>
      </c>
      <c r="CC1103" s="114">
        <f t="shared" ref="CC1103" si="10471">((BV1103^2+BW1103^2)^0.5)/((BV1106^2+BW1106^2)^0.5)</f>
        <v>0.24697159481466274</v>
      </c>
      <c r="CD1103" s="13"/>
      <c r="CE1103" s="33"/>
      <c r="CF1103" s="33"/>
      <c r="CG1103" s="33"/>
      <c r="CH1103" s="33"/>
    </row>
    <row r="1104" spans="2:86" ht="18.600000000000001" customHeight="1" thickBot="1">
      <c r="D1104" s="3"/>
      <c r="G1104" s="4"/>
      <c r="I1104" s="3"/>
      <c r="L1104" s="4"/>
      <c r="N1104" s="3"/>
      <c r="Q1104" s="4"/>
      <c r="S1104" s="3"/>
      <c r="V1104" s="4"/>
      <c r="X1104" s="3"/>
      <c r="AA1104" s="4"/>
      <c r="AC1104" s="3"/>
      <c r="AF1104" s="4"/>
      <c r="AH1104" s="3"/>
      <c r="AK1104" s="4"/>
      <c r="AM1104" s="3"/>
      <c r="AP1104" s="4"/>
      <c r="AR1104" s="3"/>
      <c r="AU1104" s="4"/>
      <c r="AW1104" s="3"/>
      <c r="AZ1104" s="4"/>
      <c r="BB1104" s="3"/>
      <c r="BE1104" s="4"/>
      <c r="BG1104" s="3"/>
      <c r="BJ1104" s="4"/>
      <c r="BL1104" s="3"/>
      <c r="BO1104" s="4"/>
      <c r="BQ1104" s="16"/>
      <c r="BR1104" s="14"/>
      <c r="BS1104" s="14"/>
      <c r="BT1104" s="17"/>
      <c r="BV1104" s="3"/>
      <c r="BY1104" s="4"/>
      <c r="CC1104" s="115"/>
      <c r="CD1104" s="13"/>
      <c r="CE1104" s="33"/>
      <c r="CF1104" s="33"/>
      <c r="CG1104" s="33"/>
      <c r="CH1104" s="33"/>
    </row>
    <row r="1105" spans="2:86" ht="18.600000000000001" customHeight="1" thickBot="1">
      <c r="D1105" s="271" t="s">
        <v>141</v>
      </c>
      <c r="E1105" s="272"/>
      <c r="F1105" s="273" t="s">
        <v>142</v>
      </c>
      <c r="G1105" s="274"/>
      <c r="H1105" s="237"/>
      <c r="I1105" s="271" t="s">
        <v>143</v>
      </c>
      <c r="J1105" s="272"/>
      <c r="K1105" s="273" t="s">
        <v>144</v>
      </c>
      <c r="L1105" s="274"/>
      <c r="N1105" s="262" t="s">
        <v>145</v>
      </c>
      <c r="O1105" s="263"/>
      <c r="P1105" s="264" t="s">
        <v>146</v>
      </c>
      <c r="Q1105" s="265"/>
      <c r="S1105" s="271" t="s">
        <v>147</v>
      </c>
      <c r="T1105" s="272"/>
      <c r="U1105" s="273" t="s">
        <v>148</v>
      </c>
      <c r="V1105" s="274"/>
      <c r="W1105" s="20"/>
      <c r="X1105" s="262" t="s">
        <v>149</v>
      </c>
      <c r="Y1105" s="263"/>
      <c r="Z1105" s="264" t="s">
        <v>150</v>
      </c>
      <c r="AA1105" s="265"/>
      <c r="AB1105" s="20"/>
      <c r="AC1105" s="271" t="s">
        <v>151</v>
      </c>
      <c r="AD1105" s="272"/>
      <c r="AE1105" s="273" t="s">
        <v>152</v>
      </c>
      <c r="AF1105" s="274"/>
      <c r="AG1105" s="20"/>
      <c r="AH1105" s="262" t="s">
        <v>153</v>
      </c>
      <c r="AI1105" s="263"/>
      <c r="AJ1105" s="264" t="s">
        <v>154</v>
      </c>
      <c r="AK1105" s="265"/>
      <c r="AL1105" s="20"/>
      <c r="AM1105" s="271" t="s">
        <v>155</v>
      </c>
      <c r="AN1105" s="272"/>
      <c r="AO1105" s="273" t="s">
        <v>156</v>
      </c>
      <c r="AP1105" s="274"/>
      <c r="AR1105" s="262" t="s">
        <v>157</v>
      </c>
      <c r="AS1105" s="263"/>
      <c r="AT1105" s="264" t="s">
        <v>158</v>
      </c>
      <c r="AU1105" s="265"/>
      <c r="AV1105" s="41"/>
      <c r="AW1105" s="271" t="s">
        <v>159</v>
      </c>
      <c r="AX1105" s="272"/>
      <c r="AY1105" s="273" t="s">
        <v>160</v>
      </c>
      <c r="AZ1105" s="274"/>
      <c r="BA1105" s="20"/>
      <c r="BB1105" s="262" t="s">
        <v>161</v>
      </c>
      <c r="BC1105" s="263"/>
      <c r="BD1105" s="264" t="s">
        <v>162</v>
      </c>
      <c r="BE1105" s="265"/>
      <c r="BF1105" s="41"/>
      <c r="BG1105" s="271" t="s">
        <v>163</v>
      </c>
      <c r="BH1105" s="272"/>
      <c r="BI1105" s="273" t="s">
        <v>164</v>
      </c>
      <c r="BJ1105" s="274"/>
      <c r="BK1105" s="41"/>
      <c r="BL1105" s="262" t="s">
        <v>165</v>
      </c>
      <c r="BM1105" s="263"/>
      <c r="BN1105" s="264" t="s">
        <v>166</v>
      </c>
      <c r="BO1105" s="265"/>
      <c r="BP1105" s="41"/>
      <c r="BQ1105" s="271" t="s">
        <v>167</v>
      </c>
      <c r="BR1105" s="272"/>
      <c r="BS1105" s="273" t="s">
        <v>168</v>
      </c>
      <c r="BT1105" s="274"/>
      <c r="BU1105" s="20"/>
      <c r="BV1105" s="262" t="s">
        <v>169</v>
      </c>
      <c r="BW1105" s="263"/>
      <c r="BX1105" s="264" t="s">
        <v>170</v>
      </c>
      <c r="BY1105" s="265"/>
      <c r="CA1105" s="55" t="s">
        <v>35</v>
      </c>
      <c r="CC1105" s="116" t="s">
        <v>75</v>
      </c>
      <c r="CD1105" s="13"/>
      <c r="CE1105" s="33"/>
      <c r="CF1105" s="33"/>
      <c r="CG1105" s="33"/>
      <c r="CH1105" s="33"/>
    </row>
    <row r="1106" spans="2:86" ht="18.600000000000001" customHeight="1" thickTop="1" thickBot="1">
      <c r="D1106" s="1">
        <v>0</v>
      </c>
      <c r="E1106" s="9">
        <f t="shared" ref="E1106" si="10472">$E$9*$B1103</f>
        <v>3.7186880000000002</v>
      </c>
      <c r="F1106" s="2">
        <v>1</v>
      </c>
      <c r="G1106" s="8">
        <v>0</v>
      </c>
      <c r="I1106" s="1">
        <v>0</v>
      </c>
      <c r="J1106" s="9">
        <v>0</v>
      </c>
      <c r="K1106" s="2">
        <v>1</v>
      </c>
      <c r="L1106" s="8">
        <v>0</v>
      </c>
      <c r="N1106" s="1">
        <f t="shared" ref="N1106" si="10473">D1106*I1103+F1106*I1106-E1106*J1103-G1106*J1106</f>
        <v>0</v>
      </c>
      <c r="O1106" s="9">
        <f t="shared" ref="O1106" si="10474">(D1106*J1103+E1106*I1103+F1106*J1106+G1106*I1106)</f>
        <v>3.7186880000000002</v>
      </c>
      <c r="P1106" s="2">
        <f t="shared" ref="P1106" si="10475">D1106*K1103+F1106*K1106-E1106*L1103-G1106*L1106</f>
        <v>11.690769018469881</v>
      </c>
      <c r="Q1106" s="8">
        <f t="shared" ref="Q1106" si="10476">(D1106*L1103+E1106*K1103+F1106*L1106+G1106*K1106)</f>
        <v>0</v>
      </c>
      <c r="S1106" s="1">
        <v>0</v>
      </c>
      <c r="T1106" s="9">
        <f t="shared" ref="T1106" si="10477">$T$9*$B1103</f>
        <v>4.7757080000000007</v>
      </c>
      <c r="U1106" s="2">
        <v>1</v>
      </c>
      <c r="V1106" s="8">
        <v>0</v>
      </c>
      <c r="X1106" s="1">
        <f t="shared" ref="X1106" si="10478">N1106*S1103+P1106*S1106-O1106*T1103-Q1106*T1106</f>
        <v>0</v>
      </c>
      <c r="Y1106" s="9">
        <f t="shared" ref="Y1106" si="10479">(N1106*T1103+O1106*S1103+P1106*T1106+Q1106*S1106)</f>
        <v>59.550387127658766</v>
      </c>
      <c r="Z1106" s="2">
        <f t="shared" ref="Z1106" si="10480">N1106*U1103+P1106*U1106-O1106*V1103-Q1106*V1106</f>
        <v>11.690769018469881</v>
      </c>
      <c r="AA1106" s="8">
        <f t="shared" ref="AA1106" si="10481">(N1106*V1103+O1106*U1103+P1106*V1106+Q1106*U1106)</f>
        <v>0</v>
      </c>
      <c r="AB1106" s="20"/>
      <c r="AC1106" s="1">
        <v>0</v>
      </c>
      <c r="AD1106" s="9">
        <v>0</v>
      </c>
      <c r="AE1106" s="2">
        <v>1</v>
      </c>
      <c r="AF1106" s="8">
        <v>0</v>
      </c>
      <c r="AH1106" s="1">
        <f t="shared" ref="AH1106" si="10482">X1106*AC1103+Z1106*AC1106-Y1106*AD1103-AA1106*AD1106</f>
        <v>0</v>
      </c>
      <c r="AI1106" s="9">
        <f t="shared" ref="AI1106" si="10483">(X1106*AD1103+Y1106*AC1103+Z1106*AD1106+AA1106*AC1106)</f>
        <v>59.550387127658766</v>
      </c>
      <c r="AJ1106" s="2">
        <f t="shared" ref="AJ1106" si="10484">X1106*AE1103+Z1106*AE1106-Y1106*AF1103-AA1106*AF1106</f>
        <v>33.285253773371487</v>
      </c>
      <c r="AK1106" s="8">
        <f t="shared" ref="AK1106" si="10485">(X1106*AF1103+Y1106*AE1103+Z1106*AF1106+AA1106*AE1106)</f>
        <v>0</v>
      </c>
      <c r="AM1106" s="1">
        <v>0</v>
      </c>
      <c r="AN1106" s="9">
        <f t="shared" ref="AN1106" si="10486">$AN$9*$B1103</f>
        <v>4.0378480000000003</v>
      </c>
      <c r="AO1106" s="2">
        <v>1</v>
      </c>
      <c r="AP1106" s="8">
        <v>0</v>
      </c>
      <c r="AR1106" s="1">
        <f t="shared" ref="AR1106" si="10487">AH1106*AM1103+AJ1106*AM1106-AI1106*AN1103-AK1106*AN1106</f>
        <v>0</v>
      </c>
      <c r="AS1106" s="9">
        <f t="shared" ref="AS1106" si="10488">(AH1106*AN1103+AI1106*AM1103+AJ1106*AN1106+AK1106*AM1106)</f>
        <v>193.95118250595931</v>
      </c>
      <c r="AT1106" s="2">
        <f t="shared" ref="AT1106" si="10489">AH1106*AO1103+AJ1106*AO1106-AI1106*AP1103-AK1106*AP1106</f>
        <v>33.285253773371487</v>
      </c>
      <c r="AU1106" s="8">
        <f t="shared" ref="AU1106" si="10490">(AH1106*AP1103+AI1106*AO1103+AJ1106*AP1106+AK1106*AO1106)</f>
        <v>0</v>
      </c>
      <c r="AV1106" s="20"/>
      <c r="AW1106" s="1">
        <v>0</v>
      </c>
      <c r="AX1106" s="9">
        <v>0</v>
      </c>
      <c r="AY1106" s="2">
        <v>1</v>
      </c>
      <c r="AZ1106" s="8">
        <v>0</v>
      </c>
      <c r="BB1106" s="1">
        <f t="shared" ref="BB1106" si="10491">AR1106*AW1103+AT1106*AW1106-AS1106*AX1103-AU1106*AX1106</f>
        <v>0</v>
      </c>
      <c r="BC1106" s="9">
        <f t="shared" ref="BC1106" si="10492">(AR1106*AX1103+AS1106*AW1103+AT1106*AX1106+AU1106*AW1106)</f>
        <v>193.95118250595931</v>
      </c>
      <c r="BD1106" s="2">
        <f t="shared" ref="BD1106" si="10493">AR1106*AY1103+AT1106*AY1106-AS1106*AZ1103-AU1106*AZ1106</f>
        <v>137.81268075701956</v>
      </c>
      <c r="BE1106" s="8">
        <f t="shared" ref="BE1106" si="10494">(AR1106*AZ1103+AS1106*AY1103+AT1106*AZ1106+AU1106*AY1106)</f>
        <v>0</v>
      </c>
      <c r="BG1106" s="1">
        <v>0</v>
      </c>
      <c r="BH1106" s="9">
        <f t="shared" ref="BH1106" si="10495">$BH$9*$B1103</f>
        <v>2.6417600000000001</v>
      </c>
      <c r="BI1106" s="2">
        <v>1</v>
      </c>
      <c r="BJ1106" s="8">
        <v>0</v>
      </c>
      <c r="BK1106" s="20"/>
      <c r="BL1106" s="1">
        <f t="shared" ref="BL1106" si="10496">BB1106*BG1103+BD1106*BG1106-BC1106*BH1103-BE1106*BH1106</f>
        <v>0</v>
      </c>
      <c r="BM1106" s="9">
        <f t="shared" ref="BM1106" si="10497">(BB1106*BH1103+BC1106*BG1103+BD1106*BH1106+BE1106*BG1106)</f>
        <v>558.01921002262338</v>
      </c>
      <c r="BN1106" s="2">
        <f t="shared" ref="BN1106" si="10498">BB1106*BI1103+BD1106*BI1106-BC1106*BJ1103-BE1106*BJ1106</f>
        <v>137.81268075701956</v>
      </c>
      <c r="BO1106" s="8">
        <f t="shared" ref="BO1106" si="10499">(BB1106*BJ1103+BC1106*BI1103+BD1106*BJ1106+BE1106*BI1106)</f>
        <v>0</v>
      </c>
      <c r="BP1106" s="20"/>
      <c r="BQ1106" s="18">
        <f t="shared" ref="BQ1106:BQ1169" si="10500">1/$BR$9</f>
        <v>1</v>
      </c>
      <c r="BR1106" s="25">
        <v>0</v>
      </c>
      <c r="BS1106" s="19">
        <v>1</v>
      </c>
      <c r="BT1106" s="24">
        <v>0</v>
      </c>
      <c r="BV1106" s="1">
        <f t="shared" ref="BV1106" si="10501">BL1106*BQ1103+BN1106*BQ1106-BM1106*BR1103-BO1106*BR1106</f>
        <v>137.81268075701956</v>
      </c>
      <c r="BW1106" s="9">
        <f t="shared" ref="BW1106" si="10502">(BL1106*BR1103+BM1106*BQ1103+BN1106*BR1106+BO1106*BQ1106)</f>
        <v>558.01921002262338</v>
      </c>
      <c r="BX1106" s="2">
        <f t="shared" ref="BX1106" si="10503">BL1106*BS1103+BN1106*BS1106-BM1106*BT1103-BO1106*BT1106</f>
        <v>137.81268075701956</v>
      </c>
      <c r="BY1106" s="8">
        <f t="shared" ref="BY1106" si="10504">(BL1106*BT1103+BM1106*BS1103+BN1106*BT1106+BO1106*BS1106)</f>
        <v>0</v>
      </c>
      <c r="CA1106" s="56">
        <f t="shared" ref="CA1106" si="10505">(180/PI())*ATAN(-1*(BW1103+BW1106)/(BV1103+BV1106))</f>
        <v>-62.254615818584348</v>
      </c>
      <c r="CC1106" s="117">
        <f t="shared" ref="CC1106" si="10506">20*LOG(((1-(10^(CA1103/20)^2)*(1-((1-CC1103)/(1+CC1103))^2))^0.5))</f>
        <v>-3.1485683711238518E-5</v>
      </c>
      <c r="CD1106" s="13"/>
      <c r="CE1106" s="33"/>
      <c r="CF1106" s="33"/>
      <c r="CG1106" s="33"/>
      <c r="CH1106" s="33"/>
    </row>
    <row r="1107" spans="2:86" ht="18.600000000000001" customHeight="1"/>
    <row r="1108" spans="2:86" ht="18.600000000000001" customHeight="1" thickBot="1">
      <c r="E1108" s="6" t="s">
        <v>3</v>
      </c>
      <c r="J1108" s="6" t="s">
        <v>5</v>
      </c>
      <c r="O1108" s="6" t="s">
        <v>10</v>
      </c>
      <c r="T1108" s="6" t="s">
        <v>6</v>
      </c>
      <c r="Y1108" s="6" t="s">
        <v>11</v>
      </c>
      <c r="AD1108" s="6" t="s">
        <v>12</v>
      </c>
      <c r="AI1108" s="6" t="s">
        <v>13</v>
      </c>
      <c r="AN1108" s="6" t="s">
        <v>14</v>
      </c>
      <c r="AS1108" s="6" t="s">
        <v>15</v>
      </c>
      <c r="AX1108" s="6" t="s">
        <v>19</v>
      </c>
      <c r="BC1108" s="6" t="s">
        <v>17</v>
      </c>
      <c r="BH1108" s="6" t="s">
        <v>20</v>
      </c>
      <c r="BM1108" s="6" t="s">
        <v>18</v>
      </c>
      <c r="BQ1108" s="26" t="s">
        <v>16</v>
      </c>
      <c r="BR1108" s="26"/>
      <c r="BS1108" s="21"/>
      <c r="BT1108" s="21"/>
      <c r="BU1108" s="21"/>
      <c r="BV1108" s="21"/>
      <c r="BW1108" s="26" t="s">
        <v>21</v>
      </c>
      <c r="BX1108" s="21"/>
      <c r="BY1108" s="21"/>
    </row>
    <row r="1109" spans="2:86" ht="18.600000000000001" customHeight="1" thickBot="1">
      <c r="B1109" s="11"/>
      <c r="D1109" s="266" t="s">
        <v>113</v>
      </c>
      <c r="E1109" s="267"/>
      <c r="F1109" s="268" t="s">
        <v>114</v>
      </c>
      <c r="G1109" s="269"/>
      <c r="H1109" s="237"/>
      <c r="I1109" s="262" t="s">
        <v>0</v>
      </c>
      <c r="J1109" s="263"/>
      <c r="K1109" s="264" t="s">
        <v>1</v>
      </c>
      <c r="L1109" s="265"/>
      <c r="M1109" s="21"/>
      <c r="N1109" s="262" t="s">
        <v>115</v>
      </c>
      <c r="O1109" s="263"/>
      <c r="P1109" s="264" t="s">
        <v>116</v>
      </c>
      <c r="Q1109" s="265"/>
      <c r="R1109" s="21"/>
      <c r="S1109" s="266" t="s">
        <v>117</v>
      </c>
      <c r="T1109" s="267"/>
      <c r="U1109" s="268" t="s">
        <v>118</v>
      </c>
      <c r="V1109" s="269"/>
      <c r="W1109" s="20"/>
      <c r="X1109" s="262" t="s">
        <v>119</v>
      </c>
      <c r="Y1109" s="263"/>
      <c r="Z1109" s="264" t="s">
        <v>120</v>
      </c>
      <c r="AA1109" s="265"/>
      <c r="AB1109" s="20"/>
      <c r="AC1109" s="262" t="s">
        <v>121</v>
      </c>
      <c r="AD1109" s="263"/>
      <c r="AE1109" s="264" t="s">
        <v>7</v>
      </c>
      <c r="AF1109" s="265"/>
      <c r="AG1109" s="20"/>
      <c r="AH1109" s="262" t="s">
        <v>122</v>
      </c>
      <c r="AI1109" s="263"/>
      <c r="AJ1109" s="264" t="s">
        <v>123</v>
      </c>
      <c r="AK1109" s="265"/>
      <c r="AL1109" s="20"/>
      <c r="AM1109" s="266" t="s">
        <v>124</v>
      </c>
      <c r="AN1109" s="267"/>
      <c r="AO1109" s="268" t="s">
        <v>125</v>
      </c>
      <c r="AP1109" s="269"/>
      <c r="AQ1109" s="21"/>
      <c r="AR1109" s="262" t="s">
        <v>126</v>
      </c>
      <c r="AS1109" s="263"/>
      <c r="AT1109" s="264" t="s">
        <v>2</v>
      </c>
      <c r="AU1109" s="265"/>
      <c r="AV1109" s="41"/>
      <c r="AW1109" s="262" t="s">
        <v>127</v>
      </c>
      <c r="AX1109" s="263"/>
      <c r="AY1109" s="264" t="s">
        <v>128</v>
      </c>
      <c r="AZ1109" s="265"/>
      <c r="BA1109" s="20"/>
      <c r="BB1109" s="262" t="s">
        <v>129</v>
      </c>
      <c r="BC1109" s="263"/>
      <c r="BD1109" s="264" t="s">
        <v>130</v>
      </c>
      <c r="BE1109" s="265"/>
      <c r="BF1109" s="41"/>
      <c r="BG1109" s="266" t="s">
        <v>131</v>
      </c>
      <c r="BH1109" s="267"/>
      <c r="BI1109" s="268" t="s">
        <v>132</v>
      </c>
      <c r="BJ1109" s="269"/>
      <c r="BK1109" s="41"/>
      <c r="BL1109" s="262" t="s">
        <v>133</v>
      </c>
      <c r="BM1109" s="263"/>
      <c r="BN1109" s="264" t="s">
        <v>134</v>
      </c>
      <c r="BO1109" s="265"/>
      <c r="BP1109" s="41"/>
      <c r="BQ1109" s="262" t="s">
        <v>135</v>
      </c>
      <c r="BR1109" s="263"/>
      <c r="BS1109" s="264" t="s">
        <v>136</v>
      </c>
      <c r="BT1109" s="265"/>
      <c r="BU1109" s="20"/>
      <c r="BV1109" s="262" t="s">
        <v>137</v>
      </c>
      <c r="BW1109" s="263"/>
      <c r="BX1109" s="264" t="s">
        <v>138</v>
      </c>
      <c r="BY1109" s="265"/>
      <c r="CA1109" s="27" t="s">
        <v>8</v>
      </c>
      <c r="CC1109" s="113" t="s">
        <v>74</v>
      </c>
      <c r="CD1109" s="13"/>
      <c r="CE1109" s="33"/>
      <c r="CF1109" s="33"/>
      <c r="CG1109" s="33"/>
      <c r="CH1109" s="33"/>
    </row>
    <row r="1110" spans="2:86" ht="18.600000000000001" customHeight="1" thickTop="1" thickBot="1">
      <c r="B1110" s="37">
        <v>3.18</v>
      </c>
      <c r="D1110" s="1">
        <v>1</v>
      </c>
      <c r="E1110" s="7">
        <v>0</v>
      </c>
      <c r="F1110" s="2">
        <v>0</v>
      </c>
      <c r="G1110" s="8">
        <v>0</v>
      </c>
      <c r="I1110" s="1">
        <v>1</v>
      </c>
      <c r="J1110" s="9">
        <v>0</v>
      </c>
      <c r="K1110" s="2">
        <v>0</v>
      </c>
      <c r="L1110" s="8">
        <f t="shared" ref="L1110:L1173" si="10507">IF(0=(1-$J$9*$K$9*$B1110^2),10^18,$B1110*$K$9/(1-$J$9*$K$9*$B1110^2))</f>
        <v>-2.8297752862257717</v>
      </c>
      <c r="N1110" s="1">
        <f t="shared" ref="N1110" si="10508">D1110*I1110+F1110*I1113-E1110*J1110-G1110*J1113</f>
        <v>1</v>
      </c>
      <c r="O1110" s="9">
        <f t="shared" ref="O1110" si="10509">(D1110*J1110+E1110*I1110+F1110*J1113+G1110*I1113)</f>
        <v>0</v>
      </c>
      <c r="P1110" s="2">
        <f t="shared" ref="P1110" si="10510">D1110*K1110+F1110*K1113-E1110*L1110-G1110*L1113</f>
        <v>0</v>
      </c>
      <c r="Q1110" s="8">
        <f t="shared" ref="Q1110" si="10511">(D1110*L1110+E1110*K1110+F1110*L1113+G1110*K1113)</f>
        <v>-2.8297752862257717</v>
      </c>
      <c r="S1110" s="1">
        <v>1</v>
      </c>
      <c r="T1110" s="7">
        <v>0</v>
      </c>
      <c r="U1110" s="2">
        <v>0</v>
      </c>
      <c r="V1110" s="8">
        <v>0</v>
      </c>
      <c r="X1110" s="1">
        <f t="shared" ref="X1110" si="10512">N1110*S1110+P1110*S1113-O1110*T1110-Q1110*T1113</f>
        <v>14.59971326043217</v>
      </c>
      <c r="Y1110" s="9">
        <f t="shared" ref="Y1110" si="10513">(N1110*T1110+O1110*S1110+P1110*T1113+Q1110*S1113)</f>
        <v>0</v>
      </c>
      <c r="Z1110" s="2">
        <f t="shared" ref="Z1110" si="10514">N1110*U1110+P1110*U1113-O1110*V1110-Q1110*V1113</f>
        <v>0</v>
      </c>
      <c r="AA1110" s="8">
        <f t="shared" ref="AA1110" si="10515">(N1110*V1110+O1110*U1110+P1110*V1113+Q1110*U1113)</f>
        <v>-2.8297752862257717</v>
      </c>
      <c r="AB1110" s="20"/>
      <c r="AC1110" s="1">
        <v>1</v>
      </c>
      <c r="AD1110" s="9">
        <v>0</v>
      </c>
      <c r="AE1110" s="2">
        <v>0</v>
      </c>
      <c r="AF1110" s="8">
        <f t="shared" ref="AF1110:AF1173" si="10516">IF(0=(1-$AE$9*$AD$9*$B1110^2),10^18,$B1110*$AE$9/(1-$AE$9*$AD$9*$B1110^2))</f>
        <v>-0.35963001818563234</v>
      </c>
      <c r="AH1110" s="1">
        <f t="shared" ref="AH1110" si="10517">X1110*AC1110+Z1110*AC1113-Y1110*AD1110-AA1110*AD1113</f>
        <v>14.59971326043217</v>
      </c>
      <c r="AI1110" s="9">
        <f t="shared" ref="AI1110" si="10518">(X1110*AD1110+Y1110*AC1110+Z1110*AD1113+AA1110*AC1113)</f>
        <v>0</v>
      </c>
      <c r="AJ1110" s="2">
        <f t="shared" ref="AJ1110" si="10519">X1110*AE1110+Z1110*AE1113-Y1110*AF1110-AA1110*AF1113</f>
        <v>0</v>
      </c>
      <c r="AK1110" s="8">
        <f t="shared" ref="AK1110" si="10520">(X1110*AF1110+Y1110*AE1110+Z1110*AF1113+AA1110*AE1113)</f>
        <v>-8.0802704315800113</v>
      </c>
      <c r="AM1110" s="1">
        <v>1</v>
      </c>
      <c r="AN1110" s="7">
        <v>0</v>
      </c>
      <c r="AO1110" s="2">
        <v>0</v>
      </c>
      <c r="AP1110" s="8">
        <v>0</v>
      </c>
      <c r="AR1110" s="1">
        <f t="shared" ref="AR1110" si="10521">AH1110*AM1110+AJ1110*AM1113-AI1110*AN1110-AK1110*AN1113</f>
        <v>47.433116453196114</v>
      </c>
      <c r="AS1110" s="9">
        <f t="shared" ref="AS1110" si="10522">(AH1110*AN1110+AI1110*AM1110+AJ1110*AN1113+AK1110*AM1113)</f>
        <v>0</v>
      </c>
      <c r="AT1110" s="2">
        <f t="shared" ref="AT1110" si="10523">AH1110*AO1110+AJ1110*AO1113-AI1110*AP1110-AK1110*AP1113</f>
        <v>0</v>
      </c>
      <c r="AU1110" s="8">
        <f t="shared" ref="AU1110" si="10524">(AH1110*AP1110+AI1110*AO1110+AJ1110*AP1113+AK1110*AO1113)</f>
        <v>-8.0802704315800113</v>
      </c>
      <c r="AV1110" s="20"/>
      <c r="AW1110" s="1">
        <v>1</v>
      </c>
      <c r="AX1110" s="9">
        <v>0</v>
      </c>
      <c r="AY1110" s="2">
        <v>0</v>
      </c>
      <c r="AZ1110" s="8">
        <f t="shared" ref="AZ1110:AZ1173" si="10525">IF(0=(1-$AX$9*$AY$9*$B1110^2),10^18,$B1110*$AY$9/(1-$AX$9*$AY$9*$B1110^2))</f>
        <v>-0.53412247679130365</v>
      </c>
      <c r="BB1110" s="1">
        <f t="shared" ref="BB1110" si="10526">AR1110*AW1110+AT1110*AW1113-AS1110*AX1110-AU1110*AX1113</f>
        <v>47.433116453196114</v>
      </c>
      <c r="BC1110" s="9">
        <f t="shared" ref="BC1110" si="10527">(AR1110*AX1110+AS1110*AW1110+AT1110*AX1113+AU1110*AW1113)</f>
        <v>0</v>
      </c>
      <c r="BD1110" s="2">
        <f t="shared" ref="BD1110" si="10528">AR1110*AY1110+AT1110*AY1113-AS1110*AZ1110-AU1110*AZ1113</f>
        <v>0</v>
      </c>
      <c r="BE1110" s="8">
        <f t="shared" ref="BE1110" si="10529">(AR1110*AZ1110+AS1110*AY1110+AT1110*AZ1113+AU1110*AY1113)</f>
        <v>-33.41536407349146</v>
      </c>
      <c r="BG1110" s="1">
        <v>1</v>
      </c>
      <c r="BH1110" s="7">
        <v>0</v>
      </c>
      <c r="BI1110" s="2">
        <v>0</v>
      </c>
      <c r="BJ1110" s="8">
        <v>0</v>
      </c>
      <c r="BK1110" s="20"/>
      <c r="BL1110" s="1">
        <f t="shared" ref="BL1110" si="10530">BB1110*BG1110+BD1110*BG1113-BC1110*BH1110-BE1110*BH1113</f>
        <v>136.26719353529168</v>
      </c>
      <c r="BM1110" s="9">
        <f t="shared" ref="BM1110" si="10531">(BB1110*BH1110+BC1110*BG1110+BD1110*BH1113+BE1110*BG1113)</f>
        <v>0</v>
      </c>
      <c r="BN1110" s="2">
        <f t="shared" ref="BN1110" si="10532">BB1110*BI1110+BD1110*BI1113-BC1110*BJ1110-BE1110*BJ1113</f>
        <v>0</v>
      </c>
      <c r="BO1110" s="8">
        <f t="shared" ref="BO1110" si="10533">(BB1110*BJ1110+BC1110*BI1110+BD1110*BJ1113+BE1110*BI1113)</f>
        <v>-33.41536407349146</v>
      </c>
      <c r="BP1110" s="20"/>
      <c r="BQ1110" s="16">
        <v>1</v>
      </c>
      <c r="BR1110" s="23">
        <v>0</v>
      </c>
      <c r="BS1110" s="14">
        <v>0</v>
      </c>
      <c r="BT1110" s="22">
        <v>0</v>
      </c>
      <c r="BV1110" s="1">
        <f t="shared" ref="BV1110" si="10534">BL1110*BQ1110+BN1110*BQ1113-BM1110*BR1110-BO1110*BR1113</f>
        <v>136.26719353529168</v>
      </c>
      <c r="BW1110" s="9">
        <f t="shared" ref="BW1110" si="10535">(BL1110*BR1110+BM1110*BQ1110+BN1110*BR1113+BO1110*BQ1113)</f>
        <v>-33.41536407349146</v>
      </c>
      <c r="BX1110" s="2">
        <f t="shared" ref="BX1110" si="10536">BL1110*BS1110+BN1110*BS1113-BM1110*BT1110-BO1110*BT1113</f>
        <v>0</v>
      </c>
      <c r="BY1110" s="8">
        <f t="shared" ref="BY1110" si="10537">(BL1110*BT1110+BM1110*BS1110+BN1110*BT1113+BO1110*BS1113)</f>
        <v>-33.41536407349146</v>
      </c>
      <c r="CA1110" s="28">
        <f t="shared" ref="CA1110" si="10538">20*LOG(((1+$BR$9)/$BR$9)/((BV1110+BV1113)^2+(BW1110+BW1113)^2)^0.5)</f>
        <v>-49.382785008060573</v>
      </c>
      <c r="CC1110" s="114">
        <f t="shared" ref="CC1110" si="10539">((BV1110^2+BW1110^2)^0.5)/((BV1113^2+BW1113^2)^0.5)</f>
        <v>0.24523655981990164</v>
      </c>
      <c r="CD1110" s="13"/>
      <c r="CE1110" s="33"/>
      <c r="CF1110" s="33"/>
      <c r="CG1110" s="33"/>
      <c r="CH1110" s="33"/>
    </row>
    <row r="1111" spans="2:86" ht="18.600000000000001" customHeight="1" thickBot="1">
      <c r="D1111" s="3"/>
      <c r="G1111" s="4"/>
      <c r="I1111" s="3"/>
      <c r="L1111" s="4"/>
      <c r="N1111" s="3"/>
      <c r="Q1111" s="4"/>
      <c r="S1111" s="3"/>
      <c r="V1111" s="4"/>
      <c r="X1111" s="3"/>
      <c r="AA1111" s="4"/>
      <c r="AC1111" s="3"/>
      <c r="AF1111" s="4"/>
      <c r="AH1111" s="3"/>
      <c r="AK1111" s="4"/>
      <c r="AM1111" s="3"/>
      <c r="AP1111" s="4"/>
      <c r="AR1111" s="3"/>
      <c r="AU1111" s="4"/>
      <c r="AW1111" s="3"/>
      <c r="AZ1111" s="4"/>
      <c r="BB1111" s="3"/>
      <c r="BE1111" s="4"/>
      <c r="BG1111" s="3"/>
      <c r="BJ1111" s="4"/>
      <c r="BL1111" s="3"/>
      <c r="BO1111" s="4"/>
      <c r="BQ1111" s="16"/>
      <c r="BR1111" s="14"/>
      <c r="BS1111" s="14"/>
      <c r="BT1111" s="17"/>
      <c r="BV1111" s="3"/>
      <c r="BY1111" s="4"/>
      <c r="CC1111" s="115"/>
      <c r="CD1111" s="13"/>
      <c r="CE1111" s="33"/>
      <c r="CF1111" s="33"/>
      <c r="CG1111" s="33"/>
      <c r="CH1111" s="33"/>
    </row>
    <row r="1112" spans="2:86" ht="18.600000000000001" customHeight="1" thickBot="1">
      <c r="D1112" s="271" t="s">
        <v>141</v>
      </c>
      <c r="E1112" s="272"/>
      <c r="F1112" s="273" t="s">
        <v>142</v>
      </c>
      <c r="G1112" s="274"/>
      <c r="H1112" s="237"/>
      <c r="I1112" s="271" t="s">
        <v>143</v>
      </c>
      <c r="J1112" s="272"/>
      <c r="K1112" s="273" t="s">
        <v>144</v>
      </c>
      <c r="L1112" s="274"/>
      <c r="N1112" s="262" t="s">
        <v>145</v>
      </c>
      <c r="O1112" s="263"/>
      <c r="P1112" s="264" t="s">
        <v>146</v>
      </c>
      <c r="Q1112" s="265"/>
      <c r="S1112" s="271" t="s">
        <v>147</v>
      </c>
      <c r="T1112" s="272"/>
      <c r="U1112" s="273" t="s">
        <v>148</v>
      </c>
      <c r="V1112" s="274"/>
      <c r="W1112" s="20"/>
      <c r="X1112" s="262" t="s">
        <v>149</v>
      </c>
      <c r="Y1112" s="263"/>
      <c r="Z1112" s="264" t="s">
        <v>150</v>
      </c>
      <c r="AA1112" s="265"/>
      <c r="AB1112" s="20"/>
      <c r="AC1112" s="271" t="s">
        <v>151</v>
      </c>
      <c r="AD1112" s="272"/>
      <c r="AE1112" s="273" t="s">
        <v>152</v>
      </c>
      <c r="AF1112" s="274"/>
      <c r="AG1112" s="20"/>
      <c r="AH1112" s="262" t="s">
        <v>153</v>
      </c>
      <c r="AI1112" s="263"/>
      <c r="AJ1112" s="264" t="s">
        <v>154</v>
      </c>
      <c r="AK1112" s="265"/>
      <c r="AL1112" s="20"/>
      <c r="AM1112" s="271" t="s">
        <v>155</v>
      </c>
      <c r="AN1112" s="272"/>
      <c r="AO1112" s="273" t="s">
        <v>156</v>
      </c>
      <c r="AP1112" s="274"/>
      <c r="AR1112" s="262" t="s">
        <v>157</v>
      </c>
      <c r="AS1112" s="263"/>
      <c r="AT1112" s="264" t="s">
        <v>158</v>
      </c>
      <c r="AU1112" s="265"/>
      <c r="AV1112" s="41"/>
      <c r="AW1112" s="271" t="s">
        <v>159</v>
      </c>
      <c r="AX1112" s="272"/>
      <c r="AY1112" s="273" t="s">
        <v>160</v>
      </c>
      <c r="AZ1112" s="274"/>
      <c r="BA1112" s="20"/>
      <c r="BB1112" s="262" t="s">
        <v>161</v>
      </c>
      <c r="BC1112" s="263"/>
      <c r="BD1112" s="264" t="s">
        <v>162</v>
      </c>
      <c r="BE1112" s="265"/>
      <c r="BF1112" s="41"/>
      <c r="BG1112" s="271" t="s">
        <v>163</v>
      </c>
      <c r="BH1112" s="272"/>
      <c r="BI1112" s="273" t="s">
        <v>164</v>
      </c>
      <c r="BJ1112" s="274"/>
      <c r="BK1112" s="41"/>
      <c r="BL1112" s="262" t="s">
        <v>165</v>
      </c>
      <c r="BM1112" s="263"/>
      <c r="BN1112" s="264" t="s">
        <v>166</v>
      </c>
      <c r="BO1112" s="265"/>
      <c r="BP1112" s="41"/>
      <c r="BQ1112" s="271" t="s">
        <v>167</v>
      </c>
      <c r="BR1112" s="272"/>
      <c r="BS1112" s="273" t="s">
        <v>168</v>
      </c>
      <c r="BT1112" s="274"/>
      <c r="BU1112" s="20"/>
      <c r="BV1112" s="262" t="s">
        <v>169</v>
      </c>
      <c r="BW1112" s="263"/>
      <c r="BX1112" s="264" t="s">
        <v>170</v>
      </c>
      <c r="BY1112" s="265"/>
      <c r="CA1112" s="55" t="s">
        <v>35</v>
      </c>
      <c r="CC1112" s="116" t="s">
        <v>75</v>
      </c>
      <c r="CD1112" s="13"/>
      <c r="CE1112" s="33"/>
      <c r="CF1112" s="33"/>
      <c r="CG1112" s="33"/>
      <c r="CH1112" s="33"/>
    </row>
    <row r="1113" spans="2:86" ht="18.600000000000001" customHeight="1" thickTop="1" thickBot="1">
      <c r="D1113" s="1">
        <v>0</v>
      </c>
      <c r="E1113" s="9">
        <f t="shared" ref="E1113" si="10540">$E$9*$B1110</f>
        <v>3.7422240000000002</v>
      </c>
      <c r="F1113" s="2">
        <v>1</v>
      </c>
      <c r="G1113" s="8">
        <v>0</v>
      </c>
      <c r="I1113" s="1">
        <v>0</v>
      </c>
      <c r="J1113" s="9">
        <v>0</v>
      </c>
      <c r="K1113" s="2">
        <v>1</v>
      </c>
      <c r="L1113" s="8">
        <v>0</v>
      </c>
      <c r="N1113" s="1">
        <f t="shared" ref="N1113" si="10541">D1113*I1110+F1113*I1113-E1113*J1110-G1113*J1113</f>
        <v>0</v>
      </c>
      <c r="O1113" s="9">
        <f t="shared" ref="O1113" si="10542">(D1113*J1110+E1113*I1110+F1113*J1113+G1113*I1113)</f>
        <v>3.7422240000000002</v>
      </c>
      <c r="P1113" s="2">
        <f t="shared" ref="P1113" si="10543">D1113*K1110+F1113*K1113-E1113*L1110-G1113*L1113</f>
        <v>11.589652990720953</v>
      </c>
      <c r="Q1113" s="8">
        <f t="shared" ref="Q1113" si="10544">(D1113*L1110+E1113*K1110+F1113*L1113+G1113*K1113)</f>
        <v>0</v>
      </c>
      <c r="S1113" s="1">
        <v>0</v>
      </c>
      <c r="T1113" s="9">
        <f t="shared" ref="T1113" si="10545">$T$9*$B1110</f>
        <v>4.8059340000000006</v>
      </c>
      <c r="U1113" s="2">
        <v>1</v>
      </c>
      <c r="V1113" s="8">
        <v>0</v>
      </c>
      <c r="X1113" s="1">
        <f t="shared" ref="X1113" si="10546">N1113*S1110+P1113*S1113-O1113*T1110-Q1113*T1113</f>
        <v>0</v>
      </c>
      <c r="Y1113" s="9">
        <f t="shared" ref="Y1113" si="10547">(N1113*T1110+O1113*S1110+P1113*T1113+Q1113*S1113)</f>
        <v>59.441331356307522</v>
      </c>
      <c r="Z1113" s="2">
        <f t="shared" ref="Z1113" si="10548">N1113*U1110+P1113*U1113-O1113*V1110-Q1113*V1113</f>
        <v>11.589652990720953</v>
      </c>
      <c r="AA1113" s="8">
        <f t="shared" ref="AA1113" si="10549">(N1113*V1110+O1113*U1110+P1113*V1113+Q1113*U1113)</f>
        <v>0</v>
      </c>
      <c r="AB1113" s="20"/>
      <c r="AC1113" s="1">
        <v>0</v>
      </c>
      <c r="AD1113" s="9">
        <v>0</v>
      </c>
      <c r="AE1113" s="2">
        <v>1</v>
      </c>
      <c r="AF1113" s="8">
        <v>0</v>
      </c>
      <c r="AH1113" s="1">
        <f t="shared" ref="AH1113" si="10550">X1113*AC1110+Z1113*AC1113-Y1113*AD1110-AA1113*AD1113</f>
        <v>0</v>
      </c>
      <c r="AI1113" s="9">
        <f t="shared" ref="AI1113" si="10551">(X1113*AD1110+Y1113*AC1110+Z1113*AD1113+AA1113*AC1113)</f>
        <v>59.441331356307522</v>
      </c>
      <c r="AJ1113" s="2">
        <f t="shared" ref="AJ1113" si="10552">X1113*AE1110+Z1113*AE1113-Y1113*AF1110-AA1113*AF1113</f>
        <v>32.96654006736803</v>
      </c>
      <c r="AK1113" s="8">
        <f t="shared" ref="AK1113" si="10553">(X1113*AF1110+Y1113*AE1110+Z1113*AF1113+AA1113*AE1113)</f>
        <v>0</v>
      </c>
      <c r="AM1113" s="1">
        <v>0</v>
      </c>
      <c r="AN1113" s="9">
        <f t="shared" ref="AN1113" si="10554">$AN$9*$B1110</f>
        <v>4.0634040000000002</v>
      </c>
      <c r="AO1113" s="2">
        <v>1</v>
      </c>
      <c r="AP1113" s="8">
        <v>0</v>
      </c>
      <c r="AR1113" s="1">
        <f t="shared" ref="AR1113" si="10555">AH1113*AM1110+AJ1113*AM1113-AI1113*AN1110-AK1113*AN1113</f>
        <v>0</v>
      </c>
      <c r="AS1113" s="9">
        <f t="shared" ref="AS1113" si="10556">(AH1113*AN1110+AI1113*AM1110+AJ1113*AN1113+AK1113*AM1113)</f>
        <v>193.39770213221107</v>
      </c>
      <c r="AT1113" s="2">
        <f t="shared" ref="AT1113" si="10557">AH1113*AO1110+AJ1113*AO1113-AI1113*AP1110-AK1113*AP1113</f>
        <v>32.96654006736803</v>
      </c>
      <c r="AU1113" s="8">
        <f t="shared" ref="AU1113" si="10558">(AH1113*AP1110+AI1113*AO1110+AJ1113*AP1113+AK1113*AO1113)</f>
        <v>0</v>
      </c>
      <c r="AV1113" s="20"/>
      <c r="AW1113" s="1">
        <v>0</v>
      </c>
      <c r="AX1113" s="9">
        <v>0</v>
      </c>
      <c r="AY1113" s="2">
        <v>1</v>
      </c>
      <c r="AZ1113" s="8">
        <v>0</v>
      </c>
      <c r="BB1113" s="1">
        <f t="shared" ref="BB1113" si="10559">AR1113*AW1110+AT1113*AW1113-AS1113*AX1110-AU1113*AX1113</f>
        <v>0</v>
      </c>
      <c r="BC1113" s="9">
        <f t="shared" ref="BC1113" si="10560">(AR1113*AX1110+AS1113*AW1110+AT1113*AX1113+AU1113*AW1113)</f>
        <v>193.39770213221107</v>
      </c>
      <c r="BD1113" s="2">
        <f t="shared" ref="BD1113" si="10561">AR1113*AY1110+AT1113*AY1113-AS1113*AZ1110-AU1113*AZ1113</f>
        <v>136.26459973597139</v>
      </c>
      <c r="BE1113" s="8">
        <f t="shared" ref="BE1113" si="10562">(AR1113*AZ1110+AS1113*AY1110+AT1113*AZ1113+AU1113*AY1113)</f>
        <v>0</v>
      </c>
      <c r="BG1113" s="1">
        <v>0</v>
      </c>
      <c r="BH1113" s="9">
        <f t="shared" ref="BH1113" si="10563">$BH$9*$B1110</f>
        <v>2.65848</v>
      </c>
      <c r="BI1113" s="2">
        <v>1</v>
      </c>
      <c r="BJ1113" s="8">
        <v>0</v>
      </c>
      <c r="BK1113" s="20"/>
      <c r="BL1113" s="1">
        <f t="shared" ref="BL1113" si="10564">BB1113*BG1110+BD1113*BG1113-BC1113*BH1110-BE1113*BH1113</f>
        <v>0</v>
      </c>
      <c r="BM1113" s="9">
        <f t="shared" ref="BM1113" si="10565">(BB1113*BH1110+BC1113*BG1110+BD1113*BH1113+BE1113*BG1113)</f>
        <v>555.65441523829622</v>
      </c>
      <c r="BN1113" s="2">
        <f t="shared" ref="BN1113" si="10566">BB1113*BI1110+BD1113*BI1113-BC1113*BJ1110-BE1113*BJ1113</f>
        <v>136.26459973597139</v>
      </c>
      <c r="BO1113" s="8">
        <f t="shared" ref="BO1113" si="10567">(BB1113*BJ1110+BC1113*BI1110+BD1113*BJ1113+BE1113*BI1113)</f>
        <v>0</v>
      </c>
      <c r="BP1113" s="20"/>
      <c r="BQ1113" s="18">
        <f t="shared" ref="BQ1113:BQ1176" si="10568">1/$BR$9</f>
        <v>1</v>
      </c>
      <c r="BR1113" s="25">
        <v>0</v>
      </c>
      <c r="BS1113" s="19">
        <v>1</v>
      </c>
      <c r="BT1113" s="24">
        <v>0</v>
      </c>
      <c r="BV1113" s="1">
        <f t="shared" ref="BV1113" si="10569">BL1113*BQ1110+BN1113*BQ1113-BM1113*BR1110-BO1113*BR1113</f>
        <v>136.26459973597139</v>
      </c>
      <c r="BW1113" s="9">
        <f t="shared" ref="BW1113" si="10570">(BL1113*BR1110+BM1113*BQ1110+BN1113*BR1113+BO1113*BQ1113)</f>
        <v>555.65441523829622</v>
      </c>
      <c r="BX1113" s="2">
        <f t="shared" ref="BX1113" si="10571">BL1113*BS1110+BN1113*BS1113-BM1113*BT1110-BO1113*BT1113</f>
        <v>136.26459973597139</v>
      </c>
      <c r="BY1113" s="8">
        <f t="shared" ref="BY1113" si="10572">(BL1113*BT1110+BM1113*BS1110+BN1113*BT1113+BO1113*BS1113)</f>
        <v>0</v>
      </c>
      <c r="CA1113" s="56">
        <f t="shared" ref="CA1113" si="10573">(180/PI())*ATAN(-1*(BW1110+BW1113)/(BV1110+BV1113))</f>
        <v>-62.442079560913413</v>
      </c>
      <c r="CC1113" s="117">
        <f t="shared" ref="CC1113" si="10574">20*LOG(((1-(10^(CA1110/20)^2)*(1-((1-CC1110)/(1+CC1110))^2))^0.5))</f>
        <v>-3.1670059156659545E-5</v>
      </c>
      <c r="CD1113" s="13"/>
      <c r="CE1113" s="33"/>
      <c r="CF1113" s="33"/>
      <c r="CG1113" s="33"/>
      <c r="CH1113" s="33"/>
    </row>
    <row r="1114" spans="2:86" ht="18.600000000000001" customHeight="1"/>
    <row r="1115" spans="2:86" ht="18.600000000000001" customHeight="1" thickBot="1">
      <c r="E1115" s="6" t="s">
        <v>3</v>
      </c>
      <c r="J1115" s="6" t="s">
        <v>5</v>
      </c>
      <c r="O1115" s="6" t="s">
        <v>10</v>
      </c>
      <c r="T1115" s="6" t="s">
        <v>6</v>
      </c>
      <c r="Y1115" s="6" t="s">
        <v>11</v>
      </c>
      <c r="AD1115" s="6" t="s">
        <v>12</v>
      </c>
      <c r="AI1115" s="6" t="s">
        <v>13</v>
      </c>
      <c r="AN1115" s="6" t="s">
        <v>14</v>
      </c>
      <c r="AS1115" s="6" t="s">
        <v>15</v>
      </c>
      <c r="AX1115" s="6" t="s">
        <v>19</v>
      </c>
      <c r="BC1115" s="6" t="s">
        <v>17</v>
      </c>
      <c r="BH1115" s="6" t="s">
        <v>20</v>
      </c>
      <c r="BM1115" s="6" t="s">
        <v>18</v>
      </c>
      <c r="BQ1115" s="26" t="s">
        <v>16</v>
      </c>
      <c r="BR1115" s="26"/>
      <c r="BS1115" s="21"/>
      <c r="BT1115" s="21"/>
      <c r="BU1115" s="21"/>
      <c r="BV1115" s="21"/>
      <c r="BW1115" s="26" t="s">
        <v>21</v>
      </c>
      <c r="BX1115" s="21"/>
      <c r="BY1115" s="21"/>
    </row>
    <row r="1116" spans="2:86" ht="18.600000000000001" customHeight="1" thickBot="1">
      <c r="B1116" s="11"/>
      <c r="D1116" s="266" t="s">
        <v>113</v>
      </c>
      <c r="E1116" s="267"/>
      <c r="F1116" s="268" t="s">
        <v>114</v>
      </c>
      <c r="G1116" s="269"/>
      <c r="H1116" s="237"/>
      <c r="I1116" s="262" t="s">
        <v>0</v>
      </c>
      <c r="J1116" s="263"/>
      <c r="K1116" s="264" t="s">
        <v>1</v>
      </c>
      <c r="L1116" s="265"/>
      <c r="M1116" s="21"/>
      <c r="N1116" s="262" t="s">
        <v>115</v>
      </c>
      <c r="O1116" s="263"/>
      <c r="P1116" s="264" t="s">
        <v>116</v>
      </c>
      <c r="Q1116" s="265"/>
      <c r="R1116" s="21"/>
      <c r="S1116" s="266" t="s">
        <v>117</v>
      </c>
      <c r="T1116" s="267"/>
      <c r="U1116" s="268" t="s">
        <v>118</v>
      </c>
      <c r="V1116" s="269"/>
      <c r="W1116" s="20"/>
      <c r="X1116" s="262" t="s">
        <v>119</v>
      </c>
      <c r="Y1116" s="263"/>
      <c r="Z1116" s="264" t="s">
        <v>120</v>
      </c>
      <c r="AA1116" s="265"/>
      <c r="AB1116" s="20"/>
      <c r="AC1116" s="262" t="s">
        <v>121</v>
      </c>
      <c r="AD1116" s="263"/>
      <c r="AE1116" s="264" t="s">
        <v>7</v>
      </c>
      <c r="AF1116" s="265"/>
      <c r="AG1116" s="20"/>
      <c r="AH1116" s="262" t="s">
        <v>122</v>
      </c>
      <c r="AI1116" s="263"/>
      <c r="AJ1116" s="264" t="s">
        <v>123</v>
      </c>
      <c r="AK1116" s="265"/>
      <c r="AL1116" s="20"/>
      <c r="AM1116" s="266" t="s">
        <v>124</v>
      </c>
      <c r="AN1116" s="267"/>
      <c r="AO1116" s="268" t="s">
        <v>125</v>
      </c>
      <c r="AP1116" s="269"/>
      <c r="AQ1116" s="21"/>
      <c r="AR1116" s="262" t="s">
        <v>126</v>
      </c>
      <c r="AS1116" s="263"/>
      <c r="AT1116" s="264" t="s">
        <v>2</v>
      </c>
      <c r="AU1116" s="265"/>
      <c r="AV1116" s="41"/>
      <c r="AW1116" s="262" t="s">
        <v>127</v>
      </c>
      <c r="AX1116" s="263"/>
      <c r="AY1116" s="264" t="s">
        <v>128</v>
      </c>
      <c r="AZ1116" s="265"/>
      <c r="BA1116" s="20"/>
      <c r="BB1116" s="262" t="s">
        <v>129</v>
      </c>
      <c r="BC1116" s="263"/>
      <c r="BD1116" s="264" t="s">
        <v>130</v>
      </c>
      <c r="BE1116" s="265"/>
      <c r="BF1116" s="41"/>
      <c r="BG1116" s="266" t="s">
        <v>131</v>
      </c>
      <c r="BH1116" s="267"/>
      <c r="BI1116" s="268" t="s">
        <v>132</v>
      </c>
      <c r="BJ1116" s="269"/>
      <c r="BK1116" s="41"/>
      <c r="BL1116" s="262" t="s">
        <v>133</v>
      </c>
      <c r="BM1116" s="263"/>
      <c r="BN1116" s="264" t="s">
        <v>134</v>
      </c>
      <c r="BO1116" s="265"/>
      <c r="BP1116" s="41"/>
      <c r="BQ1116" s="262" t="s">
        <v>135</v>
      </c>
      <c r="BR1116" s="263"/>
      <c r="BS1116" s="264" t="s">
        <v>136</v>
      </c>
      <c r="BT1116" s="265"/>
      <c r="BU1116" s="20"/>
      <c r="BV1116" s="262" t="s">
        <v>137</v>
      </c>
      <c r="BW1116" s="263"/>
      <c r="BX1116" s="264" t="s">
        <v>138</v>
      </c>
      <c r="BY1116" s="265"/>
      <c r="CA1116" s="27" t="s">
        <v>8</v>
      </c>
      <c r="CC1116" s="113" t="s">
        <v>74</v>
      </c>
      <c r="CD1116" s="13"/>
      <c r="CE1116" s="33"/>
      <c r="CF1116" s="33"/>
      <c r="CG1116" s="33"/>
      <c r="CH1116" s="33"/>
    </row>
    <row r="1117" spans="2:86" ht="18.600000000000001" customHeight="1" thickTop="1" thickBot="1">
      <c r="B1117" s="37">
        <v>3.2</v>
      </c>
      <c r="D1117" s="1">
        <v>1</v>
      </c>
      <c r="E1117" s="7">
        <v>0</v>
      </c>
      <c r="F1117" s="2">
        <v>0</v>
      </c>
      <c r="G1117" s="8">
        <v>0</v>
      </c>
      <c r="I1117" s="1">
        <v>1</v>
      </c>
      <c r="J1117" s="9">
        <v>0</v>
      </c>
      <c r="K1117" s="2">
        <v>0</v>
      </c>
      <c r="L1117" s="8">
        <f t="shared" ref="L1117:L1180" si="10575">IF(0=(1-$J$9*$K$9*$B1117^2),10^18,$B1117*$K$9/(1-$J$9*$K$9*$B1117^2))</f>
        <v>-2.7862288956512753</v>
      </c>
      <c r="N1117" s="1">
        <f t="shared" ref="N1117" si="10576">D1117*I1117+F1117*I1120-E1117*J1117-G1117*J1120</f>
        <v>1</v>
      </c>
      <c r="O1117" s="9">
        <f t="shared" ref="O1117" si="10577">(D1117*J1117+E1117*I1117+F1117*J1120+G1117*I1120)</f>
        <v>0</v>
      </c>
      <c r="P1117" s="2">
        <f t="shared" ref="P1117" si="10578">D1117*K1117+F1117*K1120-E1117*L1117-G1117*L1120</f>
        <v>0</v>
      </c>
      <c r="Q1117" s="8">
        <f t="shared" ref="Q1117" si="10579">(D1117*L1117+E1117*K1117+F1117*L1120+G1117*K1120)</f>
        <v>-2.7862288956512753</v>
      </c>
      <c r="S1117" s="1">
        <v>1</v>
      </c>
      <c r="T1117" s="7">
        <v>0</v>
      </c>
      <c r="U1117" s="2">
        <v>0</v>
      </c>
      <c r="V1117" s="8">
        <v>0</v>
      </c>
      <c r="X1117" s="1">
        <f t="shared" ref="X1117" si="10580">N1117*S1117+P1117*S1120-O1117*T1117-Q1117*T1120</f>
        <v>14.474648735992872</v>
      </c>
      <c r="Y1117" s="9">
        <f t="shared" ref="Y1117" si="10581">(N1117*T1117+O1117*S1117+P1117*T1120+Q1117*S1120)</f>
        <v>0</v>
      </c>
      <c r="Z1117" s="2">
        <f t="shared" ref="Z1117" si="10582">N1117*U1117+P1117*U1120-O1117*V1117-Q1117*V1120</f>
        <v>0</v>
      </c>
      <c r="AA1117" s="8">
        <f t="shared" ref="AA1117" si="10583">(N1117*V1117+O1117*U1117+P1117*V1120+Q1117*U1120)</f>
        <v>-2.7862288956512753</v>
      </c>
      <c r="AB1117" s="20"/>
      <c r="AC1117" s="1">
        <v>1</v>
      </c>
      <c r="AD1117" s="9">
        <v>0</v>
      </c>
      <c r="AE1117" s="2">
        <v>0</v>
      </c>
      <c r="AF1117" s="8">
        <f t="shared" ref="AF1117:AF1180" si="10584">IF(0=(1-$AE$9*$AD$9*$B1117^2),10^18,$B1117*$AE$9/(1-$AE$9*$AD$9*$B1117^2))</f>
        <v>-0.35668805875381471</v>
      </c>
      <c r="AH1117" s="1">
        <f t="shared" ref="AH1117" si="10585">X1117*AC1117+Z1117*AC1120-Y1117*AD1117-AA1117*AD1120</f>
        <v>14.474648735992872</v>
      </c>
      <c r="AI1117" s="9">
        <f t="shared" ref="AI1117" si="10586">(X1117*AD1117+Y1117*AC1117+Z1117*AD1120+AA1117*AC1120)</f>
        <v>0</v>
      </c>
      <c r="AJ1117" s="2">
        <f t="shared" ref="AJ1117" si="10587">X1117*AE1117+Z1117*AE1120-Y1117*AF1117-AA1117*AF1120</f>
        <v>0</v>
      </c>
      <c r="AK1117" s="8">
        <f t="shared" ref="AK1117" si="10588">(X1117*AF1117+Y1117*AE1117+Z1117*AF1120+AA1117*AE1120)</f>
        <v>-7.9491632544359305</v>
      </c>
      <c r="AM1117" s="1">
        <v>1</v>
      </c>
      <c r="AN1117" s="7">
        <v>0</v>
      </c>
      <c r="AO1117" s="2">
        <v>0</v>
      </c>
      <c r="AP1117" s="8">
        <v>0</v>
      </c>
      <c r="AR1117" s="1">
        <f t="shared" ref="AR1117" si="10589">AH1117*AM1117+AJ1117*AM1120-AI1117*AN1117-AK1117*AN1120</f>
        <v>46.978459316851215</v>
      </c>
      <c r="AS1117" s="9">
        <f t="shared" ref="AS1117" si="10590">(AH1117*AN1117+AI1117*AM1117+AJ1117*AN1120+AK1117*AM1120)</f>
        <v>0</v>
      </c>
      <c r="AT1117" s="2">
        <f t="shared" ref="AT1117" si="10591">AH1117*AO1117+AJ1117*AO1120-AI1117*AP1117-AK1117*AP1120</f>
        <v>0</v>
      </c>
      <c r="AU1117" s="8">
        <f t="shared" ref="AU1117" si="10592">(AH1117*AP1117+AI1117*AO1117+AJ1117*AP1120+AK1117*AO1120)</f>
        <v>-7.9491632544359305</v>
      </c>
      <c r="AV1117" s="20"/>
      <c r="AW1117" s="1">
        <v>1</v>
      </c>
      <c r="AX1117" s="9">
        <v>0</v>
      </c>
      <c r="AY1117" s="2">
        <v>0</v>
      </c>
      <c r="AZ1117" s="8">
        <f t="shared" ref="AZ1117:AZ1180" si="10593">IF(0=(1-$AX$9*$AY$9*$B1117^2),10^18,$B1117*$AY$9/(1-$AX$9*$AY$9*$B1117^2))</f>
        <v>-0.52940211521429803</v>
      </c>
      <c r="BB1117" s="1">
        <f t="shared" ref="BB1117" si="10594">AR1117*AW1117+AT1117*AW1120-AS1117*AX1117-AU1117*AX1120</f>
        <v>46.978459316851215</v>
      </c>
      <c r="BC1117" s="9">
        <f t="shared" ref="BC1117" si="10595">(AR1117*AX1117+AS1117*AW1117+AT1117*AX1120+AU1117*AW1120)</f>
        <v>0</v>
      </c>
      <c r="BD1117" s="2">
        <f t="shared" ref="BD1117" si="10596">AR1117*AY1117+AT1117*AY1120-AS1117*AZ1117-AU1117*AZ1120</f>
        <v>0</v>
      </c>
      <c r="BE1117" s="8">
        <f t="shared" ref="BE1117" si="10597">(AR1117*AZ1117+AS1117*AY1117+AT1117*AZ1120+AU1117*AY1120)</f>
        <v>-32.819658986285809</v>
      </c>
      <c r="BG1117" s="1">
        <v>1</v>
      </c>
      <c r="BH1117" s="7">
        <v>0</v>
      </c>
      <c r="BI1117" s="2">
        <v>0</v>
      </c>
      <c r="BJ1117" s="8">
        <v>0</v>
      </c>
      <c r="BK1117" s="20"/>
      <c r="BL1117" s="1">
        <f t="shared" ref="BL1117" si="10598">BB1117*BG1117+BD1117*BG1120-BC1117*BH1117-BE1117*BH1120</f>
        <v>134.77761103696304</v>
      </c>
      <c r="BM1117" s="9">
        <f t="shared" ref="BM1117" si="10599">(BB1117*BH1117+BC1117*BG1117+BD1117*BH1120+BE1117*BG1120)</f>
        <v>0</v>
      </c>
      <c r="BN1117" s="2">
        <f t="shared" ref="BN1117" si="10600">BB1117*BI1117+BD1117*BI1120-BC1117*BJ1117-BE1117*BJ1120</f>
        <v>0</v>
      </c>
      <c r="BO1117" s="8">
        <f t="shared" ref="BO1117" si="10601">(BB1117*BJ1117+BC1117*BI1117+BD1117*BJ1120+BE1117*BI1120)</f>
        <v>-32.819658986285809</v>
      </c>
      <c r="BP1117" s="20"/>
      <c r="BQ1117" s="16">
        <v>1</v>
      </c>
      <c r="BR1117" s="23">
        <v>0</v>
      </c>
      <c r="BS1117" s="14">
        <v>0</v>
      </c>
      <c r="BT1117" s="22">
        <v>0</v>
      </c>
      <c r="BV1117" s="1">
        <f t="shared" ref="BV1117" si="10602">BL1117*BQ1117+BN1117*BQ1120-BM1117*BR1117-BO1117*BR1120</f>
        <v>134.77761103696304</v>
      </c>
      <c r="BW1117" s="9">
        <f t="shared" ref="BW1117" si="10603">(BL1117*BR1117+BM1117*BQ1117+BN1117*BR1120+BO1117*BQ1120)</f>
        <v>-32.819658986285809</v>
      </c>
      <c r="BX1117" s="2">
        <f t="shared" ref="BX1117" si="10604">BL1117*BS1117+BN1117*BS1120-BM1117*BT1117-BO1117*BT1120</f>
        <v>0</v>
      </c>
      <c r="BY1117" s="8">
        <f t="shared" ref="BY1117" si="10605">(BL1117*BT1117+BM1117*BS1117+BN1117*BT1120+BO1117*BS1120)</f>
        <v>-32.819658986285809</v>
      </c>
      <c r="CA1117" s="28">
        <f t="shared" ref="CA1117" si="10606">20*LOG(((1+$BR$9)/$BR$9)/((BV1117+BV1120)^2+(BW1117+BW1120)^2)^0.5)</f>
        <v>-49.341227173037424</v>
      </c>
      <c r="CC1117" s="114">
        <f t="shared" ref="CC1117" si="10607">((BV1117^2+BW1117^2)^0.5)/((BV1120^2+BW1120^2)^0.5)</f>
        <v>0.24352700357736401</v>
      </c>
      <c r="CD1117" s="13"/>
      <c r="CE1117" s="33"/>
      <c r="CF1117" s="33"/>
      <c r="CG1117" s="33"/>
      <c r="CH1117" s="33"/>
    </row>
    <row r="1118" spans="2:86" ht="18.600000000000001" customHeight="1" thickBot="1">
      <c r="D1118" s="3"/>
      <c r="G1118" s="4"/>
      <c r="I1118" s="3"/>
      <c r="L1118" s="4"/>
      <c r="N1118" s="3"/>
      <c r="Q1118" s="4"/>
      <c r="S1118" s="3"/>
      <c r="V1118" s="4"/>
      <c r="X1118" s="3"/>
      <c r="AA1118" s="4"/>
      <c r="AC1118" s="3"/>
      <c r="AF1118" s="4"/>
      <c r="AH1118" s="3"/>
      <c r="AK1118" s="4"/>
      <c r="AM1118" s="3"/>
      <c r="AP1118" s="4"/>
      <c r="AR1118" s="3"/>
      <c r="AU1118" s="4"/>
      <c r="AW1118" s="3"/>
      <c r="AZ1118" s="4"/>
      <c r="BB1118" s="3"/>
      <c r="BE1118" s="4"/>
      <c r="BG1118" s="3"/>
      <c r="BJ1118" s="4"/>
      <c r="BL1118" s="3"/>
      <c r="BO1118" s="4"/>
      <c r="BQ1118" s="16"/>
      <c r="BR1118" s="14"/>
      <c r="BS1118" s="14"/>
      <c r="BT1118" s="17"/>
      <c r="BV1118" s="3"/>
      <c r="BY1118" s="4"/>
      <c r="CC1118" s="115"/>
      <c r="CD1118" s="13"/>
      <c r="CE1118" s="33"/>
      <c r="CF1118" s="33"/>
      <c r="CG1118" s="33"/>
      <c r="CH1118" s="33"/>
    </row>
    <row r="1119" spans="2:86" ht="18.600000000000001" customHeight="1" thickBot="1">
      <c r="D1119" s="271" t="s">
        <v>141</v>
      </c>
      <c r="E1119" s="272"/>
      <c r="F1119" s="273" t="s">
        <v>142</v>
      </c>
      <c r="G1119" s="274"/>
      <c r="H1119" s="237"/>
      <c r="I1119" s="271" t="s">
        <v>143</v>
      </c>
      <c r="J1119" s="272"/>
      <c r="K1119" s="273" t="s">
        <v>144</v>
      </c>
      <c r="L1119" s="274"/>
      <c r="N1119" s="262" t="s">
        <v>145</v>
      </c>
      <c r="O1119" s="263"/>
      <c r="P1119" s="264" t="s">
        <v>146</v>
      </c>
      <c r="Q1119" s="265"/>
      <c r="S1119" s="271" t="s">
        <v>147</v>
      </c>
      <c r="T1119" s="272"/>
      <c r="U1119" s="273" t="s">
        <v>148</v>
      </c>
      <c r="V1119" s="274"/>
      <c r="W1119" s="20"/>
      <c r="X1119" s="262" t="s">
        <v>149</v>
      </c>
      <c r="Y1119" s="263"/>
      <c r="Z1119" s="264" t="s">
        <v>150</v>
      </c>
      <c r="AA1119" s="265"/>
      <c r="AB1119" s="20"/>
      <c r="AC1119" s="271" t="s">
        <v>151</v>
      </c>
      <c r="AD1119" s="272"/>
      <c r="AE1119" s="273" t="s">
        <v>152</v>
      </c>
      <c r="AF1119" s="274"/>
      <c r="AG1119" s="20"/>
      <c r="AH1119" s="262" t="s">
        <v>153</v>
      </c>
      <c r="AI1119" s="263"/>
      <c r="AJ1119" s="264" t="s">
        <v>154</v>
      </c>
      <c r="AK1119" s="265"/>
      <c r="AL1119" s="20"/>
      <c r="AM1119" s="271" t="s">
        <v>155</v>
      </c>
      <c r="AN1119" s="272"/>
      <c r="AO1119" s="273" t="s">
        <v>156</v>
      </c>
      <c r="AP1119" s="274"/>
      <c r="AR1119" s="262" t="s">
        <v>157</v>
      </c>
      <c r="AS1119" s="263"/>
      <c r="AT1119" s="264" t="s">
        <v>158</v>
      </c>
      <c r="AU1119" s="265"/>
      <c r="AV1119" s="41"/>
      <c r="AW1119" s="271" t="s">
        <v>159</v>
      </c>
      <c r="AX1119" s="272"/>
      <c r="AY1119" s="273" t="s">
        <v>160</v>
      </c>
      <c r="AZ1119" s="274"/>
      <c r="BA1119" s="20"/>
      <c r="BB1119" s="262" t="s">
        <v>161</v>
      </c>
      <c r="BC1119" s="263"/>
      <c r="BD1119" s="264" t="s">
        <v>162</v>
      </c>
      <c r="BE1119" s="265"/>
      <c r="BF1119" s="41"/>
      <c r="BG1119" s="271" t="s">
        <v>163</v>
      </c>
      <c r="BH1119" s="272"/>
      <c r="BI1119" s="273" t="s">
        <v>164</v>
      </c>
      <c r="BJ1119" s="274"/>
      <c r="BK1119" s="41"/>
      <c r="BL1119" s="262" t="s">
        <v>165</v>
      </c>
      <c r="BM1119" s="263"/>
      <c r="BN1119" s="264" t="s">
        <v>166</v>
      </c>
      <c r="BO1119" s="265"/>
      <c r="BP1119" s="41"/>
      <c r="BQ1119" s="271" t="s">
        <v>167</v>
      </c>
      <c r="BR1119" s="272"/>
      <c r="BS1119" s="273" t="s">
        <v>168</v>
      </c>
      <c r="BT1119" s="274"/>
      <c r="BU1119" s="20"/>
      <c r="BV1119" s="262" t="s">
        <v>169</v>
      </c>
      <c r="BW1119" s="263"/>
      <c r="BX1119" s="264" t="s">
        <v>170</v>
      </c>
      <c r="BY1119" s="265"/>
      <c r="CA1119" s="55" t="s">
        <v>35</v>
      </c>
      <c r="CC1119" s="116" t="s">
        <v>75</v>
      </c>
      <c r="CD1119" s="13"/>
      <c r="CE1119" s="33"/>
      <c r="CF1119" s="33"/>
      <c r="CG1119" s="33"/>
      <c r="CH1119" s="33"/>
    </row>
    <row r="1120" spans="2:86" ht="18.600000000000001" customHeight="1" thickTop="1" thickBot="1">
      <c r="D1120" s="1">
        <v>0</v>
      </c>
      <c r="E1120" s="9">
        <f t="shared" ref="E1120" si="10608">$E$9*$B1117</f>
        <v>3.7657600000000002</v>
      </c>
      <c r="F1120" s="2">
        <v>1</v>
      </c>
      <c r="G1120" s="8">
        <v>0</v>
      </c>
      <c r="I1120" s="1">
        <v>0</v>
      </c>
      <c r="J1120" s="9">
        <v>0</v>
      </c>
      <c r="K1120" s="2">
        <v>1</v>
      </c>
      <c r="L1120" s="8">
        <v>0</v>
      </c>
      <c r="N1120" s="1">
        <f t="shared" ref="N1120" si="10609">D1120*I1117+F1120*I1120-E1120*J1117-G1120*J1120</f>
        <v>0</v>
      </c>
      <c r="O1120" s="9">
        <f t="shared" ref="O1120" si="10610">(D1120*J1117+E1120*I1117+F1120*J1120+G1120*I1120)</f>
        <v>3.7657600000000002</v>
      </c>
      <c r="P1120" s="2">
        <f t="shared" ref="P1120" si="10611">D1120*K1117+F1120*K1120-E1120*L1117-G1120*L1120</f>
        <v>11.492269326087747</v>
      </c>
      <c r="Q1120" s="8">
        <f t="shared" ref="Q1120" si="10612">(D1120*L1117+E1120*K1117+F1120*L1120+G1120*K1120)</f>
        <v>0</v>
      </c>
      <c r="S1120" s="1">
        <v>0</v>
      </c>
      <c r="T1120" s="9">
        <f t="shared" ref="T1120" si="10613">$T$9*$B1117</f>
        <v>4.8361600000000005</v>
      </c>
      <c r="U1120" s="2">
        <v>1</v>
      </c>
      <c r="V1120" s="8">
        <v>0</v>
      </c>
      <c r="X1120" s="1">
        <f t="shared" ref="X1120" si="10614">N1120*S1117+P1120*S1120-O1120*T1117-Q1120*T1120</f>
        <v>0</v>
      </c>
      <c r="Y1120" s="9">
        <f t="shared" ref="Y1120" si="10615">(N1120*T1117+O1120*S1117+P1120*T1120+Q1120*S1120)</f>
        <v>59.344213224052524</v>
      </c>
      <c r="Z1120" s="2">
        <f t="shared" ref="Z1120" si="10616">N1120*U1117+P1120*U1120-O1120*V1117-Q1120*V1120</f>
        <v>11.492269326087747</v>
      </c>
      <c r="AA1120" s="8">
        <f t="shared" ref="AA1120" si="10617">(N1120*V1117+O1120*U1117+P1120*V1120+Q1120*U1120)</f>
        <v>0</v>
      </c>
      <c r="AB1120" s="20"/>
      <c r="AC1120" s="1">
        <v>0</v>
      </c>
      <c r="AD1120" s="9">
        <v>0</v>
      </c>
      <c r="AE1120" s="2">
        <v>1</v>
      </c>
      <c r="AF1120" s="8">
        <v>0</v>
      </c>
      <c r="AH1120" s="1">
        <f t="shared" ref="AH1120" si="10618">X1120*AC1117+Z1120*AC1120-Y1120*AD1117-AA1120*AD1120</f>
        <v>0</v>
      </c>
      <c r="AI1120" s="9">
        <f t="shared" ref="AI1120" si="10619">(X1120*AD1117+Y1120*AC1117+Z1120*AD1120+AA1120*AC1120)</f>
        <v>59.344213224052524</v>
      </c>
      <c r="AJ1120" s="2">
        <f t="shared" ref="AJ1120" si="10620">X1120*AE1117+Z1120*AE1120-Y1120*AF1117-AA1120*AF1120</f>
        <v>32.659641539247502</v>
      </c>
      <c r="AK1120" s="8">
        <f t="shared" ref="AK1120" si="10621">(X1120*AF1117+Y1120*AE1117+Z1120*AF1120+AA1120*AE1120)</f>
        <v>0</v>
      </c>
      <c r="AM1120" s="1">
        <v>0</v>
      </c>
      <c r="AN1120" s="9">
        <f t="shared" ref="AN1120" si="10622">$AN$9*$B1117</f>
        <v>4.0889600000000002</v>
      </c>
      <c r="AO1120" s="2">
        <v>1</v>
      </c>
      <c r="AP1120" s="8">
        <v>0</v>
      </c>
      <c r="AR1120" s="1">
        <f t="shared" ref="AR1120" si="10623">AH1120*AM1117+AJ1120*AM1120-AI1120*AN1117-AK1120*AN1120</f>
        <v>0</v>
      </c>
      <c r="AS1120" s="9">
        <f t="shared" ref="AS1120" si="10624">(AH1120*AN1117+AI1120*AM1117+AJ1120*AN1120+AK1120*AM1120)</f>
        <v>192.888181092374</v>
      </c>
      <c r="AT1120" s="2">
        <f t="shared" ref="AT1120" si="10625">AH1120*AO1117+AJ1120*AO1120-AI1120*AP1117-AK1120*AP1120</f>
        <v>32.659641539247502</v>
      </c>
      <c r="AU1120" s="8">
        <f t="shared" ref="AU1120" si="10626">(AH1120*AP1117+AI1120*AO1117+AJ1120*AP1120+AK1120*AO1120)</f>
        <v>0</v>
      </c>
      <c r="AV1120" s="20"/>
      <c r="AW1120" s="1">
        <v>0</v>
      </c>
      <c r="AX1120" s="9">
        <v>0</v>
      </c>
      <c r="AY1120" s="2">
        <v>1</v>
      </c>
      <c r="AZ1120" s="8">
        <v>0</v>
      </c>
      <c r="BB1120" s="1">
        <f t="shared" ref="BB1120" si="10627">AR1120*AW1117+AT1120*AW1120-AS1120*AX1117-AU1120*AX1120</f>
        <v>0</v>
      </c>
      <c r="BC1120" s="9">
        <f t="shared" ref="BC1120" si="10628">(AR1120*AX1117+AS1120*AW1117+AT1120*AX1120+AU1120*AW1120)</f>
        <v>192.888181092374</v>
      </c>
      <c r="BD1120" s="2">
        <f t="shared" ref="BD1120" si="10629">AR1120*AY1117+AT1120*AY1120-AS1120*AZ1117-AU1120*AZ1120</f>
        <v>134.77505260938887</v>
      </c>
      <c r="BE1120" s="8">
        <f t="shared" ref="BE1120" si="10630">(AR1120*AZ1117+AS1120*AY1117+AT1120*AZ1120+AU1120*AY1120)</f>
        <v>0</v>
      </c>
      <c r="BG1120" s="1">
        <v>0</v>
      </c>
      <c r="BH1120" s="9">
        <f t="shared" ref="BH1120" si="10631">$BH$9*$B1117</f>
        <v>2.6752000000000002</v>
      </c>
      <c r="BI1120" s="2">
        <v>1</v>
      </c>
      <c r="BJ1120" s="8">
        <v>0</v>
      </c>
      <c r="BK1120" s="20"/>
      <c r="BL1120" s="1">
        <f t="shared" ref="BL1120" si="10632">BB1120*BG1117+BD1120*BG1120-BC1120*BH1117-BE1120*BH1120</f>
        <v>0</v>
      </c>
      <c r="BM1120" s="9">
        <f t="shared" ref="BM1120" si="10633">(BB1120*BH1117+BC1120*BG1117+BD1120*BH1120+BE1120*BG1120)</f>
        <v>553.43840183301108</v>
      </c>
      <c r="BN1120" s="2">
        <f t="shared" ref="BN1120" si="10634">BB1120*BI1117+BD1120*BI1120-BC1120*BJ1117-BE1120*BJ1120</f>
        <v>134.77505260938887</v>
      </c>
      <c r="BO1120" s="8">
        <f t="shared" ref="BO1120" si="10635">(BB1120*BJ1117+BC1120*BI1117+BD1120*BJ1120+BE1120*BI1120)</f>
        <v>0</v>
      </c>
      <c r="BP1120" s="20"/>
      <c r="BQ1120" s="18">
        <f t="shared" ref="BQ1120:BQ1183" si="10636">1/$BR$9</f>
        <v>1</v>
      </c>
      <c r="BR1120" s="25">
        <v>0</v>
      </c>
      <c r="BS1120" s="19">
        <v>1</v>
      </c>
      <c r="BT1120" s="24">
        <v>0</v>
      </c>
      <c r="BV1120" s="1">
        <f t="shared" ref="BV1120" si="10637">BL1120*BQ1117+BN1120*BQ1120-BM1120*BR1117-BO1120*BR1120</f>
        <v>134.77505260938887</v>
      </c>
      <c r="BW1120" s="9">
        <f t="shared" ref="BW1120" si="10638">(BL1120*BR1117+BM1120*BQ1117+BN1120*BR1120+BO1120*BQ1120)</f>
        <v>553.43840183301108</v>
      </c>
      <c r="BX1120" s="2">
        <f t="shared" ref="BX1120" si="10639">BL1120*BS1117+BN1120*BS1120-BM1120*BT1117-BO1120*BT1120</f>
        <v>134.77505260938887</v>
      </c>
      <c r="BY1120" s="8">
        <f t="shared" ref="BY1120" si="10640">(BL1120*BT1117+BM1120*BS1117+BN1120*BT1120+BO1120*BS1120)</f>
        <v>0</v>
      </c>
      <c r="CA1120" s="56">
        <f t="shared" ref="CA1120" si="10641">(180/PI())*ATAN(-1*(BW1117+BW1120)/(BV1117+BV1120))</f>
        <v>-62.626937679319141</v>
      </c>
      <c r="CC1120" s="117">
        <f t="shared" ref="CC1120" si="10642">20*LOG(((1-(10^(CA1117/20)^2)*(1-((1-CC1117)/(1+CC1117))^2))^0.5))</f>
        <v>-3.183903242983897E-5</v>
      </c>
      <c r="CD1120" s="13"/>
      <c r="CE1120" s="33"/>
      <c r="CF1120" s="33"/>
      <c r="CG1120" s="33"/>
      <c r="CH1120" s="33"/>
    </row>
    <row r="1121" spans="2:86" ht="18.600000000000001" customHeight="1"/>
    <row r="1122" spans="2:86" ht="18.600000000000001" customHeight="1" thickBot="1">
      <c r="E1122" s="6" t="s">
        <v>3</v>
      </c>
      <c r="J1122" s="6" t="s">
        <v>5</v>
      </c>
      <c r="O1122" s="6" t="s">
        <v>10</v>
      </c>
      <c r="T1122" s="6" t="s">
        <v>6</v>
      </c>
      <c r="Y1122" s="6" t="s">
        <v>11</v>
      </c>
      <c r="AD1122" s="6" t="s">
        <v>12</v>
      </c>
      <c r="AI1122" s="6" t="s">
        <v>13</v>
      </c>
      <c r="AN1122" s="6" t="s">
        <v>14</v>
      </c>
      <c r="AS1122" s="6" t="s">
        <v>15</v>
      </c>
      <c r="AX1122" s="6" t="s">
        <v>19</v>
      </c>
      <c r="BC1122" s="6" t="s">
        <v>17</v>
      </c>
      <c r="BH1122" s="6" t="s">
        <v>20</v>
      </c>
      <c r="BM1122" s="6" t="s">
        <v>18</v>
      </c>
      <c r="BQ1122" s="26" t="s">
        <v>16</v>
      </c>
      <c r="BR1122" s="26"/>
      <c r="BS1122" s="21"/>
      <c r="BT1122" s="21"/>
      <c r="BU1122" s="21"/>
      <c r="BV1122" s="21"/>
      <c r="BW1122" s="26" t="s">
        <v>21</v>
      </c>
      <c r="BX1122" s="21"/>
      <c r="BY1122" s="21"/>
    </row>
    <row r="1123" spans="2:86" ht="18.600000000000001" customHeight="1" thickBot="1">
      <c r="B1123" s="11"/>
      <c r="D1123" s="266" t="s">
        <v>113</v>
      </c>
      <c r="E1123" s="267"/>
      <c r="F1123" s="268" t="s">
        <v>114</v>
      </c>
      <c r="G1123" s="269"/>
      <c r="H1123" s="237"/>
      <c r="I1123" s="262" t="s">
        <v>0</v>
      </c>
      <c r="J1123" s="263"/>
      <c r="K1123" s="264" t="s">
        <v>1</v>
      </c>
      <c r="L1123" s="265"/>
      <c r="M1123" s="21"/>
      <c r="N1123" s="262" t="s">
        <v>115</v>
      </c>
      <c r="O1123" s="263"/>
      <c r="P1123" s="264" t="s">
        <v>116</v>
      </c>
      <c r="Q1123" s="265"/>
      <c r="R1123" s="21"/>
      <c r="S1123" s="266" t="s">
        <v>117</v>
      </c>
      <c r="T1123" s="267"/>
      <c r="U1123" s="268" t="s">
        <v>118</v>
      </c>
      <c r="V1123" s="269"/>
      <c r="W1123" s="20"/>
      <c r="X1123" s="262" t="s">
        <v>119</v>
      </c>
      <c r="Y1123" s="263"/>
      <c r="Z1123" s="264" t="s">
        <v>120</v>
      </c>
      <c r="AA1123" s="265"/>
      <c r="AB1123" s="20"/>
      <c r="AC1123" s="262" t="s">
        <v>121</v>
      </c>
      <c r="AD1123" s="263"/>
      <c r="AE1123" s="264" t="s">
        <v>7</v>
      </c>
      <c r="AF1123" s="265"/>
      <c r="AG1123" s="20"/>
      <c r="AH1123" s="262" t="s">
        <v>122</v>
      </c>
      <c r="AI1123" s="263"/>
      <c r="AJ1123" s="264" t="s">
        <v>123</v>
      </c>
      <c r="AK1123" s="265"/>
      <c r="AL1123" s="20"/>
      <c r="AM1123" s="266" t="s">
        <v>124</v>
      </c>
      <c r="AN1123" s="267"/>
      <c r="AO1123" s="268" t="s">
        <v>125</v>
      </c>
      <c r="AP1123" s="269"/>
      <c r="AQ1123" s="21"/>
      <c r="AR1123" s="262" t="s">
        <v>126</v>
      </c>
      <c r="AS1123" s="263"/>
      <c r="AT1123" s="264" t="s">
        <v>2</v>
      </c>
      <c r="AU1123" s="265"/>
      <c r="AV1123" s="41"/>
      <c r="AW1123" s="262" t="s">
        <v>127</v>
      </c>
      <c r="AX1123" s="263"/>
      <c r="AY1123" s="264" t="s">
        <v>128</v>
      </c>
      <c r="AZ1123" s="265"/>
      <c r="BA1123" s="20"/>
      <c r="BB1123" s="262" t="s">
        <v>129</v>
      </c>
      <c r="BC1123" s="263"/>
      <c r="BD1123" s="264" t="s">
        <v>130</v>
      </c>
      <c r="BE1123" s="265"/>
      <c r="BF1123" s="41"/>
      <c r="BG1123" s="266" t="s">
        <v>131</v>
      </c>
      <c r="BH1123" s="267"/>
      <c r="BI1123" s="268" t="s">
        <v>132</v>
      </c>
      <c r="BJ1123" s="269"/>
      <c r="BK1123" s="41"/>
      <c r="BL1123" s="262" t="s">
        <v>133</v>
      </c>
      <c r="BM1123" s="263"/>
      <c r="BN1123" s="264" t="s">
        <v>134</v>
      </c>
      <c r="BO1123" s="265"/>
      <c r="BP1123" s="41"/>
      <c r="BQ1123" s="262" t="s">
        <v>135</v>
      </c>
      <c r="BR1123" s="263"/>
      <c r="BS1123" s="264" t="s">
        <v>136</v>
      </c>
      <c r="BT1123" s="265"/>
      <c r="BU1123" s="20"/>
      <c r="BV1123" s="262" t="s">
        <v>137</v>
      </c>
      <c r="BW1123" s="263"/>
      <c r="BX1123" s="264" t="s">
        <v>138</v>
      </c>
      <c r="BY1123" s="265"/>
      <c r="CA1123" s="27" t="s">
        <v>8</v>
      </c>
      <c r="CC1123" s="113" t="s">
        <v>74</v>
      </c>
      <c r="CD1123" s="13"/>
      <c r="CE1123" s="33"/>
      <c r="CF1123" s="33"/>
      <c r="CG1123" s="33"/>
      <c r="CH1123" s="33"/>
    </row>
    <row r="1124" spans="2:86" ht="18.600000000000001" customHeight="1" thickTop="1" thickBot="1">
      <c r="B1124" s="37">
        <v>3.22</v>
      </c>
      <c r="D1124" s="1">
        <v>1</v>
      </c>
      <c r="E1124" s="7">
        <v>0</v>
      </c>
      <c r="F1124" s="2">
        <v>0</v>
      </c>
      <c r="G1124" s="8">
        <v>0</v>
      </c>
      <c r="I1124" s="1">
        <v>1</v>
      </c>
      <c r="J1124" s="9">
        <v>0</v>
      </c>
      <c r="K1124" s="2">
        <v>0</v>
      </c>
      <c r="L1124" s="8">
        <f t="shared" ref="L1124:L1187" si="10643">IF(0=(1-$J$9*$K$9*$B1124^2),10^18,$B1124*$K$9/(1-$J$9*$K$9*$B1124^2))</f>
        <v>-2.7441563158654185</v>
      </c>
      <c r="N1124" s="1">
        <f t="shared" ref="N1124" si="10644">D1124*I1124+F1124*I1127-E1124*J1124-G1124*J1127</f>
        <v>1</v>
      </c>
      <c r="O1124" s="9">
        <f t="shared" ref="O1124" si="10645">(D1124*J1124+E1124*I1124+F1124*J1127+G1124*I1127)</f>
        <v>0</v>
      </c>
      <c r="P1124" s="2">
        <f t="shared" ref="P1124" si="10646">D1124*K1124+F1124*K1127-E1124*L1124-G1124*L1127</f>
        <v>0</v>
      </c>
      <c r="Q1124" s="8">
        <f t="shared" ref="Q1124" si="10647">(D1124*L1124+E1124*K1124+F1124*L1127+G1124*K1127)</f>
        <v>-2.7441563158654185</v>
      </c>
      <c r="S1124" s="1">
        <v>1</v>
      </c>
      <c r="T1124" s="7">
        <v>0</v>
      </c>
      <c r="U1124" s="2">
        <v>0</v>
      </c>
      <c r="V1124" s="8">
        <v>0</v>
      </c>
      <c r="X1124" s="1">
        <f t="shared" ref="X1124" si="10648">N1124*S1124+P1124*S1127-O1124*T1124-Q1124*T1127</f>
        <v>14.354123877339051</v>
      </c>
      <c r="Y1124" s="9">
        <f t="shared" ref="Y1124" si="10649">(N1124*T1124+O1124*S1124+P1124*T1127+Q1124*S1127)</f>
        <v>0</v>
      </c>
      <c r="Z1124" s="2">
        <f t="shared" ref="Z1124" si="10650">N1124*U1124+P1124*U1127-O1124*V1124-Q1124*V1127</f>
        <v>0</v>
      </c>
      <c r="AA1124" s="8">
        <f t="shared" ref="AA1124" si="10651">(N1124*V1124+O1124*U1124+P1124*V1127+Q1124*U1127)</f>
        <v>-2.7441563158654185</v>
      </c>
      <c r="AB1124" s="20"/>
      <c r="AC1124" s="1">
        <v>1</v>
      </c>
      <c r="AD1124" s="9">
        <v>0</v>
      </c>
      <c r="AE1124" s="2">
        <v>0</v>
      </c>
      <c r="AF1124" s="8">
        <f t="shared" ref="AF1124:AF1187" si="10652">IF(0=(1-$AE$9*$AD$9*$B1124^2),10^18,$B1124*$AE$9/(1-$AE$9*$AD$9*$B1124^2))</f>
        <v>-0.35379806334337149</v>
      </c>
      <c r="AH1124" s="1">
        <f t="shared" ref="AH1124" si="10653">X1124*AC1124+Z1124*AC1127-Y1124*AD1124-AA1124*AD1127</f>
        <v>14.354123877339051</v>
      </c>
      <c r="AI1124" s="9">
        <f t="shared" ref="AI1124" si="10654">(X1124*AD1124+Y1124*AC1124+Z1124*AD1127+AA1124*AC1127)</f>
        <v>0</v>
      </c>
      <c r="AJ1124" s="2">
        <f t="shared" ref="AJ1124" si="10655">X1124*AE1124+Z1124*AE1127-Y1124*AF1124-AA1124*AF1127</f>
        <v>0</v>
      </c>
      <c r="AK1124" s="8">
        <f t="shared" ref="AK1124" si="10656">(X1124*AF1124+Y1124*AE1124+Z1124*AF1127+AA1124*AE1127)</f>
        <v>-7.8226175446588213</v>
      </c>
      <c r="AM1124" s="1">
        <v>1</v>
      </c>
      <c r="AN1124" s="7">
        <v>0</v>
      </c>
      <c r="AO1124" s="2">
        <v>0</v>
      </c>
      <c r="AP1124" s="8">
        <v>0</v>
      </c>
      <c r="AR1124" s="1">
        <f t="shared" ref="AR1124" si="10657">AH1124*AM1124+AJ1124*AM1127-AI1124*AN1124-AK1124*AN1127</f>
        <v>46.540408926718484</v>
      </c>
      <c r="AS1124" s="9">
        <f t="shared" ref="AS1124" si="10658">(AH1124*AN1124+AI1124*AM1124+AJ1124*AN1127+AK1124*AM1127)</f>
        <v>0</v>
      </c>
      <c r="AT1124" s="2">
        <f t="shared" ref="AT1124" si="10659">AH1124*AO1124+AJ1124*AO1127-AI1124*AP1124-AK1124*AP1127</f>
        <v>0</v>
      </c>
      <c r="AU1124" s="8">
        <f t="shared" ref="AU1124" si="10660">(AH1124*AP1124+AI1124*AO1124+AJ1124*AP1127+AK1124*AO1127)</f>
        <v>-7.8226175446588213</v>
      </c>
      <c r="AV1124" s="20"/>
      <c r="AW1124" s="1">
        <v>1</v>
      </c>
      <c r="AX1124" s="9">
        <v>0</v>
      </c>
      <c r="AY1124" s="2">
        <v>0</v>
      </c>
      <c r="AZ1124" s="8">
        <f t="shared" ref="AZ1124:AZ1187" si="10661">IF(0=(1-$AX$9*$AY$9*$B1124^2),10^18,$B1124*$AY$9/(1-$AX$9*$AY$9*$B1124^2))</f>
        <v>-0.52477284259740375</v>
      </c>
      <c r="BB1124" s="1">
        <f t="shared" ref="BB1124" si="10662">AR1124*AW1124+AT1124*AW1127-AS1124*AX1124-AU1124*AX1127</f>
        <v>46.540408926718484</v>
      </c>
      <c r="BC1124" s="9">
        <f t="shared" ref="BC1124" si="10663">(AR1124*AX1124+AS1124*AW1124+AT1124*AX1127+AU1124*AW1127)</f>
        <v>0</v>
      </c>
      <c r="BD1124" s="2">
        <f t="shared" ref="BD1124" si="10664">AR1124*AY1124+AT1124*AY1127-AS1124*AZ1124-AU1124*AZ1127</f>
        <v>0</v>
      </c>
      <c r="BE1124" s="8">
        <f t="shared" ref="BE1124" si="10665">(AR1124*AZ1124+AS1124*AY1124+AT1124*AZ1127+AU1124*AY1127)</f>
        <v>-32.245760232778466</v>
      </c>
      <c r="BG1124" s="1">
        <v>1</v>
      </c>
      <c r="BH1124" s="7">
        <v>0</v>
      </c>
      <c r="BI1124" s="2">
        <v>0</v>
      </c>
      <c r="BJ1124" s="8">
        <v>0</v>
      </c>
      <c r="BK1124" s="20"/>
      <c r="BL1124" s="1">
        <f t="shared" ref="BL1124" si="10666">BB1124*BG1124+BD1124*BG1127-BC1124*BH1124-BE1124*BH1127</f>
        <v>133.34341581253949</v>
      </c>
      <c r="BM1124" s="9">
        <f t="shared" ref="BM1124" si="10667">(BB1124*BH1124+BC1124*BG1124+BD1124*BH1127+BE1124*BG1127)</f>
        <v>0</v>
      </c>
      <c r="BN1124" s="2">
        <f t="shared" ref="BN1124" si="10668">BB1124*BI1124+BD1124*BI1127-BC1124*BJ1124-BE1124*BJ1127</f>
        <v>0</v>
      </c>
      <c r="BO1124" s="8">
        <f t="shared" ref="BO1124" si="10669">(BB1124*BJ1124+BC1124*BI1124+BD1124*BJ1127+BE1124*BI1127)</f>
        <v>-32.245760232778466</v>
      </c>
      <c r="BP1124" s="20"/>
      <c r="BQ1124" s="16">
        <v>1</v>
      </c>
      <c r="BR1124" s="23">
        <v>0</v>
      </c>
      <c r="BS1124" s="14">
        <v>0</v>
      </c>
      <c r="BT1124" s="22">
        <v>0</v>
      </c>
      <c r="BV1124" s="1">
        <f t="shared" ref="BV1124" si="10670">BL1124*BQ1124+BN1124*BQ1127-BM1124*BR1124-BO1124*BR1127</f>
        <v>133.34341581253949</v>
      </c>
      <c r="BW1124" s="9">
        <f t="shared" ref="BW1124" si="10671">(BL1124*BR1124+BM1124*BQ1124+BN1124*BR1127+BO1124*BQ1127)</f>
        <v>-32.245760232778466</v>
      </c>
      <c r="BX1124" s="2">
        <f t="shared" ref="BX1124" si="10672">BL1124*BS1124+BN1124*BS1127-BM1124*BT1124-BO1124*BT1127</f>
        <v>0</v>
      </c>
      <c r="BY1124" s="8">
        <f t="shared" ref="BY1124" si="10673">(BL1124*BT1124+BM1124*BS1124+BN1124*BT1127+BO1124*BS1127)</f>
        <v>-32.245760232778466</v>
      </c>
      <c r="CA1124" s="28">
        <f t="shared" ref="CA1124" si="10674">20*LOG(((1+$BR$9)/$BR$9)/((BV1124+BV1127)^2+(BW1124+BW1127)^2)^0.5)</f>
        <v>-49.301892132094395</v>
      </c>
      <c r="CC1124" s="114">
        <f t="shared" ref="CC1124" si="10675">((BV1124^2+BW1124^2)^0.5)/((BV1127^2+BW1127^2)^0.5)</f>
        <v>0.24184234385148079</v>
      </c>
      <c r="CD1124" s="13"/>
      <c r="CE1124" s="33"/>
      <c r="CF1124" s="33"/>
      <c r="CG1124" s="33"/>
      <c r="CH1124" s="33"/>
    </row>
    <row r="1125" spans="2:86" ht="18.600000000000001" customHeight="1" thickBot="1">
      <c r="D1125" s="3"/>
      <c r="G1125" s="4"/>
      <c r="I1125" s="3"/>
      <c r="L1125" s="4"/>
      <c r="N1125" s="3"/>
      <c r="Q1125" s="4"/>
      <c r="S1125" s="3"/>
      <c r="V1125" s="4"/>
      <c r="X1125" s="3"/>
      <c r="AA1125" s="4"/>
      <c r="AC1125" s="3"/>
      <c r="AF1125" s="4"/>
      <c r="AH1125" s="3"/>
      <c r="AK1125" s="4"/>
      <c r="AM1125" s="3"/>
      <c r="AP1125" s="4"/>
      <c r="AR1125" s="3"/>
      <c r="AU1125" s="4"/>
      <c r="AW1125" s="3"/>
      <c r="AZ1125" s="4"/>
      <c r="BB1125" s="3"/>
      <c r="BE1125" s="4"/>
      <c r="BG1125" s="3"/>
      <c r="BJ1125" s="4"/>
      <c r="BL1125" s="3"/>
      <c r="BO1125" s="4"/>
      <c r="BQ1125" s="16"/>
      <c r="BR1125" s="14"/>
      <c r="BS1125" s="14"/>
      <c r="BT1125" s="17"/>
      <c r="BV1125" s="3"/>
      <c r="BY1125" s="4"/>
      <c r="CC1125" s="115"/>
      <c r="CD1125" s="13"/>
      <c r="CE1125" s="33"/>
      <c r="CF1125" s="33"/>
      <c r="CG1125" s="33"/>
      <c r="CH1125" s="33"/>
    </row>
    <row r="1126" spans="2:86" ht="18.600000000000001" customHeight="1" thickBot="1">
      <c r="D1126" s="271" t="s">
        <v>141</v>
      </c>
      <c r="E1126" s="272"/>
      <c r="F1126" s="273" t="s">
        <v>142</v>
      </c>
      <c r="G1126" s="274"/>
      <c r="H1126" s="237"/>
      <c r="I1126" s="271" t="s">
        <v>143</v>
      </c>
      <c r="J1126" s="272"/>
      <c r="K1126" s="273" t="s">
        <v>144</v>
      </c>
      <c r="L1126" s="274"/>
      <c r="N1126" s="262" t="s">
        <v>145</v>
      </c>
      <c r="O1126" s="263"/>
      <c r="P1126" s="264" t="s">
        <v>146</v>
      </c>
      <c r="Q1126" s="265"/>
      <c r="S1126" s="271" t="s">
        <v>147</v>
      </c>
      <c r="T1126" s="272"/>
      <c r="U1126" s="273" t="s">
        <v>148</v>
      </c>
      <c r="V1126" s="274"/>
      <c r="W1126" s="20"/>
      <c r="X1126" s="262" t="s">
        <v>149</v>
      </c>
      <c r="Y1126" s="263"/>
      <c r="Z1126" s="264" t="s">
        <v>150</v>
      </c>
      <c r="AA1126" s="265"/>
      <c r="AB1126" s="20"/>
      <c r="AC1126" s="271" t="s">
        <v>151</v>
      </c>
      <c r="AD1126" s="272"/>
      <c r="AE1126" s="273" t="s">
        <v>152</v>
      </c>
      <c r="AF1126" s="274"/>
      <c r="AG1126" s="20"/>
      <c r="AH1126" s="262" t="s">
        <v>153</v>
      </c>
      <c r="AI1126" s="263"/>
      <c r="AJ1126" s="264" t="s">
        <v>154</v>
      </c>
      <c r="AK1126" s="265"/>
      <c r="AL1126" s="20"/>
      <c r="AM1126" s="271" t="s">
        <v>155</v>
      </c>
      <c r="AN1126" s="272"/>
      <c r="AO1126" s="273" t="s">
        <v>156</v>
      </c>
      <c r="AP1126" s="274"/>
      <c r="AR1126" s="262" t="s">
        <v>157</v>
      </c>
      <c r="AS1126" s="263"/>
      <c r="AT1126" s="264" t="s">
        <v>158</v>
      </c>
      <c r="AU1126" s="265"/>
      <c r="AV1126" s="41"/>
      <c r="AW1126" s="271" t="s">
        <v>159</v>
      </c>
      <c r="AX1126" s="272"/>
      <c r="AY1126" s="273" t="s">
        <v>160</v>
      </c>
      <c r="AZ1126" s="274"/>
      <c r="BA1126" s="20"/>
      <c r="BB1126" s="262" t="s">
        <v>161</v>
      </c>
      <c r="BC1126" s="263"/>
      <c r="BD1126" s="264" t="s">
        <v>162</v>
      </c>
      <c r="BE1126" s="265"/>
      <c r="BF1126" s="41"/>
      <c r="BG1126" s="271" t="s">
        <v>163</v>
      </c>
      <c r="BH1126" s="272"/>
      <c r="BI1126" s="273" t="s">
        <v>164</v>
      </c>
      <c r="BJ1126" s="274"/>
      <c r="BK1126" s="41"/>
      <c r="BL1126" s="262" t="s">
        <v>165</v>
      </c>
      <c r="BM1126" s="263"/>
      <c r="BN1126" s="264" t="s">
        <v>166</v>
      </c>
      <c r="BO1126" s="265"/>
      <c r="BP1126" s="41"/>
      <c r="BQ1126" s="271" t="s">
        <v>167</v>
      </c>
      <c r="BR1126" s="272"/>
      <c r="BS1126" s="273" t="s">
        <v>168</v>
      </c>
      <c r="BT1126" s="274"/>
      <c r="BU1126" s="20"/>
      <c r="BV1126" s="262" t="s">
        <v>169</v>
      </c>
      <c r="BW1126" s="263"/>
      <c r="BX1126" s="264" t="s">
        <v>170</v>
      </c>
      <c r="BY1126" s="265"/>
      <c r="CA1126" s="55" t="s">
        <v>35</v>
      </c>
      <c r="CC1126" s="116" t="s">
        <v>75</v>
      </c>
      <c r="CD1126" s="13"/>
      <c r="CE1126" s="33"/>
      <c r="CF1126" s="33"/>
      <c r="CG1126" s="33"/>
      <c r="CH1126" s="33"/>
    </row>
    <row r="1127" spans="2:86" ht="18.600000000000001" customHeight="1" thickTop="1" thickBot="1">
      <c r="D1127" s="1">
        <v>0</v>
      </c>
      <c r="E1127" s="9">
        <f t="shared" ref="E1127" si="10676">$E$9*$B1124</f>
        <v>3.7892960000000007</v>
      </c>
      <c r="F1127" s="2">
        <v>1</v>
      </c>
      <c r="G1127" s="8">
        <v>0</v>
      </c>
      <c r="I1127" s="1">
        <v>0</v>
      </c>
      <c r="J1127" s="9">
        <v>0</v>
      </c>
      <c r="K1127" s="2">
        <v>1</v>
      </c>
      <c r="L1127" s="8">
        <v>0</v>
      </c>
      <c r="N1127" s="1">
        <f t="shared" ref="N1127" si="10677">D1127*I1124+F1127*I1127-E1127*J1124-G1127*J1127</f>
        <v>0</v>
      </c>
      <c r="O1127" s="9">
        <f t="shared" ref="O1127" si="10678">(D1127*J1124+E1127*I1124+F1127*J1127+G1127*I1127)</f>
        <v>3.7892960000000007</v>
      </c>
      <c r="P1127" s="2">
        <f t="shared" ref="P1127" si="10679">D1127*K1124+F1127*K1127-E1127*L1124-G1127*L1127</f>
        <v>11.39842055108357</v>
      </c>
      <c r="Q1127" s="8">
        <f t="shared" ref="Q1127" si="10680">(D1127*L1124+E1127*K1124+F1127*L1127+G1127*K1127)</f>
        <v>0</v>
      </c>
      <c r="S1127" s="1">
        <v>0</v>
      </c>
      <c r="T1127" s="9">
        <f t="shared" ref="T1127" si="10681">$T$9*$B1124</f>
        <v>4.8663860000000003</v>
      </c>
      <c r="U1127" s="2">
        <v>1</v>
      </c>
      <c r="V1127" s="8">
        <v>0</v>
      </c>
      <c r="X1127" s="1">
        <f t="shared" ref="X1127" si="10682">N1127*S1124+P1127*S1127-O1127*T1124-Q1127*T1127</f>
        <v>0</v>
      </c>
      <c r="Y1127" s="9">
        <f t="shared" ref="Y1127" si="10683">(N1127*T1124+O1127*S1124+P1127*T1127+Q1127*S1127)</f>
        <v>59.258410191905369</v>
      </c>
      <c r="Z1127" s="2">
        <f t="shared" ref="Z1127" si="10684">N1127*U1124+P1127*U1127-O1127*V1124-Q1127*V1127</f>
        <v>11.39842055108357</v>
      </c>
      <c r="AA1127" s="8">
        <f t="shared" ref="AA1127" si="10685">(N1127*V1124+O1127*U1124+P1127*V1127+Q1127*U1127)</f>
        <v>0</v>
      </c>
      <c r="AB1127" s="20"/>
      <c r="AC1127" s="1">
        <v>0</v>
      </c>
      <c r="AD1127" s="9">
        <v>0</v>
      </c>
      <c r="AE1127" s="2">
        <v>1</v>
      </c>
      <c r="AF1127" s="8">
        <v>0</v>
      </c>
      <c r="AH1127" s="1">
        <f t="shared" ref="AH1127" si="10686">X1127*AC1124+Z1127*AC1127-Y1127*AD1124-AA1127*AD1127</f>
        <v>0</v>
      </c>
      <c r="AI1127" s="9">
        <f t="shared" ref="AI1127" si="10687">(X1127*AD1124+Y1127*AC1124+Z1127*AD1127+AA1127*AC1127)</f>
        <v>59.258410191905369</v>
      </c>
      <c r="AJ1127" s="2">
        <f t="shared" ref="AJ1127" si="10688">X1127*AE1124+Z1127*AE1127-Y1127*AF1124-AA1127*AF1127</f>
        <v>32.363931313786793</v>
      </c>
      <c r="AK1127" s="8">
        <f t="shared" ref="AK1127" si="10689">(X1127*AF1124+Y1127*AE1124+Z1127*AF1127+AA1127*AE1127)</f>
        <v>0</v>
      </c>
      <c r="AM1127" s="1">
        <v>0</v>
      </c>
      <c r="AN1127" s="9">
        <f t="shared" ref="AN1127" si="10690">$AN$9*$B1124</f>
        <v>4.1145160000000001</v>
      </c>
      <c r="AO1127" s="2">
        <v>1</v>
      </c>
      <c r="AP1127" s="8">
        <v>0</v>
      </c>
      <c r="AR1127" s="1">
        <f t="shared" ref="AR1127" si="10691">AH1127*AM1124+AJ1127*AM1127-AI1127*AN1124-AK1127*AN1127</f>
        <v>0</v>
      </c>
      <c r="AS1127" s="9">
        <f t="shared" ref="AS1127" si="10692">(AH1127*AN1124+AI1127*AM1124+AJ1127*AN1127+AK1127*AM1127)</f>
        <v>192.42032340538216</v>
      </c>
      <c r="AT1127" s="2">
        <f t="shared" ref="AT1127" si="10693">AH1127*AO1124+AJ1127*AO1127-AI1127*AP1124-AK1127*AP1127</f>
        <v>32.363931313786793</v>
      </c>
      <c r="AU1127" s="8">
        <f t="shared" ref="AU1127" si="10694">(AH1127*AP1124+AI1127*AO1124+AJ1127*AP1127+AK1127*AO1127)</f>
        <v>0</v>
      </c>
      <c r="AV1127" s="20"/>
      <c r="AW1127" s="1">
        <v>0</v>
      </c>
      <c r="AX1127" s="9">
        <v>0</v>
      </c>
      <c r="AY1127" s="2">
        <v>1</v>
      </c>
      <c r="AZ1127" s="8">
        <v>0</v>
      </c>
      <c r="BB1127" s="1">
        <f t="shared" ref="BB1127" si="10695">AR1127*AW1124+AT1127*AW1127-AS1127*AX1124-AU1127*AX1127</f>
        <v>0</v>
      </c>
      <c r="BC1127" s="9">
        <f t="shared" ref="BC1127" si="10696">(AR1127*AX1124+AS1127*AW1124+AT1127*AX1127+AU1127*AW1127)</f>
        <v>192.42032340538216</v>
      </c>
      <c r="BD1127" s="2">
        <f t="shared" ref="BD1127" si="10697">AR1127*AY1124+AT1127*AY1127-AS1127*AZ1124-AU1127*AZ1127</f>
        <v>133.34089140074093</v>
      </c>
      <c r="BE1127" s="8">
        <f t="shared" ref="BE1127" si="10698">(AR1127*AZ1124+AS1127*AY1124+AT1127*AZ1127+AU1127*AY1127)</f>
        <v>0</v>
      </c>
      <c r="BG1127" s="1">
        <v>0</v>
      </c>
      <c r="BH1127" s="9">
        <f t="shared" ref="BH1127" si="10699">$BH$9*$B1124</f>
        <v>2.6919200000000001</v>
      </c>
      <c r="BI1127" s="2">
        <v>1</v>
      </c>
      <c r="BJ1127" s="8">
        <v>0</v>
      </c>
      <c r="BK1127" s="20"/>
      <c r="BL1127" s="1">
        <f t="shared" ref="BL1127" si="10700">BB1127*BG1124+BD1127*BG1127-BC1127*BH1124-BE1127*BH1127</f>
        <v>0</v>
      </c>
      <c r="BM1127" s="9">
        <f t="shared" ref="BM1127" si="10701">(BB1127*BH1124+BC1127*BG1124+BD1127*BH1127+BE1127*BG1127)</f>
        <v>551.36333578486472</v>
      </c>
      <c r="BN1127" s="2">
        <f t="shared" ref="BN1127" si="10702">BB1127*BI1124+BD1127*BI1127-BC1127*BJ1124-BE1127*BJ1127</f>
        <v>133.34089140074093</v>
      </c>
      <c r="BO1127" s="8">
        <f t="shared" ref="BO1127" si="10703">(BB1127*BJ1124+BC1127*BI1124+BD1127*BJ1127+BE1127*BI1127)</f>
        <v>0</v>
      </c>
      <c r="BP1127" s="20"/>
      <c r="BQ1127" s="18">
        <f t="shared" ref="BQ1127:BQ1190" si="10704">1/$BR$9</f>
        <v>1</v>
      </c>
      <c r="BR1127" s="25">
        <v>0</v>
      </c>
      <c r="BS1127" s="19">
        <v>1</v>
      </c>
      <c r="BT1127" s="24">
        <v>0</v>
      </c>
      <c r="BV1127" s="1">
        <f t="shared" ref="BV1127" si="10705">BL1127*BQ1124+BN1127*BQ1127-BM1127*BR1124-BO1127*BR1127</f>
        <v>133.34089140074093</v>
      </c>
      <c r="BW1127" s="9">
        <f t="shared" ref="BW1127" si="10706">(BL1127*BR1124+BM1127*BQ1124+BN1127*BR1127+BO1127*BQ1127)</f>
        <v>551.36333578486472</v>
      </c>
      <c r="BX1127" s="2">
        <f t="shared" ref="BX1127" si="10707">BL1127*BS1124+BN1127*BS1127-BM1127*BT1124-BO1127*BT1127</f>
        <v>133.34089140074093</v>
      </c>
      <c r="BY1127" s="8">
        <f t="shared" ref="BY1127" si="10708">(BL1127*BT1124+BM1127*BS1124+BN1127*BT1127+BO1127*BS1127)</f>
        <v>0</v>
      </c>
      <c r="CA1127" s="56">
        <f t="shared" ref="CA1127" si="10709">(180/PI())*ATAN(-1*(BW1124+BW1127)/(BV1124+BV1127))</f>
        <v>-62.809245898168648</v>
      </c>
      <c r="CC1127" s="117">
        <f t="shared" ref="CC1127" si="10710">20*LOG(((1-(10^(CA1124/20)^2)*(1-((1-CC1124)/(1+CC1124))^2))^0.5))</f>
        <v>-3.1993083829406622E-5</v>
      </c>
      <c r="CD1127" s="13"/>
      <c r="CE1127" s="33"/>
      <c r="CF1127" s="33"/>
      <c r="CG1127" s="33"/>
      <c r="CH1127" s="33"/>
    </row>
    <row r="1128" spans="2:86" ht="18.600000000000001" customHeight="1"/>
    <row r="1129" spans="2:86" ht="18.600000000000001" customHeight="1" thickBot="1">
      <c r="E1129" s="6" t="s">
        <v>3</v>
      </c>
      <c r="J1129" s="6" t="s">
        <v>5</v>
      </c>
      <c r="O1129" s="6" t="s">
        <v>10</v>
      </c>
      <c r="T1129" s="6" t="s">
        <v>6</v>
      </c>
      <c r="Y1129" s="6" t="s">
        <v>11</v>
      </c>
      <c r="AD1129" s="6" t="s">
        <v>12</v>
      </c>
      <c r="AI1129" s="6" t="s">
        <v>13</v>
      </c>
      <c r="AN1129" s="6" t="s">
        <v>14</v>
      </c>
      <c r="AS1129" s="6" t="s">
        <v>15</v>
      </c>
      <c r="AX1129" s="6" t="s">
        <v>19</v>
      </c>
      <c r="BC1129" s="6" t="s">
        <v>17</v>
      </c>
      <c r="BH1129" s="6" t="s">
        <v>20</v>
      </c>
      <c r="BM1129" s="6" t="s">
        <v>18</v>
      </c>
      <c r="BQ1129" s="26" t="s">
        <v>16</v>
      </c>
      <c r="BR1129" s="26"/>
      <c r="BS1129" s="21"/>
      <c r="BT1129" s="21"/>
      <c r="BU1129" s="21"/>
      <c r="BV1129" s="21"/>
      <c r="BW1129" s="26" t="s">
        <v>21</v>
      </c>
      <c r="BX1129" s="21"/>
      <c r="BY1129" s="21"/>
    </row>
    <row r="1130" spans="2:86" ht="18.600000000000001" customHeight="1" thickBot="1">
      <c r="B1130" s="11"/>
      <c r="D1130" s="266" t="s">
        <v>113</v>
      </c>
      <c r="E1130" s="267"/>
      <c r="F1130" s="268" t="s">
        <v>114</v>
      </c>
      <c r="G1130" s="269"/>
      <c r="H1130" s="237"/>
      <c r="I1130" s="262" t="s">
        <v>0</v>
      </c>
      <c r="J1130" s="263"/>
      <c r="K1130" s="264" t="s">
        <v>1</v>
      </c>
      <c r="L1130" s="265"/>
      <c r="M1130" s="21"/>
      <c r="N1130" s="262" t="s">
        <v>115</v>
      </c>
      <c r="O1130" s="263"/>
      <c r="P1130" s="264" t="s">
        <v>116</v>
      </c>
      <c r="Q1130" s="265"/>
      <c r="R1130" s="21"/>
      <c r="S1130" s="266" t="s">
        <v>117</v>
      </c>
      <c r="T1130" s="267"/>
      <c r="U1130" s="268" t="s">
        <v>118</v>
      </c>
      <c r="V1130" s="269"/>
      <c r="W1130" s="20"/>
      <c r="X1130" s="262" t="s">
        <v>119</v>
      </c>
      <c r="Y1130" s="263"/>
      <c r="Z1130" s="264" t="s">
        <v>120</v>
      </c>
      <c r="AA1130" s="265"/>
      <c r="AB1130" s="20"/>
      <c r="AC1130" s="262" t="s">
        <v>121</v>
      </c>
      <c r="AD1130" s="263"/>
      <c r="AE1130" s="264" t="s">
        <v>7</v>
      </c>
      <c r="AF1130" s="265"/>
      <c r="AG1130" s="20"/>
      <c r="AH1130" s="262" t="s">
        <v>122</v>
      </c>
      <c r="AI1130" s="263"/>
      <c r="AJ1130" s="264" t="s">
        <v>123</v>
      </c>
      <c r="AK1130" s="265"/>
      <c r="AL1130" s="20"/>
      <c r="AM1130" s="266" t="s">
        <v>124</v>
      </c>
      <c r="AN1130" s="267"/>
      <c r="AO1130" s="268" t="s">
        <v>125</v>
      </c>
      <c r="AP1130" s="269"/>
      <c r="AQ1130" s="21"/>
      <c r="AR1130" s="262" t="s">
        <v>126</v>
      </c>
      <c r="AS1130" s="263"/>
      <c r="AT1130" s="264" t="s">
        <v>2</v>
      </c>
      <c r="AU1130" s="265"/>
      <c r="AV1130" s="41"/>
      <c r="AW1130" s="262" t="s">
        <v>127</v>
      </c>
      <c r="AX1130" s="263"/>
      <c r="AY1130" s="264" t="s">
        <v>128</v>
      </c>
      <c r="AZ1130" s="265"/>
      <c r="BA1130" s="20"/>
      <c r="BB1130" s="262" t="s">
        <v>129</v>
      </c>
      <c r="BC1130" s="263"/>
      <c r="BD1130" s="264" t="s">
        <v>130</v>
      </c>
      <c r="BE1130" s="265"/>
      <c r="BF1130" s="41"/>
      <c r="BG1130" s="266" t="s">
        <v>131</v>
      </c>
      <c r="BH1130" s="267"/>
      <c r="BI1130" s="268" t="s">
        <v>132</v>
      </c>
      <c r="BJ1130" s="269"/>
      <c r="BK1130" s="41"/>
      <c r="BL1130" s="262" t="s">
        <v>133</v>
      </c>
      <c r="BM1130" s="263"/>
      <c r="BN1130" s="264" t="s">
        <v>134</v>
      </c>
      <c r="BO1130" s="265"/>
      <c r="BP1130" s="41"/>
      <c r="BQ1130" s="262" t="s">
        <v>135</v>
      </c>
      <c r="BR1130" s="263"/>
      <c r="BS1130" s="264" t="s">
        <v>136</v>
      </c>
      <c r="BT1130" s="265"/>
      <c r="BU1130" s="20"/>
      <c r="BV1130" s="262" t="s">
        <v>137</v>
      </c>
      <c r="BW1130" s="263"/>
      <c r="BX1130" s="264" t="s">
        <v>138</v>
      </c>
      <c r="BY1130" s="265"/>
      <c r="CA1130" s="27" t="s">
        <v>8</v>
      </c>
      <c r="CC1130" s="113" t="s">
        <v>74</v>
      </c>
      <c r="CD1130" s="13"/>
      <c r="CE1130" s="33"/>
      <c r="CF1130" s="33"/>
      <c r="CG1130" s="33"/>
      <c r="CH1130" s="33"/>
    </row>
    <row r="1131" spans="2:86" ht="18.600000000000001" customHeight="1" thickTop="1" thickBot="1">
      <c r="B1131" s="37">
        <v>3.24</v>
      </c>
      <c r="D1131" s="1">
        <v>1</v>
      </c>
      <c r="E1131" s="7">
        <v>0</v>
      </c>
      <c r="F1131" s="2">
        <v>0</v>
      </c>
      <c r="G1131" s="8">
        <v>0</v>
      </c>
      <c r="I1131" s="1">
        <v>1</v>
      </c>
      <c r="J1131" s="9">
        <v>0</v>
      </c>
      <c r="K1131" s="2">
        <v>0</v>
      </c>
      <c r="L1131" s="8">
        <f t="shared" ref="L1131:L1194" si="10711">IF(0=(1-$J$9*$K$9*$B1131^2),10^18,$B1131*$K$9/(1-$J$9*$K$9*$B1131^2))</f>
        <v>-2.703482032569962</v>
      </c>
      <c r="N1131" s="1">
        <f t="shared" ref="N1131" si="10712">D1131*I1131+F1131*I1134-E1131*J1131-G1131*J1134</f>
        <v>1</v>
      </c>
      <c r="O1131" s="9">
        <f t="shared" ref="O1131" si="10713">(D1131*J1131+E1131*I1131+F1131*J1134+G1131*I1134)</f>
        <v>0</v>
      </c>
      <c r="P1131" s="2">
        <f t="shared" ref="P1131" si="10714">D1131*K1131+F1131*K1134-E1131*L1131-G1131*L1134</f>
        <v>0</v>
      </c>
      <c r="Q1131" s="8">
        <f t="shared" ref="Q1131" si="10715">(D1131*L1131+E1131*K1131+F1131*L1134+G1131*K1134)</f>
        <v>-2.703482032569962</v>
      </c>
      <c r="S1131" s="1">
        <v>1</v>
      </c>
      <c r="T1131" s="7">
        <v>0</v>
      </c>
      <c r="U1131" s="2">
        <v>0</v>
      </c>
      <c r="V1131" s="8">
        <v>0</v>
      </c>
      <c r="X1131" s="1">
        <f t="shared" ref="X1131" si="10716">N1131*S1131+P1131*S1134-O1131*T1131-Q1131*T1134</f>
        <v>14.237902562466468</v>
      </c>
      <c r="Y1131" s="9">
        <f t="shared" ref="Y1131" si="10717">(N1131*T1131+O1131*S1131+P1131*T1134+Q1131*S1134)</f>
        <v>0</v>
      </c>
      <c r="Z1131" s="2">
        <f t="shared" ref="Z1131" si="10718">N1131*U1131+P1131*U1134-O1131*V1131-Q1131*V1134</f>
        <v>0</v>
      </c>
      <c r="AA1131" s="8">
        <f t="shared" ref="AA1131" si="10719">(N1131*V1131+O1131*U1131+P1131*V1134+Q1131*U1134)</f>
        <v>-2.703482032569962</v>
      </c>
      <c r="AB1131" s="20"/>
      <c r="AC1131" s="1">
        <v>1</v>
      </c>
      <c r="AD1131" s="9">
        <v>0</v>
      </c>
      <c r="AE1131" s="2">
        <v>0</v>
      </c>
      <c r="AF1131" s="8">
        <f t="shared" ref="AF1131:AF1194" si="10720">IF(0=(1-$AE$9*$AD$9*$B1131^2),10^18,$B1131*$AE$9/(1-$AE$9*$AD$9*$B1131^2))</f>
        <v>-0.35095859947582081</v>
      </c>
      <c r="AH1131" s="1">
        <f t="shared" ref="AH1131" si="10721">X1131*AC1131+Z1131*AC1134-Y1131*AD1131-AA1131*AD1134</f>
        <v>14.237902562466468</v>
      </c>
      <c r="AI1131" s="9">
        <f t="shared" ref="AI1131" si="10722">(X1131*AD1131+Y1131*AC1131+Z1131*AD1134+AA1131*AC1134)</f>
        <v>0</v>
      </c>
      <c r="AJ1131" s="2">
        <f t="shared" ref="AJ1131" si="10723">X1131*AE1131+Z1131*AE1134-Y1131*AF1131-AA1131*AF1134</f>
        <v>0</v>
      </c>
      <c r="AK1131" s="8">
        <f t="shared" ref="AK1131" si="10724">(X1131*AF1131+Y1131*AE1131+Z1131*AF1134+AA1131*AE1134)</f>
        <v>-7.7003963753663935</v>
      </c>
      <c r="AM1131" s="1">
        <v>1</v>
      </c>
      <c r="AN1131" s="7">
        <v>0</v>
      </c>
      <c r="AO1131" s="2">
        <v>0</v>
      </c>
      <c r="AP1131" s="8">
        <v>0</v>
      </c>
      <c r="AR1131" s="1">
        <f t="shared" ref="AR1131" si="10725">AH1131*AM1131+AJ1131*AM1134-AI1131*AN1131-AK1131*AN1134</f>
        <v>46.118097985022374</v>
      </c>
      <c r="AS1131" s="9">
        <f t="shared" ref="AS1131" si="10726">(AH1131*AN1131+AI1131*AM1131+AJ1131*AN1134+AK1131*AM1134)</f>
        <v>0</v>
      </c>
      <c r="AT1131" s="2">
        <f t="shared" ref="AT1131" si="10727">AH1131*AO1131+AJ1131*AO1134-AI1131*AP1131-AK1131*AP1134</f>
        <v>0</v>
      </c>
      <c r="AU1131" s="8">
        <f t="shared" ref="AU1131" si="10728">(AH1131*AP1131+AI1131*AO1131+AJ1131*AP1134+AK1131*AO1134)</f>
        <v>-7.7003963753663935</v>
      </c>
      <c r="AV1131" s="20"/>
      <c r="AW1131" s="1">
        <v>1</v>
      </c>
      <c r="AX1131" s="9">
        <v>0</v>
      </c>
      <c r="AY1131" s="2">
        <v>0</v>
      </c>
      <c r="AZ1131" s="8">
        <f t="shared" ref="AZ1131:AZ1194" si="10729">IF(0=(1-$AX$9*$AY$9*$B1131^2),10^18,$B1131*$AY$9/(1-$AX$9*$AY$9*$B1131^2))</f>
        <v>-0.52023191741901198</v>
      </c>
      <c r="BB1131" s="1">
        <f t="shared" ref="BB1131" si="10730">AR1131*AW1131+AT1131*AW1134-AS1131*AX1131-AU1131*AX1134</f>
        <v>46.118097985022374</v>
      </c>
      <c r="BC1131" s="9">
        <f t="shared" ref="BC1131" si="10731">(AR1131*AX1131+AS1131*AW1131+AT1131*AX1134+AU1131*AW1134)</f>
        <v>0</v>
      </c>
      <c r="BD1131" s="2">
        <f t="shared" ref="BD1131" si="10732">AR1131*AY1131+AT1131*AY1134-AS1131*AZ1131-AU1131*AZ1134</f>
        <v>0</v>
      </c>
      <c r="BE1131" s="8">
        <f t="shared" ref="BE1131" si="10733">(AR1131*AZ1131+AS1131*AY1131+AT1131*AZ1134+AU1131*AY1134)</f>
        <v>-31.692502917832456</v>
      </c>
      <c r="BG1131" s="1">
        <v>1</v>
      </c>
      <c r="BH1131" s="7">
        <v>0</v>
      </c>
      <c r="BI1131" s="2">
        <v>0</v>
      </c>
      <c r="BJ1131" s="8">
        <v>0</v>
      </c>
      <c r="BK1131" s="20"/>
      <c r="BL1131" s="1">
        <f t="shared" ref="BL1131" si="10734">BB1131*BG1131+BD1131*BG1134-BC1131*BH1131-BE1131*BH1134</f>
        <v>131.96167908838009</v>
      </c>
      <c r="BM1131" s="9">
        <f t="shared" ref="BM1131" si="10735">(BB1131*BH1131+BC1131*BG1131+BD1131*BH1134+BE1131*BG1134)</f>
        <v>0</v>
      </c>
      <c r="BN1131" s="2">
        <f t="shared" ref="BN1131" si="10736">BB1131*BI1131+BD1131*BI1134-BC1131*BJ1131-BE1131*BJ1134</f>
        <v>0</v>
      </c>
      <c r="BO1131" s="8">
        <f t="shared" ref="BO1131" si="10737">(BB1131*BJ1131+BC1131*BI1131+BD1131*BJ1134+BE1131*BI1134)</f>
        <v>-31.692502917832456</v>
      </c>
      <c r="BP1131" s="20"/>
      <c r="BQ1131" s="16">
        <v>1</v>
      </c>
      <c r="BR1131" s="23">
        <v>0</v>
      </c>
      <c r="BS1131" s="14">
        <v>0</v>
      </c>
      <c r="BT1131" s="22">
        <v>0</v>
      </c>
      <c r="BV1131" s="1">
        <f t="shared" ref="BV1131" si="10738">BL1131*BQ1131+BN1131*BQ1134-BM1131*BR1131-BO1131*BR1134</f>
        <v>131.96167908838009</v>
      </c>
      <c r="BW1131" s="9">
        <f t="shared" ref="BW1131" si="10739">(BL1131*BR1131+BM1131*BQ1131+BN1131*BR1134+BO1131*BQ1134)</f>
        <v>-31.692502917832456</v>
      </c>
      <c r="BX1131" s="2">
        <f t="shared" ref="BX1131" si="10740">BL1131*BS1131+BN1131*BS1134-BM1131*BT1131-BO1131*BT1134</f>
        <v>0</v>
      </c>
      <c r="BY1131" s="8">
        <f t="shared" ref="BY1131" si="10741">(BL1131*BT1131+BM1131*BS1131+BN1131*BT1134+BO1131*BS1134)</f>
        <v>-31.692502917832456</v>
      </c>
      <c r="CA1131" s="28">
        <f t="shared" ref="CA1131" si="10742">20*LOG(((1+$BR$9)/$BR$9)/((BV1131+BV1134)^2+(BW1131+BW1134)^2)^0.5)</f>
        <v>-49.264684684534494</v>
      </c>
      <c r="CC1131" s="114">
        <f t="shared" ref="CC1131" si="10743">((BV1131^2+BW1131^2)^0.5)/((BV1134^2+BW1134^2)^0.5)</f>
        <v>0.24018201665651803</v>
      </c>
      <c r="CD1131" s="13"/>
      <c r="CE1131" s="33"/>
      <c r="CF1131" s="33"/>
      <c r="CG1131" s="33"/>
      <c r="CH1131" s="33"/>
    </row>
    <row r="1132" spans="2:86" ht="18.600000000000001" customHeight="1" thickBot="1">
      <c r="D1132" s="3"/>
      <c r="G1132" s="4"/>
      <c r="I1132" s="3"/>
      <c r="L1132" s="4"/>
      <c r="N1132" s="3"/>
      <c r="Q1132" s="4"/>
      <c r="S1132" s="3"/>
      <c r="V1132" s="4"/>
      <c r="X1132" s="3"/>
      <c r="AA1132" s="4"/>
      <c r="AC1132" s="3"/>
      <c r="AF1132" s="4"/>
      <c r="AH1132" s="3"/>
      <c r="AK1132" s="4"/>
      <c r="AM1132" s="3"/>
      <c r="AP1132" s="4"/>
      <c r="AR1132" s="3"/>
      <c r="AU1132" s="4"/>
      <c r="AW1132" s="3"/>
      <c r="AZ1132" s="4"/>
      <c r="BB1132" s="3"/>
      <c r="BE1132" s="4"/>
      <c r="BG1132" s="3"/>
      <c r="BJ1132" s="4"/>
      <c r="BL1132" s="3"/>
      <c r="BO1132" s="4"/>
      <c r="BQ1132" s="16"/>
      <c r="BR1132" s="14"/>
      <c r="BS1132" s="14"/>
      <c r="BT1132" s="17"/>
      <c r="BV1132" s="3"/>
      <c r="BY1132" s="4"/>
      <c r="CC1132" s="115"/>
      <c r="CD1132" s="13"/>
      <c r="CE1132" s="33"/>
      <c r="CF1132" s="33"/>
      <c r="CG1132" s="33"/>
      <c r="CH1132" s="33"/>
    </row>
    <row r="1133" spans="2:86" ht="18.600000000000001" customHeight="1" thickBot="1">
      <c r="D1133" s="271" t="s">
        <v>141</v>
      </c>
      <c r="E1133" s="272"/>
      <c r="F1133" s="273" t="s">
        <v>142</v>
      </c>
      <c r="G1133" s="274"/>
      <c r="H1133" s="237"/>
      <c r="I1133" s="271" t="s">
        <v>143</v>
      </c>
      <c r="J1133" s="272"/>
      <c r="K1133" s="273" t="s">
        <v>144</v>
      </c>
      <c r="L1133" s="274"/>
      <c r="N1133" s="262" t="s">
        <v>145</v>
      </c>
      <c r="O1133" s="263"/>
      <c r="P1133" s="264" t="s">
        <v>146</v>
      </c>
      <c r="Q1133" s="265"/>
      <c r="S1133" s="271" t="s">
        <v>147</v>
      </c>
      <c r="T1133" s="272"/>
      <c r="U1133" s="273" t="s">
        <v>148</v>
      </c>
      <c r="V1133" s="274"/>
      <c r="W1133" s="20"/>
      <c r="X1133" s="262" t="s">
        <v>149</v>
      </c>
      <c r="Y1133" s="263"/>
      <c r="Z1133" s="264" t="s">
        <v>150</v>
      </c>
      <c r="AA1133" s="265"/>
      <c r="AB1133" s="20"/>
      <c r="AC1133" s="271" t="s">
        <v>151</v>
      </c>
      <c r="AD1133" s="272"/>
      <c r="AE1133" s="273" t="s">
        <v>152</v>
      </c>
      <c r="AF1133" s="274"/>
      <c r="AG1133" s="20"/>
      <c r="AH1133" s="262" t="s">
        <v>153</v>
      </c>
      <c r="AI1133" s="263"/>
      <c r="AJ1133" s="264" t="s">
        <v>154</v>
      </c>
      <c r="AK1133" s="265"/>
      <c r="AL1133" s="20"/>
      <c r="AM1133" s="271" t="s">
        <v>155</v>
      </c>
      <c r="AN1133" s="272"/>
      <c r="AO1133" s="273" t="s">
        <v>156</v>
      </c>
      <c r="AP1133" s="274"/>
      <c r="AR1133" s="262" t="s">
        <v>157</v>
      </c>
      <c r="AS1133" s="263"/>
      <c r="AT1133" s="264" t="s">
        <v>158</v>
      </c>
      <c r="AU1133" s="265"/>
      <c r="AV1133" s="41"/>
      <c r="AW1133" s="271" t="s">
        <v>159</v>
      </c>
      <c r="AX1133" s="272"/>
      <c r="AY1133" s="273" t="s">
        <v>160</v>
      </c>
      <c r="AZ1133" s="274"/>
      <c r="BA1133" s="20"/>
      <c r="BB1133" s="262" t="s">
        <v>161</v>
      </c>
      <c r="BC1133" s="263"/>
      <c r="BD1133" s="264" t="s">
        <v>162</v>
      </c>
      <c r="BE1133" s="265"/>
      <c r="BF1133" s="41"/>
      <c r="BG1133" s="271" t="s">
        <v>163</v>
      </c>
      <c r="BH1133" s="272"/>
      <c r="BI1133" s="273" t="s">
        <v>164</v>
      </c>
      <c r="BJ1133" s="274"/>
      <c r="BK1133" s="41"/>
      <c r="BL1133" s="262" t="s">
        <v>165</v>
      </c>
      <c r="BM1133" s="263"/>
      <c r="BN1133" s="264" t="s">
        <v>166</v>
      </c>
      <c r="BO1133" s="265"/>
      <c r="BP1133" s="41"/>
      <c r="BQ1133" s="271" t="s">
        <v>167</v>
      </c>
      <c r="BR1133" s="272"/>
      <c r="BS1133" s="273" t="s">
        <v>168</v>
      </c>
      <c r="BT1133" s="274"/>
      <c r="BU1133" s="20"/>
      <c r="BV1133" s="262" t="s">
        <v>169</v>
      </c>
      <c r="BW1133" s="263"/>
      <c r="BX1133" s="264" t="s">
        <v>170</v>
      </c>
      <c r="BY1133" s="265"/>
      <c r="CA1133" s="55" t="s">
        <v>35</v>
      </c>
      <c r="CC1133" s="116" t="s">
        <v>75</v>
      </c>
      <c r="CD1133" s="13"/>
      <c r="CE1133" s="33"/>
      <c r="CF1133" s="33"/>
      <c r="CG1133" s="33"/>
      <c r="CH1133" s="33"/>
    </row>
    <row r="1134" spans="2:86" ht="18.600000000000001" customHeight="1" thickTop="1" thickBot="1">
      <c r="D1134" s="1">
        <v>0</v>
      </c>
      <c r="E1134" s="9">
        <f t="shared" ref="E1134" si="10744">$E$9*$B1131</f>
        <v>3.8128320000000007</v>
      </c>
      <c r="F1134" s="2">
        <v>1</v>
      </c>
      <c r="G1134" s="8">
        <v>0</v>
      </c>
      <c r="I1134" s="1">
        <v>0</v>
      </c>
      <c r="J1134" s="9">
        <v>0</v>
      </c>
      <c r="K1134" s="2">
        <v>1</v>
      </c>
      <c r="L1134" s="8">
        <v>0</v>
      </c>
      <c r="N1134" s="1">
        <f t="shared" ref="N1134" si="10745">D1134*I1131+F1134*I1134-E1134*J1131-G1134*J1134</f>
        <v>0</v>
      </c>
      <c r="O1134" s="9">
        <f t="shared" ref="O1134" si="10746">(D1134*J1131+E1134*I1131+F1134*J1134+G1134*I1134)</f>
        <v>3.8128320000000007</v>
      </c>
      <c r="P1134" s="2">
        <f t="shared" ref="P1134" si="10747">D1134*K1131+F1134*K1134-E1134*L1131-G1134*L1134</f>
        <v>11.307922805207795</v>
      </c>
      <c r="Q1134" s="8">
        <f t="shared" ref="Q1134" si="10748">(D1134*L1131+E1134*K1131+F1134*L1134+G1134*K1134)</f>
        <v>0</v>
      </c>
      <c r="S1134" s="1">
        <v>0</v>
      </c>
      <c r="T1134" s="9">
        <f t="shared" ref="T1134" si="10749">$T$9*$B1131</f>
        <v>4.8966120000000002</v>
      </c>
      <c r="U1134" s="2">
        <v>1</v>
      </c>
      <c r="V1134" s="8">
        <v>0</v>
      </c>
      <c r="X1134" s="1">
        <f t="shared" ref="X1134" si="10750">N1134*S1131+P1134*S1134-O1134*T1131-Q1134*T1134</f>
        <v>0</v>
      </c>
      <c r="Y1134" s="9">
        <f t="shared" ref="Y1134" si="10751">(N1134*T1131+O1134*S1131+P1134*T1134+Q1134*S1134)</f>
        <v>59.183342503054156</v>
      </c>
      <c r="Z1134" s="2">
        <f t="shared" ref="Z1134" si="10752">N1134*U1131+P1134*U1134-O1134*V1131-Q1134*V1134</f>
        <v>11.307922805207795</v>
      </c>
      <c r="AA1134" s="8">
        <f t="shared" ref="AA1134" si="10753">(N1134*V1131+O1134*U1131+P1134*V1134+Q1134*U1134)</f>
        <v>0</v>
      </c>
      <c r="AB1134" s="20"/>
      <c r="AC1134" s="1">
        <v>0</v>
      </c>
      <c r="AD1134" s="9">
        <v>0</v>
      </c>
      <c r="AE1134" s="2">
        <v>1</v>
      </c>
      <c r="AF1134" s="8">
        <v>0</v>
      </c>
      <c r="AH1134" s="1">
        <f t="shared" ref="AH1134" si="10754">X1134*AC1131+Z1134*AC1134-Y1134*AD1131-AA1134*AD1134</f>
        <v>0</v>
      </c>
      <c r="AI1134" s="9">
        <f t="shared" ref="AI1134" si="10755">(X1134*AD1131+Y1134*AC1131+Z1134*AD1134+AA1134*AC1134)</f>
        <v>59.183342503054156</v>
      </c>
      <c r="AJ1134" s="2">
        <f t="shared" ref="AJ1134" si="10756">X1134*AE1131+Z1134*AE1134-Y1134*AF1131-AA1134*AF1134</f>
        <v>32.078825802377501</v>
      </c>
      <c r="AK1134" s="8">
        <f t="shared" ref="AK1134" si="10757">(X1134*AF1131+Y1134*AE1131+Z1134*AF1134+AA1134*AE1134)</f>
        <v>0</v>
      </c>
      <c r="AM1134" s="1">
        <v>0</v>
      </c>
      <c r="AN1134" s="9">
        <f t="shared" ref="AN1134" si="10758">$AN$9*$B1131</f>
        <v>4.1400720000000009</v>
      </c>
      <c r="AO1134" s="2">
        <v>1</v>
      </c>
      <c r="AP1134" s="8">
        <v>0</v>
      </c>
      <c r="AR1134" s="1">
        <f t="shared" ref="AR1134" si="10759">AH1134*AM1131+AJ1134*AM1134-AI1134*AN1131-AK1134*AN1134</f>
        <v>0</v>
      </c>
      <c r="AS1134" s="9">
        <f t="shared" ref="AS1134" si="10760">(AH1134*AN1131+AI1134*AM1131+AJ1134*AN1134+AK1134*AM1134)</f>
        <v>191.9919910003548</v>
      </c>
      <c r="AT1134" s="2">
        <f t="shared" ref="AT1134" si="10761">AH1134*AO1131+AJ1134*AO1134-AI1134*AP1131-AK1134*AP1134</f>
        <v>32.078825802377501</v>
      </c>
      <c r="AU1134" s="8">
        <f t="shared" ref="AU1134" si="10762">(AH1134*AP1131+AI1134*AO1131+AJ1134*AP1134+AK1134*AO1134)</f>
        <v>0</v>
      </c>
      <c r="AV1134" s="20"/>
      <c r="AW1134" s="1">
        <v>0</v>
      </c>
      <c r="AX1134" s="9">
        <v>0</v>
      </c>
      <c r="AY1134" s="2">
        <v>1</v>
      </c>
      <c r="AZ1134" s="8">
        <v>0</v>
      </c>
      <c r="BB1134" s="1">
        <f t="shared" ref="BB1134" si="10763">AR1134*AW1131+AT1134*AW1134-AS1134*AX1131-AU1134*AX1134</f>
        <v>0</v>
      </c>
      <c r="BC1134" s="9">
        <f t="shared" ref="BC1134" si="10764">(AR1134*AX1131+AS1134*AW1131+AT1134*AX1134+AU1134*AW1134)</f>
        <v>191.9919910003548</v>
      </c>
      <c r="BD1134" s="2">
        <f t="shared" ref="BD1134" si="10765">AR1134*AY1131+AT1134*AY1134-AS1134*AZ1131-AU1134*AZ1134</f>
        <v>131.95918740958578</v>
      </c>
      <c r="BE1134" s="8">
        <f t="shared" ref="BE1134" si="10766">(AR1134*AZ1131+AS1134*AY1131+AT1134*AZ1134+AU1134*AY1134)</f>
        <v>0</v>
      </c>
      <c r="BG1134" s="1">
        <v>0</v>
      </c>
      <c r="BH1134" s="9">
        <f t="shared" ref="BH1134" si="10767">$BH$9*$B1131</f>
        <v>2.7086399999999999</v>
      </c>
      <c r="BI1134" s="2">
        <v>1</v>
      </c>
      <c r="BJ1134" s="8">
        <v>0</v>
      </c>
      <c r="BK1134" s="20"/>
      <c r="BL1134" s="1">
        <f t="shared" ref="BL1134" si="10768">BB1134*BG1131+BD1134*BG1134-BC1134*BH1131-BE1134*BH1134</f>
        <v>0</v>
      </c>
      <c r="BM1134" s="9">
        <f t="shared" ref="BM1134" si="10769">(BB1134*BH1131+BC1134*BG1131+BD1134*BH1134+BE1134*BG1134)</f>
        <v>549.42192438545521</v>
      </c>
      <c r="BN1134" s="2">
        <f t="shared" ref="BN1134" si="10770">BB1134*BI1131+BD1134*BI1134-BC1134*BJ1131-BE1134*BJ1134</f>
        <v>131.95918740958578</v>
      </c>
      <c r="BO1134" s="8">
        <f t="shared" ref="BO1134" si="10771">(BB1134*BJ1131+BC1134*BI1131+BD1134*BJ1134+BE1134*BI1134)</f>
        <v>0</v>
      </c>
      <c r="BP1134" s="20"/>
      <c r="BQ1134" s="18">
        <f t="shared" ref="BQ1134:BQ1197" si="10772">1/$BR$9</f>
        <v>1</v>
      </c>
      <c r="BR1134" s="25">
        <v>0</v>
      </c>
      <c r="BS1134" s="19">
        <v>1</v>
      </c>
      <c r="BT1134" s="24">
        <v>0</v>
      </c>
      <c r="BV1134" s="1">
        <f t="shared" ref="BV1134" si="10773">BL1134*BQ1131+BN1134*BQ1134-BM1134*BR1131-BO1134*BR1134</f>
        <v>131.95918740958578</v>
      </c>
      <c r="BW1134" s="9">
        <f t="shared" ref="BW1134" si="10774">(BL1134*BR1131+BM1134*BQ1131+BN1134*BR1134+BO1134*BQ1134)</f>
        <v>549.42192438545521</v>
      </c>
      <c r="BX1134" s="2">
        <f t="shared" ref="BX1134" si="10775">BL1134*BS1131+BN1134*BS1134-BM1134*BT1131-BO1134*BT1134</f>
        <v>131.95918740958578</v>
      </c>
      <c r="BY1134" s="8">
        <f t="shared" ref="BY1134" si="10776">(BL1134*BT1131+BM1134*BS1131+BN1134*BT1134+BO1134*BS1134)</f>
        <v>0</v>
      </c>
      <c r="CA1134" s="56">
        <f t="shared" ref="CA1134" si="10777">(180/PI())*ATAN(-1*(BW1131+BW1134)/(BV1131+BV1134))</f>
        <v>-62.989058317822085</v>
      </c>
      <c r="CC1134" s="117">
        <f t="shared" ref="CC1134" si="10778">20*LOG(((1-(10^(CA1131/20)^2)*(1-((1-CC1131)/(1+CC1131))^2))^0.5))</f>
        <v>-3.2132688855593752E-5</v>
      </c>
      <c r="CD1134" s="13"/>
      <c r="CE1134" s="33"/>
      <c r="CF1134" s="33"/>
      <c r="CG1134" s="33"/>
      <c r="CH1134" s="33"/>
    </row>
    <row r="1135" spans="2:86" ht="18.600000000000001" customHeight="1"/>
    <row r="1136" spans="2:86" ht="18.600000000000001" customHeight="1" thickBot="1">
      <c r="E1136" s="6" t="s">
        <v>3</v>
      </c>
      <c r="J1136" s="6" t="s">
        <v>5</v>
      </c>
      <c r="O1136" s="6" t="s">
        <v>10</v>
      </c>
      <c r="T1136" s="6" t="s">
        <v>6</v>
      </c>
      <c r="Y1136" s="6" t="s">
        <v>11</v>
      </c>
      <c r="AD1136" s="6" t="s">
        <v>12</v>
      </c>
      <c r="AI1136" s="6" t="s">
        <v>13</v>
      </c>
      <c r="AN1136" s="6" t="s">
        <v>14</v>
      </c>
      <c r="AS1136" s="6" t="s">
        <v>15</v>
      </c>
      <c r="AX1136" s="6" t="s">
        <v>19</v>
      </c>
      <c r="BC1136" s="6" t="s">
        <v>17</v>
      </c>
      <c r="BH1136" s="6" t="s">
        <v>20</v>
      </c>
      <c r="BM1136" s="6" t="s">
        <v>18</v>
      </c>
      <c r="BQ1136" s="26" t="s">
        <v>16</v>
      </c>
      <c r="BR1136" s="26"/>
      <c r="BS1136" s="21"/>
      <c r="BT1136" s="21"/>
      <c r="BU1136" s="21"/>
      <c r="BV1136" s="21"/>
      <c r="BW1136" s="26" t="s">
        <v>21</v>
      </c>
      <c r="BX1136" s="21"/>
      <c r="BY1136" s="21"/>
    </row>
    <row r="1137" spans="2:86" ht="18.600000000000001" customHeight="1" thickBot="1">
      <c r="B1137" s="11"/>
      <c r="D1137" s="266" t="s">
        <v>113</v>
      </c>
      <c r="E1137" s="267"/>
      <c r="F1137" s="268" t="s">
        <v>114</v>
      </c>
      <c r="G1137" s="269"/>
      <c r="H1137" s="237"/>
      <c r="I1137" s="262" t="s">
        <v>0</v>
      </c>
      <c r="J1137" s="263"/>
      <c r="K1137" s="264" t="s">
        <v>1</v>
      </c>
      <c r="L1137" s="265"/>
      <c r="M1137" s="21"/>
      <c r="N1137" s="262" t="s">
        <v>115</v>
      </c>
      <c r="O1137" s="263"/>
      <c r="P1137" s="264" t="s">
        <v>116</v>
      </c>
      <c r="Q1137" s="265"/>
      <c r="R1137" s="21"/>
      <c r="S1137" s="266" t="s">
        <v>117</v>
      </c>
      <c r="T1137" s="267"/>
      <c r="U1137" s="268" t="s">
        <v>118</v>
      </c>
      <c r="V1137" s="269"/>
      <c r="W1137" s="20"/>
      <c r="X1137" s="262" t="s">
        <v>119</v>
      </c>
      <c r="Y1137" s="263"/>
      <c r="Z1137" s="264" t="s">
        <v>120</v>
      </c>
      <c r="AA1137" s="265"/>
      <c r="AB1137" s="20"/>
      <c r="AC1137" s="262" t="s">
        <v>121</v>
      </c>
      <c r="AD1137" s="263"/>
      <c r="AE1137" s="264" t="s">
        <v>7</v>
      </c>
      <c r="AF1137" s="265"/>
      <c r="AG1137" s="20"/>
      <c r="AH1137" s="262" t="s">
        <v>122</v>
      </c>
      <c r="AI1137" s="263"/>
      <c r="AJ1137" s="264" t="s">
        <v>123</v>
      </c>
      <c r="AK1137" s="265"/>
      <c r="AL1137" s="20"/>
      <c r="AM1137" s="266" t="s">
        <v>124</v>
      </c>
      <c r="AN1137" s="267"/>
      <c r="AO1137" s="268" t="s">
        <v>125</v>
      </c>
      <c r="AP1137" s="269"/>
      <c r="AQ1137" s="21"/>
      <c r="AR1137" s="262" t="s">
        <v>126</v>
      </c>
      <c r="AS1137" s="263"/>
      <c r="AT1137" s="264" t="s">
        <v>2</v>
      </c>
      <c r="AU1137" s="265"/>
      <c r="AV1137" s="41"/>
      <c r="AW1137" s="262" t="s">
        <v>127</v>
      </c>
      <c r="AX1137" s="263"/>
      <c r="AY1137" s="264" t="s">
        <v>128</v>
      </c>
      <c r="AZ1137" s="265"/>
      <c r="BA1137" s="20"/>
      <c r="BB1137" s="262" t="s">
        <v>129</v>
      </c>
      <c r="BC1137" s="263"/>
      <c r="BD1137" s="264" t="s">
        <v>130</v>
      </c>
      <c r="BE1137" s="265"/>
      <c r="BF1137" s="41"/>
      <c r="BG1137" s="266" t="s">
        <v>131</v>
      </c>
      <c r="BH1137" s="267"/>
      <c r="BI1137" s="268" t="s">
        <v>132</v>
      </c>
      <c r="BJ1137" s="269"/>
      <c r="BK1137" s="41"/>
      <c r="BL1137" s="262" t="s">
        <v>133</v>
      </c>
      <c r="BM1137" s="263"/>
      <c r="BN1137" s="264" t="s">
        <v>134</v>
      </c>
      <c r="BO1137" s="265"/>
      <c r="BP1137" s="41"/>
      <c r="BQ1137" s="262" t="s">
        <v>135</v>
      </c>
      <c r="BR1137" s="263"/>
      <c r="BS1137" s="264" t="s">
        <v>136</v>
      </c>
      <c r="BT1137" s="265"/>
      <c r="BU1137" s="20"/>
      <c r="BV1137" s="262" t="s">
        <v>137</v>
      </c>
      <c r="BW1137" s="263"/>
      <c r="BX1137" s="264" t="s">
        <v>138</v>
      </c>
      <c r="BY1137" s="265"/>
      <c r="CA1137" s="27" t="s">
        <v>8</v>
      </c>
      <c r="CC1137" s="113" t="s">
        <v>74</v>
      </c>
      <c r="CD1137" s="13"/>
      <c r="CE1137" s="33"/>
      <c r="CF1137" s="33"/>
      <c r="CG1137" s="33"/>
      <c r="CH1137" s="33"/>
    </row>
    <row r="1138" spans="2:86" ht="18.600000000000001" customHeight="1" thickTop="1" thickBot="1">
      <c r="B1138" s="37">
        <v>3.26</v>
      </c>
      <c r="D1138" s="1">
        <v>1</v>
      </c>
      <c r="E1138" s="7">
        <v>0</v>
      </c>
      <c r="F1138" s="2">
        <v>0</v>
      </c>
      <c r="G1138" s="8">
        <v>0</v>
      </c>
      <c r="I1138" s="1">
        <v>1</v>
      </c>
      <c r="J1138" s="9">
        <v>0</v>
      </c>
      <c r="K1138" s="2">
        <v>0</v>
      </c>
      <c r="L1138" s="8">
        <f t="shared" ref="L1138:L1201" si="10779">IF(0=(1-$J$9*$K$9*$B1138^2),10^18,$B1138*$K$9/(1-$J$9*$K$9*$B1138^2))</f>
        <v>-2.6641356327556078</v>
      </c>
      <c r="N1138" s="1">
        <f t="shared" ref="N1138" si="10780">D1138*I1138+F1138*I1141-E1138*J1138-G1138*J1141</f>
        <v>1</v>
      </c>
      <c r="O1138" s="9">
        <f t="shared" ref="O1138" si="10781">(D1138*J1138+E1138*I1138+F1138*J1141+G1138*I1141)</f>
        <v>0</v>
      </c>
      <c r="P1138" s="2">
        <f t="shared" ref="P1138" si="10782">D1138*K1138+F1138*K1141-E1138*L1138-G1138*L1141</f>
        <v>0</v>
      </c>
      <c r="Q1138" s="8">
        <f t="shared" ref="Q1138" si="10783">(D1138*L1138+E1138*K1138+F1138*L1141+G1138*K1141)</f>
        <v>-2.6641356327556078</v>
      </c>
      <c r="S1138" s="1">
        <v>1</v>
      </c>
      <c r="T1138" s="7">
        <v>0</v>
      </c>
      <c r="U1138" s="2">
        <v>0</v>
      </c>
      <c r="V1138" s="8">
        <v>0</v>
      </c>
      <c r="X1138" s="1">
        <f t="shared" ref="X1138" si="10784">N1138*S1138+P1138*S1141-O1138*T1138-Q1138*T1141</f>
        <v>14.125764672614373</v>
      </c>
      <c r="Y1138" s="9">
        <f t="shared" ref="Y1138" si="10785">(N1138*T1138+O1138*S1138+P1138*T1141+Q1138*S1141)</f>
        <v>0</v>
      </c>
      <c r="Z1138" s="2">
        <f t="shared" ref="Z1138" si="10786">N1138*U1138+P1138*U1141-O1138*V1138-Q1138*V1141</f>
        <v>0</v>
      </c>
      <c r="AA1138" s="8">
        <f t="shared" ref="AA1138" si="10787">(N1138*V1138+O1138*U1138+P1138*V1141+Q1138*U1141)</f>
        <v>-2.6641356327556078</v>
      </c>
      <c r="AB1138" s="20"/>
      <c r="AC1138" s="1">
        <v>1</v>
      </c>
      <c r="AD1138" s="9">
        <v>0</v>
      </c>
      <c r="AE1138" s="2">
        <v>0</v>
      </c>
      <c r="AF1138" s="8">
        <f t="shared" ref="AF1138:AF1201" si="10788">IF(0=(1-$AE$9*$AD$9*$B1138^2),10^18,$B1138*$AE$9/(1-$AE$9*$AD$9*$B1138^2))</f>
        <v>-0.34816828817008211</v>
      </c>
      <c r="AH1138" s="1">
        <f t="shared" ref="AH1138" si="10789">X1138*AC1138+Z1138*AC1141-Y1138*AD1138-AA1138*AD1141</f>
        <v>14.125764672614373</v>
      </c>
      <c r="AI1138" s="9">
        <f t="shared" ref="AI1138" si="10790">(X1138*AD1138+Y1138*AC1138+Z1138*AD1141+AA1138*AC1141)</f>
        <v>0</v>
      </c>
      <c r="AJ1138" s="2">
        <f t="shared" ref="AJ1138" si="10791">X1138*AE1138+Z1138*AE1141-Y1138*AF1138-AA1138*AF1141</f>
        <v>0</v>
      </c>
      <c r="AK1138" s="8">
        <f t="shared" ref="AK1138" si="10792">(X1138*AF1138+Y1138*AE1138+Z1138*AF1141+AA1138*AE1141)</f>
        <v>-7.5822789379131743</v>
      </c>
      <c r="AM1138" s="1">
        <v>1</v>
      </c>
      <c r="AN1138" s="7">
        <v>0</v>
      </c>
      <c r="AO1138" s="2">
        <v>0</v>
      </c>
      <c r="AP1138" s="8">
        <v>0</v>
      </c>
      <c r="AR1138" s="1">
        <f t="shared" ref="AR1138" si="10793">AH1138*AM1138+AJ1138*AM1141-AI1138*AN1138-AK1138*AN1141</f>
        <v>45.71071812019575</v>
      </c>
      <c r="AS1138" s="9">
        <f t="shared" ref="AS1138" si="10794">(AH1138*AN1138+AI1138*AM1138+AJ1138*AN1141+AK1138*AM1141)</f>
        <v>0</v>
      </c>
      <c r="AT1138" s="2">
        <f t="shared" ref="AT1138" si="10795">AH1138*AO1138+AJ1138*AO1141-AI1138*AP1138-AK1138*AP1141</f>
        <v>0</v>
      </c>
      <c r="AU1138" s="8">
        <f t="shared" ref="AU1138" si="10796">(AH1138*AP1138+AI1138*AO1138+AJ1138*AP1141+AK1138*AO1141)</f>
        <v>-7.5822789379131743</v>
      </c>
      <c r="AV1138" s="20"/>
      <c r="AW1138" s="1">
        <v>1</v>
      </c>
      <c r="AX1138" s="9">
        <v>0</v>
      </c>
      <c r="AY1138" s="2">
        <v>0</v>
      </c>
      <c r="AZ1138" s="8">
        <f t="shared" ref="AZ1138:AZ1201" si="10797">IF(0=(1-$AX$9*$AY$9*$B1138^2),10^18,$B1138*$AY$9/(1-$AX$9*$AY$9*$B1138^2))</f>
        <v>-0.51577670951056853</v>
      </c>
      <c r="BB1138" s="1">
        <f t="shared" ref="BB1138" si="10798">AR1138*AW1138+AT1138*AW1141-AS1138*AX1138-AU1138*AX1141</f>
        <v>45.71071812019575</v>
      </c>
      <c r="BC1138" s="9">
        <f t="shared" ref="BC1138" si="10799">(AR1138*AX1138+AS1138*AW1138+AT1138*AX1141+AU1138*AW1141)</f>
        <v>0</v>
      </c>
      <c r="BD1138" s="2">
        <f t="shared" ref="BD1138" si="10800">AR1138*AY1138+AT1138*AY1141-AS1138*AZ1138-AU1138*AZ1141</f>
        <v>0</v>
      </c>
      <c r="BE1138" s="8">
        <f t="shared" ref="BE1138" si="10801">(AR1138*AZ1138+AS1138*AY1138+AT1138*AZ1141+AU1138*AY1141)</f>
        <v>-31.15880271931286</v>
      </c>
      <c r="BG1138" s="1">
        <v>1</v>
      </c>
      <c r="BH1138" s="7">
        <v>0</v>
      </c>
      <c r="BI1138" s="2">
        <v>0</v>
      </c>
      <c r="BJ1138" s="8">
        <v>0</v>
      </c>
      <c r="BK1138" s="20"/>
      <c r="BL1138" s="1">
        <f t="shared" ref="BL1138" si="10802">BB1138*BG1138+BD1138*BG1141-BC1138*BH1138-BE1138*BH1141</f>
        <v>130.62967269930223</v>
      </c>
      <c r="BM1138" s="9">
        <f t="shared" ref="BM1138" si="10803">(BB1138*BH1138+BC1138*BG1138+BD1138*BH1141+BE1138*BG1141)</f>
        <v>0</v>
      </c>
      <c r="BN1138" s="2">
        <f t="shared" ref="BN1138" si="10804">BB1138*BI1138+BD1138*BI1141-BC1138*BJ1138-BE1138*BJ1141</f>
        <v>0</v>
      </c>
      <c r="BO1138" s="8">
        <f t="shared" ref="BO1138" si="10805">(BB1138*BJ1138+BC1138*BI1138+BD1138*BJ1141+BE1138*BI1141)</f>
        <v>-31.15880271931286</v>
      </c>
      <c r="BP1138" s="20"/>
      <c r="BQ1138" s="16">
        <v>1</v>
      </c>
      <c r="BR1138" s="23">
        <v>0</v>
      </c>
      <c r="BS1138" s="14">
        <v>0</v>
      </c>
      <c r="BT1138" s="22">
        <v>0</v>
      </c>
      <c r="BV1138" s="1">
        <f t="shared" ref="BV1138" si="10806">BL1138*BQ1138+BN1138*BQ1141-BM1138*BR1138-BO1138*BR1141</f>
        <v>130.62967269930223</v>
      </c>
      <c r="BW1138" s="9">
        <f t="shared" ref="BW1138" si="10807">(BL1138*BR1138+BM1138*BQ1138+BN1138*BR1141+BO1138*BQ1141)</f>
        <v>-31.15880271931286</v>
      </c>
      <c r="BX1138" s="2">
        <f t="shared" ref="BX1138" si="10808">BL1138*BS1138+BN1138*BS1141-BM1138*BT1138-BO1138*BT1141</f>
        <v>0</v>
      </c>
      <c r="BY1138" s="8">
        <f t="shared" ref="BY1138" si="10809">(BL1138*BT1138+BM1138*BS1138+BN1138*BT1141+BO1138*BS1141)</f>
        <v>-31.15880271931286</v>
      </c>
      <c r="CA1138" s="28">
        <f t="shared" ref="CA1138" si="10810">20*LOG(((1+$BR$9)/$BR$9)/((BV1138+BV1141)^2+(BW1138+BW1141)^2)^0.5)</f>
        <v>-49.229514749582293</v>
      </c>
      <c r="CC1138" s="114">
        <f t="shared" ref="CC1138" si="10811">((BV1138^2+BW1138^2)^0.5)/((BV1141^2+BW1141^2)^0.5)</f>
        <v>0.2385454755268317</v>
      </c>
      <c r="CD1138" s="13"/>
      <c r="CE1138" s="33"/>
      <c r="CF1138" s="33"/>
      <c r="CG1138" s="33"/>
      <c r="CH1138" s="33"/>
    </row>
    <row r="1139" spans="2:86" ht="18.600000000000001" customHeight="1" thickBot="1">
      <c r="D1139" s="3"/>
      <c r="G1139" s="4"/>
      <c r="I1139" s="3"/>
      <c r="L1139" s="4"/>
      <c r="N1139" s="3"/>
      <c r="Q1139" s="4"/>
      <c r="S1139" s="3"/>
      <c r="V1139" s="4"/>
      <c r="X1139" s="3"/>
      <c r="AA1139" s="4"/>
      <c r="AC1139" s="3"/>
      <c r="AF1139" s="4"/>
      <c r="AH1139" s="3"/>
      <c r="AK1139" s="4"/>
      <c r="AM1139" s="3"/>
      <c r="AP1139" s="4"/>
      <c r="AR1139" s="3"/>
      <c r="AU1139" s="4"/>
      <c r="AW1139" s="3"/>
      <c r="AZ1139" s="4"/>
      <c r="BB1139" s="3"/>
      <c r="BE1139" s="4"/>
      <c r="BG1139" s="3"/>
      <c r="BJ1139" s="4"/>
      <c r="BL1139" s="3"/>
      <c r="BO1139" s="4"/>
      <c r="BQ1139" s="16"/>
      <c r="BR1139" s="14"/>
      <c r="BS1139" s="14"/>
      <c r="BT1139" s="17"/>
      <c r="BV1139" s="3"/>
      <c r="BY1139" s="4"/>
      <c r="CC1139" s="115"/>
      <c r="CD1139" s="13"/>
      <c r="CE1139" s="33"/>
      <c r="CF1139" s="33"/>
      <c r="CG1139" s="33"/>
      <c r="CH1139" s="33"/>
    </row>
    <row r="1140" spans="2:86" ht="18.600000000000001" customHeight="1" thickBot="1">
      <c r="D1140" s="271" t="s">
        <v>141</v>
      </c>
      <c r="E1140" s="272"/>
      <c r="F1140" s="273" t="s">
        <v>142</v>
      </c>
      <c r="G1140" s="274"/>
      <c r="H1140" s="237"/>
      <c r="I1140" s="271" t="s">
        <v>143</v>
      </c>
      <c r="J1140" s="272"/>
      <c r="K1140" s="273" t="s">
        <v>144</v>
      </c>
      <c r="L1140" s="274"/>
      <c r="N1140" s="262" t="s">
        <v>145</v>
      </c>
      <c r="O1140" s="263"/>
      <c r="P1140" s="264" t="s">
        <v>146</v>
      </c>
      <c r="Q1140" s="265"/>
      <c r="S1140" s="271" t="s">
        <v>147</v>
      </c>
      <c r="T1140" s="272"/>
      <c r="U1140" s="273" t="s">
        <v>148</v>
      </c>
      <c r="V1140" s="274"/>
      <c r="W1140" s="20"/>
      <c r="X1140" s="262" t="s">
        <v>149</v>
      </c>
      <c r="Y1140" s="263"/>
      <c r="Z1140" s="264" t="s">
        <v>150</v>
      </c>
      <c r="AA1140" s="265"/>
      <c r="AB1140" s="20"/>
      <c r="AC1140" s="271" t="s">
        <v>151</v>
      </c>
      <c r="AD1140" s="272"/>
      <c r="AE1140" s="273" t="s">
        <v>152</v>
      </c>
      <c r="AF1140" s="274"/>
      <c r="AG1140" s="20"/>
      <c r="AH1140" s="262" t="s">
        <v>153</v>
      </c>
      <c r="AI1140" s="263"/>
      <c r="AJ1140" s="264" t="s">
        <v>154</v>
      </c>
      <c r="AK1140" s="265"/>
      <c r="AL1140" s="20"/>
      <c r="AM1140" s="271" t="s">
        <v>155</v>
      </c>
      <c r="AN1140" s="272"/>
      <c r="AO1140" s="273" t="s">
        <v>156</v>
      </c>
      <c r="AP1140" s="274"/>
      <c r="AR1140" s="262" t="s">
        <v>157</v>
      </c>
      <c r="AS1140" s="263"/>
      <c r="AT1140" s="264" t="s">
        <v>158</v>
      </c>
      <c r="AU1140" s="265"/>
      <c r="AV1140" s="41"/>
      <c r="AW1140" s="271" t="s">
        <v>159</v>
      </c>
      <c r="AX1140" s="272"/>
      <c r="AY1140" s="273" t="s">
        <v>160</v>
      </c>
      <c r="AZ1140" s="274"/>
      <c r="BA1140" s="20"/>
      <c r="BB1140" s="262" t="s">
        <v>161</v>
      </c>
      <c r="BC1140" s="263"/>
      <c r="BD1140" s="264" t="s">
        <v>162</v>
      </c>
      <c r="BE1140" s="265"/>
      <c r="BF1140" s="41"/>
      <c r="BG1140" s="271" t="s">
        <v>163</v>
      </c>
      <c r="BH1140" s="272"/>
      <c r="BI1140" s="273" t="s">
        <v>164</v>
      </c>
      <c r="BJ1140" s="274"/>
      <c r="BK1140" s="41"/>
      <c r="BL1140" s="262" t="s">
        <v>165</v>
      </c>
      <c r="BM1140" s="263"/>
      <c r="BN1140" s="264" t="s">
        <v>166</v>
      </c>
      <c r="BO1140" s="265"/>
      <c r="BP1140" s="41"/>
      <c r="BQ1140" s="271" t="s">
        <v>167</v>
      </c>
      <c r="BR1140" s="272"/>
      <c r="BS1140" s="273" t="s">
        <v>168</v>
      </c>
      <c r="BT1140" s="274"/>
      <c r="BU1140" s="20"/>
      <c r="BV1140" s="262" t="s">
        <v>169</v>
      </c>
      <c r="BW1140" s="263"/>
      <c r="BX1140" s="264" t="s">
        <v>170</v>
      </c>
      <c r="BY1140" s="265"/>
      <c r="CA1140" s="55" t="s">
        <v>35</v>
      </c>
      <c r="CC1140" s="116" t="s">
        <v>75</v>
      </c>
      <c r="CD1140" s="13"/>
      <c r="CE1140" s="33"/>
      <c r="CF1140" s="33"/>
      <c r="CG1140" s="33"/>
      <c r="CH1140" s="33"/>
    </row>
    <row r="1141" spans="2:86" ht="18.600000000000001" customHeight="1" thickTop="1" thickBot="1">
      <c r="D1141" s="1">
        <v>0</v>
      </c>
      <c r="E1141" s="9">
        <f t="shared" ref="E1141" si="10812">$E$9*$B1138</f>
        <v>3.8363679999999998</v>
      </c>
      <c r="F1141" s="2">
        <v>1</v>
      </c>
      <c r="G1141" s="8">
        <v>0</v>
      </c>
      <c r="I1141" s="1">
        <v>0</v>
      </c>
      <c r="J1141" s="9">
        <v>0</v>
      </c>
      <c r="K1141" s="2">
        <v>1</v>
      </c>
      <c r="L1141" s="8">
        <v>0</v>
      </c>
      <c r="N1141" s="1">
        <f t="shared" ref="N1141" si="10813">D1141*I1138+F1141*I1141-E1141*J1138-G1141*J1141</f>
        <v>0</v>
      </c>
      <c r="O1141" s="9">
        <f t="shared" ref="O1141" si="10814">(D1141*J1138+E1141*I1138+F1141*J1141+G1141*I1141)</f>
        <v>3.8363679999999998</v>
      </c>
      <c r="P1141" s="2">
        <f t="shared" ref="P1141" si="10815">D1141*K1138+F1141*K1141-E1141*L1138-G1141*L1141</f>
        <v>11.220604689163364</v>
      </c>
      <c r="Q1141" s="8">
        <f t="shared" ref="Q1141" si="10816">(D1141*L1138+E1141*K1138+F1141*L1141+G1141*K1141)</f>
        <v>0</v>
      </c>
      <c r="S1141" s="1">
        <v>0</v>
      </c>
      <c r="T1141" s="9">
        <f t="shared" ref="T1141" si="10817">$T$9*$B1138</f>
        <v>4.9268380000000001</v>
      </c>
      <c r="U1141" s="2">
        <v>1</v>
      </c>
      <c r="V1141" s="8">
        <v>0</v>
      </c>
      <c r="X1141" s="1">
        <f t="shared" ref="X1141" si="10818">N1141*S1138+P1141*S1141-O1141*T1138-Q1141*T1141</f>
        <v>0</v>
      </c>
      <c r="Y1141" s="9">
        <f t="shared" ref="Y1141" si="10819">(N1141*T1138+O1141*S1138+P1141*T1141+Q1141*S1141)</f>
        <v>59.118469565548253</v>
      </c>
      <c r="Z1141" s="2">
        <f t="shared" ref="Z1141" si="10820">N1141*U1138+P1141*U1141-O1141*V1138-Q1141*V1141</f>
        <v>11.220604689163364</v>
      </c>
      <c r="AA1141" s="8">
        <f t="shared" ref="AA1141" si="10821">(N1141*V1138+O1141*U1138+P1141*V1141+Q1141*U1141)</f>
        <v>0</v>
      </c>
      <c r="AB1141" s="20"/>
      <c r="AC1141" s="1">
        <v>0</v>
      </c>
      <c r="AD1141" s="9">
        <v>0</v>
      </c>
      <c r="AE1141" s="2">
        <v>1</v>
      </c>
      <c r="AF1141" s="8">
        <v>0</v>
      </c>
      <c r="AH1141" s="1">
        <f t="shared" ref="AH1141" si="10822">X1141*AC1138+Z1141*AC1141-Y1141*AD1138-AA1141*AD1141</f>
        <v>0</v>
      </c>
      <c r="AI1141" s="9">
        <f t="shared" ref="AI1141" si="10823">(X1141*AD1138+Y1141*AC1138+Z1141*AD1141+AA1141*AC1141)</f>
        <v>59.118469565548253</v>
      </c>
      <c r="AJ1141" s="2">
        <f t="shared" ref="AJ1141" si="10824">X1141*AE1138+Z1141*AE1141-Y1141*AF1138-AA1141*AF1141</f>
        <v>31.803781037035399</v>
      </c>
      <c r="AK1141" s="8">
        <f t="shared" ref="AK1141" si="10825">(X1141*AF1138+Y1141*AE1138+Z1141*AF1141+AA1141*AE1141)</f>
        <v>0</v>
      </c>
      <c r="AM1141" s="1">
        <v>0</v>
      </c>
      <c r="AN1141" s="9">
        <f t="shared" ref="AN1141" si="10826">$AN$9*$B1138</f>
        <v>4.1656279999999999</v>
      </c>
      <c r="AO1141" s="2">
        <v>1</v>
      </c>
      <c r="AP1141" s="8">
        <v>0</v>
      </c>
      <c r="AR1141" s="1">
        <f t="shared" ref="AR1141" si="10827">AH1141*AM1138+AJ1141*AM1141-AI1141*AN1138-AK1141*AN1141</f>
        <v>0</v>
      </c>
      <c r="AS1141" s="9">
        <f t="shared" ref="AS1141" si="10828">(AH1141*AN1138+AI1141*AM1138+AJ1141*AN1141+AK1141*AM1141)</f>
        <v>191.60119035929193</v>
      </c>
      <c r="AT1141" s="2">
        <f t="shared" ref="AT1141" si="10829">AH1141*AO1138+AJ1141*AO1141-AI1141*AP1138-AK1141*AP1141</f>
        <v>31.803781037035399</v>
      </c>
      <c r="AU1141" s="8">
        <f t="shared" ref="AU1141" si="10830">(AH1141*AP1138+AI1141*AO1138+AJ1141*AP1141+AK1141*AO1141)</f>
        <v>0</v>
      </c>
      <c r="AV1141" s="20"/>
      <c r="AW1141" s="1">
        <v>0</v>
      </c>
      <c r="AX1141" s="9">
        <v>0</v>
      </c>
      <c r="AY1141" s="2">
        <v>1</v>
      </c>
      <c r="AZ1141" s="8">
        <v>0</v>
      </c>
      <c r="BB1141" s="1">
        <f t="shared" ref="BB1141" si="10831">AR1141*AW1138+AT1141*AW1141-AS1141*AX1138-AU1141*AX1141</f>
        <v>0</v>
      </c>
      <c r="BC1141" s="9">
        <f t="shared" ref="BC1141" si="10832">(AR1141*AX1138+AS1141*AW1138+AT1141*AX1141+AU1141*AW1141)</f>
        <v>191.60119035929193</v>
      </c>
      <c r="BD1141" s="2">
        <f t="shared" ref="BD1141" si="10833">AR1141*AY1138+AT1141*AY1141-AS1141*AZ1138-AU1141*AZ1141</f>
        <v>130.62721253885906</v>
      </c>
      <c r="BE1141" s="8">
        <f t="shared" ref="BE1141" si="10834">(AR1141*AZ1138+AS1141*AY1138+AT1141*AZ1141+AU1141*AY1141)</f>
        <v>0</v>
      </c>
      <c r="BG1141" s="1">
        <v>0</v>
      </c>
      <c r="BH1141" s="9">
        <f t="shared" ref="BH1141" si="10835">$BH$9*$B1138</f>
        <v>2.7253599999999998</v>
      </c>
      <c r="BI1141" s="2">
        <v>1</v>
      </c>
      <c r="BJ1141" s="8">
        <v>0</v>
      </c>
      <c r="BK1141" s="20"/>
      <c r="BL1141" s="1">
        <f t="shared" ref="BL1141" si="10836">BB1141*BG1138+BD1141*BG1141-BC1141*BH1138-BE1141*BH1141</f>
        <v>0</v>
      </c>
      <c r="BM1141" s="9">
        <f t="shared" ref="BM1141" si="10837">(BB1141*BH1138+BC1141*BG1138+BD1141*BH1141+BE1141*BG1141)</f>
        <v>547.60737032419684</v>
      </c>
      <c r="BN1141" s="2">
        <f t="shared" ref="BN1141" si="10838">BB1141*BI1138+BD1141*BI1141-BC1141*BJ1138-BE1141*BJ1141</f>
        <v>130.62721253885906</v>
      </c>
      <c r="BO1141" s="8">
        <f t="shared" ref="BO1141" si="10839">(BB1141*BJ1138+BC1141*BI1138+BD1141*BJ1141+BE1141*BI1141)</f>
        <v>0</v>
      </c>
      <c r="BP1141" s="20"/>
      <c r="BQ1141" s="18">
        <f t="shared" ref="BQ1141:BQ1204" si="10840">1/$BR$9</f>
        <v>1</v>
      </c>
      <c r="BR1141" s="25">
        <v>0</v>
      </c>
      <c r="BS1141" s="19">
        <v>1</v>
      </c>
      <c r="BT1141" s="24">
        <v>0</v>
      </c>
      <c r="BV1141" s="1">
        <f t="shared" ref="BV1141" si="10841">BL1141*BQ1138+BN1141*BQ1141-BM1141*BR1138-BO1141*BR1141</f>
        <v>130.62721253885906</v>
      </c>
      <c r="BW1141" s="9">
        <f t="shared" ref="BW1141" si="10842">(BL1141*BR1138+BM1141*BQ1138+BN1141*BR1141+BO1141*BQ1141)</f>
        <v>547.60737032419684</v>
      </c>
      <c r="BX1141" s="2">
        <f t="shared" ref="BX1141" si="10843">BL1141*BS1138+BN1141*BS1141-BM1141*BT1138-BO1141*BT1141</f>
        <v>130.62721253885906</v>
      </c>
      <c r="BY1141" s="8">
        <f t="shared" ref="BY1141" si="10844">(BL1141*BT1138+BM1141*BS1138+BN1141*BT1141+BO1141*BS1141)</f>
        <v>0</v>
      </c>
      <c r="CA1141" s="56">
        <f t="shared" ref="CA1141" si="10845">(180/PI())*ATAN(-1*(BW1138+BW1141)/(BV1138+BV1141))</f>
        <v>-63.166427474856988</v>
      </c>
      <c r="CC1141" s="117">
        <f t="shared" ref="CC1141" si="10846">20*LOG(((1-(10^(CA1138/20)^2)*(1-((1-CC1138)/(1+CC1138))^2))^0.5))</f>
        <v>-3.2258317345219637E-5</v>
      </c>
      <c r="CD1141" s="13"/>
      <c r="CE1141" s="33"/>
      <c r="CF1141" s="33"/>
      <c r="CG1141" s="33"/>
      <c r="CH1141" s="33"/>
    </row>
    <row r="1142" spans="2:86" ht="18.600000000000001" customHeight="1"/>
    <row r="1143" spans="2:86" ht="18.600000000000001" customHeight="1" thickBot="1">
      <c r="E1143" s="6" t="s">
        <v>3</v>
      </c>
      <c r="J1143" s="6" t="s">
        <v>5</v>
      </c>
      <c r="O1143" s="6" t="s">
        <v>10</v>
      </c>
      <c r="T1143" s="6" t="s">
        <v>6</v>
      </c>
      <c r="Y1143" s="6" t="s">
        <v>11</v>
      </c>
      <c r="AD1143" s="6" t="s">
        <v>12</v>
      </c>
      <c r="AI1143" s="6" t="s">
        <v>13</v>
      </c>
      <c r="AN1143" s="6" t="s">
        <v>14</v>
      </c>
      <c r="AS1143" s="6" t="s">
        <v>15</v>
      </c>
      <c r="AX1143" s="6" t="s">
        <v>19</v>
      </c>
      <c r="BC1143" s="6" t="s">
        <v>17</v>
      </c>
      <c r="BH1143" s="6" t="s">
        <v>20</v>
      </c>
      <c r="BM1143" s="6" t="s">
        <v>18</v>
      </c>
      <c r="BQ1143" s="26" t="s">
        <v>16</v>
      </c>
      <c r="BR1143" s="26"/>
      <c r="BS1143" s="21"/>
      <c r="BT1143" s="21"/>
      <c r="BU1143" s="21"/>
      <c r="BV1143" s="21"/>
      <c r="BW1143" s="26" t="s">
        <v>21</v>
      </c>
      <c r="BX1143" s="21"/>
      <c r="BY1143" s="21"/>
    </row>
    <row r="1144" spans="2:86" ht="18.600000000000001" customHeight="1" thickBot="1">
      <c r="B1144" s="11"/>
      <c r="D1144" s="266" t="s">
        <v>113</v>
      </c>
      <c r="E1144" s="267"/>
      <c r="F1144" s="268" t="s">
        <v>114</v>
      </c>
      <c r="G1144" s="269"/>
      <c r="H1144" s="237"/>
      <c r="I1144" s="262" t="s">
        <v>0</v>
      </c>
      <c r="J1144" s="263"/>
      <c r="K1144" s="264" t="s">
        <v>1</v>
      </c>
      <c r="L1144" s="265"/>
      <c r="M1144" s="21"/>
      <c r="N1144" s="262" t="s">
        <v>115</v>
      </c>
      <c r="O1144" s="263"/>
      <c r="P1144" s="264" t="s">
        <v>116</v>
      </c>
      <c r="Q1144" s="265"/>
      <c r="R1144" s="21"/>
      <c r="S1144" s="266" t="s">
        <v>117</v>
      </c>
      <c r="T1144" s="267"/>
      <c r="U1144" s="268" t="s">
        <v>118</v>
      </c>
      <c r="V1144" s="269"/>
      <c r="W1144" s="20"/>
      <c r="X1144" s="262" t="s">
        <v>119</v>
      </c>
      <c r="Y1144" s="263"/>
      <c r="Z1144" s="264" t="s">
        <v>120</v>
      </c>
      <c r="AA1144" s="265"/>
      <c r="AB1144" s="20"/>
      <c r="AC1144" s="262" t="s">
        <v>121</v>
      </c>
      <c r="AD1144" s="263"/>
      <c r="AE1144" s="264" t="s">
        <v>7</v>
      </c>
      <c r="AF1144" s="265"/>
      <c r="AG1144" s="20"/>
      <c r="AH1144" s="262" t="s">
        <v>122</v>
      </c>
      <c r="AI1144" s="263"/>
      <c r="AJ1144" s="264" t="s">
        <v>123</v>
      </c>
      <c r="AK1144" s="265"/>
      <c r="AL1144" s="20"/>
      <c r="AM1144" s="266" t="s">
        <v>124</v>
      </c>
      <c r="AN1144" s="267"/>
      <c r="AO1144" s="268" t="s">
        <v>125</v>
      </c>
      <c r="AP1144" s="269"/>
      <c r="AQ1144" s="21"/>
      <c r="AR1144" s="262" t="s">
        <v>126</v>
      </c>
      <c r="AS1144" s="263"/>
      <c r="AT1144" s="264" t="s">
        <v>2</v>
      </c>
      <c r="AU1144" s="265"/>
      <c r="AV1144" s="41"/>
      <c r="AW1144" s="262" t="s">
        <v>127</v>
      </c>
      <c r="AX1144" s="263"/>
      <c r="AY1144" s="264" t="s">
        <v>128</v>
      </c>
      <c r="AZ1144" s="265"/>
      <c r="BA1144" s="20"/>
      <c r="BB1144" s="262" t="s">
        <v>129</v>
      </c>
      <c r="BC1144" s="263"/>
      <c r="BD1144" s="264" t="s">
        <v>130</v>
      </c>
      <c r="BE1144" s="265"/>
      <c r="BF1144" s="41"/>
      <c r="BG1144" s="266" t="s">
        <v>131</v>
      </c>
      <c r="BH1144" s="267"/>
      <c r="BI1144" s="268" t="s">
        <v>132</v>
      </c>
      <c r="BJ1144" s="269"/>
      <c r="BK1144" s="41"/>
      <c r="BL1144" s="262" t="s">
        <v>133</v>
      </c>
      <c r="BM1144" s="263"/>
      <c r="BN1144" s="264" t="s">
        <v>134</v>
      </c>
      <c r="BO1144" s="265"/>
      <c r="BP1144" s="41"/>
      <c r="BQ1144" s="262" t="s">
        <v>135</v>
      </c>
      <c r="BR1144" s="263"/>
      <c r="BS1144" s="264" t="s">
        <v>136</v>
      </c>
      <c r="BT1144" s="265"/>
      <c r="BU1144" s="20"/>
      <c r="BV1144" s="262" t="s">
        <v>137</v>
      </c>
      <c r="BW1144" s="263"/>
      <c r="BX1144" s="264" t="s">
        <v>138</v>
      </c>
      <c r="BY1144" s="265"/>
      <c r="CA1144" s="27" t="s">
        <v>8</v>
      </c>
      <c r="CC1144" s="113" t="s">
        <v>74</v>
      </c>
      <c r="CD1144" s="13"/>
      <c r="CE1144" s="33"/>
      <c r="CF1144" s="33"/>
      <c r="CG1144" s="33"/>
      <c r="CH1144" s="33"/>
    </row>
    <row r="1145" spans="2:86" ht="18.600000000000001" customHeight="1" thickTop="1" thickBot="1">
      <c r="B1145" s="37">
        <v>3.28</v>
      </c>
      <c r="D1145" s="1">
        <v>1</v>
      </c>
      <c r="E1145" s="7">
        <v>0</v>
      </c>
      <c r="F1145" s="2">
        <v>0</v>
      </c>
      <c r="G1145" s="8">
        <v>0</v>
      </c>
      <c r="I1145" s="1">
        <v>1</v>
      </c>
      <c r="J1145" s="9">
        <v>0</v>
      </c>
      <c r="K1145" s="2">
        <v>0</v>
      </c>
      <c r="L1145" s="8">
        <f t="shared" ref="L1145:L1208" si="10847">IF(0=(1-$J$9*$K$9*$B1145^2),10^18,$B1145*$K$9/(1-$J$9*$K$9*$B1145^2))</f>
        <v>-2.6260513805628878</v>
      </c>
      <c r="N1145" s="1">
        <f t="shared" ref="N1145" si="10848">D1145*I1145+F1145*I1148-E1145*J1145-G1145*J1148</f>
        <v>1</v>
      </c>
      <c r="O1145" s="9">
        <f t="shared" ref="O1145" si="10849">(D1145*J1145+E1145*I1145+F1145*J1148+G1145*I1148)</f>
        <v>0</v>
      </c>
      <c r="P1145" s="2">
        <f t="shared" ref="P1145" si="10850">D1145*K1145+F1145*K1148-E1145*L1145-G1145*L1148</f>
        <v>0</v>
      </c>
      <c r="Q1145" s="8">
        <f t="shared" ref="Q1145" si="10851">(D1145*L1145+E1145*K1145+F1145*L1148+G1145*K1148)</f>
        <v>-2.6260513805628878</v>
      </c>
      <c r="S1145" s="1">
        <v>1</v>
      </c>
      <c r="T1145" s="7">
        <v>0</v>
      </c>
      <c r="U1145" s="2">
        <v>0</v>
      </c>
      <c r="V1145" s="8">
        <v>0</v>
      </c>
      <c r="X1145" s="1">
        <f t="shared" ref="X1145" si="10852">N1145*S1145+P1145*S1148-O1145*T1145-Q1145*T1148</f>
        <v>14.017504760738591</v>
      </c>
      <c r="Y1145" s="9">
        <f t="shared" ref="Y1145" si="10853">(N1145*T1145+O1145*S1145+P1145*T1148+Q1145*S1148)</f>
        <v>0</v>
      </c>
      <c r="Z1145" s="2">
        <f t="shared" ref="Z1145" si="10854">N1145*U1145+P1145*U1148-O1145*V1145-Q1145*V1148</f>
        <v>0</v>
      </c>
      <c r="AA1145" s="8">
        <f t="shared" ref="AA1145" si="10855">(N1145*V1145+O1145*U1145+P1145*V1148+Q1145*U1148)</f>
        <v>-2.6260513805628878</v>
      </c>
      <c r="AB1145" s="20"/>
      <c r="AC1145" s="1">
        <v>1</v>
      </c>
      <c r="AD1145" s="9">
        <v>0</v>
      </c>
      <c r="AE1145" s="2">
        <v>0</v>
      </c>
      <c r="AF1145" s="8">
        <f t="shared" ref="AF1145:AF1208" si="10856">IF(0=(1-$AE$9*$AD$9*$B1145^2),10^18,$B1145*$AE$9/(1-$AE$9*$AD$9*$B1145^2))</f>
        <v>-0.34542580143747859</v>
      </c>
      <c r="AH1145" s="1">
        <f t="shared" ref="AH1145" si="10857">X1145*AC1145+Z1145*AC1148-Y1145*AD1145-AA1145*AD1148</f>
        <v>14.017504760738591</v>
      </c>
      <c r="AI1145" s="9">
        <f t="shared" ref="AI1145" si="10858">(X1145*AD1145+Y1145*AC1145+Z1145*AD1148+AA1145*AC1148)</f>
        <v>0</v>
      </c>
      <c r="AJ1145" s="2">
        <f t="shared" ref="AJ1145" si="10859">X1145*AE1145+Z1145*AE1148-Y1145*AF1145-AA1145*AF1148</f>
        <v>0</v>
      </c>
      <c r="AK1145" s="8">
        <f t="shared" ref="AK1145" si="10860">(X1145*AF1145+Y1145*AE1145+Z1145*AF1148+AA1145*AE1148)</f>
        <v>-7.4680591966946874</v>
      </c>
      <c r="AM1145" s="1">
        <v>1</v>
      </c>
      <c r="AN1145" s="7">
        <v>0</v>
      </c>
      <c r="AO1145" s="2">
        <v>0</v>
      </c>
      <c r="AP1145" s="8">
        <v>0</v>
      </c>
      <c r="AR1145" s="1">
        <f t="shared" ref="AR1145" si="10861">AH1145*AM1145+AJ1145*AM1148-AI1145*AN1145-AK1145*AN1148</f>
        <v>45.317514976978217</v>
      </c>
      <c r="AS1145" s="9">
        <f t="shared" ref="AS1145" si="10862">(AH1145*AN1145+AI1145*AM1145+AJ1145*AN1148+AK1145*AM1148)</f>
        <v>0</v>
      </c>
      <c r="AT1145" s="2">
        <f t="shared" ref="AT1145" si="10863">AH1145*AO1145+AJ1145*AO1148-AI1145*AP1145-AK1145*AP1148</f>
        <v>0</v>
      </c>
      <c r="AU1145" s="8">
        <f t="shared" ref="AU1145" si="10864">(AH1145*AP1145+AI1145*AO1145+AJ1145*AP1148+AK1145*AO1148)</f>
        <v>-7.4680591966946874</v>
      </c>
      <c r="AV1145" s="20"/>
      <c r="AW1145" s="1">
        <v>1</v>
      </c>
      <c r="AX1145" s="9">
        <v>0</v>
      </c>
      <c r="AY1145" s="2">
        <v>0</v>
      </c>
      <c r="AZ1145" s="8">
        <f t="shared" ref="AZ1145:AZ1208" si="10865">IF(0=(1-$AX$9*$AY$9*$B1145^2),10^18,$B1145*$AY$9/(1-$AX$9*$AY$9*$B1145^2))</f>
        <v>-0.51140469440606295</v>
      </c>
      <c r="BB1145" s="1">
        <f t="shared" ref="BB1145" si="10866">AR1145*AW1145+AT1145*AW1148-AS1145*AX1145-AU1145*AX1148</f>
        <v>45.317514976978217</v>
      </c>
      <c r="BC1145" s="9">
        <f t="shared" ref="BC1145" si="10867">(AR1145*AX1145+AS1145*AW1145+AT1145*AX1148+AU1145*AW1148)</f>
        <v>0</v>
      </c>
      <c r="BD1145" s="2">
        <f t="shared" ref="BD1145" si="10868">AR1145*AY1145+AT1145*AY1148-AS1145*AZ1145-AU1145*AZ1148</f>
        <v>0</v>
      </c>
      <c r="BE1145" s="8">
        <f t="shared" ref="BE1145" si="10869">(AR1145*AZ1145+AS1145*AY1145+AT1145*AZ1148+AU1145*AY1148)</f>
        <v>-30.643649094738414</v>
      </c>
      <c r="BG1145" s="1">
        <v>1</v>
      </c>
      <c r="BH1145" s="7">
        <v>0</v>
      </c>
      <c r="BI1145" s="2">
        <v>0</v>
      </c>
      <c r="BJ1145" s="8">
        <v>0</v>
      </c>
      <c r="BK1145" s="20"/>
      <c r="BL1145" s="1">
        <f t="shared" ref="BL1145" si="10870">BB1145*BG1145+BD1145*BG1148-BC1145*BH1145-BE1145*BH1148</f>
        <v>129.34485228667853</v>
      </c>
      <c r="BM1145" s="9">
        <f t="shared" ref="BM1145" si="10871">(BB1145*BH1145+BC1145*BG1145+BD1145*BH1148+BE1145*BG1148)</f>
        <v>0</v>
      </c>
      <c r="BN1145" s="2">
        <f t="shared" ref="BN1145" si="10872">BB1145*BI1145+BD1145*BI1148-BC1145*BJ1145-BE1145*BJ1148</f>
        <v>0</v>
      </c>
      <c r="BO1145" s="8">
        <f t="shared" ref="BO1145" si="10873">(BB1145*BJ1145+BC1145*BI1145+BD1145*BJ1148+BE1145*BI1148)</f>
        <v>-30.643649094738414</v>
      </c>
      <c r="BP1145" s="20"/>
      <c r="BQ1145" s="16">
        <v>1</v>
      </c>
      <c r="BR1145" s="23">
        <v>0</v>
      </c>
      <c r="BS1145" s="14">
        <v>0</v>
      </c>
      <c r="BT1145" s="22">
        <v>0</v>
      </c>
      <c r="BV1145" s="1">
        <f t="shared" ref="BV1145" si="10874">BL1145*BQ1145+BN1145*BQ1148-BM1145*BR1145-BO1145*BR1148</f>
        <v>129.34485228667853</v>
      </c>
      <c r="BW1145" s="9">
        <f t="shared" ref="BW1145" si="10875">(BL1145*BR1145+BM1145*BQ1145+BN1145*BR1148+BO1145*BQ1148)</f>
        <v>-30.643649094738414</v>
      </c>
      <c r="BX1145" s="2">
        <f t="shared" ref="BX1145" si="10876">BL1145*BS1145+BN1145*BS1148-BM1145*BT1145-BO1145*BT1148</f>
        <v>0</v>
      </c>
      <c r="BY1145" s="8">
        <f t="shared" ref="BY1145" si="10877">(BL1145*BT1145+BM1145*BS1145+BN1145*BT1148+BO1145*BS1148)</f>
        <v>-30.643649094738414</v>
      </c>
      <c r="CA1145" s="28">
        <f t="shared" ref="CA1145" si="10878">20*LOG(((1+$BR$9)/$BR$9)/((BV1145+BV1148)^2+(BW1145+BW1148)^2)^0.5)</f>
        <v>-49.196297021714315</v>
      </c>
      <c r="CC1145" s="114">
        <f t="shared" ref="CC1145" si="10879">((BV1145^2+BW1145^2)^0.5)/((BV1148^2+BW1148^2)^0.5)</f>
        <v>0.23693219082262099</v>
      </c>
      <c r="CD1145" s="13"/>
      <c r="CE1145" s="33"/>
      <c r="CF1145" s="33"/>
      <c r="CG1145" s="33"/>
      <c r="CH1145" s="33"/>
    </row>
    <row r="1146" spans="2:86" ht="18.600000000000001" customHeight="1" thickBot="1">
      <c r="D1146" s="3"/>
      <c r="G1146" s="4"/>
      <c r="I1146" s="3"/>
      <c r="L1146" s="4"/>
      <c r="N1146" s="3"/>
      <c r="Q1146" s="4"/>
      <c r="S1146" s="3"/>
      <c r="V1146" s="4"/>
      <c r="X1146" s="3"/>
      <c r="AA1146" s="4"/>
      <c r="AC1146" s="3"/>
      <c r="AF1146" s="4"/>
      <c r="AH1146" s="3"/>
      <c r="AK1146" s="4"/>
      <c r="AM1146" s="3"/>
      <c r="AP1146" s="4"/>
      <c r="AR1146" s="3"/>
      <c r="AU1146" s="4"/>
      <c r="AW1146" s="3"/>
      <c r="AZ1146" s="4"/>
      <c r="BB1146" s="3"/>
      <c r="BE1146" s="4"/>
      <c r="BG1146" s="3"/>
      <c r="BJ1146" s="4"/>
      <c r="BL1146" s="3"/>
      <c r="BO1146" s="4"/>
      <c r="BQ1146" s="16"/>
      <c r="BR1146" s="14"/>
      <c r="BS1146" s="14"/>
      <c r="BT1146" s="17"/>
      <c r="BV1146" s="3"/>
      <c r="BY1146" s="4"/>
      <c r="CC1146" s="115"/>
      <c r="CD1146" s="13"/>
      <c r="CE1146" s="33"/>
      <c r="CF1146" s="33"/>
      <c r="CG1146" s="33"/>
      <c r="CH1146" s="33"/>
    </row>
    <row r="1147" spans="2:86" ht="18.600000000000001" customHeight="1" thickBot="1">
      <c r="D1147" s="271" t="s">
        <v>141</v>
      </c>
      <c r="E1147" s="272"/>
      <c r="F1147" s="273" t="s">
        <v>142</v>
      </c>
      <c r="G1147" s="274"/>
      <c r="H1147" s="237"/>
      <c r="I1147" s="271" t="s">
        <v>143</v>
      </c>
      <c r="J1147" s="272"/>
      <c r="K1147" s="273" t="s">
        <v>144</v>
      </c>
      <c r="L1147" s="274"/>
      <c r="N1147" s="262" t="s">
        <v>145</v>
      </c>
      <c r="O1147" s="263"/>
      <c r="P1147" s="264" t="s">
        <v>146</v>
      </c>
      <c r="Q1147" s="265"/>
      <c r="S1147" s="271" t="s">
        <v>147</v>
      </c>
      <c r="T1147" s="272"/>
      <c r="U1147" s="273" t="s">
        <v>148</v>
      </c>
      <c r="V1147" s="274"/>
      <c r="W1147" s="20"/>
      <c r="X1147" s="262" t="s">
        <v>149</v>
      </c>
      <c r="Y1147" s="263"/>
      <c r="Z1147" s="264" t="s">
        <v>150</v>
      </c>
      <c r="AA1147" s="265"/>
      <c r="AB1147" s="20"/>
      <c r="AC1147" s="271" t="s">
        <v>151</v>
      </c>
      <c r="AD1147" s="272"/>
      <c r="AE1147" s="273" t="s">
        <v>152</v>
      </c>
      <c r="AF1147" s="274"/>
      <c r="AG1147" s="20"/>
      <c r="AH1147" s="262" t="s">
        <v>153</v>
      </c>
      <c r="AI1147" s="263"/>
      <c r="AJ1147" s="264" t="s">
        <v>154</v>
      </c>
      <c r="AK1147" s="265"/>
      <c r="AL1147" s="20"/>
      <c r="AM1147" s="271" t="s">
        <v>155</v>
      </c>
      <c r="AN1147" s="272"/>
      <c r="AO1147" s="273" t="s">
        <v>156</v>
      </c>
      <c r="AP1147" s="274"/>
      <c r="AR1147" s="262" t="s">
        <v>157</v>
      </c>
      <c r="AS1147" s="263"/>
      <c r="AT1147" s="264" t="s">
        <v>158</v>
      </c>
      <c r="AU1147" s="265"/>
      <c r="AV1147" s="41"/>
      <c r="AW1147" s="271" t="s">
        <v>159</v>
      </c>
      <c r="AX1147" s="272"/>
      <c r="AY1147" s="273" t="s">
        <v>160</v>
      </c>
      <c r="AZ1147" s="274"/>
      <c r="BA1147" s="20"/>
      <c r="BB1147" s="262" t="s">
        <v>161</v>
      </c>
      <c r="BC1147" s="263"/>
      <c r="BD1147" s="264" t="s">
        <v>162</v>
      </c>
      <c r="BE1147" s="265"/>
      <c r="BF1147" s="41"/>
      <c r="BG1147" s="271" t="s">
        <v>163</v>
      </c>
      <c r="BH1147" s="272"/>
      <c r="BI1147" s="273" t="s">
        <v>164</v>
      </c>
      <c r="BJ1147" s="274"/>
      <c r="BK1147" s="41"/>
      <c r="BL1147" s="262" t="s">
        <v>165</v>
      </c>
      <c r="BM1147" s="263"/>
      <c r="BN1147" s="264" t="s">
        <v>166</v>
      </c>
      <c r="BO1147" s="265"/>
      <c r="BP1147" s="41"/>
      <c r="BQ1147" s="271" t="s">
        <v>167</v>
      </c>
      <c r="BR1147" s="272"/>
      <c r="BS1147" s="273" t="s">
        <v>168</v>
      </c>
      <c r="BT1147" s="274"/>
      <c r="BU1147" s="20"/>
      <c r="BV1147" s="262" t="s">
        <v>169</v>
      </c>
      <c r="BW1147" s="263"/>
      <c r="BX1147" s="264" t="s">
        <v>170</v>
      </c>
      <c r="BY1147" s="265"/>
      <c r="CA1147" s="55" t="s">
        <v>35</v>
      </c>
      <c r="CC1147" s="116" t="s">
        <v>75</v>
      </c>
      <c r="CD1147" s="13"/>
      <c r="CE1147" s="33"/>
      <c r="CF1147" s="33"/>
      <c r="CG1147" s="33"/>
      <c r="CH1147" s="33"/>
    </row>
    <row r="1148" spans="2:86" ht="18.600000000000001" customHeight="1" thickTop="1" thickBot="1">
      <c r="D1148" s="1">
        <v>0</v>
      </c>
      <c r="E1148" s="9">
        <f t="shared" ref="E1148" si="10880">$E$9*$B1145</f>
        <v>3.8599039999999998</v>
      </c>
      <c r="F1148" s="2">
        <v>1</v>
      </c>
      <c r="G1148" s="8">
        <v>0</v>
      </c>
      <c r="I1148" s="1">
        <v>0</v>
      </c>
      <c r="J1148" s="9">
        <v>0</v>
      </c>
      <c r="K1148" s="2">
        <v>1</v>
      </c>
      <c r="L1148" s="8">
        <v>0</v>
      </c>
      <c r="N1148" s="1">
        <f t="shared" ref="N1148" si="10881">D1148*I1145+F1148*I1148-E1148*J1145-G1148*J1148</f>
        <v>0</v>
      </c>
      <c r="O1148" s="9">
        <f t="shared" ref="O1148" si="10882">(D1148*J1145+E1148*I1145+F1148*J1148+G1148*I1148)</f>
        <v>3.8599039999999998</v>
      </c>
      <c r="P1148" s="2">
        <f t="shared" ref="P1148" si="10883">D1148*K1145+F1148*K1148-E1148*L1145-G1148*L1148</f>
        <v>11.136306228040212</v>
      </c>
      <c r="Q1148" s="8">
        <f t="shared" ref="Q1148" si="10884">(D1148*L1145+E1148*K1145+F1148*L1148+G1148*K1148)</f>
        <v>0</v>
      </c>
      <c r="S1148" s="1">
        <v>0</v>
      </c>
      <c r="T1148" s="9">
        <f t="shared" ref="T1148" si="10885">$T$9*$B1145</f>
        <v>4.9570639999999999</v>
      </c>
      <c r="U1148" s="2">
        <v>1</v>
      </c>
      <c r="V1148" s="8">
        <v>0</v>
      </c>
      <c r="X1148" s="1">
        <f t="shared" ref="X1148" si="10886">N1148*S1145+P1148*S1148-O1148*T1145-Q1148*T1148</f>
        <v>0</v>
      </c>
      <c r="Y1148" s="9">
        <f t="shared" ref="Y1148" si="10887">(N1148*T1145+O1148*S1145+P1148*T1148+Q1148*S1148)</f>
        <v>59.063286695993924</v>
      </c>
      <c r="Z1148" s="2">
        <f t="shared" ref="Z1148" si="10888">N1148*U1145+P1148*U1148-O1148*V1145-Q1148*V1148</f>
        <v>11.136306228040212</v>
      </c>
      <c r="AA1148" s="8">
        <f t="shared" ref="AA1148" si="10889">(N1148*V1145+O1148*U1145+P1148*V1148+Q1148*U1148)</f>
        <v>0</v>
      </c>
      <c r="AB1148" s="20"/>
      <c r="AC1148" s="1">
        <v>0</v>
      </c>
      <c r="AD1148" s="9">
        <v>0</v>
      </c>
      <c r="AE1148" s="2">
        <v>1</v>
      </c>
      <c r="AF1148" s="8">
        <v>0</v>
      </c>
      <c r="AH1148" s="1">
        <f t="shared" ref="AH1148" si="10890">X1148*AC1145+Z1148*AC1148-Y1148*AD1145-AA1148*AD1148</f>
        <v>0</v>
      </c>
      <c r="AI1148" s="9">
        <f t="shared" ref="AI1148" si="10891">(X1148*AD1145+Y1148*AC1145+Z1148*AD1148+AA1148*AC1148)</f>
        <v>59.063286695993924</v>
      </c>
      <c r="AJ1148" s="2">
        <f t="shared" ref="AJ1148" si="10892">X1148*AE1145+Z1148*AE1148-Y1148*AF1145-AA1148*AF1148</f>
        <v>31.53828937053548</v>
      </c>
      <c r="AK1148" s="8">
        <f t="shared" ref="AK1148" si="10893">(X1148*AF1145+Y1148*AE1145+Z1148*AF1148+AA1148*AE1148)</f>
        <v>0</v>
      </c>
      <c r="AM1148" s="1">
        <v>0</v>
      </c>
      <c r="AN1148" s="9">
        <f t="shared" ref="AN1148" si="10894">$AN$9*$B1145</f>
        <v>4.1911839999999998</v>
      </c>
      <c r="AO1148" s="2">
        <v>1</v>
      </c>
      <c r="AP1148" s="8">
        <v>0</v>
      </c>
      <c r="AR1148" s="1">
        <f t="shared" ref="AR1148" si="10895">AH1148*AM1145+AJ1148*AM1148-AI1148*AN1145-AK1148*AN1148</f>
        <v>0</v>
      </c>
      <c r="AS1148" s="9">
        <f t="shared" ref="AS1148" si="10896">(AH1148*AN1145+AI1148*AM1145+AJ1148*AN1148+AK1148*AM1148)</f>
        <v>191.2460604931523</v>
      </c>
      <c r="AT1148" s="2">
        <f t="shared" ref="AT1148" si="10897">AH1148*AO1145+AJ1148*AO1148-AI1148*AP1145-AK1148*AP1148</f>
        <v>31.53828937053548</v>
      </c>
      <c r="AU1148" s="8">
        <f t="shared" ref="AU1148" si="10898">(AH1148*AP1145+AI1148*AO1145+AJ1148*AP1148+AK1148*AO1148)</f>
        <v>0</v>
      </c>
      <c r="AV1148" s="20"/>
      <c r="AW1148" s="1">
        <v>0</v>
      </c>
      <c r="AX1148" s="9">
        <v>0</v>
      </c>
      <c r="AY1148" s="2">
        <v>1</v>
      </c>
      <c r="AZ1148" s="8">
        <v>0</v>
      </c>
      <c r="BB1148" s="1">
        <f t="shared" ref="BB1148" si="10899">AR1148*AW1145+AT1148*AW1148-AS1148*AX1145-AU1148*AX1148</f>
        <v>0</v>
      </c>
      <c r="BC1148" s="9">
        <f t="shared" ref="BC1148" si="10900">(AR1148*AX1145+AS1148*AW1145+AT1148*AX1148+AU1148*AW1148)</f>
        <v>191.2460604931523</v>
      </c>
      <c r="BD1148" s="2">
        <f t="shared" ref="BD1148" si="10901">AR1148*AY1145+AT1148*AY1148-AS1148*AZ1145-AU1148*AZ1148</f>
        <v>129.34242249339945</v>
      </c>
      <c r="BE1148" s="8">
        <f t="shared" ref="BE1148" si="10902">(AR1148*AZ1145+AS1148*AY1145+AT1148*AZ1148+AU1148*AY1148)</f>
        <v>0</v>
      </c>
      <c r="BG1148" s="1">
        <v>0</v>
      </c>
      <c r="BH1148" s="9">
        <f t="shared" ref="BH1148" si="10903">$BH$9*$B1145</f>
        <v>2.7420799999999996</v>
      </c>
      <c r="BI1148" s="2">
        <v>1</v>
      </c>
      <c r="BJ1148" s="8">
        <v>0</v>
      </c>
      <c r="BK1148" s="20"/>
      <c r="BL1148" s="1">
        <f t="shared" ref="BL1148" si="10904">BB1148*BG1145+BD1148*BG1148-BC1148*BH1145-BE1148*BH1148</f>
        <v>0</v>
      </c>
      <c r="BM1148" s="9">
        <f t="shared" ref="BM1148" si="10905">(BB1148*BH1145+BC1148*BG1145+BD1148*BH1148+BE1148*BG1148)</f>
        <v>545.91333036385299</v>
      </c>
      <c r="BN1148" s="2">
        <f t="shared" ref="BN1148" si="10906">BB1148*BI1145+BD1148*BI1148-BC1148*BJ1145-BE1148*BJ1148</f>
        <v>129.34242249339945</v>
      </c>
      <c r="BO1148" s="8">
        <f t="shared" ref="BO1148" si="10907">(BB1148*BJ1145+BC1148*BI1145+BD1148*BJ1148+BE1148*BI1148)</f>
        <v>0</v>
      </c>
      <c r="BP1148" s="20"/>
      <c r="BQ1148" s="18">
        <f t="shared" ref="BQ1148:BQ1211" si="10908">1/$BR$9</f>
        <v>1</v>
      </c>
      <c r="BR1148" s="25">
        <v>0</v>
      </c>
      <c r="BS1148" s="19">
        <v>1</v>
      </c>
      <c r="BT1148" s="24">
        <v>0</v>
      </c>
      <c r="BV1148" s="1">
        <f t="shared" ref="BV1148" si="10909">BL1148*BQ1145+BN1148*BQ1148-BM1148*BR1145-BO1148*BR1148</f>
        <v>129.34242249339945</v>
      </c>
      <c r="BW1148" s="9">
        <f t="shared" ref="BW1148" si="10910">(BL1148*BR1145+BM1148*BQ1145+BN1148*BR1148+BO1148*BQ1148)</f>
        <v>545.91333036385299</v>
      </c>
      <c r="BX1148" s="2">
        <f t="shared" ref="BX1148" si="10911">BL1148*BS1145+BN1148*BS1148-BM1148*BT1145-BO1148*BT1148</f>
        <v>129.34242249339945</v>
      </c>
      <c r="BY1148" s="8">
        <f t="shared" ref="BY1148" si="10912">(BL1148*BT1145+BM1148*BS1145+BN1148*BT1148+BO1148*BS1148)</f>
        <v>0</v>
      </c>
      <c r="CA1148" s="56">
        <f t="shared" ref="CA1148" si="10913">(180/PI())*ATAN(-1*(BW1145+BW1148)/(BV1145+BV1148))</f>
        <v>-63.341404399575055</v>
      </c>
      <c r="CC1148" s="117">
        <f t="shared" ref="CC1148" si="10914">20*LOG(((1-(10^(CA1145/20)^2)*(1-((1-CC1145)/(1+CC1145))^2))^0.5))</f>
        <v>-3.2370432725291184E-5</v>
      </c>
      <c r="CD1148" s="13"/>
      <c r="CE1148" s="33"/>
      <c r="CF1148" s="33"/>
      <c r="CG1148" s="33"/>
      <c r="CH1148" s="33"/>
    </row>
    <row r="1149" spans="2:86" ht="18.600000000000001" customHeight="1"/>
    <row r="1150" spans="2:86" ht="18.600000000000001" customHeight="1" thickBot="1">
      <c r="E1150" s="6" t="s">
        <v>3</v>
      </c>
      <c r="J1150" s="6" t="s">
        <v>5</v>
      </c>
      <c r="O1150" s="6" t="s">
        <v>10</v>
      </c>
      <c r="T1150" s="6" t="s">
        <v>6</v>
      </c>
      <c r="Y1150" s="6" t="s">
        <v>11</v>
      </c>
      <c r="AD1150" s="6" t="s">
        <v>12</v>
      </c>
      <c r="AI1150" s="6" t="s">
        <v>13</v>
      </c>
      <c r="AN1150" s="6" t="s">
        <v>14</v>
      </c>
      <c r="AS1150" s="6" t="s">
        <v>15</v>
      </c>
      <c r="AX1150" s="6" t="s">
        <v>19</v>
      </c>
      <c r="BC1150" s="6" t="s">
        <v>17</v>
      </c>
      <c r="BH1150" s="6" t="s">
        <v>20</v>
      </c>
      <c r="BM1150" s="6" t="s">
        <v>18</v>
      </c>
      <c r="BQ1150" s="26" t="s">
        <v>16</v>
      </c>
      <c r="BR1150" s="26"/>
      <c r="BS1150" s="21"/>
      <c r="BT1150" s="21"/>
      <c r="BU1150" s="21"/>
      <c r="BV1150" s="21"/>
      <c r="BW1150" s="26" t="s">
        <v>21</v>
      </c>
      <c r="BX1150" s="21"/>
      <c r="BY1150" s="21"/>
    </row>
    <row r="1151" spans="2:86" ht="18.600000000000001" customHeight="1" thickBot="1">
      <c r="B1151" s="11"/>
      <c r="D1151" s="266" t="s">
        <v>113</v>
      </c>
      <c r="E1151" s="267"/>
      <c r="F1151" s="268" t="s">
        <v>114</v>
      </c>
      <c r="G1151" s="269"/>
      <c r="H1151" s="237"/>
      <c r="I1151" s="262" t="s">
        <v>0</v>
      </c>
      <c r="J1151" s="263"/>
      <c r="K1151" s="264" t="s">
        <v>1</v>
      </c>
      <c r="L1151" s="265"/>
      <c r="M1151" s="21"/>
      <c r="N1151" s="262" t="s">
        <v>115</v>
      </c>
      <c r="O1151" s="263"/>
      <c r="P1151" s="264" t="s">
        <v>116</v>
      </c>
      <c r="Q1151" s="265"/>
      <c r="R1151" s="21"/>
      <c r="S1151" s="266" t="s">
        <v>117</v>
      </c>
      <c r="T1151" s="267"/>
      <c r="U1151" s="268" t="s">
        <v>118</v>
      </c>
      <c r="V1151" s="269"/>
      <c r="W1151" s="20"/>
      <c r="X1151" s="262" t="s">
        <v>119</v>
      </c>
      <c r="Y1151" s="263"/>
      <c r="Z1151" s="264" t="s">
        <v>120</v>
      </c>
      <c r="AA1151" s="265"/>
      <c r="AB1151" s="20"/>
      <c r="AC1151" s="262" t="s">
        <v>121</v>
      </c>
      <c r="AD1151" s="263"/>
      <c r="AE1151" s="264" t="s">
        <v>7</v>
      </c>
      <c r="AF1151" s="265"/>
      <c r="AG1151" s="20"/>
      <c r="AH1151" s="262" t="s">
        <v>122</v>
      </c>
      <c r="AI1151" s="263"/>
      <c r="AJ1151" s="264" t="s">
        <v>123</v>
      </c>
      <c r="AK1151" s="265"/>
      <c r="AL1151" s="20"/>
      <c r="AM1151" s="266" t="s">
        <v>124</v>
      </c>
      <c r="AN1151" s="267"/>
      <c r="AO1151" s="268" t="s">
        <v>125</v>
      </c>
      <c r="AP1151" s="269"/>
      <c r="AQ1151" s="21"/>
      <c r="AR1151" s="262" t="s">
        <v>126</v>
      </c>
      <c r="AS1151" s="263"/>
      <c r="AT1151" s="264" t="s">
        <v>2</v>
      </c>
      <c r="AU1151" s="265"/>
      <c r="AV1151" s="41"/>
      <c r="AW1151" s="262" t="s">
        <v>127</v>
      </c>
      <c r="AX1151" s="263"/>
      <c r="AY1151" s="264" t="s">
        <v>128</v>
      </c>
      <c r="AZ1151" s="265"/>
      <c r="BA1151" s="20"/>
      <c r="BB1151" s="262" t="s">
        <v>129</v>
      </c>
      <c r="BC1151" s="263"/>
      <c r="BD1151" s="264" t="s">
        <v>130</v>
      </c>
      <c r="BE1151" s="265"/>
      <c r="BF1151" s="41"/>
      <c r="BG1151" s="266" t="s">
        <v>131</v>
      </c>
      <c r="BH1151" s="267"/>
      <c r="BI1151" s="268" t="s">
        <v>132</v>
      </c>
      <c r="BJ1151" s="269"/>
      <c r="BK1151" s="41"/>
      <c r="BL1151" s="262" t="s">
        <v>133</v>
      </c>
      <c r="BM1151" s="263"/>
      <c r="BN1151" s="264" t="s">
        <v>134</v>
      </c>
      <c r="BO1151" s="265"/>
      <c r="BP1151" s="41"/>
      <c r="BQ1151" s="262" t="s">
        <v>135</v>
      </c>
      <c r="BR1151" s="263"/>
      <c r="BS1151" s="264" t="s">
        <v>136</v>
      </c>
      <c r="BT1151" s="265"/>
      <c r="BU1151" s="20"/>
      <c r="BV1151" s="262" t="s">
        <v>137</v>
      </c>
      <c r="BW1151" s="263"/>
      <c r="BX1151" s="264" t="s">
        <v>138</v>
      </c>
      <c r="BY1151" s="265"/>
      <c r="CA1151" s="27" t="s">
        <v>8</v>
      </c>
      <c r="CC1151" s="113" t="s">
        <v>74</v>
      </c>
      <c r="CD1151" s="13"/>
      <c r="CE1151" s="33"/>
      <c r="CF1151" s="33"/>
      <c r="CG1151" s="33"/>
      <c r="CH1151" s="33"/>
    </row>
    <row r="1152" spans="2:86" ht="18.600000000000001" customHeight="1" thickTop="1" thickBot="1">
      <c r="B1152" s="37">
        <v>3.3</v>
      </c>
      <c r="D1152" s="1">
        <v>1</v>
      </c>
      <c r="E1152" s="7">
        <v>0</v>
      </c>
      <c r="F1152" s="2">
        <v>0</v>
      </c>
      <c r="G1152" s="8">
        <v>0</v>
      </c>
      <c r="I1152" s="1">
        <v>1</v>
      </c>
      <c r="J1152" s="9">
        <v>0</v>
      </c>
      <c r="K1152" s="2">
        <v>0</v>
      </c>
      <c r="L1152" s="8">
        <f t="shared" ref="L1152:L1215" si="10915">IF(0=(1-$J$9*$K$9*$B1152^2),10^18,$B1152*$K$9/(1-$J$9*$K$9*$B1152^2))</f>
        <v>-2.5891678347796065</v>
      </c>
      <c r="N1152" s="1">
        <f t="shared" ref="N1152" si="10916">D1152*I1152+F1152*I1155-E1152*J1152-G1152*J1155</f>
        <v>1</v>
      </c>
      <c r="O1152" s="9">
        <f t="shared" ref="O1152" si="10917">(D1152*J1152+E1152*I1152+F1152*J1155+G1152*I1155)</f>
        <v>0</v>
      </c>
      <c r="P1152" s="2">
        <f t="shared" ref="P1152" si="10918">D1152*K1152+F1152*K1155-E1152*L1152-G1152*L1155</f>
        <v>0</v>
      </c>
      <c r="Q1152" s="8">
        <f t="shared" ref="Q1152" si="10919">(D1152*L1152+E1152*K1152+F1152*L1155+G1152*K1155)</f>
        <v>-2.5891678347796065</v>
      </c>
      <c r="S1152" s="1">
        <v>1</v>
      </c>
      <c r="T1152" s="7">
        <v>0</v>
      </c>
      <c r="U1152" s="2">
        <v>0</v>
      </c>
      <c r="V1152" s="8">
        <v>0</v>
      </c>
      <c r="X1152" s="1">
        <f t="shared" ref="X1152" si="10920">N1152*S1152+P1152*S1155-O1152*T1152-Q1152*T1155</f>
        <v>13.912930850717983</v>
      </c>
      <c r="Y1152" s="9">
        <f t="shared" ref="Y1152" si="10921">(N1152*T1152+O1152*S1152+P1152*T1155+Q1152*S1155)</f>
        <v>0</v>
      </c>
      <c r="Z1152" s="2">
        <f t="shared" ref="Z1152" si="10922">N1152*U1152+P1152*U1155-O1152*V1152-Q1152*V1155</f>
        <v>0</v>
      </c>
      <c r="AA1152" s="8">
        <f t="shared" ref="AA1152" si="10923">(N1152*V1152+O1152*U1152+P1152*V1155+Q1152*U1155)</f>
        <v>-2.5891678347796065</v>
      </c>
      <c r="AB1152" s="20"/>
      <c r="AC1152" s="1">
        <v>1</v>
      </c>
      <c r="AD1152" s="9">
        <v>0</v>
      </c>
      <c r="AE1152" s="2">
        <v>0</v>
      </c>
      <c r="AF1152" s="8">
        <f t="shared" ref="AF1152:AF1215" si="10924">IF(0=(1-$AE$9*$AD$9*$B1152^2),10^18,$B1152*$AE$9/(1-$AE$9*$AD$9*$B1152^2))</f>
        <v>-0.34272985991701649</v>
      </c>
      <c r="AH1152" s="1">
        <f t="shared" ref="AH1152" si="10925">X1152*AC1152+Z1152*AC1155-Y1152*AD1152-AA1152*AD1155</f>
        <v>13.912930850717983</v>
      </c>
      <c r="AI1152" s="9">
        <f t="shared" ref="AI1152" si="10926">(X1152*AD1152+Y1152*AC1152+Z1152*AD1155+AA1152*AC1155)</f>
        <v>0</v>
      </c>
      <c r="AJ1152" s="2">
        <f t="shared" ref="AJ1152" si="10927">X1152*AE1152+Z1152*AE1155-Y1152*AF1152-AA1152*AF1155</f>
        <v>0</v>
      </c>
      <c r="AK1152" s="8">
        <f t="shared" ref="AK1152" si="10928">(X1152*AF1152+Y1152*AE1152+Z1152*AF1155+AA1152*AE1155)</f>
        <v>-7.3575446762813179</v>
      </c>
      <c r="AM1152" s="1">
        <v>1</v>
      </c>
      <c r="AN1152" s="7">
        <v>0</v>
      </c>
      <c r="AO1152" s="2">
        <v>0</v>
      </c>
      <c r="AP1152" s="8">
        <v>0</v>
      </c>
      <c r="AR1152" s="1">
        <f t="shared" ref="AR1152" si="10929">AH1152*AM1152+AJ1152*AM1155-AI1152*AN1152-AK1152*AN1155</f>
        <v>44.937783788980468</v>
      </c>
      <c r="AS1152" s="9">
        <f t="shared" ref="AS1152" si="10930">(AH1152*AN1152+AI1152*AM1152+AJ1152*AN1155+AK1152*AM1155)</f>
        <v>0</v>
      </c>
      <c r="AT1152" s="2">
        <f t="shared" ref="AT1152" si="10931">AH1152*AO1152+AJ1152*AO1155-AI1152*AP1152-AK1152*AP1155</f>
        <v>0</v>
      </c>
      <c r="AU1152" s="8">
        <f t="shared" ref="AU1152" si="10932">(AH1152*AP1152+AI1152*AO1152+AJ1152*AP1155+AK1152*AO1155)</f>
        <v>-7.3575446762813179</v>
      </c>
      <c r="AV1152" s="20"/>
      <c r="AW1152" s="1">
        <v>1</v>
      </c>
      <c r="AX1152" s="9">
        <v>0</v>
      </c>
      <c r="AY1152" s="2">
        <v>0</v>
      </c>
      <c r="AZ1152" s="8">
        <f t="shared" ref="AZ1152:AZ1215" si="10933">IF(0=(1-$AX$9*$AY$9*$B1152^2),10^18,$B1152*$AY$9/(1-$AX$9*$AY$9*$B1152^2))</f>
        <v>-0.50711344803353142</v>
      </c>
      <c r="BB1152" s="1">
        <f t="shared" ref="BB1152" si="10934">AR1152*AW1152+AT1152*AW1155-AS1152*AX1152-AU1152*AX1155</f>
        <v>44.937783788980468</v>
      </c>
      <c r="BC1152" s="9">
        <f t="shared" ref="BC1152" si="10935">(AR1152*AX1152+AS1152*AW1152+AT1152*AX1155+AU1152*AW1155)</f>
        <v>0</v>
      </c>
      <c r="BD1152" s="2">
        <f t="shared" ref="BD1152" si="10936">AR1152*AY1152+AT1152*AY1155-AS1152*AZ1152-AU1152*AZ1155</f>
        <v>0</v>
      </c>
      <c r="BE1152" s="8">
        <f t="shared" ref="BE1152" si="10937">(AR1152*AZ1152+AS1152*AY1152+AT1152*AZ1155+AU1152*AY1155)</f>
        <v>-30.146099160496536</v>
      </c>
      <c r="BG1152" s="1">
        <v>1</v>
      </c>
      <c r="BH1152" s="7">
        <v>0</v>
      </c>
      <c r="BI1152" s="2">
        <v>0</v>
      </c>
      <c r="BJ1152" s="8">
        <v>0</v>
      </c>
      <c r="BK1152" s="20"/>
      <c r="BL1152" s="1">
        <f t="shared" ref="BL1152" si="10938">BB1152*BG1152+BD1152*BG1155-BC1152*BH1152-BE1152*BH1155</f>
        <v>128.10484215295833</v>
      </c>
      <c r="BM1152" s="9">
        <f t="shared" ref="BM1152" si="10939">(BB1152*BH1152+BC1152*BG1152+BD1152*BH1155+BE1152*BG1155)</f>
        <v>0</v>
      </c>
      <c r="BN1152" s="2">
        <f t="shared" ref="BN1152" si="10940">BB1152*BI1152+BD1152*BI1155-BC1152*BJ1152-BE1152*BJ1155</f>
        <v>0</v>
      </c>
      <c r="BO1152" s="8">
        <f t="shared" ref="BO1152" si="10941">(BB1152*BJ1152+BC1152*BI1152+BD1152*BJ1155+BE1152*BI1155)</f>
        <v>-30.146099160496536</v>
      </c>
      <c r="BP1152" s="20"/>
      <c r="BQ1152" s="16">
        <v>1</v>
      </c>
      <c r="BR1152" s="23">
        <v>0</v>
      </c>
      <c r="BS1152" s="14">
        <v>0</v>
      </c>
      <c r="BT1152" s="22">
        <v>0</v>
      </c>
      <c r="BV1152" s="1">
        <f t="shared" ref="BV1152" si="10942">BL1152*BQ1152+BN1152*BQ1155-BM1152*BR1152-BO1152*BR1155</f>
        <v>128.10484215295833</v>
      </c>
      <c r="BW1152" s="9">
        <f t="shared" ref="BW1152" si="10943">(BL1152*BR1152+BM1152*BQ1152+BN1152*BR1155+BO1152*BQ1155)</f>
        <v>-30.146099160496536</v>
      </c>
      <c r="BX1152" s="2">
        <f t="shared" ref="BX1152" si="10944">BL1152*BS1152+BN1152*BS1155-BM1152*BT1152-BO1152*BT1155</f>
        <v>0</v>
      </c>
      <c r="BY1152" s="8">
        <f t="shared" ref="BY1152" si="10945">(BL1152*BT1152+BM1152*BS1152+BN1152*BT1155+BO1152*BS1155)</f>
        <v>-30.146099160496536</v>
      </c>
      <c r="CA1152" s="28">
        <f t="shared" ref="CA1152" si="10946">20*LOG(((1+$BR$9)/$BR$9)/((BV1152+BV1155)^2+(BW1152+BW1155)^2)^0.5)</f>
        <v>-49.16495065416769</v>
      </c>
      <c r="CC1152" s="114">
        <f t="shared" ref="CC1152" si="10947">((BV1152^2+BW1152^2)^0.5)/((BV1155^2+BW1155^2)^0.5)</f>
        <v>0.23534164906914504</v>
      </c>
      <c r="CD1152" s="13"/>
      <c r="CE1152" s="33"/>
      <c r="CF1152" s="33"/>
      <c r="CG1152" s="33"/>
      <c r="CH1152" s="33"/>
    </row>
    <row r="1153" spans="2:86" ht="18.600000000000001" customHeight="1" thickBot="1">
      <c r="D1153" s="3"/>
      <c r="G1153" s="4"/>
      <c r="I1153" s="3"/>
      <c r="L1153" s="4"/>
      <c r="N1153" s="3"/>
      <c r="Q1153" s="4"/>
      <c r="S1153" s="3"/>
      <c r="V1153" s="4"/>
      <c r="X1153" s="3"/>
      <c r="AA1153" s="4"/>
      <c r="AC1153" s="3"/>
      <c r="AF1153" s="4"/>
      <c r="AH1153" s="3"/>
      <c r="AK1153" s="4"/>
      <c r="AM1153" s="3"/>
      <c r="AP1153" s="4"/>
      <c r="AR1153" s="3"/>
      <c r="AU1153" s="4"/>
      <c r="AW1153" s="3"/>
      <c r="AZ1153" s="4"/>
      <c r="BB1153" s="3"/>
      <c r="BE1153" s="4"/>
      <c r="BG1153" s="3"/>
      <c r="BJ1153" s="4"/>
      <c r="BL1153" s="3"/>
      <c r="BO1153" s="4"/>
      <c r="BQ1153" s="16"/>
      <c r="BR1153" s="14"/>
      <c r="BS1153" s="14"/>
      <c r="BT1153" s="17"/>
      <c r="BV1153" s="3"/>
      <c r="BY1153" s="4"/>
      <c r="CC1153" s="115"/>
      <c r="CD1153" s="13"/>
      <c r="CE1153" s="33"/>
      <c r="CF1153" s="33"/>
      <c r="CG1153" s="33"/>
      <c r="CH1153" s="33"/>
    </row>
    <row r="1154" spans="2:86" ht="18.600000000000001" customHeight="1" thickBot="1">
      <c r="D1154" s="271" t="s">
        <v>141</v>
      </c>
      <c r="E1154" s="272"/>
      <c r="F1154" s="273" t="s">
        <v>142</v>
      </c>
      <c r="G1154" s="274"/>
      <c r="H1154" s="237"/>
      <c r="I1154" s="271" t="s">
        <v>143</v>
      </c>
      <c r="J1154" s="272"/>
      <c r="K1154" s="273" t="s">
        <v>144</v>
      </c>
      <c r="L1154" s="274"/>
      <c r="N1154" s="262" t="s">
        <v>145</v>
      </c>
      <c r="O1154" s="263"/>
      <c r="P1154" s="264" t="s">
        <v>146</v>
      </c>
      <c r="Q1154" s="265"/>
      <c r="S1154" s="271" t="s">
        <v>147</v>
      </c>
      <c r="T1154" s="272"/>
      <c r="U1154" s="273" t="s">
        <v>148</v>
      </c>
      <c r="V1154" s="274"/>
      <c r="W1154" s="20"/>
      <c r="X1154" s="262" t="s">
        <v>149</v>
      </c>
      <c r="Y1154" s="263"/>
      <c r="Z1154" s="264" t="s">
        <v>150</v>
      </c>
      <c r="AA1154" s="265"/>
      <c r="AB1154" s="20"/>
      <c r="AC1154" s="271" t="s">
        <v>151</v>
      </c>
      <c r="AD1154" s="272"/>
      <c r="AE1154" s="273" t="s">
        <v>152</v>
      </c>
      <c r="AF1154" s="274"/>
      <c r="AG1154" s="20"/>
      <c r="AH1154" s="262" t="s">
        <v>153</v>
      </c>
      <c r="AI1154" s="263"/>
      <c r="AJ1154" s="264" t="s">
        <v>154</v>
      </c>
      <c r="AK1154" s="265"/>
      <c r="AL1154" s="20"/>
      <c r="AM1154" s="271" t="s">
        <v>155</v>
      </c>
      <c r="AN1154" s="272"/>
      <c r="AO1154" s="273" t="s">
        <v>156</v>
      </c>
      <c r="AP1154" s="274"/>
      <c r="AR1154" s="262" t="s">
        <v>157</v>
      </c>
      <c r="AS1154" s="263"/>
      <c r="AT1154" s="264" t="s">
        <v>158</v>
      </c>
      <c r="AU1154" s="265"/>
      <c r="AV1154" s="41"/>
      <c r="AW1154" s="271" t="s">
        <v>159</v>
      </c>
      <c r="AX1154" s="272"/>
      <c r="AY1154" s="273" t="s">
        <v>160</v>
      </c>
      <c r="AZ1154" s="274"/>
      <c r="BA1154" s="20"/>
      <c r="BB1154" s="262" t="s">
        <v>161</v>
      </c>
      <c r="BC1154" s="263"/>
      <c r="BD1154" s="264" t="s">
        <v>162</v>
      </c>
      <c r="BE1154" s="265"/>
      <c r="BF1154" s="41"/>
      <c r="BG1154" s="271" t="s">
        <v>163</v>
      </c>
      <c r="BH1154" s="272"/>
      <c r="BI1154" s="273" t="s">
        <v>164</v>
      </c>
      <c r="BJ1154" s="274"/>
      <c r="BK1154" s="41"/>
      <c r="BL1154" s="262" t="s">
        <v>165</v>
      </c>
      <c r="BM1154" s="263"/>
      <c r="BN1154" s="264" t="s">
        <v>166</v>
      </c>
      <c r="BO1154" s="265"/>
      <c r="BP1154" s="41"/>
      <c r="BQ1154" s="271" t="s">
        <v>167</v>
      </c>
      <c r="BR1154" s="272"/>
      <c r="BS1154" s="273" t="s">
        <v>168</v>
      </c>
      <c r="BT1154" s="274"/>
      <c r="BU1154" s="20"/>
      <c r="BV1154" s="262" t="s">
        <v>169</v>
      </c>
      <c r="BW1154" s="263"/>
      <c r="BX1154" s="264" t="s">
        <v>170</v>
      </c>
      <c r="BY1154" s="265"/>
      <c r="CA1154" s="55" t="s">
        <v>35</v>
      </c>
      <c r="CC1154" s="116" t="s">
        <v>75</v>
      </c>
      <c r="CD1154" s="13"/>
      <c r="CE1154" s="33"/>
      <c r="CF1154" s="33"/>
      <c r="CG1154" s="33"/>
      <c r="CH1154" s="33"/>
    </row>
    <row r="1155" spans="2:86" ht="18.600000000000001" customHeight="1" thickTop="1" thickBot="1">
      <c r="D1155" s="1">
        <v>0</v>
      </c>
      <c r="E1155" s="9">
        <f t="shared" ref="E1155" si="10948">$E$9*$B1152</f>
        <v>3.8834400000000002</v>
      </c>
      <c r="F1155" s="2">
        <v>1</v>
      </c>
      <c r="G1155" s="8">
        <v>0</v>
      </c>
      <c r="I1155" s="1">
        <v>0</v>
      </c>
      <c r="J1155" s="9">
        <v>0</v>
      </c>
      <c r="K1155" s="2">
        <v>1</v>
      </c>
      <c r="L1155" s="8">
        <v>0</v>
      </c>
      <c r="N1155" s="1">
        <f t="shared" ref="N1155" si="10949">D1155*I1152+F1155*I1155-E1155*J1152-G1155*J1155</f>
        <v>0</v>
      </c>
      <c r="O1155" s="9">
        <f t="shared" ref="O1155" si="10950">(D1155*J1152+E1155*I1152+F1155*J1155+G1155*I1155)</f>
        <v>3.8834400000000002</v>
      </c>
      <c r="P1155" s="2">
        <f t="shared" ref="P1155" si="10951">D1155*K1152+F1155*K1155-E1155*L1152-G1155*L1155</f>
        <v>11.054877936296515</v>
      </c>
      <c r="Q1155" s="8">
        <f t="shared" ref="Q1155" si="10952">(D1155*L1152+E1155*K1152+F1155*L1155+G1155*K1155)</f>
        <v>0</v>
      </c>
      <c r="S1155" s="1">
        <v>0</v>
      </c>
      <c r="T1155" s="9">
        <f t="shared" ref="T1155" si="10953">$T$9*$B1152</f>
        <v>4.9872899999999998</v>
      </c>
      <c r="U1155" s="2">
        <v>1</v>
      </c>
      <c r="V1155" s="8">
        <v>0</v>
      </c>
      <c r="X1155" s="1">
        <f t="shared" ref="X1155" si="10954">N1155*S1152+P1155*S1155-O1155*T1152-Q1155*T1155</f>
        <v>0</v>
      </c>
      <c r="Y1155" s="9">
        <f t="shared" ref="Y1155" si="10955">(N1155*T1152+O1155*S1152+P1155*T1155+Q1155*S1155)</f>
        <v>59.017322182912245</v>
      </c>
      <c r="Z1155" s="2">
        <f t="shared" ref="Z1155" si="10956">N1155*U1152+P1155*U1155-O1155*V1152-Q1155*V1155</f>
        <v>11.054877936296515</v>
      </c>
      <c r="AA1155" s="8">
        <f t="shared" ref="AA1155" si="10957">(N1155*V1152+O1155*U1152+P1155*V1155+Q1155*U1155)</f>
        <v>0</v>
      </c>
      <c r="AB1155" s="20"/>
      <c r="AC1155" s="1">
        <v>0</v>
      </c>
      <c r="AD1155" s="9">
        <v>0</v>
      </c>
      <c r="AE1155" s="2">
        <v>1</v>
      </c>
      <c r="AF1155" s="8">
        <v>0</v>
      </c>
      <c r="AH1155" s="1">
        <f t="shared" ref="AH1155" si="10958">X1155*AC1152+Z1155*AC1155-Y1155*AD1152-AA1155*AD1155</f>
        <v>0</v>
      </c>
      <c r="AI1155" s="9">
        <f t="shared" ref="AI1155" si="10959">(X1155*AD1152+Y1155*AC1152+Z1155*AD1155+AA1155*AC1155)</f>
        <v>59.017322182912245</v>
      </c>
      <c r="AJ1155" s="2">
        <f t="shared" ref="AJ1155" si="10960">X1155*AE1152+Z1155*AE1155-Y1155*AF1152-AA1155*AF1155</f>
        <v>31.281876500723456</v>
      </c>
      <c r="AK1155" s="8">
        <f t="shared" ref="AK1155" si="10961">(X1155*AF1152+Y1155*AE1152+Z1155*AF1155+AA1155*AE1155)</f>
        <v>0</v>
      </c>
      <c r="AM1155" s="1">
        <v>0</v>
      </c>
      <c r="AN1155" s="9">
        <f t="shared" ref="AN1155" si="10962">$AN$9*$B1152</f>
        <v>4.2167399999999997</v>
      </c>
      <c r="AO1155" s="2">
        <v>1</v>
      </c>
      <c r="AP1155" s="8">
        <v>0</v>
      </c>
      <c r="AR1155" s="1">
        <f t="shared" ref="AR1155" si="10963">AH1155*AM1152+AJ1155*AM1155-AI1155*AN1152-AK1155*AN1155</f>
        <v>0</v>
      </c>
      <c r="AS1155" s="9">
        <f t="shared" ref="AS1155" si="10964">(AH1155*AN1152+AI1155*AM1152+AJ1155*AN1155+AK1155*AM1155)</f>
        <v>190.92486209857285</v>
      </c>
      <c r="AT1155" s="2">
        <f t="shared" ref="AT1155" si="10965">AH1155*AO1152+AJ1155*AO1155-AI1155*AP1152-AK1155*AP1155</f>
        <v>31.281876500723456</v>
      </c>
      <c r="AU1155" s="8">
        <f t="shared" ref="AU1155" si="10966">(AH1155*AP1152+AI1155*AO1152+AJ1155*AP1155+AK1155*AO1155)</f>
        <v>0</v>
      </c>
      <c r="AV1155" s="20"/>
      <c r="AW1155" s="1">
        <v>0</v>
      </c>
      <c r="AX1155" s="9">
        <v>0</v>
      </c>
      <c r="AY1155" s="2">
        <v>1</v>
      </c>
      <c r="AZ1155" s="8">
        <v>0</v>
      </c>
      <c r="BB1155" s="1">
        <f t="shared" ref="BB1155" si="10967">AR1155*AW1152+AT1155*AW1155-AS1155*AX1152-AU1155*AX1155</f>
        <v>0</v>
      </c>
      <c r="BC1155" s="9">
        <f t="shared" ref="BC1155" si="10968">(AR1155*AX1152+AS1155*AW1152+AT1155*AX1155+AU1155*AW1155)</f>
        <v>190.92486209857285</v>
      </c>
      <c r="BD1155" s="2">
        <f t="shared" ref="BD1155" si="10969">AR1155*AY1152+AT1155*AY1155-AS1155*AZ1152-AU1155*AZ1155</f>
        <v>128.10244163485723</v>
      </c>
      <c r="BE1155" s="8">
        <f t="shared" ref="BE1155" si="10970">(AR1155*AZ1152+AS1155*AY1152+AT1155*AZ1155+AU1155*AY1155)</f>
        <v>0</v>
      </c>
      <c r="BG1155" s="1">
        <v>0</v>
      </c>
      <c r="BH1155" s="9">
        <f t="shared" ref="BH1155" si="10971">$BH$9*$B1152</f>
        <v>2.7587999999999999</v>
      </c>
      <c r="BI1155" s="2">
        <v>1</v>
      </c>
      <c r="BJ1155" s="8">
        <v>0</v>
      </c>
      <c r="BK1155" s="20"/>
      <c r="BL1155" s="1">
        <f t="shared" ref="BL1155" si="10972">BB1155*BG1152+BD1155*BG1155-BC1155*BH1152-BE1155*BH1155</f>
        <v>0</v>
      </c>
      <c r="BM1155" s="9">
        <f t="shared" ref="BM1155" si="10973">(BB1155*BH1152+BC1155*BG1152+BD1155*BH1155+BE1155*BG1155)</f>
        <v>544.33387808081693</v>
      </c>
      <c r="BN1155" s="2">
        <f t="shared" ref="BN1155" si="10974">BB1155*BI1152+BD1155*BI1155-BC1155*BJ1152-BE1155*BJ1155</f>
        <v>128.10244163485723</v>
      </c>
      <c r="BO1155" s="8">
        <f t="shared" ref="BO1155" si="10975">(BB1155*BJ1152+BC1155*BI1152+BD1155*BJ1155+BE1155*BI1155)</f>
        <v>0</v>
      </c>
      <c r="BP1155" s="20"/>
      <c r="BQ1155" s="18">
        <f t="shared" ref="BQ1155:BQ1218" si="10976">1/$BR$9</f>
        <v>1</v>
      </c>
      <c r="BR1155" s="25">
        <v>0</v>
      </c>
      <c r="BS1155" s="19">
        <v>1</v>
      </c>
      <c r="BT1155" s="24">
        <v>0</v>
      </c>
      <c r="BV1155" s="1">
        <f t="shared" ref="BV1155" si="10977">BL1155*BQ1152+BN1155*BQ1155-BM1155*BR1152-BO1155*BR1155</f>
        <v>128.10244163485723</v>
      </c>
      <c r="BW1155" s="9">
        <f t="shared" ref="BW1155" si="10978">(BL1155*BR1152+BM1155*BQ1152+BN1155*BR1155+BO1155*BQ1155)</f>
        <v>544.33387808081693</v>
      </c>
      <c r="BX1155" s="2">
        <f t="shared" ref="BX1155" si="10979">BL1155*BS1152+BN1155*BS1155-BM1155*BT1152-BO1155*BT1155</f>
        <v>128.10244163485723</v>
      </c>
      <c r="BY1155" s="8">
        <f t="shared" ref="BY1155" si="10980">(BL1155*BT1152+BM1155*BS1152+BN1155*BT1155+BO1155*BS1155)</f>
        <v>0</v>
      </c>
      <c r="CA1155" s="56">
        <f t="shared" ref="CA1155" si="10981">(180/PI())*ATAN(-1*(BW1152+BW1155)/(BV1152+BV1155))</f>
        <v>-63.514038670936131</v>
      </c>
      <c r="CC1155" s="117">
        <f t="shared" ref="CC1155" si="10982">20*LOG(((1-(10^(CA1152/20)^2)*(1-((1-CC1152)/(1+CC1152))^2))^0.5))</f>
        <v>-3.2469491367857641E-5</v>
      </c>
      <c r="CD1155" s="13"/>
      <c r="CE1155" s="33"/>
      <c r="CF1155" s="33"/>
      <c r="CG1155" s="33"/>
      <c r="CH1155" s="33"/>
    </row>
    <row r="1156" spans="2:86" ht="18.600000000000001" customHeight="1"/>
    <row r="1157" spans="2:86" ht="18.600000000000001" customHeight="1" thickBot="1">
      <c r="E1157" s="6" t="s">
        <v>3</v>
      </c>
      <c r="J1157" s="6" t="s">
        <v>5</v>
      </c>
      <c r="O1157" s="6" t="s">
        <v>10</v>
      </c>
      <c r="T1157" s="6" t="s">
        <v>6</v>
      </c>
      <c r="Y1157" s="6" t="s">
        <v>11</v>
      </c>
      <c r="AD1157" s="6" t="s">
        <v>12</v>
      </c>
      <c r="AI1157" s="6" t="s">
        <v>13</v>
      </c>
      <c r="AN1157" s="6" t="s">
        <v>14</v>
      </c>
      <c r="AS1157" s="6" t="s">
        <v>15</v>
      </c>
      <c r="AX1157" s="6" t="s">
        <v>19</v>
      </c>
      <c r="BC1157" s="6" t="s">
        <v>17</v>
      </c>
      <c r="BH1157" s="6" t="s">
        <v>20</v>
      </c>
      <c r="BM1157" s="6" t="s">
        <v>18</v>
      </c>
      <c r="BQ1157" s="26" t="s">
        <v>16</v>
      </c>
      <c r="BR1157" s="26"/>
      <c r="BS1157" s="21"/>
      <c r="BT1157" s="21"/>
      <c r="BU1157" s="21"/>
      <c r="BV1157" s="21"/>
      <c r="BW1157" s="26" t="s">
        <v>21</v>
      </c>
      <c r="BX1157" s="21"/>
      <c r="BY1157" s="21"/>
    </row>
    <row r="1158" spans="2:86" ht="18.600000000000001" customHeight="1" thickBot="1">
      <c r="B1158" s="11"/>
      <c r="D1158" s="266" t="s">
        <v>113</v>
      </c>
      <c r="E1158" s="267"/>
      <c r="F1158" s="268" t="s">
        <v>114</v>
      </c>
      <c r="G1158" s="269"/>
      <c r="H1158" s="237"/>
      <c r="I1158" s="262" t="s">
        <v>0</v>
      </c>
      <c r="J1158" s="263"/>
      <c r="K1158" s="264" t="s">
        <v>1</v>
      </c>
      <c r="L1158" s="265"/>
      <c r="M1158" s="21"/>
      <c r="N1158" s="262" t="s">
        <v>115</v>
      </c>
      <c r="O1158" s="263"/>
      <c r="P1158" s="264" t="s">
        <v>116</v>
      </c>
      <c r="Q1158" s="265"/>
      <c r="R1158" s="21"/>
      <c r="S1158" s="266" t="s">
        <v>117</v>
      </c>
      <c r="T1158" s="267"/>
      <c r="U1158" s="268" t="s">
        <v>118</v>
      </c>
      <c r="V1158" s="269"/>
      <c r="W1158" s="20"/>
      <c r="X1158" s="262" t="s">
        <v>119</v>
      </c>
      <c r="Y1158" s="263"/>
      <c r="Z1158" s="264" t="s">
        <v>120</v>
      </c>
      <c r="AA1158" s="265"/>
      <c r="AB1158" s="20"/>
      <c r="AC1158" s="262" t="s">
        <v>121</v>
      </c>
      <c r="AD1158" s="263"/>
      <c r="AE1158" s="264" t="s">
        <v>7</v>
      </c>
      <c r="AF1158" s="265"/>
      <c r="AG1158" s="20"/>
      <c r="AH1158" s="262" t="s">
        <v>122</v>
      </c>
      <c r="AI1158" s="263"/>
      <c r="AJ1158" s="264" t="s">
        <v>123</v>
      </c>
      <c r="AK1158" s="265"/>
      <c r="AL1158" s="20"/>
      <c r="AM1158" s="266" t="s">
        <v>124</v>
      </c>
      <c r="AN1158" s="267"/>
      <c r="AO1158" s="268" t="s">
        <v>125</v>
      </c>
      <c r="AP1158" s="269"/>
      <c r="AQ1158" s="21"/>
      <c r="AR1158" s="262" t="s">
        <v>126</v>
      </c>
      <c r="AS1158" s="263"/>
      <c r="AT1158" s="264" t="s">
        <v>2</v>
      </c>
      <c r="AU1158" s="265"/>
      <c r="AV1158" s="41"/>
      <c r="AW1158" s="262" t="s">
        <v>127</v>
      </c>
      <c r="AX1158" s="263"/>
      <c r="AY1158" s="264" t="s">
        <v>128</v>
      </c>
      <c r="AZ1158" s="265"/>
      <c r="BA1158" s="20"/>
      <c r="BB1158" s="262" t="s">
        <v>129</v>
      </c>
      <c r="BC1158" s="263"/>
      <c r="BD1158" s="264" t="s">
        <v>130</v>
      </c>
      <c r="BE1158" s="265"/>
      <c r="BF1158" s="41"/>
      <c r="BG1158" s="266" t="s">
        <v>131</v>
      </c>
      <c r="BH1158" s="267"/>
      <c r="BI1158" s="268" t="s">
        <v>132</v>
      </c>
      <c r="BJ1158" s="269"/>
      <c r="BK1158" s="41"/>
      <c r="BL1158" s="262" t="s">
        <v>133</v>
      </c>
      <c r="BM1158" s="263"/>
      <c r="BN1158" s="264" t="s">
        <v>134</v>
      </c>
      <c r="BO1158" s="265"/>
      <c r="BP1158" s="41"/>
      <c r="BQ1158" s="262" t="s">
        <v>135</v>
      </c>
      <c r="BR1158" s="263"/>
      <c r="BS1158" s="264" t="s">
        <v>136</v>
      </c>
      <c r="BT1158" s="265"/>
      <c r="BU1158" s="20"/>
      <c r="BV1158" s="262" t="s">
        <v>137</v>
      </c>
      <c r="BW1158" s="263"/>
      <c r="BX1158" s="264" t="s">
        <v>138</v>
      </c>
      <c r="BY1158" s="265"/>
      <c r="CA1158" s="27" t="s">
        <v>8</v>
      </c>
      <c r="CC1158" s="113" t="s">
        <v>74</v>
      </c>
      <c r="CD1158" s="13"/>
      <c r="CE1158" s="33"/>
      <c r="CF1158" s="33"/>
      <c r="CG1158" s="33"/>
      <c r="CH1158" s="33"/>
    </row>
    <row r="1159" spans="2:86" ht="18.600000000000001" customHeight="1" thickTop="1" thickBot="1">
      <c r="B1159" s="37">
        <v>3.32</v>
      </c>
      <c r="D1159" s="1">
        <v>1</v>
      </c>
      <c r="E1159" s="7">
        <v>0</v>
      </c>
      <c r="F1159" s="2">
        <v>0</v>
      </c>
      <c r="G1159" s="8">
        <v>0</v>
      </c>
      <c r="I1159" s="1">
        <v>1</v>
      </c>
      <c r="J1159" s="9">
        <v>0</v>
      </c>
      <c r="K1159" s="2">
        <v>0</v>
      </c>
      <c r="L1159" s="8">
        <f t="shared" ref="L1159:L1222" si="10983">IF(0=(1-$J$9*$K$9*$B1159^2),10^18,$B1159*$K$9/(1-$J$9*$K$9*$B1159^2))</f>
        <v>-2.5534275032827365</v>
      </c>
      <c r="N1159" s="1">
        <f t="shared" ref="N1159" si="10984">D1159*I1159+F1159*I1162-E1159*J1159-G1159*J1162</f>
        <v>1</v>
      </c>
      <c r="O1159" s="9">
        <f t="shared" ref="O1159" si="10985">(D1159*J1159+E1159*I1159+F1159*J1162+G1159*I1162)</f>
        <v>0</v>
      </c>
      <c r="P1159" s="2">
        <f t="shared" ref="P1159" si="10986">D1159*K1159+F1159*K1162-E1159*L1159-G1159*L1162</f>
        <v>0</v>
      </c>
      <c r="Q1159" s="8">
        <f t="shared" ref="Q1159" si="10987">(D1159*L1159+E1159*K1159+F1159*L1162+G1159*K1162)</f>
        <v>-2.5534275032827365</v>
      </c>
      <c r="S1159" s="1">
        <v>1</v>
      </c>
      <c r="T1159" s="7">
        <v>0</v>
      </c>
      <c r="U1159" s="2">
        <v>0</v>
      </c>
      <c r="V1159" s="8">
        <v>0</v>
      </c>
      <c r="X1159" s="1">
        <f t="shared" ref="X1159" si="10988">N1159*S1159+P1159*S1162-O1159*T1159-Q1159*T1162</f>
        <v>13.811863352561183</v>
      </c>
      <c r="Y1159" s="9">
        <f t="shared" ref="Y1159" si="10989">(N1159*T1159+O1159*S1159+P1159*T1162+Q1159*S1162)</f>
        <v>0</v>
      </c>
      <c r="Z1159" s="2">
        <f t="shared" ref="Z1159" si="10990">N1159*U1159+P1159*U1162-O1159*V1159-Q1159*V1162</f>
        <v>0</v>
      </c>
      <c r="AA1159" s="8">
        <f t="shared" ref="AA1159" si="10991">(N1159*V1159+O1159*U1159+P1159*V1162+Q1159*U1162)</f>
        <v>-2.5534275032827365</v>
      </c>
      <c r="AB1159" s="20"/>
      <c r="AC1159" s="1">
        <v>1</v>
      </c>
      <c r="AD1159" s="9">
        <v>0</v>
      </c>
      <c r="AE1159" s="2">
        <v>0</v>
      </c>
      <c r="AF1159" s="8">
        <f t="shared" ref="AF1159:AF1222" si="10992">IF(0=(1-$AE$9*$AD$9*$B1159^2),10^18,$B1159*$AE$9/(1-$AE$9*$AD$9*$B1159^2))</f>
        <v>-0.34007923064183743</v>
      </c>
      <c r="AH1159" s="1">
        <f t="shared" ref="AH1159" si="10993">X1159*AC1159+Z1159*AC1162-Y1159*AD1159-AA1159*AD1162</f>
        <v>13.811863352561183</v>
      </c>
      <c r="AI1159" s="9">
        <f t="shared" ref="AI1159" si="10994">(X1159*AD1159+Y1159*AC1159+Z1159*AD1162+AA1159*AC1162)</f>
        <v>0</v>
      </c>
      <c r="AJ1159" s="2">
        <f t="shared" ref="AJ1159" si="10995">X1159*AE1159+Z1159*AE1162-Y1159*AF1159-AA1159*AF1162</f>
        <v>0</v>
      </c>
      <c r="AK1159" s="8">
        <f t="shared" ref="AK1159" si="10996">(X1159*AF1159+Y1159*AE1159+Z1159*AF1162+AA1159*AE1162)</f>
        <v>-7.2505553659519331</v>
      </c>
      <c r="AM1159" s="1">
        <v>1</v>
      </c>
      <c r="AN1159" s="7">
        <v>0</v>
      </c>
      <c r="AO1159" s="2">
        <v>0</v>
      </c>
      <c r="AP1159" s="8">
        <v>0</v>
      </c>
      <c r="AR1159" s="1">
        <f t="shared" ref="AR1159" si="10997">AH1159*AM1159+AJ1159*AM1162-AI1159*AN1159-AK1159*AN1162</f>
        <v>44.570865379317603</v>
      </c>
      <c r="AS1159" s="9">
        <f t="shared" ref="AS1159" si="10998">(AH1159*AN1159+AI1159*AM1159+AJ1159*AN1162+AK1159*AM1162)</f>
        <v>0</v>
      </c>
      <c r="AT1159" s="2">
        <f t="shared" ref="AT1159" si="10999">AH1159*AO1159+AJ1159*AO1162-AI1159*AP1159-AK1159*AP1162</f>
        <v>0</v>
      </c>
      <c r="AU1159" s="8">
        <f t="shared" ref="AU1159" si="11000">(AH1159*AP1159+AI1159*AO1159+AJ1159*AP1162+AK1159*AO1162)</f>
        <v>-7.2505553659519331</v>
      </c>
      <c r="AV1159" s="20"/>
      <c r="AW1159" s="1">
        <v>1</v>
      </c>
      <c r="AX1159" s="9">
        <v>0</v>
      </c>
      <c r="AY1159" s="2">
        <v>0</v>
      </c>
      <c r="AZ1159" s="8">
        <f t="shared" ref="AZ1159:AZ1222" si="11001">IF(0=(1-$AX$9*$AY$9*$B1159^2),10^18,$B1159*$AY$9/(1-$AX$9*$AY$9*$B1159^2))</f>
        <v>-0.50290064172461546</v>
      </c>
      <c r="BB1159" s="1">
        <f t="shared" ref="BB1159" si="11002">AR1159*AW1159+AT1159*AW1162-AS1159*AX1159-AU1159*AX1162</f>
        <v>44.570865379317603</v>
      </c>
      <c r="BC1159" s="9">
        <f t="shared" ref="BC1159" si="11003">(AR1159*AX1159+AS1159*AW1159+AT1159*AX1162+AU1159*AW1162)</f>
        <v>0</v>
      </c>
      <c r="BD1159" s="2">
        <f t="shared" ref="BD1159" si="11004">AR1159*AY1159+AT1159*AY1162-AS1159*AZ1159-AU1159*AZ1162</f>
        <v>0</v>
      </c>
      <c r="BE1159" s="8">
        <f t="shared" ref="BE1159" si="11005">(AR1159*AZ1159+AS1159*AY1159+AT1159*AZ1162+AU1159*AY1162)</f>
        <v>-29.6652721674322</v>
      </c>
      <c r="BG1159" s="1">
        <v>1</v>
      </c>
      <c r="BH1159" s="7">
        <v>0</v>
      </c>
      <c r="BI1159" s="2">
        <v>0</v>
      </c>
      <c r="BJ1159" s="8">
        <v>0</v>
      </c>
      <c r="BK1159" s="20"/>
      <c r="BL1159" s="1">
        <f t="shared" ref="BL1159" si="11006">BB1159*BG1159+BD1159*BG1162-BC1159*BH1159-BE1159*BH1162</f>
        <v>126.90742158546902</v>
      </c>
      <c r="BM1159" s="9">
        <f t="shared" ref="BM1159" si="11007">(BB1159*BH1159+BC1159*BG1159+BD1159*BH1162+BE1159*BG1162)</f>
        <v>0</v>
      </c>
      <c r="BN1159" s="2">
        <f t="shared" ref="BN1159" si="11008">BB1159*BI1159+BD1159*BI1162-BC1159*BJ1159-BE1159*BJ1162</f>
        <v>0</v>
      </c>
      <c r="BO1159" s="8">
        <f t="shared" ref="BO1159" si="11009">(BB1159*BJ1159+BC1159*BI1159+BD1159*BJ1162+BE1159*BI1162)</f>
        <v>-29.6652721674322</v>
      </c>
      <c r="BP1159" s="20"/>
      <c r="BQ1159" s="16">
        <v>1</v>
      </c>
      <c r="BR1159" s="23">
        <v>0</v>
      </c>
      <c r="BS1159" s="14">
        <v>0</v>
      </c>
      <c r="BT1159" s="22">
        <v>0</v>
      </c>
      <c r="BV1159" s="1">
        <f t="shared" ref="BV1159" si="11010">BL1159*BQ1159+BN1159*BQ1162-BM1159*BR1159-BO1159*BR1162</f>
        <v>126.90742158546902</v>
      </c>
      <c r="BW1159" s="9">
        <f t="shared" ref="BW1159" si="11011">(BL1159*BR1159+BM1159*BQ1159+BN1159*BR1162+BO1159*BQ1162)</f>
        <v>-29.6652721674322</v>
      </c>
      <c r="BX1159" s="2">
        <f t="shared" ref="BX1159" si="11012">BL1159*BS1159+BN1159*BS1162-BM1159*BT1159-BO1159*BT1162</f>
        <v>0</v>
      </c>
      <c r="BY1159" s="8">
        <f t="shared" ref="BY1159" si="11013">(BL1159*BT1159+BM1159*BS1159+BN1159*BT1162+BO1159*BS1162)</f>
        <v>-29.6652721674322</v>
      </c>
      <c r="CA1159" s="28">
        <f t="shared" ref="CA1159" si="11014">20*LOG(((1+$BR$9)/$BR$9)/((BV1159+BV1162)^2+(BW1159+BW1162)^2)^0.5)</f>
        <v>-49.135398967910945</v>
      </c>
      <c r="CC1159" s="114">
        <f t="shared" ref="CC1159" si="11015">((BV1159^2+BW1159^2)^0.5)/((BV1162^2+BW1162^2)^0.5)</f>
        <v>0.23377335232750868</v>
      </c>
      <c r="CD1159" s="13"/>
      <c r="CE1159" s="33"/>
      <c r="CF1159" s="33"/>
      <c r="CG1159" s="33"/>
      <c r="CH1159" s="33"/>
    </row>
    <row r="1160" spans="2:86" ht="18.600000000000001" customHeight="1" thickBot="1">
      <c r="D1160" s="3"/>
      <c r="G1160" s="4"/>
      <c r="I1160" s="3"/>
      <c r="L1160" s="4"/>
      <c r="N1160" s="3"/>
      <c r="Q1160" s="4"/>
      <c r="S1160" s="3"/>
      <c r="V1160" s="4"/>
      <c r="X1160" s="3"/>
      <c r="AA1160" s="4"/>
      <c r="AC1160" s="3"/>
      <c r="AF1160" s="4"/>
      <c r="AH1160" s="3"/>
      <c r="AK1160" s="4"/>
      <c r="AM1160" s="3"/>
      <c r="AP1160" s="4"/>
      <c r="AR1160" s="3"/>
      <c r="AU1160" s="4"/>
      <c r="AW1160" s="3"/>
      <c r="AZ1160" s="4"/>
      <c r="BB1160" s="3"/>
      <c r="BE1160" s="4"/>
      <c r="BG1160" s="3"/>
      <c r="BJ1160" s="4"/>
      <c r="BL1160" s="3"/>
      <c r="BO1160" s="4"/>
      <c r="BQ1160" s="16"/>
      <c r="BR1160" s="14"/>
      <c r="BS1160" s="14"/>
      <c r="BT1160" s="17"/>
      <c r="BV1160" s="3"/>
      <c r="BY1160" s="4"/>
      <c r="CC1160" s="115"/>
      <c r="CD1160" s="13"/>
      <c r="CE1160" s="33"/>
      <c r="CF1160" s="33"/>
      <c r="CG1160" s="33"/>
      <c r="CH1160" s="33"/>
    </row>
    <row r="1161" spans="2:86" ht="18.600000000000001" customHeight="1" thickBot="1">
      <c r="D1161" s="271" t="s">
        <v>141</v>
      </c>
      <c r="E1161" s="272"/>
      <c r="F1161" s="273" t="s">
        <v>142</v>
      </c>
      <c r="G1161" s="274"/>
      <c r="H1161" s="237"/>
      <c r="I1161" s="271" t="s">
        <v>143</v>
      </c>
      <c r="J1161" s="272"/>
      <c r="K1161" s="273" t="s">
        <v>144</v>
      </c>
      <c r="L1161" s="274"/>
      <c r="N1161" s="262" t="s">
        <v>145</v>
      </c>
      <c r="O1161" s="263"/>
      <c r="P1161" s="264" t="s">
        <v>146</v>
      </c>
      <c r="Q1161" s="265"/>
      <c r="S1161" s="271" t="s">
        <v>147</v>
      </c>
      <c r="T1161" s="272"/>
      <c r="U1161" s="273" t="s">
        <v>148</v>
      </c>
      <c r="V1161" s="274"/>
      <c r="W1161" s="20"/>
      <c r="X1161" s="262" t="s">
        <v>149</v>
      </c>
      <c r="Y1161" s="263"/>
      <c r="Z1161" s="264" t="s">
        <v>150</v>
      </c>
      <c r="AA1161" s="265"/>
      <c r="AB1161" s="20"/>
      <c r="AC1161" s="271" t="s">
        <v>151</v>
      </c>
      <c r="AD1161" s="272"/>
      <c r="AE1161" s="273" t="s">
        <v>152</v>
      </c>
      <c r="AF1161" s="274"/>
      <c r="AG1161" s="20"/>
      <c r="AH1161" s="262" t="s">
        <v>153</v>
      </c>
      <c r="AI1161" s="263"/>
      <c r="AJ1161" s="264" t="s">
        <v>154</v>
      </c>
      <c r="AK1161" s="265"/>
      <c r="AL1161" s="20"/>
      <c r="AM1161" s="271" t="s">
        <v>155</v>
      </c>
      <c r="AN1161" s="272"/>
      <c r="AO1161" s="273" t="s">
        <v>156</v>
      </c>
      <c r="AP1161" s="274"/>
      <c r="AR1161" s="262" t="s">
        <v>157</v>
      </c>
      <c r="AS1161" s="263"/>
      <c r="AT1161" s="264" t="s">
        <v>158</v>
      </c>
      <c r="AU1161" s="265"/>
      <c r="AV1161" s="41"/>
      <c r="AW1161" s="271" t="s">
        <v>159</v>
      </c>
      <c r="AX1161" s="272"/>
      <c r="AY1161" s="273" t="s">
        <v>160</v>
      </c>
      <c r="AZ1161" s="274"/>
      <c r="BA1161" s="20"/>
      <c r="BB1161" s="262" t="s">
        <v>161</v>
      </c>
      <c r="BC1161" s="263"/>
      <c r="BD1161" s="264" t="s">
        <v>162</v>
      </c>
      <c r="BE1161" s="265"/>
      <c r="BF1161" s="41"/>
      <c r="BG1161" s="271" t="s">
        <v>163</v>
      </c>
      <c r="BH1161" s="272"/>
      <c r="BI1161" s="273" t="s">
        <v>164</v>
      </c>
      <c r="BJ1161" s="274"/>
      <c r="BK1161" s="41"/>
      <c r="BL1161" s="262" t="s">
        <v>165</v>
      </c>
      <c r="BM1161" s="263"/>
      <c r="BN1161" s="264" t="s">
        <v>166</v>
      </c>
      <c r="BO1161" s="265"/>
      <c r="BP1161" s="41"/>
      <c r="BQ1161" s="271" t="s">
        <v>167</v>
      </c>
      <c r="BR1161" s="272"/>
      <c r="BS1161" s="273" t="s">
        <v>168</v>
      </c>
      <c r="BT1161" s="274"/>
      <c r="BU1161" s="20"/>
      <c r="BV1161" s="262" t="s">
        <v>169</v>
      </c>
      <c r="BW1161" s="263"/>
      <c r="BX1161" s="264" t="s">
        <v>170</v>
      </c>
      <c r="BY1161" s="265"/>
      <c r="CA1161" s="55" t="s">
        <v>35</v>
      </c>
      <c r="CC1161" s="116" t="s">
        <v>75</v>
      </c>
      <c r="CD1161" s="13"/>
      <c r="CE1161" s="33"/>
      <c r="CF1161" s="33"/>
      <c r="CG1161" s="33"/>
      <c r="CH1161" s="33"/>
    </row>
    <row r="1162" spans="2:86" ht="18.600000000000001" customHeight="1" thickTop="1" thickBot="1">
      <c r="D1162" s="1">
        <v>0</v>
      </c>
      <c r="E1162" s="9">
        <f t="shared" ref="E1162" si="11016">$E$9*$B1159</f>
        <v>3.9069760000000002</v>
      </c>
      <c r="F1162" s="2">
        <v>1</v>
      </c>
      <c r="G1162" s="8">
        <v>0</v>
      </c>
      <c r="I1162" s="1">
        <v>0</v>
      </c>
      <c r="J1162" s="9">
        <v>0</v>
      </c>
      <c r="K1162" s="2">
        <v>1</v>
      </c>
      <c r="L1162" s="8">
        <v>0</v>
      </c>
      <c r="N1162" s="1">
        <f t="shared" ref="N1162" si="11017">D1162*I1159+F1162*I1162-E1162*J1159-G1162*J1162</f>
        <v>0</v>
      </c>
      <c r="O1162" s="9">
        <f t="shared" ref="O1162" si="11018">(D1162*J1159+E1162*I1159+F1162*J1162+G1162*I1162)</f>
        <v>3.9069760000000002</v>
      </c>
      <c r="P1162" s="2">
        <f t="shared" ref="P1162" si="11019">D1162*K1159+F1162*K1162-E1162*L1159-G1162*L1162</f>
        <v>10.976179973065573</v>
      </c>
      <c r="Q1162" s="8">
        <f t="shared" ref="Q1162" si="11020">(D1162*L1159+E1162*K1159+F1162*L1162+G1162*K1162)</f>
        <v>0</v>
      </c>
      <c r="S1162" s="1">
        <v>0</v>
      </c>
      <c r="T1162" s="9">
        <f t="shared" ref="T1162" si="11021">$T$9*$B1159</f>
        <v>5.0175159999999996</v>
      </c>
      <c r="U1162" s="2">
        <v>1</v>
      </c>
      <c r="V1162" s="8">
        <v>0</v>
      </c>
      <c r="X1162" s="1">
        <f t="shared" ref="X1162" si="11022">N1162*S1159+P1162*S1162-O1162*T1159-Q1162*T1162</f>
        <v>0</v>
      </c>
      <c r="Y1162" s="9">
        <f t="shared" ref="Y1162" si="11023">(N1162*T1159+O1162*S1159+P1162*T1162+Q1162*S1162)</f>
        <v>58.980134633736078</v>
      </c>
      <c r="Z1162" s="2">
        <f t="shared" ref="Z1162" si="11024">N1162*U1159+P1162*U1162-O1162*V1159-Q1162*V1162</f>
        <v>10.976179973065573</v>
      </c>
      <c r="AA1162" s="8">
        <f t="shared" ref="AA1162" si="11025">(N1162*V1159+O1162*U1159+P1162*V1162+Q1162*U1162)</f>
        <v>0</v>
      </c>
      <c r="AB1162" s="20"/>
      <c r="AC1162" s="1">
        <v>0</v>
      </c>
      <c r="AD1162" s="9">
        <v>0</v>
      </c>
      <c r="AE1162" s="2">
        <v>1</v>
      </c>
      <c r="AF1162" s="8">
        <v>0</v>
      </c>
      <c r="AH1162" s="1">
        <f t="shared" ref="AH1162" si="11026">X1162*AC1159+Z1162*AC1162-Y1162*AD1159-AA1162*AD1162</f>
        <v>0</v>
      </c>
      <c r="AI1162" s="9">
        <f t="shared" ref="AI1162" si="11027">(X1162*AD1159+Y1162*AC1159+Z1162*AD1162+AA1162*AC1162)</f>
        <v>58.980134633736078</v>
      </c>
      <c r="AJ1162" s="2">
        <f t="shared" ref="AJ1162" si="11028">X1162*AE1159+Z1162*AE1162-Y1162*AF1159-AA1162*AF1162</f>
        <v>31.034098782458528</v>
      </c>
      <c r="AK1162" s="8">
        <f t="shared" ref="AK1162" si="11029">(X1162*AF1159+Y1162*AE1159+Z1162*AF1162+AA1162*AE1162)</f>
        <v>0</v>
      </c>
      <c r="AM1162" s="1">
        <v>0</v>
      </c>
      <c r="AN1162" s="9">
        <f t="shared" ref="AN1162" si="11030">$AN$9*$B1159</f>
        <v>4.2422959999999996</v>
      </c>
      <c r="AO1162" s="2">
        <v>1</v>
      </c>
      <c r="AP1162" s="8">
        <v>0</v>
      </c>
      <c r="AR1162" s="1">
        <f t="shared" ref="AR1162" si="11031">AH1162*AM1159+AJ1162*AM1162-AI1162*AN1159-AK1162*AN1162</f>
        <v>0</v>
      </c>
      <c r="AS1162" s="9">
        <f t="shared" ref="AS1162" si="11032">(AH1162*AN1159+AI1162*AM1159+AJ1162*AN1162+AK1162*AM1162)</f>
        <v>190.63596776216474</v>
      </c>
      <c r="AT1162" s="2">
        <f t="shared" ref="AT1162" si="11033">AH1162*AO1159+AJ1162*AO1162-AI1162*AP1159-AK1162*AP1162</f>
        <v>31.034098782458528</v>
      </c>
      <c r="AU1162" s="8">
        <f t="shared" ref="AU1162" si="11034">(AH1162*AP1159+AI1162*AO1159+AJ1162*AP1162+AK1162*AO1162)</f>
        <v>0</v>
      </c>
      <c r="AV1162" s="20"/>
      <c r="AW1162" s="1">
        <v>0</v>
      </c>
      <c r="AX1162" s="9">
        <v>0</v>
      </c>
      <c r="AY1162" s="2">
        <v>1</v>
      </c>
      <c r="AZ1162" s="8">
        <v>0</v>
      </c>
      <c r="BB1162" s="1">
        <f t="shared" ref="BB1162" si="11035">AR1162*AW1159+AT1162*AW1162-AS1162*AX1159-AU1162*AX1162</f>
        <v>0</v>
      </c>
      <c r="BC1162" s="9">
        <f t="shared" ref="BC1162" si="11036">(AR1162*AX1159+AS1162*AW1159+AT1162*AX1162+AU1162*AW1162)</f>
        <v>190.63596776216474</v>
      </c>
      <c r="BD1162" s="2">
        <f t="shared" ref="BD1162" si="11037">AR1162*AY1159+AT1162*AY1162-AS1162*AZ1159-AU1162*AZ1162</f>
        <v>126.90504930584429</v>
      </c>
      <c r="BE1162" s="8">
        <f t="shared" ref="BE1162" si="11038">(AR1162*AZ1159+AS1162*AY1159+AT1162*AZ1162+AU1162*AY1162)</f>
        <v>0</v>
      </c>
      <c r="BG1162" s="1">
        <v>0</v>
      </c>
      <c r="BH1162" s="9">
        <f t="shared" ref="BH1162" si="11039">$BH$9*$B1159</f>
        <v>2.7755199999999998</v>
      </c>
      <c r="BI1162" s="2">
        <v>1</v>
      </c>
      <c r="BJ1162" s="8">
        <v>0</v>
      </c>
      <c r="BK1162" s="20"/>
      <c r="BL1162" s="1">
        <f t="shared" ref="BL1162" si="11040">BB1162*BG1159+BD1162*BG1162-BC1162*BH1159-BE1162*BH1162</f>
        <v>0</v>
      </c>
      <c r="BM1162" s="9">
        <f t="shared" ref="BM1162" si="11041">(BB1162*BH1159+BC1162*BG1159+BD1162*BH1162+BE1162*BG1162)</f>
        <v>542.86347021152164</v>
      </c>
      <c r="BN1162" s="2">
        <f t="shared" ref="BN1162" si="11042">BB1162*BI1159+BD1162*BI1162-BC1162*BJ1159-BE1162*BJ1162</f>
        <v>126.90504930584429</v>
      </c>
      <c r="BO1162" s="8">
        <f t="shared" ref="BO1162" si="11043">(BB1162*BJ1159+BC1162*BI1159+BD1162*BJ1162+BE1162*BI1162)</f>
        <v>0</v>
      </c>
      <c r="BP1162" s="20"/>
      <c r="BQ1162" s="18">
        <f t="shared" ref="BQ1162:BQ1225" si="11044">1/$BR$9</f>
        <v>1</v>
      </c>
      <c r="BR1162" s="25">
        <v>0</v>
      </c>
      <c r="BS1162" s="19">
        <v>1</v>
      </c>
      <c r="BT1162" s="24">
        <v>0</v>
      </c>
      <c r="BV1162" s="1">
        <f t="shared" ref="BV1162" si="11045">BL1162*BQ1159+BN1162*BQ1162-BM1162*BR1159-BO1162*BR1162</f>
        <v>126.90504930584429</v>
      </c>
      <c r="BW1162" s="9">
        <f t="shared" ref="BW1162" si="11046">(BL1162*BR1159+BM1162*BQ1159+BN1162*BR1162+BO1162*BQ1162)</f>
        <v>542.86347021152164</v>
      </c>
      <c r="BX1162" s="2">
        <f t="shared" ref="BX1162" si="11047">BL1162*BS1159+BN1162*BS1162-BM1162*BT1159-BO1162*BT1162</f>
        <v>126.90504930584429</v>
      </c>
      <c r="BY1162" s="8">
        <f t="shared" ref="BY1162" si="11048">(BL1162*BT1159+BM1162*BS1159+BN1162*BT1162+BO1162*BS1162)</f>
        <v>0</v>
      </c>
      <c r="CA1162" s="56">
        <f t="shared" ref="CA1162" si="11049">(180/PI())*ATAN(-1*(BW1159+BW1162)/(BV1159+BV1162))</f>
        <v>-63.684378469054963</v>
      </c>
      <c r="CC1162" s="117">
        <f t="shared" ref="CC1162" si="11050">20*LOG(((1-(10^(CA1159/20)^2)*(1-((1-CC1159)/(1+CC1159))^2))^0.5))</f>
        <v>-3.2555942033584117E-5</v>
      </c>
      <c r="CD1162" s="13"/>
      <c r="CE1162" s="33"/>
      <c r="CF1162" s="33"/>
      <c r="CG1162" s="33"/>
      <c r="CH1162" s="33"/>
    </row>
    <row r="1163" spans="2:86" ht="18.600000000000001" customHeight="1"/>
    <row r="1164" spans="2:86" ht="18.600000000000001" customHeight="1" thickBot="1">
      <c r="E1164" s="6" t="s">
        <v>3</v>
      </c>
      <c r="J1164" s="6" t="s">
        <v>5</v>
      </c>
      <c r="O1164" s="6" t="s">
        <v>10</v>
      </c>
      <c r="T1164" s="6" t="s">
        <v>6</v>
      </c>
      <c r="Y1164" s="6" t="s">
        <v>11</v>
      </c>
      <c r="AD1164" s="6" t="s">
        <v>12</v>
      </c>
      <c r="AI1164" s="6" t="s">
        <v>13</v>
      </c>
      <c r="AN1164" s="6" t="s">
        <v>14</v>
      </c>
      <c r="AS1164" s="6" t="s">
        <v>15</v>
      </c>
      <c r="AX1164" s="6" t="s">
        <v>19</v>
      </c>
      <c r="BC1164" s="6" t="s">
        <v>17</v>
      </c>
      <c r="BH1164" s="6" t="s">
        <v>20</v>
      </c>
      <c r="BM1164" s="6" t="s">
        <v>18</v>
      </c>
      <c r="BQ1164" s="26" t="s">
        <v>16</v>
      </c>
      <c r="BR1164" s="26"/>
      <c r="BS1164" s="21"/>
      <c r="BT1164" s="21"/>
      <c r="BU1164" s="21"/>
      <c r="BV1164" s="21"/>
      <c r="BW1164" s="26" t="s">
        <v>21</v>
      </c>
      <c r="BX1164" s="21"/>
      <c r="BY1164" s="21"/>
    </row>
    <row r="1165" spans="2:86" ht="18.600000000000001" customHeight="1" thickBot="1">
      <c r="B1165" s="11"/>
      <c r="D1165" s="266" t="s">
        <v>113</v>
      </c>
      <c r="E1165" s="267"/>
      <c r="F1165" s="268" t="s">
        <v>114</v>
      </c>
      <c r="G1165" s="269"/>
      <c r="H1165" s="237"/>
      <c r="I1165" s="262" t="s">
        <v>0</v>
      </c>
      <c r="J1165" s="263"/>
      <c r="K1165" s="264" t="s">
        <v>1</v>
      </c>
      <c r="L1165" s="265"/>
      <c r="M1165" s="21"/>
      <c r="N1165" s="262" t="s">
        <v>115</v>
      </c>
      <c r="O1165" s="263"/>
      <c r="P1165" s="264" t="s">
        <v>116</v>
      </c>
      <c r="Q1165" s="265"/>
      <c r="R1165" s="21"/>
      <c r="S1165" s="266" t="s">
        <v>117</v>
      </c>
      <c r="T1165" s="267"/>
      <c r="U1165" s="268" t="s">
        <v>118</v>
      </c>
      <c r="V1165" s="269"/>
      <c r="W1165" s="20"/>
      <c r="X1165" s="262" t="s">
        <v>119</v>
      </c>
      <c r="Y1165" s="263"/>
      <c r="Z1165" s="264" t="s">
        <v>120</v>
      </c>
      <c r="AA1165" s="265"/>
      <c r="AB1165" s="20"/>
      <c r="AC1165" s="262" t="s">
        <v>121</v>
      </c>
      <c r="AD1165" s="263"/>
      <c r="AE1165" s="264" t="s">
        <v>7</v>
      </c>
      <c r="AF1165" s="265"/>
      <c r="AG1165" s="20"/>
      <c r="AH1165" s="262" t="s">
        <v>122</v>
      </c>
      <c r="AI1165" s="263"/>
      <c r="AJ1165" s="264" t="s">
        <v>123</v>
      </c>
      <c r="AK1165" s="265"/>
      <c r="AL1165" s="20"/>
      <c r="AM1165" s="266" t="s">
        <v>124</v>
      </c>
      <c r="AN1165" s="267"/>
      <c r="AO1165" s="268" t="s">
        <v>125</v>
      </c>
      <c r="AP1165" s="269"/>
      <c r="AQ1165" s="21"/>
      <c r="AR1165" s="262" t="s">
        <v>126</v>
      </c>
      <c r="AS1165" s="263"/>
      <c r="AT1165" s="264" t="s">
        <v>2</v>
      </c>
      <c r="AU1165" s="265"/>
      <c r="AV1165" s="41"/>
      <c r="AW1165" s="262" t="s">
        <v>127</v>
      </c>
      <c r="AX1165" s="263"/>
      <c r="AY1165" s="264" t="s">
        <v>128</v>
      </c>
      <c r="AZ1165" s="265"/>
      <c r="BA1165" s="20"/>
      <c r="BB1165" s="262" t="s">
        <v>129</v>
      </c>
      <c r="BC1165" s="263"/>
      <c r="BD1165" s="264" t="s">
        <v>130</v>
      </c>
      <c r="BE1165" s="265"/>
      <c r="BF1165" s="41"/>
      <c r="BG1165" s="266" t="s">
        <v>131</v>
      </c>
      <c r="BH1165" s="267"/>
      <c r="BI1165" s="268" t="s">
        <v>132</v>
      </c>
      <c r="BJ1165" s="269"/>
      <c r="BK1165" s="41"/>
      <c r="BL1165" s="262" t="s">
        <v>133</v>
      </c>
      <c r="BM1165" s="263"/>
      <c r="BN1165" s="264" t="s">
        <v>134</v>
      </c>
      <c r="BO1165" s="265"/>
      <c r="BP1165" s="41"/>
      <c r="BQ1165" s="262" t="s">
        <v>135</v>
      </c>
      <c r="BR1165" s="263"/>
      <c r="BS1165" s="264" t="s">
        <v>136</v>
      </c>
      <c r="BT1165" s="265"/>
      <c r="BU1165" s="20"/>
      <c r="BV1165" s="262" t="s">
        <v>137</v>
      </c>
      <c r="BW1165" s="263"/>
      <c r="BX1165" s="264" t="s">
        <v>138</v>
      </c>
      <c r="BY1165" s="265"/>
      <c r="CA1165" s="27" t="s">
        <v>8</v>
      </c>
      <c r="CC1165" s="113" t="s">
        <v>74</v>
      </c>
      <c r="CD1165" s="13"/>
      <c r="CE1165" s="33"/>
      <c r="CF1165" s="33"/>
      <c r="CG1165" s="33"/>
      <c r="CH1165" s="33"/>
    </row>
    <row r="1166" spans="2:86" ht="18.600000000000001" customHeight="1" thickTop="1" thickBot="1">
      <c r="B1166" s="37">
        <v>3.34</v>
      </c>
      <c r="D1166" s="1">
        <v>1</v>
      </c>
      <c r="E1166" s="7">
        <v>0</v>
      </c>
      <c r="F1166" s="2">
        <v>0</v>
      </c>
      <c r="G1166" s="8">
        <v>0</v>
      </c>
      <c r="I1166" s="1">
        <v>1</v>
      </c>
      <c r="J1166" s="9">
        <v>0</v>
      </c>
      <c r="K1166" s="2">
        <v>0</v>
      </c>
      <c r="L1166" s="8">
        <f t="shared" ref="L1166:L1229" si="11051">IF(0=(1-$J$9*$K$9*$B1166^2),10^18,$B1166*$K$9/(1-$J$9*$K$9*$B1166^2))</f>
        <v>-2.5187765303274103</v>
      </c>
      <c r="N1166" s="1">
        <f t="shared" ref="N1166" si="11052">D1166*I1166+F1166*I1169-E1166*J1166-G1166*J1169</f>
        <v>1</v>
      </c>
      <c r="O1166" s="9">
        <f t="shared" ref="O1166" si="11053">(D1166*J1166+E1166*I1166+F1166*J1169+G1166*I1169)</f>
        <v>0</v>
      </c>
      <c r="P1166" s="2">
        <f t="shared" ref="P1166" si="11054">D1166*K1166+F1166*K1169-E1166*L1166-G1166*L1169</f>
        <v>0</v>
      </c>
      <c r="Q1166" s="8">
        <f t="shared" ref="Q1166" si="11055">(D1166*L1166+E1166*K1166+F1166*L1169+G1166*K1169)</f>
        <v>-2.5187765303274103</v>
      </c>
      <c r="S1166" s="1">
        <v>1</v>
      </c>
      <c r="T1166" s="7">
        <v>0</v>
      </c>
      <c r="U1166" s="2">
        <v>0</v>
      </c>
      <c r="V1166" s="8">
        <v>0</v>
      </c>
      <c r="X1166" s="1">
        <f t="shared" ref="X1166" si="11056">N1166*S1166+P1166*S1169-O1166*T1166-Q1166*T1169</f>
        <v>13.714134080747943</v>
      </c>
      <c r="Y1166" s="9">
        <f t="shared" ref="Y1166" si="11057">(N1166*T1166+O1166*S1166+P1166*T1169+Q1166*S1169)</f>
        <v>0</v>
      </c>
      <c r="Z1166" s="2">
        <f t="shared" ref="Z1166" si="11058">N1166*U1166+P1166*U1169-O1166*V1166-Q1166*V1169</f>
        <v>0</v>
      </c>
      <c r="AA1166" s="8">
        <f t="shared" ref="AA1166" si="11059">(N1166*V1166+O1166*U1166+P1166*V1169+Q1166*U1169)</f>
        <v>-2.5187765303274103</v>
      </c>
      <c r="AB1166" s="20"/>
      <c r="AC1166" s="1">
        <v>1</v>
      </c>
      <c r="AD1166" s="9">
        <v>0</v>
      </c>
      <c r="AE1166" s="2">
        <v>0</v>
      </c>
      <c r="AF1166" s="8">
        <f t="shared" ref="AF1166:AF1229" si="11060">IF(0=(1-$AE$9*$AD$9*$B1166^2),10^18,$B1166*$AE$9/(1-$AE$9*$AD$9*$B1166^2))</f>
        <v>-0.33747272492840641</v>
      </c>
      <c r="AH1166" s="1">
        <f t="shared" ref="AH1166" si="11061">X1166*AC1166+Z1166*AC1169-Y1166*AD1166-AA1166*AD1169</f>
        <v>13.714134080747943</v>
      </c>
      <c r="AI1166" s="9">
        <f t="shared" ref="AI1166" si="11062">(X1166*AD1166+Y1166*AC1166+Z1166*AD1169+AA1166*AC1169)</f>
        <v>0</v>
      </c>
      <c r="AJ1166" s="2">
        <f t="shared" ref="AJ1166" si="11063">X1166*AE1166+Z1166*AE1169-Y1166*AF1166-AA1166*AF1169</f>
        <v>0</v>
      </c>
      <c r="AK1166" s="8">
        <f t="shared" ref="AK1166" si="11064">(X1166*AF1166+Y1166*AE1166+Z1166*AF1169+AA1166*AE1169)</f>
        <v>-7.1469227285909449</v>
      </c>
      <c r="AM1166" s="1">
        <v>1</v>
      </c>
      <c r="AN1166" s="7">
        <v>0</v>
      </c>
      <c r="AO1166" s="2">
        <v>0</v>
      </c>
      <c r="AP1166" s="8">
        <v>0</v>
      </c>
      <c r="AR1166" s="1">
        <f t="shared" ref="AR1166" si="11065">AH1166*AM1166+AJ1166*AM1169-AI1166*AN1166-AK1166*AN1169</f>
        <v>44.216142541810257</v>
      </c>
      <c r="AS1166" s="9">
        <f t="shared" ref="AS1166" si="11066">(AH1166*AN1166+AI1166*AM1166+AJ1166*AN1169+AK1166*AM1169)</f>
        <v>0</v>
      </c>
      <c r="AT1166" s="2">
        <f t="shared" ref="AT1166" si="11067">AH1166*AO1166+AJ1166*AO1169-AI1166*AP1166-AK1166*AP1169</f>
        <v>0</v>
      </c>
      <c r="AU1166" s="8">
        <f t="shared" ref="AU1166" si="11068">(AH1166*AP1166+AI1166*AO1166+AJ1166*AP1169+AK1166*AO1169)</f>
        <v>-7.1469227285909449</v>
      </c>
      <c r="AV1166" s="20"/>
      <c r="AW1166" s="1">
        <v>1</v>
      </c>
      <c r="AX1166" s="9">
        <v>0</v>
      </c>
      <c r="AY1166" s="2">
        <v>0</v>
      </c>
      <c r="AZ1166" s="8">
        <f t="shared" ref="AZ1166:AZ1229" si="11069">IF(0=(1-$AX$9*$AY$9*$B1166^2),10^18,$B1166*$AY$9/(1-$AX$9*$AY$9*$B1166^2))</f>
        <v>-0.49876403752012816</v>
      </c>
      <c r="BB1166" s="1">
        <f t="shared" ref="BB1166" si="11070">AR1166*AW1166+AT1166*AW1169-AS1166*AX1166-AU1166*AX1169</f>
        <v>44.216142541810257</v>
      </c>
      <c r="BC1166" s="9">
        <f t="shared" ref="BC1166" si="11071">(AR1166*AX1166+AS1166*AW1166+AT1166*AX1169+AU1166*AW1169)</f>
        <v>0</v>
      </c>
      <c r="BD1166" s="2">
        <f t="shared" ref="BD1166" si="11072">AR1166*AY1166+AT1166*AY1169-AS1166*AZ1166-AU1166*AZ1169</f>
        <v>0</v>
      </c>
      <c r="BE1166" s="8">
        <f t="shared" ref="BE1166" si="11073">(AR1166*AZ1166+AS1166*AY1166+AT1166*AZ1169+AU1166*AY1169)</f>
        <v>-29.20034450630973</v>
      </c>
      <c r="BG1166" s="1">
        <v>1</v>
      </c>
      <c r="BH1166" s="7">
        <v>0</v>
      </c>
      <c r="BI1166" s="2">
        <v>0</v>
      </c>
      <c r="BJ1166" s="8">
        <v>0</v>
      </c>
      <c r="BK1166" s="20"/>
      <c r="BL1166" s="1">
        <f t="shared" ref="BL1166" si="11074">BB1166*BG1166+BD1166*BG1169-BC1166*BH1166-BE1166*BH1169</f>
        <v>125.75051248610852</v>
      </c>
      <c r="BM1166" s="9">
        <f t="shared" ref="BM1166" si="11075">(BB1166*BH1166+BC1166*BG1166+BD1166*BH1169+BE1166*BG1169)</f>
        <v>0</v>
      </c>
      <c r="BN1166" s="2">
        <f t="shared" ref="BN1166" si="11076">BB1166*BI1166+BD1166*BI1169-BC1166*BJ1166-BE1166*BJ1169</f>
        <v>0</v>
      </c>
      <c r="BO1166" s="8">
        <f t="shared" ref="BO1166" si="11077">(BB1166*BJ1166+BC1166*BI1166+BD1166*BJ1169+BE1166*BI1169)</f>
        <v>-29.20034450630973</v>
      </c>
      <c r="BP1166" s="20"/>
      <c r="BQ1166" s="16">
        <v>1</v>
      </c>
      <c r="BR1166" s="23">
        <v>0</v>
      </c>
      <c r="BS1166" s="14">
        <v>0</v>
      </c>
      <c r="BT1166" s="22">
        <v>0</v>
      </c>
      <c r="BV1166" s="1">
        <f t="shared" ref="BV1166" si="11078">BL1166*BQ1166+BN1166*BQ1169-BM1166*BR1166-BO1166*BR1169</f>
        <v>125.75051248610852</v>
      </c>
      <c r="BW1166" s="9">
        <f t="shared" ref="BW1166" si="11079">(BL1166*BR1166+BM1166*BQ1166+BN1166*BR1169+BO1166*BQ1169)</f>
        <v>-29.20034450630973</v>
      </c>
      <c r="BX1166" s="2">
        <f t="shared" ref="BX1166" si="11080">BL1166*BS1166+BN1166*BS1169-BM1166*BT1166-BO1166*BT1169</f>
        <v>0</v>
      </c>
      <c r="BY1166" s="8">
        <f t="shared" ref="BY1166" si="11081">(BL1166*BT1166+BM1166*BS1166+BN1166*BT1169+BO1166*BS1169)</f>
        <v>-29.20034450630973</v>
      </c>
      <c r="CA1166" s="28">
        <f t="shared" ref="CA1166" si="11082">20*LOG(((1+$BR$9)/$BR$9)/((BV1166+BV1169)^2+(BW1166+BW1169)^2)^0.5)</f>
        <v>-49.107569183661923</v>
      </c>
      <c r="CC1166" s="114">
        <f t="shared" ref="CC1166" si="11083">((BV1166^2+BW1166^2)^0.5)/((BV1169^2+BW1169^2)^0.5)</f>
        <v>0.23222681759524019</v>
      </c>
      <c r="CD1166" s="13"/>
      <c r="CE1166" s="33"/>
      <c r="CF1166" s="33"/>
      <c r="CG1166" s="33"/>
      <c r="CH1166" s="33"/>
    </row>
    <row r="1167" spans="2:86" ht="18.600000000000001" customHeight="1" thickBot="1">
      <c r="D1167" s="3"/>
      <c r="G1167" s="4"/>
      <c r="I1167" s="3"/>
      <c r="L1167" s="4"/>
      <c r="N1167" s="3"/>
      <c r="Q1167" s="4"/>
      <c r="S1167" s="3"/>
      <c r="V1167" s="4"/>
      <c r="X1167" s="3"/>
      <c r="AA1167" s="4"/>
      <c r="AC1167" s="3"/>
      <c r="AF1167" s="4"/>
      <c r="AH1167" s="3"/>
      <c r="AK1167" s="4"/>
      <c r="AM1167" s="3"/>
      <c r="AP1167" s="4"/>
      <c r="AR1167" s="3"/>
      <c r="AU1167" s="4"/>
      <c r="AW1167" s="3"/>
      <c r="AZ1167" s="4"/>
      <c r="BB1167" s="3"/>
      <c r="BE1167" s="4"/>
      <c r="BG1167" s="3"/>
      <c r="BJ1167" s="4"/>
      <c r="BL1167" s="3"/>
      <c r="BO1167" s="4"/>
      <c r="BQ1167" s="16"/>
      <c r="BR1167" s="14"/>
      <c r="BS1167" s="14"/>
      <c r="BT1167" s="17"/>
      <c r="BV1167" s="3"/>
      <c r="BY1167" s="4"/>
      <c r="CC1167" s="115"/>
      <c r="CD1167" s="13"/>
      <c r="CE1167" s="33"/>
      <c r="CF1167" s="33"/>
      <c r="CG1167" s="33"/>
      <c r="CH1167" s="33"/>
    </row>
    <row r="1168" spans="2:86" ht="18.600000000000001" customHeight="1" thickBot="1">
      <c r="D1168" s="271" t="s">
        <v>141</v>
      </c>
      <c r="E1168" s="272"/>
      <c r="F1168" s="273" t="s">
        <v>142</v>
      </c>
      <c r="G1168" s="274"/>
      <c r="H1168" s="237"/>
      <c r="I1168" s="271" t="s">
        <v>143</v>
      </c>
      <c r="J1168" s="272"/>
      <c r="K1168" s="273" t="s">
        <v>144</v>
      </c>
      <c r="L1168" s="274"/>
      <c r="N1168" s="262" t="s">
        <v>145</v>
      </c>
      <c r="O1168" s="263"/>
      <c r="P1168" s="264" t="s">
        <v>146</v>
      </c>
      <c r="Q1168" s="265"/>
      <c r="S1168" s="271" t="s">
        <v>147</v>
      </c>
      <c r="T1168" s="272"/>
      <c r="U1168" s="273" t="s">
        <v>148</v>
      </c>
      <c r="V1168" s="274"/>
      <c r="W1168" s="20"/>
      <c r="X1168" s="262" t="s">
        <v>149</v>
      </c>
      <c r="Y1168" s="263"/>
      <c r="Z1168" s="264" t="s">
        <v>150</v>
      </c>
      <c r="AA1168" s="265"/>
      <c r="AB1168" s="20"/>
      <c r="AC1168" s="271" t="s">
        <v>151</v>
      </c>
      <c r="AD1168" s="272"/>
      <c r="AE1168" s="273" t="s">
        <v>152</v>
      </c>
      <c r="AF1168" s="274"/>
      <c r="AG1168" s="20"/>
      <c r="AH1168" s="262" t="s">
        <v>153</v>
      </c>
      <c r="AI1168" s="263"/>
      <c r="AJ1168" s="264" t="s">
        <v>154</v>
      </c>
      <c r="AK1168" s="265"/>
      <c r="AL1168" s="20"/>
      <c r="AM1168" s="271" t="s">
        <v>155</v>
      </c>
      <c r="AN1168" s="272"/>
      <c r="AO1168" s="273" t="s">
        <v>156</v>
      </c>
      <c r="AP1168" s="274"/>
      <c r="AR1168" s="262" t="s">
        <v>157</v>
      </c>
      <c r="AS1168" s="263"/>
      <c r="AT1168" s="264" t="s">
        <v>158</v>
      </c>
      <c r="AU1168" s="265"/>
      <c r="AV1168" s="41"/>
      <c r="AW1168" s="271" t="s">
        <v>159</v>
      </c>
      <c r="AX1168" s="272"/>
      <c r="AY1168" s="273" t="s">
        <v>160</v>
      </c>
      <c r="AZ1168" s="274"/>
      <c r="BA1168" s="20"/>
      <c r="BB1168" s="262" t="s">
        <v>161</v>
      </c>
      <c r="BC1168" s="263"/>
      <c r="BD1168" s="264" t="s">
        <v>162</v>
      </c>
      <c r="BE1168" s="265"/>
      <c r="BF1168" s="41"/>
      <c r="BG1168" s="271" t="s">
        <v>163</v>
      </c>
      <c r="BH1168" s="272"/>
      <c r="BI1168" s="273" t="s">
        <v>164</v>
      </c>
      <c r="BJ1168" s="274"/>
      <c r="BK1168" s="41"/>
      <c r="BL1168" s="262" t="s">
        <v>165</v>
      </c>
      <c r="BM1168" s="263"/>
      <c r="BN1168" s="264" t="s">
        <v>166</v>
      </c>
      <c r="BO1168" s="265"/>
      <c r="BP1168" s="41"/>
      <c r="BQ1168" s="271" t="s">
        <v>167</v>
      </c>
      <c r="BR1168" s="272"/>
      <c r="BS1168" s="273" t="s">
        <v>168</v>
      </c>
      <c r="BT1168" s="274"/>
      <c r="BU1168" s="20"/>
      <c r="BV1168" s="262" t="s">
        <v>169</v>
      </c>
      <c r="BW1168" s="263"/>
      <c r="BX1168" s="264" t="s">
        <v>170</v>
      </c>
      <c r="BY1168" s="265"/>
      <c r="CA1168" s="55" t="s">
        <v>35</v>
      </c>
      <c r="CC1168" s="116" t="s">
        <v>75</v>
      </c>
      <c r="CD1168" s="13"/>
      <c r="CE1168" s="33"/>
      <c r="CF1168" s="33"/>
      <c r="CG1168" s="33"/>
      <c r="CH1168" s="33"/>
    </row>
    <row r="1169" spans="2:86" ht="18.600000000000001" customHeight="1" thickTop="1" thickBot="1">
      <c r="D1169" s="1">
        <v>0</v>
      </c>
      <c r="E1169" s="9">
        <f t="shared" ref="E1169" si="11084">$E$9*$B1166</f>
        <v>3.9305120000000002</v>
      </c>
      <c r="F1169" s="2">
        <v>1</v>
      </c>
      <c r="G1169" s="8">
        <v>0</v>
      </c>
      <c r="I1169" s="1">
        <v>0</v>
      </c>
      <c r="J1169" s="9">
        <v>0</v>
      </c>
      <c r="K1169" s="2">
        <v>1</v>
      </c>
      <c r="L1169" s="8">
        <v>0</v>
      </c>
      <c r="N1169" s="1">
        <f t="shared" ref="N1169" si="11085">D1169*I1166+F1169*I1169-E1169*J1166-G1169*J1169</f>
        <v>0</v>
      </c>
      <c r="O1169" s="9">
        <f t="shared" ref="O1169" si="11086">(D1169*J1166+E1169*I1166+F1169*J1169+G1169*I1169)</f>
        <v>3.9305120000000002</v>
      </c>
      <c r="P1169" s="2">
        <f t="shared" ref="P1169" si="11087">D1169*K1166+F1169*K1169-E1169*L1166-G1169*L1169</f>
        <v>10.900081377770251</v>
      </c>
      <c r="Q1169" s="8">
        <f t="shared" ref="Q1169" si="11088">(D1169*L1166+E1169*K1166+F1169*L1169+G1169*K1169)</f>
        <v>0</v>
      </c>
      <c r="S1169" s="1">
        <v>0</v>
      </c>
      <c r="T1169" s="9">
        <f t="shared" ref="T1169" si="11089">$T$9*$B1166</f>
        <v>5.0477420000000004</v>
      </c>
      <c r="U1169" s="2">
        <v>1</v>
      </c>
      <c r="V1169" s="8">
        <v>0</v>
      </c>
      <c r="X1169" s="1">
        <f t="shared" ref="X1169" si="11090">N1169*S1166+P1169*S1169-O1169*T1166-Q1169*T1169</f>
        <v>0</v>
      </c>
      <c r="Y1169" s="9">
        <f t="shared" ref="Y1169" si="11091">(N1169*T1166+O1169*S1166+P1169*T1169+Q1169*S1169)</f>
        <v>58.951310573988764</v>
      </c>
      <c r="Z1169" s="2">
        <f t="shared" ref="Z1169" si="11092">N1169*U1166+P1169*U1169-O1169*V1166-Q1169*V1169</f>
        <v>10.900081377770251</v>
      </c>
      <c r="AA1169" s="8">
        <f t="shared" ref="AA1169" si="11093">(N1169*V1166+O1169*U1166+P1169*V1169+Q1169*U1169)</f>
        <v>0</v>
      </c>
      <c r="AB1169" s="20"/>
      <c r="AC1169" s="1">
        <v>0</v>
      </c>
      <c r="AD1169" s="9">
        <v>0</v>
      </c>
      <c r="AE1169" s="2">
        <v>1</v>
      </c>
      <c r="AF1169" s="8">
        <v>0</v>
      </c>
      <c r="AH1169" s="1">
        <f t="shared" ref="AH1169" si="11094">X1169*AC1166+Z1169*AC1169-Y1169*AD1166-AA1169*AD1169</f>
        <v>0</v>
      </c>
      <c r="AI1169" s="9">
        <f t="shared" ref="AI1169" si="11095">(X1169*AD1166+Y1169*AC1166+Z1169*AD1169+AA1169*AC1169)</f>
        <v>58.951310573988764</v>
      </c>
      <c r="AJ1169" s="2">
        <f t="shared" ref="AJ1169" si="11096">X1169*AE1166+Z1169*AE1169-Y1169*AF1166-AA1169*AF1169</f>
        <v>30.794540795275019</v>
      </c>
      <c r="AK1169" s="8">
        <f t="shared" ref="AK1169" si="11097">(X1169*AF1166+Y1169*AE1166+Z1169*AF1169+AA1169*AE1169)</f>
        <v>0</v>
      </c>
      <c r="AM1169" s="1">
        <v>0</v>
      </c>
      <c r="AN1169" s="9">
        <f t="shared" ref="AN1169" si="11098">$AN$9*$B1166</f>
        <v>4.2678519999999995</v>
      </c>
      <c r="AO1169" s="2">
        <v>1</v>
      </c>
      <c r="AP1169" s="8">
        <v>0</v>
      </c>
      <c r="AR1169" s="1">
        <f t="shared" ref="AR1169" si="11099">AH1169*AM1166+AJ1169*AM1169-AI1169*AN1166-AK1169*AN1169</f>
        <v>0</v>
      </c>
      <c r="AS1169" s="9">
        <f t="shared" ref="AS1169" si="11100">(AH1169*AN1166+AI1169*AM1166+AJ1169*AN1169+AK1169*AM1169)</f>
        <v>190.37785309618482</v>
      </c>
      <c r="AT1169" s="2">
        <f t="shared" ref="AT1169" si="11101">AH1169*AO1166+AJ1169*AO1169-AI1169*AP1166-AK1169*AP1169</f>
        <v>30.794540795275019</v>
      </c>
      <c r="AU1169" s="8">
        <f t="shared" ref="AU1169" si="11102">(AH1169*AP1166+AI1169*AO1166+AJ1169*AP1169+AK1169*AO1169)</f>
        <v>0</v>
      </c>
      <c r="AV1169" s="20"/>
      <c r="AW1169" s="1">
        <v>0</v>
      </c>
      <c r="AX1169" s="9">
        <v>0</v>
      </c>
      <c r="AY1169" s="2">
        <v>1</v>
      </c>
      <c r="AZ1169" s="8">
        <v>0</v>
      </c>
      <c r="BB1169" s="1">
        <f t="shared" ref="BB1169" si="11103">AR1169*AW1166+AT1169*AW1169-AS1169*AX1166-AU1169*AX1169</f>
        <v>0</v>
      </c>
      <c r="BC1169" s="9">
        <f t="shared" ref="BC1169" si="11104">(AR1169*AX1166+AS1169*AW1166+AT1169*AX1169+AU1169*AW1169)</f>
        <v>190.37785309618482</v>
      </c>
      <c r="BD1169" s="2">
        <f t="shared" ref="BD1169" si="11105">AR1169*AY1166+AT1169*AY1169-AS1169*AZ1166-AU1169*AZ1169</f>
        <v>125.74816745994198</v>
      </c>
      <c r="BE1169" s="8">
        <f t="shared" ref="BE1169" si="11106">(AR1169*AZ1166+AS1169*AY1166+AT1169*AZ1169+AU1169*AY1169)</f>
        <v>0</v>
      </c>
      <c r="BG1169" s="1">
        <v>0</v>
      </c>
      <c r="BH1169" s="9">
        <f t="shared" ref="BH1169" si="11107">$BH$9*$B1166</f>
        <v>2.7922399999999996</v>
      </c>
      <c r="BI1169" s="2">
        <v>1</v>
      </c>
      <c r="BJ1169" s="8">
        <v>0</v>
      </c>
      <c r="BK1169" s="20"/>
      <c r="BL1169" s="1">
        <f t="shared" ref="BL1169" si="11108">BB1169*BG1166+BD1169*BG1169-BC1169*BH1166-BE1169*BH1169</f>
        <v>0</v>
      </c>
      <c r="BM1169" s="9">
        <f t="shared" ref="BM1169" si="11109">(BB1169*BH1166+BC1169*BG1166+BD1169*BH1169+BE1169*BG1169)</f>
        <v>541.49691620453314</v>
      </c>
      <c r="BN1169" s="2">
        <f t="shared" ref="BN1169" si="11110">BB1169*BI1166+BD1169*BI1169-BC1169*BJ1166-BE1169*BJ1169</f>
        <v>125.74816745994198</v>
      </c>
      <c r="BO1169" s="8">
        <f t="shared" ref="BO1169" si="11111">(BB1169*BJ1166+BC1169*BI1166+BD1169*BJ1169+BE1169*BI1169)</f>
        <v>0</v>
      </c>
      <c r="BP1169" s="20"/>
      <c r="BQ1169" s="18">
        <f t="shared" ref="BQ1169:BQ1232" si="11112">1/$BR$9</f>
        <v>1</v>
      </c>
      <c r="BR1169" s="25">
        <v>0</v>
      </c>
      <c r="BS1169" s="19">
        <v>1</v>
      </c>
      <c r="BT1169" s="24">
        <v>0</v>
      </c>
      <c r="BV1169" s="1">
        <f t="shared" ref="BV1169" si="11113">BL1169*BQ1166+BN1169*BQ1169-BM1169*BR1166-BO1169*BR1169</f>
        <v>125.74816745994198</v>
      </c>
      <c r="BW1169" s="9">
        <f t="shared" ref="BW1169" si="11114">(BL1169*BR1166+BM1169*BQ1166+BN1169*BR1169+BO1169*BQ1169)</f>
        <v>541.49691620453314</v>
      </c>
      <c r="BX1169" s="2">
        <f t="shared" ref="BX1169" si="11115">BL1169*BS1166+BN1169*BS1169-BM1169*BT1166-BO1169*BT1169</f>
        <v>125.74816745994198</v>
      </c>
      <c r="BY1169" s="8">
        <f t="shared" ref="BY1169" si="11116">(BL1169*BT1166+BM1169*BS1166+BN1169*BT1169+BO1169*BS1169)</f>
        <v>0</v>
      </c>
      <c r="CA1169" s="56">
        <f t="shared" ref="CA1169" si="11117">(180/PI())*ATAN(-1*(BW1166+BW1169)/(BV1166+BV1169))</f>
        <v>-63.852470625388186</v>
      </c>
      <c r="CC1169" s="117">
        <f t="shared" ref="CC1169" si="11118">20*LOG(((1-(10^(CA1166/20)^2)*(1-((1-CC1166)/(1+CC1166))^2))^0.5))</f>
        <v>-3.2630225402115319E-5</v>
      </c>
      <c r="CD1169" s="13"/>
      <c r="CE1169" s="33"/>
      <c r="CF1169" s="33"/>
      <c r="CG1169" s="33"/>
      <c r="CH1169" s="33"/>
    </row>
    <row r="1170" spans="2:86" ht="18.600000000000001" customHeight="1"/>
    <row r="1171" spans="2:86" ht="18.600000000000001" customHeight="1" thickBot="1">
      <c r="E1171" s="6" t="s">
        <v>3</v>
      </c>
      <c r="J1171" s="6" t="s">
        <v>5</v>
      </c>
      <c r="O1171" s="6" t="s">
        <v>10</v>
      </c>
      <c r="T1171" s="6" t="s">
        <v>6</v>
      </c>
      <c r="Y1171" s="6" t="s">
        <v>11</v>
      </c>
      <c r="AD1171" s="6" t="s">
        <v>12</v>
      </c>
      <c r="AI1171" s="6" t="s">
        <v>13</v>
      </c>
      <c r="AN1171" s="6" t="s">
        <v>14</v>
      </c>
      <c r="AS1171" s="6" t="s">
        <v>15</v>
      </c>
      <c r="AX1171" s="6" t="s">
        <v>19</v>
      </c>
      <c r="BC1171" s="6" t="s">
        <v>17</v>
      </c>
      <c r="BH1171" s="6" t="s">
        <v>20</v>
      </c>
      <c r="BM1171" s="6" t="s">
        <v>18</v>
      </c>
      <c r="BQ1171" s="26" t="s">
        <v>16</v>
      </c>
      <c r="BR1171" s="26"/>
      <c r="BS1171" s="21"/>
      <c r="BT1171" s="21"/>
      <c r="BU1171" s="21"/>
      <c r="BV1171" s="21"/>
      <c r="BW1171" s="26" t="s">
        <v>21</v>
      </c>
      <c r="BX1171" s="21"/>
      <c r="BY1171" s="21"/>
    </row>
    <row r="1172" spans="2:86" ht="18.600000000000001" customHeight="1" thickBot="1">
      <c r="B1172" s="11"/>
      <c r="D1172" s="266" t="s">
        <v>113</v>
      </c>
      <c r="E1172" s="267"/>
      <c r="F1172" s="268" t="s">
        <v>114</v>
      </c>
      <c r="G1172" s="269"/>
      <c r="H1172" s="237"/>
      <c r="I1172" s="262" t="s">
        <v>0</v>
      </c>
      <c r="J1172" s="263"/>
      <c r="K1172" s="264" t="s">
        <v>1</v>
      </c>
      <c r="L1172" s="265"/>
      <c r="M1172" s="21"/>
      <c r="N1172" s="262" t="s">
        <v>115</v>
      </c>
      <c r="O1172" s="263"/>
      <c r="P1172" s="264" t="s">
        <v>116</v>
      </c>
      <c r="Q1172" s="265"/>
      <c r="R1172" s="21"/>
      <c r="S1172" s="266" t="s">
        <v>117</v>
      </c>
      <c r="T1172" s="267"/>
      <c r="U1172" s="268" t="s">
        <v>118</v>
      </c>
      <c r="V1172" s="269"/>
      <c r="W1172" s="20"/>
      <c r="X1172" s="262" t="s">
        <v>119</v>
      </c>
      <c r="Y1172" s="263"/>
      <c r="Z1172" s="264" t="s">
        <v>120</v>
      </c>
      <c r="AA1172" s="265"/>
      <c r="AB1172" s="20"/>
      <c r="AC1172" s="262" t="s">
        <v>121</v>
      </c>
      <c r="AD1172" s="263"/>
      <c r="AE1172" s="264" t="s">
        <v>7</v>
      </c>
      <c r="AF1172" s="265"/>
      <c r="AG1172" s="20"/>
      <c r="AH1172" s="262" t="s">
        <v>122</v>
      </c>
      <c r="AI1172" s="263"/>
      <c r="AJ1172" s="264" t="s">
        <v>123</v>
      </c>
      <c r="AK1172" s="265"/>
      <c r="AL1172" s="20"/>
      <c r="AM1172" s="266" t="s">
        <v>124</v>
      </c>
      <c r="AN1172" s="267"/>
      <c r="AO1172" s="268" t="s">
        <v>125</v>
      </c>
      <c r="AP1172" s="269"/>
      <c r="AQ1172" s="21"/>
      <c r="AR1172" s="262" t="s">
        <v>126</v>
      </c>
      <c r="AS1172" s="263"/>
      <c r="AT1172" s="264" t="s">
        <v>2</v>
      </c>
      <c r="AU1172" s="265"/>
      <c r="AV1172" s="41"/>
      <c r="AW1172" s="262" t="s">
        <v>127</v>
      </c>
      <c r="AX1172" s="263"/>
      <c r="AY1172" s="264" t="s">
        <v>128</v>
      </c>
      <c r="AZ1172" s="265"/>
      <c r="BA1172" s="20"/>
      <c r="BB1172" s="262" t="s">
        <v>129</v>
      </c>
      <c r="BC1172" s="263"/>
      <c r="BD1172" s="264" t="s">
        <v>130</v>
      </c>
      <c r="BE1172" s="265"/>
      <c r="BF1172" s="41"/>
      <c r="BG1172" s="266" t="s">
        <v>131</v>
      </c>
      <c r="BH1172" s="267"/>
      <c r="BI1172" s="268" t="s">
        <v>132</v>
      </c>
      <c r="BJ1172" s="269"/>
      <c r="BK1172" s="41"/>
      <c r="BL1172" s="262" t="s">
        <v>133</v>
      </c>
      <c r="BM1172" s="263"/>
      <c r="BN1172" s="264" t="s">
        <v>134</v>
      </c>
      <c r="BO1172" s="265"/>
      <c r="BP1172" s="41"/>
      <c r="BQ1172" s="262" t="s">
        <v>135</v>
      </c>
      <c r="BR1172" s="263"/>
      <c r="BS1172" s="264" t="s">
        <v>136</v>
      </c>
      <c r="BT1172" s="265"/>
      <c r="BU1172" s="20"/>
      <c r="BV1172" s="262" t="s">
        <v>137</v>
      </c>
      <c r="BW1172" s="263"/>
      <c r="BX1172" s="264" t="s">
        <v>138</v>
      </c>
      <c r="BY1172" s="265"/>
      <c r="CA1172" s="27" t="s">
        <v>8</v>
      </c>
      <c r="CC1172" s="113" t="s">
        <v>74</v>
      </c>
      <c r="CD1172" s="13"/>
      <c r="CE1172" s="33"/>
      <c r="CF1172" s="33"/>
      <c r="CG1172" s="33"/>
      <c r="CH1172" s="33"/>
    </row>
    <row r="1173" spans="2:86" ht="18.600000000000001" customHeight="1" thickTop="1" thickBot="1">
      <c r="B1173" s="37">
        <v>3.36</v>
      </c>
      <c r="D1173" s="1">
        <v>1</v>
      </c>
      <c r="E1173" s="7">
        <v>0</v>
      </c>
      <c r="F1173" s="2">
        <v>0</v>
      </c>
      <c r="G1173" s="8">
        <v>0</v>
      </c>
      <c r="I1173" s="1">
        <v>1</v>
      </c>
      <c r="J1173" s="9">
        <v>0</v>
      </c>
      <c r="K1173" s="2">
        <v>0</v>
      </c>
      <c r="L1173" s="8">
        <f t="shared" ref="L1173:L1236" si="11119">IF(0=(1-$J$9*$K$9*$B1173^2),10^18,$B1173*$K$9/(1-$J$9*$K$9*$B1173^2))</f>
        <v>-2.4851644130968964</v>
      </c>
      <c r="N1173" s="1">
        <f t="shared" ref="N1173" si="11120">D1173*I1173+F1173*I1176-E1173*J1173-G1173*J1176</f>
        <v>1</v>
      </c>
      <c r="O1173" s="9">
        <f t="shared" ref="O1173" si="11121">(D1173*J1173+E1173*I1173+F1173*J1176+G1173*I1176)</f>
        <v>0</v>
      </c>
      <c r="P1173" s="2">
        <f t="shared" ref="P1173" si="11122">D1173*K1173+F1173*K1176-E1173*L1173-G1173*L1176</f>
        <v>0</v>
      </c>
      <c r="Q1173" s="8">
        <f t="shared" ref="Q1173" si="11123">(D1173*L1173+E1173*K1173+F1173*L1176+G1173*K1176)</f>
        <v>-2.4851644130968964</v>
      </c>
      <c r="S1173" s="1">
        <v>1</v>
      </c>
      <c r="T1173" s="7">
        <v>0</v>
      </c>
      <c r="U1173" s="2">
        <v>0</v>
      </c>
      <c r="V1173" s="8">
        <v>0</v>
      </c>
      <c r="X1173" s="1">
        <f t="shared" ref="X1173" si="11124">N1173*S1173+P1173*S1176-O1173*T1173-Q1173*T1176</f>
        <v>13.619585364444822</v>
      </c>
      <c r="Y1173" s="9">
        <f t="shared" ref="Y1173" si="11125">(N1173*T1173+O1173*S1173+P1173*T1176+Q1173*S1176)</f>
        <v>0</v>
      </c>
      <c r="Z1173" s="2">
        <f t="shared" ref="Z1173" si="11126">N1173*U1173+P1173*U1176-O1173*V1173-Q1173*V1176</f>
        <v>0</v>
      </c>
      <c r="AA1173" s="8">
        <f t="shared" ref="AA1173" si="11127">(N1173*V1173+O1173*U1173+P1173*V1176+Q1173*U1176)</f>
        <v>-2.4851644130968964</v>
      </c>
      <c r="AB1173" s="20"/>
      <c r="AC1173" s="1">
        <v>1</v>
      </c>
      <c r="AD1173" s="9">
        <v>0</v>
      </c>
      <c r="AE1173" s="2">
        <v>0</v>
      </c>
      <c r="AF1173" s="8">
        <f t="shared" ref="AF1173:AF1236" si="11128">IF(0=(1-$AE$9*$AD$9*$B1173^2),10^18,$B1173*$AE$9/(1-$AE$9*$AD$9*$B1173^2))</f>
        <v>-0.33490919638061656</v>
      </c>
      <c r="AH1173" s="1">
        <f t="shared" ref="AH1173" si="11129">X1173*AC1173+Z1173*AC1176-Y1173*AD1173-AA1173*AD1176</f>
        <v>13.619585364444822</v>
      </c>
      <c r="AI1173" s="9">
        <f t="shared" ref="AI1173" si="11130">(X1173*AD1173+Y1173*AC1173+Z1173*AD1176+AA1173*AC1176)</f>
        <v>0</v>
      </c>
      <c r="AJ1173" s="2">
        <f t="shared" ref="AJ1173" si="11131">X1173*AE1173+Z1173*AE1176-Y1173*AF1173-AA1173*AF1176</f>
        <v>0</v>
      </c>
      <c r="AK1173" s="8">
        <f t="shared" ref="AK1173" si="11132">(X1173*AF1173+Y1173*AE1173+Z1173*AF1176+AA1173*AE1176)</f>
        <v>-7.0464888025403187</v>
      </c>
      <c r="AM1173" s="1">
        <v>1</v>
      </c>
      <c r="AN1173" s="7">
        <v>0</v>
      </c>
      <c r="AO1173" s="2">
        <v>0</v>
      </c>
      <c r="AP1173" s="8">
        <v>0</v>
      </c>
      <c r="AR1173" s="1">
        <f t="shared" ref="AR1173" si="11133">AH1173*AM1173+AJ1173*AM1176-AI1173*AN1173-AK1173*AN1176</f>
        <v>43.873036761181851</v>
      </c>
      <c r="AS1173" s="9">
        <f t="shared" ref="AS1173" si="11134">(AH1173*AN1173+AI1173*AM1173+AJ1173*AN1176+AK1173*AM1176)</f>
        <v>0</v>
      </c>
      <c r="AT1173" s="2">
        <f t="shared" ref="AT1173" si="11135">AH1173*AO1173+AJ1173*AO1176-AI1173*AP1173-AK1173*AP1176</f>
        <v>0</v>
      </c>
      <c r="AU1173" s="8">
        <f t="shared" ref="AU1173" si="11136">(AH1173*AP1173+AI1173*AO1173+AJ1173*AP1176+AK1173*AO1176)</f>
        <v>-7.0464888025403187</v>
      </c>
      <c r="AV1173" s="20"/>
      <c r="AW1173" s="1">
        <v>1</v>
      </c>
      <c r="AX1173" s="9">
        <v>0</v>
      </c>
      <c r="AY1173" s="2">
        <v>0</v>
      </c>
      <c r="AZ1173" s="8">
        <f t="shared" ref="AZ1173:AZ1236" si="11137">IF(0=(1-$AX$9*$AY$9*$B1173^2),10^18,$B1173*$AY$9/(1-$AX$9*$AY$9*$B1173^2))</f>
        <v>-0.4947014837513064</v>
      </c>
      <c r="BB1173" s="1">
        <f t="shared" ref="BB1173" si="11138">AR1173*AW1173+AT1173*AW1176-AS1173*AX1173-AU1173*AX1176</f>
        <v>43.873036761181851</v>
      </c>
      <c r="BC1173" s="9">
        <f t="shared" ref="BC1173" si="11139">(AR1173*AX1173+AS1173*AW1173+AT1173*AX1176+AU1173*AW1176)</f>
        <v>0</v>
      </c>
      <c r="BD1173" s="2">
        <f t="shared" ref="BD1173" si="11140">AR1173*AY1173+AT1173*AY1176-AS1173*AZ1173-AU1173*AZ1176</f>
        <v>0</v>
      </c>
      <c r="BE1173" s="8">
        <f t="shared" ref="BE1173" si="11141">(AR1173*AZ1173+AS1173*AY1173+AT1173*AZ1176+AU1173*AY1176)</f>
        <v>-28.750545184972587</v>
      </c>
      <c r="BG1173" s="1">
        <v>1</v>
      </c>
      <c r="BH1173" s="7">
        <v>0</v>
      </c>
      <c r="BI1173" s="2">
        <v>0</v>
      </c>
      <c r="BJ1173" s="8">
        <v>0</v>
      </c>
      <c r="BK1173" s="20"/>
      <c r="BL1173" s="1">
        <f t="shared" ref="BL1173" si="11142">BB1173*BG1173+BD1173*BG1176-BC1173*BH1173-BE1173*BH1176</f>
        <v>124.63216816396245</v>
      </c>
      <c r="BM1173" s="9">
        <f t="shared" ref="BM1173" si="11143">(BB1173*BH1173+BC1173*BG1173+BD1173*BH1176+BE1173*BG1176)</f>
        <v>0</v>
      </c>
      <c r="BN1173" s="2">
        <f t="shared" ref="BN1173" si="11144">BB1173*BI1173+BD1173*BI1176-BC1173*BJ1173-BE1173*BJ1176</f>
        <v>0</v>
      </c>
      <c r="BO1173" s="8">
        <f t="shared" ref="BO1173" si="11145">(BB1173*BJ1173+BC1173*BI1173+BD1173*BJ1176+BE1173*BI1176)</f>
        <v>-28.750545184972587</v>
      </c>
      <c r="BP1173" s="20"/>
      <c r="BQ1173" s="16">
        <v>1</v>
      </c>
      <c r="BR1173" s="23">
        <v>0</v>
      </c>
      <c r="BS1173" s="14">
        <v>0</v>
      </c>
      <c r="BT1173" s="22">
        <v>0</v>
      </c>
      <c r="BV1173" s="1">
        <f t="shared" ref="BV1173" si="11146">BL1173*BQ1173+BN1173*BQ1176-BM1173*BR1173-BO1173*BR1176</f>
        <v>124.63216816396245</v>
      </c>
      <c r="BW1173" s="9">
        <f t="shared" ref="BW1173" si="11147">(BL1173*BR1173+BM1173*BQ1173+BN1173*BR1176+BO1173*BQ1176)</f>
        <v>-28.750545184972587</v>
      </c>
      <c r="BX1173" s="2">
        <f t="shared" ref="BX1173" si="11148">BL1173*BS1173+BN1173*BS1176-BM1173*BT1173-BO1173*BT1176</f>
        <v>0</v>
      </c>
      <c r="BY1173" s="8">
        <f t="shared" ref="BY1173" si="11149">(BL1173*BT1173+BM1173*BS1173+BN1173*BT1176+BO1173*BS1176)</f>
        <v>-28.750545184972587</v>
      </c>
      <c r="CA1173" s="28">
        <f t="shared" ref="CA1173" si="11150">20*LOG(((1+$BR$9)/$BR$9)/((BV1173+BV1176)^2+(BW1173+BW1176)^2)^0.5)</f>
        <v>-49.081392174801081</v>
      </c>
      <c r="CC1173" s="114">
        <f t="shared" ref="CC1173" si="11151">((BV1173^2+BW1173^2)^0.5)/((BV1176^2+BW1176^2)^0.5)</f>
        <v>0.23070157623500251</v>
      </c>
      <c r="CD1173" s="13"/>
      <c r="CE1173" s="33"/>
      <c r="CF1173" s="33"/>
      <c r="CG1173" s="33"/>
      <c r="CH1173" s="33"/>
    </row>
    <row r="1174" spans="2:86" ht="18.600000000000001" customHeight="1" thickBot="1">
      <c r="D1174" s="3"/>
      <c r="G1174" s="4"/>
      <c r="I1174" s="3"/>
      <c r="L1174" s="4"/>
      <c r="N1174" s="3"/>
      <c r="Q1174" s="4"/>
      <c r="S1174" s="3"/>
      <c r="V1174" s="4"/>
      <c r="X1174" s="3"/>
      <c r="AA1174" s="4"/>
      <c r="AC1174" s="3"/>
      <c r="AF1174" s="4"/>
      <c r="AH1174" s="3"/>
      <c r="AK1174" s="4"/>
      <c r="AM1174" s="3"/>
      <c r="AP1174" s="4"/>
      <c r="AR1174" s="3"/>
      <c r="AU1174" s="4"/>
      <c r="AW1174" s="3"/>
      <c r="AZ1174" s="4"/>
      <c r="BB1174" s="3"/>
      <c r="BE1174" s="4"/>
      <c r="BG1174" s="3"/>
      <c r="BJ1174" s="4"/>
      <c r="BL1174" s="3"/>
      <c r="BO1174" s="4"/>
      <c r="BQ1174" s="16"/>
      <c r="BR1174" s="14"/>
      <c r="BS1174" s="14"/>
      <c r="BT1174" s="17"/>
      <c r="BV1174" s="3"/>
      <c r="BY1174" s="4"/>
      <c r="CC1174" s="115"/>
      <c r="CD1174" s="13"/>
      <c r="CE1174" s="33"/>
      <c r="CF1174" s="33"/>
      <c r="CG1174" s="33"/>
      <c r="CH1174" s="33"/>
    </row>
    <row r="1175" spans="2:86" ht="18.600000000000001" customHeight="1" thickBot="1">
      <c r="D1175" s="271" t="s">
        <v>141</v>
      </c>
      <c r="E1175" s="272"/>
      <c r="F1175" s="273" t="s">
        <v>142</v>
      </c>
      <c r="G1175" s="274"/>
      <c r="H1175" s="237"/>
      <c r="I1175" s="271" t="s">
        <v>143</v>
      </c>
      <c r="J1175" s="272"/>
      <c r="K1175" s="273" t="s">
        <v>144</v>
      </c>
      <c r="L1175" s="274"/>
      <c r="N1175" s="262" t="s">
        <v>145</v>
      </c>
      <c r="O1175" s="263"/>
      <c r="P1175" s="264" t="s">
        <v>146</v>
      </c>
      <c r="Q1175" s="265"/>
      <c r="S1175" s="271" t="s">
        <v>147</v>
      </c>
      <c r="T1175" s="272"/>
      <c r="U1175" s="273" t="s">
        <v>148</v>
      </c>
      <c r="V1175" s="274"/>
      <c r="W1175" s="20"/>
      <c r="X1175" s="262" t="s">
        <v>149</v>
      </c>
      <c r="Y1175" s="263"/>
      <c r="Z1175" s="264" t="s">
        <v>150</v>
      </c>
      <c r="AA1175" s="265"/>
      <c r="AB1175" s="20"/>
      <c r="AC1175" s="271" t="s">
        <v>151</v>
      </c>
      <c r="AD1175" s="272"/>
      <c r="AE1175" s="273" t="s">
        <v>152</v>
      </c>
      <c r="AF1175" s="274"/>
      <c r="AG1175" s="20"/>
      <c r="AH1175" s="262" t="s">
        <v>153</v>
      </c>
      <c r="AI1175" s="263"/>
      <c r="AJ1175" s="264" t="s">
        <v>154</v>
      </c>
      <c r="AK1175" s="265"/>
      <c r="AL1175" s="20"/>
      <c r="AM1175" s="271" t="s">
        <v>155</v>
      </c>
      <c r="AN1175" s="272"/>
      <c r="AO1175" s="273" t="s">
        <v>156</v>
      </c>
      <c r="AP1175" s="274"/>
      <c r="AR1175" s="262" t="s">
        <v>157</v>
      </c>
      <c r="AS1175" s="263"/>
      <c r="AT1175" s="264" t="s">
        <v>158</v>
      </c>
      <c r="AU1175" s="265"/>
      <c r="AV1175" s="41"/>
      <c r="AW1175" s="271" t="s">
        <v>159</v>
      </c>
      <c r="AX1175" s="272"/>
      <c r="AY1175" s="273" t="s">
        <v>160</v>
      </c>
      <c r="AZ1175" s="274"/>
      <c r="BA1175" s="20"/>
      <c r="BB1175" s="262" t="s">
        <v>161</v>
      </c>
      <c r="BC1175" s="263"/>
      <c r="BD1175" s="264" t="s">
        <v>162</v>
      </c>
      <c r="BE1175" s="265"/>
      <c r="BF1175" s="41"/>
      <c r="BG1175" s="271" t="s">
        <v>163</v>
      </c>
      <c r="BH1175" s="272"/>
      <c r="BI1175" s="273" t="s">
        <v>164</v>
      </c>
      <c r="BJ1175" s="274"/>
      <c r="BK1175" s="41"/>
      <c r="BL1175" s="262" t="s">
        <v>165</v>
      </c>
      <c r="BM1175" s="263"/>
      <c r="BN1175" s="264" t="s">
        <v>166</v>
      </c>
      <c r="BO1175" s="265"/>
      <c r="BP1175" s="41"/>
      <c r="BQ1175" s="271" t="s">
        <v>167</v>
      </c>
      <c r="BR1175" s="272"/>
      <c r="BS1175" s="273" t="s">
        <v>168</v>
      </c>
      <c r="BT1175" s="274"/>
      <c r="BU1175" s="20"/>
      <c r="BV1175" s="262" t="s">
        <v>169</v>
      </c>
      <c r="BW1175" s="263"/>
      <c r="BX1175" s="264" t="s">
        <v>170</v>
      </c>
      <c r="BY1175" s="265"/>
      <c r="CA1175" s="55" t="s">
        <v>35</v>
      </c>
      <c r="CC1175" s="116" t="s">
        <v>75</v>
      </c>
      <c r="CD1175" s="13"/>
      <c r="CE1175" s="33"/>
      <c r="CF1175" s="33"/>
      <c r="CG1175" s="33"/>
      <c r="CH1175" s="33"/>
    </row>
    <row r="1176" spans="2:86" ht="18.600000000000001" customHeight="1" thickTop="1" thickBot="1">
      <c r="D1176" s="1">
        <v>0</v>
      </c>
      <c r="E1176" s="9">
        <f t="shared" ref="E1176" si="11152">$E$9*$B1173</f>
        <v>3.9540480000000002</v>
      </c>
      <c r="F1176" s="2">
        <v>1</v>
      </c>
      <c r="G1176" s="8">
        <v>0</v>
      </c>
      <c r="I1176" s="1">
        <v>0</v>
      </c>
      <c r="J1176" s="9">
        <v>0</v>
      </c>
      <c r="K1176" s="2">
        <v>1</v>
      </c>
      <c r="L1176" s="8">
        <v>0</v>
      </c>
      <c r="N1176" s="1">
        <f t="shared" ref="N1176" si="11153">D1176*I1173+F1176*I1176-E1176*J1173-G1176*J1176</f>
        <v>0</v>
      </c>
      <c r="O1176" s="9">
        <f t="shared" ref="O1176" si="11154">(D1176*J1173+E1176*I1173+F1176*J1176+G1176*I1176)</f>
        <v>3.9540480000000002</v>
      </c>
      <c r="P1176" s="2">
        <f t="shared" ref="P1176" si="11155">D1176*K1173+F1176*K1176-E1176*L1173-G1176*L1176</f>
        <v>10.826459377276958</v>
      </c>
      <c r="Q1176" s="8">
        <f t="shared" ref="Q1176" si="11156">(D1176*L1173+E1176*K1173+F1176*L1176+G1176*K1176)</f>
        <v>0</v>
      </c>
      <c r="S1176" s="1">
        <v>0</v>
      </c>
      <c r="T1176" s="9">
        <f t="shared" ref="T1176" si="11157">$T$9*$B1173</f>
        <v>5.0779680000000003</v>
      </c>
      <c r="U1176" s="2">
        <v>1</v>
      </c>
      <c r="V1176" s="8">
        <v>0</v>
      </c>
      <c r="X1176" s="1">
        <f t="shared" ref="X1176" si="11158">N1176*S1173+P1176*S1176-O1176*T1173-Q1176*T1176</f>
        <v>0</v>
      </c>
      <c r="Y1176" s="9">
        <f t="shared" ref="Y1176" si="11159">(N1176*T1173+O1176*S1173+P1176*T1176+Q1176*S1176)</f>
        <v>58.930462271112326</v>
      </c>
      <c r="Z1176" s="2">
        <f t="shared" ref="Z1176" si="11160">N1176*U1173+P1176*U1176-O1176*V1173-Q1176*V1176</f>
        <v>10.826459377276958</v>
      </c>
      <c r="AA1176" s="8">
        <f t="shared" ref="AA1176" si="11161">(N1176*V1173+O1176*U1173+P1176*V1176+Q1176*U1176)</f>
        <v>0</v>
      </c>
      <c r="AB1176" s="20"/>
      <c r="AC1176" s="1">
        <v>0</v>
      </c>
      <c r="AD1176" s="9">
        <v>0</v>
      </c>
      <c r="AE1176" s="2">
        <v>1</v>
      </c>
      <c r="AF1176" s="8">
        <v>0</v>
      </c>
      <c r="AH1176" s="1">
        <f t="shared" ref="AH1176" si="11162">X1176*AC1173+Z1176*AC1176-Y1176*AD1173-AA1176*AD1176</f>
        <v>0</v>
      </c>
      <c r="AI1176" s="9">
        <f t="shared" ref="AI1176" si="11163">(X1176*AD1173+Y1176*AC1173+Z1176*AD1176+AA1176*AC1176)</f>
        <v>58.930462271112326</v>
      </c>
      <c r="AJ1176" s="2">
        <f t="shared" ref="AJ1176" si="11164">X1176*AE1173+Z1176*AE1176-Y1176*AF1173-AA1176*AF1176</f>
        <v>30.56281313883343</v>
      </c>
      <c r="AK1176" s="8">
        <f t="shared" ref="AK1176" si="11165">(X1176*AF1173+Y1176*AE1173+Z1176*AF1176+AA1176*AE1176)</f>
        <v>0</v>
      </c>
      <c r="AM1176" s="1">
        <v>0</v>
      </c>
      <c r="AN1176" s="9">
        <f t="shared" ref="AN1176" si="11166">$AN$9*$B1173</f>
        <v>4.2934080000000003</v>
      </c>
      <c r="AO1176" s="2">
        <v>1</v>
      </c>
      <c r="AP1176" s="8">
        <v>0</v>
      </c>
      <c r="AR1176" s="1">
        <f t="shared" ref="AR1176" si="11167">AH1176*AM1173+AJ1176*AM1176-AI1176*AN1173-AK1176*AN1176</f>
        <v>0</v>
      </c>
      <c r="AS1176" s="9">
        <f t="shared" ref="AS1176" si="11168">(AH1176*AN1173+AI1176*AM1173+AJ1176*AN1176+AK1176*AM1176)</f>
        <v>190.1490887038849</v>
      </c>
      <c r="AT1176" s="2">
        <f t="shared" ref="AT1176" si="11169">AH1176*AO1173+AJ1176*AO1176-AI1176*AP1173-AK1176*AP1176</f>
        <v>30.56281313883343</v>
      </c>
      <c r="AU1176" s="8">
        <f t="shared" ref="AU1176" si="11170">(AH1176*AP1173+AI1176*AO1173+AJ1176*AP1176+AK1176*AO1176)</f>
        <v>0</v>
      </c>
      <c r="AV1176" s="20"/>
      <c r="AW1176" s="1">
        <v>0</v>
      </c>
      <c r="AX1176" s="9">
        <v>0</v>
      </c>
      <c r="AY1176" s="2">
        <v>1</v>
      </c>
      <c r="AZ1176" s="8">
        <v>0</v>
      </c>
      <c r="BB1176" s="1">
        <f t="shared" ref="BB1176" si="11171">AR1176*AW1173+AT1176*AW1176-AS1176*AX1173-AU1176*AX1176</f>
        <v>0</v>
      </c>
      <c r="BC1176" s="9">
        <f t="shared" ref="BC1176" si="11172">(AR1176*AX1173+AS1176*AW1173+AT1176*AX1176+AU1176*AW1176)</f>
        <v>190.1490887038849</v>
      </c>
      <c r="BD1176" s="2">
        <f t="shared" ref="BD1176" si="11173">AR1176*AY1173+AT1176*AY1176-AS1176*AZ1173-AU1176*AZ1176</f>
        <v>124.62984945460407</v>
      </c>
      <c r="BE1176" s="8">
        <f t="shared" ref="BE1176" si="11174">(AR1176*AZ1173+AS1176*AY1173+AT1176*AZ1176+AU1176*AY1176)</f>
        <v>0</v>
      </c>
      <c r="BG1176" s="1">
        <v>0</v>
      </c>
      <c r="BH1176" s="9">
        <f t="shared" ref="BH1176" si="11175">$BH$9*$B1173</f>
        <v>2.8089599999999999</v>
      </c>
      <c r="BI1176" s="2">
        <v>1</v>
      </c>
      <c r="BJ1176" s="8">
        <v>0</v>
      </c>
      <c r="BK1176" s="20"/>
      <c r="BL1176" s="1">
        <f t="shared" ref="BL1176" si="11176">BB1176*BG1173+BD1176*BG1176-BC1176*BH1173-BE1176*BH1176</f>
        <v>0</v>
      </c>
      <c r="BM1176" s="9">
        <f t="shared" ref="BM1176" si="11177">(BB1176*BH1173+BC1176*BG1173+BD1176*BH1176+BE1176*BG1176)</f>
        <v>540.22935062788952</v>
      </c>
      <c r="BN1176" s="2">
        <f t="shared" ref="BN1176" si="11178">BB1176*BI1173+BD1176*BI1176-BC1176*BJ1173-BE1176*BJ1176</f>
        <v>124.62984945460407</v>
      </c>
      <c r="BO1176" s="8">
        <f t="shared" ref="BO1176" si="11179">(BB1176*BJ1173+BC1176*BI1173+BD1176*BJ1176+BE1176*BI1176)</f>
        <v>0</v>
      </c>
      <c r="BP1176" s="20"/>
      <c r="BQ1176" s="18">
        <f t="shared" ref="BQ1176:BQ1239" si="11180">1/$BR$9</f>
        <v>1</v>
      </c>
      <c r="BR1176" s="25">
        <v>0</v>
      </c>
      <c r="BS1176" s="19">
        <v>1</v>
      </c>
      <c r="BT1176" s="24">
        <v>0</v>
      </c>
      <c r="BV1176" s="1">
        <f t="shared" ref="BV1176" si="11181">BL1176*BQ1173+BN1176*BQ1176-BM1176*BR1173-BO1176*BR1176</f>
        <v>124.62984945460407</v>
      </c>
      <c r="BW1176" s="9">
        <f t="shared" ref="BW1176" si="11182">(BL1176*BR1173+BM1176*BQ1173+BN1176*BR1176+BO1176*BQ1176)</f>
        <v>540.22935062788952</v>
      </c>
      <c r="BX1176" s="2">
        <f t="shared" ref="BX1176" si="11183">BL1176*BS1173+BN1176*BS1176-BM1176*BT1173-BO1176*BT1176</f>
        <v>124.62984945460407</v>
      </c>
      <c r="BY1176" s="8">
        <f t="shared" ref="BY1176" si="11184">(BL1176*BT1173+BM1176*BS1173+BN1176*BT1176+BO1176*BS1176)</f>
        <v>0</v>
      </c>
      <c r="CA1176" s="56">
        <f t="shared" ref="CA1176" si="11185">(180/PI())*ATAN(-1*(BW1173+BW1176)/(BV1173+BV1176))</f>
        <v>-64.018360670731255</v>
      </c>
      <c r="CC1176" s="117">
        <f t="shared" ref="CC1176" si="11186">20*LOG(((1-(10^(CA1173/20)^2)*(1-((1-CC1173)/(1+CC1173))^2))^0.5))</f>
        <v>-3.2692773672835735E-5</v>
      </c>
      <c r="CD1176" s="13"/>
      <c r="CE1176" s="33"/>
      <c r="CF1176" s="33"/>
      <c r="CG1176" s="33"/>
      <c r="CH1176" s="33"/>
    </row>
    <row r="1177" spans="2:86" ht="18.600000000000001" customHeight="1"/>
    <row r="1178" spans="2:86" ht="18.600000000000001" customHeight="1" thickBot="1">
      <c r="E1178" s="6" t="s">
        <v>3</v>
      </c>
      <c r="J1178" s="6" t="s">
        <v>5</v>
      </c>
      <c r="O1178" s="6" t="s">
        <v>10</v>
      </c>
      <c r="T1178" s="6" t="s">
        <v>6</v>
      </c>
      <c r="Y1178" s="6" t="s">
        <v>11</v>
      </c>
      <c r="AD1178" s="6" t="s">
        <v>12</v>
      </c>
      <c r="AI1178" s="6" t="s">
        <v>13</v>
      </c>
      <c r="AN1178" s="6" t="s">
        <v>14</v>
      </c>
      <c r="AS1178" s="6" t="s">
        <v>15</v>
      </c>
      <c r="AX1178" s="6" t="s">
        <v>19</v>
      </c>
      <c r="BC1178" s="6" t="s">
        <v>17</v>
      </c>
      <c r="BH1178" s="6" t="s">
        <v>20</v>
      </c>
      <c r="BM1178" s="6" t="s">
        <v>18</v>
      </c>
      <c r="BQ1178" s="26" t="s">
        <v>16</v>
      </c>
      <c r="BR1178" s="26"/>
      <c r="BS1178" s="21"/>
      <c r="BT1178" s="21"/>
      <c r="BU1178" s="21"/>
      <c r="BV1178" s="21"/>
      <c r="BW1178" s="26" t="s">
        <v>21</v>
      </c>
      <c r="BX1178" s="21"/>
      <c r="BY1178" s="21"/>
    </row>
    <row r="1179" spans="2:86" ht="18.600000000000001" customHeight="1" thickBot="1">
      <c r="B1179" s="11"/>
      <c r="D1179" s="266" t="s">
        <v>113</v>
      </c>
      <c r="E1179" s="267"/>
      <c r="F1179" s="268" t="s">
        <v>114</v>
      </c>
      <c r="G1179" s="269"/>
      <c r="H1179" s="237"/>
      <c r="I1179" s="262" t="s">
        <v>0</v>
      </c>
      <c r="J1179" s="263"/>
      <c r="K1179" s="264" t="s">
        <v>1</v>
      </c>
      <c r="L1179" s="265"/>
      <c r="M1179" s="21"/>
      <c r="N1179" s="262" t="s">
        <v>115</v>
      </c>
      <c r="O1179" s="263"/>
      <c r="P1179" s="264" t="s">
        <v>116</v>
      </c>
      <c r="Q1179" s="265"/>
      <c r="R1179" s="21"/>
      <c r="S1179" s="266" t="s">
        <v>117</v>
      </c>
      <c r="T1179" s="267"/>
      <c r="U1179" s="268" t="s">
        <v>118</v>
      </c>
      <c r="V1179" s="269"/>
      <c r="W1179" s="20"/>
      <c r="X1179" s="262" t="s">
        <v>119</v>
      </c>
      <c r="Y1179" s="263"/>
      <c r="Z1179" s="264" t="s">
        <v>120</v>
      </c>
      <c r="AA1179" s="265"/>
      <c r="AB1179" s="20"/>
      <c r="AC1179" s="262" t="s">
        <v>121</v>
      </c>
      <c r="AD1179" s="263"/>
      <c r="AE1179" s="264" t="s">
        <v>7</v>
      </c>
      <c r="AF1179" s="265"/>
      <c r="AG1179" s="20"/>
      <c r="AH1179" s="262" t="s">
        <v>122</v>
      </c>
      <c r="AI1179" s="263"/>
      <c r="AJ1179" s="264" t="s">
        <v>123</v>
      </c>
      <c r="AK1179" s="265"/>
      <c r="AL1179" s="20"/>
      <c r="AM1179" s="266" t="s">
        <v>124</v>
      </c>
      <c r="AN1179" s="267"/>
      <c r="AO1179" s="268" t="s">
        <v>125</v>
      </c>
      <c r="AP1179" s="269"/>
      <c r="AQ1179" s="21"/>
      <c r="AR1179" s="262" t="s">
        <v>126</v>
      </c>
      <c r="AS1179" s="263"/>
      <c r="AT1179" s="264" t="s">
        <v>2</v>
      </c>
      <c r="AU1179" s="265"/>
      <c r="AV1179" s="41"/>
      <c r="AW1179" s="262" t="s">
        <v>127</v>
      </c>
      <c r="AX1179" s="263"/>
      <c r="AY1179" s="264" t="s">
        <v>128</v>
      </c>
      <c r="AZ1179" s="265"/>
      <c r="BA1179" s="20"/>
      <c r="BB1179" s="262" t="s">
        <v>129</v>
      </c>
      <c r="BC1179" s="263"/>
      <c r="BD1179" s="264" t="s">
        <v>130</v>
      </c>
      <c r="BE1179" s="265"/>
      <c r="BF1179" s="41"/>
      <c r="BG1179" s="266" t="s">
        <v>131</v>
      </c>
      <c r="BH1179" s="267"/>
      <c r="BI1179" s="268" t="s">
        <v>132</v>
      </c>
      <c r="BJ1179" s="269"/>
      <c r="BK1179" s="41"/>
      <c r="BL1179" s="262" t="s">
        <v>133</v>
      </c>
      <c r="BM1179" s="263"/>
      <c r="BN1179" s="264" t="s">
        <v>134</v>
      </c>
      <c r="BO1179" s="265"/>
      <c r="BP1179" s="41"/>
      <c r="BQ1179" s="262" t="s">
        <v>135</v>
      </c>
      <c r="BR1179" s="263"/>
      <c r="BS1179" s="264" t="s">
        <v>136</v>
      </c>
      <c r="BT1179" s="265"/>
      <c r="BU1179" s="20"/>
      <c r="BV1179" s="262" t="s">
        <v>137</v>
      </c>
      <c r="BW1179" s="263"/>
      <c r="BX1179" s="264" t="s">
        <v>138</v>
      </c>
      <c r="BY1179" s="265"/>
      <c r="CA1179" s="27" t="s">
        <v>8</v>
      </c>
      <c r="CC1179" s="113" t="s">
        <v>74</v>
      </c>
      <c r="CD1179" s="13"/>
      <c r="CE1179" s="33"/>
      <c r="CF1179" s="33"/>
      <c r="CG1179" s="33"/>
      <c r="CH1179" s="33"/>
    </row>
    <row r="1180" spans="2:86" ht="18.600000000000001" customHeight="1" thickTop="1" thickBot="1">
      <c r="B1180" s="37">
        <v>3.38</v>
      </c>
      <c r="D1180" s="1">
        <v>1</v>
      </c>
      <c r="E1180" s="7">
        <v>0</v>
      </c>
      <c r="F1180" s="2">
        <v>0</v>
      </c>
      <c r="G1180" s="8">
        <v>0</v>
      </c>
      <c r="I1180" s="1">
        <v>1</v>
      </c>
      <c r="J1180" s="9">
        <v>0</v>
      </c>
      <c r="K1180" s="2">
        <v>0</v>
      </c>
      <c r="L1180" s="8">
        <f t="shared" ref="L1180:L1243" si="11187">IF(0=(1-$J$9*$K$9*$B1180^2),10^18,$B1180*$K$9/(1-$J$9*$K$9*$B1180^2))</f>
        <v>-2.452543744368028</v>
      </c>
      <c r="N1180" s="1">
        <f t="shared" ref="N1180" si="11188">D1180*I1180+F1180*I1183-E1180*J1180-G1180*J1183</f>
        <v>1</v>
      </c>
      <c r="O1180" s="9">
        <f t="shared" ref="O1180" si="11189">(D1180*J1180+E1180*I1180+F1180*J1183+G1180*I1183)</f>
        <v>0</v>
      </c>
      <c r="P1180" s="2">
        <f t="shared" ref="P1180" si="11190">D1180*K1180+F1180*K1183-E1180*L1180-G1180*L1183</f>
        <v>0</v>
      </c>
      <c r="Q1180" s="8">
        <f t="shared" ref="Q1180" si="11191">(D1180*L1180+E1180*K1180+F1180*L1183+G1180*K1183)</f>
        <v>-2.452543744368028</v>
      </c>
      <c r="S1180" s="1">
        <v>1</v>
      </c>
      <c r="T1180" s="7">
        <v>0</v>
      </c>
      <c r="U1180" s="2">
        <v>0</v>
      </c>
      <c r="V1180" s="8">
        <v>0</v>
      </c>
      <c r="X1180" s="1">
        <f t="shared" ref="X1180" si="11192">N1180*S1180+P1180*S1183-O1180*T1180-Q1180*T1183</f>
        <v>13.528069239718295</v>
      </c>
      <c r="Y1180" s="9">
        <f t="shared" ref="Y1180" si="11193">(N1180*T1180+O1180*S1180+P1180*T1183+Q1180*S1183)</f>
        <v>0</v>
      </c>
      <c r="Z1180" s="2">
        <f t="shared" ref="Z1180" si="11194">N1180*U1180+P1180*U1183-O1180*V1180-Q1180*V1183</f>
        <v>0</v>
      </c>
      <c r="AA1180" s="8">
        <f t="shared" ref="AA1180" si="11195">(N1180*V1180+O1180*U1180+P1180*V1183+Q1180*U1183)</f>
        <v>-2.452543744368028</v>
      </c>
      <c r="AB1180" s="20"/>
      <c r="AC1180" s="1">
        <v>1</v>
      </c>
      <c r="AD1180" s="9">
        <v>0</v>
      </c>
      <c r="AE1180" s="2">
        <v>0</v>
      </c>
      <c r="AF1180" s="8">
        <f t="shared" ref="AF1180:AF1243" si="11196">IF(0=(1-$AE$9*$AD$9*$B1180^2),10^18,$B1180*$AE$9/(1-$AE$9*$AD$9*$B1180^2))</f>
        <v>-0.3323875390015551</v>
      </c>
      <c r="AH1180" s="1">
        <f t="shared" ref="AH1180" si="11197">X1180*AC1180+Z1180*AC1183-Y1180*AD1180-AA1180*AD1183</f>
        <v>13.528069239718295</v>
      </c>
      <c r="AI1180" s="9">
        <f t="shared" ref="AI1180" si="11198">(X1180*AD1180+Y1180*AC1180+Z1180*AD1183+AA1180*AC1183)</f>
        <v>0</v>
      </c>
      <c r="AJ1180" s="2">
        <f t="shared" ref="AJ1180" si="11199">X1180*AE1180+Z1180*AE1183-Y1180*AF1180-AA1180*AF1183</f>
        <v>0</v>
      </c>
      <c r="AK1180" s="8">
        <f t="shared" ref="AK1180" si="11200">(X1180*AF1180+Y1180*AE1180+Z1180*AF1183+AA1180*AE1183)</f>
        <v>-6.9491053864006309</v>
      </c>
      <c r="AM1180" s="1">
        <v>1</v>
      </c>
      <c r="AN1180" s="7">
        <v>0</v>
      </c>
      <c r="AO1180" s="2">
        <v>0</v>
      </c>
      <c r="AP1180" s="8">
        <v>0</v>
      </c>
      <c r="AR1180" s="1">
        <f t="shared" ref="AR1180" si="11201">AH1180*AM1180+AJ1180*AM1183-AI1180*AN1180-AK1180*AN1183</f>
        <v>43.541005235788717</v>
      </c>
      <c r="AS1180" s="9">
        <f t="shared" ref="AS1180" si="11202">(AH1180*AN1180+AI1180*AM1180+AJ1180*AN1183+AK1180*AM1183)</f>
        <v>0</v>
      </c>
      <c r="AT1180" s="2">
        <f t="shared" ref="AT1180" si="11203">AH1180*AO1180+AJ1180*AO1183-AI1180*AP1180-AK1180*AP1183</f>
        <v>0</v>
      </c>
      <c r="AU1180" s="8">
        <f t="shared" ref="AU1180" si="11204">(AH1180*AP1180+AI1180*AO1180+AJ1180*AP1183+AK1180*AO1183)</f>
        <v>-6.9491053864006309</v>
      </c>
      <c r="AV1180" s="20"/>
      <c r="AW1180" s="1">
        <v>1</v>
      </c>
      <c r="AX1180" s="9">
        <v>0</v>
      </c>
      <c r="AY1180" s="2">
        <v>0</v>
      </c>
      <c r="AZ1180" s="8">
        <f t="shared" ref="AZ1180:AZ1243" si="11205">IF(0=(1-$AX$9*$AY$9*$B1180^2),10^18,$B1180*$AY$9/(1-$AX$9*$AY$9*$B1180^2))</f>
        <v>-0.49071091087800905</v>
      </c>
      <c r="BB1180" s="1">
        <f t="shared" ref="BB1180" si="11206">AR1180*AW1180+AT1180*AW1183-AS1180*AX1180-AU1180*AX1183</f>
        <v>43.541005235788717</v>
      </c>
      <c r="BC1180" s="9">
        <f t="shared" ref="BC1180" si="11207">(AR1180*AX1180+AS1180*AW1180+AT1180*AX1183+AU1180*AW1183)</f>
        <v>0</v>
      </c>
      <c r="BD1180" s="2">
        <f t="shared" ref="BD1180" si="11208">AR1180*AY1180+AT1180*AY1183-AS1180*AZ1180-AU1180*AZ1183</f>
        <v>0</v>
      </c>
      <c r="BE1180" s="8">
        <f t="shared" ref="BE1180" si="11209">(AR1180*AZ1180+AS1180*AY1180+AT1180*AZ1183+AU1180*AY1183)</f>
        <v>-28.315151726198675</v>
      </c>
      <c r="BG1180" s="1">
        <v>1</v>
      </c>
      <c r="BH1180" s="7">
        <v>0</v>
      </c>
      <c r="BI1180" s="2">
        <v>0</v>
      </c>
      <c r="BJ1180" s="8">
        <v>0</v>
      </c>
      <c r="BK1180" s="20"/>
      <c r="BL1180" s="1">
        <f t="shared" ref="BL1180" si="11210">BB1180*BG1180+BD1180*BG1183-BC1180*BH1180-BE1180*BH1183</f>
        <v>123.55056316547378</v>
      </c>
      <c r="BM1180" s="9">
        <f t="shared" ref="BM1180" si="11211">(BB1180*BH1180+BC1180*BG1180+BD1180*BH1183+BE1180*BG1183)</f>
        <v>0</v>
      </c>
      <c r="BN1180" s="2">
        <f t="shared" ref="BN1180" si="11212">BB1180*BI1180+BD1180*BI1183-BC1180*BJ1180-BE1180*BJ1183</f>
        <v>0</v>
      </c>
      <c r="BO1180" s="8">
        <f t="shared" ref="BO1180" si="11213">(BB1180*BJ1180+BC1180*BI1180+BD1180*BJ1183+BE1180*BI1183)</f>
        <v>-28.315151726198675</v>
      </c>
      <c r="BP1180" s="20"/>
      <c r="BQ1180" s="16">
        <v>1</v>
      </c>
      <c r="BR1180" s="23">
        <v>0</v>
      </c>
      <c r="BS1180" s="14">
        <v>0</v>
      </c>
      <c r="BT1180" s="22">
        <v>0</v>
      </c>
      <c r="BV1180" s="1">
        <f t="shared" ref="BV1180" si="11214">BL1180*BQ1180+BN1180*BQ1183-BM1180*BR1180-BO1180*BR1183</f>
        <v>123.55056316547378</v>
      </c>
      <c r="BW1180" s="9">
        <f t="shared" ref="BW1180" si="11215">(BL1180*BR1180+BM1180*BQ1180+BN1180*BR1183+BO1180*BQ1183)</f>
        <v>-28.315151726198675</v>
      </c>
      <c r="BX1180" s="2">
        <f t="shared" ref="BX1180" si="11216">BL1180*BS1180+BN1180*BS1183-BM1180*BT1180-BO1180*BT1183</f>
        <v>0</v>
      </c>
      <c r="BY1180" s="8">
        <f t="shared" ref="BY1180" si="11217">(BL1180*BT1180+BM1180*BS1180+BN1180*BT1183+BO1180*BS1183)</f>
        <v>-28.315151726198675</v>
      </c>
      <c r="CA1180" s="28">
        <f t="shared" ref="CA1180" si="11218">20*LOG(((1+$BR$9)/$BR$9)/((BV1180+BV1183)^2+(BW1180+BW1183)^2)^0.5)</f>
        <v>-49.056802239259952</v>
      </c>
      <c r="CC1180" s="114">
        <f t="shared" ref="CC1180" si="11219">((BV1180^2+BW1180^2)^0.5)/((BV1183^2+BW1183^2)^0.5)</f>
        <v>0.22919717342988385</v>
      </c>
      <c r="CD1180" s="13"/>
      <c r="CE1180" s="33"/>
      <c r="CF1180" s="33"/>
      <c r="CG1180" s="33"/>
      <c r="CH1180" s="33"/>
    </row>
    <row r="1181" spans="2:86" ht="18.600000000000001" customHeight="1" thickBot="1">
      <c r="D1181" s="3"/>
      <c r="G1181" s="4"/>
      <c r="I1181" s="3"/>
      <c r="L1181" s="4"/>
      <c r="N1181" s="3"/>
      <c r="Q1181" s="4"/>
      <c r="S1181" s="3"/>
      <c r="V1181" s="4"/>
      <c r="X1181" s="3"/>
      <c r="AA1181" s="4"/>
      <c r="AC1181" s="3"/>
      <c r="AF1181" s="4"/>
      <c r="AH1181" s="3"/>
      <c r="AK1181" s="4"/>
      <c r="AM1181" s="3"/>
      <c r="AP1181" s="4"/>
      <c r="AR1181" s="3"/>
      <c r="AU1181" s="4"/>
      <c r="AW1181" s="3"/>
      <c r="AZ1181" s="4"/>
      <c r="BB1181" s="3"/>
      <c r="BE1181" s="4"/>
      <c r="BG1181" s="3"/>
      <c r="BJ1181" s="4"/>
      <c r="BL1181" s="3"/>
      <c r="BO1181" s="4"/>
      <c r="BQ1181" s="16"/>
      <c r="BR1181" s="14"/>
      <c r="BS1181" s="14"/>
      <c r="BT1181" s="17"/>
      <c r="BV1181" s="3"/>
      <c r="BY1181" s="4"/>
      <c r="CC1181" s="115"/>
      <c r="CD1181" s="13"/>
      <c r="CE1181" s="33"/>
      <c r="CF1181" s="33"/>
      <c r="CG1181" s="33"/>
      <c r="CH1181" s="33"/>
    </row>
    <row r="1182" spans="2:86" ht="18.600000000000001" customHeight="1" thickBot="1">
      <c r="D1182" s="271" t="s">
        <v>141</v>
      </c>
      <c r="E1182" s="272"/>
      <c r="F1182" s="273" t="s">
        <v>142</v>
      </c>
      <c r="G1182" s="274"/>
      <c r="H1182" s="237"/>
      <c r="I1182" s="271" t="s">
        <v>143</v>
      </c>
      <c r="J1182" s="272"/>
      <c r="K1182" s="273" t="s">
        <v>144</v>
      </c>
      <c r="L1182" s="274"/>
      <c r="N1182" s="262" t="s">
        <v>145</v>
      </c>
      <c r="O1182" s="263"/>
      <c r="P1182" s="264" t="s">
        <v>146</v>
      </c>
      <c r="Q1182" s="265"/>
      <c r="S1182" s="271" t="s">
        <v>147</v>
      </c>
      <c r="T1182" s="272"/>
      <c r="U1182" s="273" t="s">
        <v>148</v>
      </c>
      <c r="V1182" s="274"/>
      <c r="W1182" s="20"/>
      <c r="X1182" s="262" t="s">
        <v>149</v>
      </c>
      <c r="Y1182" s="263"/>
      <c r="Z1182" s="264" t="s">
        <v>150</v>
      </c>
      <c r="AA1182" s="265"/>
      <c r="AB1182" s="20"/>
      <c r="AC1182" s="271" t="s">
        <v>151</v>
      </c>
      <c r="AD1182" s="272"/>
      <c r="AE1182" s="273" t="s">
        <v>152</v>
      </c>
      <c r="AF1182" s="274"/>
      <c r="AG1182" s="20"/>
      <c r="AH1182" s="262" t="s">
        <v>153</v>
      </c>
      <c r="AI1182" s="263"/>
      <c r="AJ1182" s="264" t="s">
        <v>154</v>
      </c>
      <c r="AK1182" s="265"/>
      <c r="AL1182" s="20"/>
      <c r="AM1182" s="271" t="s">
        <v>155</v>
      </c>
      <c r="AN1182" s="272"/>
      <c r="AO1182" s="273" t="s">
        <v>156</v>
      </c>
      <c r="AP1182" s="274"/>
      <c r="AR1182" s="262" t="s">
        <v>157</v>
      </c>
      <c r="AS1182" s="263"/>
      <c r="AT1182" s="264" t="s">
        <v>158</v>
      </c>
      <c r="AU1182" s="265"/>
      <c r="AV1182" s="41"/>
      <c r="AW1182" s="271" t="s">
        <v>159</v>
      </c>
      <c r="AX1182" s="272"/>
      <c r="AY1182" s="273" t="s">
        <v>160</v>
      </c>
      <c r="AZ1182" s="274"/>
      <c r="BA1182" s="20"/>
      <c r="BB1182" s="262" t="s">
        <v>161</v>
      </c>
      <c r="BC1182" s="263"/>
      <c r="BD1182" s="264" t="s">
        <v>162</v>
      </c>
      <c r="BE1182" s="265"/>
      <c r="BF1182" s="41"/>
      <c r="BG1182" s="271" t="s">
        <v>163</v>
      </c>
      <c r="BH1182" s="272"/>
      <c r="BI1182" s="273" t="s">
        <v>164</v>
      </c>
      <c r="BJ1182" s="274"/>
      <c r="BK1182" s="41"/>
      <c r="BL1182" s="262" t="s">
        <v>165</v>
      </c>
      <c r="BM1182" s="263"/>
      <c r="BN1182" s="264" t="s">
        <v>166</v>
      </c>
      <c r="BO1182" s="265"/>
      <c r="BP1182" s="41"/>
      <c r="BQ1182" s="271" t="s">
        <v>167</v>
      </c>
      <c r="BR1182" s="272"/>
      <c r="BS1182" s="273" t="s">
        <v>168</v>
      </c>
      <c r="BT1182" s="274"/>
      <c r="BU1182" s="20"/>
      <c r="BV1182" s="262" t="s">
        <v>169</v>
      </c>
      <c r="BW1182" s="263"/>
      <c r="BX1182" s="264" t="s">
        <v>170</v>
      </c>
      <c r="BY1182" s="265"/>
      <c r="CA1182" s="55" t="s">
        <v>35</v>
      </c>
      <c r="CC1182" s="116" t="s">
        <v>75</v>
      </c>
      <c r="CD1182" s="13"/>
      <c r="CE1182" s="33"/>
      <c r="CF1182" s="33"/>
      <c r="CG1182" s="33"/>
      <c r="CH1182" s="33"/>
    </row>
    <row r="1183" spans="2:86" ht="18.600000000000001" customHeight="1" thickTop="1" thickBot="1">
      <c r="D1183" s="1">
        <v>0</v>
      </c>
      <c r="E1183" s="9">
        <f t="shared" ref="E1183" si="11220">$E$9*$B1180</f>
        <v>3.9775840000000002</v>
      </c>
      <c r="F1183" s="2">
        <v>1</v>
      </c>
      <c r="G1183" s="8">
        <v>0</v>
      </c>
      <c r="I1183" s="1">
        <v>0</v>
      </c>
      <c r="J1183" s="9">
        <v>0</v>
      </c>
      <c r="K1183" s="2">
        <v>1</v>
      </c>
      <c r="L1183" s="8">
        <v>0</v>
      </c>
      <c r="N1183" s="1">
        <f t="shared" ref="N1183" si="11221">D1183*I1180+F1183*I1183-E1183*J1180-G1183*J1183</f>
        <v>0</v>
      </c>
      <c r="O1183" s="9">
        <f t="shared" ref="O1183" si="11222">(D1183*J1180+E1183*I1180+F1183*J1183+G1183*I1183)</f>
        <v>3.9775840000000002</v>
      </c>
      <c r="P1183" s="2">
        <f t="shared" ref="P1183" si="11223">D1183*K1180+F1183*K1183-E1183*L1180-G1183*L1183</f>
        <v>10.755198756898359</v>
      </c>
      <c r="Q1183" s="8">
        <f t="shared" ref="Q1183" si="11224">(D1183*L1180+E1183*K1180+F1183*L1183+G1183*K1183)</f>
        <v>0</v>
      </c>
      <c r="S1183" s="1">
        <v>0</v>
      </c>
      <c r="T1183" s="9">
        <f t="shared" ref="T1183" si="11225">$T$9*$B1180</f>
        <v>5.1081940000000001</v>
      </c>
      <c r="U1183" s="2">
        <v>1</v>
      </c>
      <c r="V1183" s="8">
        <v>0</v>
      </c>
      <c r="X1183" s="1">
        <f t="shared" ref="X1183" si="11226">N1183*S1180+P1183*S1183-O1183*T1180-Q1183*T1183</f>
        <v>0</v>
      </c>
      <c r="Y1183" s="9">
        <f t="shared" ref="Y1183" si="11227">(N1183*T1180+O1183*S1180+P1183*T1183+Q1183*S1183)</f>
        <v>58.917225758795659</v>
      </c>
      <c r="Z1183" s="2">
        <f t="shared" ref="Z1183" si="11228">N1183*U1180+P1183*U1183-O1183*V1180-Q1183*V1183</f>
        <v>10.755198756898359</v>
      </c>
      <c r="AA1183" s="8">
        <f t="shared" ref="AA1183" si="11229">(N1183*V1180+O1183*U1180+P1183*V1183+Q1183*U1183)</f>
        <v>0</v>
      </c>
      <c r="AB1183" s="20"/>
      <c r="AC1183" s="1">
        <v>0</v>
      </c>
      <c r="AD1183" s="9">
        <v>0</v>
      </c>
      <c r="AE1183" s="2">
        <v>1</v>
      </c>
      <c r="AF1183" s="8">
        <v>0</v>
      </c>
      <c r="AH1183" s="1">
        <f t="shared" ref="AH1183" si="11230">X1183*AC1180+Z1183*AC1183-Y1183*AD1180-AA1183*AD1183</f>
        <v>0</v>
      </c>
      <c r="AI1183" s="9">
        <f t="shared" ref="AI1183" si="11231">(X1183*AD1180+Y1183*AC1180+Z1183*AD1183+AA1183*AC1183)</f>
        <v>58.917225758795659</v>
      </c>
      <c r="AJ1183" s="2">
        <f t="shared" ref="AJ1183" si="11232">X1183*AE1180+Z1183*AE1183-Y1183*AF1180-AA1183*AF1183</f>
        <v>30.338550431663478</v>
      </c>
      <c r="AK1183" s="8">
        <f t="shared" ref="AK1183" si="11233">(X1183*AF1180+Y1183*AE1180+Z1183*AF1183+AA1183*AE1183)</f>
        <v>0</v>
      </c>
      <c r="AM1183" s="1">
        <v>0</v>
      </c>
      <c r="AN1183" s="9">
        <f t="shared" ref="AN1183" si="11234">$AN$9*$B1180</f>
        <v>4.3189640000000002</v>
      </c>
      <c r="AO1183" s="2">
        <v>1</v>
      </c>
      <c r="AP1183" s="8">
        <v>0</v>
      </c>
      <c r="AR1183" s="1">
        <f t="shared" ref="AR1183" si="11235">AH1183*AM1180+AJ1183*AM1183-AI1183*AN1180-AK1183*AN1183</f>
        <v>0</v>
      </c>
      <c r="AS1183" s="9">
        <f t="shared" ref="AS1183" si="11236">(AH1183*AN1180+AI1183*AM1180+AJ1183*AN1183+AK1183*AM1183)</f>
        <v>189.94833288533471</v>
      </c>
      <c r="AT1183" s="2">
        <f t="shared" ref="AT1183" si="11237">AH1183*AO1180+AJ1183*AO1183-AI1183*AP1180-AK1183*AP1183</f>
        <v>30.338550431663478</v>
      </c>
      <c r="AU1183" s="8">
        <f t="shared" ref="AU1183" si="11238">(AH1183*AP1180+AI1183*AO1180+AJ1183*AP1183+AK1183*AO1183)</f>
        <v>0</v>
      </c>
      <c r="AV1183" s="20"/>
      <c r="AW1183" s="1">
        <v>0</v>
      </c>
      <c r="AX1183" s="9">
        <v>0</v>
      </c>
      <c r="AY1183" s="2">
        <v>1</v>
      </c>
      <c r="AZ1183" s="8">
        <v>0</v>
      </c>
      <c r="BB1183" s="1">
        <f t="shared" ref="BB1183" si="11239">AR1183*AW1180+AT1183*AW1183-AS1183*AX1180-AU1183*AX1183</f>
        <v>0</v>
      </c>
      <c r="BC1183" s="9">
        <f t="shared" ref="BC1183" si="11240">(AR1183*AX1180+AS1183*AW1180+AT1183*AX1183+AU1183*AW1183)</f>
        <v>189.94833288533471</v>
      </c>
      <c r="BD1183" s="2">
        <f t="shared" ref="BD1183" si="11241">AR1183*AY1180+AT1183*AY1183-AS1183*AZ1180-AU1183*AZ1183</f>
        <v>123.54826988158536</v>
      </c>
      <c r="BE1183" s="8">
        <f t="shared" ref="BE1183" si="11242">(AR1183*AZ1180+AS1183*AY1180+AT1183*AZ1183+AU1183*AY1183)</f>
        <v>0</v>
      </c>
      <c r="BG1183" s="1">
        <v>0</v>
      </c>
      <c r="BH1183" s="9">
        <f t="shared" ref="BH1183" si="11243">$BH$9*$B1180</f>
        <v>2.8256799999999997</v>
      </c>
      <c r="BI1183" s="2">
        <v>1</v>
      </c>
      <c r="BJ1183" s="8">
        <v>0</v>
      </c>
      <c r="BK1183" s="20"/>
      <c r="BL1183" s="1">
        <f t="shared" ref="BL1183" si="11244">BB1183*BG1180+BD1183*BG1183-BC1183*BH1180-BE1183*BH1183</f>
        <v>0</v>
      </c>
      <c r="BM1183" s="9">
        <f t="shared" ref="BM1183" si="11245">(BB1183*BH1180+BC1183*BG1180+BD1183*BH1183+BE1183*BG1183)</f>
        <v>539.05620812433278</v>
      </c>
      <c r="BN1183" s="2">
        <f t="shared" ref="BN1183" si="11246">BB1183*BI1180+BD1183*BI1183-BC1183*BJ1180-BE1183*BJ1183</f>
        <v>123.54826988158536</v>
      </c>
      <c r="BO1183" s="8">
        <f t="shared" ref="BO1183" si="11247">(BB1183*BJ1180+BC1183*BI1180+BD1183*BJ1183+BE1183*BI1183)</f>
        <v>0</v>
      </c>
      <c r="BP1183" s="20"/>
      <c r="BQ1183" s="18">
        <f t="shared" ref="BQ1183:BQ1246" si="11248">1/$BR$9</f>
        <v>1</v>
      </c>
      <c r="BR1183" s="25">
        <v>0</v>
      </c>
      <c r="BS1183" s="19">
        <v>1</v>
      </c>
      <c r="BT1183" s="24">
        <v>0</v>
      </c>
      <c r="BV1183" s="1">
        <f t="shared" ref="BV1183" si="11249">BL1183*BQ1180+BN1183*BQ1183-BM1183*BR1180-BO1183*BR1183</f>
        <v>123.54826988158536</v>
      </c>
      <c r="BW1183" s="9">
        <f t="shared" ref="BW1183" si="11250">(BL1183*BR1180+BM1183*BQ1180+BN1183*BR1183+BO1183*BQ1183)</f>
        <v>539.05620812433278</v>
      </c>
      <c r="BX1183" s="2">
        <f t="shared" ref="BX1183" si="11251">BL1183*BS1180+BN1183*BS1183-BM1183*BT1180-BO1183*BT1183</f>
        <v>123.54826988158536</v>
      </c>
      <c r="BY1183" s="8">
        <f t="shared" ref="BY1183" si="11252">(BL1183*BT1180+BM1183*BS1180+BN1183*BT1183+BO1183*BS1183)</f>
        <v>0</v>
      </c>
      <c r="CA1183" s="56">
        <f t="shared" ref="CA1183" si="11253">(180/PI())*ATAN(-1*(BW1180+BW1183)/(BV1180+BV1183))</f>
        <v>-64.182092881138118</v>
      </c>
      <c r="CC1183" s="117">
        <f t="shared" ref="CC1183" si="11254">20*LOG(((1-(10^(CA1180/20)^2)*(1-((1-CC1180)/(1+CC1180))^2))^0.5))</f>
        <v>-3.2744010240848097E-5</v>
      </c>
      <c r="CD1183" s="13"/>
      <c r="CE1183" s="33"/>
      <c r="CF1183" s="33"/>
      <c r="CG1183" s="33"/>
      <c r="CH1183" s="33"/>
    </row>
    <row r="1184" spans="2:86" ht="18.600000000000001" customHeight="1"/>
    <row r="1185" spans="2:86" ht="18.600000000000001" customHeight="1" thickBot="1">
      <c r="E1185" s="6" t="s">
        <v>3</v>
      </c>
      <c r="J1185" s="6" t="s">
        <v>5</v>
      </c>
      <c r="O1185" s="6" t="s">
        <v>10</v>
      </c>
      <c r="T1185" s="6" t="s">
        <v>6</v>
      </c>
      <c r="Y1185" s="6" t="s">
        <v>11</v>
      </c>
      <c r="AD1185" s="6" t="s">
        <v>12</v>
      </c>
      <c r="AI1185" s="6" t="s">
        <v>13</v>
      </c>
      <c r="AN1185" s="6" t="s">
        <v>14</v>
      </c>
      <c r="AS1185" s="6" t="s">
        <v>15</v>
      </c>
      <c r="AX1185" s="6" t="s">
        <v>19</v>
      </c>
      <c r="BC1185" s="6" t="s">
        <v>17</v>
      </c>
      <c r="BH1185" s="6" t="s">
        <v>20</v>
      </c>
      <c r="BM1185" s="6" t="s">
        <v>18</v>
      </c>
      <c r="BQ1185" s="26" t="s">
        <v>16</v>
      </c>
      <c r="BR1185" s="26"/>
      <c r="BS1185" s="21"/>
      <c r="BT1185" s="21"/>
      <c r="BU1185" s="21"/>
      <c r="BV1185" s="21"/>
      <c r="BW1185" s="26" t="s">
        <v>21</v>
      </c>
      <c r="BX1185" s="21"/>
      <c r="BY1185" s="21"/>
    </row>
    <row r="1186" spans="2:86" ht="18.600000000000001" customHeight="1" thickBot="1">
      <c r="B1186" s="11"/>
      <c r="D1186" s="266" t="s">
        <v>113</v>
      </c>
      <c r="E1186" s="267"/>
      <c r="F1186" s="268" t="s">
        <v>114</v>
      </c>
      <c r="G1186" s="269"/>
      <c r="H1186" s="237"/>
      <c r="I1186" s="262" t="s">
        <v>0</v>
      </c>
      <c r="J1186" s="263"/>
      <c r="K1186" s="264" t="s">
        <v>1</v>
      </c>
      <c r="L1186" s="265"/>
      <c r="M1186" s="21"/>
      <c r="N1186" s="262" t="s">
        <v>115</v>
      </c>
      <c r="O1186" s="263"/>
      <c r="P1186" s="264" t="s">
        <v>116</v>
      </c>
      <c r="Q1186" s="265"/>
      <c r="R1186" s="21"/>
      <c r="S1186" s="266" t="s">
        <v>117</v>
      </c>
      <c r="T1186" s="267"/>
      <c r="U1186" s="268" t="s">
        <v>118</v>
      </c>
      <c r="V1186" s="269"/>
      <c r="W1186" s="20"/>
      <c r="X1186" s="262" t="s">
        <v>119</v>
      </c>
      <c r="Y1186" s="263"/>
      <c r="Z1186" s="264" t="s">
        <v>120</v>
      </c>
      <c r="AA1186" s="265"/>
      <c r="AB1186" s="20"/>
      <c r="AC1186" s="262" t="s">
        <v>121</v>
      </c>
      <c r="AD1186" s="263"/>
      <c r="AE1186" s="264" t="s">
        <v>7</v>
      </c>
      <c r="AF1186" s="265"/>
      <c r="AG1186" s="20"/>
      <c r="AH1186" s="262" t="s">
        <v>122</v>
      </c>
      <c r="AI1186" s="263"/>
      <c r="AJ1186" s="264" t="s">
        <v>123</v>
      </c>
      <c r="AK1186" s="265"/>
      <c r="AL1186" s="20"/>
      <c r="AM1186" s="266" t="s">
        <v>124</v>
      </c>
      <c r="AN1186" s="267"/>
      <c r="AO1186" s="268" t="s">
        <v>125</v>
      </c>
      <c r="AP1186" s="269"/>
      <c r="AQ1186" s="21"/>
      <c r="AR1186" s="262" t="s">
        <v>126</v>
      </c>
      <c r="AS1186" s="263"/>
      <c r="AT1186" s="264" t="s">
        <v>2</v>
      </c>
      <c r="AU1186" s="265"/>
      <c r="AV1186" s="41"/>
      <c r="AW1186" s="262" t="s">
        <v>127</v>
      </c>
      <c r="AX1186" s="263"/>
      <c r="AY1186" s="264" t="s">
        <v>128</v>
      </c>
      <c r="AZ1186" s="265"/>
      <c r="BA1186" s="20"/>
      <c r="BB1186" s="262" t="s">
        <v>129</v>
      </c>
      <c r="BC1186" s="263"/>
      <c r="BD1186" s="264" t="s">
        <v>130</v>
      </c>
      <c r="BE1186" s="265"/>
      <c r="BF1186" s="41"/>
      <c r="BG1186" s="266" t="s">
        <v>131</v>
      </c>
      <c r="BH1186" s="267"/>
      <c r="BI1186" s="268" t="s">
        <v>132</v>
      </c>
      <c r="BJ1186" s="269"/>
      <c r="BK1186" s="41"/>
      <c r="BL1186" s="262" t="s">
        <v>133</v>
      </c>
      <c r="BM1186" s="263"/>
      <c r="BN1186" s="264" t="s">
        <v>134</v>
      </c>
      <c r="BO1186" s="265"/>
      <c r="BP1186" s="41"/>
      <c r="BQ1186" s="262" t="s">
        <v>135</v>
      </c>
      <c r="BR1186" s="263"/>
      <c r="BS1186" s="264" t="s">
        <v>136</v>
      </c>
      <c r="BT1186" s="265"/>
      <c r="BU1186" s="20"/>
      <c r="BV1186" s="262" t="s">
        <v>137</v>
      </c>
      <c r="BW1186" s="263"/>
      <c r="BX1186" s="264" t="s">
        <v>138</v>
      </c>
      <c r="BY1186" s="265"/>
      <c r="CA1186" s="27" t="s">
        <v>8</v>
      </c>
      <c r="CC1186" s="113" t="s">
        <v>74</v>
      </c>
      <c r="CD1186" s="13"/>
      <c r="CE1186" s="33"/>
      <c r="CF1186" s="33"/>
      <c r="CG1186" s="33"/>
      <c r="CH1186" s="33"/>
    </row>
    <row r="1187" spans="2:86" ht="18.600000000000001" customHeight="1" thickTop="1" thickBot="1">
      <c r="B1187" s="37">
        <v>3.4</v>
      </c>
      <c r="D1187" s="1">
        <v>1</v>
      </c>
      <c r="E1187" s="7">
        <v>0</v>
      </c>
      <c r="F1187" s="2">
        <v>0</v>
      </c>
      <c r="G1187" s="8">
        <v>0</v>
      </c>
      <c r="I1187" s="1">
        <v>1</v>
      </c>
      <c r="J1187" s="9">
        <v>0</v>
      </c>
      <c r="K1187" s="2">
        <v>0</v>
      </c>
      <c r="L1187" s="8">
        <f t="shared" ref="L1187:L1250" si="11255">IF(0=(1-$J$9*$K$9*$B1187^2),10^18,$B1187*$K$9/(1-$J$9*$K$9*$B1187^2))</f>
        <v>-2.4208699785271737</v>
      </c>
      <c r="N1187" s="1">
        <f t="shared" ref="N1187" si="11256">D1187*I1187+F1187*I1190-E1187*J1187-G1187*J1190</f>
        <v>1</v>
      </c>
      <c r="O1187" s="9">
        <f t="shared" ref="O1187" si="11257">(D1187*J1187+E1187*I1187+F1187*J1190+G1187*I1190)</f>
        <v>0</v>
      </c>
      <c r="P1187" s="2">
        <f t="shared" ref="P1187" si="11258">D1187*K1187+F1187*K1190-E1187*L1187-G1187*L1190</f>
        <v>0</v>
      </c>
      <c r="Q1187" s="8">
        <f t="shared" ref="Q1187" si="11259">(D1187*L1187+E1187*K1187+F1187*L1190+G1187*K1190)</f>
        <v>-2.4208699785271737</v>
      </c>
      <c r="S1187" s="1">
        <v>1</v>
      </c>
      <c r="T1187" s="7">
        <v>0</v>
      </c>
      <c r="U1187" s="2">
        <v>0</v>
      </c>
      <c r="V1187" s="8">
        <v>0</v>
      </c>
      <c r="X1187" s="1">
        <f t="shared" ref="X1187" si="11260">N1187*S1187+P1187*S1190-O1187*T1187-Q1187*T1190</f>
        <v>13.4394467150636</v>
      </c>
      <c r="Y1187" s="9">
        <f t="shared" ref="Y1187" si="11261">(N1187*T1187+O1187*S1187+P1187*T1190+Q1187*S1190)</f>
        <v>0</v>
      </c>
      <c r="Z1187" s="2">
        <f t="shared" ref="Z1187" si="11262">N1187*U1187+P1187*U1190-O1187*V1187-Q1187*V1190</f>
        <v>0</v>
      </c>
      <c r="AA1187" s="8">
        <f t="shared" ref="AA1187" si="11263">(N1187*V1187+O1187*U1187+P1187*V1190+Q1187*U1190)</f>
        <v>-2.4208699785271737</v>
      </c>
      <c r="AB1187" s="20"/>
      <c r="AC1187" s="1">
        <v>1</v>
      </c>
      <c r="AD1187" s="9">
        <v>0</v>
      </c>
      <c r="AE1187" s="2">
        <v>0</v>
      </c>
      <c r="AF1187" s="8">
        <f t="shared" ref="AF1187:AF1250" si="11264">IF(0=(1-$AE$9*$AD$9*$B1187^2),10^18,$B1187*$AE$9/(1-$AE$9*$AD$9*$B1187^2))</f>
        <v>-0.32990668540619555</v>
      </c>
      <c r="AH1187" s="1">
        <f t="shared" ref="AH1187" si="11265">X1187*AC1187+Z1187*AC1190-Y1187*AD1187-AA1187*AD1190</f>
        <v>13.4394467150636</v>
      </c>
      <c r="AI1187" s="9">
        <f t="shared" ref="AI1187" si="11266">(X1187*AD1187+Y1187*AC1187+Z1187*AD1190+AA1187*AC1190)</f>
        <v>0</v>
      </c>
      <c r="AJ1187" s="2">
        <f t="shared" ref="AJ1187" si="11267">X1187*AE1187+Z1187*AE1190-Y1187*AF1187-AA1187*AF1190</f>
        <v>0</v>
      </c>
      <c r="AK1187" s="8">
        <f t="shared" ref="AK1187" si="11268">(X1187*AF1187+Y1187*AE1187+Z1187*AF1190+AA1187*AE1190)</f>
        <v>-6.8546332979869886</v>
      </c>
      <c r="AM1187" s="1">
        <v>1</v>
      </c>
      <c r="AN1187" s="7">
        <v>0</v>
      </c>
      <c r="AO1187" s="2">
        <v>0</v>
      </c>
      <c r="AP1187" s="8">
        <v>0</v>
      </c>
      <c r="AR1187" s="1">
        <f t="shared" ref="AR1187" si="11269">AH1187*AM1187+AJ1187*AM1190-AI1187*AN1187-AK1187*AN1190</f>
        <v>43.219538170834028</v>
      </c>
      <c r="AS1187" s="9">
        <f t="shared" ref="AS1187" si="11270">(AH1187*AN1187+AI1187*AM1187+AJ1187*AN1190+AK1187*AM1190)</f>
        <v>0</v>
      </c>
      <c r="AT1187" s="2">
        <f t="shared" ref="AT1187" si="11271">AH1187*AO1187+AJ1187*AO1190-AI1187*AP1187-AK1187*AP1190</f>
        <v>0</v>
      </c>
      <c r="AU1187" s="8">
        <f t="shared" ref="AU1187" si="11272">(AH1187*AP1187+AI1187*AO1187+AJ1187*AP1190+AK1187*AO1190)</f>
        <v>-6.8546332979869886</v>
      </c>
      <c r="AV1187" s="20"/>
      <c r="AW1187" s="1">
        <v>1</v>
      </c>
      <c r="AX1187" s="9">
        <v>0</v>
      </c>
      <c r="AY1187" s="2">
        <v>0</v>
      </c>
      <c r="AZ1187" s="8">
        <f t="shared" ref="AZ1187:AZ1250" si="11273">IF(0=(1-$AX$9*$AY$9*$B1187^2),10^18,$B1187*$AY$9/(1-$AX$9*$AY$9*$B1187^2))</f>
        <v>-0.48679032756656371</v>
      </c>
      <c r="BB1187" s="1">
        <f t="shared" ref="BB1187" si="11274">AR1187*AW1187+AT1187*AW1190-AS1187*AX1187-AU1187*AX1190</f>
        <v>43.219538170834028</v>
      </c>
      <c r="BC1187" s="9">
        <f t="shared" ref="BC1187" si="11275">(AR1187*AX1187+AS1187*AW1187+AT1187*AX1190+AU1187*AW1190)</f>
        <v>0</v>
      </c>
      <c r="BD1187" s="2">
        <f t="shared" ref="BD1187" si="11276">AR1187*AY1187+AT1187*AY1190-AS1187*AZ1187-AU1187*AZ1190</f>
        <v>0</v>
      </c>
      <c r="BE1187" s="8">
        <f t="shared" ref="BE1187" si="11277">(AR1187*AZ1187+AS1187*AY1187+AT1187*AZ1190+AU1187*AY1190)</f>
        <v>-27.893486441442889</v>
      </c>
      <c r="BG1187" s="1">
        <v>1</v>
      </c>
      <c r="BH1187" s="7">
        <v>0</v>
      </c>
      <c r="BI1187" s="2">
        <v>0</v>
      </c>
      <c r="BJ1187" s="8">
        <v>0</v>
      </c>
      <c r="BK1187" s="20"/>
      <c r="BL1187" s="1">
        <f t="shared" ref="BL1187" si="11278">BB1187*BG1187+BD1187*BG1190-BC1187*BH1187-BE1187*BH1190</f>
        <v>122.50398403199128</v>
      </c>
      <c r="BM1187" s="9">
        <f t="shared" ref="BM1187" si="11279">(BB1187*BH1187+BC1187*BG1187+BD1187*BH1190+BE1187*BG1190)</f>
        <v>0</v>
      </c>
      <c r="BN1187" s="2">
        <f t="shared" ref="BN1187" si="11280">BB1187*BI1187+BD1187*BI1190-BC1187*BJ1187-BE1187*BJ1190</f>
        <v>0</v>
      </c>
      <c r="BO1187" s="8">
        <f t="shared" ref="BO1187" si="11281">(BB1187*BJ1187+BC1187*BI1187+BD1187*BJ1190+BE1187*BI1190)</f>
        <v>-27.893486441442889</v>
      </c>
      <c r="BP1187" s="20"/>
      <c r="BQ1187" s="16">
        <v>1</v>
      </c>
      <c r="BR1187" s="23">
        <v>0</v>
      </c>
      <c r="BS1187" s="14">
        <v>0</v>
      </c>
      <c r="BT1187" s="22">
        <v>0</v>
      </c>
      <c r="BV1187" s="1">
        <f t="shared" ref="BV1187" si="11282">BL1187*BQ1187+BN1187*BQ1190-BM1187*BR1187-BO1187*BR1190</f>
        <v>122.50398403199128</v>
      </c>
      <c r="BW1187" s="9">
        <f t="shared" ref="BW1187" si="11283">(BL1187*BR1187+BM1187*BQ1187+BN1187*BR1190+BO1187*BQ1190)</f>
        <v>-27.893486441442889</v>
      </c>
      <c r="BX1187" s="2">
        <f t="shared" ref="BX1187" si="11284">BL1187*BS1187+BN1187*BS1190-BM1187*BT1187-BO1187*BT1190</f>
        <v>0</v>
      </c>
      <c r="BY1187" s="8">
        <f t="shared" ref="BY1187" si="11285">(BL1187*BT1187+BM1187*BS1187+BN1187*BT1190+BO1187*BS1190)</f>
        <v>-27.893486441442889</v>
      </c>
      <c r="CA1187" s="28">
        <f t="shared" ref="CA1187" si="11286">20*LOG(((1+$BR$9)/$BR$9)/((BV1187+BV1190)^2+(BW1187+BW1190)^2)^0.5)</f>
        <v>-49.033736888667235</v>
      </c>
      <c r="CC1187" s="114">
        <f t="shared" ref="CC1187" si="11287">((BV1187^2+BW1187^2)^0.5)/((BV1190^2+BW1190^2)^0.5)</f>
        <v>0.22771316766381314</v>
      </c>
      <c r="CD1187" s="13"/>
      <c r="CE1187" s="33"/>
      <c r="CF1187" s="33"/>
      <c r="CG1187" s="33"/>
      <c r="CH1187" s="33"/>
    </row>
    <row r="1188" spans="2:86" ht="18.600000000000001" customHeight="1" thickBot="1">
      <c r="D1188" s="3"/>
      <c r="G1188" s="4"/>
      <c r="I1188" s="3"/>
      <c r="L1188" s="4"/>
      <c r="N1188" s="3"/>
      <c r="Q1188" s="4"/>
      <c r="S1188" s="3"/>
      <c r="V1188" s="4"/>
      <c r="X1188" s="3"/>
      <c r="AA1188" s="4"/>
      <c r="AC1188" s="3"/>
      <c r="AF1188" s="4"/>
      <c r="AH1188" s="3"/>
      <c r="AK1188" s="4"/>
      <c r="AM1188" s="3"/>
      <c r="AP1188" s="4"/>
      <c r="AR1188" s="3"/>
      <c r="AU1188" s="4"/>
      <c r="AW1188" s="3"/>
      <c r="AZ1188" s="4"/>
      <c r="BB1188" s="3"/>
      <c r="BE1188" s="4"/>
      <c r="BG1188" s="3"/>
      <c r="BJ1188" s="4"/>
      <c r="BL1188" s="3"/>
      <c r="BO1188" s="4"/>
      <c r="BQ1188" s="16"/>
      <c r="BR1188" s="14"/>
      <c r="BS1188" s="14"/>
      <c r="BT1188" s="17"/>
      <c r="BV1188" s="3"/>
      <c r="BY1188" s="4"/>
      <c r="CC1188" s="115"/>
      <c r="CD1188" s="13"/>
      <c r="CE1188" s="33"/>
      <c r="CF1188" s="33"/>
      <c r="CG1188" s="33"/>
      <c r="CH1188" s="33"/>
    </row>
    <row r="1189" spans="2:86" ht="18.600000000000001" customHeight="1" thickBot="1">
      <c r="D1189" s="271" t="s">
        <v>141</v>
      </c>
      <c r="E1189" s="272"/>
      <c r="F1189" s="273" t="s">
        <v>142</v>
      </c>
      <c r="G1189" s="274"/>
      <c r="H1189" s="237"/>
      <c r="I1189" s="271" t="s">
        <v>143</v>
      </c>
      <c r="J1189" s="272"/>
      <c r="K1189" s="273" t="s">
        <v>144</v>
      </c>
      <c r="L1189" s="274"/>
      <c r="N1189" s="262" t="s">
        <v>145</v>
      </c>
      <c r="O1189" s="263"/>
      <c r="P1189" s="264" t="s">
        <v>146</v>
      </c>
      <c r="Q1189" s="265"/>
      <c r="S1189" s="271" t="s">
        <v>147</v>
      </c>
      <c r="T1189" s="272"/>
      <c r="U1189" s="273" t="s">
        <v>148</v>
      </c>
      <c r="V1189" s="274"/>
      <c r="W1189" s="20"/>
      <c r="X1189" s="262" t="s">
        <v>149</v>
      </c>
      <c r="Y1189" s="263"/>
      <c r="Z1189" s="264" t="s">
        <v>150</v>
      </c>
      <c r="AA1189" s="265"/>
      <c r="AB1189" s="20"/>
      <c r="AC1189" s="271" t="s">
        <v>151</v>
      </c>
      <c r="AD1189" s="272"/>
      <c r="AE1189" s="273" t="s">
        <v>152</v>
      </c>
      <c r="AF1189" s="274"/>
      <c r="AG1189" s="20"/>
      <c r="AH1189" s="262" t="s">
        <v>153</v>
      </c>
      <c r="AI1189" s="263"/>
      <c r="AJ1189" s="264" t="s">
        <v>154</v>
      </c>
      <c r="AK1189" s="265"/>
      <c r="AL1189" s="20"/>
      <c r="AM1189" s="271" t="s">
        <v>155</v>
      </c>
      <c r="AN1189" s="272"/>
      <c r="AO1189" s="273" t="s">
        <v>156</v>
      </c>
      <c r="AP1189" s="274"/>
      <c r="AR1189" s="262" t="s">
        <v>157</v>
      </c>
      <c r="AS1189" s="263"/>
      <c r="AT1189" s="264" t="s">
        <v>158</v>
      </c>
      <c r="AU1189" s="265"/>
      <c r="AV1189" s="41"/>
      <c r="AW1189" s="271" t="s">
        <v>159</v>
      </c>
      <c r="AX1189" s="272"/>
      <c r="AY1189" s="273" t="s">
        <v>160</v>
      </c>
      <c r="AZ1189" s="274"/>
      <c r="BA1189" s="20"/>
      <c r="BB1189" s="262" t="s">
        <v>161</v>
      </c>
      <c r="BC1189" s="263"/>
      <c r="BD1189" s="264" t="s">
        <v>162</v>
      </c>
      <c r="BE1189" s="265"/>
      <c r="BF1189" s="41"/>
      <c r="BG1189" s="271" t="s">
        <v>163</v>
      </c>
      <c r="BH1189" s="272"/>
      <c r="BI1189" s="273" t="s">
        <v>164</v>
      </c>
      <c r="BJ1189" s="274"/>
      <c r="BK1189" s="41"/>
      <c r="BL1189" s="262" t="s">
        <v>165</v>
      </c>
      <c r="BM1189" s="263"/>
      <c r="BN1189" s="264" t="s">
        <v>166</v>
      </c>
      <c r="BO1189" s="265"/>
      <c r="BP1189" s="41"/>
      <c r="BQ1189" s="271" t="s">
        <v>167</v>
      </c>
      <c r="BR1189" s="272"/>
      <c r="BS1189" s="273" t="s">
        <v>168</v>
      </c>
      <c r="BT1189" s="274"/>
      <c r="BU1189" s="20"/>
      <c r="BV1189" s="262" t="s">
        <v>169</v>
      </c>
      <c r="BW1189" s="263"/>
      <c r="BX1189" s="264" t="s">
        <v>170</v>
      </c>
      <c r="BY1189" s="265"/>
      <c r="CA1189" s="55" t="s">
        <v>35</v>
      </c>
      <c r="CC1189" s="116" t="s">
        <v>75</v>
      </c>
      <c r="CD1189" s="13"/>
      <c r="CE1189" s="33"/>
      <c r="CF1189" s="33"/>
      <c r="CG1189" s="33"/>
      <c r="CH1189" s="33"/>
    </row>
    <row r="1190" spans="2:86" ht="18.600000000000001" customHeight="1" thickTop="1" thickBot="1">
      <c r="D1190" s="1">
        <v>0</v>
      </c>
      <c r="E1190" s="9">
        <f t="shared" ref="E1190" si="11288">$E$9*$B1187</f>
        <v>4.0011200000000002</v>
      </c>
      <c r="F1190" s="2">
        <v>1</v>
      </c>
      <c r="G1190" s="8">
        <v>0</v>
      </c>
      <c r="I1190" s="1">
        <v>0</v>
      </c>
      <c r="J1190" s="9">
        <v>0</v>
      </c>
      <c r="K1190" s="2">
        <v>1</v>
      </c>
      <c r="L1190" s="8">
        <v>0</v>
      </c>
      <c r="N1190" s="1">
        <f t="shared" ref="N1190" si="11289">D1190*I1187+F1190*I1190-E1190*J1187-G1190*J1190</f>
        <v>0</v>
      </c>
      <c r="O1190" s="9">
        <f t="shared" ref="O1190" si="11290">(D1190*J1187+E1190*I1187+F1190*J1190+G1190*I1190)</f>
        <v>4.0011200000000002</v>
      </c>
      <c r="P1190" s="2">
        <f t="shared" ref="P1190" si="11291">D1190*K1187+F1190*K1190-E1190*L1187-G1190*L1190</f>
        <v>10.686191288484645</v>
      </c>
      <c r="Q1190" s="8">
        <f t="shared" ref="Q1190" si="11292">(D1190*L1187+E1190*K1187+F1190*L1190+G1190*K1190)</f>
        <v>0</v>
      </c>
      <c r="S1190" s="1">
        <v>0</v>
      </c>
      <c r="T1190" s="9">
        <f t="shared" ref="T1190" si="11293">$T$9*$B1187</f>
        <v>5.13842</v>
      </c>
      <c r="U1190" s="2">
        <v>1</v>
      </c>
      <c r="V1190" s="8">
        <v>0</v>
      </c>
      <c r="X1190" s="1">
        <f t="shared" ref="X1190" si="11294">N1190*S1187+P1190*S1190-O1190*T1187-Q1190*T1190</f>
        <v>0</v>
      </c>
      <c r="Y1190" s="9">
        <f t="shared" ref="Y1190" si="11295">(N1190*T1187+O1190*S1187+P1190*T1190+Q1190*S1190)</f>
        <v>58.911259040575267</v>
      </c>
      <c r="Z1190" s="2">
        <f t="shared" ref="Z1190" si="11296">N1190*U1187+P1190*U1190-O1190*V1187-Q1190*V1190</f>
        <v>10.686191288484645</v>
      </c>
      <c r="AA1190" s="8">
        <f t="shared" ref="AA1190" si="11297">(N1190*V1187+O1190*U1187+P1190*V1190+Q1190*U1190)</f>
        <v>0</v>
      </c>
      <c r="AB1190" s="20"/>
      <c r="AC1190" s="1">
        <v>0</v>
      </c>
      <c r="AD1190" s="9">
        <v>0</v>
      </c>
      <c r="AE1190" s="2">
        <v>1</v>
      </c>
      <c r="AF1190" s="8">
        <v>0</v>
      </c>
      <c r="AH1190" s="1">
        <f t="shared" ref="AH1190" si="11298">X1190*AC1187+Z1190*AC1190-Y1190*AD1187-AA1190*AD1190</f>
        <v>0</v>
      </c>
      <c r="AI1190" s="9">
        <f t="shared" ref="AI1190" si="11299">(X1190*AD1187+Y1190*AC1187+Z1190*AD1190+AA1190*AC1190)</f>
        <v>58.911259040575267</v>
      </c>
      <c r="AJ1190" s="2">
        <f t="shared" ref="AJ1190" si="11300">X1190*AE1187+Z1190*AE1190-Y1190*AF1187-AA1190*AF1190</f>
        <v>30.121409491666604</v>
      </c>
      <c r="AK1190" s="8">
        <f t="shared" ref="AK1190" si="11301">(X1190*AF1187+Y1190*AE1187+Z1190*AF1190+AA1190*AE1190)</f>
        <v>0</v>
      </c>
      <c r="AM1190" s="1">
        <v>0</v>
      </c>
      <c r="AN1190" s="9">
        <f t="shared" ref="AN1190" si="11302">$AN$9*$B1187</f>
        <v>4.3445200000000002</v>
      </c>
      <c r="AO1190" s="2">
        <v>1</v>
      </c>
      <c r="AP1190" s="8">
        <v>0</v>
      </c>
      <c r="AR1190" s="1">
        <f t="shared" ref="AR1190" si="11303">AH1190*AM1187+AJ1190*AM1190-AI1190*AN1187-AK1190*AN1190</f>
        <v>0</v>
      </c>
      <c r="AS1190" s="9">
        <f t="shared" ref="AS1190" si="11304">(AH1190*AN1187+AI1190*AM1187+AJ1190*AN1190+AK1190*AM1190)</f>
        <v>189.77432500531066</v>
      </c>
      <c r="AT1190" s="2">
        <f t="shared" ref="AT1190" si="11305">AH1190*AO1187+AJ1190*AO1190-AI1190*AP1187-AK1190*AP1190</f>
        <v>30.121409491666604</v>
      </c>
      <c r="AU1190" s="8">
        <f t="shared" ref="AU1190" si="11306">(AH1190*AP1187+AI1190*AO1187+AJ1190*AP1190+AK1190*AO1190)</f>
        <v>0</v>
      </c>
      <c r="AV1190" s="20"/>
      <c r="AW1190" s="1">
        <v>0</v>
      </c>
      <c r="AX1190" s="9">
        <v>0</v>
      </c>
      <c r="AY1190" s="2">
        <v>1</v>
      </c>
      <c r="AZ1190" s="8">
        <v>0</v>
      </c>
      <c r="BB1190" s="1">
        <f t="shared" ref="BB1190" si="11307">AR1190*AW1187+AT1190*AW1190-AS1190*AX1187-AU1190*AX1190</f>
        <v>0</v>
      </c>
      <c r="BC1190" s="9">
        <f t="shared" ref="BC1190" si="11308">(AR1190*AX1187+AS1190*AW1187+AT1190*AX1190+AU1190*AW1190)</f>
        <v>189.77432500531066</v>
      </c>
      <c r="BD1190" s="2">
        <f t="shared" ref="BD1190" si="11309">AR1190*AY1187+AT1190*AY1190-AS1190*AZ1187-AU1190*AZ1190</f>
        <v>122.5017153247253</v>
      </c>
      <c r="BE1190" s="8">
        <f t="shared" ref="BE1190" si="11310">(AR1190*AZ1187+AS1190*AY1187+AT1190*AZ1190+AU1190*AY1190)</f>
        <v>0</v>
      </c>
      <c r="BG1190" s="1">
        <v>0</v>
      </c>
      <c r="BH1190" s="9">
        <f t="shared" ref="BH1190" si="11311">$BH$9*$B1187</f>
        <v>2.8423999999999996</v>
      </c>
      <c r="BI1190" s="2">
        <v>1</v>
      </c>
      <c r="BJ1190" s="8">
        <v>0</v>
      </c>
      <c r="BK1190" s="20"/>
      <c r="BL1190" s="1">
        <f t="shared" ref="BL1190" si="11312">BB1190*BG1187+BD1190*BG1190-BC1190*BH1187-BE1190*BH1190</f>
        <v>0</v>
      </c>
      <c r="BM1190" s="9">
        <f t="shared" ref="BM1190" si="11313">(BB1190*BH1187+BC1190*BG1187+BD1190*BH1190+BE1190*BG1190)</f>
        <v>537.97320064430983</v>
      </c>
      <c r="BN1190" s="2">
        <f t="shared" ref="BN1190" si="11314">BB1190*BI1187+BD1190*BI1190-BC1190*BJ1187-BE1190*BJ1190</f>
        <v>122.5017153247253</v>
      </c>
      <c r="BO1190" s="8">
        <f t="shared" ref="BO1190" si="11315">(BB1190*BJ1187+BC1190*BI1187+BD1190*BJ1190+BE1190*BI1190)</f>
        <v>0</v>
      </c>
      <c r="BP1190" s="20"/>
      <c r="BQ1190" s="18">
        <f t="shared" ref="BQ1190:BQ1253" si="11316">1/$BR$9</f>
        <v>1</v>
      </c>
      <c r="BR1190" s="25">
        <v>0</v>
      </c>
      <c r="BS1190" s="19">
        <v>1</v>
      </c>
      <c r="BT1190" s="24">
        <v>0</v>
      </c>
      <c r="BV1190" s="1">
        <f t="shared" ref="BV1190" si="11317">BL1190*BQ1187+BN1190*BQ1190-BM1190*BR1187-BO1190*BR1190</f>
        <v>122.5017153247253</v>
      </c>
      <c r="BW1190" s="9">
        <f t="shared" ref="BW1190" si="11318">(BL1190*BR1187+BM1190*BQ1187+BN1190*BR1190+BO1190*BQ1190)</f>
        <v>537.97320064430983</v>
      </c>
      <c r="BX1190" s="2">
        <f t="shared" ref="BX1190" si="11319">BL1190*BS1187+BN1190*BS1190-BM1190*BT1187-BO1190*BT1190</f>
        <v>122.5017153247253</v>
      </c>
      <c r="BY1190" s="8">
        <f t="shared" ref="BY1190" si="11320">(BL1190*BT1187+BM1190*BS1187+BN1190*BT1190+BO1190*BS1190)</f>
        <v>0</v>
      </c>
      <c r="CA1190" s="56">
        <f t="shared" ref="CA1190" si="11321">(180/PI())*ATAN(-1*(BW1187+BW1190)/(BV1187+BV1190))</f>
        <v>-64.343710321869338</v>
      </c>
      <c r="CC1190" s="117">
        <f t="shared" ref="CC1190" si="11322">20*LOG(((1-(10^(CA1187/20)^2)*(1-((1-CC1187)/(1+CC1187))^2))^0.5))</f>
        <v>-3.2784349432740728E-5</v>
      </c>
      <c r="CD1190" s="13"/>
      <c r="CE1190" s="33"/>
      <c r="CF1190" s="33"/>
      <c r="CG1190" s="33"/>
      <c r="CH1190" s="33"/>
    </row>
    <row r="1191" spans="2:86" ht="18.600000000000001" customHeight="1"/>
    <row r="1192" spans="2:86" ht="18.600000000000001" customHeight="1" thickBot="1">
      <c r="E1192" s="6" t="s">
        <v>3</v>
      </c>
      <c r="J1192" s="6" t="s">
        <v>5</v>
      </c>
      <c r="O1192" s="6" t="s">
        <v>10</v>
      </c>
      <c r="T1192" s="6" t="s">
        <v>6</v>
      </c>
      <c r="Y1192" s="6" t="s">
        <v>11</v>
      </c>
      <c r="AD1192" s="6" t="s">
        <v>12</v>
      </c>
      <c r="AI1192" s="6" t="s">
        <v>13</v>
      </c>
      <c r="AN1192" s="6" t="s">
        <v>14</v>
      </c>
      <c r="AS1192" s="6" t="s">
        <v>15</v>
      </c>
      <c r="AX1192" s="6" t="s">
        <v>19</v>
      </c>
      <c r="BC1192" s="6" t="s">
        <v>17</v>
      </c>
      <c r="BH1192" s="6" t="s">
        <v>20</v>
      </c>
      <c r="BM1192" s="6" t="s">
        <v>18</v>
      </c>
      <c r="BQ1192" s="26" t="s">
        <v>16</v>
      </c>
      <c r="BR1192" s="26"/>
      <c r="BS1192" s="21"/>
      <c r="BT1192" s="21"/>
      <c r="BU1192" s="21"/>
      <c r="BV1192" s="21"/>
      <c r="BW1192" s="26" t="s">
        <v>21</v>
      </c>
      <c r="BX1192" s="21"/>
      <c r="BY1192" s="21"/>
    </row>
    <row r="1193" spans="2:86" ht="18.600000000000001" customHeight="1" thickBot="1">
      <c r="B1193" s="11"/>
      <c r="D1193" s="266" t="s">
        <v>113</v>
      </c>
      <c r="E1193" s="267"/>
      <c r="F1193" s="268" t="s">
        <v>114</v>
      </c>
      <c r="G1193" s="269"/>
      <c r="H1193" s="237"/>
      <c r="I1193" s="262" t="s">
        <v>0</v>
      </c>
      <c r="J1193" s="263"/>
      <c r="K1193" s="264" t="s">
        <v>1</v>
      </c>
      <c r="L1193" s="265"/>
      <c r="M1193" s="21"/>
      <c r="N1193" s="262" t="s">
        <v>115</v>
      </c>
      <c r="O1193" s="263"/>
      <c r="P1193" s="264" t="s">
        <v>116</v>
      </c>
      <c r="Q1193" s="265"/>
      <c r="R1193" s="21"/>
      <c r="S1193" s="266" t="s">
        <v>117</v>
      </c>
      <c r="T1193" s="267"/>
      <c r="U1193" s="268" t="s">
        <v>118</v>
      </c>
      <c r="V1193" s="269"/>
      <c r="W1193" s="20"/>
      <c r="X1193" s="262" t="s">
        <v>119</v>
      </c>
      <c r="Y1193" s="263"/>
      <c r="Z1193" s="264" t="s">
        <v>120</v>
      </c>
      <c r="AA1193" s="265"/>
      <c r="AB1193" s="20"/>
      <c r="AC1193" s="262" t="s">
        <v>121</v>
      </c>
      <c r="AD1193" s="263"/>
      <c r="AE1193" s="264" t="s">
        <v>7</v>
      </c>
      <c r="AF1193" s="265"/>
      <c r="AG1193" s="20"/>
      <c r="AH1193" s="262" t="s">
        <v>122</v>
      </c>
      <c r="AI1193" s="263"/>
      <c r="AJ1193" s="264" t="s">
        <v>123</v>
      </c>
      <c r="AK1193" s="265"/>
      <c r="AL1193" s="20"/>
      <c r="AM1193" s="266" t="s">
        <v>124</v>
      </c>
      <c r="AN1193" s="267"/>
      <c r="AO1193" s="268" t="s">
        <v>125</v>
      </c>
      <c r="AP1193" s="269"/>
      <c r="AQ1193" s="21"/>
      <c r="AR1193" s="262" t="s">
        <v>126</v>
      </c>
      <c r="AS1193" s="263"/>
      <c r="AT1193" s="264" t="s">
        <v>2</v>
      </c>
      <c r="AU1193" s="265"/>
      <c r="AV1193" s="41"/>
      <c r="AW1193" s="262" t="s">
        <v>127</v>
      </c>
      <c r="AX1193" s="263"/>
      <c r="AY1193" s="264" t="s">
        <v>128</v>
      </c>
      <c r="AZ1193" s="265"/>
      <c r="BA1193" s="20"/>
      <c r="BB1193" s="262" t="s">
        <v>129</v>
      </c>
      <c r="BC1193" s="263"/>
      <c r="BD1193" s="264" t="s">
        <v>130</v>
      </c>
      <c r="BE1193" s="265"/>
      <c r="BF1193" s="41"/>
      <c r="BG1193" s="266" t="s">
        <v>131</v>
      </c>
      <c r="BH1193" s="267"/>
      <c r="BI1193" s="268" t="s">
        <v>132</v>
      </c>
      <c r="BJ1193" s="269"/>
      <c r="BK1193" s="41"/>
      <c r="BL1193" s="262" t="s">
        <v>133</v>
      </c>
      <c r="BM1193" s="263"/>
      <c r="BN1193" s="264" t="s">
        <v>134</v>
      </c>
      <c r="BO1193" s="265"/>
      <c r="BP1193" s="41"/>
      <c r="BQ1193" s="262" t="s">
        <v>135</v>
      </c>
      <c r="BR1193" s="263"/>
      <c r="BS1193" s="264" t="s">
        <v>136</v>
      </c>
      <c r="BT1193" s="265"/>
      <c r="BU1193" s="20"/>
      <c r="BV1193" s="262" t="s">
        <v>137</v>
      </c>
      <c r="BW1193" s="263"/>
      <c r="BX1193" s="264" t="s">
        <v>138</v>
      </c>
      <c r="BY1193" s="265"/>
      <c r="CA1193" s="27" t="s">
        <v>8</v>
      </c>
      <c r="CC1193" s="113" t="s">
        <v>74</v>
      </c>
      <c r="CD1193" s="13"/>
      <c r="CE1193" s="33"/>
      <c r="CF1193" s="33"/>
      <c r="CG1193" s="33"/>
      <c r="CH1193" s="33"/>
    </row>
    <row r="1194" spans="2:86" ht="18.600000000000001" customHeight="1" thickTop="1" thickBot="1">
      <c r="B1194" s="37">
        <v>3.42</v>
      </c>
      <c r="D1194" s="1">
        <v>1</v>
      </c>
      <c r="E1194" s="7">
        <v>0</v>
      </c>
      <c r="F1194" s="2">
        <v>0</v>
      </c>
      <c r="G1194" s="8">
        <v>0</v>
      </c>
      <c r="I1194" s="1">
        <v>1</v>
      </c>
      <c r="J1194" s="9">
        <v>0</v>
      </c>
      <c r="K1194" s="2">
        <v>0</v>
      </c>
      <c r="L1194" s="8">
        <f t="shared" ref="L1194:L1257" si="11323">IF(0=(1-$J$9*$K$9*$B1194^2),10^18,$B1194*$K$9/(1-$J$9*$K$9*$B1194^2))</f>
        <v>-2.3901012185013841</v>
      </c>
      <c r="N1194" s="1">
        <f t="shared" ref="N1194" si="11324">D1194*I1194+F1194*I1197-E1194*J1194-G1194*J1197</f>
        <v>1</v>
      </c>
      <c r="O1194" s="9">
        <f t="shared" ref="O1194" si="11325">(D1194*J1194+E1194*I1194+F1194*J1197+G1194*I1197)</f>
        <v>0</v>
      </c>
      <c r="P1194" s="2">
        <f t="shared" ref="P1194" si="11326">D1194*K1194+F1194*K1197-E1194*L1194-G1194*L1197</f>
        <v>0</v>
      </c>
      <c r="Q1194" s="8">
        <f t="shared" ref="Q1194" si="11327">(D1194*L1194+E1194*K1194+F1194*L1197+G1194*K1197)</f>
        <v>-2.3901012185013841</v>
      </c>
      <c r="S1194" s="1">
        <v>1</v>
      </c>
      <c r="T1194" s="7">
        <v>0</v>
      </c>
      <c r="U1194" s="2">
        <v>0</v>
      </c>
      <c r="V1194" s="8">
        <v>0</v>
      </c>
      <c r="X1194" s="1">
        <f t="shared" ref="X1194" si="11328">N1194*S1194+P1194*S1197-O1194*T1194-Q1194*T1197</f>
        <v>13.353587102602305</v>
      </c>
      <c r="Y1194" s="9">
        <f t="shared" ref="Y1194" si="11329">(N1194*T1194+O1194*S1194+P1194*T1197+Q1194*S1197)</f>
        <v>0</v>
      </c>
      <c r="Z1194" s="2">
        <f t="shared" ref="Z1194" si="11330">N1194*U1194+P1194*U1197-O1194*V1194-Q1194*V1197</f>
        <v>0</v>
      </c>
      <c r="AA1194" s="8">
        <f t="shared" ref="AA1194" si="11331">(N1194*V1194+O1194*U1194+P1194*V1197+Q1194*U1197)</f>
        <v>-2.3901012185013841</v>
      </c>
      <c r="AB1194" s="20"/>
      <c r="AC1194" s="1">
        <v>1</v>
      </c>
      <c r="AD1194" s="9">
        <v>0</v>
      </c>
      <c r="AE1194" s="2">
        <v>0</v>
      </c>
      <c r="AF1194" s="8">
        <f t="shared" ref="AF1194:AF1257" si="11332">IF(0=(1-$AE$9*$AD$9*$B1194^2),10^18,$B1194*$AE$9/(1-$AE$9*$AD$9*$B1194^2))</f>
        <v>-0.32746560512875755</v>
      </c>
      <c r="AH1194" s="1">
        <f t="shared" ref="AH1194" si="11333">X1194*AC1194+Z1194*AC1197-Y1194*AD1194-AA1194*AD1197</f>
        <v>13.353587102602305</v>
      </c>
      <c r="AI1194" s="9">
        <f t="shared" ref="AI1194" si="11334">(X1194*AD1194+Y1194*AC1194+Z1194*AD1197+AA1194*AC1197)</f>
        <v>0</v>
      </c>
      <c r="AJ1194" s="2">
        <f t="shared" ref="AJ1194" si="11335">X1194*AE1194+Z1194*AE1197-Y1194*AF1194-AA1194*AF1197</f>
        <v>0</v>
      </c>
      <c r="AK1194" s="8">
        <f t="shared" ref="AK1194" si="11336">(X1194*AF1194+Y1194*AE1194+Z1194*AF1197+AA1194*AE1197)</f>
        <v>-6.7629416996946201</v>
      </c>
      <c r="AM1194" s="1">
        <v>1</v>
      </c>
      <c r="AN1194" s="7">
        <v>0</v>
      </c>
      <c r="AO1194" s="2">
        <v>0</v>
      </c>
      <c r="AP1194" s="8">
        <v>0</v>
      </c>
      <c r="AR1194" s="1">
        <f t="shared" ref="AR1194" si="11337">AH1194*AM1194+AJ1194*AM1197-AI1194*AN1194-AK1194*AN1197</f>
        <v>42.908156313836969</v>
      </c>
      <c r="AS1194" s="9">
        <f t="shared" ref="AS1194" si="11338">(AH1194*AN1194+AI1194*AM1194+AJ1194*AN1197+AK1194*AM1197)</f>
        <v>0</v>
      </c>
      <c r="AT1194" s="2">
        <f t="shared" ref="AT1194" si="11339">AH1194*AO1194+AJ1194*AO1197-AI1194*AP1194-AK1194*AP1197</f>
        <v>0</v>
      </c>
      <c r="AU1194" s="8">
        <f t="shared" ref="AU1194" si="11340">(AH1194*AP1194+AI1194*AO1194+AJ1194*AP1197+AK1194*AO1197)</f>
        <v>-6.7629416996946201</v>
      </c>
      <c r="AV1194" s="20"/>
      <c r="AW1194" s="1">
        <v>1</v>
      </c>
      <c r="AX1194" s="9">
        <v>0</v>
      </c>
      <c r="AY1194" s="2">
        <v>0</v>
      </c>
      <c r="AZ1194" s="8">
        <f t="shared" ref="AZ1194:AZ1257" si="11341">IF(0=(1-$AX$9*$AY$9*$B1194^2),10^18,$B1194*$AY$9/(1-$AX$9*$AY$9*$B1194^2))</f>
        <v>-0.48293781699128396</v>
      </c>
      <c r="BB1194" s="1">
        <f t="shared" ref="BB1194" si="11342">AR1194*AW1194+AT1194*AW1197-AS1194*AX1194-AU1194*AX1197</f>
        <v>42.908156313836969</v>
      </c>
      <c r="BC1194" s="9">
        <f t="shared" ref="BC1194" si="11343">(AR1194*AX1194+AS1194*AW1194+AT1194*AX1197+AU1194*AW1197)</f>
        <v>0</v>
      </c>
      <c r="BD1194" s="2">
        <f t="shared" ref="BD1194" si="11344">AR1194*AY1194+AT1194*AY1197-AS1194*AZ1194-AU1194*AZ1197</f>
        <v>0</v>
      </c>
      <c r="BE1194" s="8">
        <f t="shared" ref="BE1194" si="11345">(AR1194*AZ1194+AS1194*AY1194+AT1194*AZ1197+AU1194*AY1197)</f>
        <v>-27.484913041019823</v>
      </c>
      <c r="BG1194" s="1">
        <v>1</v>
      </c>
      <c r="BH1194" s="7">
        <v>0</v>
      </c>
      <c r="BI1194" s="2">
        <v>0</v>
      </c>
      <c r="BJ1194" s="8">
        <v>0</v>
      </c>
      <c r="BK1194" s="20"/>
      <c r="BL1194" s="1">
        <f t="shared" ref="BL1194" si="11346">BB1194*BG1194+BD1194*BG1197-BC1194*BH1194-BE1194*BH1197</f>
        <v>121.49082088767756</v>
      </c>
      <c r="BM1194" s="9">
        <f t="shared" ref="BM1194" si="11347">(BB1194*BH1194+BC1194*BG1194+BD1194*BH1197+BE1194*BG1197)</f>
        <v>0</v>
      </c>
      <c r="BN1194" s="2">
        <f t="shared" ref="BN1194" si="11348">BB1194*BI1194+BD1194*BI1197-BC1194*BJ1194-BE1194*BJ1197</f>
        <v>0</v>
      </c>
      <c r="BO1194" s="8">
        <f t="shared" ref="BO1194" si="11349">(BB1194*BJ1194+BC1194*BI1194+BD1194*BJ1197+BE1194*BI1197)</f>
        <v>-27.484913041019823</v>
      </c>
      <c r="BP1194" s="20"/>
      <c r="BQ1194" s="16">
        <v>1</v>
      </c>
      <c r="BR1194" s="23">
        <v>0</v>
      </c>
      <c r="BS1194" s="14">
        <v>0</v>
      </c>
      <c r="BT1194" s="22">
        <v>0</v>
      </c>
      <c r="BV1194" s="1">
        <f t="shared" ref="BV1194" si="11350">BL1194*BQ1194+BN1194*BQ1197-BM1194*BR1194-BO1194*BR1197</f>
        <v>121.49082088767756</v>
      </c>
      <c r="BW1194" s="9">
        <f t="shared" ref="BW1194" si="11351">(BL1194*BR1194+BM1194*BQ1194+BN1194*BR1197+BO1194*BQ1197)</f>
        <v>-27.484913041019823</v>
      </c>
      <c r="BX1194" s="2">
        <f t="shared" ref="BX1194" si="11352">BL1194*BS1194+BN1194*BS1197-BM1194*BT1194-BO1194*BT1197</f>
        <v>0</v>
      </c>
      <c r="BY1194" s="8">
        <f t="shared" ref="BY1194" si="11353">(BL1194*BT1194+BM1194*BS1194+BN1194*BT1197+BO1194*BS1197)</f>
        <v>-27.484913041019823</v>
      </c>
      <c r="CA1194" s="28">
        <f t="shared" ref="CA1194" si="11354">20*LOG(((1+$BR$9)/$BR$9)/((BV1194+BV1197)^2+(BW1194+BW1197)^2)^0.5)</f>
        <v>-49.012136653213901</v>
      </c>
      <c r="CC1194" s="114">
        <f t="shared" ref="CC1194" si="11355">((BV1194^2+BW1194^2)^0.5)/((BV1197^2+BW1197^2)^0.5)</f>
        <v>0.22624913022573559</v>
      </c>
      <c r="CD1194" s="13"/>
      <c r="CE1194" s="33"/>
      <c r="CF1194" s="33"/>
      <c r="CG1194" s="33"/>
      <c r="CH1194" s="33"/>
    </row>
    <row r="1195" spans="2:86" ht="18.600000000000001" customHeight="1" thickBot="1">
      <c r="D1195" s="3"/>
      <c r="G1195" s="4"/>
      <c r="I1195" s="3"/>
      <c r="L1195" s="4"/>
      <c r="N1195" s="3"/>
      <c r="Q1195" s="4"/>
      <c r="S1195" s="3"/>
      <c r="V1195" s="4"/>
      <c r="X1195" s="3"/>
      <c r="AA1195" s="4"/>
      <c r="AC1195" s="3"/>
      <c r="AF1195" s="4"/>
      <c r="AH1195" s="3"/>
      <c r="AK1195" s="4"/>
      <c r="AM1195" s="3"/>
      <c r="AP1195" s="4"/>
      <c r="AR1195" s="3"/>
      <c r="AU1195" s="4"/>
      <c r="AW1195" s="3"/>
      <c r="AZ1195" s="4"/>
      <c r="BB1195" s="3"/>
      <c r="BE1195" s="4"/>
      <c r="BG1195" s="3"/>
      <c r="BJ1195" s="4"/>
      <c r="BL1195" s="3"/>
      <c r="BO1195" s="4"/>
      <c r="BQ1195" s="16"/>
      <c r="BR1195" s="14"/>
      <c r="BS1195" s="14"/>
      <c r="BT1195" s="17"/>
      <c r="BV1195" s="3"/>
      <c r="BY1195" s="4"/>
      <c r="CC1195" s="115"/>
      <c r="CD1195" s="13"/>
      <c r="CE1195" s="33"/>
      <c r="CF1195" s="33"/>
      <c r="CG1195" s="33"/>
      <c r="CH1195" s="33"/>
    </row>
    <row r="1196" spans="2:86" ht="18.600000000000001" customHeight="1" thickBot="1">
      <c r="D1196" s="271" t="s">
        <v>141</v>
      </c>
      <c r="E1196" s="272"/>
      <c r="F1196" s="273" t="s">
        <v>142</v>
      </c>
      <c r="G1196" s="274"/>
      <c r="H1196" s="237"/>
      <c r="I1196" s="271" t="s">
        <v>143</v>
      </c>
      <c r="J1196" s="272"/>
      <c r="K1196" s="273" t="s">
        <v>144</v>
      </c>
      <c r="L1196" s="274"/>
      <c r="N1196" s="262" t="s">
        <v>145</v>
      </c>
      <c r="O1196" s="263"/>
      <c r="P1196" s="264" t="s">
        <v>146</v>
      </c>
      <c r="Q1196" s="265"/>
      <c r="S1196" s="271" t="s">
        <v>147</v>
      </c>
      <c r="T1196" s="272"/>
      <c r="U1196" s="273" t="s">
        <v>148</v>
      </c>
      <c r="V1196" s="274"/>
      <c r="W1196" s="20"/>
      <c r="X1196" s="262" t="s">
        <v>149</v>
      </c>
      <c r="Y1196" s="263"/>
      <c r="Z1196" s="264" t="s">
        <v>150</v>
      </c>
      <c r="AA1196" s="265"/>
      <c r="AB1196" s="20"/>
      <c r="AC1196" s="271" t="s">
        <v>151</v>
      </c>
      <c r="AD1196" s="272"/>
      <c r="AE1196" s="273" t="s">
        <v>152</v>
      </c>
      <c r="AF1196" s="274"/>
      <c r="AG1196" s="20"/>
      <c r="AH1196" s="262" t="s">
        <v>153</v>
      </c>
      <c r="AI1196" s="263"/>
      <c r="AJ1196" s="264" t="s">
        <v>154</v>
      </c>
      <c r="AK1196" s="265"/>
      <c r="AL1196" s="20"/>
      <c r="AM1196" s="271" t="s">
        <v>155</v>
      </c>
      <c r="AN1196" s="272"/>
      <c r="AO1196" s="273" t="s">
        <v>156</v>
      </c>
      <c r="AP1196" s="274"/>
      <c r="AR1196" s="262" t="s">
        <v>157</v>
      </c>
      <c r="AS1196" s="263"/>
      <c r="AT1196" s="264" t="s">
        <v>158</v>
      </c>
      <c r="AU1196" s="265"/>
      <c r="AV1196" s="41"/>
      <c r="AW1196" s="271" t="s">
        <v>159</v>
      </c>
      <c r="AX1196" s="272"/>
      <c r="AY1196" s="273" t="s">
        <v>160</v>
      </c>
      <c r="AZ1196" s="274"/>
      <c r="BA1196" s="20"/>
      <c r="BB1196" s="262" t="s">
        <v>161</v>
      </c>
      <c r="BC1196" s="263"/>
      <c r="BD1196" s="264" t="s">
        <v>162</v>
      </c>
      <c r="BE1196" s="265"/>
      <c r="BF1196" s="41"/>
      <c r="BG1196" s="271" t="s">
        <v>163</v>
      </c>
      <c r="BH1196" s="272"/>
      <c r="BI1196" s="273" t="s">
        <v>164</v>
      </c>
      <c r="BJ1196" s="274"/>
      <c r="BK1196" s="41"/>
      <c r="BL1196" s="262" t="s">
        <v>165</v>
      </c>
      <c r="BM1196" s="263"/>
      <c r="BN1196" s="264" t="s">
        <v>166</v>
      </c>
      <c r="BO1196" s="265"/>
      <c r="BP1196" s="41"/>
      <c r="BQ1196" s="271" t="s">
        <v>167</v>
      </c>
      <c r="BR1196" s="272"/>
      <c r="BS1196" s="273" t="s">
        <v>168</v>
      </c>
      <c r="BT1196" s="274"/>
      <c r="BU1196" s="20"/>
      <c r="BV1196" s="262" t="s">
        <v>169</v>
      </c>
      <c r="BW1196" s="263"/>
      <c r="BX1196" s="264" t="s">
        <v>170</v>
      </c>
      <c r="BY1196" s="265"/>
      <c r="CA1196" s="55" t="s">
        <v>35</v>
      </c>
      <c r="CC1196" s="116" t="s">
        <v>75</v>
      </c>
      <c r="CD1196" s="13"/>
      <c r="CE1196" s="33"/>
      <c r="CF1196" s="33"/>
      <c r="CG1196" s="33"/>
      <c r="CH1196" s="33"/>
    </row>
    <row r="1197" spans="2:86" ht="18.600000000000001" customHeight="1" thickTop="1" thickBot="1">
      <c r="D1197" s="1">
        <v>0</v>
      </c>
      <c r="E1197" s="9">
        <f t="shared" ref="E1197" si="11356">$E$9*$B1194</f>
        <v>4.0246560000000002</v>
      </c>
      <c r="F1197" s="2">
        <v>1</v>
      </c>
      <c r="G1197" s="8">
        <v>0</v>
      </c>
      <c r="I1197" s="1">
        <v>0</v>
      </c>
      <c r="J1197" s="9">
        <v>0</v>
      </c>
      <c r="K1197" s="2">
        <v>1</v>
      </c>
      <c r="L1197" s="8">
        <v>0</v>
      </c>
      <c r="N1197" s="1">
        <f t="shared" ref="N1197" si="11357">D1197*I1194+F1197*I1197-E1197*J1194-G1197*J1197</f>
        <v>0</v>
      </c>
      <c r="O1197" s="9">
        <f t="shared" ref="O1197" si="11358">(D1197*J1194+E1197*I1194+F1197*J1197+G1197*I1197)</f>
        <v>4.0246560000000002</v>
      </c>
      <c r="P1197" s="2">
        <f t="shared" ref="P1197" si="11359">D1197*K1194+F1197*K1197-E1197*L1194-G1197*L1197</f>
        <v>10.619335209648908</v>
      </c>
      <c r="Q1197" s="8">
        <f t="shared" ref="Q1197" si="11360">(D1197*L1194+E1197*K1194+F1197*L1197+G1197*K1197)</f>
        <v>0</v>
      </c>
      <c r="S1197" s="1">
        <v>0</v>
      </c>
      <c r="T1197" s="9">
        <f t="shared" ref="T1197" si="11361">$T$9*$B1194</f>
        <v>5.1686459999999999</v>
      </c>
      <c r="U1197" s="2">
        <v>1</v>
      </c>
      <c r="V1197" s="8">
        <v>0</v>
      </c>
      <c r="X1197" s="1">
        <f t="shared" ref="X1197" si="11362">N1197*S1194+P1197*S1197-O1197*T1194-Q1197*T1197</f>
        <v>0</v>
      </c>
      <c r="Y1197" s="9">
        <f t="shared" ref="Y1197" si="11363">(N1197*T1194+O1197*S1194+P1197*T1197+Q1197*S1197)</f>
        <v>58.912240454010984</v>
      </c>
      <c r="Z1197" s="2">
        <f t="shared" ref="Z1197" si="11364">N1197*U1194+P1197*U1197-O1197*V1194-Q1197*V1197</f>
        <v>10.619335209648908</v>
      </c>
      <c r="AA1197" s="8">
        <f t="shared" ref="AA1197" si="11365">(N1197*V1194+O1197*U1194+P1197*V1197+Q1197*U1197)</f>
        <v>0</v>
      </c>
      <c r="AB1197" s="20"/>
      <c r="AC1197" s="1">
        <v>0</v>
      </c>
      <c r="AD1197" s="9">
        <v>0</v>
      </c>
      <c r="AE1197" s="2">
        <v>1</v>
      </c>
      <c r="AF1197" s="8">
        <v>0</v>
      </c>
      <c r="AH1197" s="1">
        <f t="shared" ref="AH1197" si="11366">X1197*AC1194+Z1197*AC1197-Y1197*AD1194-AA1197*AD1197</f>
        <v>0</v>
      </c>
      <c r="AI1197" s="9">
        <f t="shared" ref="AI1197" si="11367">(X1197*AD1194+Y1197*AC1194+Z1197*AD1197+AA1197*AC1197)</f>
        <v>58.912240454010984</v>
      </c>
      <c r="AJ1197" s="2">
        <f t="shared" ref="AJ1197" si="11368">X1197*AE1194+Z1197*AE1197-Y1197*AF1194-AA1197*AF1197</f>
        <v>29.911067679412483</v>
      </c>
      <c r="AK1197" s="8">
        <f t="shared" ref="AK1197" si="11369">(X1197*AF1194+Y1197*AE1194+Z1197*AF1197+AA1197*AE1197)</f>
        <v>0</v>
      </c>
      <c r="AM1197" s="1">
        <v>0</v>
      </c>
      <c r="AN1197" s="9">
        <f t="shared" ref="AN1197" si="11370">$AN$9*$B1194</f>
        <v>4.3700760000000001</v>
      </c>
      <c r="AO1197" s="2">
        <v>1</v>
      </c>
      <c r="AP1197" s="8">
        <v>0</v>
      </c>
      <c r="AR1197" s="1">
        <f t="shared" ref="AR1197" si="11371">AH1197*AM1194+AJ1197*AM1197-AI1197*AN1194-AK1197*AN1197</f>
        <v>0</v>
      </c>
      <c r="AS1197" s="9">
        <f t="shared" ref="AS1197" si="11372">(AH1197*AN1194+AI1197*AM1194+AJ1197*AN1197+AK1197*AM1197)</f>
        <v>189.62587945418716</v>
      </c>
      <c r="AT1197" s="2">
        <f t="shared" ref="AT1197" si="11373">AH1197*AO1194+AJ1197*AO1197-AI1197*AP1194-AK1197*AP1197</f>
        <v>29.911067679412483</v>
      </c>
      <c r="AU1197" s="8">
        <f t="shared" ref="AU1197" si="11374">(AH1197*AP1194+AI1197*AO1194+AJ1197*AP1197+AK1197*AO1197)</f>
        <v>0</v>
      </c>
      <c r="AV1197" s="20"/>
      <c r="AW1197" s="1">
        <v>0</v>
      </c>
      <c r="AX1197" s="9">
        <v>0</v>
      </c>
      <c r="AY1197" s="2">
        <v>1</v>
      </c>
      <c r="AZ1197" s="8">
        <v>0</v>
      </c>
      <c r="BB1197" s="1">
        <f t="shared" ref="BB1197" si="11375">AR1197*AW1194+AT1197*AW1197-AS1197*AX1194-AU1197*AX1197</f>
        <v>0</v>
      </c>
      <c r="BC1197" s="9">
        <f t="shared" ref="BC1197" si="11376">(AR1197*AX1194+AS1197*AW1194+AT1197*AX1197+AU1197*AW1197)</f>
        <v>189.62587945418716</v>
      </c>
      <c r="BD1197" s="2">
        <f t="shared" ref="BD1197" si="11377">AR1197*AY1194+AT1197*AY1197-AS1197*AZ1194-AU1197*AZ1197</f>
        <v>121.48857594806999</v>
      </c>
      <c r="BE1197" s="8">
        <f t="shared" ref="BE1197" si="11378">(AR1197*AZ1194+AS1197*AY1194+AT1197*AZ1197+AU1197*AY1197)</f>
        <v>0</v>
      </c>
      <c r="BG1197" s="1">
        <v>0</v>
      </c>
      <c r="BH1197" s="9">
        <f t="shared" ref="BH1197" si="11379">$BH$9*$B1194</f>
        <v>2.8591199999999999</v>
      </c>
      <c r="BI1197" s="2">
        <v>1</v>
      </c>
      <c r="BJ1197" s="8">
        <v>0</v>
      </c>
      <c r="BK1197" s="20"/>
      <c r="BL1197" s="1">
        <f t="shared" ref="BL1197" si="11380">BB1197*BG1194+BD1197*BG1197-BC1197*BH1194-BE1197*BH1197</f>
        <v>0</v>
      </c>
      <c r="BM1197" s="9">
        <f t="shared" ref="BM1197" si="11381">(BB1197*BH1194+BC1197*BG1194+BD1197*BH1197+BE1197*BG1197)</f>
        <v>536.97629671883305</v>
      </c>
      <c r="BN1197" s="2">
        <f t="shared" ref="BN1197" si="11382">BB1197*BI1194+BD1197*BI1197-BC1197*BJ1194-BE1197*BJ1197</f>
        <v>121.48857594806999</v>
      </c>
      <c r="BO1197" s="8">
        <f t="shared" ref="BO1197" si="11383">(BB1197*BJ1194+BC1197*BI1194+BD1197*BJ1197+BE1197*BI1197)</f>
        <v>0</v>
      </c>
      <c r="BP1197" s="20"/>
      <c r="BQ1197" s="18">
        <f t="shared" ref="BQ1197:BQ1260" si="11384">1/$BR$9</f>
        <v>1</v>
      </c>
      <c r="BR1197" s="25">
        <v>0</v>
      </c>
      <c r="BS1197" s="19">
        <v>1</v>
      </c>
      <c r="BT1197" s="24">
        <v>0</v>
      </c>
      <c r="BV1197" s="1">
        <f t="shared" ref="BV1197" si="11385">BL1197*BQ1194+BN1197*BQ1197-BM1197*BR1194-BO1197*BR1197</f>
        <v>121.48857594806999</v>
      </c>
      <c r="BW1197" s="9">
        <f t="shared" ref="BW1197" si="11386">(BL1197*BR1194+BM1197*BQ1194+BN1197*BR1197+BO1197*BQ1197)</f>
        <v>536.97629671883305</v>
      </c>
      <c r="BX1197" s="2">
        <f t="shared" ref="BX1197" si="11387">BL1197*BS1194+BN1197*BS1197-BM1197*BT1194-BO1197*BT1197</f>
        <v>121.48857594806999</v>
      </c>
      <c r="BY1197" s="8">
        <f t="shared" ref="BY1197" si="11388">(BL1197*BT1194+BM1197*BS1194+BN1197*BT1197+BO1197*BS1197)</f>
        <v>0</v>
      </c>
      <c r="CA1197" s="56">
        <f t="shared" ref="CA1197" si="11389">(180/PI())*ATAN(-1*(BW1194+BW1197)/(BV1194+BV1197))</f>
        <v>-64.503254889468707</v>
      </c>
      <c r="CC1197" s="117">
        <f t="shared" ref="CC1197" si="11390">20*LOG(((1-(10^(CA1194/20)^2)*(1-((1-CC1194)/(1+CC1194))^2))^0.5))</f>
        <v>-3.2814196288643137E-5</v>
      </c>
      <c r="CD1197" s="13"/>
      <c r="CE1197" s="33"/>
      <c r="CF1197" s="33"/>
      <c r="CG1197" s="33"/>
      <c r="CH1197" s="33"/>
    </row>
    <row r="1198" spans="2:86" ht="18.600000000000001" customHeight="1"/>
    <row r="1199" spans="2:86" ht="18.600000000000001" customHeight="1" thickBot="1">
      <c r="E1199" s="6" t="s">
        <v>3</v>
      </c>
      <c r="J1199" s="6" t="s">
        <v>5</v>
      </c>
      <c r="O1199" s="6" t="s">
        <v>10</v>
      </c>
      <c r="T1199" s="6" t="s">
        <v>6</v>
      </c>
      <c r="Y1199" s="6" t="s">
        <v>11</v>
      </c>
      <c r="AD1199" s="6" t="s">
        <v>12</v>
      </c>
      <c r="AI1199" s="6" t="s">
        <v>13</v>
      </c>
      <c r="AN1199" s="6" t="s">
        <v>14</v>
      </c>
      <c r="AS1199" s="6" t="s">
        <v>15</v>
      </c>
      <c r="AX1199" s="6" t="s">
        <v>19</v>
      </c>
      <c r="BC1199" s="6" t="s">
        <v>17</v>
      </c>
      <c r="BH1199" s="6" t="s">
        <v>20</v>
      </c>
      <c r="BM1199" s="6" t="s">
        <v>18</v>
      </c>
      <c r="BQ1199" s="26" t="s">
        <v>16</v>
      </c>
      <c r="BR1199" s="26"/>
      <c r="BS1199" s="21"/>
      <c r="BT1199" s="21"/>
      <c r="BU1199" s="21"/>
      <c r="BV1199" s="21"/>
      <c r="BW1199" s="26" t="s">
        <v>21</v>
      </c>
      <c r="BX1199" s="21"/>
      <c r="BY1199" s="21"/>
    </row>
    <row r="1200" spans="2:86" ht="18.600000000000001" customHeight="1" thickBot="1">
      <c r="B1200" s="11"/>
      <c r="D1200" s="266" t="s">
        <v>113</v>
      </c>
      <c r="E1200" s="267"/>
      <c r="F1200" s="268" t="s">
        <v>114</v>
      </c>
      <c r="G1200" s="269"/>
      <c r="H1200" s="237"/>
      <c r="I1200" s="262" t="s">
        <v>0</v>
      </c>
      <c r="J1200" s="263"/>
      <c r="K1200" s="264" t="s">
        <v>1</v>
      </c>
      <c r="L1200" s="265"/>
      <c r="M1200" s="21"/>
      <c r="N1200" s="262" t="s">
        <v>115</v>
      </c>
      <c r="O1200" s="263"/>
      <c r="P1200" s="264" t="s">
        <v>116</v>
      </c>
      <c r="Q1200" s="265"/>
      <c r="R1200" s="21"/>
      <c r="S1200" s="266" t="s">
        <v>117</v>
      </c>
      <c r="T1200" s="267"/>
      <c r="U1200" s="268" t="s">
        <v>118</v>
      </c>
      <c r="V1200" s="269"/>
      <c r="W1200" s="20"/>
      <c r="X1200" s="262" t="s">
        <v>119</v>
      </c>
      <c r="Y1200" s="263"/>
      <c r="Z1200" s="264" t="s">
        <v>120</v>
      </c>
      <c r="AA1200" s="265"/>
      <c r="AB1200" s="20"/>
      <c r="AC1200" s="262" t="s">
        <v>121</v>
      </c>
      <c r="AD1200" s="263"/>
      <c r="AE1200" s="264" t="s">
        <v>7</v>
      </c>
      <c r="AF1200" s="265"/>
      <c r="AG1200" s="20"/>
      <c r="AH1200" s="262" t="s">
        <v>122</v>
      </c>
      <c r="AI1200" s="263"/>
      <c r="AJ1200" s="264" t="s">
        <v>123</v>
      </c>
      <c r="AK1200" s="265"/>
      <c r="AL1200" s="20"/>
      <c r="AM1200" s="266" t="s">
        <v>124</v>
      </c>
      <c r="AN1200" s="267"/>
      <c r="AO1200" s="268" t="s">
        <v>125</v>
      </c>
      <c r="AP1200" s="269"/>
      <c r="AQ1200" s="21"/>
      <c r="AR1200" s="262" t="s">
        <v>126</v>
      </c>
      <c r="AS1200" s="263"/>
      <c r="AT1200" s="264" t="s">
        <v>2</v>
      </c>
      <c r="AU1200" s="265"/>
      <c r="AV1200" s="41"/>
      <c r="AW1200" s="262" t="s">
        <v>127</v>
      </c>
      <c r="AX1200" s="263"/>
      <c r="AY1200" s="264" t="s">
        <v>128</v>
      </c>
      <c r="AZ1200" s="265"/>
      <c r="BA1200" s="20"/>
      <c r="BB1200" s="262" t="s">
        <v>129</v>
      </c>
      <c r="BC1200" s="263"/>
      <c r="BD1200" s="264" t="s">
        <v>130</v>
      </c>
      <c r="BE1200" s="265"/>
      <c r="BF1200" s="41"/>
      <c r="BG1200" s="266" t="s">
        <v>131</v>
      </c>
      <c r="BH1200" s="267"/>
      <c r="BI1200" s="268" t="s">
        <v>132</v>
      </c>
      <c r="BJ1200" s="269"/>
      <c r="BK1200" s="41"/>
      <c r="BL1200" s="262" t="s">
        <v>133</v>
      </c>
      <c r="BM1200" s="263"/>
      <c r="BN1200" s="264" t="s">
        <v>134</v>
      </c>
      <c r="BO1200" s="265"/>
      <c r="BP1200" s="41"/>
      <c r="BQ1200" s="262" t="s">
        <v>135</v>
      </c>
      <c r="BR1200" s="263"/>
      <c r="BS1200" s="264" t="s">
        <v>136</v>
      </c>
      <c r="BT1200" s="265"/>
      <c r="BU1200" s="20"/>
      <c r="BV1200" s="262" t="s">
        <v>137</v>
      </c>
      <c r="BW1200" s="263"/>
      <c r="BX1200" s="264" t="s">
        <v>138</v>
      </c>
      <c r="BY1200" s="265"/>
      <c r="CA1200" s="27" t="s">
        <v>8</v>
      </c>
      <c r="CC1200" s="113" t="s">
        <v>74</v>
      </c>
      <c r="CD1200" s="13"/>
      <c r="CE1200" s="33"/>
      <c r="CF1200" s="33"/>
      <c r="CG1200" s="33"/>
      <c r="CH1200" s="33"/>
    </row>
    <row r="1201" spans="2:86" ht="18.600000000000001" customHeight="1" thickTop="1" thickBot="1">
      <c r="B1201" s="37">
        <v>3.44</v>
      </c>
      <c r="D1201" s="1">
        <v>1</v>
      </c>
      <c r="E1201" s="7">
        <v>0</v>
      </c>
      <c r="F1201" s="2">
        <v>0</v>
      </c>
      <c r="G1201" s="8">
        <v>0</v>
      </c>
      <c r="I1201" s="1">
        <v>1</v>
      </c>
      <c r="J1201" s="9">
        <v>0</v>
      </c>
      <c r="K1201" s="2">
        <v>0</v>
      </c>
      <c r="L1201" s="8">
        <f t="shared" ref="L1201:L1264" si="11391">IF(0=(1-$J$9*$K$9*$B1201^2),10^18,$B1201*$K$9/(1-$J$9*$K$9*$B1201^2))</f>
        <v>-2.3601980214554037</v>
      </c>
      <c r="N1201" s="1">
        <f t="shared" ref="N1201" si="11392">D1201*I1201+F1201*I1204-E1201*J1201-G1201*J1204</f>
        <v>1</v>
      </c>
      <c r="O1201" s="9">
        <f t="shared" ref="O1201" si="11393">(D1201*J1201+E1201*I1201+F1201*J1204+G1201*I1204)</f>
        <v>0</v>
      </c>
      <c r="P1201" s="2">
        <f t="shared" ref="P1201" si="11394">D1201*K1201+F1201*K1204-E1201*L1201-G1201*L1204</f>
        <v>0</v>
      </c>
      <c r="Q1201" s="8">
        <f t="shared" ref="Q1201" si="11395">(D1201*L1201+E1201*K1201+F1201*L1204+G1201*K1204)</f>
        <v>-2.3601980214554037</v>
      </c>
      <c r="S1201" s="1">
        <v>1</v>
      </c>
      <c r="T1201" s="7">
        <v>0</v>
      </c>
      <c r="U1201" s="2">
        <v>0</v>
      </c>
      <c r="V1201" s="8">
        <v>0</v>
      </c>
      <c r="X1201" s="1">
        <f t="shared" ref="X1201" si="11396">N1201*S1201+P1201*S1204-O1201*T1201-Q1201*T1204</f>
        <v>13.270367408199899</v>
      </c>
      <c r="Y1201" s="9">
        <f t="shared" ref="Y1201" si="11397">(N1201*T1201+O1201*S1201+P1201*T1204+Q1201*S1204)</f>
        <v>0</v>
      </c>
      <c r="Z1201" s="2">
        <f t="shared" ref="Z1201" si="11398">N1201*U1201+P1201*U1204-O1201*V1201-Q1201*V1204</f>
        <v>0</v>
      </c>
      <c r="AA1201" s="8">
        <f t="shared" ref="AA1201" si="11399">(N1201*V1201+O1201*U1201+P1201*V1204+Q1201*U1204)</f>
        <v>-2.3601980214554037</v>
      </c>
      <c r="AB1201" s="20"/>
      <c r="AC1201" s="1">
        <v>1</v>
      </c>
      <c r="AD1201" s="9">
        <v>0</v>
      </c>
      <c r="AE1201" s="2">
        <v>0</v>
      </c>
      <c r="AF1201" s="8">
        <f t="shared" ref="AF1201:AF1264" si="11400">IF(0=(1-$AE$9*$AD$9*$B1201^2),10^18,$B1201*$AE$9/(1-$AE$9*$AD$9*$B1201^2))</f>
        <v>-0.32506330301891734</v>
      </c>
      <c r="AH1201" s="1">
        <f t="shared" ref="AH1201" si="11401">X1201*AC1201+Z1201*AC1204-Y1201*AD1201-AA1201*AD1204</f>
        <v>13.270367408199899</v>
      </c>
      <c r="AI1201" s="9">
        <f t="shared" ref="AI1201" si="11402">(X1201*AD1201+Y1201*AC1201+Z1201*AD1204+AA1201*AC1204)</f>
        <v>0</v>
      </c>
      <c r="AJ1201" s="2">
        <f t="shared" ref="AJ1201" si="11403">X1201*AE1201+Z1201*AE1204-Y1201*AF1201-AA1201*AF1204</f>
        <v>0</v>
      </c>
      <c r="AK1201" s="8">
        <f t="shared" ref="AK1201" si="11404">(X1201*AF1201+Y1201*AE1201+Z1201*AF1204+AA1201*AE1204)</f>
        <v>-6.6739074834394518</v>
      </c>
      <c r="AM1201" s="1">
        <v>1</v>
      </c>
      <c r="AN1201" s="7">
        <v>0</v>
      </c>
      <c r="AO1201" s="2">
        <v>0</v>
      </c>
      <c r="AP1201" s="8">
        <v>0</v>
      </c>
      <c r="AR1201" s="1">
        <f t="shared" ref="AR1201" si="11405">AH1201*AM1201+AJ1201*AM1204-AI1201*AN1201-AK1201*AN1204</f>
        <v>42.606408707445823</v>
      </c>
      <c r="AS1201" s="9">
        <f t="shared" ref="AS1201" si="11406">(AH1201*AN1201+AI1201*AM1201+AJ1201*AN1204+AK1201*AM1204)</f>
        <v>0</v>
      </c>
      <c r="AT1201" s="2">
        <f t="shared" ref="AT1201" si="11407">AH1201*AO1201+AJ1201*AO1204-AI1201*AP1201-AK1201*AP1204</f>
        <v>0</v>
      </c>
      <c r="AU1201" s="8">
        <f t="shared" ref="AU1201" si="11408">(AH1201*AP1201+AI1201*AO1201+AJ1201*AP1204+AK1201*AO1204)</f>
        <v>-6.6739074834394518</v>
      </c>
      <c r="AV1201" s="20"/>
      <c r="AW1201" s="1">
        <v>1</v>
      </c>
      <c r="AX1201" s="9">
        <v>0</v>
      </c>
      <c r="AY1201" s="2">
        <v>0</v>
      </c>
      <c r="AZ1201" s="8">
        <f t="shared" ref="AZ1201:AZ1264" si="11409">IF(0=(1-$AX$9*$AY$9*$B1201^2),10^18,$B1201*$AY$9/(1-$AX$9*$AY$9*$B1201^2))</f>
        <v>-0.47915153334488547</v>
      </c>
      <c r="BB1201" s="1">
        <f t="shared" ref="BB1201" si="11410">AR1201*AW1201+AT1201*AW1204-AS1201*AX1201-AU1201*AX1204</f>
        <v>42.606408707445823</v>
      </c>
      <c r="BC1201" s="9">
        <f t="shared" ref="BC1201" si="11411">(AR1201*AX1201+AS1201*AW1201+AT1201*AX1204+AU1201*AW1204)</f>
        <v>0</v>
      </c>
      <c r="BD1201" s="2">
        <f t="shared" ref="BD1201" si="11412">AR1201*AY1201+AT1201*AY1204-AS1201*AZ1201-AU1201*AZ1204</f>
        <v>0</v>
      </c>
      <c r="BE1201" s="8">
        <f t="shared" ref="BE1201" si="11413">(AR1201*AZ1201+AS1201*AY1201+AT1201*AZ1204+AU1201*AY1204)</f>
        <v>-27.088833545930996</v>
      </c>
      <c r="BG1201" s="1">
        <v>1</v>
      </c>
      <c r="BH1201" s="7">
        <v>0</v>
      </c>
      <c r="BI1201" s="2">
        <v>0</v>
      </c>
      <c r="BJ1201" s="8">
        <v>0</v>
      </c>
      <c r="BK1201" s="20"/>
      <c r="BL1201" s="1">
        <f t="shared" ref="BL1201" si="11414">BB1201*BG1201+BD1201*BG1204-BC1201*BH1201-BE1201*BH1204</f>
        <v>120.509559772176</v>
      </c>
      <c r="BM1201" s="9">
        <f t="shared" ref="BM1201" si="11415">(BB1201*BH1201+BC1201*BG1201+BD1201*BH1204+BE1201*BG1204)</f>
        <v>0</v>
      </c>
      <c r="BN1201" s="2">
        <f t="shared" ref="BN1201" si="11416">BB1201*BI1201+BD1201*BI1204-BC1201*BJ1201-BE1201*BJ1204</f>
        <v>0</v>
      </c>
      <c r="BO1201" s="8">
        <f t="shared" ref="BO1201" si="11417">(BB1201*BJ1201+BC1201*BI1201+BD1201*BJ1204+BE1201*BI1204)</f>
        <v>-27.088833545930996</v>
      </c>
      <c r="BP1201" s="20"/>
      <c r="BQ1201" s="16">
        <v>1</v>
      </c>
      <c r="BR1201" s="23">
        <v>0</v>
      </c>
      <c r="BS1201" s="14">
        <v>0</v>
      </c>
      <c r="BT1201" s="22">
        <v>0</v>
      </c>
      <c r="BV1201" s="1">
        <f t="shared" ref="BV1201" si="11418">BL1201*BQ1201+BN1201*BQ1204-BM1201*BR1201-BO1201*BR1204</f>
        <v>120.509559772176</v>
      </c>
      <c r="BW1201" s="9">
        <f t="shared" ref="BW1201" si="11419">(BL1201*BR1201+BM1201*BQ1201+BN1201*BR1204+BO1201*BQ1204)</f>
        <v>-27.088833545930996</v>
      </c>
      <c r="BX1201" s="2">
        <f t="shared" ref="BX1201" si="11420">BL1201*BS1201+BN1201*BS1204-BM1201*BT1201-BO1201*BT1204</f>
        <v>0</v>
      </c>
      <c r="BY1201" s="8">
        <f t="shared" ref="BY1201" si="11421">(BL1201*BT1201+BM1201*BS1201+BN1201*BT1204+BO1201*BS1204)</f>
        <v>-27.088833545930996</v>
      </c>
      <c r="CA1201" s="28">
        <f t="shared" ref="CA1201" si="11422">20*LOG(((1+$BR$9)/$BR$9)/((BV1201+BV1204)^2+(BW1201+BW1204)^2)^0.5)</f>
        <v>-48.991944900856758</v>
      </c>
      <c r="CC1201" s="114">
        <f t="shared" ref="CC1201" si="11423">((BV1201^2+BW1201^2)^0.5)/((BV1204^2+BW1204^2)^0.5)</f>
        <v>0.22480464473627082</v>
      </c>
      <c r="CD1201" s="13"/>
      <c r="CE1201" s="33"/>
      <c r="CF1201" s="33"/>
      <c r="CG1201" s="33"/>
      <c r="CH1201" s="33"/>
    </row>
    <row r="1202" spans="2:86" ht="18.600000000000001" customHeight="1" thickBot="1">
      <c r="D1202" s="3"/>
      <c r="G1202" s="4"/>
      <c r="I1202" s="3"/>
      <c r="L1202" s="4"/>
      <c r="N1202" s="3"/>
      <c r="Q1202" s="4"/>
      <c r="S1202" s="3"/>
      <c r="V1202" s="4"/>
      <c r="X1202" s="3"/>
      <c r="AA1202" s="4"/>
      <c r="AC1202" s="3"/>
      <c r="AF1202" s="4"/>
      <c r="AH1202" s="3"/>
      <c r="AK1202" s="4"/>
      <c r="AM1202" s="3"/>
      <c r="AP1202" s="4"/>
      <c r="AR1202" s="3"/>
      <c r="AU1202" s="4"/>
      <c r="AW1202" s="3"/>
      <c r="AZ1202" s="4"/>
      <c r="BB1202" s="3"/>
      <c r="BE1202" s="4"/>
      <c r="BG1202" s="3"/>
      <c r="BJ1202" s="4"/>
      <c r="BL1202" s="3"/>
      <c r="BO1202" s="4"/>
      <c r="BQ1202" s="16"/>
      <c r="BR1202" s="14"/>
      <c r="BS1202" s="14"/>
      <c r="BT1202" s="17"/>
      <c r="BV1202" s="3"/>
      <c r="BY1202" s="4"/>
      <c r="CC1202" s="115"/>
      <c r="CD1202" s="13"/>
      <c r="CE1202" s="33"/>
      <c r="CF1202" s="33"/>
      <c r="CG1202" s="33"/>
      <c r="CH1202" s="33"/>
    </row>
    <row r="1203" spans="2:86" ht="18.600000000000001" customHeight="1" thickBot="1">
      <c r="D1203" s="271" t="s">
        <v>141</v>
      </c>
      <c r="E1203" s="272"/>
      <c r="F1203" s="273" t="s">
        <v>142</v>
      </c>
      <c r="G1203" s="274"/>
      <c r="H1203" s="237"/>
      <c r="I1203" s="271" t="s">
        <v>143</v>
      </c>
      <c r="J1203" s="272"/>
      <c r="K1203" s="273" t="s">
        <v>144</v>
      </c>
      <c r="L1203" s="274"/>
      <c r="N1203" s="262" t="s">
        <v>145</v>
      </c>
      <c r="O1203" s="263"/>
      <c r="P1203" s="264" t="s">
        <v>146</v>
      </c>
      <c r="Q1203" s="265"/>
      <c r="S1203" s="271" t="s">
        <v>147</v>
      </c>
      <c r="T1203" s="272"/>
      <c r="U1203" s="273" t="s">
        <v>148</v>
      </c>
      <c r="V1203" s="274"/>
      <c r="W1203" s="20"/>
      <c r="X1203" s="262" t="s">
        <v>149</v>
      </c>
      <c r="Y1203" s="263"/>
      <c r="Z1203" s="264" t="s">
        <v>150</v>
      </c>
      <c r="AA1203" s="265"/>
      <c r="AB1203" s="20"/>
      <c r="AC1203" s="271" t="s">
        <v>151</v>
      </c>
      <c r="AD1203" s="272"/>
      <c r="AE1203" s="273" t="s">
        <v>152</v>
      </c>
      <c r="AF1203" s="274"/>
      <c r="AG1203" s="20"/>
      <c r="AH1203" s="262" t="s">
        <v>153</v>
      </c>
      <c r="AI1203" s="263"/>
      <c r="AJ1203" s="264" t="s">
        <v>154</v>
      </c>
      <c r="AK1203" s="265"/>
      <c r="AL1203" s="20"/>
      <c r="AM1203" s="271" t="s">
        <v>155</v>
      </c>
      <c r="AN1203" s="272"/>
      <c r="AO1203" s="273" t="s">
        <v>156</v>
      </c>
      <c r="AP1203" s="274"/>
      <c r="AR1203" s="262" t="s">
        <v>157</v>
      </c>
      <c r="AS1203" s="263"/>
      <c r="AT1203" s="264" t="s">
        <v>158</v>
      </c>
      <c r="AU1203" s="265"/>
      <c r="AV1203" s="41"/>
      <c r="AW1203" s="271" t="s">
        <v>159</v>
      </c>
      <c r="AX1203" s="272"/>
      <c r="AY1203" s="273" t="s">
        <v>160</v>
      </c>
      <c r="AZ1203" s="274"/>
      <c r="BA1203" s="20"/>
      <c r="BB1203" s="262" t="s">
        <v>161</v>
      </c>
      <c r="BC1203" s="263"/>
      <c r="BD1203" s="264" t="s">
        <v>162</v>
      </c>
      <c r="BE1203" s="265"/>
      <c r="BF1203" s="41"/>
      <c r="BG1203" s="271" t="s">
        <v>163</v>
      </c>
      <c r="BH1203" s="272"/>
      <c r="BI1203" s="273" t="s">
        <v>164</v>
      </c>
      <c r="BJ1203" s="274"/>
      <c r="BK1203" s="41"/>
      <c r="BL1203" s="262" t="s">
        <v>165</v>
      </c>
      <c r="BM1203" s="263"/>
      <c r="BN1203" s="264" t="s">
        <v>166</v>
      </c>
      <c r="BO1203" s="265"/>
      <c r="BP1203" s="41"/>
      <c r="BQ1203" s="271" t="s">
        <v>167</v>
      </c>
      <c r="BR1203" s="272"/>
      <c r="BS1203" s="273" t="s">
        <v>168</v>
      </c>
      <c r="BT1203" s="274"/>
      <c r="BU1203" s="20"/>
      <c r="BV1203" s="262" t="s">
        <v>169</v>
      </c>
      <c r="BW1203" s="263"/>
      <c r="BX1203" s="264" t="s">
        <v>170</v>
      </c>
      <c r="BY1203" s="265"/>
      <c r="CA1203" s="55" t="s">
        <v>35</v>
      </c>
      <c r="CC1203" s="116" t="s">
        <v>75</v>
      </c>
      <c r="CD1203" s="13"/>
      <c r="CE1203" s="33"/>
      <c r="CF1203" s="33"/>
      <c r="CG1203" s="33"/>
      <c r="CH1203" s="33"/>
    </row>
    <row r="1204" spans="2:86" ht="18.600000000000001" customHeight="1" thickTop="1" thickBot="1">
      <c r="D1204" s="1">
        <v>0</v>
      </c>
      <c r="E1204" s="9">
        <f t="shared" ref="E1204" si="11424">$E$9*$B1201</f>
        <v>4.0481920000000002</v>
      </c>
      <c r="F1204" s="2">
        <v>1</v>
      </c>
      <c r="G1204" s="8">
        <v>0</v>
      </c>
      <c r="I1204" s="1">
        <v>0</v>
      </c>
      <c r="J1204" s="9">
        <v>0</v>
      </c>
      <c r="K1204" s="2">
        <v>1</v>
      </c>
      <c r="L1204" s="8">
        <v>0</v>
      </c>
      <c r="N1204" s="1">
        <f t="shared" ref="N1204" si="11425">D1204*I1201+F1204*I1204-E1204*J1201-G1204*J1204</f>
        <v>0</v>
      </c>
      <c r="O1204" s="9">
        <f t="shared" ref="O1204" si="11426">(D1204*J1201+E1204*I1201+F1204*J1204+G1204*I1204)</f>
        <v>4.0481920000000002</v>
      </c>
      <c r="P1204" s="2">
        <f t="shared" ref="P1204" si="11427">D1204*K1201+F1204*K1204-E1204*L1201-G1204*L1204</f>
        <v>10.554534748871594</v>
      </c>
      <c r="Q1204" s="8">
        <f t="shared" ref="Q1204" si="11428">(D1204*L1201+E1204*K1201+F1204*L1204+G1204*K1204)</f>
        <v>0</v>
      </c>
      <c r="S1204" s="1">
        <v>0</v>
      </c>
      <c r="T1204" s="9">
        <f t="shared" ref="T1204" si="11429">$T$9*$B1201</f>
        <v>5.1988720000000006</v>
      </c>
      <c r="U1204" s="2">
        <v>1</v>
      </c>
      <c r="V1204" s="8">
        <v>0</v>
      </c>
      <c r="X1204" s="1">
        <f t="shared" ref="X1204" si="11430">N1204*S1201+P1204*S1204-O1204*T1201-Q1204*T1204</f>
        <v>0</v>
      </c>
      <c r="Y1204" s="9">
        <f t="shared" ref="Y1204" si="11431">(N1204*T1201+O1204*S1201+P1204*T1204+Q1204*S1204)</f>
        <v>58.919867178935569</v>
      </c>
      <c r="Z1204" s="2">
        <f t="shared" ref="Z1204" si="11432">N1204*U1201+P1204*U1204-O1204*V1201-Q1204*V1204</f>
        <v>10.554534748871594</v>
      </c>
      <c r="AA1204" s="8">
        <f t="shared" ref="AA1204" si="11433">(N1204*V1201+O1204*U1201+P1204*V1204+Q1204*U1204)</f>
        <v>0</v>
      </c>
      <c r="AB1204" s="20"/>
      <c r="AC1204" s="1">
        <v>0</v>
      </c>
      <c r="AD1204" s="9">
        <v>0</v>
      </c>
      <c r="AE1204" s="2">
        <v>1</v>
      </c>
      <c r="AF1204" s="8">
        <v>0</v>
      </c>
      <c r="AH1204" s="1">
        <f t="shared" ref="AH1204" si="11434">X1204*AC1201+Z1204*AC1204-Y1204*AD1201-AA1204*AD1204</f>
        <v>0</v>
      </c>
      <c r="AI1204" s="9">
        <f t="shared" ref="AI1204" si="11435">(X1204*AD1201+Y1204*AC1201+Z1204*AD1204+AA1204*AC1204)</f>
        <v>58.919867178935569</v>
      </c>
      <c r="AJ1204" s="2">
        <f t="shared" ref="AJ1204" si="11436">X1204*AE1201+Z1204*AE1204-Y1204*AF1201-AA1204*AF1204</f>
        <v>29.707221387492289</v>
      </c>
      <c r="AK1204" s="8">
        <f t="shared" ref="AK1204" si="11437">(X1204*AF1201+Y1204*AE1201+Z1204*AF1204+AA1204*AE1204)</f>
        <v>0</v>
      </c>
      <c r="AM1204" s="1">
        <v>0</v>
      </c>
      <c r="AN1204" s="9">
        <f t="shared" ref="AN1204" si="11438">$AN$9*$B1201</f>
        <v>4.395632</v>
      </c>
      <c r="AO1204" s="2">
        <v>1</v>
      </c>
      <c r="AP1204" s="8">
        <v>0</v>
      </c>
      <c r="AR1204" s="1">
        <f t="shared" ref="AR1204" si="11439">AH1204*AM1201+AJ1204*AM1204-AI1204*AN1201-AK1204*AN1204</f>
        <v>0</v>
      </c>
      <c r="AS1204" s="9">
        <f t="shared" ref="AS1204" si="11440">(AH1204*AN1201+AI1204*AM1201+AJ1204*AN1204+AK1204*AM1204)</f>
        <v>189.50188014088107</v>
      </c>
      <c r="AT1204" s="2">
        <f t="shared" ref="AT1204" si="11441">AH1204*AO1201+AJ1204*AO1204-AI1204*AP1201-AK1204*AP1204</f>
        <v>29.707221387492289</v>
      </c>
      <c r="AU1204" s="8">
        <f t="shared" ref="AU1204" si="11442">(AH1204*AP1201+AI1204*AO1201+AJ1204*AP1204+AK1204*AO1204)</f>
        <v>0</v>
      </c>
      <c r="AV1204" s="20"/>
      <c r="AW1204" s="1">
        <v>0</v>
      </c>
      <c r="AX1204" s="9">
        <v>0</v>
      </c>
      <c r="AY1204" s="2">
        <v>1</v>
      </c>
      <c r="AZ1204" s="8">
        <v>0</v>
      </c>
      <c r="BB1204" s="1">
        <f t="shared" ref="BB1204" si="11443">AR1204*AW1201+AT1204*AW1204-AS1204*AX1201-AU1204*AX1204</f>
        <v>0</v>
      </c>
      <c r="BC1204" s="9">
        <f t="shared" ref="BC1204" si="11444">(AR1204*AX1201+AS1204*AW1201+AT1204*AX1204+AU1204*AW1204)</f>
        <v>189.50188014088107</v>
      </c>
      <c r="BD1204" s="2">
        <f t="shared" ref="BD1204" si="11445">AR1204*AY1201+AT1204*AY1204-AS1204*AZ1201-AU1204*AZ1204</f>
        <v>120.50733782873417</v>
      </c>
      <c r="BE1204" s="8">
        <f t="shared" ref="BE1204" si="11446">(AR1204*AZ1201+AS1204*AY1201+AT1204*AZ1204+AU1204*AY1204)</f>
        <v>0</v>
      </c>
      <c r="BG1204" s="1">
        <v>0</v>
      </c>
      <c r="BH1204" s="9">
        <f t="shared" ref="BH1204" si="11447">$BH$9*$B1201</f>
        <v>2.8758399999999997</v>
      </c>
      <c r="BI1204" s="2">
        <v>1</v>
      </c>
      <c r="BJ1204" s="8">
        <v>0</v>
      </c>
      <c r="BK1204" s="20"/>
      <c r="BL1204" s="1">
        <f t="shared" ref="BL1204" si="11448">BB1204*BG1201+BD1204*BG1204-BC1204*BH1201-BE1204*BH1204</f>
        <v>0</v>
      </c>
      <c r="BM1204" s="9">
        <f t="shared" ref="BM1204" si="11449">(BB1204*BH1201+BC1204*BG1201+BD1204*BH1204+BE1204*BG1204)</f>
        <v>536.0617025622679</v>
      </c>
      <c r="BN1204" s="2">
        <f t="shared" ref="BN1204" si="11450">BB1204*BI1201+BD1204*BI1204-BC1204*BJ1201-BE1204*BJ1204</f>
        <v>120.50733782873417</v>
      </c>
      <c r="BO1204" s="8">
        <f t="shared" ref="BO1204" si="11451">(BB1204*BJ1201+BC1204*BI1201+BD1204*BJ1204+BE1204*BI1204)</f>
        <v>0</v>
      </c>
      <c r="BP1204" s="20"/>
      <c r="BQ1204" s="18">
        <f t="shared" ref="BQ1204:BQ1267" si="11452">1/$BR$9</f>
        <v>1</v>
      </c>
      <c r="BR1204" s="25">
        <v>0</v>
      </c>
      <c r="BS1204" s="19">
        <v>1</v>
      </c>
      <c r="BT1204" s="24">
        <v>0</v>
      </c>
      <c r="BV1204" s="1">
        <f t="shared" ref="BV1204" si="11453">BL1204*BQ1201+BN1204*BQ1204-BM1204*BR1201-BO1204*BR1204</f>
        <v>120.50733782873417</v>
      </c>
      <c r="BW1204" s="9">
        <f t="shared" ref="BW1204" si="11454">(BL1204*BR1201+BM1204*BQ1201+BN1204*BR1204+BO1204*BQ1204)</f>
        <v>536.0617025622679</v>
      </c>
      <c r="BX1204" s="2">
        <f t="shared" ref="BX1204" si="11455">BL1204*BS1201+BN1204*BS1204-BM1204*BT1201-BO1204*BT1204</f>
        <v>120.50733782873417</v>
      </c>
      <c r="BY1204" s="8">
        <f t="shared" ref="BY1204" si="11456">(BL1204*BT1201+BM1204*BS1201+BN1204*BT1204+BO1204*BS1204)</f>
        <v>0</v>
      </c>
      <c r="CA1204" s="56">
        <f t="shared" ref="CA1204" si="11457">(180/PI())*ATAN(-1*(BW1201+BW1204)/(BV1201+BV1204))</f>
        <v>-64.66076735206191</v>
      </c>
      <c r="CC1204" s="117">
        <f t="shared" ref="CC1204" si="11458">20*LOG(((1-(10^(CA1201/20)^2)*(1-((1-CC1201)/(1+CC1201))^2))^0.5))</f>
        <v>-3.2833946409856492E-5</v>
      </c>
      <c r="CD1204" s="13"/>
      <c r="CE1204" s="33"/>
      <c r="CF1204" s="33"/>
      <c r="CG1204" s="33"/>
      <c r="CH1204" s="33"/>
    </row>
    <row r="1205" spans="2:86" ht="18.600000000000001" customHeight="1"/>
    <row r="1206" spans="2:86" ht="18.600000000000001" customHeight="1" thickBot="1">
      <c r="E1206" s="6" t="s">
        <v>3</v>
      </c>
      <c r="J1206" s="6" t="s">
        <v>5</v>
      </c>
      <c r="O1206" s="6" t="s">
        <v>10</v>
      </c>
      <c r="T1206" s="6" t="s">
        <v>6</v>
      </c>
      <c r="Y1206" s="6" t="s">
        <v>11</v>
      </c>
      <c r="AD1206" s="6" t="s">
        <v>12</v>
      </c>
      <c r="AI1206" s="6" t="s">
        <v>13</v>
      </c>
      <c r="AN1206" s="6" t="s">
        <v>14</v>
      </c>
      <c r="AS1206" s="6" t="s">
        <v>15</v>
      </c>
      <c r="AX1206" s="6" t="s">
        <v>19</v>
      </c>
      <c r="BC1206" s="6" t="s">
        <v>17</v>
      </c>
      <c r="BH1206" s="6" t="s">
        <v>20</v>
      </c>
      <c r="BM1206" s="6" t="s">
        <v>18</v>
      </c>
      <c r="BQ1206" s="26" t="s">
        <v>16</v>
      </c>
      <c r="BR1206" s="26"/>
      <c r="BS1206" s="21"/>
      <c r="BT1206" s="21"/>
      <c r="BU1206" s="21"/>
      <c r="BV1206" s="21"/>
      <c r="BW1206" s="26" t="s">
        <v>21</v>
      </c>
      <c r="BX1206" s="21"/>
      <c r="BY1206" s="21"/>
    </row>
    <row r="1207" spans="2:86" ht="18.600000000000001" customHeight="1" thickBot="1">
      <c r="B1207" s="11"/>
      <c r="D1207" s="266" t="s">
        <v>113</v>
      </c>
      <c r="E1207" s="267"/>
      <c r="F1207" s="268" t="s">
        <v>114</v>
      </c>
      <c r="G1207" s="269"/>
      <c r="H1207" s="237"/>
      <c r="I1207" s="262" t="s">
        <v>0</v>
      </c>
      <c r="J1207" s="263"/>
      <c r="K1207" s="264" t="s">
        <v>1</v>
      </c>
      <c r="L1207" s="265"/>
      <c r="M1207" s="21"/>
      <c r="N1207" s="262" t="s">
        <v>115</v>
      </c>
      <c r="O1207" s="263"/>
      <c r="P1207" s="264" t="s">
        <v>116</v>
      </c>
      <c r="Q1207" s="265"/>
      <c r="R1207" s="21"/>
      <c r="S1207" s="266" t="s">
        <v>117</v>
      </c>
      <c r="T1207" s="267"/>
      <c r="U1207" s="268" t="s">
        <v>118</v>
      </c>
      <c r="V1207" s="269"/>
      <c r="W1207" s="20"/>
      <c r="X1207" s="262" t="s">
        <v>119</v>
      </c>
      <c r="Y1207" s="263"/>
      <c r="Z1207" s="264" t="s">
        <v>120</v>
      </c>
      <c r="AA1207" s="265"/>
      <c r="AB1207" s="20"/>
      <c r="AC1207" s="262" t="s">
        <v>121</v>
      </c>
      <c r="AD1207" s="263"/>
      <c r="AE1207" s="264" t="s">
        <v>7</v>
      </c>
      <c r="AF1207" s="265"/>
      <c r="AG1207" s="20"/>
      <c r="AH1207" s="262" t="s">
        <v>122</v>
      </c>
      <c r="AI1207" s="263"/>
      <c r="AJ1207" s="264" t="s">
        <v>123</v>
      </c>
      <c r="AK1207" s="265"/>
      <c r="AL1207" s="20"/>
      <c r="AM1207" s="266" t="s">
        <v>124</v>
      </c>
      <c r="AN1207" s="267"/>
      <c r="AO1207" s="268" t="s">
        <v>125</v>
      </c>
      <c r="AP1207" s="269"/>
      <c r="AQ1207" s="21"/>
      <c r="AR1207" s="262" t="s">
        <v>126</v>
      </c>
      <c r="AS1207" s="263"/>
      <c r="AT1207" s="264" t="s">
        <v>2</v>
      </c>
      <c r="AU1207" s="265"/>
      <c r="AV1207" s="41"/>
      <c r="AW1207" s="262" t="s">
        <v>127</v>
      </c>
      <c r="AX1207" s="263"/>
      <c r="AY1207" s="264" t="s">
        <v>128</v>
      </c>
      <c r="AZ1207" s="265"/>
      <c r="BA1207" s="20"/>
      <c r="BB1207" s="262" t="s">
        <v>129</v>
      </c>
      <c r="BC1207" s="263"/>
      <c r="BD1207" s="264" t="s">
        <v>130</v>
      </c>
      <c r="BE1207" s="265"/>
      <c r="BF1207" s="41"/>
      <c r="BG1207" s="266" t="s">
        <v>131</v>
      </c>
      <c r="BH1207" s="267"/>
      <c r="BI1207" s="268" t="s">
        <v>132</v>
      </c>
      <c r="BJ1207" s="269"/>
      <c r="BK1207" s="41"/>
      <c r="BL1207" s="262" t="s">
        <v>133</v>
      </c>
      <c r="BM1207" s="263"/>
      <c r="BN1207" s="264" t="s">
        <v>134</v>
      </c>
      <c r="BO1207" s="265"/>
      <c r="BP1207" s="41"/>
      <c r="BQ1207" s="262" t="s">
        <v>135</v>
      </c>
      <c r="BR1207" s="263"/>
      <c r="BS1207" s="264" t="s">
        <v>136</v>
      </c>
      <c r="BT1207" s="265"/>
      <c r="BU1207" s="20"/>
      <c r="BV1207" s="262" t="s">
        <v>137</v>
      </c>
      <c r="BW1207" s="263"/>
      <c r="BX1207" s="264" t="s">
        <v>138</v>
      </c>
      <c r="BY1207" s="265"/>
      <c r="CA1207" s="27" t="s">
        <v>8</v>
      </c>
      <c r="CC1207" s="113" t="s">
        <v>74</v>
      </c>
      <c r="CD1207" s="13"/>
      <c r="CE1207" s="33"/>
      <c r="CF1207" s="33"/>
      <c r="CG1207" s="33"/>
      <c r="CH1207" s="33"/>
    </row>
    <row r="1208" spans="2:86" ht="18.600000000000001" customHeight="1" thickTop="1" thickBot="1">
      <c r="B1208" s="37">
        <v>3.46</v>
      </c>
      <c r="D1208" s="1">
        <v>1</v>
      </c>
      <c r="E1208" s="7">
        <v>0</v>
      </c>
      <c r="F1208" s="2">
        <v>0</v>
      </c>
      <c r="G1208" s="8">
        <v>0</v>
      </c>
      <c r="I1208" s="1">
        <v>1</v>
      </c>
      <c r="J1208" s="9">
        <v>0</v>
      </c>
      <c r="K1208" s="2">
        <v>0</v>
      </c>
      <c r="L1208" s="8">
        <f t="shared" ref="L1208:L1271" si="11459">IF(0=(1-$J$9*$K$9*$B1208^2),10^18,$B1208*$K$9/(1-$J$9*$K$9*$B1208^2))</f>
        <v>-2.3311232213540025</v>
      </c>
      <c r="N1208" s="1">
        <f t="shared" ref="N1208" si="11460">D1208*I1208+F1208*I1211-E1208*J1208-G1208*J1211</f>
        <v>1</v>
      </c>
      <c r="O1208" s="9">
        <f t="shared" ref="O1208" si="11461">(D1208*J1208+E1208*I1208+F1208*J1211+G1208*I1211)</f>
        <v>0</v>
      </c>
      <c r="P1208" s="2">
        <f t="shared" ref="P1208" si="11462">D1208*K1208+F1208*K1211-E1208*L1208-G1208*L1211</f>
        <v>0</v>
      </c>
      <c r="Q1208" s="8">
        <f t="shared" ref="Q1208" si="11463">(D1208*L1208+E1208*K1208+F1208*L1211+G1208*K1211)</f>
        <v>-2.3311232213540025</v>
      </c>
      <c r="S1208" s="1">
        <v>1</v>
      </c>
      <c r="T1208" s="7">
        <v>0</v>
      </c>
      <c r="U1208" s="2">
        <v>0</v>
      </c>
      <c r="V1208" s="8">
        <v>0</v>
      </c>
      <c r="X1208" s="1">
        <f t="shared" ref="X1208" si="11464">N1208*S1208+P1208*S1211-O1208*T1208-Q1208*T1211</f>
        <v>13.189671774535773</v>
      </c>
      <c r="Y1208" s="9">
        <f t="shared" ref="Y1208" si="11465">(N1208*T1208+O1208*S1208+P1208*T1211+Q1208*S1211)</f>
        <v>0</v>
      </c>
      <c r="Z1208" s="2">
        <f t="shared" ref="Z1208" si="11466">N1208*U1208+P1208*U1211-O1208*V1208-Q1208*V1211</f>
        <v>0</v>
      </c>
      <c r="AA1208" s="8">
        <f t="shared" ref="AA1208" si="11467">(N1208*V1208+O1208*U1208+P1208*V1211+Q1208*U1211)</f>
        <v>-2.3311232213540025</v>
      </c>
      <c r="AB1208" s="20"/>
      <c r="AC1208" s="1">
        <v>1</v>
      </c>
      <c r="AD1208" s="9">
        <v>0</v>
      </c>
      <c r="AE1208" s="2">
        <v>0</v>
      </c>
      <c r="AF1208" s="8">
        <f t="shared" ref="AF1208:AF1271" si="11468">IF(0=(1-$AE$9*$AD$9*$B1208^2),10^18,$B1208*$AE$9/(1-$AE$9*$AD$9*$B1208^2))</f>
        <v>-0.32269881772145836</v>
      </c>
      <c r="AH1208" s="1">
        <f t="shared" ref="AH1208" si="11469">X1208*AC1208+Z1208*AC1211-Y1208*AD1208-AA1208*AD1211</f>
        <v>13.189671774535773</v>
      </c>
      <c r="AI1208" s="9">
        <f t="shared" ref="AI1208" si="11470">(X1208*AD1208+Y1208*AC1208+Z1208*AD1211+AA1208*AC1211)</f>
        <v>0</v>
      </c>
      <c r="AJ1208" s="2">
        <f t="shared" ref="AJ1208" si="11471">X1208*AE1208+Z1208*AE1211-Y1208*AF1208-AA1208*AF1211</f>
        <v>0</v>
      </c>
      <c r="AK1208" s="8">
        <f t="shared" ref="AK1208" si="11472">(X1208*AF1208+Y1208*AE1208+Z1208*AF1211+AA1208*AE1211)</f>
        <v>-6.587414709130786</v>
      </c>
      <c r="AM1208" s="1">
        <v>1</v>
      </c>
      <c r="AN1208" s="7">
        <v>0</v>
      </c>
      <c r="AO1208" s="2">
        <v>0</v>
      </c>
      <c r="AP1208" s="8">
        <v>0</v>
      </c>
      <c r="AR1208" s="1">
        <f t="shared" ref="AR1208" si="11473">AH1208*AM1208+AJ1208*AM1211-AI1208*AN1208-AK1208*AN1211</f>
        <v>42.313870637568293</v>
      </c>
      <c r="AS1208" s="9">
        <f t="shared" ref="AS1208" si="11474">(AH1208*AN1208+AI1208*AM1208+AJ1208*AN1211+AK1208*AM1211)</f>
        <v>0</v>
      </c>
      <c r="AT1208" s="2">
        <f t="shared" ref="AT1208" si="11475">AH1208*AO1208+AJ1208*AO1211-AI1208*AP1208-AK1208*AP1211</f>
        <v>0</v>
      </c>
      <c r="AU1208" s="8">
        <f t="shared" ref="AU1208" si="11476">(AH1208*AP1208+AI1208*AO1208+AJ1208*AP1211+AK1208*AO1211)</f>
        <v>-6.587414709130786</v>
      </c>
      <c r="AV1208" s="20"/>
      <c r="AW1208" s="1">
        <v>1</v>
      </c>
      <c r="AX1208" s="9">
        <v>0</v>
      </c>
      <c r="AY1208" s="2">
        <v>0</v>
      </c>
      <c r="AZ1208" s="8">
        <f t="shared" ref="AZ1208:AZ1271" si="11477">IF(0=(1-$AX$9*$AY$9*$B1208^2),10^18,$B1208*$AY$9/(1-$AX$9*$AY$9*$B1208^2))</f>
        <v>-0.47542969854413686</v>
      </c>
      <c r="BB1208" s="1">
        <f t="shared" ref="BB1208" si="11478">AR1208*AW1208+AT1208*AW1211-AS1208*AX1208-AU1208*AX1211</f>
        <v>42.313870637568293</v>
      </c>
      <c r="BC1208" s="9">
        <f t="shared" ref="BC1208" si="11479">(AR1208*AX1208+AS1208*AW1208+AT1208*AX1211+AU1208*AW1211)</f>
        <v>0</v>
      </c>
      <c r="BD1208" s="2">
        <f t="shared" ref="BD1208" si="11480">AR1208*AY1208+AT1208*AY1211-AS1208*AZ1208-AU1208*AZ1211</f>
        <v>0</v>
      </c>
      <c r="BE1208" s="8">
        <f t="shared" ref="BE1208" si="11481">(AR1208*AZ1208+AS1208*AY1208+AT1208*AZ1211+AU1208*AY1211)</f>
        <v>-26.704685470585485</v>
      </c>
      <c r="BG1208" s="1">
        <v>1</v>
      </c>
      <c r="BH1208" s="7">
        <v>0</v>
      </c>
      <c r="BI1208" s="2">
        <v>0</v>
      </c>
      <c r="BJ1208" s="8">
        <v>0</v>
      </c>
      <c r="BK1208" s="20"/>
      <c r="BL1208" s="1">
        <f t="shared" ref="BL1208" si="11482">BB1208*BG1208+BD1208*BG1211-BC1208*BH1208-BE1208*BH1211</f>
        <v>119.55877564236505</v>
      </c>
      <c r="BM1208" s="9">
        <f t="shared" ref="BM1208" si="11483">(BB1208*BH1208+BC1208*BG1208+BD1208*BH1211+BE1208*BG1211)</f>
        <v>0</v>
      </c>
      <c r="BN1208" s="2">
        <f t="shared" ref="BN1208" si="11484">BB1208*BI1208+BD1208*BI1211-BC1208*BJ1208-BE1208*BJ1211</f>
        <v>0</v>
      </c>
      <c r="BO1208" s="8">
        <f t="shared" ref="BO1208" si="11485">(BB1208*BJ1208+BC1208*BI1208+BD1208*BJ1211+BE1208*BI1211)</f>
        <v>-26.704685470585485</v>
      </c>
      <c r="BP1208" s="20"/>
      <c r="BQ1208" s="16">
        <v>1</v>
      </c>
      <c r="BR1208" s="23">
        <v>0</v>
      </c>
      <c r="BS1208" s="14">
        <v>0</v>
      </c>
      <c r="BT1208" s="22">
        <v>0</v>
      </c>
      <c r="BV1208" s="1">
        <f t="shared" ref="BV1208" si="11486">BL1208*BQ1208+BN1208*BQ1211-BM1208*BR1208-BO1208*BR1211</f>
        <v>119.55877564236505</v>
      </c>
      <c r="BW1208" s="9">
        <f t="shared" ref="BW1208" si="11487">(BL1208*BR1208+BM1208*BQ1208+BN1208*BR1211+BO1208*BQ1211)</f>
        <v>-26.704685470585485</v>
      </c>
      <c r="BX1208" s="2">
        <f t="shared" ref="BX1208" si="11488">BL1208*BS1208+BN1208*BS1211-BM1208*BT1208-BO1208*BT1211</f>
        <v>0</v>
      </c>
      <c r="BY1208" s="8">
        <f t="shared" ref="BY1208" si="11489">(BL1208*BT1208+BM1208*BS1208+BN1208*BT1211+BO1208*BS1211)</f>
        <v>-26.704685470585485</v>
      </c>
      <c r="CA1208" s="28">
        <f t="shared" ref="CA1208" si="11490">20*LOG(((1+$BR$9)/$BR$9)/((BV1208+BV1211)^2+(BW1208+BW1211)^2)^0.5)</f>
        <v>-48.973107669619353</v>
      </c>
      <c r="CC1208" s="114">
        <f t="shared" ref="CC1208" si="11491">((BV1208^2+BW1208^2)^0.5)/((BV1211^2+BW1211^2)^0.5)</f>
        <v>0.22337930669565298</v>
      </c>
      <c r="CD1208" s="13"/>
      <c r="CE1208" s="33"/>
      <c r="CF1208" s="33"/>
      <c r="CG1208" s="33"/>
      <c r="CH1208" s="33"/>
    </row>
    <row r="1209" spans="2:86" ht="18.600000000000001" customHeight="1" thickBot="1">
      <c r="D1209" s="3"/>
      <c r="G1209" s="4"/>
      <c r="I1209" s="3"/>
      <c r="L1209" s="4"/>
      <c r="N1209" s="3"/>
      <c r="Q1209" s="4"/>
      <c r="S1209" s="3"/>
      <c r="V1209" s="4"/>
      <c r="X1209" s="3"/>
      <c r="AA1209" s="4"/>
      <c r="AC1209" s="3"/>
      <c r="AF1209" s="4"/>
      <c r="AH1209" s="3"/>
      <c r="AK1209" s="4"/>
      <c r="AM1209" s="3"/>
      <c r="AP1209" s="4"/>
      <c r="AR1209" s="3"/>
      <c r="AU1209" s="4"/>
      <c r="AW1209" s="3"/>
      <c r="AZ1209" s="4"/>
      <c r="BB1209" s="3"/>
      <c r="BE1209" s="4"/>
      <c r="BG1209" s="3"/>
      <c r="BJ1209" s="4"/>
      <c r="BL1209" s="3"/>
      <c r="BO1209" s="4"/>
      <c r="BQ1209" s="16"/>
      <c r="BR1209" s="14"/>
      <c r="BS1209" s="14"/>
      <c r="BT1209" s="17"/>
      <c r="BV1209" s="3"/>
      <c r="BY1209" s="4"/>
      <c r="CC1209" s="115"/>
      <c r="CD1209" s="13"/>
      <c r="CE1209" s="33"/>
      <c r="CF1209" s="33"/>
      <c r="CG1209" s="33"/>
      <c r="CH1209" s="33"/>
    </row>
    <row r="1210" spans="2:86" ht="18.600000000000001" customHeight="1" thickBot="1">
      <c r="D1210" s="271" t="s">
        <v>141</v>
      </c>
      <c r="E1210" s="272"/>
      <c r="F1210" s="273" t="s">
        <v>142</v>
      </c>
      <c r="G1210" s="274"/>
      <c r="H1210" s="237"/>
      <c r="I1210" s="271" t="s">
        <v>143</v>
      </c>
      <c r="J1210" s="272"/>
      <c r="K1210" s="273" t="s">
        <v>144</v>
      </c>
      <c r="L1210" s="274"/>
      <c r="N1210" s="262" t="s">
        <v>145</v>
      </c>
      <c r="O1210" s="263"/>
      <c r="P1210" s="264" t="s">
        <v>146</v>
      </c>
      <c r="Q1210" s="265"/>
      <c r="S1210" s="271" t="s">
        <v>147</v>
      </c>
      <c r="T1210" s="272"/>
      <c r="U1210" s="273" t="s">
        <v>148</v>
      </c>
      <c r="V1210" s="274"/>
      <c r="W1210" s="20"/>
      <c r="X1210" s="262" t="s">
        <v>149</v>
      </c>
      <c r="Y1210" s="263"/>
      <c r="Z1210" s="264" t="s">
        <v>150</v>
      </c>
      <c r="AA1210" s="265"/>
      <c r="AB1210" s="20"/>
      <c r="AC1210" s="271" t="s">
        <v>151</v>
      </c>
      <c r="AD1210" s="272"/>
      <c r="AE1210" s="273" t="s">
        <v>152</v>
      </c>
      <c r="AF1210" s="274"/>
      <c r="AG1210" s="20"/>
      <c r="AH1210" s="262" t="s">
        <v>153</v>
      </c>
      <c r="AI1210" s="263"/>
      <c r="AJ1210" s="264" t="s">
        <v>154</v>
      </c>
      <c r="AK1210" s="265"/>
      <c r="AL1210" s="20"/>
      <c r="AM1210" s="271" t="s">
        <v>155</v>
      </c>
      <c r="AN1210" s="272"/>
      <c r="AO1210" s="273" t="s">
        <v>156</v>
      </c>
      <c r="AP1210" s="274"/>
      <c r="AR1210" s="262" t="s">
        <v>157</v>
      </c>
      <c r="AS1210" s="263"/>
      <c r="AT1210" s="264" t="s">
        <v>158</v>
      </c>
      <c r="AU1210" s="265"/>
      <c r="AV1210" s="41"/>
      <c r="AW1210" s="271" t="s">
        <v>159</v>
      </c>
      <c r="AX1210" s="272"/>
      <c r="AY1210" s="273" t="s">
        <v>160</v>
      </c>
      <c r="AZ1210" s="274"/>
      <c r="BA1210" s="20"/>
      <c r="BB1210" s="262" t="s">
        <v>161</v>
      </c>
      <c r="BC1210" s="263"/>
      <c r="BD1210" s="264" t="s">
        <v>162</v>
      </c>
      <c r="BE1210" s="265"/>
      <c r="BF1210" s="41"/>
      <c r="BG1210" s="271" t="s">
        <v>163</v>
      </c>
      <c r="BH1210" s="272"/>
      <c r="BI1210" s="273" t="s">
        <v>164</v>
      </c>
      <c r="BJ1210" s="274"/>
      <c r="BK1210" s="41"/>
      <c r="BL1210" s="262" t="s">
        <v>165</v>
      </c>
      <c r="BM1210" s="263"/>
      <c r="BN1210" s="264" t="s">
        <v>166</v>
      </c>
      <c r="BO1210" s="265"/>
      <c r="BP1210" s="41"/>
      <c r="BQ1210" s="271" t="s">
        <v>167</v>
      </c>
      <c r="BR1210" s="272"/>
      <c r="BS1210" s="273" t="s">
        <v>168</v>
      </c>
      <c r="BT1210" s="274"/>
      <c r="BU1210" s="20"/>
      <c r="BV1210" s="262" t="s">
        <v>169</v>
      </c>
      <c r="BW1210" s="263"/>
      <c r="BX1210" s="264" t="s">
        <v>170</v>
      </c>
      <c r="BY1210" s="265"/>
      <c r="CA1210" s="55" t="s">
        <v>35</v>
      </c>
      <c r="CC1210" s="116" t="s">
        <v>75</v>
      </c>
      <c r="CD1210" s="13"/>
      <c r="CE1210" s="33"/>
      <c r="CF1210" s="33"/>
      <c r="CG1210" s="33"/>
      <c r="CH1210" s="33"/>
    </row>
    <row r="1211" spans="2:86" ht="18.600000000000001" customHeight="1" thickTop="1" thickBot="1">
      <c r="D1211" s="1">
        <v>0</v>
      </c>
      <c r="E1211" s="9">
        <f t="shared" ref="E1211" si="11492">$E$9*$B1208</f>
        <v>4.0717280000000002</v>
      </c>
      <c r="F1211" s="2">
        <v>1</v>
      </c>
      <c r="G1211" s="8">
        <v>0</v>
      </c>
      <c r="I1211" s="1">
        <v>0</v>
      </c>
      <c r="J1211" s="9">
        <v>0</v>
      </c>
      <c r="K1211" s="2">
        <v>1</v>
      </c>
      <c r="L1211" s="8">
        <v>0</v>
      </c>
      <c r="N1211" s="1">
        <f t="shared" ref="N1211" si="11493">D1211*I1208+F1211*I1211-E1211*J1208-G1211*J1211</f>
        <v>0</v>
      </c>
      <c r="O1211" s="9">
        <f t="shared" ref="O1211" si="11494">(D1211*J1208+E1211*I1208+F1211*J1211+G1211*I1211)</f>
        <v>4.0717280000000002</v>
      </c>
      <c r="P1211" s="2">
        <f t="shared" ref="P1211" si="11495">D1211*K1208+F1211*K1211-E1211*L1208-G1211*L1211</f>
        <v>10.49169969183729</v>
      </c>
      <c r="Q1211" s="8">
        <f t="shared" ref="Q1211" si="11496">(D1211*L1208+E1211*K1208+F1211*L1211+G1211*K1211)</f>
        <v>0</v>
      </c>
      <c r="S1211" s="1">
        <v>0</v>
      </c>
      <c r="T1211" s="9">
        <f t="shared" ref="T1211" si="11497">$T$9*$B1208</f>
        <v>5.2290980000000005</v>
      </c>
      <c r="U1211" s="2">
        <v>1</v>
      </c>
      <c r="V1211" s="8">
        <v>0</v>
      </c>
      <c r="X1211" s="1">
        <f t="shared" ref="X1211" si="11498">N1211*S1208+P1211*S1211-O1211*T1208-Q1211*T1211</f>
        <v>0</v>
      </c>
      <c r="Y1211" s="9">
        <f t="shared" ref="Y1211" si="11499">(N1211*T1208+O1211*S1208+P1211*T1211+Q1211*S1211)</f>
        <v>58.933853875186998</v>
      </c>
      <c r="Z1211" s="2">
        <f t="shared" ref="Z1211" si="11500">N1211*U1208+P1211*U1211-O1211*V1208-Q1211*V1211</f>
        <v>10.49169969183729</v>
      </c>
      <c r="AA1211" s="8">
        <f t="shared" ref="AA1211" si="11501">(N1211*V1208+O1211*U1208+P1211*V1211+Q1211*U1211)</f>
        <v>0</v>
      </c>
      <c r="AB1211" s="20"/>
      <c r="AC1211" s="1">
        <v>0</v>
      </c>
      <c r="AD1211" s="9">
        <v>0</v>
      </c>
      <c r="AE1211" s="2">
        <v>1</v>
      </c>
      <c r="AF1211" s="8">
        <v>0</v>
      </c>
      <c r="AH1211" s="1">
        <f t="shared" ref="AH1211" si="11502">X1211*AC1208+Z1211*AC1211-Y1211*AD1208-AA1211*AD1211</f>
        <v>0</v>
      </c>
      <c r="AI1211" s="9">
        <f t="shared" ref="AI1211" si="11503">(X1211*AD1208+Y1211*AC1208+Z1211*AD1211+AA1211*AC1211)</f>
        <v>58.933853875186998</v>
      </c>
      <c r="AJ1211" s="2">
        <f t="shared" ref="AJ1211" si="11504">X1211*AE1208+Z1211*AE1211-Y1211*AF1208-AA1211*AF1211</f>
        <v>29.50958466112932</v>
      </c>
      <c r="AK1211" s="8">
        <f t="shared" ref="AK1211" si="11505">(X1211*AF1208+Y1211*AE1208+Z1211*AF1211+AA1211*AE1211)</f>
        <v>0</v>
      </c>
      <c r="AM1211" s="1">
        <v>0</v>
      </c>
      <c r="AN1211" s="9">
        <f t="shared" ref="AN1211" si="11506">$AN$9*$B1208</f>
        <v>4.4211879999999999</v>
      </c>
      <c r="AO1211" s="2">
        <v>1</v>
      </c>
      <c r="AP1211" s="8">
        <v>0</v>
      </c>
      <c r="AR1211" s="1">
        <f t="shared" ref="AR1211" si="11507">AH1211*AM1208+AJ1211*AM1211-AI1211*AN1208-AK1211*AN1211</f>
        <v>0</v>
      </c>
      <c r="AS1211" s="9">
        <f t="shared" ref="AS1211" si="11508">(AH1211*AN1208+AI1211*AM1208+AJ1211*AN1211+AK1211*AM1211)</f>
        <v>189.40127546395601</v>
      </c>
      <c r="AT1211" s="2">
        <f t="shared" ref="AT1211" si="11509">AH1211*AO1208+AJ1211*AO1211-AI1211*AP1208-AK1211*AP1211</f>
        <v>29.50958466112932</v>
      </c>
      <c r="AU1211" s="8">
        <f t="shared" ref="AU1211" si="11510">(AH1211*AP1208+AI1211*AO1208+AJ1211*AP1211+AK1211*AO1211)</f>
        <v>0</v>
      </c>
      <c r="AV1211" s="20"/>
      <c r="AW1211" s="1">
        <v>0</v>
      </c>
      <c r="AX1211" s="9">
        <v>0</v>
      </c>
      <c r="AY1211" s="2">
        <v>1</v>
      </c>
      <c r="AZ1211" s="8">
        <v>0</v>
      </c>
      <c r="BB1211" s="1">
        <f t="shared" ref="BB1211" si="11511">AR1211*AW1208+AT1211*AW1211-AS1211*AX1208-AU1211*AX1211</f>
        <v>0</v>
      </c>
      <c r="BC1211" s="9">
        <f t="shared" ref="BC1211" si="11512">(AR1211*AX1208+AS1211*AW1208+AT1211*AX1211+AU1211*AW1211)</f>
        <v>189.40127546395601</v>
      </c>
      <c r="BD1211" s="2">
        <f t="shared" ref="BD1211" si="11513">AR1211*AY1208+AT1211*AY1211-AS1211*AZ1208-AU1211*AZ1211</f>
        <v>119.55657595883295</v>
      </c>
      <c r="BE1211" s="8">
        <f t="shared" ref="BE1211" si="11514">(AR1211*AZ1208+AS1211*AY1208+AT1211*AZ1211+AU1211*AY1211)</f>
        <v>0</v>
      </c>
      <c r="BG1211" s="1">
        <v>0</v>
      </c>
      <c r="BH1211" s="9">
        <f t="shared" ref="BH1211" si="11515">$BH$9*$B1208</f>
        <v>2.89256</v>
      </c>
      <c r="BI1211" s="2">
        <v>1</v>
      </c>
      <c r="BJ1211" s="8">
        <v>0</v>
      </c>
      <c r="BK1211" s="20"/>
      <c r="BL1211" s="1">
        <f t="shared" ref="BL1211" si="11516">BB1211*BG1208+BD1211*BG1211-BC1211*BH1208-BE1211*BH1211</f>
        <v>0</v>
      </c>
      <c r="BM1211" s="9">
        <f t="shared" ref="BM1211" si="11517">(BB1211*BH1208+BC1211*BG1208+BD1211*BH1211+BE1211*BG1211)</f>
        <v>535.22584481943784</v>
      </c>
      <c r="BN1211" s="2">
        <f t="shared" ref="BN1211" si="11518">BB1211*BI1208+BD1211*BI1211-BC1211*BJ1208-BE1211*BJ1211</f>
        <v>119.55657595883295</v>
      </c>
      <c r="BO1211" s="8">
        <f t="shared" ref="BO1211" si="11519">(BB1211*BJ1208+BC1211*BI1208+BD1211*BJ1211+BE1211*BI1211)</f>
        <v>0</v>
      </c>
      <c r="BP1211" s="20"/>
      <c r="BQ1211" s="18">
        <f t="shared" ref="BQ1211:BQ1274" si="11520">1/$BR$9</f>
        <v>1</v>
      </c>
      <c r="BR1211" s="25">
        <v>0</v>
      </c>
      <c r="BS1211" s="19">
        <v>1</v>
      </c>
      <c r="BT1211" s="24">
        <v>0</v>
      </c>
      <c r="BV1211" s="1">
        <f t="shared" ref="BV1211" si="11521">BL1211*BQ1208+BN1211*BQ1211-BM1211*BR1208-BO1211*BR1211</f>
        <v>119.55657595883295</v>
      </c>
      <c r="BW1211" s="9">
        <f t="shared" ref="BW1211" si="11522">(BL1211*BR1208+BM1211*BQ1208+BN1211*BR1211+BO1211*BQ1211)</f>
        <v>535.22584481943784</v>
      </c>
      <c r="BX1211" s="2">
        <f t="shared" ref="BX1211" si="11523">BL1211*BS1208+BN1211*BS1211-BM1211*BT1208-BO1211*BT1211</f>
        <v>119.55657595883295</v>
      </c>
      <c r="BY1211" s="8">
        <f t="shared" ref="BY1211" si="11524">(BL1211*BT1208+BM1211*BS1208+BN1211*BT1211+BO1211*BS1211)</f>
        <v>0</v>
      </c>
      <c r="CA1211" s="56">
        <f t="shared" ref="CA1211" si="11525">(180/PI())*ATAN(-1*(BW1208+BW1211)/(BV1208+BV1211))</f>
        <v>-64.816287387966128</v>
      </c>
      <c r="CC1211" s="117">
        <f t="shared" ref="CC1211" si="11526">20*LOG(((1-(10^(CA1208/20)^2)*(1-((1-CC1208)/(1+CC1208))^2))^0.5))</f>
        <v>-3.2843985836378728E-5</v>
      </c>
      <c r="CD1211" s="13"/>
      <c r="CE1211" s="33"/>
      <c r="CF1211" s="33"/>
      <c r="CG1211" s="33"/>
      <c r="CH1211" s="33"/>
    </row>
    <row r="1212" spans="2:86" ht="18.600000000000001" customHeight="1"/>
    <row r="1213" spans="2:86" ht="18.600000000000001" customHeight="1" thickBot="1">
      <c r="E1213" s="6" t="s">
        <v>3</v>
      </c>
      <c r="J1213" s="6" t="s">
        <v>5</v>
      </c>
      <c r="O1213" s="6" t="s">
        <v>10</v>
      </c>
      <c r="T1213" s="6" t="s">
        <v>6</v>
      </c>
      <c r="Y1213" s="6" t="s">
        <v>11</v>
      </c>
      <c r="AD1213" s="6" t="s">
        <v>12</v>
      </c>
      <c r="AI1213" s="6" t="s">
        <v>13</v>
      </c>
      <c r="AN1213" s="6" t="s">
        <v>14</v>
      </c>
      <c r="AS1213" s="6" t="s">
        <v>15</v>
      </c>
      <c r="AX1213" s="6" t="s">
        <v>19</v>
      </c>
      <c r="BC1213" s="6" t="s">
        <v>17</v>
      </c>
      <c r="BH1213" s="6" t="s">
        <v>20</v>
      </c>
      <c r="BM1213" s="6" t="s">
        <v>18</v>
      </c>
      <c r="BQ1213" s="26" t="s">
        <v>16</v>
      </c>
      <c r="BR1213" s="26"/>
      <c r="BS1213" s="21"/>
      <c r="BT1213" s="21"/>
      <c r="BU1213" s="21"/>
      <c r="BV1213" s="21"/>
      <c r="BW1213" s="26" t="s">
        <v>21</v>
      </c>
      <c r="BX1213" s="21"/>
      <c r="BY1213" s="21"/>
    </row>
    <row r="1214" spans="2:86" ht="18.600000000000001" customHeight="1" thickBot="1">
      <c r="B1214" s="11"/>
      <c r="D1214" s="266" t="s">
        <v>113</v>
      </c>
      <c r="E1214" s="267"/>
      <c r="F1214" s="268" t="s">
        <v>114</v>
      </c>
      <c r="G1214" s="269"/>
      <c r="H1214" s="237"/>
      <c r="I1214" s="262" t="s">
        <v>0</v>
      </c>
      <c r="J1214" s="263"/>
      <c r="K1214" s="264" t="s">
        <v>1</v>
      </c>
      <c r="L1214" s="265"/>
      <c r="M1214" s="21"/>
      <c r="N1214" s="262" t="s">
        <v>115</v>
      </c>
      <c r="O1214" s="263"/>
      <c r="P1214" s="264" t="s">
        <v>116</v>
      </c>
      <c r="Q1214" s="265"/>
      <c r="R1214" s="21"/>
      <c r="S1214" s="266" t="s">
        <v>117</v>
      </c>
      <c r="T1214" s="267"/>
      <c r="U1214" s="268" t="s">
        <v>118</v>
      </c>
      <c r="V1214" s="269"/>
      <c r="W1214" s="20"/>
      <c r="X1214" s="262" t="s">
        <v>119</v>
      </c>
      <c r="Y1214" s="263"/>
      <c r="Z1214" s="264" t="s">
        <v>120</v>
      </c>
      <c r="AA1214" s="265"/>
      <c r="AB1214" s="20"/>
      <c r="AC1214" s="262" t="s">
        <v>121</v>
      </c>
      <c r="AD1214" s="263"/>
      <c r="AE1214" s="264" t="s">
        <v>7</v>
      </c>
      <c r="AF1214" s="265"/>
      <c r="AG1214" s="20"/>
      <c r="AH1214" s="262" t="s">
        <v>122</v>
      </c>
      <c r="AI1214" s="263"/>
      <c r="AJ1214" s="264" t="s">
        <v>123</v>
      </c>
      <c r="AK1214" s="265"/>
      <c r="AL1214" s="20"/>
      <c r="AM1214" s="266" t="s">
        <v>124</v>
      </c>
      <c r="AN1214" s="267"/>
      <c r="AO1214" s="268" t="s">
        <v>125</v>
      </c>
      <c r="AP1214" s="269"/>
      <c r="AQ1214" s="21"/>
      <c r="AR1214" s="262" t="s">
        <v>126</v>
      </c>
      <c r="AS1214" s="263"/>
      <c r="AT1214" s="264" t="s">
        <v>2</v>
      </c>
      <c r="AU1214" s="265"/>
      <c r="AV1214" s="41"/>
      <c r="AW1214" s="262" t="s">
        <v>127</v>
      </c>
      <c r="AX1214" s="263"/>
      <c r="AY1214" s="264" t="s">
        <v>128</v>
      </c>
      <c r="AZ1214" s="265"/>
      <c r="BA1214" s="20"/>
      <c r="BB1214" s="262" t="s">
        <v>129</v>
      </c>
      <c r="BC1214" s="263"/>
      <c r="BD1214" s="264" t="s">
        <v>130</v>
      </c>
      <c r="BE1214" s="265"/>
      <c r="BF1214" s="41"/>
      <c r="BG1214" s="266" t="s">
        <v>131</v>
      </c>
      <c r="BH1214" s="267"/>
      <c r="BI1214" s="268" t="s">
        <v>132</v>
      </c>
      <c r="BJ1214" s="269"/>
      <c r="BK1214" s="41"/>
      <c r="BL1214" s="262" t="s">
        <v>133</v>
      </c>
      <c r="BM1214" s="263"/>
      <c r="BN1214" s="264" t="s">
        <v>134</v>
      </c>
      <c r="BO1214" s="265"/>
      <c r="BP1214" s="41"/>
      <c r="BQ1214" s="262" t="s">
        <v>135</v>
      </c>
      <c r="BR1214" s="263"/>
      <c r="BS1214" s="264" t="s">
        <v>136</v>
      </c>
      <c r="BT1214" s="265"/>
      <c r="BU1214" s="20"/>
      <c r="BV1214" s="262" t="s">
        <v>137</v>
      </c>
      <c r="BW1214" s="263"/>
      <c r="BX1214" s="264" t="s">
        <v>138</v>
      </c>
      <c r="BY1214" s="265"/>
      <c r="CA1214" s="27" t="s">
        <v>8</v>
      </c>
      <c r="CC1214" s="113" t="s">
        <v>74</v>
      </c>
      <c r="CD1214" s="13"/>
      <c r="CE1214" s="33"/>
      <c r="CF1214" s="33"/>
      <c r="CG1214" s="33"/>
      <c r="CH1214" s="33"/>
    </row>
    <row r="1215" spans="2:86" ht="18.600000000000001" customHeight="1" thickTop="1" thickBot="1">
      <c r="B1215" s="37">
        <v>3.48</v>
      </c>
      <c r="D1215" s="1">
        <v>1</v>
      </c>
      <c r="E1215" s="7">
        <v>0</v>
      </c>
      <c r="F1215" s="2">
        <v>0</v>
      </c>
      <c r="G1215" s="8">
        <v>0</v>
      </c>
      <c r="I1215" s="1">
        <v>1</v>
      </c>
      <c r="J1215" s="9">
        <v>0</v>
      </c>
      <c r="K1215" s="2">
        <v>0</v>
      </c>
      <c r="L1215" s="8">
        <f t="shared" ref="L1215:L1278" si="11527">IF(0=(1-$J$9*$K$9*$B1215^2),10^18,$B1215*$K$9/(1-$J$9*$K$9*$B1215^2))</f>
        <v>-2.302841766705916</v>
      </c>
      <c r="N1215" s="1">
        <f t="shared" ref="N1215" si="11528">D1215*I1215+F1215*I1218-E1215*J1215-G1215*J1218</f>
        <v>1</v>
      </c>
      <c r="O1215" s="9">
        <f t="shared" ref="O1215" si="11529">(D1215*J1215+E1215*I1215+F1215*J1218+G1215*I1218)</f>
        <v>0</v>
      </c>
      <c r="P1215" s="2">
        <f t="shared" ref="P1215" si="11530">D1215*K1215+F1215*K1218-E1215*L1215-G1215*L1218</f>
        <v>0</v>
      </c>
      <c r="Q1215" s="8">
        <f t="shared" ref="Q1215" si="11531">(D1215*L1215+E1215*K1215+F1215*L1218+G1215*K1218)</f>
        <v>-2.302841766705916</v>
      </c>
      <c r="S1215" s="1">
        <v>1</v>
      </c>
      <c r="T1215" s="7">
        <v>0</v>
      </c>
      <c r="U1215" s="2">
        <v>0</v>
      </c>
      <c r="V1215" s="8">
        <v>0</v>
      </c>
      <c r="X1215" s="1">
        <f t="shared" ref="X1215" si="11532">N1215*S1215+P1215*S1218-O1215*T1215-Q1215*T1218</f>
        <v>13.111390971838826</v>
      </c>
      <c r="Y1215" s="9">
        <f t="shared" ref="Y1215" si="11533">(N1215*T1215+O1215*S1215+P1215*T1218+Q1215*S1218)</f>
        <v>0</v>
      </c>
      <c r="Z1215" s="2">
        <f t="shared" ref="Z1215" si="11534">N1215*U1215+P1215*U1218-O1215*V1215-Q1215*V1218</f>
        <v>0</v>
      </c>
      <c r="AA1215" s="8">
        <f t="shared" ref="AA1215" si="11535">(N1215*V1215+O1215*U1215+P1215*V1218+Q1215*U1218)</f>
        <v>-2.302841766705916</v>
      </c>
      <c r="AB1215" s="20"/>
      <c r="AC1215" s="1">
        <v>1</v>
      </c>
      <c r="AD1215" s="9">
        <v>0</v>
      </c>
      <c r="AE1215" s="2">
        <v>0</v>
      </c>
      <c r="AF1215" s="8">
        <f t="shared" ref="AF1215:AF1278" si="11536">IF(0=(1-$AE$9*$AD$9*$B1215^2),10^18,$B1215*$AE$9/(1-$AE$9*$AD$9*$B1215^2))</f>
        <v>-0.32037122023432257</v>
      </c>
      <c r="AH1215" s="1">
        <f t="shared" ref="AH1215" si="11537">X1215*AC1215+Z1215*AC1218-Y1215*AD1215-AA1215*AD1218</f>
        <v>13.111390971838826</v>
      </c>
      <c r="AI1215" s="9">
        <f t="shared" ref="AI1215" si="11538">(X1215*AD1215+Y1215*AC1215+Z1215*AD1218+AA1215*AC1218)</f>
        <v>0</v>
      </c>
      <c r="AJ1215" s="2">
        <f t="shared" ref="AJ1215" si="11539">X1215*AE1215+Z1215*AE1218-Y1215*AF1215-AA1215*AF1218</f>
        <v>0</v>
      </c>
      <c r="AK1215" s="8">
        <f t="shared" ref="AK1215" si="11540">(X1215*AF1215+Y1215*AE1215+Z1215*AF1218+AA1215*AE1218)</f>
        <v>-6.5033540913232013</v>
      </c>
      <c r="AM1215" s="1">
        <v>1</v>
      </c>
      <c r="AN1215" s="7">
        <v>0</v>
      </c>
      <c r="AO1215" s="2">
        <v>0</v>
      </c>
      <c r="AP1215" s="8">
        <v>0</v>
      </c>
      <c r="AR1215" s="1">
        <f t="shared" ref="AR1215" si="11541">AH1215*AM1215+AJ1215*AM1218-AI1215*AN1215-AK1215*AN1218</f>
        <v>42.030141757305728</v>
      </c>
      <c r="AS1215" s="9">
        <f t="shared" ref="AS1215" si="11542">(AH1215*AN1215+AI1215*AM1215+AJ1215*AN1218+AK1215*AM1218)</f>
        <v>0</v>
      </c>
      <c r="AT1215" s="2">
        <f t="shared" ref="AT1215" si="11543">AH1215*AO1215+AJ1215*AO1218-AI1215*AP1215-AK1215*AP1218</f>
        <v>0</v>
      </c>
      <c r="AU1215" s="8">
        <f t="shared" ref="AU1215" si="11544">(AH1215*AP1215+AI1215*AO1215+AJ1215*AP1218+AK1215*AO1218)</f>
        <v>-6.5033540913232013</v>
      </c>
      <c r="AV1215" s="20"/>
      <c r="AW1215" s="1">
        <v>1</v>
      </c>
      <c r="AX1215" s="9">
        <v>0</v>
      </c>
      <c r="AY1215" s="2">
        <v>0</v>
      </c>
      <c r="AZ1215" s="8">
        <f t="shared" ref="AZ1215:AZ1278" si="11545">IF(0=(1-$AX$9*$AY$9*$B1215^2),10^18,$B1215*$AY$9/(1-$AX$9*$AY$9*$B1215^2))</f>
        <v>-0.47177059911809077</v>
      </c>
      <c r="BB1215" s="1">
        <f t="shared" ref="BB1215" si="11546">AR1215*AW1215+AT1215*AW1218-AS1215*AX1215-AU1215*AX1218</f>
        <v>42.030141757305728</v>
      </c>
      <c r="BC1215" s="9">
        <f t="shared" ref="BC1215" si="11547">(AR1215*AX1215+AS1215*AW1215+AT1215*AX1218+AU1215*AW1218)</f>
        <v>0</v>
      </c>
      <c r="BD1215" s="2">
        <f t="shared" ref="BD1215" si="11548">AR1215*AY1215+AT1215*AY1218-AS1215*AZ1215-AU1215*AZ1218</f>
        <v>0</v>
      </c>
      <c r="BE1215" s="8">
        <f t="shared" ref="BE1215" si="11549">(AR1215*AZ1215+AS1215*AY1215+AT1215*AZ1218+AU1215*AY1218)</f>
        <v>-26.331939249185609</v>
      </c>
      <c r="BG1215" s="1">
        <v>1</v>
      </c>
      <c r="BH1215" s="7">
        <v>0</v>
      </c>
      <c r="BI1215" s="2">
        <v>0</v>
      </c>
      <c r="BJ1215" s="8">
        <v>0</v>
      </c>
      <c r="BK1215" s="20"/>
      <c r="BL1215" s="1">
        <f t="shared" ref="BL1215" si="11550">BB1215*BG1215+BD1215*BG1218-BC1215*BH1215-BE1215*BH1218</f>
        <v>118.63712597617643</v>
      </c>
      <c r="BM1215" s="9">
        <f t="shared" ref="BM1215" si="11551">(BB1215*BH1215+BC1215*BG1215+BD1215*BH1218+BE1215*BG1218)</f>
        <v>0</v>
      </c>
      <c r="BN1215" s="2">
        <f t="shared" ref="BN1215" si="11552">BB1215*BI1215+BD1215*BI1218-BC1215*BJ1215-BE1215*BJ1218</f>
        <v>0</v>
      </c>
      <c r="BO1215" s="8">
        <f t="shared" ref="BO1215" si="11553">(BB1215*BJ1215+BC1215*BI1215+BD1215*BJ1218+BE1215*BI1218)</f>
        <v>-26.331939249185609</v>
      </c>
      <c r="BP1215" s="20"/>
      <c r="BQ1215" s="16">
        <v>1</v>
      </c>
      <c r="BR1215" s="23">
        <v>0</v>
      </c>
      <c r="BS1215" s="14">
        <v>0</v>
      </c>
      <c r="BT1215" s="22">
        <v>0</v>
      </c>
      <c r="BV1215" s="1">
        <f t="shared" ref="BV1215" si="11554">BL1215*BQ1215+BN1215*BQ1218-BM1215*BR1215-BO1215*BR1218</f>
        <v>118.63712597617643</v>
      </c>
      <c r="BW1215" s="9">
        <f t="shared" ref="BW1215" si="11555">(BL1215*BR1215+BM1215*BQ1215+BN1215*BR1218+BO1215*BQ1218)</f>
        <v>-26.331939249185609</v>
      </c>
      <c r="BX1215" s="2">
        <f t="shared" ref="BX1215" si="11556">BL1215*BS1215+BN1215*BS1218-BM1215*BT1215-BO1215*BT1218</f>
        <v>0</v>
      </c>
      <c r="BY1215" s="8">
        <f t="shared" ref="BY1215" si="11557">(BL1215*BT1215+BM1215*BS1215+BN1215*BT1218+BO1215*BS1218)</f>
        <v>-26.331939249185609</v>
      </c>
      <c r="CA1215" s="28">
        <f t="shared" ref="CA1215" si="11558">20*LOG(((1+$BR$9)/$BR$9)/((BV1215+BV1218)^2+(BW1215+BW1218)^2)^0.5)</f>
        <v>-48.955573511872565</v>
      </c>
      <c r="CC1215" s="114">
        <f t="shared" ref="CC1215" si="11559">((BV1215^2+BW1215^2)^0.5)/((BV1218^2+BW1218^2)^0.5)</f>
        <v>0.22197272305182697</v>
      </c>
      <c r="CD1215" s="13"/>
      <c r="CE1215" s="33"/>
      <c r="CF1215" s="33"/>
      <c r="CG1215" s="33"/>
      <c r="CH1215" s="33"/>
    </row>
    <row r="1216" spans="2:86" ht="18.600000000000001" customHeight="1" thickBot="1">
      <c r="D1216" s="3"/>
      <c r="G1216" s="4"/>
      <c r="I1216" s="3"/>
      <c r="L1216" s="4"/>
      <c r="N1216" s="3"/>
      <c r="Q1216" s="4"/>
      <c r="S1216" s="3"/>
      <c r="V1216" s="4"/>
      <c r="X1216" s="3"/>
      <c r="AA1216" s="4"/>
      <c r="AC1216" s="3"/>
      <c r="AF1216" s="4"/>
      <c r="AH1216" s="3"/>
      <c r="AK1216" s="4"/>
      <c r="AM1216" s="3"/>
      <c r="AP1216" s="4"/>
      <c r="AR1216" s="3"/>
      <c r="AU1216" s="4"/>
      <c r="AW1216" s="3"/>
      <c r="AZ1216" s="4"/>
      <c r="BB1216" s="3"/>
      <c r="BE1216" s="4"/>
      <c r="BG1216" s="3"/>
      <c r="BJ1216" s="4"/>
      <c r="BL1216" s="3"/>
      <c r="BO1216" s="4"/>
      <c r="BQ1216" s="16"/>
      <c r="BR1216" s="14"/>
      <c r="BS1216" s="14"/>
      <c r="BT1216" s="17"/>
      <c r="BV1216" s="3"/>
      <c r="BY1216" s="4"/>
      <c r="CC1216" s="115"/>
      <c r="CD1216" s="13"/>
      <c r="CE1216" s="33"/>
      <c r="CF1216" s="33"/>
      <c r="CG1216" s="33"/>
      <c r="CH1216" s="33"/>
    </row>
    <row r="1217" spans="2:86" ht="18.600000000000001" customHeight="1" thickBot="1">
      <c r="D1217" s="271" t="s">
        <v>141</v>
      </c>
      <c r="E1217" s="272"/>
      <c r="F1217" s="273" t="s">
        <v>142</v>
      </c>
      <c r="G1217" s="274"/>
      <c r="H1217" s="237"/>
      <c r="I1217" s="271" t="s">
        <v>143</v>
      </c>
      <c r="J1217" s="272"/>
      <c r="K1217" s="273" t="s">
        <v>144</v>
      </c>
      <c r="L1217" s="274"/>
      <c r="N1217" s="262" t="s">
        <v>145</v>
      </c>
      <c r="O1217" s="263"/>
      <c r="P1217" s="264" t="s">
        <v>146</v>
      </c>
      <c r="Q1217" s="265"/>
      <c r="S1217" s="271" t="s">
        <v>147</v>
      </c>
      <c r="T1217" s="272"/>
      <c r="U1217" s="273" t="s">
        <v>148</v>
      </c>
      <c r="V1217" s="274"/>
      <c r="W1217" s="20"/>
      <c r="X1217" s="262" t="s">
        <v>149</v>
      </c>
      <c r="Y1217" s="263"/>
      <c r="Z1217" s="264" t="s">
        <v>150</v>
      </c>
      <c r="AA1217" s="265"/>
      <c r="AB1217" s="20"/>
      <c r="AC1217" s="271" t="s">
        <v>151</v>
      </c>
      <c r="AD1217" s="272"/>
      <c r="AE1217" s="273" t="s">
        <v>152</v>
      </c>
      <c r="AF1217" s="274"/>
      <c r="AG1217" s="20"/>
      <c r="AH1217" s="262" t="s">
        <v>153</v>
      </c>
      <c r="AI1217" s="263"/>
      <c r="AJ1217" s="264" t="s">
        <v>154</v>
      </c>
      <c r="AK1217" s="265"/>
      <c r="AL1217" s="20"/>
      <c r="AM1217" s="271" t="s">
        <v>155</v>
      </c>
      <c r="AN1217" s="272"/>
      <c r="AO1217" s="273" t="s">
        <v>156</v>
      </c>
      <c r="AP1217" s="274"/>
      <c r="AR1217" s="262" t="s">
        <v>157</v>
      </c>
      <c r="AS1217" s="263"/>
      <c r="AT1217" s="264" t="s">
        <v>158</v>
      </c>
      <c r="AU1217" s="265"/>
      <c r="AV1217" s="41"/>
      <c r="AW1217" s="271" t="s">
        <v>159</v>
      </c>
      <c r="AX1217" s="272"/>
      <c r="AY1217" s="273" t="s">
        <v>160</v>
      </c>
      <c r="AZ1217" s="274"/>
      <c r="BA1217" s="20"/>
      <c r="BB1217" s="262" t="s">
        <v>161</v>
      </c>
      <c r="BC1217" s="263"/>
      <c r="BD1217" s="264" t="s">
        <v>162</v>
      </c>
      <c r="BE1217" s="265"/>
      <c r="BF1217" s="41"/>
      <c r="BG1217" s="271" t="s">
        <v>163</v>
      </c>
      <c r="BH1217" s="272"/>
      <c r="BI1217" s="273" t="s">
        <v>164</v>
      </c>
      <c r="BJ1217" s="274"/>
      <c r="BK1217" s="41"/>
      <c r="BL1217" s="262" t="s">
        <v>165</v>
      </c>
      <c r="BM1217" s="263"/>
      <c r="BN1217" s="264" t="s">
        <v>166</v>
      </c>
      <c r="BO1217" s="265"/>
      <c r="BP1217" s="41"/>
      <c r="BQ1217" s="271" t="s">
        <v>167</v>
      </c>
      <c r="BR1217" s="272"/>
      <c r="BS1217" s="273" t="s">
        <v>168</v>
      </c>
      <c r="BT1217" s="274"/>
      <c r="BU1217" s="20"/>
      <c r="BV1217" s="262" t="s">
        <v>169</v>
      </c>
      <c r="BW1217" s="263"/>
      <c r="BX1217" s="264" t="s">
        <v>170</v>
      </c>
      <c r="BY1217" s="265"/>
      <c r="CA1217" s="55" t="s">
        <v>35</v>
      </c>
      <c r="CC1217" s="116" t="s">
        <v>75</v>
      </c>
      <c r="CD1217" s="13"/>
      <c r="CE1217" s="33"/>
      <c r="CF1217" s="33"/>
      <c r="CG1217" s="33"/>
      <c r="CH1217" s="33"/>
    </row>
    <row r="1218" spans="2:86" ht="18.600000000000001" customHeight="1" thickTop="1" thickBot="1">
      <c r="D1218" s="1">
        <v>0</v>
      </c>
      <c r="E1218" s="9">
        <f t="shared" ref="E1218" si="11560">$E$9*$B1215</f>
        <v>4.0952640000000002</v>
      </c>
      <c r="F1218" s="2">
        <v>1</v>
      </c>
      <c r="G1218" s="8">
        <v>0</v>
      </c>
      <c r="I1218" s="1">
        <v>0</v>
      </c>
      <c r="J1218" s="9">
        <v>0</v>
      </c>
      <c r="K1218" s="2">
        <v>1</v>
      </c>
      <c r="L1218" s="8">
        <v>0</v>
      </c>
      <c r="N1218" s="1">
        <f t="shared" ref="N1218" si="11561">D1218*I1215+F1218*I1218-E1218*J1215-G1218*J1218</f>
        <v>0</v>
      </c>
      <c r="O1218" s="9">
        <f t="shared" ref="O1218" si="11562">(D1218*J1215+E1218*I1215+F1218*J1218+G1218*I1218)</f>
        <v>4.0952640000000002</v>
      </c>
      <c r="P1218" s="2">
        <f t="shared" ref="P1218" si="11563">D1218*K1215+F1218*K1218-E1218*L1215-G1218*L1218</f>
        <v>10.430744984887136</v>
      </c>
      <c r="Q1218" s="8">
        <f t="shared" ref="Q1218" si="11564">(D1218*L1215+E1218*K1215+F1218*L1218+G1218*K1218)</f>
        <v>0</v>
      </c>
      <c r="S1218" s="1">
        <v>0</v>
      </c>
      <c r="T1218" s="9">
        <f t="shared" ref="T1218" si="11565">$T$9*$B1215</f>
        <v>5.2593240000000003</v>
      </c>
      <c r="U1218" s="2">
        <v>1</v>
      </c>
      <c r="V1218" s="8">
        <v>0</v>
      </c>
      <c r="X1218" s="1">
        <f t="shared" ref="X1218" si="11566">N1218*S1215+P1218*S1218-O1218*T1215-Q1218*T1218</f>
        <v>0</v>
      </c>
      <c r="Y1218" s="9">
        <f t="shared" ref="Y1218" si="11567">(N1218*T1215+O1218*S1215+P1218*T1218+Q1218*S1218)</f>
        <v>58.953931436896553</v>
      </c>
      <c r="Z1218" s="2">
        <f t="shared" ref="Z1218" si="11568">N1218*U1215+P1218*U1218-O1218*V1215-Q1218*V1218</f>
        <v>10.430744984887136</v>
      </c>
      <c r="AA1218" s="8">
        <f t="shared" ref="AA1218" si="11569">(N1218*V1215+O1218*U1215+P1218*V1218+Q1218*U1218)</f>
        <v>0</v>
      </c>
      <c r="AB1218" s="20"/>
      <c r="AC1218" s="1">
        <v>0</v>
      </c>
      <c r="AD1218" s="9">
        <v>0</v>
      </c>
      <c r="AE1218" s="2">
        <v>1</v>
      </c>
      <c r="AF1218" s="8">
        <v>0</v>
      </c>
      <c r="AH1218" s="1">
        <f t="shared" ref="AH1218" si="11570">X1218*AC1215+Z1218*AC1218-Y1218*AD1215-AA1218*AD1218</f>
        <v>0</v>
      </c>
      <c r="AI1218" s="9">
        <f t="shared" ref="AI1218" si="11571">(X1218*AD1215+Y1218*AC1215+Z1218*AD1218+AA1218*AC1218)</f>
        <v>58.953931436896553</v>
      </c>
      <c r="AJ1218" s="2">
        <f t="shared" ref="AJ1218" si="11572">X1218*AE1215+Z1218*AE1218-Y1218*AF1215-AA1218*AF1218</f>
        <v>29.317887936936273</v>
      </c>
      <c r="AK1218" s="8">
        <f t="shared" ref="AK1218" si="11573">(X1218*AF1215+Y1218*AE1215+Z1218*AF1218+AA1218*AE1218)</f>
        <v>0</v>
      </c>
      <c r="AM1218" s="1">
        <v>0</v>
      </c>
      <c r="AN1218" s="9">
        <f t="shared" ref="AN1218" si="11574">$AN$9*$B1215</f>
        <v>4.4467439999999998</v>
      </c>
      <c r="AO1218" s="2">
        <v>1</v>
      </c>
      <c r="AP1218" s="8">
        <v>0</v>
      </c>
      <c r="AR1218" s="1">
        <f t="shared" ref="AR1218" si="11575">AH1218*AM1215+AJ1218*AM1218-AI1218*AN1215-AK1218*AN1218</f>
        <v>0</v>
      </c>
      <c r="AS1218" s="9">
        <f t="shared" ref="AS1218" si="11576">(AH1218*AN1215+AI1218*AM1215+AJ1218*AN1218+AK1218*AM1218)</f>
        <v>189.32307371314027</v>
      </c>
      <c r="AT1218" s="2">
        <f t="shared" ref="AT1218" si="11577">AH1218*AO1215+AJ1218*AO1218-AI1218*AP1215-AK1218*AP1218</f>
        <v>29.317887936936273</v>
      </c>
      <c r="AU1218" s="8">
        <f t="shared" ref="AU1218" si="11578">(AH1218*AP1215+AI1218*AO1215+AJ1218*AP1218+AK1218*AO1218)</f>
        <v>0</v>
      </c>
      <c r="AV1218" s="20"/>
      <c r="AW1218" s="1">
        <v>0</v>
      </c>
      <c r="AX1218" s="9">
        <v>0</v>
      </c>
      <c r="AY1218" s="2">
        <v>1</v>
      </c>
      <c r="AZ1218" s="8">
        <v>0</v>
      </c>
      <c r="BB1218" s="1">
        <f t="shared" ref="BB1218" si="11579">AR1218*AW1215+AT1218*AW1218-AS1218*AX1215-AU1218*AX1218</f>
        <v>0</v>
      </c>
      <c r="BC1218" s="9">
        <f t="shared" ref="BC1218" si="11580">(AR1218*AX1215+AS1218*AW1215+AT1218*AX1218+AU1218*AW1218)</f>
        <v>189.32307371314027</v>
      </c>
      <c r="BD1218" s="2">
        <f t="shared" ref="BD1218" si="11581">AR1218*AY1215+AT1218*AY1218-AS1218*AZ1215-AU1218*AZ1218</f>
        <v>118.63494784946292</v>
      </c>
      <c r="BE1218" s="8">
        <f t="shared" ref="BE1218" si="11582">(AR1218*AZ1215+AS1218*AY1215+AT1218*AZ1218+AU1218*AY1218)</f>
        <v>0</v>
      </c>
      <c r="BG1218" s="1">
        <v>0</v>
      </c>
      <c r="BH1218" s="9">
        <f t="shared" ref="BH1218" si="11583">$BH$9*$B1215</f>
        <v>2.9092799999999999</v>
      </c>
      <c r="BI1218" s="2">
        <v>1</v>
      </c>
      <c r="BJ1218" s="8">
        <v>0</v>
      </c>
      <c r="BK1218" s="20"/>
      <c r="BL1218" s="1">
        <f t="shared" ref="BL1218" si="11584">BB1218*BG1215+BD1218*BG1218-BC1218*BH1215-BE1218*BH1218</f>
        <v>0</v>
      </c>
      <c r="BM1218" s="9">
        <f t="shared" ref="BM1218" si="11585">(BB1218*BH1215+BC1218*BG1215+BD1218*BH1218+BE1218*BG1218)</f>
        <v>534.4653547926257</v>
      </c>
      <c r="BN1218" s="2">
        <f t="shared" ref="BN1218" si="11586">BB1218*BI1215+BD1218*BI1218-BC1218*BJ1215-BE1218*BJ1218</f>
        <v>118.63494784946292</v>
      </c>
      <c r="BO1218" s="8">
        <f t="shared" ref="BO1218" si="11587">(BB1218*BJ1215+BC1218*BI1215+BD1218*BJ1218+BE1218*BI1218)</f>
        <v>0</v>
      </c>
      <c r="BP1218" s="20"/>
      <c r="BQ1218" s="18">
        <f t="shared" ref="BQ1218:BQ1281" si="11588">1/$BR$9</f>
        <v>1</v>
      </c>
      <c r="BR1218" s="25">
        <v>0</v>
      </c>
      <c r="BS1218" s="19">
        <v>1</v>
      </c>
      <c r="BT1218" s="24">
        <v>0</v>
      </c>
      <c r="BV1218" s="1">
        <f t="shared" ref="BV1218" si="11589">BL1218*BQ1215+BN1218*BQ1218-BM1218*BR1215-BO1218*BR1218</f>
        <v>118.63494784946292</v>
      </c>
      <c r="BW1218" s="9">
        <f t="shared" ref="BW1218" si="11590">(BL1218*BR1215+BM1218*BQ1215+BN1218*BR1218+BO1218*BQ1218)</f>
        <v>534.4653547926257</v>
      </c>
      <c r="BX1218" s="2">
        <f t="shared" ref="BX1218" si="11591">BL1218*BS1215+BN1218*BS1218-BM1218*BT1215-BO1218*BT1218</f>
        <v>118.63494784946292</v>
      </c>
      <c r="BY1218" s="8">
        <f t="shared" ref="BY1218" si="11592">(BL1218*BT1215+BM1218*BS1215+BN1218*BT1218+BO1218*BS1218)</f>
        <v>0</v>
      </c>
      <c r="CA1218" s="56">
        <f t="shared" ref="CA1218" si="11593">(180/PI())*ATAN(-1*(BW1215+BW1218)/(BV1215+BV1218))</f>
        <v>-64.969853622693662</v>
      </c>
      <c r="CC1218" s="117">
        <f t="shared" ref="CC1218" si="11594">20*LOG(((1-(10^(CA1215/20)^2)*(1-((1-CC1215)/(1+CC1215))^2))^0.5))</f>
        <v>-3.2844690977468174E-5</v>
      </c>
      <c r="CD1218" s="13"/>
      <c r="CE1218" s="33"/>
      <c r="CF1218" s="33"/>
      <c r="CG1218" s="33"/>
      <c r="CH1218" s="33"/>
    </row>
    <row r="1219" spans="2:86" ht="18.600000000000001" customHeight="1"/>
    <row r="1220" spans="2:86" ht="18.600000000000001" customHeight="1" thickBot="1">
      <c r="E1220" s="6" t="s">
        <v>3</v>
      </c>
      <c r="J1220" s="6" t="s">
        <v>5</v>
      </c>
      <c r="O1220" s="6" t="s">
        <v>10</v>
      </c>
      <c r="T1220" s="6" t="s">
        <v>6</v>
      </c>
      <c r="Y1220" s="6" t="s">
        <v>11</v>
      </c>
      <c r="AD1220" s="6" t="s">
        <v>12</v>
      </c>
      <c r="AI1220" s="6" t="s">
        <v>13</v>
      </c>
      <c r="AN1220" s="6" t="s">
        <v>14</v>
      </c>
      <c r="AS1220" s="6" t="s">
        <v>15</v>
      </c>
      <c r="AX1220" s="6" t="s">
        <v>19</v>
      </c>
      <c r="BC1220" s="6" t="s">
        <v>17</v>
      </c>
      <c r="BH1220" s="6" t="s">
        <v>20</v>
      </c>
      <c r="BM1220" s="6" t="s">
        <v>18</v>
      </c>
      <c r="BQ1220" s="26" t="s">
        <v>16</v>
      </c>
      <c r="BR1220" s="26"/>
      <c r="BS1220" s="21"/>
      <c r="BT1220" s="21"/>
      <c r="BU1220" s="21"/>
      <c r="BV1220" s="21"/>
      <c r="BW1220" s="26" t="s">
        <v>21</v>
      </c>
      <c r="BX1220" s="21"/>
      <c r="BY1220" s="21"/>
    </row>
    <row r="1221" spans="2:86" ht="18.600000000000001" customHeight="1" thickBot="1">
      <c r="B1221" s="11"/>
      <c r="D1221" s="266" t="s">
        <v>113</v>
      </c>
      <c r="E1221" s="267"/>
      <c r="F1221" s="268" t="s">
        <v>114</v>
      </c>
      <c r="G1221" s="269"/>
      <c r="H1221" s="237"/>
      <c r="I1221" s="262" t="s">
        <v>0</v>
      </c>
      <c r="J1221" s="263"/>
      <c r="K1221" s="264" t="s">
        <v>1</v>
      </c>
      <c r="L1221" s="265"/>
      <c r="M1221" s="21"/>
      <c r="N1221" s="262" t="s">
        <v>115</v>
      </c>
      <c r="O1221" s="263"/>
      <c r="P1221" s="264" t="s">
        <v>116</v>
      </c>
      <c r="Q1221" s="265"/>
      <c r="R1221" s="21"/>
      <c r="S1221" s="266" t="s">
        <v>117</v>
      </c>
      <c r="T1221" s="267"/>
      <c r="U1221" s="268" t="s">
        <v>118</v>
      </c>
      <c r="V1221" s="269"/>
      <c r="W1221" s="20"/>
      <c r="X1221" s="262" t="s">
        <v>119</v>
      </c>
      <c r="Y1221" s="263"/>
      <c r="Z1221" s="264" t="s">
        <v>120</v>
      </c>
      <c r="AA1221" s="265"/>
      <c r="AB1221" s="20"/>
      <c r="AC1221" s="262" t="s">
        <v>121</v>
      </c>
      <c r="AD1221" s="263"/>
      <c r="AE1221" s="264" t="s">
        <v>7</v>
      </c>
      <c r="AF1221" s="265"/>
      <c r="AG1221" s="20"/>
      <c r="AH1221" s="262" t="s">
        <v>122</v>
      </c>
      <c r="AI1221" s="263"/>
      <c r="AJ1221" s="264" t="s">
        <v>123</v>
      </c>
      <c r="AK1221" s="265"/>
      <c r="AL1221" s="20"/>
      <c r="AM1221" s="266" t="s">
        <v>124</v>
      </c>
      <c r="AN1221" s="267"/>
      <c r="AO1221" s="268" t="s">
        <v>125</v>
      </c>
      <c r="AP1221" s="269"/>
      <c r="AQ1221" s="21"/>
      <c r="AR1221" s="262" t="s">
        <v>126</v>
      </c>
      <c r="AS1221" s="263"/>
      <c r="AT1221" s="264" t="s">
        <v>2</v>
      </c>
      <c r="AU1221" s="265"/>
      <c r="AV1221" s="41"/>
      <c r="AW1221" s="262" t="s">
        <v>127</v>
      </c>
      <c r="AX1221" s="263"/>
      <c r="AY1221" s="264" t="s">
        <v>128</v>
      </c>
      <c r="AZ1221" s="265"/>
      <c r="BA1221" s="20"/>
      <c r="BB1221" s="262" t="s">
        <v>129</v>
      </c>
      <c r="BC1221" s="263"/>
      <c r="BD1221" s="264" t="s">
        <v>130</v>
      </c>
      <c r="BE1221" s="265"/>
      <c r="BF1221" s="41"/>
      <c r="BG1221" s="266" t="s">
        <v>131</v>
      </c>
      <c r="BH1221" s="267"/>
      <c r="BI1221" s="268" t="s">
        <v>132</v>
      </c>
      <c r="BJ1221" s="269"/>
      <c r="BK1221" s="41"/>
      <c r="BL1221" s="262" t="s">
        <v>133</v>
      </c>
      <c r="BM1221" s="263"/>
      <c r="BN1221" s="264" t="s">
        <v>134</v>
      </c>
      <c r="BO1221" s="265"/>
      <c r="BP1221" s="41"/>
      <c r="BQ1221" s="262" t="s">
        <v>135</v>
      </c>
      <c r="BR1221" s="263"/>
      <c r="BS1221" s="264" t="s">
        <v>136</v>
      </c>
      <c r="BT1221" s="265"/>
      <c r="BU1221" s="20"/>
      <c r="BV1221" s="262" t="s">
        <v>137</v>
      </c>
      <c r="BW1221" s="263"/>
      <c r="BX1221" s="264" t="s">
        <v>138</v>
      </c>
      <c r="BY1221" s="265"/>
      <c r="CA1221" s="27" t="s">
        <v>8</v>
      </c>
      <c r="CC1221" s="113" t="s">
        <v>74</v>
      </c>
      <c r="CD1221" s="13"/>
      <c r="CE1221" s="33"/>
      <c r="CF1221" s="33"/>
      <c r="CG1221" s="33"/>
      <c r="CH1221" s="33"/>
    </row>
    <row r="1222" spans="2:86" ht="18.600000000000001" customHeight="1" thickTop="1" thickBot="1">
      <c r="B1222" s="37">
        <v>3.5</v>
      </c>
      <c r="D1222" s="1">
        <v>1</v>
      </c>
      <c r="E1222" s="7">
        <v>0</v>
      </c>
      <c r="F1222" s="2">
        <v>0</v>
      </c>
      <c r="G1222" s="8">
        <v>0</v>
      </c>
      <c r="I1222" s="1">
        <v>1</v>
      </c>
      <c r="J1222" s="9">
        <v>0</v>
      </c>
      <c r="K1222" s="2">
        <v>0</v>
      </c>
      <c r="L1222" s="8">
        <f t="shared" ref="L1222:L1285" si="11595">IF(0=(1-$J$9*$K$9*$B1222^2),10^18,$B1222*$K$9/(1-$J$9*$K$9*$B1222^2))</f>
        <v>-2.2753205719951151</v>
      </c>
      <c r="N1222" s="1">
        <f t="shared" ref="N1222" si="11596">D1222*I1222+F1222*I1225-E1222*J1222-G1222*J1225</f>
        <v>1</v>
      </c>
      <c r="O1222" s="9">
        <f t="shared" ref="O1222" si="11597">(D1222*J1222+E1222*I1222+F1222*J1225+G1222*I1225)</f>
        <v>0</v>
      </c>
      <c r="P1222" s="2">
        <f t="shared" ref="P1222" si="11598">D1222*K1222+F1222*K1225-E1222*L1222-G1222*L1225</f>
        <v>0</v>
      </c>
      <c r="Q1222" s="8">
        <f t="shared" ref="Q1222" si="11599">(D1222*L1222+E1222*K1222+F1222*L1225+G1222*K1225)</f>
        <v>-2.2753205719951151</v>
      </c>
      <c r="S1222" s="1">
        <v>1</v>
      </c>
      <c r="T1222" s="7">
        <v>0</v>
      </c>
      <c r="U1222" s="2">
        <v>0</v>
      </c>
      <c r="V1222" s="8">
        <v>0</v>
      </c>
      <c r="X1222" s="1">
        <f t="shared" ref="X1222" si="11600">N1222*S1222+P1222*S1225-O1222*T1222-Q1222*T1225</f>
        <v>13.035421931596762</v>
      </c>
      <c r="Y1222" s="9">
        <f t="shared" ref="Y1222" si="11601">(N1222*T1222+O1222*S1222+P1222*T1225+Q1222*S1225)</f>
        <v>0</v>
      </c>
      <c r="Z1222" s="2">
        <f t="shared" ref="Z1222" si="11602">N1222*U1222+P1222*U1225-O1222*V1222-Q1222*V1225</f>
        <v>0</v>
      </c>
      <c r="AA1222" s="8">
        <f t="shared" ref="AA1222" si="11603">(N1222*V1222+O1222*U1222+P1222*V1225+Q1222*U1225)</f>
        <v>-2.2753205719951151</v>
      </c>
      <c r="AB1222" s="20"/>
      <c r="AC1222" s="1">
        <v>1</v>
      </c>
      <c r="AD1222" s="9">
        <v>0</v>
      </c>
      <c r="AE1222" s="2">
        <v>0</v>
      </c>
      <c r="AF1222" s="8">
        <f t="shared" ref="AF1222:AF1285" si="11604">IF(0=(1-$AE$9*$AD$9*$B1222^2),10^18,$B1222*$AE$9/(1-$AE$9*$AD$9*$B1222^2))</f>
        <v>-0.31807961254037026</v>
      </c>
      <c r="AH1222" s="1">
        <f t="shared" ref="AH1222" si="11605">X1222*AC1222+Z1222*AC1225-Y1222*AD1222-AA1222*AD1225</f>
        <v>13.035421931596762</v>
      </c>
      <c r="AI1222" s="9">
        <f t="shared" ref="AI1222" si="11606">(X1222*AD1222+Y1222*AC1222+Z1222*AD1225+AA1222*AC1225)</f>
        <v>0</v>
      </c>
      <c r="AJ1222" s="2">
        <f t="shared" ref="AJ1222" si="11607">X1222*AE1222+Z1222*AE1225-Y1222*AF1222-AA1222*AF1225</f>
        <v>0</v>
      </c>
      <c r="AK1222" s="8">
        <f t="shared" ref="AK1222" si="11608">(X1222*AF1222+Y1222*AE1222+Z1222*AF1225+AA1222*AE1225)</f>
        <v>-6.4216225292976583</v>
      </c>
      <c r="AM1222" s="1">
        <v>1</v>
      </c>
      <c r="AN1222" s="7">
        <v>0</v>
      </c>
      <c r="AO1222" s="2">
        <v>0</v>
      </c>
      <c r="AP1222" s="8">
        <v>0</v>
      </c>
      <c r="AR1222" s="1">
        <f t="shared" ref="AR1222" si="11609">AH1222*AM1222+AJ1222*AM1225-AI1222*AN1222-AK1222*AN1225</f>
        <v>41.75484436937468</v>
      </c>
      <c r="AS1222" s="9">
        <f t="shared" ref="AS1222" si="11610">(AH1222*AN1222+AI1222*AM1222+AJ1222*AN1225+AK1222*AM1225)</f>
        <v>0</v>
      </c>
      <c r="AT1222" s="2">
        <f t="shared" ref="AT1222" si="11611">AH1222*AO1222+AJ1222*AO1225-AI1222*AP1222-AK1222*AP1225</f>
        <v>0</v>
      </c>
      <c r="AU1222" s="8">
        <f t="shared" ref="AU1222" si="11612">(AH1222*AP1222+AI1222*AO1222+AJ1222*AP1225+AK1222*AO1225)</f>
        <v>-6.4216225292976583</v>
      </c>
      <c r="AV1222" s="20"/>
      <c r="AW1222" s="1">
        <v>1</v>
      </c>
      <c r="AX1222" s="9">
        <v>0</v>
      </c>
      <c r="AY1222" s="2">
        <v>0</v>
      </c>
      <c r="AZ1222" s="8">
        <f t="shared" ref="AZ1222:AZ1285" si="11613">IF(0=(1-$AX$9*$AY$9*$B1222^2),10^18,$B1222*$AY$9/(1-$AX$9*$AY$9*$B1222^2))</f>
        <v>-0.4681725832671737</v>
      </c>
      <c r="BB1222" s="1">
        <f t="shared" ref="BB1222" si="11614">AR1222*AW1222+AT1222*AW1225-AS1222*AX1222-AU1222*AX1225</f>
        <v>41.75484436937468</v>
      </c>
      <c r="BC1222" s="9">
        <f t="shared" ref="BC1222" si="11615">(AR1222*AX1222+AS1222*AW1222+AT1222*AX1225+AU1222*AW1225)</f>
        <v>0</v>
      </c>
      <c r="BD1222" s="2">
        <f t="shared" ref="BD1222" si="11616">AR1222*AY1222+AT1222*AY1225-AS1222*AZ1222-AU1222*AZ1225</f>
        <v>0</v>
      </c>
      <c r="BE1222" s="8">
        <f t="shared" ref="BE1222" si="11617">(AR1222*AZ1222+AS1222*AY1222+AT1222*AZ1225+AU1222*AY1225)</f>
        <v>-25.970095881626605</v>
      </c>
      <c r="BG1222" s="1">
        <v>1</v>
      </c>
      <c r="BH1222" s="7">
        <v>0</v>
      </c>
      <c r="BI1222" s="2">
        <v>0</v>
      </c>
      <c r="BJ1222" s="8">
        <v>0</v>
      </c>
      <c r="BK1222" s="20"/>
      <c r="BL1222" s="1">
        <f t="shared" ref="BL1222" si="11618">BB1222*BG1222+BD1222*BG1225-BC1222*BH1222-BE1222*BH1225</f>
        <v>117.74334491901412</v>
      </c>
      <c r="BM1222" s="9">
        <f t="shared" ref="BM1222" si="11619">(BB1222*BH1222+BC1222*BG1222+BD1222*BH1225+BE1222*BG1225)</f>
        <v>0</v>
      </c>
      <c r="BN1222" s="2">
        <f t="shared" ref="BN1222" si="11620">BB1222*BI1222+BD1222*BI1225-BC1222*BJ1222-BE1222*BJ1225</f>
        <v>0</v>
      </c>
      <c r="BO1222" s="8">
        <f t="shared" ref="BO1222" si="11621">(BB1222*BJ1222+BC1222*BI1222+BD1222*BJ1225+BE1222*BI1225)</f>
        <v>-25.970095881626605</v>
      </c>
      <c r="BP1222" s="20"/>
      <c r="BQ1222" s="16">
        <v>1</v>
      </c>
      <c r="BR1222" s="23">
        <v>0</v>
      </c>
      <c r="BS1222" s="14">
        <v>0</v>
      </c>
      <c r="BT1222" s="22">
        <v>0</v>
      </c>
      <c r="BV1222" s="1">
        <f t="shared" ref="BV1222" si="11622">BL1222*BQ1222+BN1222*BQ1225-BM1222*BR1222-BO1222*BR1225</f>
        <v>117.74334491901412</v>
      </c>
      <c r="BW1222" s="9">
        <f t="shared" ref="BW1222" si="11623">(BL1222*BR1222+BM1222*BQ1222+BN1222*BR1225+BO1222*BQ1225)</f>
        <v>-25.970095881626605</v>
      </c>
      <c r="BX1222" s="2">
        <f t="shared" ref="BX1222" si="11624">BL1222*BS1222+BN1222*BS1225-BM1222*BT1222-BO1222*BT1225</f>
        <v>0</v>
      </c>
      <c r="BY1222" s="8">
        <f t="shared" ref="BY1222" si="11625">(BL1222*BT1222+BM1222*BS1222+BN1222*BT1225+BO1222*BS1225)</f>
        <v>-25.970095881626605</v>
      </c>
      <c r="CA1222" s="28">
        <f t="shared" ref="CA1222" si="11626">20*LOG(((1+$BR$9)/$BR$9)/((BV1222+BV1225)^2+(BW1222+BW1225)^2)^0.5)</f>
        <v>-48.939293349587267</v>
      </c>
      <c r="CC1222" s="114">
        <f t="shared" ref="CC1222" si="11627">((BV1222^2+BW1222^2)^0.5)/((BV1225^2+BW1225^2)^0.5)</f>
        <v>0.22058451178764388</v>
      </c>
      <c r="CD1222" s="13"/>
      <c r="CE1222" s="33"/>
      <c r="CF1222" s="33"/>
      <c r="CG1222" s="33"/>
      <c r="CH1222" s="33"/>
    </row>
    <row r="1223" spans="2:86" ht="18.600000000000001" customHeight="1" thickBot="1">
      <c r="D1223" s="3"/>
      <c r="G1223" s="4"/>
      <c r="I1223" s="3"/>
      <c r="L1223" s="4"/>
      <c r="N1223" s="3"/>
      <c r="Q1223" s="4"/>
      <c r="S1223" s="3"/>
      <c r="V1223" s="4"/>
      <c r="X1223" s="3"/>
      <c r="AA1223" s="4"/>
      <c r="AC1223" s="3"/>
      <c r="AF1223" s="4"/>
      <c r="AH1223" s="3"/>
      <c r="AK1223" s="4"/>
      <c r="AM1223" s="3"/>
      <c r="AP1223" s="4"/>
      <c r="AR1223" s="3"/>
      <c r="AU1223" s="4"/>
      <c r="AW1223" s="3"/>
      <c r="AZ1223" s="4"/>
      <c r="BB1223" s="3"/>
      <c r="BE1223" s="4"/>
      <c r="BG1223" s="3"/>
      <c r="BJ1223" s="4"/>
      <c r="BL1223" s="3"/>
      <c r="BO1223" s="4"/>
      <c r="BQ1223" s="16"/>
      <c r="BR1223" s="14"/>
      <c r="BS1223" s="14"/>
      <c r="BT1223" s="17"/>
      <c r="BV1223" s="3"/>
      <c r="BY1223" s="4"/>
      <c r="CC1223" s="115"/>
      <c r="CD1223" s="13"/>
      <c r="CE1223" s="33"/>
      <c r="CF1223" s="33"/>
      <c r="CG1223" s="33"/>
      <c r="CH1223" s="33"/>
    </row>
    <row r="1224" spans="2:86" ht="18.600000000000001" customHeight="1" thickBot="1">
      <c r="D1224" s="271" t="s">
        <v>141</v>
      </c>
      <c r="E1224" s="272"/>
      <c r="F1224" s="273" t="s">
        <v>142</v>
      </c>
      <c r="G1224" s="274"/>
      <c r="H1224" s="237"/>
      <c r="I1224" s="271" t="s">
        <v>143</v>
      </c>
      <c r="J1224" s="272"/>
      <c r="K1224" s="273" t="s">
        <v>144</v>
      </c>
      <c r="L1224" s="274"/>
      <c r="N1224" s="262" t="s">
        <v>145</v>
      </c>
      <c r="O1224" s="263"/>
      <c r="P1224" s="264" t="s">
        <v>146</v>
      </c>
      <c r="Q1224" s="265"/>
      <c r="S1224" s="271" t="s">
        <v>147</v>
      </c>
      <c r="T1224" s="272"/>
      <c r="U1224" s="273" t="s">
        <v>148</v>
      </c>
      <c r="V1224" s="274"/>
      <c r="W1224" s="20"/>
      <c r="X1224" s="262" t="s">
        <v>149</v>
      </c>
      <c r="Y1224" s="263"/>
      <c r="Z1224" s="264" t="s">
        <v>150</v>
      </c>
      <c r="AA1224" s="265"/>
      <c r="AB1224" s="20"/>
      <c r="AC1224" s="271" t="s">
        <v>151</v>
      </c>
      <c r="AD1224" s="272"/>
      <c r="AE1224" s="273" t="s">
        <v>152</v>
      </c>
      <c r="AF1224" s="274"/>
      <c r="AG1224" s="20"/>
      <c r="AH1224" s="262" t="s">
        <v>153</v>
      </c>
      <c r="AI1224" s="263"/>
      <c r="AJ1224" s="264" t="s">
        <v>154</v>
      </c>
      <c r="AK1224" s="265"/>
      <c r="AL1224" s="20"/>
      <c r="AM1224" s="271" t="s">
        <v>155</v>
      </c>
      <c r="AN1224" s="272"/>
      <c r="AO1224" s="273" t="s">
        <v>156</v>
      </c>
      <c r="AP1224" s="274"/>
      <c r="AR1224" s="262" t="s">
        <v>157</v>
      </c>
      <c r="AS1224" s="263"/>
      <c r="AT1224" s="264" t="s">
        <v>158</v>
      </c>
      <c r="AU1224" s="265"/>
      <c r="AV1224" s="41"/>
      <c r="AW1224" s="271" t="s">
        <v>159</v>
      </c>
      <c r="AX1224" s="272"/>
      <c r="AY1224" s="273" t="s">
        <v>160</v>
      </c>
      <c r="AZ1224" s="274"/>
      <c r="BA1224" s="20"/>
      <c r="BB1224" s="262" t="s">
        <v>161</v>
      </c>
      <c r="BC1224" s="263"/>
      <c r="BD1224" s="264" t="s">
        <v>162</v>
      </c>
      <c r="BE1224" s="265"/>
      <c r="BF1224" s="41"/>
      <c r="BG1224" s="271" t="s">
        <v>163</v>
      </c>
      <c r="BH1224" s="272"/>
      <c r="BI1224" s="273" t="s">
        <v>164</v>
      </c>
      <c r="BJ1224" s="274"/>
      <c r="BK1224" s="41"/>
      <c r="BL1224" s="262" t="s">
        <v>165</v>
      </c>
      <c r="BM1224" s="263"/>
      <c r="BN1224" s="264" t="s">
        <v>166</v>
      </c>
      <c r="BO1224" s="265"/>
      <c r="BP1224" s="41"/>
      <c r="BQ1224" s="271" t="s">
        <v>167</v>
      </c>
      <c r="BR1224" s="272"/>
      <c r="BS1224" s="273" t="s">
        <v>168</v>
      </c>
      <c r="BT1224" s="274"/>
      <c r="BU1224" s="20"/>
      <c r="BV1224" s="262" t="s">
        <v>169</v>
      </c>
      <c r="BW1224" s="263"/>
      <c r="BX1224" s="264" t="s">
        <v>170</v>
      </c>
      <c r="BY1224" s="265"/>
      <c r="CA1224" s="55" t="s">
        <v>35</v>
      </c>
      <c r="CC1224" s="116" t="s">
        <v>75</v>
      </c>
      <c r="CD1224" s="13"/>
      <c r="CE1224" s="33"/>
      <c r="CF1224" s="33"/>
      <c r="CG1224" s="33"/>
      <c r="CH1224" s="33"/>
    </row>
    <row r="1225" spans="2:86" ht="18.600000000000001" customHeight="1" thickTop="1" thickBot="1">
      <c r="D1225" s="1">
        <v>0</v>
      </c>
      <c r="E1225" s="9">
        <f t="shared" ref="E1225" si="11628">$E$9*$B1222</f>
        <v>4.1188000000000002</v>
      </c>
      <c r="F1225" s="2">
        <v>1</v>
      </c>
      <c r="G1225" s="8">
        <v>0</v>
      </c>
      <c r="I1225" s="1">
        <v>0</v>
      </c>
      <c r="J1225" s="9">
        <v>0</v>
      </c>
      <c r="K1225" s="2">
        <v>1</v>
      </c>
      <c r="L1225" s="8">
        <v>0</v>
      </c>
      <c r="N1225" s="1">
        <f t="shared" ref="N1225" si="11629">D1225*I1222+F1225*I1225-E1225*J1222-G1225*J1225</f>
        <v>0</v>
      </c>
      <c r="O1225" s="9">
        <f t="shared" ref="O1225" si="11630">(D1225*J1222+E1225*I1222+F1225*J1225+G1225*I1225)</f>
        <v>4.1188000000000002</v>
      </c>
      <c r="P1225" s="2">
        <f t="shared" ref="P1225" si="11631">D1225*K1222+F1225*K1225-E1225*L1222-G1225*L1225</f>
        <v>10.371590371933481</v>
      </c>
      <c r="Q1225" s="8">
        <f t="shared" ref="Q1225" si="11632">(D1225*L1222+E1225*K1222+F1225*L1225+G1225*K1225)</f>
        <v>0</v>
      </c>
      <c r="S1225" s="1">
        <v>0</v>
      </c>
      <c r="T1225" s="9">
        <f t="shared" ref="T1225" si="11633">$T$9*$B1222</f>
        <v>5.2895500000000002</v>
      </c>
      <c r="U1225" s="2">
        <v>1</v>
      </c>
      <c r="V1225" s="8">
        <v>0</v>
      </c>
      <c r="X1225" s="1">
        <f t="shared" ref="X1225" si="11634">N1225*S1222+P1225*S1225-O1225*T1222-Q1225*T1225</f>
        <v>0</v>
      </c>
      <c r="Y1225" s="9">
        <f t="shared" ref="Y1225" si="11635">(N1225*T1222+O1225*S1222+P1225*T1225+Q1225*S1225)</f>
        <v>58.979845851860745</v>
      </c>
      <c r="Z1225" s="2">
        <f t="shared" ref="Z1225" si="11636">N1225*U1222+P1225*U1225-O1225*V1222-Q1225*V1225</f>
        <v>10.371590371933481</v>
      </c>
      <c r="AA1225" s="8">
        <f t="shared" ref="AA1225" si="11637">(N1225*V1222+O1225*U1222+P1225*V1225+Q1225*U1225)</f>
        <v>0</v>
      </c>
      <c r="AB1225" s="20"/>
      <c r="AC1225" s="1">
        <v>0</v>
      </c>
      <c r="AD1225" s="9">
        <v>0</v>
      </c>
      <c r="AE1225" s="2">
        <v>1</v>
      </c>
      <c r="AF1225" s="8">
        <v>0</v>
      </c>
      <c r="AH1225" s="1">
        <f t="shared" ref="AH1225" si="11638">X1225*AC1222+Z1225*AC1225-Y1225*AD1222-AA1225*AD1225</f>
        <v>0</v>
      </c>
      <c r="AI1225" s="9">
        <f t="shared" ref="AI1225" si="11639">(X1225*AD1222+Y1225*AC1222+Z1225*AD1225+AA1225*AC1225)</f>
        <v>58.979845851860745</v>
      </c>
      <c r="AJ1225" s="2">
        <f t="shared" ref="AJ1225" si="11640">X1225*AE1222+Z1225*AE1225-Y1225*AF1222-AA1225*AF1225</f>
        <v>29.131876888184109</v>
      </c>
      <c r="AK1225" s="8">
        <f t="shared" ref="AK1225" si="11641">(X1225*AF1222+Y1225*AE1222+Z1225*AF1225+AA1225*AE1225)</f>
        <v>0</v>
      </c>
      <c r="AM1225" s="1">
        <v>0</v>
      </c>
      <c r="AN1225" s="9">
        <f t="shared" ref="AN1225" si="11642">$AN$9*$B1222</f>
        <v>4.4723000000000006</v>
      </c>
      <c r="AO1225" s="2">
        <v>1</v>
      </c>
      <c r="AP1225" s="8">
        <v>0</v>
      </c>
      <c r="AR1225" s="1">
        <f t="shared" ref="AR1225" si="11643">AH1225*AM1222+AJ1225*AM1225-AI1225*AN1222-AK1225*AN1225</f>
        <v>0</v>
      </c>
      <c r="AS1225" s="9">
        <f t="shared" ref="AS1225" si="11644">(AH1225*AN1222+AI1225*AM1222+AJ1225*AN1225+AK1225*AM1225)</f>
        <v>189.26633885888654</v>
      </c>
      <c r="AT1225" s="2">
        <f t="shared" ref="AT1225" si="11645">AH1225*AO1222+AJ1225*AO1225-AI1225*AP1222-AK1225*AP1225</f>
        <v>29.131876888184109</v>
      </c>
      <c r="AU1225" s="8">
        <f t="shared" ref="AU1225" si="11646">(AH1225*AP1222+AI1225*AO1222+AJ1225*AP1225+AK1225*AO1225)</f>
        <v>0</v>
      </c>
      <c r="AV1225" s="20"/>
      <c r="AW1225" s="1">
        <v>0</v>
      </c>
      <c r="AX1225" s="9">
        <v>0</v>
      </c>
      <c r="AY1225" s="2">
        <v>1</v>
      </c>
      <c r="AZ1225" s="8">
        <v>0</v>
      </c>
      <c r="BB1225" s="1">
        <f t="shared" ref="BB1225" si="11647">AR1225*AW1222+AT1225*AW1225-AS1225*AX1222-AU1225*AX1225</f>
        <v>0</v>
      </c>
      <c r="BC1225" s="9">
        <f t="shared" ref="BC1225" si="11648">(AR1225*AX1222+AS1225*AW1222+AT1225*AX1225+AU1225*AW1225)</f>
        <v>189.26633885888654</v>
      </c>
      <c r="BD1225" s="2">
        <f t="shared" ref="BD1225" si="11649">AR1225*AY1222+AT1225*AY1225-AS1225*AZ1222-AU1225*AZ1225</f>
        <v>117.74118767726928</v>
      </c>
      <c r="BE1225" s="8">
        <f t="shared" ref="BE1225" si="11650">(AR1225*AZ1222+AS1225*AY1222+AT1225*AZ1225+AU1225*AY1225)</f>
        <v>0</v>
      </c>
      <c r="BG1225" s="1">
        <v>0</v>
      </c>
      <c r="BH1225" s="9">
        <f t="shared" ref="BH1225" si="11651">$BH$9*$B1222</f>
        <v>2.9259999999999997</v>
      </c>
      <c r="BI1225" s="2">
        <v>1</v>
      </c>
      <c r="BJ1225" s="8">
        <v>0</v>
      </c>
      <c r="BK1225" s="20"/>
      <c r="BL1225" s="1">
        <f t="shared" ref="BL1225" si="11652">BB1225*BG1222+BD1225*BG1225-BC1225*BH1222-BE1225*BH1225</f>
        <v>0</v>
      </c>
      <c r="BM1225" s="9">
        <f t="shared" ref="BM1225" si="11653">(BB1225*BH1222+BC1225*BG1222+BD1225*BH1225+BE1225*BG1225)</f>
        <v>533.77705400257639</v>
      </c>
      <c r="BN1225" s="2">
        <f t="shared" ref="BN1225" si="11654">BB1225*BI1222+BD1225*BI1225-BC1225*BJ1222-BE1225*BJ1225</f>
        <v>117.74118767726928</v>
      </c>
      <c r="BO1225" s="8">
        <f t="shared" ref="BO1225" si="11655">(BB1225*BJ1222+BC1225*BI1222+BD1225*BJ1225+BE1225*BI1225)</f>
        <v>0</v>
      </c>
      <c r="BP1225" s="20"/>
      <c r="BQ1225" s="18">
        <f t="shared" ref="BQ1225:BQ1288" si="11656">1/$BR$9</f>
        <v>1</v>
      </c>
      <c r="BR1225" s="25">
        <v>0</v>
      </c>
      <c r="BS1225" s="19">
        <v>1</v>
      </c>
      <c r="BT1225" s="24">
        <v>0</v>
      </c>
      <c r="BV1225" s="1">
        <f t="shared" ref="BV1225" si="11657">BL1225*BQ1222+BN1225*BQ1225-BM1225*BR1222-BO1225*BR1225</f>
        <v>117.74118767726928</v>
      </c>
      <c r="BW1225" s="9">
        <f t="shared" ref="BW1225" si="11658">(BL1225*BR1222+BM1225*BQ1222+BN1225*BR1225+BO1225*BQ1225)</f>
        <v>533.77705400257639</v>
      </c>
      <c r="BX1225" s="2">
        <f t="shared" ref="BX1225" si="11659">BL1225*BS1222+BN1225*BS1225-BM1225*BT1222-BO1225*BT1225</f>
        <v>117.74118767726928</v>
      </c>
      <c r="BY1225" s="8">
        <f t="shared" ref="BY1225" si="11660">(BL1225*BT1222+BM1225*BS1222+BN1225*BT1225+BO1225*BS1225)</f>
        <v>0</v>
      </c>
      <c r="CA1225" s="56">
        <f t="shared" ref="CA1225" si="11661">(180/PI())*ATAN(-1*(BW1222+BW1225)/(BV1222+BV1225))</f>
        <v>-65.121503664428616</v>
      </c>
      <c r="CC1225" s="117">
        <f t="shared" ref="CC1225" si="11662">20*LOG(((1-(10^(CA1222/20)^2)*(1-((1-CC1222)/(1+CC1222))^2))^0.5))</f>
        <v>-3.2836428570173174E-5</v>
      </c>
      <c r="CD1225" s="13"/>
      <c r="CE1225" s="33"/>
      <c r="CF1225" s="33"/>
      <c r="CG1225" s="33"/>
      <c r="CH1225" s="33"/>
    </row>
    <row r="1226" spans="2:86" ht="18.600000000000001" customHeight="1"/>
    <row r="1227" spans="2:86" ht="18.600000000000001" customHeight="1" thickBot="1">
      <c r="E1227" s="6" t="s">
        <v>3</v>
      </c>
      <c r="J1227" s="6" t="s">
        <v>5</v>
      </c>
      <c r="O1227" s="6" t="s">
        <v>10</v>
      </c>
      <c r="T1227" s="6" t="s">
        <v>6</v>
      </c>
      <c r="Y1227" s="6" t="s">
        <v>11</v>
      </c>
      <c r="AD1227" s="6" t="s">
        <v>12</v>
      </c>
      <c r="AI1227" s="6" t="s">
        <v>13</v>
      </c>
      <c r="AN1227" s="6" t="s">
        <v>14</v>
      </c>
      <c r="AS1227" s="6" t="s">
        <v>15</v>
      </c>
      <c r="AX1227" s="6" t="s">
        <v>19</v>
      </c>
      <c r="BC1227" s="6" t="s">
        <v>17</v>
      </c>
      <c r="BH1227" s="6" t="s">
        <v>20</v>
      </c>
      <c r="BM1227" s="6" t="s">
        <v>18</v>
      </c>
      <c r="BQ1227" s="26" t="s">
        <v>16</v>
      </c>
      <c r="BR1227" s="26"/>
      <c r="BS1227" s="21"/>
      <c r="BT1227" s="21"/>
      <c r="BU1227" s="21"/>
      <c r="BV1227" s="21"/>
      <c r="BW1227" s="26" t="s">
        <v>21</v>
      </c>
      <c r="BX1227" s="21"/>
      <c r="BY1227" s="21"/>
    </row>
    <row r="1228" spans="2:86" ht="18.600000000000001" customHeight="1" thickBot="1">
      <c r="B1228" s="11"/>
      <c r="D1228" s="266" t="s">
        <v>113</v>
      </c>
      <c r="E1228" s="267"/>
      <c r="F1228" s="268" t="s">
        <v>114</v>
      </c>
      <c r="G1228" s="269"/>
      <c r="H1228" s="237"/>
      <c r="I1228" s="262" t="s">
        <v>0</v>
      </c>
      <c r="J1228" s="263"/>
      <c r="K1228" s="264" t="s">
        <v>1</v>
      </c>
      <c r="L1228" s="265"/>
      <c r="M1228" s="21"/>
      <c r="N1228" s="262" t="s">
        <v>115</v>
      </c>
      <c r="O1228" s="263"/>
      <c r="P1228" s="264" t="s">
        <v>116</v>
      </c>
      <c r="Q1228" s="265"/>
      <c r="R1228" s="21"/>
      <c r="S1228" s="266" t="s">
        <v>117</v>
      </c>
      <c r="T1228" s="267"/>
      <c r="U1228" s="268" t="s">
        <v>118</v>
      </c>
      <c r="V1228" s="269"/>
      <c r="W1228" s="20"/>
      <c r="X1228" s="262" t="s">
        <v>119</v>
      </c>
      <c r="Y1228" s="263"/>
      <c r="Z1228" s="264" t="s">
        <v>120</v>
      </c>
      <c r="AA1228" s="265"/>
      <c r="AB1228" s="20"/>
      <c r="AC1228" s="262" t="s">
        <v>121</v>
      </c>
      <c r="AD1228" s="263"/>
      <c r="AE1228" s="264" t="s">
        <v>7</v>
      </c>
      <c r="AF1228" s="265"/>
      <c r="AG1228" s="20"/>
      <c r="AH1228" s="262" t="s">
        <v>122</v>
      </c>
      <c r="AI1228" s="263"/>
      <c r="AJ1228" s="264" t="s">
        <v>123</v>
      </c>
      <c r="AK1228" s="265"/>
      <c r="AL1228" s="20"/>
      <c r="AM1228" s="266" t="s">
        <v>124</v>
      </c>
      <c r="AN1228" s="267"/>
      <c r="AO1228" s="268" t="s">
        <v>125</v>
      </c>
      <c r="AP1228" s="269"/>
      <c r="AQ1228" s="21"/>
      <c r="AR1228" s="262" t="s">
        <v>126</v>
      </c>
      <c r="AS1228" s="263"/>
      <c r="AT1228" s="264" t="s">
        <v>2</v>
      </c>
      <c r="AU1228" s="265"/>
      <c r="AV1228" s="41"/>
      <c r="AW1228" s="262" t="s">
        <v>127</v>
      </c>
      <c r="AX1228" s="263"/>
      <c r="AY1228" s="264" t="s">
        <v>128</v>
      </c>
      <c r="AZ1228" s="265"/>
      <c r="BA1228" s="20"/>
      <c r="BB1228" s="262" t="s">
        <v>129</v>
      </c>
      <c r="BC1228" s="263"/>
      <c r="BD1228" s="264" t="s">
        <v>130</v>
      </c>
      <c r="BE1228" s="265"/>
      <c r="BF1228" s="41"/>
      <c r="BG1228" s="266" t="s">
        <v>131</v>
      </c>
      <c r="BH1228" s="267"/>
      <c r="BI1228" s="268" t="s">
        <v>132</v>
      </c>
      <c r="BJ1228" s="269"/>
      <c r="BK1228" s="41"/>
      <c r="BL1228" s="262" t="s">
        <v>133</v>
      </c>
      <c r="BM1228" s="263"/>
      <c r="BN1228" s="264" t="s">
        <v>134</v>
      </c>
      <c r="BO1228" s="265"/>
      <c r="BP1228" s="41"/>
      <c r="BQ1228" s="262" t="s">
        <v>135</v>
      </c>
      <c r="BR1228" s="263"/>
      <c r="BS1228" s="264" t="s">
        <v>136</v>
      </c>
      <c r="BT1228" s="265"/>
      <c r="BU1228" s="20"/>
      <c r="BV1228" s="262" t="s">
        <v>137</v>
      </c>
      <c r="BW1228" s="263"/>
      <c r="BX1228" s="264" t="s">
        <v>138</v>
      </c>
      <c r="BY1228" s="265"/>
      <c r="CA1228" s="27" t="s">
        <v>8</v>
      </c>
      <c r="CC1228" s="113" t="s">
        <v>74</v>
      </c>
      <c r="CD1228" s="13"/>
      <c r="CE1228" s="33"/>
      <c r="CF1228" s="33"/>
      <c r="CG1228" s="33"/>
      <c r="CH1228" s="33"/>
    </row>
    <row r="1229" spans="2:86" ht="18.600000000000001" customHeight="1" thickTop="1" thickBot="1">
      <c r="B1229" s="37">
        <v>3.52</v>
      </c>
      <c r="D1229" s="1">
        <v>1</v>
      </c>
      <c r="E1229" s="7">
        <v>0</v>
      </c>
      <c r="F1229" s="2">
        <v>0</v>
      </c>
      <c r="G1229" s="8">
        <v>0</v>
      </c>
      <c r="I1229" s="1">
        <v>1</v>
      </c>
      <c r="J1229" s="9">
        <v>0</v>
      </c>
      <c r="K1229" s="2">
        <v>0</v>
      </c>
      <c r="L1229" s="8">
        <f t="shared" ref="L1229:L1292" si="11663">IF(0=(1-$J$9*$K$9*$B1229^2),10^18,$B1229*$K$9/(1-$J$9*$K$9*$B1229^2))</f>
        <v>-2.2485283814708645</v>
      </c>
      <c r="N1229" s="1">
        <f t="shared" ref="N1229" si="11664">D1229*I1229+F1229*I1232-E1229*J1229-G1229*J1232</f>
        <v>1</v>
      </c>
      <c r="O1229" s="9">
        <f t="shared" ref="O1229" si="11665">(D1229*J1229+E1229*I1229+F1229*J1232+G1229*I1232)</f>
        <v>0</v>
      </c>
      <c r="P1229" s="2">
        <f t="shared" ref="P1229" si="11666">D1229*K1229+F1229*K1232-E1229*L1229-G1229*L1232</f>
        <v>0</v>
      </c>
      <c r="Q1229" s="8">
        <f t="shared" ref="Q1229" si="11667">(D1229*L1229+E1229*K1229+F1229*L1232+G1229*K1232)</f>
        <v>-2.2485283814708645</v>
      </c>
      <c r="S1229" s="1">
        <v>1</v>
      </c>
      <c r="T1229" s="7">
        <v>0</v>
      </c>
      <c r="U1229" s="2">
        <v>0</v>
      </c>
      <c r="V1229" s="8">
        <v>0</v>
      </c>
      <c r="X1229" s="1">
        <f t="shared" ref="X1229" si="11668">N1229*S1229+P1229*S1232-O1229*T1229-Q1229*T1232</f>
        <v>12.96166731906755</v>
      </c>
      <c r="Y1229" s="9">
        <f t="shared" ref="Y1229" si="11669">(N1229*T1229+O1229*S1229+P1229*T1232+Q1229*S1232)</f>
        <v>0</v>
      </c>
      <c r="Z1229" s="2">
        <f t="shared" ref="Z1229" si="11670">N1229*U1229+P1229*U1232-O1229*V1229-Q1229*V1232</f>
        <v>0</v>
      </c>
      <c r="AA1229" s="8">
        <f t="shared" ref="AA1229" si="11671">(N1229*V1229+O1229*U1229+P1229*V1232+Q1229*U1232)</f>
        <v>-2.2485283814708645</v>
      </c>
      <c r="AB1229" s="20"/>
      <c r="AC1229" s="1">
        <v>1</v>
      </c>
      <c r="AD1229" s="9">
        <v>0</v>
      </c>
      <c r="AE1229" s="2">
        <v>0</v>
      </c>
      <c r="AF1229" s="8">
        <f t="shared" ref="AF1229:AF1292" si="11672">IF(0=(1-$AE$9*$AD$9*$B1229^2),10^18,$B1229*$AE$9/(1-$AE$9*$AD$9*$B1229^2))</f>
        <v>-0.31582312630847698</v>
      </c>
      <c r="AH1229" s="1">
        <f t="shared" ref="AH1229" si="11673">X1229*AC1229+Z1229*AC1232-Y1229*AD1229-AA1229*AD1232</f>
        <v>12.96166731906755</v>
      </c>
      <c r="AI1229" s="9">
        <f t="shared" ref="AI1229" si="11674">(X1229*AD1229+Y1229*AC1229+Z1229*AD1232+AA1229*AC1232)</f>
        <v>0</v>
      </c>
      <c r="AJ1229" s="2">
        <f t="shared" ref="AJ1229" si="11675">X1229*AE1229+Z1229*AE1232-Y1229*AF1229-AA1229*AF1232</f>
        <v>0</v>
      </c>
      <c r="AK1229" s="8">
        <f t="shared" ref="AK1229" si="11676">(X1229*AF1229+Y1229*AE1229+Z1229*AF1232+AA1229*AE1232)</f>
        <v>-6.3421226763491934</v>
      </c>
      <c r="AM1229" s="1">
        <v>1</v>
      </c>
      <c r="AN1229" s="7">
        <v>0</v>
      </c>
      <c r="AO1229" s="2">
        <v>0</v>
      </c>
      <c r="AP1229" s="8">
        <v>0</v>
      </c>
      <c r="AR1229" s="1">
        <f t="shared" ref="AR1229" si="11677">AH1229*AM1229+AJ1229*AM1232-AI1229*AN1229-AK1229*AN1232</f>
        <v>41.48762185162083</v>
      </c>
      <c r="AS1229" s="9">
        <f t="shared" ref="AS1229" si="11678">(AH1229*AN1229+AI1229*AM1229+AJ1229*AN1232+AK1229*AM1232)</f>
        <v>0</v>
      </c>
      <c r="AT1229" s="2">
        <f t="shared" ref="AT1229" si="11679">AH1229*AO1229+AJ1229*AO1232-AI1229*AP1229-AK1229*AP1232</f>
        <v>0</v>
      </c>
      <c r="AU1229" s="8">
        <f t="shared" ref="AU1229" si="11680">(AH1229*AP1229+AI1229*AO1229+AJ1229*AP1232+AK1229*AO1232)</f>
        <v>-6.3421226763491934</v>
      </c>
      <c r="AV1229" s="20"/>
      <c r="AW1229" s="1">
        <v>1</v>
      </c>
      <c r="AX1229" s="9">
        <v>0</v>
      </c>
      <c r="AY1229" s="2">
        <v>0</v>
      </c>
      <c r="AZ1229" s="8">
        <f t="shared" ref="AZ1229:AZ1292" si="11681">IF(0=(1-$AX$9*$AY$9*$B1229^2),10^18,$B1229*$AY$9/(1-$AX$9*$AY$9*$B1229^2))</f>
        <v>-0.46463405808226393</v>
      </c>
      <c r="BB1229" s="1">
        <f t="shared" ref="BB1229" si="11682">AR1229*AW1229+AT1229*AW1232-AS1229*AX1229-AU1229*AX1232</f>
        <v>41.48762185162083</v>
      </c>
      <c r="BC1229" s="9">
        <f t="shared" ref="BC1229" si="11683">(AR1229*AX1229+AS1229*AW1229+AT1229*AX1232+AU1229*AW1232)</f>
        <v>0</v>
      </c>
      <c r="BD1229" s="2">
        <f t="shared" ref="BD1229" si="11684">AR1229*AY1229+AT1229*AY1232-AS1229*AZ1229-AU1229*AZ1232</f>
        <v>0</v>
      </c>
      <c r="BE1229" s="8">
        <f t="shared" ref="BE1229" si="11685">(AR1229*AZ1229+AS1229*AY1229+AT1229*AZ1232+AU1229*AY1232)</f>
        <v>-25.618684777450191</v>
      </c>
      <c r="BG1229" s="1">
        <v>1</v>
      </c>
      <c r="BH1229" s="7">
        <v>0</v>
      </c>
      <c r="BI1229" s="2">
        <v>0</v>
      </c>
      <c r="BJ1229" s="8">
        <v>0</v>
      </c>
      <c r="BK1229" s="20"/>
      <c r="BL1229" s="1">
        <f t="shared" ref="BL1229" si="11686">BB1229*BG1229+BD1229*BG1232-BC1229*BH1229-BE1229*BH1232</f>
        <v>116.87623791991906</v>
      </c>
      <c r="BM1229" s="9">
        <f t="shared" ref="BM1229" si="11687">(BB1229*BH1229+BC1229*BG1229+BD1229*BH1232+BE1229*BG1232)</f>
        <v>0</v>
      </c>
      <c r="BN1229" s="2">
        <f t="shared" ref="BN1229" si="11688">BB1229*BI1229+BD1229*BI1232-BC1229*BJ1229-BE1229*BJ1232</f>
        <v>0</v>
      </c>
      <c r="BO1229" s="8">
        <f t="shared" ref="BO1229" si="11689">(BB1229*BJ1229+BC1229*BI1229+BD1229*BJ1232+BE1229*BI1232)</f>
        <v>-25.618684777450191</v>
      </c>
      <c r="BP1229" s="20"/>
      <c r="BQ1229" s="16">
        <v>1</v>
      </c>
      <c r="BR1229" s="23">
        <v>0</v>
      </c>
      <c r="BS1229" s="14">
        <v>0</v>
      </c>
      <c r="BT1229" s="22">
        <v>0</v>
      </c>
      <c r="BV1229" s="1">
        <f t="shared" ref="BV1229" si="11690">BL1229*BQ1229+BN1229*BQ1232-BM1229*BR1229-BO1229*BR1232</f>
        <v>116.87623791991906</v>
      </c>
      <c r="BW1229" s="9">
        <f t="shared" ref="BW1229" si="11691">(BL1229*BR1229+BM1229*BQ1229+BN1229*BR1232+BO1229*BQ1232)</f>
        <v>-25.618684777450191</v>
      </c>
      <c r="BX1229" s="2">
        <f t="shared" ref="BX1229" si="11692">BL1229*BS1229+BN1229*BS1232-BM1229*BT1229-BO1229*BT1232</f>
        <v>0</v>
      </c>
      <c r="BY1229" s="8">
        <f t="shared" ref="BY1229" si="11693">(BL1229*BT1229+BM1229*BS1229+BN1229*BT1232+BO1229*BS1232)</f>
        <v>-25.618684777450191</v>
      </c>
      <c r="CA1229" s="28">
        <f t="shared" ref="CA1229" si="11694">20*LOG(((1+$BR$9)/$BR$9)/((BV1229+BV1232)^2+(BW1229+BW1232)^2)^0.5)</f>
        <v>-48.924220339648798</v>
      </c>
      <c r="CC1229" s="114">
        <f t="shared" ref="CC1229" si="11695">((BV1229^2+BW1229^2)^0.5)/((BV1232^2+BW1232^2)^0.5)</f>
        <v>0.2192143015261607</v>
      </c>
      <c r="CD1229" s="13"/>
      <c r="CE1229" s="33"/>
      <c r="CF1229" s="33"/>
      <c r="CG1229" s="33"/>
      <c r="CH1229" s="33"/>
    </row>
    <row r="1230" spans="2:86" ht="18.600000000000001" customHeight="1" thickBot="1">
      <c r="D1230" s="3"/>
      <c r="G1230" s="4"/>
      <c r="I1230" s="3"/>
      <c r="L1230" s="4"/>
      <c r="N1230" s="3"/>
      <c r="Q1230" s="4"/>
      <c r="S1230" s="3"/>
      <c r="V1230" s="4"/>
      <c r="X1230" s="3"/>
      <c r="AA1230" s="4"/>
      <c r="AC1230" s="3"/>
      <c r="AF1230" s="4"/>
      <c r="AH1230" s="3"/>
      <c r="AK1230" s="4"/>
      <c r="AM1230" s="3"/>
      <c r="AP1230" s="4"/>
      <c r="AR1230" s="3"/>
      <c r="AU1230" s="4"/>
      <c r="AW1230" s="3"/>
      <c r="AZ1230" s="4"/>
      <c r="BB1230" s="3"/>
      <c r="BE1230" s="4"/>
      <c r="BG1230" s="3"/>
      <c r="BJ1230" s="4"/>
      <c r="BL1230" s="3"/>
      <c r="BO1230" s="4"/>
      <c r="BQ1230" s="16"/>
      <c r="BR1230" s="14"/>
      <c r="BS1230" s="14"/>
      <c r="BT1230" s="17"/>
      <c r="BV1230" s="3"/>
      <c r="BY1230" s="4"/>
      <c r="CC1230" s="115"/>
      <c r="CD1230" s="13"/>
      <c r="CE1230" s="33"/>
      <c r="CF1230" s="33"/>
      <c r="CG1230" s="33"/>
      <c r="CH1230" s="33"/>
    </row>
    <row r="1231" spans="2:86" ht="18.600000000000001" customHeight="1" thickBot="1">
      <c r="D1231" s="271" t="s">
        <v>141</v>
      </c>
      <c r="E1231" s="272"/>
      <c r="F1231" s="273" t="s">
        <v>142</v>
      </c>
      <c r="G1231" s="274"/>
      <c r="H1231" s="237"/>
      <c r="I1231" s="271" t="s">
        <v>143</v>
      </c>
      <c r="J1231" s="272"/>
      <c r="K1231" s="273" t="s">
        <v>144</v>
      </c>
      <c r="L1231" s="274"/>
      <c r="N1231" s="262" t="s">
        <v>145</v>
      </c>
      <c r="O1231" s="263"/>
      <c r="P1231" s="264" t="s">
        <v>146</v>
      </c>
      <c r="Q1231" s="265"/>
      <c r="S1231" s="271" t="s">
        <v>147</v>
      </c>
      <c r="T1231" s="272"/>
      <c r="U1231" s="273" t="s">
        <v>148</v>
      </c>
      <c r="V1231" s="274"/>
      <c r="W1231" s="20"/>
      <c r="X1231" s="262" t="s">
        <v>149</v>
      </c>
      <c r="Y1231" s="263"/>
      <c r="Z1231" s="264" t="s">
        <v>150</v>
      </c>
      <c r="AA1231" s="265"/>
      <c r="AB1231" s="20"/>
      <c r="AC1231" s="271" t="s">
        <v>151</v>
      </c>
      <c r="AD1231" s="272"/>
      <c r="AE1231" s="273" t="s">
        <v>152</v>
      </c>
      <c r="AF1231" s="274"/>
      <c r="AG1231" s="20"/>
      <c r="AH1231" s="262" t="s">
        <v>153</v>
      </c>
      <c r="AI1231" s="263"/>
      <c r="AJ1231" s="264" t="s">
        <v>154</v>
      </c>
      <c r="AK1231" s="265"/>
      <c r="AL1231" s="20"/>
      <c r="AM1231" s="271" t="s">
        <v>155</v>
      </c>
      <c r="AN1231" s="272"/>
      <c r="AO1231" s="273" t="s">
        <v>156</v>
      </c>
      <c r="AP1231" s="274"/>
      <c r="AR1231" s="262" t="s">
        <v>157</v>
      </c>
      <c r="AS1231" s="263"/>
      <c r="AT1231" s="264" t="s">
        <v>158</v>
      </c>
      <c r="AU1231" s="265"/>
      <c r="AV1231" s="41"/>
      <c r="AW1231" s="271" t="s">
        <v>159</v>
      </c>
      <c r="AX1231" s="272"/>
      <c r="AY1231" s="273" t="s">
        <v>160</v>
      </c>
      <c r="AZ1231" s="274"/>
      <c r="BA1231" s="20"/>
      <c r="BB1231" s="262" t="s">
        <v>161</v>
      </c>
      <c r="BC1231" s="263"/>
      <c r="BD1231" s="264" t="s">
        <v>162</v>
      </c>
      <c r="BE1231" s="265"/>
      <c r="BF1231" s="41"/>
      <c r="BG1231" s="271" t="s">
        <v>163</v>
      </c>
      <c r="BH1231" s="272"/>
      <c r="BI1231" s="273" t="s">
        <v>164</v>
      </c>
      <c r="BJ1231" s="274"/>
      <c r="BK1231" s="41"/>
      <c r="BL1231" s="262" t="s">
        <v>165</v>
      </c>
      <c r="BM1231" s="263"/>
      <c r="BN1231" s="264" t="s">
        <v>166</v>
      </c>
      <c r="BO1231" s="265"/>
      <c r="BP1231" s="41"/>
      <c r="BQ1231" s="271" t="s">
        <v>167</v>
      </c>
      <c r="BR1231" s="272"/>
      <c r="BS1231" s="273" t="s">
        <v>168</v>
      </c>
      <c r="BT1231" s="274"/>
      <c r="BU1231" s="20"/>
      <c r="BV1231" s="262" t="s">
        <v>169</v>
      </c>
      <c r="BW1231" s="263"/>
      <c r="BX1231" s="264" t="s">
        <v>170</v>
      </c>
      <c r="BY1231" s="265"/>
      <c r="CA1231" s="55" t="s">
        <v>35</v>
      </c>
      <c r="CC1231" s="116" t="s">
        <v>75</v>
      </c>
      <c r="CD1231" s="13"/>
      <c r="CE1231" s="33"/>
      <c r="CF1231" s="33"/>
      <c r="CG1231" s="33"/>
      <c r="CH1231" s="33"/>
    </row>
    <row r="1232" spans="2:86" ht="18.600000000000001" customHeight="1" thickTop="1" thickBot="1">
      <c r="D1232" s="1">
        <v>0</v>
      </c>
      <c r="E1232" s="9">
        <f t="shared" ref="E1232" si="11696">$E$9*$B1229</f>
        <v>4.1423360000000002</v>
      </c>
      <c r="F1232" s="2">
        <v>1</v>
      </c>
      <c r="G1232" s="8">
        <v>0</v>
      </c>
      <c r="I1232" s="1">
        <v>0</v>
      </c>
      <c r="J1232" s="9">
        <v>0</v>
      </c>
      <c r="K1232" s="2">
        <v>1</v>
      </c>
      <c r="L1232" s="8">
        <v>0</v>
      </c>
      <c r="N1232" s="1">
        <f t="shared" ref="N1232" si="11697">D1232*I1229+F1232*I1232-E1232*J1229-G1232*J1232</f>
        <v>0</v>
      </c>
      <c r="O1232" s="9">
        <f t="shared" ref="O1232" si="11698">(D1232*J1229+E1232*I1229+F1232*J1232+G1232*I1232)</f>
        <v>4.1423360000000002</v>
      </c>
      <c r="P1232" s="2">
        <f t="shared" ref="P1232" si="11699">D1232*K1229+F1232*K1232-E1232*L1229-G1232*L1232</f>
        <v>10.314160061588495</v>
      </c>
      <c r="Q1232" s="8">
        <f t="shared" ref="Q1232" si="11700">(D1232*L1229+E1232*K1229+F1232*L1232+G1232*K1232)</f>
        <v>0</v>
      </c>
      <c r="S1232" s="1">
        <v>0</v>
      </c>
      <c r="T1232" s="9">
        <f t="shared" ref="T1232" si="11701">$T$9*$B1229</f>
        <v>5.3197760000000001</v>
      </c>
      <c r="U1232" s="2">
        <v>1</v>
      </c>
      <c r="V1232" s="8">
        <v>0</v>
      </c>
      <c r="X1232" s="1">
        <f t="shared" ref="X1232" si="11702">N1232*S1229+P1232*S1232-O1232*T1229-Q1232*T1232</f>
        <v>0</v>
      </c>
      <c r="Y1232" s="9">
        <f t="shared" ref="Y1232" si="11703">(N1232*T1229+O1232*S1229+P1232*T1232+Q1232*S1232)</f>
        <v>59.011357155797</v>
      </c>
      <c r="Z1232" s="2">
        <f t="shared" ref="Z1232" si="11704">N1232*U1229+P1232*U1232-O1232*V1229-Q1232*V1232</f>
        <v>10.314160061588495</v>
      </c>
      <c r="AA1232" s="8">
        <f t="shared" ref="AA1232" si="11705">(N1232*V1229+O1232*U1229+P1232*V1232+Q1232*U1232)</f>
        <v>0</v>
      </c>
      <c r="AB1232" s="20"/>
      <c r="AC1232" s="1">
        <v>0</v>
      </c>
      <c r="AD1232" s="9">
        <v>0</v>
      </c>
      <c r="AE1232" s="2">
        <v>1</v>
      </c>
      <c r="AF1232" s="8">
        <v>0</v>
      </c>
      <c r="AH1232" s="1">
        <f t="shared" ref="AH1232" si="11706">X1232*AC1229+Z1232*AC1232-Y1232*AD1229-AA1232*AD1232</f>
        <v>0</v>
      </c>
      <c r="AI1232" s="9">
        <f t="shared" ref="AI1232" si="11707">(X1232*AD1229+Y1232*AC1229+Z1232*AD1232+AA1232*AC1232)</f>
        <v>59.011357155797</v>
      </c>
      <c r="AJ1232" s="2">
        <f t="shared" ref="AJ1232" si="11708">X1232*AE1229+Z1232*AE1232-Y1232*AF1229-AA1232*AF1232</f>
        <v>28.951311366238418</v>
      </c>
      <c r="AK1232" s="8">
        <f t="shared" ref="AK1232" si="11709">(X1232*AF1229+Y1232*AE1229+Z1232*AF1232+AA1232*AE1232)</f>
        <v>0</v>
      </c>
      <c r="AM1232" s="1">
        <v>0</v>
      </c>
      <c r="AN1232" s="9">
        <f t="shared" ref="AN1232" si="11710">$AN$9*$B1229</f>
        <v>4.4978560000000005</v>
      </c>
      <c r="AO1232" s="2">
        <v>1</v>
      </c>
      <c r="AP1232" s="8">
        <v>0</v>
      </c>
      <c r="AR1232" s="1">
        <f t="shared" ref="AR1232" si="11711">AH1232*AM1229+AJ1232*AM1232-AI1232*AN1229-AK1232*AN1232</f>
        <v>0</v>
      </c>
      <c r="AS1232" s="9">
        <f t="shared" ref="AS1232" si="11712">(AH1232*AN1229+AI1232*AM1229+AJ1232*AN1232+AK1232*AM1232)</f>
        <v>189.23018669230066</v>
      </c>
      <c r="AT1232" s="2">
        <f t="shared" ref="AT1232" si="11713">AH1232*AO1229+AJ1232*AO1232-AI1232*AP1229-AK1232*AP1232</f>
        <v>28.951311366238418</v>
      </c>
      <c r="AU1232" s="8">
        <f t="shared" ref="AU1232" si="11714">(AH1232*AP1229+AI1232*AO1229+AJ1232*AP1232+AK1232*AO1232)</f>
        <v>0</v>
      </c>
      <c r="AV1232" s="20"/>
      <c r="AW1232" s="1">
        <v>0</v>
      </c>
      <c r="AX1232" s="9">
        <v>0</v>
      </c>
      <c r="AY1232" s="2">
        <v>1</v>
      </c>
      <c r="AZ1232" s="8">
        <v>0</v>
      </c>
      <c r="BB1232" s="1">
        <f t="shared" ref="BB1232" si="11715">AR1232*AW1229+AT1232*AW1232-AS1232*AX1229-AU1232*AX1232</f>
        <v>0</v>
      </c>
      <c r="BC1232" s="9">
        <f t="shared" ref="BC1232" si="11716">(AR1232*AX1229+AS1232*AW1229+AT1232*AX1232+AU1232*AW1232)</f>
        <v>189.23018669230066</v>
      </c>
      <c r="BD1232" s="2">
        <f t="shared" ref="BD1232" si="11717">AR1232*AY1229+AT1232*AY1232-AS1232*AZ1229-AU1232*AZ1232</f>
        <v>116.87410092074649</v>
      </c>
      <c r="BE1232" s="8">
        <f t="shared" ref="BE1232" si="11718">(AR1232*AZ1229+AS1232*AY1229+AT1232*AZ1232+AU1232*AY1232)</f>
        <v>0</v>
      </c>
      <c r="BG1232" s="1">
        <v>0</v>
      </c>
      <c r="BH1232" s="9">
        <f t="shared" ref="BH1232" si="11719">$BH$9*$B1229</f>
        <v>2.94272</v>
      </c>
      <c r="BI1232" s="2">
        <v>1</v>
      </c>
      <c r="BJ1232" s="8">
        <v>0</v>
      </c>
      <c r="BK1232" s="20"/>
      <c r="BL1232" s="1">
        <f t="shared" ref="BL1232" si="11720">BB1232*BG1229+BD1232*BG1232-BC1232*BH1229-BE1232*BH1232</f>
        <v>0</v>
      </c>
      <c r="BM1232" s="9">
        <f t="shared" ref="BM1232" si="11721">(BB1232*BH1229+BC1232*BG1229+BD1232*BH1232+BE1232*BG1232)</f>
        <v>533.15794095379977</v>
      </c>
      <c r="BN1232" s="2">
        <f t="shared" ref="BN1232" si="11722">BB1232*BI1229+BD1232*BI1232-BC1232*BJ1229-BE1232*BJ1232</f>
        <v>116.87410092074649</v>
      </c>
      <c r="BO1232" s="8">
        <f t="shared" ref="BO1232" si="11723">(BB1232*BJ1229+BC1232*BI1229+BD1232*BJ1232+BE1232*BI1232)</f>
        <v>0</v>
      </c>
      <c r="BP1232" s="20"/>
      <c r="BQ1232" s="18">
        <f t="shared" ref="BQ1232:BQ1295" si="11724">1/$BR$9</f>
        <v>1</v>
      </c>
      <c r="BR1232" s="25">
        <v>0</v>
      </c>
      <c r="BS1232" s="19">
        <v>1</v>
      </c>
      <c r="BT1232" s="24">
        <v>0</v>
      </c>
      <c r="BV1232" s="1">
        <f t="shared" ref="BV1232" si="11725">BL1232*BQ1229+BN1232*BQ1232-BM1232*BR1229-BO1232*BR1232</f>
        <v>116.87410092074649</v>
      </c>
      <c r="BW1232" s="9">
        <f t="shared" ref="BW1232" si="11726">(BL1232*BR1229+BM1232*BQ1229+BN1232*BR1232+BO1232*BQ1232)</f>
        <v>533.15794095379977</v>
      </c>
      <c r="BX1232" s="2">
        <f t="shared" ref="BX1232" si="11727">BL1232*BS1229+BN1232*BS1232-BM1232*BT1229-BO1232*BT1232</f>
        <v>116.87410092074649</v>
      </c>
      <c r="BY1232" s="8">
        <f t="shared" ref="BY1232" si="11728">(BL1232*BT1229+BM1232*BS1229+BN1232*BT1232+BO1232*BS1232)</f>
        <v>0</v>
      </c>
      <c r="CA1232" s="56">
        <f t="shared" ref="CA1232" si="11729">(180/PI())*ATAN(-1*(BW1229+BW1232)/(BV1229+BV1232))</f>
        <v>-65.271274138050515</v>
      </c>
      <c r="CC1232" s="117">
        <f t="shared" ref="CC1232" si="11730">20*LOG(((1-(10^(CA1229/20)^2)*(1-((1-CC1229)/(1+CC1229))^2))^0.5))</f>
        <v>-3.2819555669684852E-5</v>
      </c>
      <c r="CD1232" s="13"/>
      <c r="CE1232" s="33"/>
      <c r="CF1232" s="33"/>
      <c r="CG1232" s="33"/>
      <c r="CH1232" s="33"/>
    </row>
    <row r="1233" spans="2:86" ht="18.600000000000001" customHeight="1"/>
    <row r="1234" spans="2:86" ht="18.600000000000001" customHeight="1" thickBot="1">
      <c r="E1234" s="6" t="s">
        <v>3</v>
      </c>
      <c r="J1234" s="6" t="s">
        <v>5</v>
      </c>
      <c r="O1234" s="6" t="s">
        <v>10</v>
      </c>
      <c r="T1234" s="6" t="s">
        <v>6</v>
      </c>
      <c r="Y1234" s="6" t="s">
        <v>11</v>
      </c>
      <c r="AD1234" s="6" t="s">
        <v>12</v>
      </c>
      <c r="AI1234" s="6" t="s">
        <v>13</v>
      </c>
      <c r="AN1234" s="6" t="s">
        <v>14</v>
      </c>
      <c r="AS1234" s="6" t="s">
        <v>15</v>
      </c>
      <c r="AX1234" s="6" t="s">
        <v>19</v>
      </c>
      <c r="BC1234" s="6" t="s">
        <v>17</v>
      </c>
      <c r="BH1234" s="6" t="s">
        <v>20</v>
      </c>
      <c r="BM1234" s="6" t="s">
        <v>18</v>
      </c>
      <c r="BQ1234" s="26" t="s">
        <v>16</v>
      </c>
      <c r="BR1234" s="26"/>
      <c r="BS1234" s="21"/>
      <c r="BT1234" s="21"/>
      <c r="BU1234" s="21"/>
      <c r="BV1234" s="21"/>
      <c r="BW1234" s="26" t="s">
        <v>21</v>
      </c>
      <c r="BX1234" s="21"/>
      <c r="BY1234" s="21"/>
    </row>
    <row r="1235" spans="2:86" ht="18.600000000000001" customHeight="1" thickBot="1">
      <c r="B1235" s="11"/>
      <c r="D1235" s="266" t="s">
        <v>113</v>
      </c>
      <c r="E1235" s="267"/>
      <c r="F1235" s="268" t="s">
        <v>114</v>
      </c>
      <c r="G1235" s="269"/>
      <c r="H1235" s="237"/>
      <c r="I1235" s="262" t="s">
        <v>0</v>
      </c>
      <c r="J1235" s="263"/>
      <c r="K1235" s="264" t="s">
        <v>1</v>
      </c>
      <c r="L1235" s="265"/>
      <c r="M1235" s="21"/>
      <c r="N1235" s="262" t="s">
        <v>115</v>
      </c>
      <c r="O1235" s="263"/>
      <c r="P1235" s="264" t="s">
        <v>116</v>
      </c>
      <c r="Q1235" s="265"/>
      <c r="R1235" s="21"/>
      <c r="S1235" s="266" t="s">
        <v>117</v>
      </c>
      <c r="T1235" s="267"/>
      <c r="U1235" s="268" t="s">
        <v>118</v>
      </c>
      <c r="V1235" s="269"/>
      <c r="W1235" s="20"/>
      <c r="X1235" s="262" t="s">
        <v>119</v>
      </c>
      <c r="Y1235" s="263"/>
      <c r="Z1235" s="264" t="s">
        <v>120</v>
      </c>
      <c r="AA1235" s="265"/>
      <c r="AB1235" s="20"/>
      <c r="AC1235" s="262" t="s">
        <v>121</v>
      </c>
      <c r="AD1235" s="263"/>
      <c r="AE1235" s="264" t="s">
        <v>7</v>
      </c>
      <c r="AF1235" s="265"/>
      <c r="AG1235" s="20"/>
      <c r="AH1235" s="262" t="s">
        <v>122</v>
      </c>
      <c r="AI1235" s="263"/>
      <c r="AJ1235" s="264" t="s">
        <v>123</v>
      </c>
      <c r="AK1235" s="265"/>
      <c r="AL1235" s="20"/>
      <c r="AM1235" s="266" t="s">
        <v>124</v>
      </c>
      <c r="AN1235" s="267"/>
      <c r="AO1235" s="268" t="s">
        <v>125</v>
      </c>
      <c r="AP1235" s="269"/>
      <c r="AQ1235" s="21"/>
      <c r="AR1235" s="262" t="s">
        <v>126</v>
      </c>
      <c r="AS1235" s="263"/>
      <c r="AT1235" s="264" t="s">
        <v>2</v>
      </c>
      <c r="AU1235" s="265"/>
      <c r="AV1235" s="41"/>
      <c r="AW1235" s="262" t="s">
        <v>127</v>
      </c>
      <c r="AX1235" s="263"/>
      <c r="AY1235" s="264" t="s">
        <v>128</v>
      </c>
      <c r="AZ1235" s="265"/>
      <c r="BA1235" s="20"/>
      <c r="BB1235" s="262" t="s">
        <v>129</v>
      </c>
      <c r="BC1235" s="263"/>
      <c r="BD1235" s="264" t="s">
        <v>130</v>
      </c>
      <c r="BE1235" s="265"/>
      <c r="BF1235" s="41"/>
      <c r="BG1235" s="266" t="s">
        <v>131</v>
      </c>
      <c r="BH1235" s="267"/>
      <c r="BI1235" s="268" t="s">
        <v>132</v>
      </c>
      <c r="BJ1235" s="269"/>
      <c r="BK1235" s="41"/>
      <c r="BL1235" s="262" t="s">
        <v>133</v>
      </c>
      <c r="BM1235" s="263"/>
      <c r="BN1235" s="264" t="s">
        <v>134</v>
      </c>
      <c r="BO1235" s="265"/>
      <c r="BP1235" s="41"/>
      <c r="BQ1235" s="262" t="s">
        <v>135</v>
      </c>
      <c r="BR1235" s="263"/>
      <c r="BS1235" s="264" t="s">
        <v>136</v>
      </c>
      <c r="BT1235" s="265"/>
      <c r="BU1235" s="20"/>
      <c r="BV1235" s="262" t="s">
        <v>137</v>
      </c>
      <c r="BW1235" s="263"/>
      <c r="BX1235" s="264" t="s">
        <v>138</v>
      </c>
      <c r="BY1235" s="265"/>
      <c r="CA1235" s="27" t="s">
        <v>8</v>
      </c>
      <c r="CC1235" s="113" t="s">
        <v>74</v>
      </c>
      <c r="CD1235" s="13"/>
      <c r="CE1235" s="33"/>
      <c r="CF1235" s="33"/>
      <c r="CG1235" s="33"/>
      <c r="CH1235" s="33"/>
    </row>
    <row r="1236" spans="2:86" ht="18.600000000000001" customHeight="1" thickTop="1" thickBot="1">
      <c r="B1236" s="37">
        <v>3.54</v>
      </c>
      <c r="D1236" s="1">
        <v>1</v>
      </c>
      <c r="E1236" s="7">
        <v>0</v>
      </c>
      <c r="F1236" s="2">
        <v>0</v>
      </c>
      <c r="G1236" s="8">
        <v>0</v>
      </c>
      <c r="I1236" s="1">
        <v>1</v>
      </c>
      <c r="J1236" s="9">
        <v>0</v>
      </c>
      <c r="K1236" s="2">
        <v>0</v>
      </c>
      <c r="L1236" s="8">
        <f t="shared" ref="L1236:L1299" si="11731">IF(0=(1-$J$9*$K$9*$B1236^2),10^18,$B1236*$K$9/(1-$J$9*$K$9*$B1236^2))</f>
        <v>-2.2224356441134048</v>
      </c>
      <c r="N1236" s="1">
        <f t="shared" ref="N1236" si="11732">D1236*I1236+F1236*I1239-E1236*J1236-G1236*J1239</f>
        <v>1</v>
      </c>
      <c r="O1236" s="9">
        <f t="shared" ref="O1236" si="11733">(D1236*J1236+E1236*I1236+F1236*J1239+G1236*I1239)</f>
        <v>0</v>
      </c>
      <c r="P1236" s="2">
        <f t="shared" ref="P1236" si="11734">D1236*K1236+F1236*K1239-E1236*L1236-G1236*L1239</f>
        <v>0</v>
      </c>
      <c r="Q1236" s="8">
        <f t="shared" ref="Q1236" si="11735">(D1236*L1236+E1236*K1236+F1236*L1239+G1236*K1239)</f>
        <v>-2.2224356441134048</v>
      </c>
      <c r="S1236" s="1">
        <v>1</v>
      </c>
      <c r="T1236" s="7">
        <v>0</v>
      </c>
      <c r="U1236" s="2">
        <v>0</v>
      </c>
      <c r="V1236" s="8">
        <v>0</v>
      </c>
      <c r="X1236" s="1">
        <f t="shared" ref="X1236" si="11736">N1236*S1236+P1236*S1239-O1236*T1236-Q1236*T1239</f>
        <v>12.890035140878004</v>
      </c>
      <c r="Y1236" s="9">
        <f t="shared" ref="Y1236" si="11737">(N1236*T1236+O1236*S1236+P1236*T1239+Q1236*S1239)</f>
        <v>0</v>
      </c>
      <c r="Z1236" s="2">
        <f t="shared" ref="Z1236" si="11738">N1236*U1236+P1236*U1239-O1236*V1236-Q1236*V1239</f>
        <v>0</v>
      </c>
      <c r="AA1236" s="8">
        <f t="shared" ref="AA1236" si="11739">(N1236*V1236+O1236*U1236+P1236*V1239+Q1236*U1239)</f>
        <v>-2.2224356441134048</v>
      </c>
      <c r="AB1236" s="20"/>
      <c r="AC1236" s="1">
        <v>1</v>
      </c>
      <c r="AD1236" s="9">
        <v>0</v>
      </c>
      <c r="AE1236" s="2">
        <v>0</v>
      </c>
      <c r="AF1236" s="8">
        <f t="shared" ref="AF1236:AF1299" si="11740">IF(0=(1-$AE$9*$AD$9*$B1236^2),10^18,$B1236*$AE$9/(1-$AE$9*$AD$9*$B1236^2))</f>
        <v>-0.31360092165988424</v>
      </c>
      <c r="AH1236" s="1">
        <f t="shared" ref="AH1236" si="11741">X1236*AC1236+Z1236*AC1239-Y1236*AD1236-AA1236*AD1239</f>
        <v>12.890035140878004</v>
      </c>
      <c r="AI1236" s="9">
        <f t="shared" ref="AI1236" si="11742">(X1236*AD1236+Y1236*AC1236+Z1236*AD1239+AA1236*AC1239)</f>
        <v>0</v>
      </c>
      <c r="AJ1236" s="2">
        <f t="shared" ref="AJ1236" si="11743">X1236*AE1236+Z1236*AE1239-Y1236*AF1236-AA1236*AF1239</f>
        <v>0</v>
      </c>
      <c r="AK1236" s="8">
        <f t="shared" ref="AK1236" si="11744">(X1236*AF1236+Y1236*AE1236+Z1236*AF1239+AA1236*AE1239)</f>
        <v>-6.2647625445210426</v>
      </c>
      <c r="AM1236" s="1">
        <v>1</v>
      </c>
      <c r="AN1236" s="7">
        <v>0</v>
      </c>
      <c r="AO1236" s="2">
        <v>0</v>
      </c>
      <c r="AP1236" s="8">
        <v>0</v>
      </c>
      <c r="AR1236" s="1">
        <f t="shared" ref="AR1236" si="11745">AH1236*AM1236+AJ1236*AM1239-AI1236*AN1236-AK1236*AN1239</f>
        <v>41.228137211915026</v>
      </c>
      <c r="AS1236" s="9">
        <f t="shared" ref="AS1236" si="11746">(AH1236*AN1236+AI1236*AM1236+AJ1236*AN1239+AK1236*AM1239)</f>
        <v>0</v>
      </c>
      <c r="AT1236" s="2">
        <f t="shared" ref="AT1236" si="11747">AH1236*AO1236+AJ1236*AO1239-AI1236*AP1236-AK1236*AP1239</f>
        <v>0</v>
      </c>
      <c r="AU1236" s="8">
        <f t="shared" ref="AU1236" si="11748">(AH1236*AP1236+AI1236*AO1236+AJ1236*AP1239+AK1236*AO1239)</f>
        <v>-6.2647625445210426</v>
      </c>
      <c r="AV1236" s="20"/>
      <c r="AW1236" s="1">
        <v>1</v>
      </c>
      <c r="AX1236" s="9">
        <v>0</v>
      </c>
      <c r="AY1236" s="2">
        <v>0</v>
      </c>
      <c r="AZ1236" s="8">
        <f t="shared" ref="AZ1236:AZ1299" si="11749">IF(0=(1-$AX$9*$AY$9*$B1236^2),10^18,$B1236*$AY$9/(1-$AX$9*$AY$9*$B1236^2))</f>
        <v>-0.46115348691367175</v>
      </c>
      <c r="BB1236" s="1">
        <f t="shared" ref="BB1236" si="11750">AR1236*AW1236+AT1236*AW1239-AS1236*AX1236-AU1236*AX1239</f>
        <v>41.228137211915026</v>
      </c>
      <c r="BC1236" s="9">
        <f t="shared" ref="BC1236" si="11751">(AR1236*AX1236+AS1236*AW1236+AT1236*AX1239+AU1236*AW1239)</f>
        <v>0</v>
      </c>
      <c r="BD1236" s="2">
        <f t="shared" ref="BD1236" si="11752">AR1236*AY1236+AT1236*AY1239-AS1236*AZ1236-AU1236*AZ1239</f>
        <v>0</v>
      </c>
      <c r="BE1236" s="8">
        <f t="shared" ref="BE1236" si="11753">(AR1236*AZ1236+AS1236*AY1236+AT1236*AZ1239+AU1236*AY1239)</f>
        <v>-25.277261778750962</v>
      </c>
      <c r="BG1236" s="1">
        <v>1</v>
      </c>
      <c r="BH1236" s="7">
        <v>0</v>
      </c>
      <c r="BI1236" s="2">
        <v>0</v>
      </c>
      <c r="BJ1236" s="8">
        <v>0</v>
      </c>
      <c r="BK1236" s="20"/>
      <c r="BL1236" s="1">
        <f t="shared" ref="BL1236" si="11754">BB1236*BG1236+BD1236*BG1239-BC1236*BH1236-BE1236*BH1239</f>
        <v>116.03467681042177</v>
      </c>
      <c r="BM1236" s="9">
        <f t="shared" ref="BM1236" si="11755">(BB1236*BH1236+BC1236*BG1236+BD1236*BH1239+BE1236*BG1239)</f>
        <v>0</v>
      </c>
      <c r="BN1236" s="2">
        <f t="shared" ref="BN1236" si="11756">BB1236*BI1236+BD1236*BI1239-BC1236*BJ1236-BE1236*BJ1239</f>
        <v>0</v>
      </c>
      <c r="BO1236" s="8">
        <f t="shared" ref="BO1236" si="11757">(BB1236*BJ1236+BC1236*BI1236+BD1236*BJ1239+BE1236*BI1239)</f>
        <v>-25.277261778750962</v>
      </c>
      <c r="BP1236" s="20"/>
      <c r="BQ1236" s="16">
        <v>1</v>
      </c>
      <c r="BR1236" s="23">
        <v>0</v>
      </c>
      <c r="BS1236" s="14">
        <v>0</v>
      </c>
      <c r="BT1236" s="22">
        <v>0</v>
      </c>
      <c r="BV1236" s="1">
        <f t="shared" ref="BV1236" si="11758">BL1236*BQ1236+BN1236*BQ1239-BM1236*BR1236-BO1236*BR1239</f>
        <v>116.03467681042177</v>
      </c>
      <c r="BW1236" s="9">
        <f t="shared" ref="BW1236" si="11759">(BL1236*BR1236+BM1236*BQ1236+BN1236*BR1239+BO1236*BQ1239)</f>
        <v>-25.277261778750962</v>
      </c>
      <c r="BX1236" s="2">
        <f t="shared" ref="BX1236" si="11760">BL1236*BS1236+BN1236*BS1239-BM1236*BT1236-BO1236*BT1239</f>
        <v>0</v>
      </c>
      <c r="BY1236" s="8">
        <f t="shared" ref="BY1236" si="11761">(BL1236*BT1236+BM1236*BS1236+BN1236*BT1239+BO1236*BS1239)</f>
        <v>-25.277261778750962</v>
      </c>
      <c r="CA1236" s="28">
        <f t="shared" ref="CA1236" si="11762">20*LOG(((1+$BR$9)/$BR$9)/((BV1236+BV1239)^2+(BW1236+BW1239)^2)^0.5)</f>
        <v>-48.910309748409958</v>
      </c>
      <c r="CC1236" s="114">
        <f t="shared" ref="CC1236" si="11763">((BV1236^2+BW1236^2)^0.5)/((BV1239^2+BW1239^2)^0.5)</f>
        <v>0.21786173115310961</v>
      </c>
      <c r="CD1236" s="13"/>
      <c r="CE1236" s="33"/>
      <c r="CF1236" s="33"/>
      <c r="CG1236" s="33"/>
      <c r="CH1236" s="33"/>
    </row>
    <row r="1237" spans="2:86" ht="18.600000000000001" customHeight="1" thickBot="1">
      <c r="D1237" s="3"/>
      <c r="G1237" s="4"/>
      <c r="I1237" s="3"/>
      <c r="L1237" s="4"/>
      <c r="N1237" s="3"/>
      <c r="Q1237" s="4"/>
      <c r="S1237" s="3"/>
      <c r="V1237" s="4"/>
      <c r="X1237" s="3"/>
      <c r="AA1237" s="4"/>
      <c r="AC1237" s="3"/>
      <c r="AF1237" s="4"/>
      <c r="AH1237" s="3"/>
      <c r="AK1237" s="4"/>
      <c r="AM1237" s="3"/>
      <c r="AP1237" s="4"/>
      <c r="AR1237" s="3"/>
      <c r="AU1237" s="4"/>
      <c r="AW1237" s="3"/>
      <c r="AZ1237" s="4"/>
      <c r="BB1237" s="3"/>
      <c r="BE1237" s="4"/>
      <c r="BG1237" s="3"/>
      <c r="BJ1237" s="4"/>
      <c r="BL1237" s="3"/>
      <c r="BO1237" s="4"/>
      <c r="BQ1237" s="16"/>
      <c r="BR1237" s="14"/>
      <c r="BS1237" s="14"/>
      <c r="BT1237" s="17"/>
      <c r="BV1237" s="3"/>
      <c r="BY1237" s="4"/>
      <c r="CC1237" s="115"/>
      <c r="CD1237" s="13"/>
      <c r="CE1237" s="33"/>
      <c r="CF1237" s="33"/>
      <c r="CG1237" s="33"/>
      <c r="CH1237" s="33"/>
    </row>
    <row r="1238" spans="2:86" ht="18.600000000000001" customHeight="1" thickBot="1">
      <c r="D1238" s="271" t="s">
        <v>141</v>
      </c>
      <c r="E1238" s="272"/>
      <c r="F1238" s="273" t="s">
        <v>142</v>
      </c>
      <c r="G1238" s="274"/>
      <c r="H1238" s="237"/>
      <c r="I1238" s="271" t="s">
        <v>143</v>
      </c>
      <c r="J1238" s="272"/>
      <c r="K1238" s="273" t="s">
        <v>144</v>
      </c>
      <c r="L1238" s="274"/>
      <c r="N1238" s="262" t="s">
        <v>145</v>
      </c>
      <c r="O1238" s="263"/>
      <c r="P1238" s="264" t="s">
        <v>146</v>
      </c>
      <c r="Q1238" s="265"/>
      <c r="S1238" s="271" t="s">
        <v>147</v>
      </c>
      <c r="T1238" s="272"/>
      <c r="U1238" s="273" t="s">
        <v>148</v>
      </c>
      <c r="V1238" s="274"/>
      <c r="W1238" s="20"/>
      <c r="X1238" s="262" t="s">
        <v>149</v>
      </c>
      <c r="Y1238" s="263"/>
      <c r="Z1238" s="264" t="s">
        <v>150</v>
      </c>
      <c r="AA1238" s="265"/>
      <c r="AB1238" s="20"/>
      <c r="AC1238" s="271" t="s">
        <v>151</v>
      </c>
      <c r="AD1238" s="272"/>
      <c r="AE1238" s="273" t="s">
        <v>152</v>
      </c>
      <c r="AF1238" s="274"/>
      <c r="AG1238" s="20"/>
      <c r="AH1238" s="262" t="s">
        <v>153</v>
      </c>
      <c r="AI1238" s="263"/>
      <c r="AJ1238" s="264" t="s">
        <v>154</v>
      </c>
      <c r="AK1238" s="265"/>
      <c r="AL1238" s="20"/>
      <c r="AM1238" s="271" t="s">
        <v>155</v>
      </c>
      <c r="AN1238" s="272"/>
      <c r="AO1238" s="273" t="s">
        <v>156</v>
      </c>
      <c r="AP1238" s="274"/>
      <c r="AR1238" s="262" t="s">
        <v>157</v>
      </c>
      <c r="AS1238" s="263"/>
      <c r="AT1238" s="264" t="s">
        <v>158</v>
      </c>
      <c r="AU1238" s="265"/>
      <c r="AV1238" s="41"/>
      <c r="AW1238" s="271" t="s">
        <v>159</v>
      </c>
      <c r="AX1238" s="272"/>
      <c r="AY1238" s="273" t="s">
        <v>160</v>
      </c>
      <c r="AZ1238" s="274"/>
      <c r="BA1238" s="20"/>
      <c r="BB1238" s="262" t="s">
        <v>161</v>
      </c>
      <c r="BC1238" s="263"/>
      <c r="BD1238" s="264" t="s">
        <v>162</v>
      </c>
      <c r="BE1238" s="265"/>
      <c r="BF1238" s="41"/>
      <c r="BG1238" s="271" t="s">
        <v>163</v>
      </c>
      <c r="BH1238" s="272"/>
      <c r="BI1238" s="273" t="s">
        <v>164</v>
      </c>
      <c r="BJ1238" s="274"/>
      <c r="BK1238" s="41"/>
      <c r="BL1238" s="262" t="s">
        <v>165</v>
      </c>
      <c r="BM1238" s="263"/>
      <c r="BN1238" s="264" t="s">
        <v>166</v>
      </c>
      <c r="BO1238" s="265"/>
      <c r="BP1238" s="41"/>
      <c r="BQ1238" s="271" t="s">
        <v>167</v>
      </c>
      <c r="BR1238" s="272"/>
      <c r="BS1238" s="273" t="s">
        <v>168</v>
      </c>
      <c r="BT1238" s="274"/>
      <c r="BU1238" s="20"/>
      <c r="BV1238" s="262" t="s">
        <v>169</v>
      </c>
      <c r="BW1238" s="263"/>
      <c r="BX1238" s="264" t="s">
        <v>170</v>
      </c>
      <c r="BY1238" s="265"/>
      <c r="CA1238" s="55" t="s">
        <v>35</v>
      </c>
      <c r="CC1238" s="116" t="s">
        <v>75</v>
      </c>
      <c r="CD1238" s="13"/>
      <c r="CE1238" s="33"/>
      <c r="CF1238" s="33"/>
      <c r="CG1238" s="33"/>
      <c r="CH1238" s="33"/>
    </row>
    <row r="1239" spans="2:86" ht="18.600000000000001" customHeight="1" thickTop="1" thickBot="1">
      <c r="D1239" s="1">
        <v>0</v>
      </c>
      <c r="E1239" s="9">
        <f t="shared" ref="E1239" si="11764">$E$9*$B1236</f>
        <v>4.1658720000000002</v>
      </c>
      <c r="F1239" s="2">
        <v>1</v>
      </c>
      <c r="G1239" s="8">
        <v>0</v>
      </c>
      <c r="I1239" s="1">
        <v>0</v>
      </c>
      <c r="J1239" s="9">
        <v>0</v>
      </c>
      <c r="K1239" s="2">
        <v>1</v>
      </c>
      <c r="L1239" s="8">
        <v>0</v>
      </c>
      <c r="N1239" s="1">
        <f t="shared" ref="N1239" si="11765">D1239*I1236+F1239*I1239-E1239*J1236-G1239*J1239</f>
        <v>0</v>
      </c>
      <c r="O1239" s="9">
        <f t="shared" ref="O1239" si="11766">(D1239*J1236+E1239*I1236+F1239*J1239+G1239*I1239)</f>
        <v>4.1658720000000002</v>
      </c>
      <c r="P1239" s="2">
        <f t="shared" ref="P1239" si="11767">D1239*K1236+F1239*K1239-E1239*L1236-G1239*L1239</f>
        <v>10.258382421613998</v>
      </c>
      <c r="Q1239" s="8">
        <f t="shared" ref="Q1239" si="11768">(D1239*L1236+E1239*K1236+F1239*L1239+G1239*K1239)</f>
        <v>0</v>
      </c>
      <c r="S1239" s="1">
        <v>0</v>
      </c>
      <c r="T1239" s="9">
        <f t="shared" ref="T1239" si="11769">$T$9*$B1236</f>
        <v>5.3500019999999999</v>
      </c>
      <c r="U1239" s="2">
        <v>1</v>
      </c>
      <c r="V1239" s="8">
        <v>0</v>
      </c>
      <c r="X1239" s="1">
        <f t="shared" ref="X1239" si="11770">N1239*S1236+P1239*S1239-O1239*T1236-Q1239*T1239</f>
        <v>0</v>
      </c>
      <c r="Y1239" s="9">
        <f t="shared" ref="Y1239" si="11771">(N1239*T1236+O1239*S1236+P1239*T1239+Q1239*S1239)</f>
        <v>59.048238472399731</v>
      </c>
      <c r="Z1239" s="2">
        <f t="shared" ref="Z1239" si="11772">N1239*U1236+P1239*U1239-O1239*V1236-Q1239*V1239</f>
        <v>10.258382421613998</v>
      </c>
      <c r="AA1239" s="8">
        <f t="shared" ref="AA1239" si="11773">(N1239*V1236+O1239*U1236+P1239*V1239+Q1239*U1239)</f>
        <v>0</v>
      </c>
      <c r="AB1239" s="20"/>
      <c r="AC1239" s="1">
        <v>0</v>
      </c>
      <c r="AD1239" s="9">
        <v>0</v>
      </c>
      <c r="AE1239" s="2">
        <v>1</v>
      </c>
      <c r="AF1239" s="8">
        <v>0</v>
      </c>
      <c r="AH1239" s="1">
        <f t="shared" ref="AH1239" si="11774">X1239*AC1236+Z1239*AC1239-Y1239*AD1236-AA1239*AD1239</f>
        <v>0</v>
      </c>
      <c r="AI1239" s="9">
        <f t="shared" ref="AI1239" si="11775">(X1239*AD1236+Y1239*AC1236+Z1239*AD1239+AA1239*AC1239)</f>
        <v>59.048238472399731</v>
      </c>
      <c r="AJ1239" s="2">
        <f t="shared" ref="AJ1239" si="11776">X1239*AE1236+Z1239*AE1239-Y1239*AF1236-AA1239*AF1239</f>
        <v>28.775964428951188</v>
      </c>
      <c r="AK1239" s="8">
        <f t="shared" ref="AK1239" si="11777">(X1239*AF1236+Y1239*AE1236+Z1239*AF1239+AA1239*AE1239)</f>
        <v>0</v>
      </c>
      <c r="AM1239" s="1">
        <v>0</v>
      </c>
      <c r="AN1239" s="9">
        <f t="shared" ref="AN1239" si="11778">$AN$9*$B1236</f>
        <v>4.5234120000000004</v>
      </c>
      <c r="AO1239" s="2">
        <v>1</v>
      </c>
      <c r="AP1239" s="8">
        <v>0</v>
      </c>
      <c r="AR1239" s="1">
        <f t="shared" ref="AR1239" si="11779">AH1239*AM1236+AJ1239*AM1239-AI1239*AN1236-AK1239*AN1239</f>
        <v>0</v>
      </c>
      <c r="AS1239" s="9">
        <f t="shared" ref="AS1239" si="11780">(AH1239*AN1236+AI1239*AM1236+AJ1239*AN1239+AK1239*AM1239)</f>
        <v>189.2137812818907</v>
      </c>
      <c r="AT1239" s="2">
        <f t="shared" ref="AT1239" si="11781">AH1239*AO1236+AJ1239*AO1239-AI1239*AP1236-AK1239*AP1239</f>
        <v>28.775964428951188</v>
      </c>
      <c r="AU1239" s="8">
        <f t="shared" ref="AU1239" si="11782">(AH1239*AP1236+AI1239*AO1236+AJ1239*AP1239+AK1239*AO1239)</f>
        <v>0</v>
      </c>
      <c r="AV1239" s="20"/>
      <c r="AW1239" s="1">
        <v>0</v>
      </c>
      <c r="AX1239" s="9">
        <v>0</v>
      </c>
      <c r="AY1239" s="2">
        <v>1</v>
      </c>
      <c r="AZ1239" s="8">
        <v>0</v>
      </c>
      <c r="BB1239" s="1">
        <f t="shared" ref="BB1239" si="11783">AR1239*AW1236+AT1239*AW1239-AS1239*AX1236-AU1239*AX1239</f>
        <v>0</v>
      </c>
      <c r="BC1239" s="9">
        <f t="shared" ref="BC1239" si="11784">(AR1239*AX1236+AS1239*AW1236+AT1239*AX1239+AU1239*AW1239)</f>
        <v>189.2137812818907</v>
      </c>
      <c r="BD1239" s="2">
        <f t="shared" ref="BD1239" si="11785">AR1239*AY1236+AT1239*AY1239-AS1239*AZ1236-AU1239*AZ1239</f>
        <v>116.03255943921592</v>
      </c>
      <c r="BE1239" s="8">
        <f t="shared" ref="BE1239" si="11786">(AR1239*AZ1236+AS1239*AY1236+AT1239*AZ1239+AU1239*AY1239)</f>
        <v>0</v>
      </c>
      <c r="BG1239" s="1">
        <v>0</v>
      </c>
      <c r="BH1239" s="9">
        <f t="shared" ref="BH1239" si="11787">$BH$9*$B1236</f>
        <v>2.9594399999999998</v>
      </c>
      <c r="BI1239" s="2">
        <v>1</v>
      </c>
      <c r="BJ1239" s="8">
        <v>0</v>
      </c>
      <c r="BK1239" s="20"/>
      <c r="BL1239" s="1">
        <f t="shared" ref="BL1239" si="11788">BB1239*BG1236+BD1239*BG1239-BC1239*BH1236-BE1239*BH1239</f>
        <v>0</v>
      </c>
      <c r="BM1239" s="9">
        <f t="shared" ref="BM1239" si="11789">(BB1239*BH1236+BC1239*BG1236+BD1239*BH1239+BE1239*BG1239)</f>
        <v>532.60517898868386</v>
      </c>
      <c r="BN1239" s="2">
        <f t="shared" ref="BN1239" si="11790">BB1239*BI1236+BD1239*BI1239-BC1239*BJ1236-BE1239*BJ1239</f>
        <v>116.03255943921592</v>
      </c>
      <c r="BO1239" s="8">
        <f t="shared" ref="BO1239" si="11791">(BB1239*BJ1236+BC1239*BI1236+BD1239*BJ1239+BE1239*BI1239)</f>
        <v>0</v>
      </c>
      <c r="BP1239" s="20"/>
      <c r="BQ1239" s="18">
        <f t="shared" ref="BQ1239:BQ1302" si="11792">1/$BR$9</f>
        <v>1</v>
      </c>
      <c r="BR1239" s="25">
        <v>0</v>
      </c>
      <c r="BS1239" s="19">
        <v>1</v>
      </c>
      <c r="BT1239" s="24">
        <v>0</v>
      </c>
      <c r="BV1239" s="1">
        <f t="shared" ref="BV1239" si="11793">BL1239*BQ1236+BN1239*BQ1239-BM1239*BR1236-BO1239*BR1239</f>
        <v>116.03255943921592</v>
      </c>
      <c r="BW1239" s="9">
        <f t="shared" ref="BW1239" si="11794">(BL1239*BR1236+BM1239*BQ1236+BN1239*BR1239+BO1239*BQ1239)</f>
        <v>532.60517898868386</v>
      </c>
      <c r="BX1239" s="2">
        <f t="shared" ref="BX1239" si="11795">BL1239*BS1236+BN1239*BS1239-BM1239*BT1236-BO1239*BT1239</f>
        <v>116.03255943921592</v>
      </c>
      <c r="BY1239" s="8">
        <f t="shared" ref="BY1239" si="11796">(BL1239*BT1236+BM1239*BS1236+BN1239*BT1239+BO1239*BS1239)</f>
        <v>0</v>
      </c>
      <c r="CA1239" s="56">
        <f t="shared" ref="CA1239" si="11797">(180/PI())*ATAN(-1*(BW1236+BW1239)/(BV1236+BV1239))</f>
        <v>-65.419200717775212</v>
      </c>
      <c r="CC1239" s="117">
        <f t="shared" ref="CC1239" si="11798">20*LOG(((1-(10^(CA1236/20)^2)*(1-((1-CC1236)/(1+CC1236))^2))^0.5))</f>
        <v>-3.2794419671513183E-5</v>
      </c>
      <c r="CD1239" s="13"/>
      <c r="CE1239" s="33"/>
      <c r="CF1239" s="33"/>
      <c r="CG1239" s="33"/>
      <c r="CH1239" s="33"/>
    </row>
    <row r="1240" spans="2:86" ht="18.600000000000001" customHeight="1"/>
    <row r="1241" spans="2:86" ht="18.600000000000001" customHeight="1" thickBot="1">
      <c r="E1241" s="6" t="s">
        <v>3</v>
      </c>
      <c r="J1241" s="6" t="s">
        <v>5</v>
      </c>
      <c r="O1241" s="6" t="s">
        <v>10</v>
      </c>
      <c r="T1241" s="6" t="s">
        <v>6</v>
      </c>
      <c r="Y1241" s="6" t="s">
        <v>11</v>
      </c>
      <c r="AD1241" s="6" t="s">
        <v>12</v>
      </c>
      <c r="AI1241" s="6" t="s">
        <v>13</v>
      </c>
      <c r="AN1241" s="6" t="s">
        <v>14</v>
      </c>
      <c r="AS1241" s="6" t="s">
        <v>15</v>
      </c>
      <c r="AX1241" s="6" t="s">
        <v>19</v>
      </c>
      <c r="BC1241" s="6" t="s">
        <v>17</v>
      </c>
      <c r="BH1241" s="6" t="s">
        <v>20</v>
      </c>
      <c r="BM1241" s="6" t="s">
        <v>18</v>
      </c>
      <c r="BQ1241" s="26" t="s">
        <v>16</v>
      </c>
      <c r="BR1241" s="26"/>
      <c r="BS1241" s="21"/>
      <c r="BT1241" s="21"/>
      <c r="BU1241" s="21"/>
      <c r="BV1241" s="21"/>
      <c r="BW1241" s="26" t="s">
        <v>21</v>
      </c>
      <c r="BX1241" s="21"/>
      <c r="BY1241" s="21"/>
    </row>
    <row r="1242" spans="2:86" ht="18.600000000000001" customHeight="1" thickBot="1">
      <c r="B1242" s="11"/>
      <c r="D1242" s="266" t="s">
        <v>113</v>
      </c>
      <c r="E1242" s="267"/>
      <c r="F1242" s="268" t="s">
        <v>114</v>
      </c>
      <c r="G1242" s="269"/>
      <c r="H1242" s="237"/>
      <c r="I1242" s="262" t="s">
        <v>0</v>
      </c>
      <c r="J1242" s="263"/>
      <c r="K1242" s="264" t="s">
        <v>1</v>
      </c>
      <c r="L1242" s="265"/>
      <c r="M1242" s="21"/>
      <c r="N1242" s="262" t="s">
        <v>115</v>
      </c>
      <c r="O1242" s="263"/>
      <c r="P1242" s="264" t="s">
        <v>116</v>
      </c>
      <c r="Q1242" s="265"/>
      <c r="R1242" s="21"/>
      <c r="S1242" s="266" t="s">
        <v>117</v>
      </c>
      <c r="T1242" s="267"/>
      <c r="U1242" s="268" t="s">
        <v>118</v>
      </c>
      <c r="V1242" s="269"/>
      <c r="W1242" s="20"/>
      <c r="X1242" s="262" t="s">
        <v>119</v>
      </c>
      <c r="Y1242" s="263"/>
      <c r="Z1242" s="264" t="s">
        <v>120</v>
      </c>
      <c r="AA1242" s="265"/>
      <c r="AB1242" s="20"/>
      <c r="AC1242" s="262" t="s">
        <v>121</v>
      </c>
      <c r="AD1242" s="263"/>
      <c r="AE1242" s="264" t="s">
        <v>7</v>
      </c>
      <c r="AF1242" s="265"/>
      <c r="AG1242" s="20"/>
      <c r="AH1242" s="262" t="s">
        <v>122</v>
      </c>
      <c r="AI1242" s="263"/>
      <c r="AJ1242" s="264" t="s">
        <v>123</v>
      </c>
      <c r="AK1242" s="265"/>
      <c r="AL1242" s="20"/>
      <c r="AM1242" s="266" t="s">
        <v>124</v>
      </c>
      <c r="AN1242" s="267"/>
      <c r="AO1242" s="268" t="s">
        <v>125</v>
      </c>
      <c r="AP1242" s="269"/>
      <c r="AQ1242" s="21"/>
      <c r="AR1242" s="262" t="s">
        <v>126</v>
      </c>
      <c r="AS1242" s="263"/>
      <c r="AT1242" s="264" t="s">
        <v>2</v>
      </c>
      <c r="AU1242" s="265"/>
      <c r="AV1242" s="41"/>
      <c r="AW1242" s="262" t="s">
        <v>127</v>
      </c>
      <c r="AX1242" s="263"/>
      <c r="AY1242" s="264" t="s">
        <v>128</v>
      </c>
      <c r="AZ1242" s="265"/>
      <c r="BA1242" s="20"/>
      <c r="BB1242" s="262" t="s">
        <v>129</v>
      </c>
      <c r="BC1242" s="263"/>
      <c r="BD1242" s="264" t="s">
        <v>130</v>
      </c>
      <c r="BE1242" s="265"/>
      <c r="BF1242" s="41"/>
      <c r="BG1242" s="266" t="s">
        <v>131</v>
      </c>
      <c r="BH1242" s="267"/>
      <c r="BI1242" s="268" t="s">
        <v>132</v>
      </c>
      <c r="BJ1242" s="269"/>
      <c r="BK1242" s="41"/>
      <c r="BL1242" s="262" t="s">
        <v>133</v>
      </c>
      <c r="BM1242" s="263"/>
      <c r="BN1242" s="264" t="s">
        <v>134</v>
      </c>
      <c r="BO1242" s="265"/>
      <c r="BP1242" s="41"/>
      <c r="BQ1242" s="262" t="s">
        <v>135</v>
      </c>
      <c r="BR1242" s="263"/>
      <c r="BS1242" s="264" t="s">
        <v>136</v>
      </c>
      <c r="BT1242" s="265"/>
      <c r="BU1242" s="20"/>
      <c r="BV1242" s="262" t="s">
        <v>137</v>
      </c>
      <c r="BW1242" s="263"/>
      <c r="BX1242" s="264" t="s">
        <v>138</v>
      </c>
      <c r="BY1242" s="265"/>
      <c r="CA1242" s="27" t="s">
        <v>8</v>
      </c>
      <c r="CC1242" s="113" t="s">
        <v>74</v>
      </c>
      <c r="CD1242" s="13"/>
      <c r="CE1242" s="33"/>
      <c r="CF1242" s="33"/>
      <c r="CG1242" s="33"/>
      <c r="CH1242" s="33"/>
    </row>
    <row r="1243" spans="2:86" ht="18.600000000000001" customHeight="1" thickTop="1" thickBot="1">
      <c r="B1243" s="37">
        <v>3.56</v>
      </c>
      <c r="D1243" s="1">
        <v>1</v>
      </c>
      <c r="E1243" s="7">
        <v>0</v>
      </c>
      <c r="F1243" s="2">
        <v>0</v>
      </c>
      <c r="G1243" s="8">
        <v>0</v>
      </c>
      <c r="I1243" s="1">
        <v>1</v>
      </c>
      <c r="J1243" s="9">
        <v>0</v>
      </c>
      <c r="K1243" s="2">
        <v>0</v>
      </c>
      <c r="L1243" s="8">
        <f t="shared" ref="L1243:L1306" si="11799">IF(0=(1-$J$9*$K$9*$B1243^2),10^18,$B1243*$K$9/(1-$J$9*$K$9*$B1243^2))</f>
        <v>-2.1970143987198014</v>
      </c>
      <c r="N1243" s="1">
        <f t="shared" ref="N1243" si="11800">D1243*I1243+F1243*I1246-E1243*J1243-G1243*J1246</f>
        <v>1</v>
      </c>
      <c r="O1243" s="9">
        <f t="shared" ref="O1243" si="11801">(D1243*J1243+E1243*I1243+F1243*J1246+G1243*I1246)</f>
        <v>0</v>
      </c>
      <c r="P1243" s="2">
        <f t="shared" ref="P1243" si="11802">D1243*K1243+F1243*K1246-E1243*L1243-G1243*L1246</f>
        <v>0</v>
      </c>
      <c r="Q1243" s="8">
        <f t="shared" ref="Q1243" si="11803">(D1243*L1243+E1243*K1243+F1243*L1246+G1243*K1246)</f>
        <v>-2.1970143987198014</v>
      </c>
      <c r="S1243" s="1">
        <v>1</v>
      </c>
      <c r="T1243" s="7">
        <v>0</v>
      </c>
      <c r="U1243" s="2">
        <v>0</v>
      </c>
      <c r="V1243" s="8">
        <v>0</v>
      </c>
      <c r="X1243" s="1">
        <f t="shared" ref="X1243" si="11804">N1243*S1243+P1243*S1246-O1243*T1243-Q1243*T1246</f>
        <v>12.820438384395441</v>
      </c>
      <c r="Y1243" s="9">
        <f t="shared" ref="Y1243" si="11805">(N1243*T1243+O1243*S1243+P1243*T1246+Q1243*S1246)</f>
        <v>0</v>
      </c>
      <c r="Z1243" s="2">
        <f t="shared" ref="Z1243" si="11806">N1243*U1243+P1243*U1246-O1243*V1243-Q1243*V1246</f>
        <v>0</v>
      </c>
      <c r="AA1243" s="8">
        <f t="shared" ref="AA1243" si="11807">(N1243*V1243+O1243*U1243+P1243*V1246+Q1243*U1246)</f>
        <v>-2.1970143987198014</v>
      </c>
      <c r="AB1243" s="20"/>
      <c r="AC1243" s="1">
        <v>1</v>
      </c>
      <c r="AD1243" s="9">
        <v>0</v>
      </c>
      <c r="AE1243" s="2">
        <v>0</v>
      </c>
      <c r="AF1243" s="8">
        <f t="shared" ref="AF1243:AF1306" si="11808">IF(0=(1-$AE$9*$AD$9*$B1243^2),10^18,$B1243*$AE$9/(1-$AE$9*$AD$9*$B1243^2))</f>
        <v>-0.31141218599600207</v>
      </c>
      <c r="AH1243" s="1">
        <f t="shared" ref="AH1243" si="11809">X1243*AC1243+Z1243*AC1246-Y1243*AD1243-AA1243*AD1246</f>
        <v>12.820438384395441</v>
      </c>
      <c r="AI1243" s="9">
        <f t="shared" ref="AI1243" si="11810">(X1243*AD1243+Y1243*AC1243+Z1243*AD1246+AA1243*AC1246)</f>
        <v>0</v>
      </c>
      <c r="AJ1243" s="2">
        <f t="shared" ref="AJ1243" si="11811">X1243*AE1243+Z1243*AE1246-Y1243*AF1243-AA1243*AF1246</f>
        <v>0</v>
      </c>
      <c r="AK1243" s="8">
        <f t="shared" ref="AK1243" si="11812">(X1243*AF1243+Y1243*AE1243+Z1243*AF1246+AA1243*AE1246)</f>
        <v>-6.1894551414314387</v>
      </c>
      <c r="AM1243" s="1">
        <v>1</v>
      </c>
      <c r="AN1243" s="7">
        <v>0</v>
      </c>
      <c r="AO1243" s="2">
        <v>0</v>
      </c>
      <c r="AP1243" s="8">
        <v>0</v>
      </c>
      <c r="AR1243" s="1">
        <f t="shared" ref="AR1243" si="11813">AH1243*AM1243+AJ1243*AM1246-AI1243*AN1243-AK1243*AN1246</f>
        <v>40.97607176020253</v>
      </c>
      <c r="AS1243" s="9">
        <f t="shared" ref="AS1243" si="11814">(AH1243*AN1243+AI1243*AM1243+AJ1243*AN1246+AK1243*AM1246)</f>
        <v>0</v>
      </c>
      <c r="AT1243" s="2">
        <f t="shared" ref="AT1243" si="11815">AH1243*AO1243+AJ1243*AO1246-AI1243*AP1243-AK1243*AP1246</f>
        <v>0</v>
      </c>
      <c r="AU1243" s="8">
        <f t="shared" ref="AU1243" si="11816">(AH1243*AP1243+AI1243*AO1243+AJ1243*AP1246+AK1243*AO1246)</f>
        <v>-6.1894551414314387</v>
      </c>
      <c r="AV1243" s="20"/>
      <c r="AW1243" s="1">
        <v>1</v>
      </c>
      <c r="AX1243" s="9">
        <v>0</v>
      </c>
      <c r="AY1243" s="2">
        <v>0</v>
      </c>
      <c r="AZ1243" s="8">
        <f t="shared" ref="AZ1243:AZ1306" si="11817">IF(0=(1-$AX$9*$AY$9*$B1243^2),10^18,$B1243*$AY$9/(1-$AX$9*$AY$9*$B1243^2))</f>
        <v>-0.45772938688065751</v>
      </c>
      <c r="BB1243" s="1">
        <f t="shared" ref="BB1243" si="11818">AR1243*AW1243+AT1243*AW1246-AS1243*AX1243-AU1243*AX1246</f>
        <v>40.97607176020253</v>
      </c>
      <c r="BC1243" s="9">
        <f t="shared" ref="BC1243" si="11819">(AR1243*AX1243+AS1243*AW1243+AT1243*AX1246+AU1243*AW1246)</f>
        <v>0</v>
      </c>
      <c r="BD1243" s="2">
        <f t="shared" ref="BD1243" si="11820">AR1243*AY1243+AT1243*AY1246-AS1243*AZ1243-AU1243*AZ1246</f>
        <v>0</v>
      </c>
      <c r="BE1243" s="8">
        <f t="shared" ref="BE1243" si="11821">(AR1243*AZ1243+AS1243*AY1243+AT1243*AZ1246+AU1243*AY1246)</f>
        <v>-24.945407345006767</v>
      </c>
      <c r="BG1243" s="1">
        <v>1</v>
      </c>
      <c r="BH1243" s="7">
        <v>0</v>
      </c>
      <c r="BI1243" s="2">
        <v>0</v>
      </c>
      <c r="BJ1243" s="8">
        <v>0</v>
      </c>
      <c r="BK1243" s="20"/>
      <c r="BL1243" s="1">
        <f t="shared" ref="BL1243" si="11822">BB1243*BG1243+BD1243*BG1246-BC1243*BH1243-BE1243*BH1246</f>
        <v>115.21759528411788</v>
      </c>
      <c r="BM1243" s="9">
        <f t="shared" ref="BM1243" si="11823">(BB1243*BH1243+BC1243*BG1243+BD1243*BH1246+BE1243*BG1246)</f>
        <v>0</v>
      </c>
      <c r="BN1243" s="2">
        <f t="shared" ref="BN1243" si="11824">BB1243*BI1243+BD1243*BI1246-BC1243*BJ1243-BE1243*BJ1246</f>
        <v>0</v>
      </c>
      <c r="BO1243" s="8">
        <f t="shared" ref="BO1243" si="11825">(BB1243*BJ1243+BC1243*BI1243+BD1243*BJ1246+BE1243*BI1246)</f>
        <v>-24.945407345006767</v>
      </c>
      <c r="BP1243" s="20"/>
      <c r="BQ1243" s="16">
        <v>1</v>
      </c>
      <c r="BR1243" s="23">
        <v>0</v>
      </c>
      <c r="BS1243" s="14">
        <v>0</v>
      </c>
      <c r="BT1243" s="22">
        <v>0</v>
      </c>
      <c r="BV1243" s="1">
        <f t="shared" ref="BV1243" si="11826">BL1243*BQ1243+BN1243*BQ1246-BM1243*BR1243-BO1243*BR1246</f>
        <v>115.21759528411788</v>
      </c>
      <c r="BW1243" s="9">
        <f t="shared" ref="BW1243" si="11827">(BL1243*BR1243+BM1243*BQ1243+BN1243*BR1246+BO1243*BQ1246)</f>
        <v>-24.945407345006767</v>
      </c>
      <c r="BX1243" s="2">
        <f t="shared" ref="BX1243" si="11828">BL1243*BS1243+BN1243*BS1246-BM1243*BT1243-BO1243*BT1246</f>
        <v>0</v>
      </c>
      <c r="BY1243" s="8">
        <f t="shared" ref="BY1243" si="11829">(BL1243*BT1243+BM1243*BS1243+BN1243*BT1246+BO1243*BS1246)</f>
        <v>-24.945407345006767</v>
      </c>
      <c r="CA1243" s="28">
        <f t="shared" ref="CA1243" si="11830">20*LOG(((1+$BR$9)/$BR$9)/((BV1243+BV1246)^2+(BW1243+BW1246)^2)^0.5)</f>
        <v>-48.89751883473685</v>
      </c>
      <c r="CC1243" s="114">
        <f t="shared" ref="CC1243" si="11831">((BV1243^2+BW1243^2)^0.5)/((BV1246^2+BW1246^2)^0.5)</f>
        <v>0.21652644945565935</v>
      </c>
      <c r="CD1243" s="13"/>
      <c r="CE1243" s="33"/>
      <c r="CF1243" s="33"/>
      <c r="CG1243" s="33"/>
      <c r="CH1243" s="33"/>
    </row>
    <row r="1244" spans="2:86" ht="18.600000000000001" customHeight="1" thickBot="1">
      <c r="D1244" s="3"/>
      <c r="G1244" s="4"/>
      <c r="I1244" s="3"/>
      <c r="L1244" s="4"/>
      <c r="N1244" s="3"/>
      <c r="Q1244" s="4"/>
      <c r="S1244" s="3"/>
      <c r="V1244" s="4"/>
      <c r="X1244" s="3"/>
      <c r="AA1244" s="4"/>
      <c r="AC1244" s="3"/>
      <c r="AF1244" s="4"/>
      <c r="AH1244" s="3"/>
      <c r="AK1244" s="4"/>
      <c r="AM1244" s="3"/>
      <c r="AP1244" s="4"/>
      <c r="AR1244" s="3"/>
      <c r="AU1244" s="4"/>
      <c r="AW1244" s="3"/>
      <c r="AZ1244" s="4"/>
      <c r="BB1244" s="3"/>
      <c r="BE1244" s="4"/>
      <c r="BG1244" s="3"/>
      <c r="BJ1244" s="4"/>
      <c r="BL1244" s="3"/>
      <c r="BO1244" s="4"/>
      <c r="BQ1244" s="16"/>
      <c r="BR1244" s="14"/>
      <c r="BS1244" s="14"/>
      <c r="BT1244" s="17"/>
      <c r="BV1244" s="3"/>
      <c r="BY1244" s="4"/>
      <c r="CC1244" s="115"/>
      <c r="CD1244" s="13"/>
      <c r="CE1244" s="33"/>
      <c r="CF1244" s="33"/>
      <c r="CG1244" s="33"/>
      <c r="CH1244" s="33"/>
    </row>
    <row r="1245" spans="2:86" ht="18.600000000000001" customHeight="1" thickBot="1">
      <c r="D1245" s="271" t="s">
        <v>141</v>
      </c>
      <c r="E1245" s="272"/>
      <c r="F1245" s="273" t="s">
        <v>142</v>
      </c>
      <c r="G1245" s="274"/>
      <c r="H1245" s="237"/>
      <c r="I1245" s="271" t="s">
        <v>143</v>
      </c>
      <c r="J1245" s="272"/>
      <c r="K1245" s="273" t="s">
        <v>144</v>
      </c>
      <c r="L1245" s="274"/>
      <c r="N1245" s="262" t="s">
        <v>145</v>
      </c>
      <c r="O1245" s="263"/>
      <c r="P1245" s="264" t="s">
        <v>146</v>
      </c>
      <c r="Q1245" s="265"/>
      <c r="S1245" s="271" t="s">
        <v>147</v>
      </c>
      <c r="T1245" s="272"/>
      <c r="U1245" s="273" t="s">
        <v>148</v>
      </c>
      <c r="V1245" s="274"/>
      <c r="W1245" s="20"/>
      <c r="X1245" s="262" t="s">
        <v>149</v>
      </c>
      <c r="Y1245" s="263"/>
      <c r="Z1245" s="264" t="s">
        <v>150</v>
      </c>
      <c r="AA1245" s="265"/>
      <c r="AB1245" s="20"/>
      <c r="AC1245" s="271" t="s">
        <v>151</v>
      </c>
      <c r="AD1245" s="272"/>
      <c r="AE1245" s="273" t="s">
        <v>152</v>
      </c>
      <c r="AF1245" s="274"/>
      <c r="AG1245" s="20"/>
      <c r="AH1245" s="262" t="s">
        <v>153</v>
      </c>
      <c r="AI1245" s="263"/>
      <c r="AJ1245" s="264" t="s">
        <v>154</v>
      </c>
      <c r="AK1245" s="265"/>
      <c r="AL1245" s="20"/>
      <c r="AM1245" s="271" t="s">
        <v>155</v>
      </c>
      <c r="AN1245" s="272"/>
      <c r="AO1245" s="273" t="s">
        <v>156</v>
      </c>
      <c r="AP1245" s="274"/>
      <c r="AR1245" s="262" t="s">
        <v>157</v>
      </c>
      <c r="AS1245" s="263"/>
      <c r="AT1245" s="264" t="s">
        <v>158</v>
      </c>
      <c r="AU1245" s="265"/>
      <c r="AV1245" s="41"/>
      <c r="AW1245" s="271" t="s">
        <v>159</v>
      </c>
      <c r="AX1245" s="272"/>
      <c r="AY1245" s="273" t="s">
        <v>160</v>
      </c>
      <c r="AZ1245" s="274"/>
      <c r="BA1245" s="20"/>
      <c r="BB1245" s="262" t="s">
        <v>161</v>
      </c>
      <c r="BC1245" s="263"/>
      <c r="BD1245" s="264" t="s">
        <v>162</v>
      </c>
      <c r="BE1245" s="265"/>
      <c r="BF1245" s="41"/>
      <c r="BG1245" s="271" t="s">
        <v>163</v>
      </c>
      <c r="BH1245" s="272"/>
      <c r="BI1245" s="273" t="s">
        <v>164</v>
      </c>
      <c r="BJ1245" s="274"/>
      <c r="BK1245" s="41"/>
      <c r="BL1245" s="262" t="s">
        <v>165</v>
      </c>
      <c r="BM1245" s="263"/>
      <c r="BN1245" s="264" t="s">
        <v>166</v>
      </c>
      <c r="BO1245" s="265"/>
      <c r="BP1245" s="41"/>
      <c r="BQ1245" s="271" t="s">
        <v>167</v>
      </c>
      <c r="BR1245" s="272"/>
      <c r="BS1245" s="273" t="s">
        <v>168</v>
      </c>
      <c r="BT1245" s="274"/>
      <c r="BU1245" s="20"/>
      <c r="BV1245" s="262" t="s">
        <v>169</v>
      </c>
      <c r="BW1245" s="263"/>
      <c r="BX1245" s="264" t="s">
        <v>170</v>
      </c>
      <c r="BY1245" s="265"/>
      <c r="CA1245" s="55" t="s">
        <v>35</v>
      </c>
      <c r="CC1245" s="116" t="s">
        <v>75</v>
      </c>
      <c r="CD1245" s="13"/>
      <c r="CE1245" s="33"/>
      <c r="CF1245" s="33"/>
      <c r="CG1245" s="33"/>
      <c r="CH1245" s="33"/>
    </row>
    <row r="1246" spans="2:86" ht="18.600000000000001" customHeight="1" thickTop="1" thickBot="1">
      <c r="D1246" s="1">
        <v>0</v>
      </c>
      <c r="E1246" s="9">
        <f t="shared" ref="E1246" si="11832">$E$9*$B1243</f>
        <v>4.1894080000000002</v>
      </c>
      <c r="F1246" s="2">
        <v>1</v>
      </c>
      <c r="G1246" s="8">
        <v>0</v>
      </c>
      <c r="I1246" s="1">
        <v>0</v>
      </c>
      <c r="J1246" s="9">
        <v>0</v>
      </c>
      <c r="K1246" s="2">
        <v>1</v>
      </c>
      <c r="L1246" s="8">
        <v>0</v>
      </c>
      <c r="N1246" s="1">
        <f t="shared" ref="N1246" si="11833">D1246*I1243+F1246*I1246-E1246*J1243-G1246*J1246</f>
        <v>0</v>
      </c>
      <c r="O1246" s="9">
        <f t="shared" ref="O1246" si="11834">(D1246*J1243+E1246*I1243+F1246*J1246+G1246*I1246)</f>
        <v>4.1894080000000002</v>
      </c>
      <c r="P1246" s="2">
        <f t="shared" ref="P1246" si="11835">D1246*K1243+F1246*K1246-E1246*L1243-G1246*L1246</f>
        <v>10.204189698111927</v>
      </c>
      <c r="Q1246" s="8">
        <f t="shared" ref="Q1246" si="11836">(D1246*L1243+E1246*K1243+F1246*L1246+G1246*K1246)</f>
        <v>0</v>
      </c>
      <c r="S1246" s="1">
        <v>0</v>
      </c>
      <c r="T1246" s="9">
        <f t="shared" ref="T1246" si="11837">$T$9*$B1243</f>
        <v>5.3802280000000007</v>
      </c>
      <c r="U1246" s="2">
        <v>1</v>
      </c>
      <c r="V1246" s="8">
        <v>0</v>
      </c>
      <c r="X1246" s="1">
        <f t="shared" ref="X1246" si="11838">N1246*S1243+P1246*S1246-O1246*T1243-Q1246*T1246</f>
        <v>0</v>
      </c>
      <c r="Y1246" s="9">
        <f t="shared" ref="Y1246" si="11839">(N1246*T1243+O1246*S1243+P1246*T1246+Q1246*S1246)</f>
        <v>59.090275131093343</v>
      </c>
      <c r="Z1246" s="2">
        <f t="shared" ref="Z1246" si="11840">N1246*U1243+P1246*U1246-O1246*V1243-Q1246*V1246</f>
        <v>10.204189698111927</v>
      </c>
      <c r="AA1246" s="8">
        <f t="shared" ref="AA1246" si="11841">(N1246*V1243+O1246*U1243+P1246*V1246+Q1246*U1246)</f>
        <v>0</v>
      </c>
      <c r="AB1246" s="20"/>
      <c r="AC1246" s="1">
        <v>0</v>
      </c>
      <c r="AD1246" s="9">
        <v>0</v>
      </c>
      <c r="AE1246" s="2">
        <v>1</v>
      </c>
      <c r="AF1246" s="8">
        <v>0</v>
      </c>
      <c r="AH1246" s="1">
        <f t="shared" ref="AH1246" si="11842">X1246*AC1243+Z1246*AC1246-Y1246*AD1243-AA1246*AD1246</f>
        <v>0</v>
      </c>
      <c r="AI1246" s="9">
        <f t="shared" ref="AI1246" si="11843">(X1246*AD1243+Y1246*AC1243+Z1246*AD1246+AA1246*AC1246)</f>
        <v>59.090275131093343</v>
      </c>
      <c r="AJ1246" s="2">
        <f t="shared" ref="AJ1246" si="11844">X1246*AE1243+Z1246*AE1246-Y1246*AF1243-AA1246*AF1246</f>
        <v>28.605621447790902</v>
      </c>
      <c r="AK1246" s="8">
        <f t="shared" ref="AK1246" si="11845">(X1246*AF1243+Y1246*AE1243+Z1246*AF1246+AA1246*AE1246)</f>
        <v>0</v>
      </c>
      <c r="AM1246" s="1">
        <v>0</v>
      </c>
      <c r="AN1246" s="9">
        <f t="shared" ref="AN1246" si="11846">$AN$9*$B1243</f>
        <v>4.5489680000000003</v>
      </c>
      <c r="AO1246" s="2">
        <v>1</v>
      </c>
      <c r="AP1246" s="8">
        <v>0</v>
      </c>
      <c r="AR1246" s="1">
        <f t="shared" ref="AR1246" si="11847">AH1246*AM1243+AJ1246*AM1246-AI1246*AN1243-AK1246*AN1246</f>
        <v>0</v>
      </c>
      <c r="AS1246" s="9">
        <f t="shared" ref="AS1246" si="11848">(AH1246*AN1243+AI1246*AM1243+AJ1246*AN1246+AK1246*AM1246)</f>
        <v>189.21633171720782</v>
      </c>
      <c r="AT1246" s="2">
        <f t="shared" ref="AT1246" si="11849">AH1246*AO1243+AJ1246*AO1246-AI1246*AP1243-AK1246*AP1246</f>
        <v>28.605621447790902</v>
      </c>
      <c r="AU1246" s="8">
        <f t="shared" ref="AU1246" si="11850">(AH1246*AP1243+AI1246*AO1243+AJ1246*AP1246+AK1246*AO1246)</f>
        <v>0</v>
      </c>
      <c r="AV1246" s="20"/>
      <c r="AW1246" s="1">
        <v>0</v>
      </c>
      <c r="AX1246" s="9">
        <v>0</v>
      </c>
      <c r="AY1246" s="2">
        <v>1</v>
      </c>
      <c r="AZ1246" s="8">
        <v>0</v>
      </c>
      <c r="BB1246" s="1">
        <f t="shared" ref="BB1246" si="11851">AR1246*AW1243+AT1246*AW1246-AS1246*AX1243-AU1246*AX1246</f>
        <v>0</v>
      </c>
      <c r="BC1246" s="9">
        <f t="shared" ref="BC1246" si="11852">(AR1246*AX1243+AS1246*AW1243+AT1246*AX1246+AU1246*AW1246)</f>
        <v>189.21633171720782</v>
      </c>
      <c r="BD1246" s="2">
        <f t="shared" ref="BD1246" si="11853">AR1246*AY1243+AT1246*AY1246-AS1246*AZ1243-AU1246*AZ1246</f>
        <v>115.21549695251554</v>
      </c>
      <c r="BE1246" s="8">
        <f t="shared" ref="BE1246" si="11854">(AR1246*AZ1243+AS1246*AY1243+AT1246*AZ1246+AU1246*AY1246)</f>
        <v>0</v>
      </c>
      <c r="BG1246" s="1">
        <v>0</v>
      </c>
      <c r="BH1246" s="9">
        <f t="shared" ref="BH1246" si="11855">$BH$9*$B1243</f>
        <v>2.9761600000000001</v>
      </c>
      <c r="BI1246" s="2">
        <v>1</v>
      </c>
      <c r="BJ1246" s="8">
        <v>0</v>
      </c>
      <c r="BK1246" s="20"/>
      <c r="BL1246" s="1">
        <f t="shared" ref="BL1246" si="11856">BB1246*BG1243+BD1246*BG1246-BC1246*BH1243-BE1246*BH1246</f>
        <v>0</v>
      </c>
      <c r="BM1246" s="9">
        <f t="shared" ref="BM1246" si="11857">(BB1246*BH1243+BC1246*BG1243+BD1246*BH1246+BE1246*BG1246)</f>
        <v>532.11608512740645</v>
      </c>
      <c r="BN1246" s="2">
        <f t="shared" ref="BN1246" si="11858">BB1246*BI1243+BD1246*BI1246-BC1246*BJ1243-BE1246*BJ1246</f>
        <v>115.21549695251554</v>
      </c>
      <c r="BO1246" s="8">
        <f t="shared" ref="BO1246" si="11859">(BB1246*BJ1243+BC1246*BI1243+BD1246*BJ1246+BE1246*BI1246)</f>
        <v>0</v>
      </c>
      <c r="BP1246" s="20"/>
      <c r="BQ1246" s="18">
        <f t="shared" ref="BQ1246:BQ1309" si="11860">1/$BR$9</f>
        <v>1</v>
      </c>
      <c r="BR1246" s="25">
        <v>0</v>
      </c>
      <c r="BS1246" s="19">
        <v>1</v>
      </c>
      <c r="BT1246" s="24">
        <v>0</v>
      </c>
      <c r="BV1246" s="1">
        <f t="shared" ref="BV1246" si="11861">BL1246*BQ1243+BN1246*BQ1246-BM1246*BR1243-BO1246*BR1246</f>
        <v>115.21549695251554</v>
      </c>
      <c r="BW1246" s="9">
        <f t="shared" ref="BW1246" si="11862">(BL1246*BR1243+BM1246*BQ1243+BN1246*BR1246+BO1246*BQ1246)</f>
        <v>532.11608512740645</v>
      </c>
      <c r="BX1246" s="2">
        <f t="shared" ref="BX1246" si="11863">BL1246*BS1243+BN1246*BS1246-BM1246*BT1243-BO1246*BT1246</f>
        <v>115.21549695251554</v>
      </c>
      <c r="BY1246" s="8">
        <f t="shared" ref="BY1246" si="11864">(BL1246*BT1243+BM1246*BS1243+BN1246*BT1246+BO1246*BS1246)</f>
        <v>0</v>
      </c>
      <c r="CA1246" s="56">
        <f t="shared" ref="CA1246" si="11865">(180/PI())*ATAN(-1*(BW1243+BW1246)/(BV1243+BV1246))</f>
        <v>-65.565318158479286</v>
      </c>
      <c r="CC1246" s="117">
        <f t="shared" ref="CC1246" si="11866">20*LOG(((1-(10^(CA1243/20)^2)*(1-((1-CC1243)/(1+CC1243))^2))^0.5))</f>
        <v>-3.2761358361628946E-5</v>
      </c>
      <c r="CD1246" s="13"/>
      <c r="CE1246" s="33"/>
      <c r="CF1246" s="33"/>
      <c r="CG1246" s="33"/>
      <c r="CH1246" s="33"/>
    </row>
    <row r="1247" spans="2:86" ht="18.600000000000001" customHeight="1"/>
    <row r="1248" spans="2:86" ht="18.600000000000001" customHeight="1" thickBot="1">
      <c r="E1248" s="6" t="s">
        <v>3</v>
      </c>
      <c r="J1248" s="6" t="s">
        <v>5</v>
      </c>
      <c r="O1248" s="6" t="s">
        <v>10</v>
      </c>
      <c r="T1248" s="6" t="s">
        <v>6</v>
      </c>
      <c r="Y1248" s="6" t="s">
        <v>11</v>
      </c>
      <c r="AD1248" s="6" t="s">
        <v>12</v>
      </c>
      <c r="AI1248" s="6" t="s">
        <v>13</v>
      </c>
      <c r="AN1248" s="6" t="s">
        <v>14</v>
      </c>
      <c r="AS1248" s="6" t="s">
        <v>15</v>
      </c>
      <c r="AX1248" s="6" t="s">
        <v>19</v>
      </c>
      <c r="BC1248" s="6" t="s">
        <v>17</v>
      </c>
      <c r="BH1248" s="6" t="s">
        <v>20</v>
      </c>
      <c r="BM1248" s="6" t="s">
        <v>18</v>
      </c>
      <c r="BQ1248" s="26" t="s">
        <v>16</v>
      </c>
      <c r="BR1248" s="26"/>
      <c r="BS1248" s="21"/>
      <c r="BT1248" s="21"/>
      <c r="BU1248" s="21"/>
      <c r="BV1248" s="21"/>
      <c r="BW1248" s="26" t="s">
        <v>21</v>
      </c>
      <c r="BX1248" s="21"/>
      <c r="BY1248" s="21"/>
    </row>
    <row r="1249" spans="2:86" ht="18.600000000000001" customHeight="1" thickBot="1">
      <c r="B1249" s="11"/>
      <c r="D1249" s="266" t="s">
        <v>113</v>
      </c>
      <c r="E1249" s="267"/>
      <c r="F1249" s="268" t="s">
        <v>114</v>
      </c>
      <c r="G1249" s="269"/>
      <c r="H1249" s="237"/>
      <c r="I1249" s="262" t="s">
        <v>0</v>
      </c>
      <c r="J1249" s="263"/>
      <c r="K1249" s="264" t="s">
        <v>1</v>
      </c>
      <c r="L1249" s="265"/>
      <c r="M1249" s="21"/>
      <c r="N1249" s="262" t="s">
        <v>115</v>
      </c>
      <c r="O1249" s="263"/>
      <c r="P1249" s="264" t="s">
        <v>116</v>
      </c>
      <c r="Q1249" s="265"/>
      <c r="R1249" s="21"/>
      <c r="S1249" s="266" t="s">
        <v>117</v>
      </c>
      <c r="T1249" s="267"/>
      <c r="U1249" s="268" t="s">
        <v>118</v>
      </c>
      <c r="V1249" s="269"/>
      <c r="W1249" s="20"/>
      <c r="X1249" s="262" t="s">
        <v>119</v>
      </c>
      <c r="Y1249" s="263"/>
      <c r="Z1249" s="264" t="s">
        <v>120</v>
      </c>
      <c r="AA1249" s="265"/>
      <c r="AB1249" s="20"/>
      <c r="AC1249" s="262" t="s">
        <v>121</v>
      </c>
      <c r="AD1249" s="263"/>
      <c r="AE1249" s="264" t="s">
        <v>7</v>
      </c>
      <c r="AF1249" s="265"/>
      <c r="AG1249" s="20"/>
      <c r="AH1249" s="262" t="s">
        <v>122</v>
      </c>
      <c r="AI1249" s="263"/>
      <c r="AJ1249" s="264" t="s">
        <v>123</v>
      </c>
      <c r="AK1249" s="265"/>
      <c r="AL1249" s="20"/>
      <c r="AM1249" s="266" t="s">
        <v>124</v>
      </c>
      <c r="AN1249" s="267"/>
      <c r="AO1249" s="268" t="s">
        <v>125</v>
      </c>
      <c r="AP1249" s="269"/>
      <c r="AQ1249" s="21"/>
      <c r="AR1249" s="262" t="s">
        <v>126</v>
      </c>
      <c r="AS1249" s="263"/>
      <c r="AT1249" s="264" t="s">
        <v>2</v>
      </c>
      <c r="AU1249" s="265"/>
      <c r="AV1249" s="41"/>
      <c r="AW1249" s="262" t="s">
        <v>127</v>
      </c>
      <c r="AX1249" s="263"/>
      <c r="AY1249" s="264" t="s">
        <v>128</v>
      </c>
      <c r="AZ1249" s="265"/>
      <c r="BA1249" s="20"/>
      <c r="BB1249" s="262" t="s">
        <v>129</v>
      </c>
      <c r="BC1249" s="263"/>
      <c r="BD1249" s="264" t="s">
        <v>130</v>
      </c>
      <c r="BE1249" s="265"/>
      <c r="BF1249" s="41"/>
      <c r="BG1249" s="266" t="s">
        <v>131</v>
      </c>
      <c r="BH1249" s="267"/>
      <c r="BI1249" s="268" t="s">
        <v>132</v>
      </c>
      <c r="BJ1249" s="269"/>
      <c r="BK1249" s="41"/>
      <c r="BL1249" s="262" t="s">
        <v>133</v>
      </c>
      <c r="BM1249" s="263"/>
      <c r="BN1249" s="264" t="s">
        <v>134</v>
      </c>
      <c r="BO1249" s="265"/>
      <c r="BP1249" s="41"/>
      <c r="BQ1249" s="262" t="s">
        <v>135</v>
      </c>
      <c r="BR1249" s="263"/>
      <c r="BS1249" s="264" t="s">
        <v>136</v>
      </c>
      <c r="BT1249" s="265"/>
      <c r="BU1249" s="20"/>
      <c r="BV1249" s="262" t="s">
        <v>137</v>
      </c>
      <c r="BW1249" s="263"/>
      <c r="BX1249" s="264" t="s">
        <v>138</v>
      </c>
      <c r="BY1249" s="265"/>
      <c r="CA1249" s="27" t="s">
        <v>8</v>
      </c>
      <c r="CC1249" s="113" t="s">
        <v>74</v>
      </c>
      <c r="CD1249" s="13"/>
      <c r="CE1249" s="33"/>
      <c r="CF1249" s="33"/>
      <c r="CG1249" s="33"/>
      <c r="CH1249" s="33"/>
    </row>
    <row r="1250" spans="2:86" ht="18.600000000000001" customHeight="1" thickTop="1" thickBot="1">
      <c r="B1250" s="37">
        <v>3.58</v>
      </c>
      <c r="D1250" s="1">
        <v>1</v>
      </c>
      <c r="E1250" s="7">
        <v>0</v>
      </c>
      <c r="F1250" s="2">
        <v>0</v>
      </c>
      <c r="G1250" s="8">
        <v>0</v>
      </c>
      <c r="I1250" s="1">
        <v>1</v>
      </c>
      <c r="J1250" s="9">
        <v>0</v>
      </c>
      <c r="K1250" s="2">
        <v>0</v>
      </c>
      <c r="L1250" s="8">
        <f t="shared" ref="L1250:L1313" si="11867">IF(0=(1-$J$9*$K$9*$B1250^2),10^18,$B1250*$K$9/(1-$J$9*$K$9*$B1250^2))</f>
        <v>-2.1722381681669063</v>
      </c>
      <c r="N1250" s="1">
        <f t="shared" ref="N1250" si="11868">D1250*I1250+F1250*I1253-E1250*J1250-G1250*J1253</f>
        <v>1</v>
      </c>
      <c r="O1250" s="9">
        <f t="shared" ref="O1250" si="11869">(D1250*J1250+E1250*I1250+F1250*J1253+G1250*I1253)</f>
        <v>0</v>
      </c>
      <c r="P1250" s="2">
        <f t="shared" ref="P1250" si="11870">D1250*K1250+F1250*K1253-E1250*L1250-G1250*L1253</f>
        <v>0</v>
      </c>
      <c r="Q1250" s="8">
        <f t="shared" ref="Q1250" si="11871">(D1250*L1250+E1250*K1250+F1250*L1253+G1250*K1253)</f>
        <v>-2.1722381681669063</v>
      </c>
      <c r="S1250" s="1">
        <v>1</v>
      </c>
      <c r="T1250" s="7">
        <v>0</v>
      </c>
      <c r="U1250" s="2">
        <v>0</v>
      </c>
      <c r="V1250" s="8">
        <v>0</v>
      </c>
      <c r="X1250" s="1">
        <f t="shared" ref="X1250" si="11872">N1250*S1250+P1250*S1253-O1250*T1250-Q1250*T1253</f>
        <v>12.752794685911311</v>
      </c>
      <c r="Y1250" s="9">
        <f t="shared" ref="Y1250" si="11873">(N1250*T1250+O1250*S1250+P1250*T1253+Q1250*S1253)</f>
        <v>0</v>
      </c>
      <c r="Z1250" s="2">
        <f t="shared" ref="Z1250" si="11874">N1250*U1250+P1250*U1253-O1250*V1250-Q1250*V1253</f>
        <v>0</v>
      </c>
      <c r="AA1250" s="8">
        <f t="shared" ref="AA1250" si="11875">(N1250*V1250+O1250*U1250+P1250*V1253+Q1250*U1253)</f>
        <v>-2.1722381681669063</v>
      </c>
      <c r="AB1250" s="20"/>
      <c r="AC1250" s="1">
        <v>1</v>
      </c>
      <c r="AD1250" s="9">
        <v>0</v>
      </c>
      <c r="AE1250" s="2">
        <v>0</v>
      </c>
      <c r="AF1250" s="8">
        <f t="shared" ref="AF1250:AF1313" si="11876">IF(0=(1-$AE$9*$AD$9*$B1250^2),10^18,$B1250*$AE$9/(1-$AE$9*$AD$9*$B1250^2))</f>
        <v>-0.30925613288410519</v>
      </c>
      <c r="AH1250" s="1">
        <f t="shared" ref="AH1250" si="11877">X1250*AC1250+Z1250*AC1253-Y1250*AD1250-AA1250*AD1253</f>
        <v>12.752794685911311</v>
      </c>
      <c r="AI1250" s="9">
        <f t="shared" ref="AI1250" si="11878">(X1250*AD1250+Y1250*AC1250+Z1250*AD1253+AA1250*AC1253)</f>
        <v>0</v>
      </c>
      <c r="AJ1250" s="2">
        <f t="shared" ref="AJ1250" si="11879">X1250*AE1250+Z1250*AE1253-Y1250*AF1250-AA1250*AF1253</f>
        <v>0</v>
      </c>
      <c r="AK1250" s="8">
        <f t="shared" ref="AK1250" si="11880">(X1250*AF1250+Y1250*AE1250+Z1250*AF1253+AA1250*AE1253)</f>
        <v>-6.1161181361968051</v>
      </c>
      <c r="AM1250" s="1">
        <v>1</v>
      </c>
      <c r="AN1250" s="7">
        <v>0</v>
      </c>
      <c r="AO1250" s="2">
        <v>0</v>
      </c>
      <c r="AP1250" s="8">
        <v>0</v>
      </c>
      <c r="AR1250" s="1">
        <f t="shared" ref="AR1250" si="11881">AH1250*AM1250+AJ1250*AM1253-AI1250*AN1250-AK1250*AN1253</f>
        <v>40.731123886778867</v>
      </c>
      <c r="AS1250" s="9">
        <f t="shared" ref="AS1250" si="11882">(AH1250*AN1250+AI1250*AM1250+AJ1250*AN1253+AK1250*AM1253)</f>
        <v>0</v>
      </c>
      <c r="AT1250" s="2">
        <f t="shared" ref="AT1250" si="11883">AH1250*AO1250+AJ1250*AO1253-AI1250*AP1250-AK1250*AP1253</f>
        <v>0</v>
      </c>
      <c r="AU1250" s="8">
        <f t="shared" ref="AU1250" si="11884">(AH1250*AP1250+AI1250*AO1250+AJ1250*AP1253+AK1250*AO1253)</f>
        <v>-6.1161181361968051</v>
      </c>
      <c r="AV1250" s="20"/>
      <c r="AW1250" s="1">
        <v>1</v>
      </c>
      <c r="AX1250" s="9">
        <v>0</v>
      </c>
      <c r="AY1250" s="2">
        <v>0</v>
      </c>
      <c r="AZ1250" s="8">
        <f t="shared" ref="AZ1250:AZ1313" si="11885">IF(0=(1-$AX$9*$AY$9*$B1250^2),10^18,$B1250*$AY$9/(1-$AX$9*$AY$9*$B1250^2))</f>
        <v>-0.45436032651278541</v>
      </c>
      <c r="BB1250" s="1">
        <f t="shared" ref="BB1250" si="11886">AR1250*AW1250+AT1250*AW1253-AS1250*AX1250-AU1250*AX1253</f>
        <v>40.731123886778867</v>
      </c>
      <c r="BC1250" s="9">
        <f t="shared" ref="BC1250" si="11887">(AR1250*AX1250+AS1250*AW1250+AT1250*AX1253+AU1250*AW1253)</f>
        <v>0</v>
      </c>
      <c r="BD1250" s="2">
        <f t="shared" ref="BD1250" si="11888">AR1250*AY1250+AT1250*AY1253-AS1250*AZ1250-AU1250*AZ1253</f>
        <v>0</v>
      </c>
      <c r="BE1250" s="8">
        <f t="shared" ref="BE1250" si="11889">(AR1250*AZ1250+AS1250*AY1250+AT1250*AZ1253+AU1250*AY1253)</f>
        <v>-24.622724884626365</v>
      </c>
      <c r="BG1250" s="1">
        <v>1</v>
      </c>
      <c r="BH1250" s="7">
        <v>0</v>
      </c>
      <c r="BI1250" s="2">
        <v>0</v>
      </c>
      <c r="BJ1250" s="8">
        <v>0</v>
      </c>
      <c r="BK1250" s="20"/>
      <c r="BL1250" s="1">
        <f t="shared" ref="BL1250" si="11890">BB1250*BG1250+BD1250*BG1253-BC1250*BH1250-BE1250*BH1253</f>
        <v>114.42398473947941</v>
      </c>
      <c r="BM1250" s="9">
        <f t="shared" ref="BM1250" si="11891">(BB1250*BH1250+BC1250*BG1250+BD1250*BH1253+BE1250*BG1253)</f>
        <v>0</v>
      </c>
      <c r="BN1250" s="2">
        <f t="shared" ref="BN1250" si="11892">BB1250*BI1250+BD1250*BI1253-BC1250*BJ1250-BE1250*BJ1253</f>
        <v>0</v>
      </c>
      <c r="BO1250" s="8">
        <f t="shared" ref="BO1250" si="11893">(BB1250*BJ1250+BC1250*BI1250+BD1250*BJ1253+BE1250*BI1253)</f>
        <v>-24.622724884626365</v>
      </c>
      <c r="BP1250" s="20"/>
      <c r="BQ1250" s="16">
        <v>1</v>
      </c>
      <c r="BR1250" s="23">
        <v>0</v>
      </c>
      <c r="BS1250" s="14">
        <v>0</v>
      </c>
      <c r="BT1250" s="22">
        <v>0</v>
      </c>
      <c r="BV1250" s="1">
        <f t="shared" ref="BV1250" si="11894">BL1250*BQ1250+BN1250*BQ1253-BM1250*BR1250-BO1250*BR1253</f>
        <v>114.42398473947941</v>
      </c>
      <c r="BW1250" s="9">
        <f t="shared" ref="BW1250" si="11895">(BL1250*BR1250+BM1250*BQ1250+BN1250*BR1253+BO1250*BQ1253)</f>
        <v>-24.622724884626365</v>
      </c>
      <c r="BX1250" s="2">
        <f t="shared" ref="BX1250" si="11896">BL1250*BS1250+BN1250*BS1253-BM1250*BT1250-BO1250*BT1253</f>
        <v>0</v>
      </c>
      <c r="BY1250" s="8">
        <f t="shared" ref="BY1250" si="11897">(BL1250*BT1250+BM1250*BS1250+BN1250*BT1253+BO1250*BS1253)</f>
        <v>-24.622724884626365</v>
      </c>
      <c r="CA1250" s="28">
        <f t="shared" ref="CA1250" si="11898">20*LOG(((1+$BR$9)/$BR$9)/((BV1250+BV1253)^2+(BW1250+BW1253)^2)^0.5)</f>
        <v>-48.885806740870869</v>
      </c>
      <c r="CC1250" s="114">
        <f t="shared" ref="CC1250" si="11899">((BV1250^2+BW1250^2)^0.5)/((BV1253^2+BW1253^2)^0.5)</f>
        <v>0.21520811477663879</v>
      </c>
      <c r="CD1250" s="13"/>
      <c r="CE1250" s="33"/>
      <c r="CF1250" s="33"/>
      <c r="CG1250" s="33"/>
      <c r="CH1250" s="33"/>
    </row>
    <row r="1251" spans="2:86" ht="18.600000000000001" customHeight="1" thickBot="1">
      <c r="D1251" s="3"/>
      <c r="G1251" s="4"/>
      <c r="I1251" s="3"/>
      <c r="L1251" s="4"/>
      <c r="N1251" s="3"/>
      <c r="Q1251" s="4"/>
      <c r="S1251" s="3"/>
      <c r="V1251" s="4"/>
      <c r="X1251" s="3"/>
      <c r="AA1251" s="4"/>
      <c r="AC1251" s="3"/>
      <c r="AF1251" s="4"/>
      <c r="AH1251" s="3"/>
      <c r="AK1251" s="4"/>
      <c r="AM1251" s="3"/>
      <c r="AP1251" s="4"/>
      <c r="AR1251" s="3"/>
      <c r="AU1251" s="4"/>
      <c r="AW1251" s="3"/>
      <c r="AZ1251" s="4"/>
      <c r="BB1251" s="3"/>
      <c r="BE1251" s="4"/>
      <c r="BG1251" s="3"/>
      <c r="BJ1251" s="4"/>
      <c r="BL1251" s="3"/>
      <c r="BO1251" s="4"/>
      <c r="BQ1251" s="16"/>
      <c r="BR1251" s="14"/>
      <c r="BS1251" s="14"/>
      <c r="BT1251" s="17"/>
      <c r="BV1251" s="3"/>
      <c r="BY1251" s="4"/>
      <c r="CC1251" s="115"/>
      <c r="CD1251" s="13"/>
      <c r="CE1251" s="33"/>
      <c r="CF1251" s="33"/>
      <c r="CG1251" s="33"/>
      <c r="CH1251" s="33"/>
    </row>
    <row r="1252" spans="2:86" ht="18.600000000000001" customHeight="1" thickBot="1">
      <c r="D1252" s="271" t="s">
        <v>141</v>
      </c>
      <c r="E1252" s="272"/>
      <c r="F1252" s="273" t="s">
        <v>142</v>
      </c>
      <c r="G1252" s="274"/>
      <c r="H1252" s="237"/>
      <c r="I1252" s="271" t="s">
        <v>143</v>
      </c>
      <c r="J1252" s="272"/>
      <c r="K1252" s="273" t="s">
        <v>144</v>
      </c>
      <c r="L1252" s="274"/>
      <c r="N1252" s="262" t="s">
        <v>145</v>
      </c>
      <c r="O1252" s="263"/>
      <c r="P1252" s="264" t="s">
        <v>146</v>
      </c>
      <c r="Q1252" s="265"/>
      <c r="S1252" s="271" t="s">
        <v>147</v>
      </c>
      <c r="T1252" s="272"/>
      <c r="U1252" s="273" t="s">
        <v>148</v>
      </c>
      <c r="V1252" s="274"/>
      <c r="W1252" s="20"/>
      <c r="X1252" s="262" t="s">
        <v>149</v>
      </c>
      <c r="Y1252" s="263"/>
      <c r="Z1252" s="264" t="s">
        <v>150</v>
      </c>
      <c r="AA1252" s="265"/>
      <c r="AB1252" s="20"/>
      <c r="AC1252" s="271" t="s">
        <v>151</v>
      </c>
      <c r="AD1252" s="272"/>
      <c r="AE1252" s="273" t="s">
        <v>152</v>
      </c>
      <c r="AF1252" s="274"/>
      <c r="AG1252" s="20"/>
      <c r="AH1252" s="262" t="s">
        <v>153</v>
      </c>
      <c r="AI1252" s="263"/>
      <c r="AJ1252" s="264" t="s">
        <v>154</v>
      </c>
      <c r="AK1252" s="265"/>
      <c r="AL1252" s="20"/>
      <c r="AM1252" s="271" t="s">
        <v>155</v>
      </c>
      <c r="AN1252" s="272"/>
      <c r="AO1252" s="273" t="s">
        <v>156</v>
      </c>
      <c r="AP1252" s="274"/>
      <c r="AR1252" s="262" t="s">
        <v>157</v>
      </c>
      <c r="AS1252" s="263"/>
      <c r="AT1252" s="264" t="s">
        <v>158</v>
      </c>
      <c r="AU1252" s="265"/>
      <c r="AV1252" s="41"/>
      <c r="AW1252" s="271" t="s">
        <v>159</v>
      </c>
      <c r="AX1252" s="272"/>
      <c r="AY1252" s="273" t="s">
        <v>160</v>
      </c>
      <c r="AZ1252" s="274"/>
      <c r="BA1252" s="20"/>
      <c r="BB1252" s="262" t="s">
        <v>161</v>
      </c>
      <c r="BC1252" s="263"/>
      <c r="BD1252" s="264" t="s">
        <v>162</v>
      </c>
      <c r="BE1252" s="265"/>
      <c r="BF1252" s="41"/>
      <c r="BG1252" s="271" t="s">
        <v>163</v>
      </c>
      <c r="BH1252" s="272"/>
      <c r="BI1252" s="273" t="s">
        <v>164</v>
      </c>
      <c r="BJ1252" s="274"/>
      <c r="BK1252" s="41"/>
      <c r="BL1252" s="262" t="s">
        <v>165</v>
      </c>
      <c r="BM1252" s="263"/>
      <c r="BN1252" s="264" t="s">
        <v>166</v>
      </c>
      <c r="BO1252" s="265"/>
      <c r="BP1252" s="41"/>
      <c r="BQ1252" s="271" t="s">
        <v>167</v>
      </c>
      <c r="BR1252" s="272"/>
      <c r="BS1252" s="273" t="s">
        <v>168</v>
      </c>
      <c r="BT1252" s="274"/>
      <c r="BU1252" s="20"/>
      <c r="BV1252" s="262" t="s">
        <v>169</v>
      </c>
      <c r="BW1252" s="263"/>
      <c r="BX1252" s="264" t="s">
        <v>170</v>
      </c>
      <c r="BY1252" s="265"/>
      <c r="CA1252" s="55" t="s">
        <v>35</v>
      </c>
      <c r="CC1252" s="116" t="s">
        <v>75</v>
      </c>
      <c r="CD1252" s="13"/>
      <c r="CE1252" s="33"/>
      <c r="CF1252" s="33"/>
      <c r="CG1252" s="33"/>
      <c r="CH1252" s="33"/>
    </row>
    <row r="1253" spans="2:86" ht="18.600000000000001" customHeight="1" thickTop="1" thickBot="1">
      <c r="D1253" s="1">
        <v>0</v>
      </c>
      <c r="E1253" s="9">
        <f t="shared" ref="E1253" si="11900">$E$9*$B1250</f>
        <v>4.2129440000000002</v>
      </c>
      <c r="F1253" s="2">
        <v>1</v>
      </c>
      <c r="G1253" s="8">
        <v>0</v>
      </c>
      <c r="I1253" s="1">
        <v>0</v>
      </c>
      <c r="J1253" s="9">
        <v>0</v>
      </c>
      <c r="K1253" s="2">
        <v>1</v>
      </c>
      <c r="L1253" s="8">
        <v>0</v>
      </c>
      <c r="N1253" s="1">
        <f t="shared" ref="N1253" si="11901">D1253*I1250+F1253*I1253-E1253*J1250-G1253*J1253</f>
        <v>0</v>
      </c>
      <c r="O1253" s="9">
        <f t="shared" ref="O1253" si="11902">(D1253*J1250+E1253*I1250+F1253*J1253+G1253*I1253)</f>
        <v>4.2129440000000002</v>
      </c>
      <c r="P1253" s="2">
        <f t="shared" ref="P1253" si="11903">D1253*K1250+F1253*K1253-E1253*L1250-G1253*L1253</f>
        <v>10.15151775714976</v>
      </c>
      <c r="Q1253" s="8">
        <f t="shared" ref="Q1253" si="11904">(D1253*L1250+E1253*K1250+F1253*L1253+G1253*K1253)</f>
        <v>0</v>
      </c>
      <c r="S1253" s="1">
        <v>0</v>
      </c>
      <c r="T1253" s="9">
        <f t="shared" ref="T1253" si="11905">$T$9*$B1250</f>
        <v>5.4104540000000005</v>
      </c>
      <c r="U1253" s="2">
        <v>1</v>
      </c>
      <c r="V1253" s="8">
        <v>0</v>
      </c>
      <c r="X1253" s="1">
        <f t="shared" ref="X1253" si="11906">N1253*S1250+P1253*S1253-O1253*T1250-Q1253*T1253</f>
        <v>0</v>
      </c>
      <c r="Y1253" s="9">
        <f t="shared" ref="Y1253" si="11907">(N1253*T1250+O1253*S1250+P1253*T1253+Q1253*S1253)</f>
        <v>59.137263855241955</v>
      </c>
      <c r="Z1253" s="2">
        <f t="shared" ref="Z1253" si="11908">N1253*U1250+P1253*U1253-O1253*V1250-Q1253*V1253</f>
        <v>10.15151775714976</v>
      </c>
      <c r="AA1253" s="8">
        <f t="shared" ref="AA1253" si="11909">(N1253*V1250+O1253*U1250+P1253*V1253+Q1253*U1253)</f>
        <v>0</v>
      </c>
      <c r="AB1253" s="20"/>
      <c r="AC1253" s="1">
        <v>0</v>
      </c>
      <c r="AD1253" s="9">
        <v>0</v>
      </c>
      <c r="AE1253" s="2">
        <v>1</v>
      </c>
      <c r="AF1253" s="8">
        <v>0</v>
      </c>
      <c r="AH1253" s="1">
        <f t="shared" ref="AH1253" si="11910">X1253*AC1250+Z1253*AC1253-Y1253*AD1250-AA1253*AD1253</f>
        <v>0</v>
      </c>
      <c r="AI1253" s="9">
        <f t="shared" ref="AI1253" si="11911">(X1253*AD1250+Y1253*AC1250+Z1253*AD1253+AA1253*AC1253)</f>
        <v>59.137263855241955</v>
      </c>
      <c r="AJ1253" s="2">
        <f t="shared" ref="AJ1253" si="11912">X1253*AE1250+Z1253*AE1253-Y1253*AF1250-AA1253*AF1253</f>
        <v>28.440079286368857</v>
      </c>
      <c r="AK1253" s="8">
        <f t="shared" ref="AK1253" si="11913">(X1253*AF1250+Y1253*AE1250+Z1253*AF1253+AA1253*AE1253)</f>
        <v>0</v>
      </c>
      <c r="AM1253" s="1">
        <v>0</v>
      </c>
      <c r="AN1253" s="9">
        <f t="shared" ref="AN1253" si="11914">$AN$9*$B1250</f>
        <v>4.5745240000000003</v>
      </c>
      <c r="AO1253" s="2">
        <v>1</v>
      </c>
      <c r="AP1253" s="8">
        <v>0</v>
      </c>
      <c r="AR1253" s="1">
        <f t="shared" ref="AR1253" si="11915">AH1253*AM1250+AJ1253*AM1253-AI1253*AN1250-AK1253*AN1253</f>
        <v>0</v>
      </c>
      <c r="AS1253" s="9">
        <f t="shared" ref="AS1253" si="11916">(AH1253*AN1250+AI1253*AM1250+AJ1253*AN1253+AK1253*AM1253)</f>
        <v>189.23708911263918</v>
      </c>
      <c r="AT1253" s="2">
        <f t="shared" ref="AT1253" si="11917">AH1253*AO1250+AJ1253*AO1253-AI1253*AP1250-AK1253*AP1253</f>
        <v>28.440079286368857</v>
      </c>
      <c r="AU1253" s="8">
        <f t="shared" ref="AU1253" si="11918">(AH1253*AP1250+AI1253*AO1250+AJ1253*AP1253+AK1253*AO1253)</f>
        <v>0</v>
      </c>
      <c r="AV1253" s="20"/>
      <c r="AW1253" s="1">
        <v>0</v>
      </c>
      <c r="AX1253" s="9">
        <v>0</v>
      </c>
      <c r="AY1253" s="2">
        <v>1</v>
      </c>
      <c r="AZ1253" s="8">
        <v>0</v>
      </c>
      <c r="BB1253" s="1">
        <f t="shared" ref="BB1253" si="11919">AR1253*AW1250+AT1253*AW1253-AS1253*AX1250-AU1253*AX1253</f>
        <v>0</v>
      </c>
      <c r="BC1253" s="9">
        <f t="shared" ref="BC1253" si="11920">(AR1253*AX1250+AS1253*AW1250+AT1253*AX1253+AU1253*AW1253)</f>
        <v>189.23708911263918</v>
      </c>
      <c r="BD1253" s="2">
        <f t="shared" ref="BD1253" si="11921">AR1253*AY1250+AT1253*AY1253-AS1253*AZ1250-AU1253*AZ1253</f>
        <v>114.42190488391667</v>
      </c>
      <c r="BE1253" s="8">
        <f t="shared" ref="BE1253" si="11922">(AR1253*AZ1250+AS1253*AY1250+AT1253*AZ1253+AU1253*AY1253)</f>
        <v>0</v>
      </c>
      <c r="BG1253" s="1">
        <v>0</v>
      </c>
      <c r="BH1253" s="9">
        <f t="shared" ref="BH1253" si="11923">$BH$9*$B1250</f>
        <v>2.99288</v>
      </c>
      <c r="BI1253" s="2">
        <v>1</v>
      </c>
      <c r="BJ1253" s="8">
        <v>0</v>
      </c>
      <c r="BK1253" s="20"/>
      <c r="BL1253" s="1">
        <f t="shared" ref="BL1253" si="11924">BB1253*BG1250+BD1253*BG1253-BC1253*BH1250-BE1253*BH1253</f>
        <v>0</v>
      </c>
      <c r="BM1253" s="9">
        <f t="shared" ref="BM1253" si="11925">(BB1253*BH1250+BC1253*BG1250+BD1253*BH1253+BE1253*BG1253)</f>
        <v>531.6881198016157</v>
      </c>
      <c r="BN1253" s="2">
        <f t="shared" ref="BN1253" si="11926">BB1253*BI1250+BD1253*BI1253-BC1253*BJ1250-BE1253*BJ1253</f>
        <v>114.42190488391667</v>
      </c>
      <c r="BO1253" s="8">
        <f t="shared" ref="BO1253" si="11927">(BB1253*BJ1250+BC1253*BI1250+BD1253*BJ1253+BE1253*BI1253)</f>
        <v>0</v>
      </c>
      <c r="BP1253" s="20"/>
      <c r="BQ1253" s="18">
        <f t="shared" ref="BQ1253:BQ1316" si="11928">1/$BR$9</f>
        <v>1</v>
      </c>
      <c r="BR1253" s="25">
        <v>0</v>
      </c>
      <c r="BS1253" s="19">
        <v>1</v>
      </c>
      <c r="BT1253" s="24">
        <v>0</v>
      </c>
      <c r="BV1253" s="1">
        <f t="shared" ref="BV1253" si="11929">BL1253*BQ1250+BN1253*BQ1253-BM1253*BR1250-BO1253*BR1253</f>
        <v>114.42190488391667</v>
      </c>
      <c r="BW1253" s="9">
        <f t="shared" ref="BW1253" si="11930">(BL1253*BR1250+BM1253*BQ1250+BN1253*BR1253+BO1253*BQ1253)</f>
        <v>531.6881198016157</v>
      </c>
      <c r="BX1253" s="2">
        <f t="shared" ref="BX1253" si="11931">BL1253*BS1250+BN1253*BS1253-BM1253*BT1250-BO1253*BT1253</f>
        <v>114.42190488391667</v>
      </c>
      <c r="BY1253" s="8">
        <f t="shared" ref="BY1253" si="11932">(BL1253*BT1250+BM1253*BS1250+BN1253*BT1253+BO1253*BS1253)</f>
        <v>0</v>
      </c>
      <c r="CA1253" s="56">
        <f t="shared" ref="CA1253" si="11933">(180/PI())*ATAN(-1*(BW1250+BW1253)/(BV1250+BV1253))</f>
        <v>-65.709660325770287</v>
      </c>
      <c r="CC1253" s="117">
        <f t="shared" ref="CC1253" si="11934">20*LOG(((1-(10^(CA1250/20)^2)*(1-((1-CC1250)/(1+CC1250))^2))^0.5))</f>
        <v>-3.2720699980106544E-5</v>
      </c>
      <c r="CD1253" s="13"/>
      <c r="CE1253" s="33"/>
      <c r="CF1253" s="33"/>
      <c r="CG1253" s="33"/>
      <c r="CH1253" s="33"/>
    </row>
    <row r="1254" spans="2:86" ht="18.600000000000001" customHeight="1"/>
    <row r="1255" spans="2:86" ht="18.600000000000001" customHeight="1" thickBot="1">
      <c r="E1255" s="6" t="s">
        <v>3</v>
      </c>
      <c r="J1255" s="6" t="s">
        <v>5</v>
      </c>
      <c r="O1255" s="6" t="s">
        <v>10</v>
      </c>
      <c r="T1255" s="6" t="s">
        <v>6</v>
      </c>
      <c r="Y1255" s="6" t="s">
        <v>11</v>
      </c>
      <c r="AD1255" s="6" t="s">
        <v>12</v>
      </c>
      <c r="AI1255" s="6" t="s">
        <v>13</v>
      </c>
      <c r="AN1255" s="6" t="s">
        <v>14</v>
      </c>
      <c r="AS1255" s="6" t="s">
        <v>15</v>
      </c>
      <c r="AX1255" s="6" t="s">
        <v>19</v>
      </c>
      <c r="BC1255" s="6" t="s">
        <v>17</v>
      </c>
      <c r="BH1255" s="6" t="s">
        <v>20</v>
      </c>
      <c r="BM1255" s="6" t="s">
        <v>18</v>
      </c>
      <c r="BQ1255" s="26" t="s">
        <v>16</v>
      </c>
      <c r="BR1255" s="26"/>
      <c r="BS1255" s="21"/>
      <c r="BT1255" s="21"/>
      <c r="BU1255" s="21"/>
      <c r="BV1255" s="21"/>
      <c r="BW1255" s="26" t="s">
        <v>21</v>
      </c>
      <c r="BX1255" s="21"/>
      <c r="BY1255" s="21"/>
    </row>
    <row r="1256" spans="2:86" ht="18.600000000000001" customHeight="1" thickBot="1">
      <c r="B1256" s="11"/>
      <c r="D1256" s="266" t="s">
        <v>113</v>
      </c>
      <c r="E1256" s="267"/>
      <c r="F1256" s="268" t="s">
        <v>114</v>
      </c>
      <c r="G1256" s="269"/>
      <c r="H1256" s="237"/>
      <c r="I1256" s="262" t="s">
        <v>0</v>
      </c>
      <c r="J1256" s="263"/>
      <c r="K1256" s="264" t="s">
        <v>1</v>
      </c>
      <c r="L1256" s="265"/>
      <c r="M1256" s="21"/>
      <c r="N1256" s="262" t="s">
        <v>115</v>
      </c>
      <c r="O1256" s="263"/>
      <c r="P1256" s="264" t="s">
        <v>116</v>
      </c>
      <c r="Q1256" s="265"/>
      <c r="R1256" s="21"/>
      <c r="S1256" s="266" t="s">
        <v>117</v>
      </c>
      <c r="T1256" s="267"/>
      <c r="U1256" s="268" t="s">
        <v>118</v>
      </c>
      <c r="V1256" s="269"/>
      <c r="W1256" s="20"/>
      <c r="X1256" s="262" t="s">
        <v>119</v>
      </c>
      <c r="Y1256" s="263"/>
      <c r="Z1256" s="264" t="s">
        <v>120</v>
      </c>
      <c r="AA1256" s="265"/>
      <c r="AB1256" s="20"/>
      <c r="AC1256" s="262" t="s">
        <v>121</v>
      </c>
      <c r="AD1256" s="263"/>
      <c r="AE1256" s="264" t="s">
        <v>7</v>
      </c>
      <c r="AF1256" s="265"/>
      <c r="AG1256" s="20"/>
      <c r="AH1256" s="262" t="s">
        <v>122</v>
      </c>
      <c r="AI1256" s="263"/>
      <c r="AJ1256" s="264" t="s">
        <v>123</v>
      </c>
      <c r="AK1256" s="265"/>
      <c r="AL1256" s="20"/>
      <c r="AM1256" s="266" t="s">
        <v>124</v>
      </c>
      <c r="AN1256" s="267"/>
      <c r="AO1256" s="268" t="s">
        <v>125</v>
      </c>
      <c r="AP1256" s="269"/>
      <c r="AQ1256" s="21"/>
      <c r="AR1256" s="262" t="s">
        <v>126</v>
      </c>
      <c r="AS1256" s="263"/>
      <c r="AT1256" s="264" t="s">
        <v>2</v>
      </c>
      <c r="AU1256" s="265"/>
      <c r="AV1256" s="41"/>
      <c r="AW1256" s="262" t="s">
        <v>127</v>
      </c>
      <c r="AX1256" s="263"/>
      <c r="AY1256" s="264" t="s">
        <v>128</v>
      </c>
      <c r="AZ1256" s="265"/>
      <c r="BA1256" s="20"/>
      <c r="BB1256" s="262" t="s">
        <v>129</v>
      </c>
      <c r="BC1256" s="263"/>
      <c r="BD1256" s="264" t="s">
        <v>130</v>
      </c>
      <c r="BE1256" s="265"/>
      <c r="BF1256" s="41"/>
      <c r="BG1256" s="266" t="s">
        <v>131</v>
      </c>
      <c r="BH1256" s="267"/>
      <c r="BI1256" s="268" t="s">
        <v>132</v>
      </c>
      <c r="BJ1256" s="269"/>
      <c r="BK1256" s="41"/>
      <c r="BL1256" s="262" t="s">
        <v>133</v>
      </c>
      <c r="BM1256" s="263"/>
      <c r="BN1256" s="264" t="s">
        <v>134</v>
      </c>
      <c r="BO1256" s="265"/>
      <c r="BP1256" s="41"/>
      <c r="BQ1256" s="262" t="s">
        <v>135</v>
      </c>
      <c r="BR1256" s="263"/>
      <c r="BS1256" s="264" t="s">
        <v>136</v>
      </c>
      <c r="BT1256" s="265"/>
      <c r="BU1256" s="20"/>
      <c r="BV1256" s="262" t="s">
        <v>137</v>
      </c>
      <c r="BW1256" s="263"/>
      <c r="BX1256" s="264" t="s">
        <v>138</v>
      </c>
      <c r="BY1256" s="265"/>
      <c r="CA1256" s="27" t="s">
        <v>8</v>
      </c>
      <c r="CC1256" s="113" t="s">
        <v>74</v>
      </c>
      <c r="CD1256" s="13"/>
      <c r="CE1256" s="33"/>
      <c r="CF1256" s="33"/>
      <c r="CG1256" s="33"/>
      <c r="CH1256" s="33"/>
    </row>
    <row r="1257" spans="2:86" ht="18.600000000000001" customHeight="1" thickTop="1" thickBot="1">
      <c r="B1257" s="37">
        <v>3.6</v>
      </c>
      <c r="D1257" s="1">
        <v>1</v>
      </c>
      <c r="E1257" s="7">
        <v>0</v>
      </c>
      <c r="F1257" s="2">
        <v>0</v>
      </c>
      <c r="G1257" s="8">
        <v>0</v>
      </c>
      <c r="I1257" s="1">
        <v>1</v>
      </c>
      <c r="J1257" s="9">
        <v>0</v>
      </c>
      <c r="K1257" s="2">
        <v>0</v>
      </c>
      <c r="L1257" s="8">
        <f t="shared" ref="L1257:L1320" si="11935">IF(0=(1-$J$9*$K$9*$B1257^2),10^18,$B1257*$K$9/(1-$J$9*$K$9*$B1257^2))</f>
        <v>-2.1480818620075026</v>
      </c>
      <c r="N1257" s="1">
        <f t="shared" ref="N1257" si="11936">D1257*I1257+F1257*I1260-E1257*J1257-G1257*J1260</f>
        <v>1</v>
      </c>
      <c r="O1257" s="9">
        <f t="shared" ref="O1257" si="11937">(D1257*J1257+E1257*I1257+F1257*J1260+G1257*I1260)</f>
        <v>0</v>
      </c>
      <c r="P1257" s="2">
        <f t="shared" ref="P1257" si="11938">D1257*K1257+F1257*K1260-E1257*L1257-G1257*L1260</f>
        <v>0</v>
      </c>
      <c r="Q1257" s="8">
        <f t="shared" ref="Q1257" si="11939">(D1257*L1257+E1257*K1257+F1257*L1260+G1257*K1260)</f>
        <v>-2.1480818620075026</v>
      </c>
      <c r="S1257" s="1">
        <v>1</v>
      </c>
      <c r="T1257" s="7">
        <v>0</v>
      </c>
      <c r="U1257" s="2">
        <v>0</v>
      </c>
      <c r="V1257" s="8">
        <v>0</v>
      </c>
      <c r="X1257" s="1">
        <f t="shared" ref="X1257" si="11940">N1257*S1257+P1257*S1260-O1257*T1257-Q1257*T1260</f>
        <v>12.687026024986981</v>
      </c>
      <c r="Y1257" s="9">
        <f t="shared" ref="Y1257" si="11941">(N1257*T1257+O1257*S1257+P1257*T1260+Q1257*S1260)</f>
        <v>0</v>
      </c>
      <c r="Z1257" s="2">
        <f t="shared" ref="Z1257" si="11942">N1257*U1257+P1257*U1260-O1257*V1257-Q1257*V1260</f>
        <v>0</v>
      </c>
      <c r="AA1257" s="8">
        <f t="shared" ref="AA1257" si="11943">(N1257*V1257+O1257*U1257+P1257*V1260+Q1257*U1260)</f>
        <v>-2.1480818620075026</v>
      </c>
      <c r="AB1257" s="20"/>
      <c r="AC1257" s="1">
        <v>1</v>
      </c>
      <c r="AD1257" s="9">
        <v>0</v>
      </c>
      <c r="AE1257" s="2">
        <v>0</v>
      </c>
      <c r="AF1257" s="8">
        <f t="shared" ref="AF1257:AF1320" si="11944">IF(0=(1-$AE$9*$AD$9*$B1257^2),10^18,$B1257*$AE$9/(1-$AE$9*$AD$9*$B1257^2))</f>
        <v>-0.3071320009976039</v>
      </c>
      <c r="AH1257" s="1">
        <f t="shared" ref="AH1257" si="11945">X1257*AC1257+Z1257*AC1260-Y1257*AD1257-AA1257*AD1260</f>
        <v>12.687026024986981</v>
      </c>
      <c r="AI1257" s="9">
        <f t="shared" ref="AI1257" si="11946">(X1257*AD1257+Y1257*AC1257+Z1257*AD1260+AA1257*AC1260)</f>
        <v>0</v>
      </c>
      <c r="AJ1257" s="2">
        <f t="shared" ref="AJ1257" si="11947">X1257*AE1257+Z1257*AE1260-Y1257*AF1257-AA1257*AF1260</f>
        <v>0</v>
      </c>
      <c r="AK1257" s="8">
        <f t="shared" ref="AK1257" si="11948">(X1257*AF1257+Y1257*AE1257+Z1257*AF1260+AA1257*AE1260)</f>
        <v>-6.0446735517704306</v>
      </c>
      <c r="AM1257" s="1">
        <v>1</v>
      </c>
      <c r="AN1257" s="7">
        <v>0</v>
      </c>
      <c r="AO1257" s="2">
        <v>0</v>
      </c>
      <c r="AP1257" s="8">
        <v>0</v>
      </c>
      <c r="AR1257" s="1">
        <f t="shared" ref="AR1257" si="11949">AH1257*AM1257+AJ1257*AM1260-AI1257*AN1257-AK1257*AN1260</f>
        <v>40.493007937015108</v>
      </c>
      <c r="AS1257" s="9">
        <f t="shared" ref="AS1257" si="11950">(AH1257*AN1257+AI1257*AM1257+AJ1257*AN1260+AK1257*AM1260)</f>
        <v>0</v>
      </c>
      <c r="AT1257" s="2">
        <f t="shared" ref="AT1257" si="11951">AH1257*AO1257+AJ1257*AO1260-AI1257*AP1257-AK1257*AP1260</f>
        <v>0</v>
      </c>
      <c r="AU1257" s="8">
        <f t="shared" ref="AU1257" si="11952">(AH1257*AP1257+AI1257*AO1257+AJ1257*AP1260+AK1257*AO1260)</f>
        <v>-6.0446735517704306</v>
      </c>
      <c r="AV1257" s="20"/>
      <c r="AW1257" s="1">
        <v>1</v>
      </c>
      <c r="AX1257" s="9">
        <v>0</v>
      </c>
      <c r="AY1257" s="2">
        <v>0</v>
      </c>
      <c r="AZ1257" s="8">
        <f t="shared" ref="AZ1257:AZ1320" si="11953">IF(0=(1-$AX$9*$AY$9*$B1257^2),10^18,$B1257*$AY$9/(1-$AX$9*$AY$9*$B1257^2))</f>
        <v>-0.45104492351502207</v>
      </c>
      <c r="BB1257" s="1">
        <f t="shared" ref="BB1257" si="11954">AR1257*AW1257+AT1257*AW1260-AS1257*AX1257-AU1257*AX1260</f>
        <v>40.493007937015108</v>
      </c>
      <c r="BC1257" s="9">
        <f t="shared" ref="BC1257" si="11955">(AR1257*AX1257+AS1257*AW1257+AT1257*AX1260+AU1257*AW1260)</f>
        <v>0</v>
      </c>
      <c r="BD1257" s="2">
        <f t="shared" ref="BD1257" si="11956">AR1257*AY1257+AT1257*AY1260-AS1257*AZ1257-AU1257*AZ1260</f>
        <v>0</v>
      </c>
      <c r="BE1257" s="8">
        <f t="shared" ref="BE1257" si="11957">(AR1257*AZ1257+AS1257*AY1257+AT1257*AZ1260+AU1257*AY1260)</f>
        <v>-24.30883921961459</v>
      </c>
      <c r="BG1257" s="1">
        <v>1</v>
      </c>
      <c r="BH1257" s="7">
        <v>0</v>
      </c>
      <c r="BI1257" s="2">
        <v>0</v>
      </c>
      <c r="BJ1257" s="8">
        <v>0</v>
      </c>
      <c r="BK1257" s="20"/>
      <c r="BL1257" s="1">
        <f t="shared" ref="BL1257" si="11958">BB1257*BG1257+BD1257*BG1260-BC1257*BH1257-BE1257*BH1260</f>
        <v>113.65289045236717</v>
      </c>
      <c r="BM1257" s="9">
        <f t="shared" ref="BM1257" si="11959">(BB1257*BH1257+BC1257*BG1257+BD1257*BH1260+BE1257*BG1260)</f>
        <v>0</v>
      </c>
      <c r="BN1257" s="2">
        <f t="shared" ref="BN1257" si="11960">BB1257*BI1257+BD1257*BI1260-BC1257*BJ1257-BE1257*BJ1260</f>
        <v>0</v>
      </c>
      <c r="BO1257" s="8">
        <f t="shared" ref="BO1257" si="11961">(BB1257*BJ1257+BC1257*BI1257+BD1257*BJ1260+BE1257*BI1260)</f>
        <v>-24.30883921961459</v>
      </c>
      <c r="BP1257" s="20"/>
      <c r="BQ1257" s="16">
        <v>1</v>
      </c>
      <c r="BR1257" s="23">
        <v>0</v>
      </c>
      <c r="BS1257" s="14">
        <v>0</v>
      </c>
      <c r="BT1257" s="22">
        <v>0</v>
      </c>
      <c r="BV1257" s="1">
        <f t="shared" ref="BV1257" si="11962">BL1257*BQ1257+BN1257*BQ1260-BM1257*BR1257-BO1257*BR1260</f>
        <v>113.65289045236717</v>
      </c>
      <c r="BW1257" s="9">
        <f t="shared" ref="BW1257" si="11963">(BL1257*BR1257+BM1257*BQ1257+BN1257*BR1260+BO1257*BQ1260)</f>
        <v>-24.30883921961459</v>
      </c>
      <c r="BX1257" s="2">
        <f t="shared" ref="BX1257" si="11964">BL1257*BS1257+BN1257*BS1260-BM1257*BT1257-BO1257*BT1260</f>
        <v>0</v>
      </c>
      <c r="BY1257" s="8">
        <f t="shared" ref="BY1257" si="11965">(BL1257*BT1257+BM1257*BS1257+BN1257*BT1260+BO1257*BS1260)</f>
        <v>-24.30883921961459</v>
      </c>
      <c r="CA1257" s="28">
        <f t="shared" ref="CA1257" si="11966">20*LOG(((1+$BR$9)/$BR$9)/((BV1257+BV1260)^2+(BW1257+BW1260)^2)^0.5)</f>
        <v>-48.875134390492661</v>
      </c>
      <c r="CC1257" s="114">
        <f t="shared" ref="CC1257" si="11967">((BV1257^2+BW1257^2)^0.5)/((BV1260^2+BW1260^2)^0.5)</f>
        <v>0.21390639468344677</v>
      </c>
      <c r="CD1257" s="13"/>
      <c r="CE1257" s="33"/>
      <c r="CF1257" s="33"/>
      <c r="CG1257" s="33"/>
      <c r="CH1257" s="33"/>
    </row>
    <row r="1258" spans="2:86" ht="18.600000000000001" customHeight="1" thickBot="1">
      <c r="D1258" s="3"/>
      <c r="G1258" s="4"/>
      <c r="I1258" s="3"/>
      <c r="L1258" s="4"/>
      <c r="N1258" s="3"/>
      <c r="Q1258" s="4"/>
      <c r="S1258" s="3"/>
      <c r="V1258" s="4"/>
      <c r="X1258" s="3"/>
      <c r="AA1258" s="4"/>
      <c r="AC1258" s="3"/>
      <c r="AF1258" s="4"/>
      <c r="AH1258" s="3"/>
      <c r="AK1258" s="4"/>
      <c r="AM1258" s="3"/>
      <c r="AP1258" s="4"/>
      <c r="AR1258" s="3"/>
      <c r="AU1258" s="4"/>
      <c r="AW1258" s="3"/>
      <c r="AZ1258" s="4"/>
      <c r="BB1258" s="3"/>
      <c r="BE1258" s="4"/>
      <c r="BG1258" s="3"/>
      <c r="BJ1258" s="4"/>
      <c r="BL1258" s="3"/>
      <c r="BO1258" s="4"/>
      <c r="BQ1258" s="16"/>
      <c r="BR1258" s="14"/>
      <c r="BS1258" s="14"/>
      <c r="BT1258" s="17"/>
      <c r="BV1258" s="3"/>
      <c r="BY1258" s="4"/>
      <c r="CC1258" s="115"/>
      <c r="CD1258" s="13"/>
      <c r="CE1258" s="33"/>
      <c r="CF1258" s="33"/>
      <c r="CG1258" s="33"/>
      <c r="CH1258" s="33"/>
    </row>
    <row r="1259" spans="2:86" ht="18.600000000000001" customHeight="1" thickBot="1">
      <c r="D1259" s="271" t="s">
        <v>141</v>
      </c>
      <c r="E1259" s="272"/>
      <c r="F1259" s="273" t="s">
        <v>142</v>
      </c>
      <c r="G1259" s="274"/>
      <c r="H1259" s="237"/>
      <c r="I1259" s="271" t="s">
        <v>143</v>
      </c>
      <c r="J1259" s="272"/>
      <c r="K1259" s="273" t="s">
        <v>144</v>
      </c>
      <c r="L1259" s="274"/>
      <c r="N1259" s="262" t="s">
        <v>145</v>
      </c>
      <c r="O1259" s="263"/>
      <c r="P1259" s="264" t="s">
        <v>146</v>
      </c>
      <c r="Q1259" s="265"/>
      <c r="S1259" s="271" t="s">
        <v>147</v>
      </c>
      <c r="T1259" s="272"/>
      <c r="U1259" s="273" t="s">
        <v>148</v>
      </c>
      <c r="V1259" s="274"/>
      <c r="W1259" s="20"/>
      <c r="X1259" s="262" t="s">
        <v>149</v>
      </c>
      <c r="Y1259" s="263"/>
      <c r="Z1259" s="264" t="s">
        <v>150</v>
      </c>
      <c r="AA1259" s="265"/>
      <c r="AB1259" s="20"/>
      <c r="AC1259" s="271" t="s">
        <v>151</v>
      </c>
      <c r="AD1259" s="272"/>
      <c r="AE1259" s="273" t="s">
        <v>152</v>
      </c>
      <c r="AF1259" s="274"/>
      <c r="AG1259" s="20"/>
      <c r="AH1259" s="262" t="s">
        <v>153</v>
      </c>
      <c r="AI1259" s="263"/>
      <c r="AJ1259" s="264" t="s">
        <v>154</v>
      </c>
      <c r="AK1259" s="265"/>
      <c r="AL1259" s="20"/>
      <c r="AM1259" s="271" t="s">
        <v>155</v>
      </c>
      <c r="AN1259" s="272"/>
      <c r="AO1259" s="273" t="s">
        <v>156</v>
      </c>
      <c r="AP1259" s="274"/>
      <c r="AR1259" s="262" t="s">
        <v>157</v>
      </c>
      <c r="AS1259" s="263"/>
      <c r="AT1259" s="264" t="s">
        <v>158</v>
      </c>
      <c r="AU1259" s="265"/>
      <c r="AV1259" s="41"/>
      <c r="AW1259" s="271" t="s">
        <v>159</v>
      </c>
      <c r="AX1259" s="272"/>
      <c r="AY1259" s="273" t="s">
        <v>160</v>
      </c>
      <c r="AZ1259" s="274"/>
      <c r="BA1259" s="20"/>
      <c r="BB1259" s="262" t="s">
        <v>161</v>
      </c>
      <c r="BC1259" s="263"/>
      <c r="BD1259" s="264" t="s">
        <v>162</v>
      </c>
      <c r="BE1259" s="265"/>
      <c r="BF1259" s="41"/>
      <c r="BG1259" s="271" t="s">
        <v>163</v>
      </c>
      <c r="BH1259" s="272"/>
      <c r="BI1259" s="273" t="s">
        <v>164</v>
      </c>
      <c r="BJ1259" s="274"/>
      <c r="BK1259" s="41"/>
      <c r="BL1259" s="262" t="s">
        <v>165</v>
      </c>
      <c r="BM1259" s="263"/>
      <c r="BN1259" s="264" t="s">
        <v>166</v>
      </c>
      <c r="BO1259" s="265"/>
      <c r="BP1259" s="41"/>
      <c r="BQ1259" s="271" t="s">
        <v>167</v>
      </c>
      <c r="BR1259" s="272"/>
      <c r="BS1259" s="273" t="s">
        <v>168</v>
      </c>
      <c r="BT1259" s="274"/>
      <c r="BU1259" s="20"/>
      <c r="BV1259" s="262" t="s">
        <v>169</v>
      </c>
      <c r="BW1259" s="263"/>
      <c r="BX1259" s="264" t="s">
        <v>170</v>
      </c>
      <c r="BY1259" s="265"/>
      <c r="CA1259" s="55" t="s">
        <v>35</v>
      </c>
      <c r="CC1259" s="116" t="s">
        <v>75</v>
      </c>
      <c r="CD1259" s="13"/>
      <c r="CE1259" s="33"/>
      <c r="CF1259" s="33"/>
      <c r="CG1259" s="33"/>
      <c r="CH1259" s="33"/>
    </row>
    <row r="1260" spans="2:86" ht="18.600000000000001" customHeight="1" thickTop="1" thickBot="1">
      <c r="D1260" s="1">
        <v>0</v>
      </c>
      <c r="E1260" s="9">
        <f t="shared" ref="E1260" si="11968">$E$9*$B1257</f>
        <v>4.2364800000000002</v>
      </c>
      <c r="F1260" s="2">
        <v>1</v>
      </c>
      <c r="G1260" s="8">
        <v>0</v>
      </c>
      <c r="I1260" s="1">
        <v>0</v>
      </c>
      <c r="J1260" s="9">
        <v>0</v>
      </c>
      <c r="K1260" s="2">
        <v>1</v>
      </c>
      <c r="L1260" s="8">
        <v>0</v>
      </c>
      <c r="N1260" s="1">
        <f t="shared" ref="N1260" si="11969">D1260*I1257+F1260*I1260-E1260*J1257-G1260*J1260</f>
        <v>0</v>
      </c>
      <c r="O1260" s="9">
        <f t="shared" ref="O1260" si="11970">(D1260*J1257+E1260*I1257+F1260*J1260+G1260*I1260)</f>
        <v>4.2364800000000002</v>
      </c>
      <c r="P1260" s="2">
        <f t="shared" ref="P1260" si="11971">D1260*K1257+F1260*K1260-E1260*L1257-G1260*L1260</f>
        <v>10.100305846757545</v>
      </c>
      <c r="Q1260" s="8">
        <f t="shared" ref="Q1260" si="11972">(D1260*L1257+E1260*K1257+F1260*L1260+G1260*K1260)</f>
        <v>0</v>
      </c>
      <c r="S1260" s="1">
        <v>0</v>
      </c>
      <c r="T1260" s="9">
        <f t="shared" ref="T1260" si="11973">$T$9*$B1257</f>
        <v>5.4406800000000004</v>
      </c>
      <c r="U1260" s="2">
        <v>1</v>
      </c>
      <c r="V1260" s="8">
        <v>0</v>
      </c>
      <c r="X1260" s="1">
        <f t="shared" ref="X1260" si="11974">N1260*S1257+P1260*S1260-O1260*T1257-Q1260*T1260</f>
        <v>0</v>
      </c>
      <c r="Y1260" s="9">
        <f t="shared" ref="Y1260" si="11975">(N1260*T1257+O1260*S1257+P1260*T1260+Q1260*S1260)</f>
        <v>59.189012014336839</v>
      </c>
      <c r="Z1260" s="2">
        <f t="shared" ref="Z1260" si="11976">N1260*U1257+P1260*U1260-O1260*V1257-Q1260*V1260</f>
        <v>10.100305846757545</v>
      </c>
      <c r="AA1260" s="8">
        <f t="shared" ref="AA1260" si="11977">(N1260*V1257+O1260*U1257+P1260*V1260+Q1260*U1260)</f>
        <v>0</v>
      </c>
      <c r="AB1260" s="20"/>
      <c r="AC1260" s="1">
        <v>0</v>
      </c>
      <c r="AD1260" s="9">
        <v>0</v>
      </c>
      <c r="AE1260" s="2">
        <v>1</v>
      </c>
      <c r="AF1260" s="8">
        <v>0</v>
      </c>
      <c r="AH1260" s="1">
        <f t="shared" ref="AH1260" si="11978">X1260*AC1257+Z1260*AC1260-Y1260*AD1257-AA1260*AD1260</f>
        <v>0</v>
      </c>
      <c r="AI1260" s="9">
        <f t="shared" ref="AI1260" si="11979">(X1260*AD1257+Y1260*AC1257+Z1260*AD1260+AA1260*AC1260)</f>
        <v>59.189012014336839</v>
      </c>
      <c r="AJ1260" s="2">
        <f t="shared" ref="AJ1260" si="11980">X1260*AE1257+Z1260*AE1260-Y1260*AF1257-AA1260*AF1260</f>
        <v>28.279145543792033</v>
      </c>
      <c r="AK1260" s="8">
        <f t="shared" ref="AK1260" si="11981">(X1260*AF1257+Y1260*AE1257+Z1260*AF1260+AA1260*AE1260)</f>
        <v>0</v>
      </c>
      <c r="AM1260" s="1">
        <v>0</v>
      </c>
      <c r="AN1260" s="9">
        <f t="shared" ref="AN1260" si="11982">$AN$9*$B1257</f>
        <v>4.6000800000000002</v>
      </c>
      <c r="AO1260" s="2">
        <v>1</v>
      </c>
      <c r="AP1260" s="8">
        <v>0</v>
      </c>
      <c r="AR1260" s="1">
        <f t="shared" ref="AR1260" si="11983">AH1260*AM1257+AJ1260*AM1260-AI1260*AN1257-AK1260*AN1260</f>
        <v>0</v>
      </c>
      <c r="AS1260" s="9">
        <f t="shared" ref="AS1260" si="11984">(AH1260*AN1257+AI1260*AM1257+AJ1260*AN1260+AK1260*AM1260)</f>
        <v>189.2753438474237</v>
      </c>
      <c r="AT1260" s="2">
        <f t="shared" ref="AT1260" si="11985">AH1260*AO1257+AJ1260*AO1260-AI1260*AP1257-AK1260*AP1260</f>
        <v>28.279145543792033</v>
      </c>
      <c r="AU1260" s="8">
        <f t="shared" ref="AU1260" si="11986">(AH1260*AP1257+AI1260*AO1257+AJ1260*AP1260+AK1260*AO1260)</f>
        <v>0</v>
      </c>
      <c r="AV1260" s="20"/>
      <c r="AW1260" s="1">
        <v>0</v>
      </c>
      <c r="AX1260" s="9">
        <v>0</v>
      </c>
      <c r="AY1260" s="2">
        <v>1</v>
      </c>
      <c r="AZ1260" s="8">
        <v>0</v>
      </c>
      <c r="BB1260" s="1">
        <f t="shared" ref="BB1260" si="11987">AR1260*AW1257+AT1260*AW1260-AS1260*AX1257-AU1260*AX1260</f>
        <v>0</v>
      </c>
      <c r="BC1260" s="9">
        <f t="shared" ref="BC1260" si="11988">(AR1260*AX1257+AS1260*AW1257+AT1260*AX1260+AU1260*AW1260)</f>
        <v>189.2753438474237</v>
      </c>
      <c r="BD1260" s="2">
        <f t="shared" ref="BD1260" si="11989">AR1260*AY1257+AT1260*AY1260-AS1260*AZ1257-AU1260*AZ1260</f>
        <v>113.65082853273276</v>
      </c>
      <c r="BE1260" s="8">
        <f t="shared" ref="BE1260" si="11990">(AR1260*AZ1257+AS1260*AY1257+AT1260*AZ1260+AU1260*AY1260)</f>
        <v>0</v>
      </c>
      <c r="BG1260" s="1">
        <v>0</v>
      </c>
      <c r="BH1260" s="9">
        <f t="shared" ref="BH1260" si="11991">$BH$9*$B1257</f>
        <v>3.0095999999999998</v>
      </c>
      <c r="BI1260" s="2">
        <v>1</v>
      </c>
      <c r="BJ1260" s="8">
        <v>0</v>
      </c>
      <c r="BK1260" s="20"/>
      <c r="BL1260" s="1">
        <f t="shared" ref="BL1260" si="11992">BB1260*BG1257+BD1260*BG1260-BC1260*BH1257-BE1260*BH1260</f>
        <v>0</v>
      </c>
      <c r="BM1260" s="9">
        <f t="shared" ref="BM1260" si="11993">(BB1260*BH1257+BC1260*BG1257+BD1260*BH1260+BE1260*BG1260)</f>
        <v>531.31887739953618</v>
      </c>
      <c r="BN1260" s="2">
        <f t="shared" ref="BN1260" si="11994">BB1260*BI1257+BD1260*BI1260-BC1260*BJ1257-BE1260*BJ1260</f>
        <v>113.65082853273276</v>
      </c>
      <c r="BO1260" s="8">
        <f t="shared" ref="BO1260" si="11995">(BB1260*BJ1257+BC1260*BI1257+BD1260*BJ1260+BE1260*BI1260)</f>
        <v>0</v>
      </c>
      <c r="BP1260" s="20"/>
      <c r="BQ1260" s="18">
        <f t="shared" ref="BQ1260:BQ1323" si="11996">1/$BR$9</f>
        <v>1</v>
      </c>
      <c r="BR1260" s="25">
        <v>0</v>
      </c>
      <c r="BS1260" s="19">
        <v>1</v>
      </c>
      <c r="BT1260" s="24">
        <v>0</v>
      </c>
      <c r="BV1260" s="1">
        <f t="shared" ref="BV1260" si="11997">BL1260*BQ1257+BN1260*BQ1260-BM1260*BR1257-BO1260*BR1260</f>
        <v>113.65082853273276</v>
      </c>
      <c r="BW1260" s="9">
        <f t="shared" ref="BW1260" si="11998">(BL1260*BR1257+BM1260*BQ1257+BN1260*BR1260+BO1260*BQ1260)</f>
        <v>531.31887739953618</v>
      </c>
      <c r="BX1260" s="2">
        <f t="shared" ref="BX1260" si="11999">BL1260*BS1257+BN1260*BS1260-BM1260*BT1257-BO1260*BT1260</f>
        <v>113.65082853273276</v>
      </c>
      <c r="BY1260" s="8">
        <f t="shared" ref="BY1260" si="12000">(BL1260*BT1257+BM1260*BS1257+BN1260*BT1260+BO1260*BS1260)</f>
        <v>0</v>
      </c>
      <c r="CA1260" s="56">
        <f t="shared" ref="CA1260" si="12001">(180/PI())*ATAN(-1*(BW1257+BW1260)/(BV1257+BV1260))</f>
        <v>-65.852260224862206</v>
      </c>
      <c r="CC1260" s="117">
        <f t="shared" ref="CC1260" si="12002">20*LOG(((1-(10^(CA1257/20)^2)*(1-((1-CC1257)/(1+CC1257))^2))^0.5))</f>
        <v>-3.2672763312732705E-5</v>
      </c>
      <c r="CD1260" s="13"/>
      <c r="CE1260" s="33"/>
      <c r="CF1260" s="33"/>
      <c r="CG1260" s="33"/>
      <c r="CH1260" s="33"/>
    </row>
    <row r="1261" spans="2:86" ht="18.600000000000001" customHeight="1"/>
    <row r="1262" spans="2:86" ht="18.600000000000001" customHeight="1" thickBot="1">
      <c r="E1262" s="6" t="s">
        <v>3</v>
      </c>
      <c r="J1262" s="6" t="s">
        <v>5</v>
      </c>
      <c r="O1262" s="6" t="s">
        <v>10</v>
      </c>
      <c r="T1262" s="6" t="s">
        <v>6</v>
      </c>
      <c r="Y1262" s="6" t="s">
        <v>11</v>
      </c>
      <c r="AD1262" s="6" t="s">
        <v>12</v>
      </c>
      <c r="AI1262" s="6" t="s">
        <v>13</v>
      </c>
      <c r="AN1262" s="6" t="s">
        <v>14</v>
      </c>
      <c r="AS1262" s="6" t="s">
        <v>15</v>
      </c>
      <c r="AX1262" s="6" t="s">
        <v>19</v>
      </c>
      <c r="BC1262" s="6" t="s">
        <v>17</v>
      </c>
      <c r="BH1262" s="6" t="s">
        <v>20</v>
      </c>
      <c r="BM1262" s="6" t="s">
        <v>18</v>
      </c>
      <c r="BQ1262" s="26" t="s">
        <v>16</v>
      </c>
      <c r="BR1262" s="26"/>
      <c r="BS1262" s="21"/>
      <c r="BT1262" s="21"/>
      <c r="BU1262" s="21"/>
      <c r="BV1262" s="21"/>
      <c r="BW1262" s="26" t="s">
        <v>21</v>
      </c>
      <c r="BX1262" s="21"/>
      <c r="BY1262" s="21"/>
    </row>
    <row r="1263" spans="2:86" ht="18.600000000000001" customHeight="1" thickBot="1">
      <c r="B1263" s="11"/>
      <c r="D1263" s="266" t="s">
        <v>113</v>
      </c>
      <c r="E1263" s="267"/>
      <c r="F1263" s="268" t="s">
        <v>114</v>
      </c>
      <c r="G1263" s="269"/>
      <c r="H1263" s="237"/>
      <c r="I1263" s="262" t="s">
        <v>0</v>
      </c>
      <c r="J1263" s="263"/>
      <c r="K1263" s="264" t="s">
        <v>1</v>
      </c>
      <c r="L1263" s="265"/>
      <c r="M1263" s="21"/>
      <c r="N1263" s="262" t="s">
        <v>115</v>
      </c>
      <c r="O1263" s="263"/>
      <c r="P1263" s="264" t="s">
        <v>116</v>
      </c>
      <c r="Q1263" s="265"/>
      <c r="R1263" s="21"/>
      <c r="S1263" s="266" t="s">
        <v>117</v>
      </c>
      <c r="T1263" s="267"/>
      <c r="U1263" s="268" t="s">
        <v>118</v>
      </c>
      <c r="V1263" s="269"/>
      <c r="W1263" s="20"/>
      <c r="X1263" s="262" t="s">
        <v>119</v>
      </c>
      <c r="Y1263" s="263"/>
      <c r="Z1263" s="264" t="s">
        <v>120</v>
      </c>
      <c r="AA1263" s="265"/>
      <c r="AB1263" s="20"/>
      <c r="AC1263" s="262" t="s">
        <v>121</v>
      </c>
      <c r="AD1263" s="263"/>
      <c r="AE1263" s="264" t="s">
        <v>7</v>
      </c>
      <c r="AF1263" s="265"/>
      <c r="AG1263" s="20"/>
      <c r="AH1263" s="262" t="s">
        <v>122</v>
      </c>
      <c r="AI1263" s="263"/>
      <c r="AJ1263" s="264" t="s">
        <v>123</v>
      </c>
      <c r="AK1263" s="265"/>
      <c r="AL1263" s="20"/>
      <c r="AM1263" s="266" t="s">
        <v>124</v>
      </c>
      <c r="AN1263" s="267"/>
      <c r="AO1263" s="268" t="s">
        <v>125</v>
      </c>
      <c r="AP1263" s="269"/>
      <c r="AQ1263" s="21"/>
      <c r="AR1263" s="262" t="s">
        <v>126</v>
      </c>
      <c r="AS1263" s="263"/>
      <c r="AT1263" s="264" t="s">
        <v>2</v>
      </c>
      <c r="AU1263" s="265"/>
      <c r="AV1263" s="41"/>
      <c r="AW1263" s="262" t="s">
        <v>127</v>
      </c>
      <c r="AX1263" s="263"/>
      <c r="AY1263" s="264" t="s">
        <v>128</v>
      </c>
      <c r="AZ1263" s="265"/>
      <c r="BA1263" s="20"/>
      <c r="BB1263" s="262" t="s">
        <v>129</v>
      </c>
      <c r="BC1263" s="263"/>
      <c r="BD1263" s="264" t="s">
        <v>130</v>
      </c>
      <c r="BE1263" s="265"/>
      <c r="BF1263" s="41"/>
      <c r="BG1263" s="266" t="s">
        <v>131</v>
      </c>
      <c r="BH1263" s="267"/>
      <c r="BI1263" s="268" t="s">
        <v>132</v>
      </c>
      <c r="BJ1263" s="269"/>
      <c r="BK1263" s="41"/>
      <c r="BL1263" s="262" t="s">
        <v>133</v>
      </c>
      <c r="BM1263" s="263"/>
      <c r="BN1263" s="264" t="s">
        <v>134</v>
      </c>
      <c r="BO1263" s="265"/>
      <c r="BP1263" s="41"/>
      <c r="BQ1263" s="262" t="s">
        <v>135</v>
      </c>
      <c r="BR1263" s="263"/>
      <c r="BS1263" s="264" t="s">
        <v>136</v>
      </c>
      <c r="BT1263" s="265"/>
      <c r="BU1263" s="20"/>
      <c r="BV1263" s="262" t="s">
        <v>137</v>
      </c>
      <c r="BW1263" s="263"/>
      <c r="BX1263" s="264" t="s">
        <v>138</v>
      </c>
      <c r="BY1263" s="265"/>
      <c r="CA1263" s="27" t="s">
        <v>8</v>
      </c>
      <c r="CC1263" s="113" t="s">
        <v>74</v>
      </c>
      <c r="CD1263" s="13"/>
      <c r="CE1263" s="33"/>
      <c r="CF1263" s="33"/>
      <c r="CG1263" s="33"/>
      <c r="CH1263" s="33"/>
    </row>
    <row r="1264" spans="2:86" ht="18.600000000000001" customHeight="1" thickTop="1" thickBot="1">
      <c r="B1264" s="37">
        <v>3.62</v>
      </c>
      <c r="D1264" s="1">
        <v>1</v>
      </c>
      <c r="E1264" s="7">
        <v>0</v>
      </c>
      <c r="F1264" s="2">
        <v>0</v>
      </c>
      <c r="G1264" s="8">
        <v>0</v>
      </c>
      <c r="I1264" s="1">
        <v>1</v>
      </c>
      <c r="J1264" s="9">
        <v>0</v>
      </c>
      <c r="K1264" s="2">
        <v>0</v>
      </c>
      <c r="L1264" s="8">
        <f t="shared" ref="L1264:L1327" si="12003">IF(0=(1-$J$9*$K$9*$B1264^2),10^18,$B1264*$K$9/(1-$J$9*$K$9*$B1264^2))</f>
        <v>-2.1245216866432393</v>
      </c>
      <c r="N1264" s="1">
        <f t="shared" ref="N1264" si="12004">D1264*I1264+F1264*I1267-E1264*J1264-G1264*J1267</f>
        <v>1</v>
      </c>
      <c r="O1264" s="9">
        <f t="shared" ref="O1264" si="12005">(D1264*J1264+E1264*I1264+F1264*J1267+G1264*I1267)</f>
        <v>0</v>
      </c>
      <c r="P1264" s="2">
        <f t="shared" ref="P1264" si="12006">D1264*K1264+F1264*K1267-E1264*L1264-G1264*L1267</f>
        <v>0</v>
      </c>
      <c r="Q1264" s="8">
        <f t="shared" ref="Q1264" si="12007">(D1264*L1264+E1264*K1264+F1264*L1267+G1264*K1267)</f>
        <v>-2.1245216866432393</v>
      </c>
      <c r="S1264" s="1">
        <v>1</v>
      </c>
      <c r="T1264" s="7">
        <v>0</v>
      </c>
      <c r="U1264" s="2">
        <v>0</v>
      </c>
      <c r="V1264" s="8">
        <v>0</v>
      </c>
      <c r="X1264" s="1">
        <f t="shared" ref="X1264" si="12008">N1264*S1264+P1264*S1267-O1264*T1264-Q1264*T1267</f>
        <v>12.623058442586618</v>
      </c>
      <c r="Y1264" s="9">
        <f t="shared" ref="Y1264" si="12009">(N1264*T1264+O1264*S1264+P1264*T1267+Q1264*S1267)</f>
        <v>0</v>
      </c>
      <c r="Z1264" s="2">
        <f t="shared" ref="Z1264" si="12010">N1264*U1264+P1264*U1267-O1264*V1264-Q1264*V1267</f>
        <v>0</v>
      </c>
      <c r="AA1264" s="8">
        <f t="shared" ref="AA1264" si="12011">(N1264*V1264+O1264*U1264+P1264*V1267+Q1264*U1267)</f>
        <v>-2.1245216866432393</v>
      </c>
      <c r="AB1264" s="20"/>
      <c r="AC1264" s="1">
        <v>1</v>
      </c>
      <c r="AD1264" s="9">
        <v>0</v>
      </c>
      <c r="AE1264" s="2">
        <v>0</v>
      </c>
      <c r="AF1264" s="8">
        <f t="shared" ref="AF1264:AF1327" si="12012">IF(0=(1-$AE$9*$AD$9*$B1264^2),10^18,$B1264*$AE$9/(1-$AE$9*$AD$9*$B1264^2))</f>
        <v>-0.30503905310778445</v>
      </c>
      <c r="AH1264" s="1">
        <f t="shared" ref="AH1264" si="12013">X1264*AC1264+Z1264*AC1267-Y1264*AD1264-AA1264*AD1267</f>
        <v>12.623058442586618</v>
      </c>
      <c r="AI1264" s="9">
        <f t="shared" ref="AI1264" si="12014">(X1264*AD1264+Y1264*AC1264+Z1264*AD1267+AA1264*AC1267)</f>
        <v>0</v>
      </c>
      <c r="AJ1264" s="2">
        <f t="shared" ref="AJ1264" si="12015">X1264*AE1264+Z1264*AE1267-Y1264*AF1264-AA1264*AF1267</f>
        <v>0</v>
      </c>
      <c r="AK1264" s="8">
        <f t="shared" ref="AK1264" si="12016">(X1264*AF1264+Y1264*AE1264+Z1264*AF1267+AA1264*AE1267)</f>
        <v>-5.9750474812940855</v>
      </c>
      <c r="AM1264" s="1">
        <v>1</v>
      </c>
      <c r="AN1264" s="7">
        <v>0</v>
      </c>
      <c r="AO1264" s="2">
        <v>0</v>
      </c>
      <c r="AP1264" s="8">
        <v>0</v>
      </c>
      <c r="AR1264" s="1">
        <f t="shared" ref="AR1264" si="12017">AH1264*AM1264+AJ1264*AM1267-AI1264*AN1264-AK1264*AN1267</f>
        <v>40.261453173769866</v>
      </c>
      <c r="AS1264" s="9">
        <f t="shared" ref="AS1264" si="12018">(AH1264*AN1264+AI1264*AM1264+AJ1264*AN1267+AK1264*AM1267)</f>
        <v>0</v>
      </c>
      <c r="AT1264" s="2">
        <f t="shared" ref="AT1264" si="12019">AH1264*AO1264+AJ1264*AO1267-AI1264*AP1264-AK1264*AP1267</f>
        <v>0</v>
      </c>
      <c r="AU1264" s="8">
        <f t="shared" ref="AU1264" si="12020">(AH1264*AP1264+AI1264*AO1264+AJ1264*AP1267+AK1264*AO1267)</f>
        <v>-5.9750474812940855</v>
      </c>
      <c r="AV1264" s="20"/>
      <c r="AW1264" s="1">
        <v>1</v>
      </c>
      <c r="AX1264" s="9">
        <v>0</v>
      </c>
      <c r="AY1264" s="2">
        <v>0</v>
      </c>
      <c r="AZ1264" s="8">
        <f t="shared" ref="AZ1264:AZ1327" si="12021">IF(0=(1-$AX$9*$AY$9*$B1264^2),10^18,$B1264*$AY$9/(1-$AX$9*$AY$9*$B1264^2))</f>
        <v>-0.44778184264905507</v>
      </c>
      <c r="BB1264" s="1">
        <f t="shared" ref="BB1264" si="12022">AR1264*AW1264+AT1264*AW1267-AS1264*AX1264-AU1264*AX1267</f>
        <v>40.261453173769866</v>
      </c>
      <c r="BC1264" s="9">
        <f t="shared" ref="BC1264" si="12023">(AR1264*AX1264+AS1264*AW1264+AT1264*AX1267+AU1264*AW1267)</f>
        <v>0</v>
      </c>
      <c r="BD1264" s="2">
        <f t="shared" ref="BD1264" si="12024">AR1264*AY1264+AT1264*AY1267-AS1264*AZ1264-AU1264*AZ1267</f>
        <v>0</v>
      </c>
      <c r="BE1264" s="8">
        <f t="shared" ref="BE1264" si="12025">(AR1264*AZ1264+AS1264*AY1264+AT1264*AZ1267+AU1264*AY1267)</f>
        <v>-24.003395171173402</v>
      </c>
      <c r="BG1264" s="1">
        <v>1</v>
      </c>
      <c r="BH1264" s="7">
        <v>0</v>
      </c>
      <c r="BI1264" s="2">
        <v>0</v>
      </c>
      <c r="BJ1264" s="8">
        <v>0</v>
      </c>
      <c r="BK1264" s="20"/>
      <c r="BL1264" s="1">
        <f t="shared" ref="BL1264" si="12026">BB1264*BG1264+BD1264*BG1267-BC1264*BH1264-BE1264*BH1267</f>
        <v>112.90340804819536</v>
      </c>
      <c r="BM1264" s="9">
        <f t="shared" ref="BM1264" si="12027">(BB1264*BH1264+BC1264*BG1264+BD1264*BH1267+BE1264*BG1267)</f>
        <v>0</v>
      </c>
      <c r="BN1264" s="2">
        <f t="shared" ref="BN1264" si="12028">BB1264*BI1264+BD1264*BI1267-BC1264*BJ1264-BE1264*BJ1267</f>
        <v>0</v>
      </c>
      <c r="BO1264" s="8">
        <f t="shared" ref="BO1264" si="12029">(BB1264*BJ1264+BC1264*BI1264+BD1264*BJ1267+BE1264*BI1267)</f>
        <v>-24.003395171173402</v>
      </c>
      <c r="BP1264" s="20"/>
      <c r="BQ1264" s="16">
        <v>1</v>
      </c>
      <c r="BR1264" s="23">
        <v>0</v>
      </c>
      <c r="BS1264" s="14">
        <v>0</v>
      </c>
      <c r="BT1264" s="22">
        <v>0</v>
      </c>
      <c r="BV1264" s="1">
        <f t="shared" ref="BV1264" si="12030">BL1264*BQ1264+BN1264*BQ1267-BM1264*BR1264-BO1264*BR1267</f>
        <v>112.90340804819536</v>
      </c>
      <c r="BW1264" s="9">
        <f t="shared" ref="BW1264" si="12031">(BL1264*BR1264+BM1264*BQ1264+BN1264*BR1267+BO1264*BQ1267)</f>
        <v>-24.003395171173402</v>
      </c>
      <c r="BX1264" s="2">
        <f t="shared" ref="BX1264" si="12032">BL1264*BS1264+BN1264*BS1267-BM1264*BT1264-BO1264*BT1267</f>
        <v>0</v>
      </c>
      <c r="BY1264" s="8">
        <f t="shared" ref="BY1264" si="12033">(BL1264*BT1264+BM1264*BS1264+BN1264*BT1267+BO1264*BS1267)</f>
        <v>-24.003395171173402</v>
      </c>
      <c r="CA1264" s="28">
        <f t="shared" ref="CA1264" si="12034">20*LOG(((1+$BR$9)/$BR$9)/((BV1264+BV1267)^2+(BW1264+BW1267)^2)^0.5)</f>
        <v>-48.865464393429001</v>
      </c>
      <c r="CC1264" s="114">
        <f t="shared" ref="CC1264" si="12035">((BV1264^2+BW1264^2)^0.5)/((BV1267^2+BW1267^2)^0.5)</f>
        <v>0.21262096565090993</v>
      </c>
      <c r="CD1264" s="13"/>
      <c r="CE1264" s="33"/>
      <c r="CF1264" s="33"/>
      <c r="CG1264" s="33"/>
      <c r="CH1264" s="33"/>
    </row>
    <row r="1265" spans="2:86" ht="18.600000000000001" customHeight="1" thickBot="1">
      <c r="D1265" s="3"/>
      <c r="G1265" s="4"/>
      <c r="I1265" s="3"/>
      <c r="L1265" s="4"/>
      <c r="N1265" s="3"/>
      <c r="Q1265" s="4"/>
      <c r="S1265" s="3"/>
      <c r="V1265" s="4"/>
      <c r="X1265" s="3"/>
      <c r="AA1265" s="4"/>
      <c r="AC1265" s="3"/>
      <c r="AF1265" s="4"/>
      <c r="AH1265" s="3"/>
      <c r="AK1265" s="4"/>
      <c r="AM1265" s="3"/>
      <c r="AP1265" s="4"/>
      <c r="AR1265" s="3"/>
      <c r="AU1265" s="4"/>
      <c r="AW1265" s="3"/>
      <c r="AZ1265" s="4"/>
      <c r="BB1265" s="3"/>
      <c r="BE1265" s="4"/>
      <c r="BG1265" s="3"/>
      <c r="BJ1265" s="4"/>
      <c r="BL1265" s="3"/>
      <c r="BO1265" s="4"/>
      <c r="BQ1265" s="16"/>
      <c r="BR1265" s="14"/>
      <c r="BS1265" s="14"/>
      <c r="BT1265" s="17"/>
      <c r="BV1265" s="3"/>
      <c r="BY1265" s="4"/>
      <c r="CC1265" s="115"/>
      <c r="CD1265" s="13"/>
      <c r="CE1265" s="33"/>
      <c r="CF1265" s="33"/>
      <c r="CG1265" s="33"/>
      <c r="CH1265" s="33"/>
    </row>
    <row r="1266" spans="2:86" ht="18.600000000000001" customHeight="1" thickBot="1">
      <c r="D1266" s="271" t="s">
        <v>141</v>
      </c>
      <c r="E1266" s="272"/>
      <c r="F1266" s="273" t="s">
        <v>142</v>
      </c>
      <c r="G1266" s="274"/>
      <c r="H1266" s="237"/>
      <c r="I1266" s="271" t="s">
        <v>143</v>
      </c>
      <c r="J1266" s="272"/>
      <c r="K1266" s="273" t="s">
        <v>144</v>
      </c>
      <c r="L1266" s="274"/>
      <c r="N1266" s="262" t="s">
        <v>145</v>
      </c>
      <c r="O1266" s="263"/>
      <c r="P1266" s="264" t="s">
        <v>146</v>
      </c>
      <c r="Q1266" s="265"/>
      <c r="S1266" s="271" t="s">
        <v>147</v>
      </c>
      <c r="T1266" s="272"/>
      <c r="U1266" s="273" t="s">
        <v>148</v>
      </c>
      <c r="V1266" s="274"/>
      <c r="W1266" s="20"/>
      <c r="X1266" s="262" t="s">
        <v>149</v>
      </c>
      <c r="Y1266" s="263"/>
      <c r="Z1266" s="264" t="s">
        <v>150</v>
      </c>
      <c r="AA1266" s="265"/>
      <c r="AB1266" s="20"/>
      <c r="AC1266" s="271" t="s">
        <v>151</v>
      </c>
      <c r="AD1266" s="272"/>
      <c r="AE1266" s="273" t="s">
        <v>152</v>
      </c>
      <c r="AF1266" s="274"/>
      <c r="AG1266" s="20"/>
      <c r="AH1266" s="262" t="s">
        <v>153</v>
      </c>
      <c r="AI1266" s="263"/>
      <c r="AJ1266" s="264" t="s">
        <v>154</v>
      </c>
      <c r="AK1266" s="265"/>
      <c r="AL1266" s="20"/>
      <c r="AM1266" s="271" t="s">
        <v>155</v>
      </c>
      <c r="AN1266" s="272"/>
      <c r="AO1266" s="273" t="s">
        <v>156</v>
      </c>
      <c r="AP1266" s="274"/>
      <c r="AR1266" s="262" t="s">
        <v>157</v>
      </c>
      <c r="AS1266" s="263"/>
      <c r="AT1266" s="264" t="s">
        <v>158</v>
      </c>
      <c r="AU1266" s="265"/>
      <c r="AV1266" s="41"/>
      <c r="AW1266" s="271" t="s">
        <v>159</v>
      </c>
      <c r="AX1266" s="272"/>
      <c r="AY1266" s="273" t="s">
        <v>160</v>
      </c>
      <c r="AZ1266" s="274"/>
      <c r="BA1266" s="20"/>
      <c r="BB1266" s="262" t="s">
        <v>161</v>
      </c>
      <c r="BC1266" s="263"/>
      <c r="BD1266" s="264" t="s">
        <v>162</v>
      </c>
      <c r="BE1266" s="265"/>
      <c r="BF1266" s="41"/>
      <c r="BG1266" s="271" t="s">
        <v>163</v>
      </c>
      <c r="BH1266" s="272"/>
      <c r="BI1266" s="273" t="s">
        <v>164</v>
      </c>
      <c r="BJ1266" s="274"/>
      <c r="BK1266" s="41"/>
      <c r="BL1266" s="262" t="s">
        <v>165</v>
      </c>
      <c r="BM1266" s="263"/>
      <c r="BN1266" s="264" t="s">
        <v>166</v>
      </c>
      <c r="BO1266" s="265"/>
      <c r="BP1266" s="41"/>
      <c r="BQ1266" s="271" t="s">
        <v>167</v>
      </c>
      <c r="BR1266" s="272"/>
      <c r="BS1266" s="273" t="s">
        <v>168</v>
      </c>
      <c r="BT1266" s="274"/>
      <c r="BU1266" s="20"/>
      <c r="BV1266" s="262" t="s">
        <v>169</v>
      </c>
      <c r="BW1266" s="263"/>
      <c r="BX1266" s="264" t="s">
        <v>170</v>
      </c>
      <c r="BY1266" s="265"/>
      <c r="CA1266" s="55" t="s">
        <v>35</v>
      </c>
      <c r="CC1266" s="116" t="s">
        <v>75</v>
      </c>
      <c r="CD1266" s="13"/>
      <c r="CE1266" s="33"/>
      <c r="CF1266" s="33"/>
      <c r="CG1266" s="33"/>
      <c r="CH1266" s="33"/>
    </row>
    <row r="1267" spans="2:86" ht="18.600000000000001" customHeight="1" thickTop="1" thickBot="1">
      <c r="D1267" s="1">
        <v>0</v>
      </c>
      <c r="E1267" s="9">
        <f t="shared" ref="E1267" si="12036">$E$9*$B1264</f>
        <v>4.2600160000000002</v>
      </c>
      <c r="F1267" s="2">
        <v>1</v>
      </c>
      <c r="G1267" s="8">
        <v>0</v>
      </c>
      <c r="I1267" s="1">
        <v>0</v>
      </c>
      <c r="J1267" s="9">
        <v>0</v>
      </c>
      <c r="K1267" s="2">
        <v>1</v>
      </c>
      <c r="L1267" s="8">
        <v>0</v>
      </c>
      <c r="N1267" s="1">
        <f t="shared" ref="N1267" si="12037">D1267*I1264+F1267*I1267-E1267*J1264-G1267*J1267</f>
        <v>0</v>
      </c>
      <c r="O1267" s="9">
        <f t="shared" ref="O1267" si="12038">(D1267*J1264+E1267*I1264+F1267*J1267+G1267*I1267)</f>
        <v>4.2600160000000002</v>
      </c>
      <c r="P1267" s="2">
        <f t="shared" ref="P1267" si="12039">D1267*K1264+F1267*K1267-E1267*L1264-G1267*L1267</f>
        <v>10.050496377447185</v>
      </c>
      <c r="Q1267" s="8">
        <f t="shared" ref="Q1267" si="12040">(D1267*L1264+E1267*K1264+F1267*L1267+G1267*K1267)</f>
        <v>0</v>
      </c>
      <c r="S1267" s="1">
        <v>0</v>
      </c>
      <c r="T1267" s="9">
        <f t="shared" ref="T1267" si="12041">$T$9*$B1264</f>
        <v>5.4709060000000003</v>
      </c>
      <c r="U1267" s="2">
        <v>1</v>
      </c>
      <c r="V1267" s="8">
        <v>0</v>
      </c>
      <c r="X1267" s="1">
        <f t="shared" ref="X1267" si="12042">N1267*S1264+P1267*S1267-O1267*T1264-Q1267*T1267</f>
        <v>0</v>
      </c>
      <c r="Y1267" s="9">
        <f t="shared" ref="Y1267" si="12043">(N1267*T1264+O1267*S1264+P1267*T1267+Q1267*S1267)</f>
        <v>59.245336934354071</v>
      </c>
      <c r="Z1267" s="2">
        <f t="shared" ref="Z1267" si="12044">N1267*U1264+P1267*U1267-O1267*V1264-Q1267*V1267</f>
        <v>10.050496377447185</v>
      </c>
      <c r="AA1267" s="8">
        <f t="shared" ref="AA1267" si="12045">(N1267*V1264+O1267*U1264+P1267*V1267+Q1267*U1267)</f>
        <v>0</v>
      </c>
      <c r="AB1267" s="20"/>
      <c r="AC1267" s="1">
        <v>0</v>
      </c>
      <c r="AD1267" s="9">
        <v>0</v>
      </c>
      <c r="AE1267" s="2">
        <v>1</v>
      </c>
      <c r="AF1267" s="8">
        <v>0</v>
      </c>
      <c r="AH1267" s="1">
        <f t="shared" ref="AH1267" si="12046">X1267*AC1264+Z1267*AC1267-Y1267*AD1264-AA1267*AD1267</f>
        <v>0</v>
      </c>
      <c r="AI1267" s="9">
        <f t="shared" ref="AI1267" si="12047">(X1267*AD1264+Y1267*AC1264+Z1267*AD1267+AA1267*AC1267)</f>
        <v>59.245336934354071</v>
      </c>
      <c r="AJ1267" s="2">
        <f t="shared" ref="AJ1267" si="12048">X1267*AE1264+Z1267*AE1267-Y1267*AF1264-AA1267*AF1267</f>
        <v>28.122637856954199</v>
      </c>
      <c r="AK1267" s="8">
        <f t="shared" ref="AK1267" si="12049">(X1267*AF1264+Y1267*AE1264+Z1267*AF1267+AA1267*AE1267)</f>
        <v>0</v>
      </c>
      <c r="AM1267" s="1">
        <v>0</v>
      </c>
      <c r="AN1267" s="9">
        <f t="shared" ref="AN1267" si="12050">$AN$9*$B1264</f>
        <v>4.6256360000000001</v>
      </c>
      <c r="AO1267" s="2">
        <v>1</v>
      </c>
      <c r="AP1267" s="8">
        <v>0</v>
      </c>
      <c r="AR1267" s="1">
        <f t="shared" ref="AR1267" si="12051">AH1267*AM1264+AJ1267*AM1267-AI1267*AN1264-AK1267*AN1267</f>
        <v>0</v>
      </c>
      <c r="AS1267" s="9">
        <f t="shared" ref="AS1267" si="12052">(AH1267*AN1264+AI1267*AM1264+AJ1267*AN1267+AK1267*AM1267)</f>
        <v>189.33042302044427</v>
      </c>
      <c r="AT1267" s="2">
        <f t="shared" ref="AT1267" si="12053">AH1267*AO1264+AJ1267*AO1267-AI1267*AP1264-AK1267*AP1267</f>
        <v>28.122637856954199</v>
      </c>
      <c r="AU1267" s="8">
        <f t="shared" ref="AU1267" si="12054">(AH1267*AP1264+AI1267*AO1264+AJ1267*AP1267+AK1267*AO1267)</f>
        <v>0</v>
      </c>
      <c r="AV1267" s="20"/>
      <c r="AW1267" s="1">
        <v>0</v>
      </c>
      <c r="AX1267" s="9">
        <v>0</v>
      </c>
      <c r="AY1267" s="2">
        <v>1</v>
      </c>
      <c r="AZ1267" s="8">
        <v>0</v>
      </c>
      <c r="BB1267" s="1">
        <f t="shared" ref="BB1267" si="12055">AR1267*AW1264+AT1267*AW1267-AS1267*AX1264-AU1267*AX1267</f>
        <v>0</v>
      </c>
      <c r="BC1267" s="9">
        <f t="shared" ref="BC1267" si="12056">(AR1267*AX1264+AS1267*AW1264+AT1267*AX1267+AU1267*AW1267)</f>
        <v>189.33042302044427</v>
      </c>
      <c r="BD1267" s="2">
        <f t="shared" ref="BD1267" si="12057">AR1267*AY1264+AT1267*AY1267-AS1267*AZ1264-AU1267*AZ1267</f>
        <v>112.9013635465738</v>
      </c>
      <c r="BE1267" s="8">
        <f t="shared" ref="BE1267" si="12058">(AR1267*AZ1264+AS1267*AY1264+AT1267*AZ1267+AU1267*AY1267)</f>
        <v>0</v>
      </c>
      <c r="BG1267" s="1">
        <v>0</v>
      </c>
      <c r="BH1267" s="9">
        <f t="shared" ref="BH1267" si="12059">$BH$9*$B1264</f>
        <v>3.0263200000000001</v>
      </c>
      <c r="BI1267" s="2">
        <v>1</v>
      </c>
      <c r="BJ1267" s="8">
        <v>0</v>
      </c>
      <c r="BK1267" s="20"/>
      <c r="BL1267" s="1">
        <f t="shared" ref="BL1267" si="12060">BB1267*BG1264+BD1267*BG1267-BC1267*BH1264-BE1267*BH1267</f>
        <v>0</v>
      </c>
      <c r="BM1267" s="9">
        <f t="shared" ref="BM1267" si="12061">(BB1267*BH1264+BC1267*BG1264+BD1267*BH1267+BE1267*BG1267)</f>
        <v>531.00607754871157</v>
      </c>
      <c r="BN1267" s="2">
        <f t="shared" ref="BN1267" si="12062">BB1267*BI1264+BD1267*BI1267-BC1267*BJ1264-BE1267*BJ1267</f>
        <v>112.9013635465738</v>
      </c>
      <c r="BO1267" s="8">
        <f t="shared" ref="BO1267" si="12063">(BB1267*BJ1264+BC1267*BI1264+BD1267*BJ1267+BE1267*BI1267)</f>
        <v>0</v>
      </c>
      <c r="BP1267" s="20"/>
      <c r="BQ1267" s="18">
        <f t="shared" ref="BQ1267:BQ1330" si="12064">1/$BR$9</f>
        <v>1</v>
      </c>
      <c r="BR1267" s="25">
        <v>0</v>
      </c>
      <c r="BS1267" s="19">
        <v>1</v>
      </c>
      <c r="BT1267" s="24">
        <v>0</v>
      </c>
      <c r="BV1267" s="1">
        <f t="shared" ref="BV1267" si="12065">BL1267*BQ1264+BN1267*BQ1267-BM1267*BR1264-BO1267*BR1267</f>
        <v>112.9013635465738</v>
      </c>
      <c r="BW1267" s="9">
        <f t="shared" ref="BW1267" si="12066">(BL1267*BR1264+BM1267*BQ1264+BN1267*BR1267+BO1267*BQ1267)</f>
        <v>531.00607754871157</v>
      </c>
      <c r="BX1267" s="2">
        <f t="shared" ref="BX1267" si="12067">BL1267*BS1264+BN1267*BS1267-BM1267*BT1264-BO1267*BT1267</f>
        <v>112.9013635465738</v>
      </c>
      <c r="BY1267" s="8">
        <f t="shared" ref="BY1267" si="12068">(BL1267*BT1264+BM1267*BS1264+BN1267*BT1267+BO1267*BS1267)</f>
        <v>0</v>
      </c>
      <c r="CA1267" s="56">
        <f t="shared" ref="CA1267" si="12069">(180/PI())*ATAN(-1*(BW1264+BW1267)/(BV1264+BV1267))</f>
        <v>-65.99315002831186</v>
      </c>
      <c r="CC1267" s="117">
        <f t="shared" ref="CC1267" si="12070">20*LOG(((1-(10^(CA1264/20)^2)*(1-((1-CC1264)/(1+CC1264))^2))^0.5))</f>
        <v>-3.2617857795151726E-5</v>
      </c>
      <c r="CD1267" s="13"/>
      <c r="CE1267" s="33"/>
      <c r="CF1267" s="33"/>
      <c r="CG1267" s="33"/>
      <c r="CH1267" s="33"/>
    </row>
    <row r="1268" spans="2:86" ht="18.600000000000001" customHeight="1"/>
    <row r="1269" spans="2:86" ht="18.600000000000001" customHeight="1" thickBot="1">
      <c r="E1269" s="6" t="s">
        <v>3</v>
      </c>
      <c r="J1269" s="6" t="s">
        <v>5</v>
      </c>
      <c r="O1269" s="6" t="s">
        <v>10</v>
      </c>
      <c r="T1269" s="6" t="s">
        <v>6</v>
      </c>
      <c r="Y1269" s="6" t="s">
        <v>11</v>
      </c>
      <c r="AD1269" s="6" t="s">
        <v>12</v>
      </c>
      <c r="AI1269" s="6" t="s">
        <v>13</v>
      </c>
      <c r="AN1269" s="6" t="s">
        <v>14</v>
      </c>
      <c r="AS1269" s="6" t="s">
        <v>15</v>
      </c>
      <c r="AX1269" s="6" t="s">
        <v>19</v>
      </c>
      <c r="BC1269" s="6" t="s">
        <v>17</v>
      </c>
      <c r="BH1269" s="6" t="s">
        <v>20</v>
      </c>
      <c r="BM1269" s="6" t="s">
        <v>18</v>
      </c>
      <c r="BQ1269" s="26" t="s">
        <v>16</v>
      </c>
      <c r="BR1269" s="26"/>
      <c r="BS1269" s="21"/>
      <c r="BT1269" s="21"/>
      <c r="BU1269" s="21"/>
      <c r="BV1269" s="21"/>
      <c r="BW1269" s="26" t="s">
        <v>21</v>
      </c>
      <c r="BX1269" s="21"/>
      <c r="BY1269" s="21"/>
    </row>
    <row r="1270" spans="2:86" ht="18.600000000000001" customHeight="1" thickBot="1">
      <c r="B1270" s="11"/>
      <c r="D1270" s="266" t="s">
        <v>113</v>
      </c>
      <c r="E1270" s="267"/>
      <c r="F1270" s="268" t="s">
        <v>114</v>
      </c>
      <c r="G1270" s="269"/>
      <c r="H1270" s="237"/>
      <c r="I1270" s="262" t="s">
        <v>0</v>
      </c>
      <c r="J1270" s="263"/>
      <c r="K1270" s="264" t="s">
        <v>1</v>
      </c>
      <c r="L1270" s="265"/>
      <c r="M1270" s="21"/>
      <c r="N1270" s="262" t="s">
        <v>115</v>
      </c>
      <c r="O1270" s="263"/>
      <c r="P1270" s="264" t="s">
        <v>116</v>
      </c>
      <c r="Q1270" s="265"/>
      <c r="R1270" s="21"/>
      <c r="S1270" s="266" t="s">
        <v>117</v>
      </c>
      <c r="T1270" s="267"/>
      <c r="U1270" s="268" t="s">
        <v>118</v>
      </c>
      <c r="V1270" s="269"/>
      <c r="W1270" s="20"/>
      <c r="X1270" s="262" t="s">
        <v>119</v>
      </c>
      <c r="Y1270" s="263"/>
      <c r="Z1270" s="264" t="s">
        <v>120</v>
      </c>
      <c r="AA1270" s="265"/>
      <c r="AB1270" s="20"/>
      <c r="AC1270" s="262" t="s">
        <v>121</v>
      </c>
      <c r="AD1270" s="263"/>
      <c r="AE1270" s="264" t="s">
        <v>7</v>
      </c>
      <c r="AF1270" s="265"/>
      <c r="AG1270" s="20"/>
      <c r="AH1270" s="262" t="s">
        <v>122</v>
      </c>
      <c r="AI1270" s="263"/>
      <c r="AJ1270" s="264" t="s">
        <v>123</v>
      </c>
      <c r="AK1270" s="265"/>
      <c r="AL1270" s="20"/>
      <c r="AM1270" s="266" t="s">
        <v>124</v>
      </c>
      <c r="AN1270" s="267"/>
      <c r="AO1270" s="268" t="s">
        <v>125</v>
      </c>
      <c r="AP1270" s="269"/>
      <c r="AQ1270" s="21"/>
      <c r="AR1270" s="262" t="s">
        <v>126</v>
      </c>
      <c r="AS1270" s="263"/>
      <c r="AT1270" s="264" t="s">
        <v>2</v>
      </c>
      <c r="AU1270" s="265"/>
      <c r="AV1270" s="41"/>
      <c r="AW1270" s="262" t="s">
        <v>127</v>
      </c>
      <c r="AX1270" s="263"/>
      <c r="AY1270" s="264" t="s">
        <v>128</v>
      </c>
      <c r="AZ1270" s="265"/>
      <c r="BA1270" s="20"/>
      <c r="BB1270" s="262" t="s">
        <v>129</v>
      </c>
      <c r="BC1270" s="263"/>
      <c r="BD1270" s="264" t="s">
        <v>130</v>
      </c>
      <c r="BE1270" s="265"/>
      <c r="BF1270" s="41"/>
      <c r="BG1270" s="266" t="s">
        <v>131</v>
      </c>
      <c r="BH1270" s="267"/>
      <c r="BI1270" s="268" t="s">
        <v>132</v>
      </c>
      <c r="BJ1270" s="269"/>
      <c r="BK1270" s="41"/>
      <c r="BL1270" s="262" t="s">
        <v>133</v>
      </c>
      <c r="BM1270" s="263"/>
      <c r="BN1270" s="264" t="s">
        <v>134</v>
      </c>
      <c r="BO1270" s="265"/>
      <c r="BP1270" s="41"/>
      <c r="BQ1270" s="262" t="s">
        <v>135</v>
      </c>
      <c r="BR1270" s="263"/>
      <c r="BS1270" s="264" t="s">
        <v>136</v>
      </c>
      <c r="BT1270" s="265"/>
      <c r="BU1270" s="20"/>
      <c r="BV1270" s="262" t="s">
        <v>137</v>
      </c>
      <c r="BW1270" s="263"/>
      <c r="BX1270" s="264" t="s">
        <v>138</v>
      </c>
      <c r="BY1270" s="265"/>
      <c r="CA1270" s="27" t="s">
        <v>8</v>
      </c>
      <c r="CC1270" s="113" t="s">
        <v>74</v>
      </c>
      <c r="CD1270" s="13"/>
      <c r="CE1270" s="33"/>
      <c r="CF1270" s="33"/>
      <c r="CG1270" s="33"/>
      <c r="CH1270" s="33"/>
    </row>
    <row r="1271" spans="2:86" ht="18.600000000000001" customHeight="1" thickTop="1" thickBot="1">
      <c r="B1271" s="37">
        <v>3.64</v>
      </c>
      <c r="D1271" s="1">
        <v>1</v>
      </c>
      <c r="E1271" s="7">
        <v>0</v>
      </c>
      <c r="F1271" s="2">
        <v>0</v>
      </c>
      <c r="G1271" s="8">
        <v>0</v>
      </c>
      <c r="I1271" s="1">
        <v>1</v>
      </c>
      <c r="J1271" s="9">
        <v>0</v>
      </c>
      <c r="K1271" s="2">
        <v>0</v>
      </c>
      <c r="L1271" s="8">
        <f t="shared" ref="L1271:L1334" si="12071">IF(0=(1-$J$9*$K$9*$B1271^2),10^18,$B1271*$K$9/(1-$J$9*$K$9*$B1271^2))</f>
        <v>-2.1015350623954467</v>
      </c>
      <c r="N1271" s="1">
        <f t="shared" ref="N1271" si="12072">D1271*I1271+F1271*I1274-E1271*J1271-G1271*J1274</f>
        <v>1</v>
      </c>
      <c r="O1271" s="9">
        <f t="shared" ref="O1271" si="12073">(D1271*J1271+E1271*I1271+F1271*J1274+G1271*I1274)</f>
        <v>0</v>
      </c>
      <c r="P1271" s="2">
        <f t="shared" ref="P1271" si="12074">D1271*K1271+F1271*K1274-E1271*L1271-G1271*L1274</f>
        <v>0</v>
      </c>
      <c r="Q1271" s="8">
        <f t="shared" ref="Q1271" si="12075">(D1271*L1271+E1271*K1271+F1271*L1274+G1271*K1274)</f>
        <v>-2.1015350623954467</v>
      </c>
      <c r="S1271" s="1">
        <v>1</v>
      </c>
      <c r="T1271" s="7">
        <v>0</v>
      </c>
      <c r="U1271" s="2">
        <v>0</v>
      </c>
      <c r="V1271" s="8">
        <v>0</v>
      </c>
      <c r="X1271" s="1">
        <f t="shared" ref="X1271" si="12076">N1271*S1271+P1271*S1274-O1271*T1271-Q1271*T1274</f>
        <v>12.56082178086559</v>
      </c>
      <c r="Y1271" s="9">
        <f t="shared" ref="Y1271" si="12077">(N1271*T1271+O1271*S1271+P1271*T1274+Q1271*S1274)</f>
        <v>0</v>
      </c>
      <c r="Z1271" s="2">
        <f t="shared" ref="Z1271" si="12078">N1271*U1271+P1271*U1274-O1271*V1271-Q1271*V1274</f>
        <v>0</v>
      </c>
      <c r="AA1271" s="8">
        <f t="shared" ref="AA1271" si="12079">(N1271*V1271+O1271*U1271+P1271*V1274+Q1271*U1274)</f>
        <v>-2.1015350623954467</v>
      </c>
      <c r="AB1271" s="20"/>
      <c r="AC1271" s="1">
        <v>1</v>
      </c>
      <c r="AD1271" s="9">
        <v>0</v>
      </c>
      <c r="AE1271" s="2">
        <v>0</v>
      </c>
      <c r="AF1271" s="8">
        <f t="shared" ref="AF1271:AF1334" si="12080">IF(0=(1-$AE$9*$AD$9*$B1271^2),10^18,$B1271*$AE$9/(1-$AE$9*$AD$9*$B1271^2))</f>
        <v>-0.30297657512411397</v>
      </c>
      <c r="AH1271" s="1">
        <f t="shared" ref="AH1271" si="12081">X1271*AC1271+Z1271*AC1274-Y1271*AD1271-AA1271*AD1274</f>
        <v>12.56082178086559</v>
      </c>
      <c r="AI1271" s="9">
        <f t="shared" ref="AI1271" si="12082">(X1271*AD1271+Y1271*AC1271+Z1271*AD1274+AA1271*AC1274)</f>
        <v>0</v>
      </c>
      <c r="AJ1271" s="2">
        <f t="shared" ref="AJ1271" si="12083">X1271*AE1271+Z1271*AE1274-Y1271*AF1271-AA1271*AF1274</f>
        <v>0</v>
      </c>
      <c r="AK1271" s="8">
        <f t="shared" ref="AK1271" si="12084">(X1271*AF1271+Y1271*AE1271+Z1271*AF1274+AA1271*AE1274)</f>
        <v>-5.9071698263064771</v>
      </c>
      <c r="AM1271" s="1">
        <v>1</v>
      </c>
      <c r="AN1271" s="7">
        <v>0</v>
      </c>
      <c r="AO1271" s="2">
        <v>0</v>
      </c>
      <c r="AP1271" s="8">
        <v>0</v>
      </c>
      <c r="AR1271" s="1">
        <f t="shared" ref="AR1271" si="12085">AH1271*AM1271+AJ1271*AM1274-AI1271*AN1271-AK1271*AN1274</f>
        <v>40.036202819623668</v>
      </c>
      <c r="AS1271" s="9">
        <f t="shared" ref="AS1271" si="12086">(AH1271*AN1271+AI1271*AM1271+AJ1271*AN1274+AK1271*AM1274)</f>
        <v>0</v>
      </c>
      <c r="AT1271" s="2">
        <f t="shared" ref="AT1271" si="12087">AH1271*AO1271+AJ1271*AO1274-AI1271*AP1271-AK1271*AP1274</f>
        <v>0</v>
      </c>
      <c r="AU1271" s="8">
        <f t="shared" ref="AU1271" si="12088">(AH1271*AP1271+AI1271*AO1271+AJ1271*AP1274+AK1271*AO1274)</f>
        <v>-5.9071698263064771</v>
      </c>
      <c r="AV1271" s="20"/>
      <c r="AW1271" s="1">
        <v>1</v>
      </c>
      <c r="AX1271" s="9">
        <v>0</v>
      </c>
      <c r="AY1271" s="2">
        <v>0</v>
      </c>
      <c r="AZ1271" s="8">
        <f t="shared" ref="AZ1271:AZ1334" si="12089">IF(0=(1-$AX$9*$AY$9*$B1271^2),10^18,$B1271*$AY$9/(1-$AX$9*$AY$9*$B1271^2))</f>
        <v>-0.44456979372381866</v>
      </c>
      <c r="BB1271" s="1">
        <f t="shared" ref="BB1271" si="12090">AR1271*AW1271+AT1271*AW1274-AS1271*AX1271-AU1271*AX1274</f>
        <v>40.036202819623668</v>
      </c>
      <c r="BC1271" s="9">
        <f t="shared" ref="BC1271" si="12091">(AR1271*AX1271+AS1271*AW1271+AT1271*AX1274+AU1271*AW1274)</f>
        <v>0</v>
      </c>
      <c r="BD1271" s="2">
        <f t="shared" ref="BD1271" si="12092">AR1271*AY1271+AT1271*AY1274-AS1271*AZ1271-AU1271*AZ1274</f>
        <v>0</v>
      </c>
      <c r="BE1271" s="8">
        <f t="shared" ref="BE1271" si="12093">(AR1271*AZ1271+AS1271*AY1271+AT1271*AZ1274+AU1271*AY1274)</f>
        <v>-23.706056255311537</v>
      </c>
      <c r="BG1271" s="1">
        <v>1</v>
      </c>
      <c r="BH1271" s="7">
        <v>0</v>
      </c>
      <c r="BI1271" s="2">
        <v>0</v>
      </c>
      <c r="BJ1271" s="8">
        <v>0</v>
      </c>
      <c r="BK1271" s="20"/>
      <c r="BL1271" s="1">
        <f t="shared" ref="BL1271" si="12094">BB1271*BG1271+BD1271*BG1274-BC1271*BH1271-BE1271*BH1274</f>
        <v>112.17468024678689</v>
      </c>
      <c r="BM1271" s="9">
        <f t="shared" ref="BM1271" si="12095">(BB1271*BH1271+BC1271*BG1271+BD1271*BH1274+BE1271*BG1274)</f>
        <v>0</v>
      </c>
      <c r="BN1271" s="2">
        <f t="shared" ref="BN1271" si="12096">BB1271*BI1271+BD1271*BI1274-BC1271*BJ1271-BE1271*BJ1274</f>
        <v>0</v>
      </c>
      <c r="BO1271" s="8">
        <f t="shared" ref="BO1271" si="12097">(BB1271*BJ1271+BC1271*BI1271+BD1271*BJ1274+BE1271*BI1274)</f>
        <v>-23.706056255311537</v>
      </c>
      <c r="BP1271" s="20"/>
      <c r="BQ1271" s="16">
        <v>1</v>
      </c>
      <c r="BR1271" s="23">
        <v>0</v>
      </c>
      <c r="BS1271" s="14">
        <v>0</v>
      </c>
      <c r="BT1271" s="22">
        <v>0</v>
      </c>
      <c r="BV1271" s="1">
        <f t="shared" ref="BV1271" si="12098">BL1271*BQ1271+BN1271*BQ1274-BM1271*BR1271-BO1271*BR1274</f>
        <v>112.17468024678689</v>
      </c>
      <c r="BW1271" s="9">
        <f t="shared" ref="BW1271" si="12099">(BL1271*BR1271+BM1271*BQ1271+BN1271*BR1274+BO1271*BQ1274)</f>
        <v>-23.706056255311537</v>
      </c>
      <c r="BX1271" s="2">
        <f t="shared" ref="BX1271" si="12100">BL1271*BS1271+BN1271*BS1274-BM1271*BT1271-BO1271*BT1274</f>
        <v>0</v>
      </c>
      <c r="BY1271" s="8">
        <f t="shared" ref="BY1271" si="12101">(BL1271*BT1271+BM1271*BS1271+BN1271*BT1274+BO1271*BS1274)</f>
        <v>-23.706056255311537</v>
      </c>
      <c r="CA1271" s="28">
        <f t="shared" ref="CA1271" si="12102">20*LOG(((1+$BR$9)/$BR$9)/((BV1271+BV1274)^2+(BW1271+BW1274)^2)^0.5)</f>
        <v>-48.856760956493517</v>
      </c>
      <c r="CC1271" s="114">
        <f t="shared" ref="CC1271" si="12103">((BV1271^2+BW1271^2)^0.5)/((BV1274^2+BW1274^2)^0.5)</f>
        <v>0.21135151275740172</v>
      </c>
      <c r="CD1271" s="13"/>
      <c r="CE1271" s="33"/>
      <c r="CF1271" s="33"/>
      <c r="CG1271" s="33"/>
      <c r="CH1271" s="33"/>
    </row>
    <row r="1272" spans="2:86" ht="18.600000000000001" customHeight="1" thickBot="1">
      <c r="D1272" s="3"/>
      <c r="G1272" s="4"/>
      <c r="I1272" s="3"/>
      <c r="L1272" s="4"/>
      <c r="N1272" s="3"/>
      <c r="Q1272" s="4"/>
      <c r="S1272" s="3"/>
      <c r="V1272" s="4"/>
      <c r="X1272" s="3"/>
      <c r="AA1272" s="4"/>
      <c r="AC1272" s="3"/>
      <c r="AF1272" s="4"/>
      <c r="AH1272" s="3"/>
      <c r="AK1272" s="4"/>
      <c r="AM1272" s="3"/>
      <c r="AP1272" s="4"/>
      <c r="AR1272" s="3"/>
      <c r="AU1272" s="4"/>
      <c r="AW1272" s="3"/>
      <c r="AZ1272" s="4"/>
      <c r="BB1272" s="3"/>
      <c r="BE1272" s="4"/>
      <c r="BG1272" s="3"/>
      <c r="BJ1272" s="4"/>
      <c r="BL1272" s="3"/>
      <c r="BO1272" s="4"/>
      <c r="BQ1272" s="16"/>
      <c r="BR1272" s="14"/>
      <c r="BS1272" s="14"/>
      <c r="BT1272" s="17"/>
      <c r="BV1272" s="3"/>
      <c r="BY1272" s="4"/>
      <c r="CC1272" s="115"/>
      <c r="CD1272" s="13"/>
      <c r="CE1272" s="33"/>
      <c r="CF1272" s="33"/>
      <c r="CG1272" s="33"/>
      <c r="CH1272" s="33"/>
    </row>
    <row r="1273" spans="2:86" ht="18.600000000000001" customHeight="1" thickBot="1">
      <c r="D1273" s="271" t="s">
        <v>141</v>
      </c>
      <c r="E1273" s="272"/>
      <c r="F1273" s="273" t="s">
        <v>142</v>
      </c>
      <c r="G1273" s="274"/>
      <c r="H1273" s="237"/>
      <c r="I1273" s="271" t="s">
        <v>143</v>
      </c>
      <c r="J1273" s="272"/>
      <c r="K1273" s="273" t="s">
        <v>144</v>
      </c>
      <c r="L1273" s="274"/>
      <c r="N1273" s="262" t="s">
        <v>145</v>
      </c>
      <c r="O1273" s="263"/>
      <c r="P1273" s="264" t="s">
        <v>146</v>
      </c>
      <c r="Q1273" s="265"/>
      <c r="S1273" s="271" t="s">
        <v>147</v>
      </c>
      <c r="T1273" s="272"/>
      <c r="U1273" s="273" t="s">
        <v>148</v>
      </c>
      <c r="V1273" s="274"/>
      <c r="W1273" s="20"/>
      <c r="X1273" s="262" t="s">
        <v>149</v>
      </c>
      <c r="Y1273" s="263"/>
      <c r="Z1273" s="264" t="s">
        <v>150</v>
      </c>
      <c r="AA1273" s="265"/>
      <c r="AB1273" s="20"/>
      <c r="AC1273" s="271" t="s">
        <v>151</v>
      </c>
      <c r="AD1273" s="272"/>
      <c r="AE1273" s="273" t="s">
        <v>152</v>
      </c>
      <c r="AF1273" s="274"/>
      <c r="AG1273" s="20"/>
      <c r="AH1273" s="262" t="s">
        <v>153</v>
      </c>
      <c r="AI1273" s="263"/>
      <c r="AJ1273" s="264" t="s">
        <v>154</v>
      </c>
      <c r="AK1273" s="265"/>
      <c r="AL1273" s="20"/>
      <c r="AM1273" s="271" t="s">
        <v>155</v>
      </c>
      <c r="AN1273" s="272"/>
      <c r="AO1273" s="273" t="s">
        <v>156</v>
      </c>
      <c r="AP1273" s="274"/>
      <c r="AR1273" s="262" t="s">
        <v>157</v>
      </c>
      <c r="AS1273" s="263"/>
      <c r="AT1273" s="264" t="s">
        <v>158</v>
      </c>
      <c r="AU1273" s="265"/>
      <c r="AV1273" s="41"/>
      <c r="AW1273" s="271" t="s">
        <v>159</v>
      </c>
      <c r="AX1273" s="272"/>
      <c r="AY1273" s="273" t="s">
        <v>160</v>
      </c>
      <c r="AZ1273" s="274"/>
      <c r="BA1273" s="20"/>
      <c r="BB1273" s="262" t="s">
        <v>161</v>
      </c>
      <c r="BC1273" s="263"/>
      <c r="BD1273" s="264" t="s">
        <v>162</v>
      </c>
      <c r="BE1273" s="265"/>
      <c r="BF1273" s="41"/>
      <c r="BG1273" s="271" t="s">
        <v>163</v>
      </c>
      <c r="BH1273" s="272"/>
      <c r="BI1273" s="273" t="s">
        <v>164</v>
      </c>
      <c r="BJ1273" s="274"/>
      <c r="BK1273" s="41"/>
      <c r="BL1273" s="262" t="s">
        <v>165</v>
      </c>
      <c r="BM1273" s="263"/>
      <c r="BN1273" s="264" t="s">
        <v>166</v>
      </c>
      <c r="BO1273" s="265"/>
      <c r="BP1273" s="41"/>
      <c r="BQ1273" s="271" t="s">
        <v>167</v>
      </c>
      <c r="BR1273" s="272"/>
      <c r="BS1273" s="273" t="s">
        <v>168</v>
      </c>
      <c r="BT1273" s="274"/>
      <c r="BU1273" s="20"/>
      <c r="BV1273" s="262" t="s">
        <v>169</v>
      </c>
      <c r="BW1273" s="263"/>
      <c r="BX1273" s="264" t="s">
        <v>170</v>
      </c>
      <c r="BY1273" s="265"/>
      <c r="CA1273" s="55" t="s">
        <v>35</v>
      </c>
      <c r="CC1273" s="116" t="s">
        <v>75</v>
      </c>
      <c r="CD1273" s="13"/>
      <c r="CE1273" s="33"/>
      <c r="CF1273" s="33"/>
      <c r="CG1273" s="33"/>
      <c r="CH1273" s="33"/>
    </row>
    <row r="1274" spans="2:86" ht="18.600000000000001" customHeight="1" thickTop="1" thickBot="1">
      <c r="D1274" s="1">
        <v>0</v>
      </c>
      <c r="E1274" s="9">
        <f t="shared" ref="E1274" si="12104">$E$9*$B1271</f>
        <v>4.2835520000000002</v>
      </c>
      <c r="F1274" s="2">
        <v>1</v>
      </c>
      <c r="G1274" s="8">
        <v>0</v>
      </c>
      <c r="I1274" s="1">
        <v>0</v>
      </c>
      <c r="J1274" s="9">
        <v>0</v>
      </c>
      <c r="K1274" s="2">
        <v>1</v>
      </c>
      <c r="L1274" s="8">
        <v>0</v>
      </c>
      <c r="N1274" s="1">
        <f t="shared" ref="N1274" si="12105">D1274*I1271+F1274*I1274-E1274*J1271-G1274*J1274</f>
        <v>0</v>
      </c>
      <c r="O1274" s="9">
        <f t="shared" ref="O1274" si="12106">(D1274*J1271+E1274*I1271+F1274*J1274+G1274*I1274)</f>
        <v>4.2835520000000002</v>
      </c>
      <c r="P1274" s="2">
        <f t="shared" ref="P1274" si="12107">D1274*K1271+F1274*K1274-E1274*L1271-G1274*L1274</f>
        <v>10.002034719594141</v>
      </c>
      <c r="Q1274" s="8">
        <f t="shared" ref="Q1274" si="12108">(D1274*L1271+E1274*K1271+F1274*L1274+G1274*K1274)</f>
        <v>0</v>
      </c>
      <c r="S1274" s="1">
        <v>0</v>
      </c>
      <c r="T1274" s="9">
        <f t="shared" ref="T1274" si="12109">$T$9*$B1271</f>
        <v>5.5011320000000001</v>
      </c>
      <c r="U1274" s="2">
        <v>1</v>
      </c>
      <c r="V1274" s="8">
        <v>0</v>
      </c>
      <c r="X1274" s="1">
        <f t="shared" ref="X1274" si="12110">N1274*S1271+P1274*S1274-O1274*T1271-Q1274*T1274</f>
        <v>0</v>
      </c>
      <c r="Y1274" s="9">
        <f t="shared" ref="Y1274" si="12111">(N1274*T1271+O1274*S1271+P1274*T1274+Q1274*S1274)</f>
        <v>59.306065261070358</v>
      </c>
      <c r="Z1274" s="2">
        <f t="shared" ref="Z1274" si="12112">N1274*U1271+P1274*U1274-O1274*V1271-Q1274*V1274</f>
        <v>10.002034719594141</v>
      </c>
      <c r="AA1274" s="8">
        <f t="shared" ref="AA1274" si="12113">(N1274*V1271+O1274*U1271+P1274*V1274+Q1274*U1274)</f>
        <v>0</v>
      </c>
      <c r="AB1274" s="20"/>
      <c r="AC1274" s="1">
        <v>0</v>
      </c>
      <c r="AD1274" s="9">
        <v>0</v>
      </c>
      <c r="AE1274" s="2">
        <v>1</v>
      </c>
      <c r="AF1274" s="8">
        <v>0</v>
      </c>
      <c r="AH1274" s="1">
        <f t="shared" ref="AH1274" si="12114">X1274*AC1271+Z1274*AC1274-Y1274*AD1271-AA1274*AD1274</f>
        <v>0</v>
      </c>
      <c r="AI1274" s="9">
        <f t="shared" ref="AI1274" si="12115">(X1274*AD1271+Y1274*AC1271+Z1274*AD1274+AA1274*AC1274)</f>
        <v>59.306065261070358</v>
      </c>
      <c r="AJ1274" s="2">
        <f t="shared" ref="AJ1274" si="12116">X1274*AE1271+Z1274*AE1274-Y1274*AF1271-AA1274*AF1274</f>
        <v>27.970383256480432</v>
      </c>
      <c r="AK1274" s="8">
        <f t="shared" ref="AK1274" si="12117">(X1274*AF1271+Y1274*AE1271+Z1274*AF1274+AA1274*AE1274)</f>
        <v>0</v>
      </c>
      <c r="AM1274" s="1">
        <v>0</v>
      </c>
      <c r="AN1274" s="9">
        <f t="shared" ref="AN1274" si="12118">$AN$9*$B1271</f>
        <v>4.651192</v>
      </c>
      <c r="AO1274" s="2">
        <v>1</v>
      </c>
      <c r="AP1274" s="8">
        <v>0</v>
      </c>
      <c r="AR1274" s="1">
        <f t="shared" ref="AR1274" si="12119">AH1274*AM1271+AJ1274*AM1274-AI1274*AN1271-AK1274*AN1274</f>
        <v>0</v>
      </c>
      <c r="AS1274" s="9">
        <f t="shared" ref="AS1274" si="12120">(AH1274*AN1271+AI1274*AM1271+AJ1274*AN1274+AK1274*AM1274)</f>
        <v>189.4016881005461</v>
      </c>
      <c r="AT1274" s="2">
        <f t="shared" ref="AT1274" si="12121">AH1274*AO1271+AJ1274*AO1274-AI1274*AP1271-AK1274*AP1274</f>
        <v>27.970383256480432</v>
      </c>
      <c r="AU1274" s="8">
        <f t="shared" ref="AU1274" si="12122">(AH1274*AP1271+AI1274*AO1271+AJ1274*AP1274+AK1274*AO1274)</f>
        <v>0</v>
      </c>
      <c r="AV1274" s="20"/>
      <c r="AW1274" s="1">
        <v>0</v>
      </c>
      <c r="AX1274" s="9">
        <v>0</v>
      </c>
      <c r="AY1274" s="2">
        <v>1</v>
      </c>
      <c r="AZ1274" s="8">
        <v>0</v>
      </c>
      <c r="BB1274" s="1">
        <f t="shared" ref="BB1274" si="12123">AR1274*AW1271+AT1274*AW1274-AS1274*AX1271-AU1274*AX1274</f>
        <v>0</v>
      </c>
      <c r="BC1274" s="9">
        <f t="shared" ref="BC1274" si="12124">(AR1274*AX1271+AS1274*AW1271+AT1274*AX1274+AU1274*AW1274)</f>
        <v>189.4016881005461</v>
      </c>
      <c r="BD1274" s="2">
        <f t="shared" ref="BD1274" si="12125">AR1274*AY1271+AT1274*AY1274-AS1274*AZ1271-AU1274*AZ1274</f>
        <v>112.17265266628326</v>
      </c>
      <c r="BE1274" s="8">
        <f t="shared" ref="BE1274" si="12126">(AR1274*AZ1271+AS1274*AY1271+AT1274*AZ1274+AU1274*AY1274)</f>
        <v>0</v>
      </c>
      <c r="BG1274" s="1">
        <v>0</v>
      </c>
      <c r="BH1274" s="9">
        <f t="shared" ref="BH1274" si="12127">$BH$9*$B1271</f>
        <v>3.04304</v>
      </c>
      <c r="BI1274" s="2">
        <v>1</v>
      </c>
      <c r="BJ1274" s="8">
        <v>0</v>
      </c>
      <c r="BK1274" s="20"/>
      <c r="BL1274" s="1">
        <f t="shared" ref="BL1274" si="12128">BB1274*BG1271+BD1274*BG1274-BC1274*BH1271-BE1274*BH1274</f>
        <v>0</v>
      </c>
      <c r="BM1274" s="9">
        <f t="shared" ref="BM1274" si="12129">(BB1274*BH1271+BC1274*BG1271+BD1274*BH1274+BE1274*BG1274)</f>
        <v>530.74755707015265</v>
      </c>
      <c r="BN1274" s="2">
        <f t="shared" ref="BN1274" si="12130">BB1274*BI1271+BD1274*BI1274-BC1274*BJ1271-BE1274*BJ1274</f>
        <v>112.17265266628326</v>
      </c>
      <c r="BO1274" s="8">
        <f t="shared" ref="BO1274" si="12131">(BB1274*BJ1271+BC1274*BI1271+BD1274*BJ1274+BE1274*BI1274)</f>
        <v>0</v>
      </c>
      <c r="BP1274" s="20"/>
      <c r="BQ1274" s="18">
        <f t="shared" ref="BQ1274:BQ1337" si="12132">1/$BR$9</f>
        <v>1</v>
      </c>
      <c r="BR1274" s="25">
        <v>0</v>
      </c>
      <c r="BS1274" s="19">
        <v>1</v>
      </c>
      <c r="BT1274" s="24">
        <v>0</v>
      </c>
      <c r="BV1274" s="1">
        <f t="shared" ref="BV1274" si="12133">BL1274*BQ1271+BN1274*BQ1274-BM1274*BR1271-BO1274*BR1274</f>
        <v>112.17265266628326</v>
      </c>
      <c r="BW1274" s="9">
        <f t="shared" ref="BW1274" si="12134">(BL1274*BR1271+BM1274*BQ1271+BN1274*BR1274+BO1274*BQ1274)</f>
        <v>530.74755707015265</v>
      </c>
      <c r="BX1274" s="2">
        <f t="shared" ref="BX1274" si="12135">BL1274*BS1271+BN1274*BS1274-BM1274*BT1271-BO1274*BT1274</f>
        <v>112.17265266628326</v>
      </c>
      <c r="BY1274" s="8">
        <f t="shared" ref="BY1274" si="12136">(BL1274*BT1271+BM1274*BS1271+BN1274*BT1274+BO1274*BS1274)</f>
        <v>0</v>
      </c>
      <c r="CA1274" s="56">
        <f t="shared" ref="CA1274" si="12137">(180/PI())*ATAN(-1*(BW1271+BW1274)/(BV1271+BV1274))</f>
        <v>-66.132361102669336</v>
      </c>
      <c r="CC1274" s="117">
        <f t="shared" ref="CC1274" si="12138">20*LOG(((1-(10^(CA1271/20)^2)*(1-((1-CC1271)/(1+CC1271))^2))^0.5))</f>
        <v>-3.2556283634368933E-5</v>
      </c>
      <c r="CD1274" s="13"/>
      <c r="CE1274" s="33"/>
      <c r="CF1274" s="33"/>
      <c r="CG1274" s="33"/>
      <c r="CH1274" s="33"/>
    </row>
    <row r="1275" spans="2:86" ht="18.600000000000001" customHeight="1"/>
    <row r="1276" spans="2:86" ht="18.600000000000001" customHeight="1" thickBot="1">
      <c r="E1276" s="6" t="s">
        <v>3</v>
      </c>
      <c r="J1276" s="6" t="s">
        <v>5</v>
      </c>
      <c r="O1276" s="6" t="s">
        <v>10</v>
      </c>
      <c r="T1276" s="6" t="s">
        <v>6</v>
      </c>
      <c r="Y1276" s="6" t="s">
        <v>11</v>
      </c>
      <c r="AD1276" s="6" t="s">
        <v>12</v>
      </c>
      <c r="AI1276" s="6" t="s">
        <v>13</v>
      </c>
      <c r="AN1276" s="6" t="s">
        <v>14</v>
      </c>
      <c r="AS1276" s="6" t="s">
        <v>15</v>
      </c>
      <c r="AX1276" s="6" t="s">
        <v>19</v>
      </c>
      <c r="BC1276" s="6" t="s">
        <v>17</v>
      </c>
      <c r="BH1276" s="6" t="s">
        <v>20</v>
      </c>
      <c r="BM1276" s="6" t="s">
        <v>18</v>
      </c>
      <c r="BQ1276" s="26" t="s">
        <v>16</v>
      </c>
      <c r="BR1276" s="26"/>
      <c r="BS1276" s="21"/>
      <c r="BT1276" s="21"/>
      <c r="BU1276" s="21"/>
      <c r="BV1276" s="21"/>
      <c r="BW1276" s="26" t="s">
        <v>21</v>
      </c>
      <c r="BX1276" s="21"/>
      <c r="BY1276" s="21"/>
    </row>
    <row r="1277" spans="2:86" ht="18.600000000000001" customHeight="1" thickBot="1">
      <c r="B1277" s="11"/>
      <c r="D1277" s="266" t="s">
        <v>113</v>
      </c>
      <c r="E1277" s="267"/>
      <c r="F1277" s="268" t="s">
        <v>114</v>
      </c>
      <c r="G1277" s="269"/>
      <c r="H1277" s="237"/>
      <c r="I1277" s="262" t="s">
        <v>0</v>
      </c>
      <c r="J1277" s="263"/>
      <c r="K1277" s="264" t="s">
        <v>1</v>
      </c>
      <c r="L1277" s="265"/>
      <c r="M1277" s="21"/>
      <c r="N1277" s="262" t="s">
        <v>115</v>
      </c>
      <c r="O1277" s="263"/>
      <c r="P1277" s="264" t="s">
        <v>116</v>
      </c>
      <c r="Q1277" s="265"/>
      <c r="R1277" s="21"/>
      <c r="S1277" s="266" t="s">
        <v>117</v>
      </c>
      <c r="T1277" s="267"/>
      <c r="U1277" s="268" t="s">
        <v>118</v>
      </c>
      <c r="V1277" s="269"/>
      <c r="W1277" s="20"/>
      <c r="X1277" s="262" t="s">
        <v>119</v>
      </c>
      <c r="Y1277" s="263"/>
      <c r="Z1277" s="264" t="s">
        <v>120</v>
      </c>
      <c r="AA1277" s="265"/>
      <c r="AB1277" s="20"/>
      <c r="AC1277" s="262" t="s">
        <v>121</v>
      </c>
      <c r="AD1277" s="263"/>
      <c r="AE1277" s="264" t="s">
        <v>7</v>
      </c>
      <c r="AF1277" s="265"/>
      <c r="AG1277" s="20"/>
      <c r="AH1277" s="262" t="s">
        <v>122</v>
      </c>
      <c r="AI1277" s="263"/>
      <c r="AJ1277" s="264" t="s">
        <v>123</v>
      </c>
      <c r="AK1277" s="265"/>
      <c r="AL1277" s="20"/>
      <c r="AM1277" s="266" t="s">
        <v>124</v>
      </c>
      <c r="AN1277" s="267"/>
      <c r="AO1277" s="268" t="s">
        <v>125</v>
      </c>
      <c r="AP1277" s="269"/>
      <c r="AQ1277" s="21"/>
      <c r="AR1277" s="262" t="s">
        <v>126</v>
      </c>
      <c r="AS1277" s="263"/>
      <c r="AT1277" s="264" t="s">
        <v>2</v>
      </c>
      <c r="AU1277" s="265"/>
      <c r="AV1277" s="41"/>
      <c r="AW1277" s="262" t="s">
        <v>127</v>
      </c>
      <c r="AX1277" s="263"/>
      <c r="AY1277" s="264" t="s">
        <v>128</v>
      </c>
      <c r="AZ1277" s="265"/>
      <c r="BA1277" s="20"/>
      <c r="BB1277" s="262" t="s">
        <v>129</v>
      </c>
      <c r="BC1277" s="263"/>
      <c r="BD1277" s="264" t="s">
        <v>130</v>
      </c>
      <c r="BE1277" s="265"/>
      <c r="BF1277" s="41"/>
      <c r="BG1277" s="266" t="s">
        <v>131</v>
      </c>
      <c r="BH1277" s="267"/>
      <c r="BI1277" s="268" t="s">
        <v>132</v>
      </c>
      <c r="BJ1277" s="269"/>
      <c r="BK1277" s="41"/>
      <c r="BL1277" s="262" t="s">
        <v>133</v>
      </c>
      <c r="BM1277" s="263"/>
      <c r="BN1277" s="264" t="s">
        <v>134</v>
      </c>
      <c r="BO1277" s="265"/>
      <c r="BP1277" s="41"/>
      <c r="BQ1277" s="262" t="s">
        <v>135</v>
      </c>
      <c r="BR1277" s="263"/>
      <c r="BS1277" s="264" t="s">
        <v>136</v>
      </c>
      <c r="BT1277" s="265"/>
      <c r="BU1277" s="20"/>
      <c r="BV1277" s="262" t="s">
        <v>137</v>
      </c>
      <c r="BW1277" s="263"/>
      <c r="BX1277" s="264" t="s">
        <v>138</v>
      </c>
      <c r="BY1277" s="265"/>
      <c r="CA1277" s="27" t="s">
        <v>8</v>
      </c>
      <c r="CC1277" s="113" t="s">
        <v>74</v>
      </c>
      <c r="CD1277" s="13"/>
      <c r="CE1277" s="33"/>
      <c r="CF1277" s="33"/>
      <c r="CG1277" s="33"/>
      <c r="CH1277" s="33"/>
    </row>
    <row r="1278" spans="2:86" ht="18.600000000000001" customHeight="1" thickTop="1" thickBot="1">
      <c r="B1278" s="37">
        <v>3.66</v>
      </c>
      <c r="D1278" s="1">
        <v>1</v>
      </c>
      <c r="E1278" s="7">
        <v>0</v>
      </c>
      <c r="F1278" s="2">
        <v>0</v>
      </c>
      <c r="G1278" s="8">
        <v>0</v>
      </c>
      <c r="I1278" s="1">
        <v>1</v>
      </c>
      <c r="J1278" s="9">
        <v>0</v>
      </c>
      <c r="K1278" s="2">
        <v>0</v>
      </c>
      <c r="L1278" s="8">
        <f t="shared" ref="L1278:L1341" si="12139">IF(0=(1-$J$9*$K$9*$B1278^2),10^18,$B1278*$K$9/(1-$J$9*$K$9*$B1278^2))</f>
        <v>-2.0791005468635482</v>
      </c>
      <c r="N1278" s="1">
        <f t="shared" ref="N1278" si="12140">D1278*I1278+F1278*I1281-E1278*J1278-G1278*J1281</f>
        <v>1</v>
      </c>
      <c r="O1278" s="9">
        <f t="shared" ref="O1278" si="12141">(D1278*J1278+E1278*I1278+F1278*J1281+G1278*I1281)</f>
        <v>0</v>
      </c>
      <c r="P1278" s="2">
        <f t="shared" ref="P1278" si="12142">D1278*K1278+F1278*K1281-E1278*L1278-G1278*L1281</f>
        <v>0</v>
      </c>
      <c r="Q1278" s="8">
        <f t="shared" ref="Q1278" si="12143">(D1278*L1278+E1278*K1278+F1278*L1281+G1278*K1281)</f>
        <v>-2.0791005468635482</v>
      </c>
      <c r="S1278" s="1">
        <v>1</v>
      </c>
      <c r="T1278" s="7">
        <v>0</v>
      </c>
      <c r="U1278" s="2">
        <v>0</v>
      </c>
      <c r="V1278" s="8">
        <v>0</v>
      </c>
      <c r="X1278" s="1">
        <f t="shared" ref="X1278" si="12144">N1278*S1278+P1278*S1281-O1278*T1278-Q1278*T1281</f>
        <v>12.500249442698063</v>
      </c>
      <c r="Y1278" s="9">
        <f t="shared" ref="Y1278" si="12145">(N1278*T1278+O1278*S1278+P1278*T1281+Q1278*S1281)</f>
        <v>0</v>
      </c>
      <c r="Z1278" s="2">
        <f t="shared" ref="Z1278" si="12146">N1278*U1278+P1278*U1281-O1278*V1278-Q1278*V1281</f>
        <v>0</v>
      </c>
      <c r="AA1278" s="8">
        <f t="shared" ref="AA1278" si="12147">(N1278*V1278+O1278*U1278+P1278*V1281+Q1278*U1281)</f>
        <v>-2.0791005468635482</v>
      </c>
      <c r="AB1278" s="20"/>
      <c r="AC1278" s="1">
        <v>1</v>
      </c>
      <c r="AD1278" s="9">
        <v>0</v>
      </c>
      <c r="AE1278" s="2">
        <v>0</v>
      </c>
      <c r="AF1278" s="8">
        <f t="shared" ref="AF1278:AF1341" si="12148">IF(0=(1-$AE$9*$AD$9*$B1278^2),10^18,$B1278*$AE$9/(1-$AE$9*$AD$9*$B1278^2))</f>
        <v>-0.30094387518039445</v>
      </c>
      <c r="AH1278" s="1">
        <f t="shared" ref="AH1278" si="12149">X1278*AC1278+Z1278*AC1281-Y1278*AD1278-AA1278*AD1281</f>
        <v>12.500249442698063</v>
      </c>
      <c r="AI1278" s="9">
        <f t="shared" ref="AI1278" si="12150">(X1278*AD1278+Y1278*AC1278+Z1278*AD1281+AA1278*AC1281)</f>
        <v>0</v>
      </c>
      <c r="AJ1278" s="2">
        <f t="shared" ref="AJ1278" si="12151">X1278*AE1278+Z1278*AE1281-Y1278*AF1278-AA1278*AF1281</f>
        <v>0</v>
      </c>
      <c r="AK1278" s="8">
        <f t="shared" ref="AK1278" si="12152">(X1278*AF1278+Y1278*AE1278+Z1278*AF1281+AA1278*AE1281)</f>
        <v>-5.840974054870669</v>
      </c>
      <c r="AM1278" s="1">
        <v>1</v>
      </c>
      <c r="AN1278" s="7">
        <v>0</v>
      </c>
      <c r="AO1278" s="2">
        <v>0</v>
      </c>
      <c r="AP1278" s="8">
        <v>0</v>
      </c>
      <c r="AR1278" s="1">
        <f t="shared" ref="AR1278" si="12153">AH1278*AM1278+AJ1278*AM1281-AI1278*AN1278-AK1278*AN1281</f>
        <v>39.817013171866364</v>
      </c>
      <c r="AS1278" s="9">
        <f t="shared" ref="AS1278" si="12154">(AH1278*AN1278+AI1278*AM1278+AJ1278*AN1281+AK1278*AM1281)</f>
        <v>0</v>
      </c>
      <c r="AT1278" s="2">
        <f t="shared" ref="AT1278" si="12155">AH1278*AO1278+AJ1278*AO1281-AI1278*AP1278-AK1278*AP1281</f>
        <v>0</v>
      </c>
      <c r="AU1278" s="8">
        <f t="shared" ref="AU1278" si="12156">(AH1278*AP1278+AI1278*AO1278+AJ1278*AP1281+AK1278*AO1281)</f>
        <v>-5.840974054870669</v>
      </c>
      <c r="AV1278" s="20"/>
      <c r="AW1278" s="1">
        <v>1</v>
      </c>
      <c r="AX1278" s="9">
        <v>0</v>
      </c>
      <c r="AY1278" s="2">
        <v>0</v>
      </c>
      <c r="AZ1278" s="8">
        <f t="shared" ref="AZ1278:AZ1341" si="12157">IF(0=(1-$AX$9*$AY$9*$B1278^2),10^18,$B1278*$AY$9/(1-$AX$9*$AY$9*$B1278^2))</f>
        <v>-0.44140752968870384</v>
      </c>
      <c r="BB1278" s="1">
        <f t="shared" ref="BB1278" si="12158">AR1278*AW1278+AT1278*AW1281-AS1278*AX1278-AU1278*AX1281</f>
        <v>39.817013171866364</v>
      </c>
      <c r="BC1278" s="9">
        <f t="shared" ref="BC1278" si="12159">(AR1278*AX1278+AS1278*AW1278+AT1278*AX1281+AU1278*AW1281)</f>
        <v>0</v>
      </c>
      <c r="BD1278" s="2">
        <f t="shared" ref="BD1278" si="12160">AR1278*AY1278+AT1278*AY1281-AS1278*AZ1278-AU1278*AZ1281</f>
        <v>0</v>
      </c>
      <c r="BE1278" s="8">
        <f t="shared" ref="BE1278" si="12161">(AR1278*AZ1278+AS1278*AY1278+AT1278*AZ1281+AU1278*AY1281)</f>
        <v>-23.416503478646781</v>
      </c>
      <c r="BG1278" s="1">
        <v>1</v>
      </c>
      <c r="BH1278" s="7">
        <v>0</v>
      </c>
      <c r="BI1278" s="2">
        <v>0</v>
      </c>
      <c r="BJ1278" s="8">
        <v>0</v>
      </c>
      <c r="BK1278" s="20"/>
      <c r="BL1278" s="1">
        <f t="shared" ref="BL1278" si="12162">BB1278*BG1278+BD1278*BG1281-BC1278*BH1278-BE1278*BH1281</f>
        <v>111.46589385569064</v>
      </c>
      <c r="BM1278" s="9">
        <f t="shared" ref="BM1278" si="12163">(BB1278*BH1278+BC1278*BG1278+BD1278*BH1281+BE1278*BG1281)</f>
        <v>0</v>
      </c>
      <c r="BN1278" s="2">
        <f t="shared" ref="BN1278" si="12164">BB1278*BI1278+BD1278*BI1281-BC1278*BJ1278-BE1278*BJ1281</f>
        <v>0</v>
      </c>
      <c r="BO1278" s="8">
        <f t="shared" ref="BO1278" si="12165">(BB1278*BJ1278+BC1278*BI1278+BD1278*BJ1281+BE1278*BI1281)</f>
        <v>-23.416503478646781</v>
      </c>
      <c r="BP1278" s="20"/>
      <c r="BQ1278" s="16">
        <v>1</v>
      </c>
      <c r="BR1278" s="23">
        <v>0</v>
      </c>
      <c r="BS1278" s="14">
        <v>0</v>
      </c>
      <c r="BT1278" s="22">
        <v>0</v>
      </c>
      <c r="BV1278" s="1">
        <f t="shared" ref="BV1278" si="12166">BL1278*BQ1278+BN1278*BQ1281-BM1278*BR1278-BO1278*BR1281</f>
        <v>111.46589385569064</v>
      </c>
      <c r="BW1278" s="9">
        <f t="shared" ref="BW1278" si="12167">(BL1278*BR1278+BM1278*BQ1278+BN1278*BR1281+BO1278*BQ1281)</f>
        <v>-23.416503478646781</v>
      </c>
      <c r="BX1278" s="2">
        <f t="shared" ref="BX1278" si="12168">BL1278*BS1278+BN1278*BS1281-BM1278*BT1278-BO1278*BT1281</f>
        <v>0</v>
      </c>
      <c r="BY1278" s="8">
        <f t="shared" ref="BY1278" si="12169">(BL1278*BT1278+BM1278*BS1278+BN1278*BT1281+BO1278*BS1281)</f>
        <v>-23.416503478646781</v>
      </c>
      <c r="CA1278" s="28">
        <f t="shared" ref="CA1278" si="12170">20*LOG(((1+$BR$9)/$BR$9)/((BV1278+BV1281)^2+(BW1278+BW1281)^2)^0.5)</f>
        <v>-48.848989799997511</v>
      </c>
      <c r="CC1278" s="114">
        <f t="shared" ref="CC1278" si="12171">((BV1278^2+BW1278^2)^0.5)/((BV1281^2+BW1281^2)^0.5)</f>
        <v>0.21009772939356569</v>
      </c>
      <c r="CD1278" s="13"/>
      <c r="CE1278" s="33"/>
      <c r="CF1278" s="33"/>
      <c r="CG1278" s="33"/>
      <c r="CH1278" s="33"/>
    </row>
    <row r="1279" spans="2:86" ht="18.600000000000001" customHeight="1" thickBot="1">
      <c r="D1279" s="3"/>
      <c r="G1279" s="4"/>
      <c r="I1279" s="3"/>
      <c r="L1279" s="4"/>
      <c r="N1279" s="3"/>
      <c r="Q1279" s="4"/>
      <c r="S1279" s="3"/>
      <c r="V1279" s="4"/>
      <c r="X1279" s="3"/>
      <c r="AA1279" s="4"/>
      <c r="AC1279" s="3"/>
      <c r="AF1279" s="4"/>
      <c r="AH1279" s="3"/>
      <c r="AK1279" s="4"/>
      <c r="AM1279" s="3"/>
      <c r="AP1279" s="4"/>
      <c r="AR1279" s="3"/>
      <c r="AU1279" s="4"/>
      <c r="AW1279" s="3"/>
      <c r="AZ1279" s="4"/>
      <c r="BB1279" s="3"/>
      <c r="BE1279" s="4"/>
      <c r="BG1279" s="3"/>
      <c r="BJ1279" s="4"/>
      <c r="BL1279" s="3"/>
      <c r="BO1279" s="4"/>
      <c r="BQ1279" s="16"/>
      <c r="BR1279" s="14"/>
      <c r="BS1279" s="14"/>
      <c r="BT1279" s="17"/>
      <c r="BV1279" s="3"/>
      <c r="BY1279" s="4"/>
      <c r="CC1279" s="115"/>
      <c r="CD1279" s="13"/>
      <c r="CE1279" s="33"/>
      <c r="CF1279" s="33"/>
      <c r="CG1279" s="33"/>
      <c r="CH1279" s="33"/>
    </row>
    <row r="1280" spans="2:86" ht="18.600000000000001" customHeight="1" thickBot="1">
      <c r="D1280" s="271" t="s">
        <v>141</v>
      </c>
      <c r="E1280" s="272"/>
      <c r="F1280" s="273" t="s">
        <v>142</v>
      </c>
      <c r="G1280" s="274"/>
      <c r="H1280" s="237"/>
      <c r="I1280" s="271" t="s">
        <v>143</v>
      </c>
      <c r="J1280" s="272"/>
      <c r="K1280" s="273" t="s">
        <v>144</v>
      </c>
      <c r="L1280" s="274"/>
      <c r="N1280" s="262" t="s">
        <v>145</v>
      </c>
      <c r="O1280" s="263"/>
      <c r="P1280" s="264" t="s">
        <v>146</v>
      </c>
      <c r="Q1280" s="265"/>
      <c r="S1280" s="271" t="s">
        <v>147</v>
      </c>
      <c r="T1280" s="272"/>
      <c r="U1280" s="273" t="s">
        <v>148</v>
      </c>
      <c r="V1280" s="274"/>
      <c r="W1280" s="20"/>
      <c r="X1280" s="262" t="s">
        <v>149</v>
      </c>
      <c r="Y1280" s="263"/>
      <c r="Z1280" s="264" t="s">
        <v>150</v>
      </c>
      <c r="AA1280" s="265"/>
      <c r="AB1280" s="20"/>
      <c r="AC1280" s="271" t="s">
        <v>151</v>
      </c>
      <c r="AD1280" s="272"/>
      <c r="AE1280" s="273" t="s">
        <v>152</v>
      </c>
      <c r="AF1280" s="274"/>
      <c r="AG1280" s="20"/>
      <c r="AH1280" s="262" t="s">
        <v>153</v>
      </c>
      <c r="AI1280" s="263"/>
      <c r="AJ1280" s="264" t="s">
        <v>154</v>
      </c>
      <c r="AK1280" s="265"/>
      <c r="AL1280" s="20"/>
      <c r="AM1280" s="271" t="s">
        <v>155</v>
      </c>
      <c r="AN1280" s="272"/>
      <c r="AO1280" s="273" t="s">
        <v>156</v>
      </c>
      <c r="AP1280" s="274"/>
      <c r="AR1280" s="262" t="s">
        <v>157</v>
      </c>
      <c r="AS1280" s="263"/>
      <c r="AT1280" s="264" t="s">
        <v>158</v>
      </c>
      <c r="AU1280" s="265"/>
      <c r="AV1280" s="41"/>
      <c r="AW1280" s="271" t="s">
        <v>159</v>
      </c>
      <c r="AX1280" s="272"/>
      <c r="AY1280" s="273" t="s">
        <v>160</v>
      </c>
      <c r="AZ1280" s="274"/>
      <c r="BA1280" s="20"/>
      <c r="BB1280" s="262" t="s">
        <v>161</v>
      </c>
      <c r="BC1280" s="263"/>
      <c r="BD1280" s="264" t="s">
        <v>162</v>
      </c>
      <c r="BE1280" s="265"/>
      <c r="BF1280" s="41"/>
      <c r="BG1280" s="271" t="s">
        <v>163</v>
      </c>
      <c r="BH1280" s="272"/>
      <c r="BI1280" s="273" t="s">
        <v>164</v>
      </c>
      <c r="BJ1280" s="274"/>
      <c r="BK1280" s="41"/>
      <c r="BL1280" s="262" t="s">
        <v>165</v>
      </c>
      <c r="BM1280" s="263"/>
      <c r="BN1280" s="264" t="s">
        <v>166</v>
      </c>
      <c r="BO1280" s="265"/>
      <c r="BP1280" s="41"/>
      <c r="BQ1280" s="271" t="s">
        <v>167</v>
      </c>
      <c r="BR1280" s="272"/>
      <c r="BS1280" s="273" t="s">
        <v>168</v>
      </c>
      <c r="BT1280" s="274"/>
      <c r="BU1280" s="20"/>
      <c r="BV1280" s="262" t="s">
        <v>169</v>
      </c>
      <c r="BW1280" s="263"/>
      <c r="BX1280" s="264" t="s">
        <v>170</v>
      </c>
      <c r="BY1280" s="265"/>
      <c r="CA1280" s="55" t="s">
        <v>35</v>
      </c>
      <c r="CC1280" s="116" t="s">
        <v>75</v>
      </c>
      <c r="CD1280" s="13"/>
      <c r="CE1280" s="33"/>
      <c r="CF1280" s="33"/>
      <c r="CG1280" s="33"/>
      <c r="CH1280" s="33"/>
    </row>
    <row r="1281" spans="2:86" ht="18.600000000000001" customHeight="1" thickTop="1" thickBot="1">
      <c r="D1281" s="1">
        <v>0</v>
      </c>
      <c r="E1281" s="9">
        <f t="shared" ref="E1281" si="12172">$E$9*$B1278</f>
        <v>4.3070880000000002</v>
      </c>
      <c r="F1281" s="2">
        <v>1</v>
      </c>
      <c r="G1281" s="8">
        <v>0</v>
      </c>
      <c r="I1281" s="1">
        <v>0</v>
      </c>
      <c r="J1281" s="9">
        <v>0</v>
      </c>
      <c r="K1281" s="2">
        <v>1</v>
      </c>
      <c r="L1281" s="8">
        <v>0</v>
      </c>
      <c r="N1281" s="1">
        <f t="shared" ref="N1281" si="12173">D1281*I1278+F1281*I1281-E1281*J1278-G1281*J1281</f>
        <v>0</v>
      </c>
      <c r="O1281" s="9">
        <f t="shared" ref="O1281" si="12174">(D1281*J1278+E1281*I1278+F1281*J1281+G1281*I1281)</f>
        <v>4.3070880000000002</v>
      </c>
      <c r="P1281" s="2">
        <f t="shared" ref="P1281" si="12175">D1281*K1278+F1281*K1281-E1281*L1278-G1281*L1281</f>
        <v>9.9548690161894271</v>
      </c>
      <c r="Q1281" s="8">
        <f t="shared" ref="Q1281" si="12176">(D1281*L1278+E1281*K1278+F1281*L1281+G1281*K1281)</f>
        <v>0</v>
      </c>
      <c r="S1281" s="1">
        <v>0</v>
      </c>
      <c r="T1281" s="9">
        <f t="shared" ref="T1281" si="12177">$T$9*$B1278</f>
        <v>5.5313580000000009</v>
      </c>
      <c r="U1281" s="2">
        <v>1</v>
      </c>
      <c r="V1281" s="8">
        <v>0</v>
      </c>
      <c r="X1281" s="1">
        <f t="shared" ref="X1281" si="12178">N1281*S1278+P1281*S1281-O1281*T1278-Q1281*T1281</f>
        <v>0</v>
      </c>
      <c r="Y1281" s="9">
        <f t="shared" ref="Y1281" si="12179">(N1281*T1278+O1281*S1278+P1281*T1281+Q1281*S1281)</f>
        <v>59.371032371651523</v>
      </c>
      <c r="Z1281" s="2">
        <f t="shared" ref="Z1281" si="12180">N1281*U1278+P1281*U1281-O1281*V1278-Q1281*V1281</f>
        <v>9.9548690161894271</v>
      </c>
      <c r="AA1281" s="8">
        <f t="shared" ref="AA1281" si="12181">(N1281*V1278+O1281*U1278+P1281*V1281+Q1281*U1281)</f>
        <v>0</v>
      </c>
      <c r="AB1281" s="20"/>
      <c r="AC1281" s="1">
        <v>0</v>
      </c>
      <c r="AD1281" s="9">
        <v>0</v>
      </c>
      <c r="AE1281" s="2">
        <v>1</v>
      </c>
      <c r="AF1281" s="8">
        <v>0</v>
      </c>
      <c r="AH1281" s="1">
        <f t="shared" ref="AH1281" si="12182">X1281*AC1278+Z1281*AC1281-Y1281*AD1278-AA1281*AD1281</f>
        <v>0</v>
      </c>
      <c r="AI1281" s="9">
        <f t="shared" ref="AI1281" si="12183">(X1281*AD1278+Y1281*AC1278+Z1281*AD1281+AA1281*AC1281)</f>
        <v>59.371032371651523</v>
      </c>
      <c r="AJ1281" s="2">
        <f t="shared" ref="AJ1281" si="12184">X1281*AE1278+Z1281*AE1281-Y1281*AF1278-AA1281*AF1281</f>
        <v>27.822217571574882</v>
      </c>
      <c r="AK1281" s="8">
        <f t="shared" ref="AK1281" si="12185">(X1281*AF1278+Y1281*AE1278+Z1281*AF1281+AA1281*AE1281)</f>
        <v>0</v>
      </c>
      <c r="AM1281" s="1">
        <v>0</v>
      </c>
      <c r="AN1281" s="9">
        <f t="shared" ref="AN1281" si="12186">$AN$9*$B1278</f>
        <v>4.6767480000000008</v>
      </c>
      <c r="AO1281" s="2">
        <v>1</v>
      </c>
      <c r="AP1281" s="8">
        <v>0</v>
      </c>
      <c r="AR1281" s="1">
        <f t="shared" ref="AR1281" si="12187">AH1281*AM1278+AJ1281*AM1281-AI1281*AN1278-AK1281*AN1281</f>
        <v>0</v>
      </c>
      <c r="AS1281" s="9">
        <f t="shared" ref="AS1281" si="12188">(AH1281*AN1278+AI1281*AM1278+AJ1281*AN1281+AK1281*AM1281)</f>
        <v>189.48853275507923</v>
      </c>
      <c r="AT1281" s="2">
        <f t="shared" ref="AT1281" si="12189">AH1281*AO1278+AJ1281*AO1281-AI1281*AP1278-AK1281*AP1281</f>
        <v>27.822217571574882</v>
      </c>
      <c r="AU1281" s="8">
        <f t="shared" ref="AU1281" si="12190">(AH1281*AP1278+AI1281*AO1278+AJ1281*AP1281+AK1281*AO1281)</f>
        <v>0</v>
      </c>
      <c r="AV1281" s="20"/>
      <c r="AW1281" s="1">
        <v>0</v>
      </c>
      <c r="AX1281" s="9">
        <v>0</v>
      </c>
      <c r="AY1281" s="2">
        <v>1</v>
      </c>
      <c r="AZ1281" s="8">
        <v>0</v>
      </c>
      <c r="BB1281" s="1">
        <f t="shared" ref="BB1281" si="12191">AR1281*AW1278+AT1281*AW1281-AS1281*AX1278-AU1281*AX1281</f>
        <v>0</v>
      </c>
      <c r="BC1281" s="9">
        <f t="shared" ref="BC1281" si="12192">(AR1281*AX1278+AS1281*AW1278+AT1281*AX1281+AU1281*AW1281)</f>
        <v>189.48853275507923</v>
      </c>
      <c r="BD1281" s="2">
        <f t="shared" ref="BD1281" si="12193">AR1281*AY1278+AT1281*AY1281-AS1281*AZ1278-AU1281*AZ1281</f>
        <v>111.46388271933145</v>
      </c>
      <c r="BE1281" s="8">
        <f t="shared" ref="BE1281" si="12194">(AR1281*AZ1278+AS1281*AY1278+AT1281*AZ1281+AU1281*AY1281)</f>
        <v>0</v>
      </c>
      <c r="BG1281" s="1">
        <v>0</v>
      </c>
      <c r="BH1281" s="9">
        <f t="shared" ref="BH1281" si="12195">$BH$9*$B1278</f>
        <v>3.0597599999999998</v>
      </c>
      <c r="BI1281" s="2">
        <v>1</v>
      </c>
      <c r="BJ1281" s="8">
        <v>0</v>
      </c>
      <c r="BK1281" s="20"/>
      <c r="BL1281" s="1">
        <f t="shared" ref="BL1281" si="12196">BB1281*BG1278+BD1281*BG1281-BC1281*BH1278-BE1281*BH1281</f>
        <v>0</v>
      </c>
      <c r="BM1281" s="9">
        <f t="shared" ref="BM1281" si="12197">(BB1281*BH1278+BC1281*BG1278+BD1281*BH1281+BE1281*BG1281)</f>
        <v>530.54126254438074</v>
      </c>
      <c r="BN1281" s="2">
        <f t="shared" ref="BN1281" si="12198">BB1281*BI1278+BD1281*BI1281-BC1281*BJ1278-BE1281*BJ1281</f>
        <v>111.46388271933145</v>
      </c>
      <c r="BO1281" s="8">
        <f t="shared" ref="BO1281" si="12199">(BB1281*BJ1278+BC1281*BI1278+BD1281*BJ1281+BE1281*BI1281)</f>
        <v>0</v>
      </c>
      <c r="BP1281" s="20"/>
      <c r="BQ1281" s="18">
        <f t="shared" ref="BQ1281:BQ1344" si="12200">1/$BR$9</f>
        <v>1</v>
      </c>
      <c r="BR1281" s="25">
        <v>0</v>
      </c>
      <c r="BS1281" s="19">
        <v>1</v>
      </c>
      <c r="BT1281" s="24">
        <v>0</v>
      </c>
      <c r="BV1281" s="1">
        <f t="shared" ref="BV1281" si="12201">BL1281*BQ1278+BN1281*BQ1281-BM1281*BR1278-BO1281*BR1281</f>
        <v>111.46388271933145</v>
      </c>
      <c r="BW1281" s="9">
        <f t="shared" ref="BW1281" si="12202">(BL1281*BR1278+BM1281*BQ1278+BN1281*BR1281+BO1281*BQ1281)</f>
        <v>530.54126254438074</v>
      </c>
      <c r="BX1281" s="2">
        <f t="shared" ref="BX1281" si="12203">BL1281*BS1278+BN1281*BS1281-BM1281*BT1278-BO1281*BT1281</f>
        <v>111.46388271933145</v>
      </c>
      <c r="BY1281" s="8">
        <f t="shared" ref="BY1281" si="12204">(BL1281*BT1278+BM1281*BS1278+BN1281*BT1281+BO1281*BS1281)</f>
        <v>0</v>
      </c>
      <c r="CA1281" s="56">
        <f t="shared" ref="CA1281" si="12205">(180/PI())*ATAN(-1*(BW1278+BW1281)/(BV1278+BV1281))</f>
        <v>-66.269924034092355</v>
      </c>
      <c r="CC1281" s="117">
        <f t="shared" ref="CC1281" si="12206">20*LOG(((1-(10^(CA1278/20)^2)*(1-((1-CC1278)/(1+CC1278))^2))^0.5))</f>
        <v>-3.2488331942790608E-5</v>
      </c>
      <c r="CD1281" s="13"/>
      <c r="CE1281" s="33"/>
      <c r="CF1281" s="33"/>
      <c r="CG1281" s="33"/>
      <c r="CH1281" s="33"/>
    </row>
    <row r="1282" spans="2:86" ht="18.600000000000001" customHeight="1"/>
    <row r="1283" spans="2:86" ht="18.600000000000001" customHeight="1" thickBot="1">
      <c r="E1283" s="6" t="s">
        <v>3</v>
      </c>
      <c r="J1283" s="6" t="s">
        <v>5</v>
      </c>
      <c r="O1283" s="6" t="s">
        <v>10</v>
      </c>
      <c r="T1283" s="6" t="s">
        <v>6</v>
      </c>
      <c r="Y1283" s="6" t="s">
        <v>11</v>
      </c>
      <c r="AD1283" s="6" t="s">
        <v>12</v>
      </c>
      <c r="AI1283" s="6" t="s">
        <v>13</v>
      </c>
      <c r="AN1283" s="6" t="s">
        <v>14</v>
      </c>
      <c r="AS1283" s="6" t="s">
        <v>15</v>
      </c>
      <c r="AX1283" s="6" t="s">
        <v>19</v>
      </c>
      <c r="BC1283" s="6" t="s">
        <v>17</v>
      </c>
      <c r="BH1283" s="6" t="s">
        <v>20</v>
      </c>
      <c r="BM1283" s="6" t="s">
        <v>18</v>
      </c>
      <c r="BQ1283" s="26" t="s">
        <v>16</v>
      </c>
      <c r="BR1283" s="26"/>
      <c r="BS1283" s="21"/>
      <c r="BT1283" s="21"/>
      <c r="BU1283" s="21"/>
      <c r="BV1283" s="21"/>
      <c r="BW1283" s="26" t="s">
        <v>21</v>
      </c>
      <c r="BX1283" s="21"/>
      <c r="BY1283" s="21"/>
    </row>
    <row r="1284" spans="2:86" ht="18.600000000000001" customHeight="1" thickBot="1">
      <c r="B1284" s="11"/>
      <c r="D1284" s="266" t="s">
        <v>113</v>
      </c>
      <c r="E1284" s="267"/>
      <c r="F1284" s="268" t="s">
        <v>114</v>
      </c>
      <c r="G1284" s="269"/>
      <c r="H1284" s="237"/>
      <c r="I1284" s="262" t="s">
        <v>0</v>
      </c>
      <c r="J1284" s="263"/>
      <c r="K1284" s="264" t="s">
        <v>1</v>
      </c>
      <c r="L1284" s="265"/>
      <c r="M1284" s="21"/>
      <c r="N1284" s="262" t="s">
        <v>115</v>
      </c>
      <c r="O1284" s="263"/>
      <c r="P1284" s="264" t="s">
        <v>116</v>
      </c>
      <c r="Q1284" s="265"/>
      <c r="R1284" s="21"/>
      <c r="S1284" s="266" t="s">
        <v>117</v>
      </c>
      <c r="T1284" s="267"/>
      <c r="U1284" s="268" t="s">
        <v>118</v>
      </c>
      <c r="V1284" s="269"/>
      <c r="W1284" s="20"/>
      <c r="X1284" s="262" t="s">
        <v>119</v>
      </c>
      <c r="Y1284" s="263"/>
      <c r="Z1284" s="264" t="s">
        <v>120</v>
      </c>
      <c r="AA1284" s="265"/>
      <c r="AB1284" s="20"/>
      <c r="AC1284" s="262" t="s">
        <v>121</v>
      </c>
      <c r="AD1284" s="263"/>
      <c r="AE1284" s="264" t="s">
        <v>7</v>
      </c>
      <c r="AF1284" s="265"/>
      <c r="AG1284" s="20"/>
      <c r="AH1284" s="262" t="s">
        <v>122</v>
      </c>
      <c r="AI1284" s="263"/>
      <c r="AJ1284" s="264" t="s">
        <v>123</v>
      </c>
      <c r="AK1284" s="265"/>
      <c r="AL1284" s="20"/>
      <c r="AM1284" s="266" t="s">
        <v>124</v>
      </c>
      <c r="AN1284" s="267"/>
      <c r="AO1284" s="268" t="s">
        <v>125</v>
      </c>
      <c r="AP1284" s="269"/>
      <c r="AQ1284" s="21"/>
      <c r="AR1284" s="262" t="s">
        <v>126</v>
      </c>
      <c r="AS1284" s="263"/>
      <c r="AT1284" s="264" t="s">
        <v>2</v>
      </c>
      <c r="AU1284" s="265"/>
      <c r="AV1284" s="41"/>
      <c r="AW1284" s="262" t="s">
        <v>127</v>
      </c>
      <c r="AX1284" s="263"/>
      <c r="AY1284" s="264" t="s">
        <v>128</v>
      </c>
      <c r="AZ1284" s="265"/>
      <c r="BA1284" s="20"/>
      <c r="BB1284" s="262" t="s">
        <v>129</v>
      </c>
      <c r="BC1284" s="263"/>
      <c r="BD1284" s="264" t="s">
        <v>130</v>
      </c>
      <c r="BE1284" s="265"/>
      <c r="BF1284" s="41"/>
      <c r="BG1284" s="266" t="s">
        <v>131</v>
      </c>
      <c r="BH1284" s="267"/>
      <c r="BI1284" s="268" t="s">
        <v>132</v>
      </c>
      <c r="BJ1284" s="269"/>
      <c r="BK1284" s="41"/>
      <c r="BL1284" s="262" t="s">
        <v>133</v>
      </c>
      <c r="BM1284" s="263"/>
      <c r="BN1284" s="264" t="s">
        <v>134</v>
      </c>
      <c r="BO1284" s="265"/>
      <c r="BP1284" s="41"/>
      <c r="BQ1284" s="262" t="s">
        <v>135</v>
      </c>
      <c r="BR1284" s="263"/>
      <c r="BS1284" s="264" t="s">
        <v>136</v>
      </c>
      <c r="BT1284" s="265"/>
      <c r="BU1284" s="20"/>
      <c r="BV1284" s="262" t="s">
        <v>137</v>
      </c>
      <c r="BW1284" s="263"/>
      <c r="BX1284" s="264" t="s">
        <v>138</v>
      </c>
      <c r="BY1284" s="265"/>
      <c r="CA1284" s="27" t="s">
        <v>8</v>
      </c>
      <c r="CC1284" s="113" t="s">
        <v>74</v>
      </c>
      <c r="CD1284" s="13"/>
      <c r="CE1284" s="33"/>
      <c r="CF1284" s="33"/>
      <c r="CG1284" s="33"/>
      <c r="CH1284" s="33"/>
    </row>
    <row r="1285" spans="2:86" ht="18.600000000000001" customHeight="1" thickTop="1" thickBot="1">
      <c r="B1285" s="37">
        <v>3.68</v>
      </c>
      <c r="D1285" s="1">
        <v>1</v>
      </c>
      <c r="E1285" s="7">
        <v>0</v>
      </c>
      <c r="F1285" s="2">
        <v>0</v>
      </c>
      <c r="G1285" s="8">
        <v>0</v>
      </c>
      <c r="I1285" s="1">
        <v>1</v>
      </c>
      <c r="J1285" s="9">
        <v>0</v>
      </c>
      <c r="K1285" s="2">
        <v>0</v>
      </c>
      <c r="L1285" s="8">
        <f t="shared" ref="L1285:L1348" si="12207">IF(0=(1-$J$9*$K$9*$B1285^2),10^18,$B1285*$K$9/(1-$J$9*$K$9*$B1285^2))</f>
        <v>-2.0571977640217369</v>
      </c>
      <c r="N1285" s="1">
        <f t="shared" ref="N1285" si="12208">D1285*I1285+F1285*I1288-E1285*J1285-G1285*J1288</f>
        <v>1</v>
      </c>
      <c r="O1285" s="9">
        <f t="shared" ref="O1285" si="12209">(D1285*J1285+E1285*I1285+F1285*J1288+G1285*I1288)</f>
        <v>0</v>
      </c>
      <c r="P1285" s="2">
        <f t="shared" ref="P1285" si="12210">D1285*K1285+F1285*K1288-E1285*L1285-G1285*L1288</f>
        <v>0</v>
      </c>
      <c r="Q1285" s="8">
        <f t="shared" ref="Q1285" si="12211">(D1285*L1285+E1285*K1285+F1285*L1288+G1285*K1288)</f>
        <v>-2.0571977640217369</v>
      </c>
      <c r="S1285" s="1">
        <v>1</v>
      </c>
      <c r="T1285" s="7">
        <v>0</v>
      </c>
      <c r="U1285" s="2">
        <v>0</v>
      </c>
      <c r="V1285" s="8">
        <v>0</v>
      </c>
      <c r="X1285" s="1">
        <f t="shared" ref="X1285" si="12212">N1285*S1285+P1285*S1288-O1285*T1285-Q1285*T1288</f>
        <v>12.441278169219069</v>
      </c>
      <c r="Y1285" s="9">
        <f t="shared" ref="Y1285" si="12213">(N1285*T1285+O1285*S1285+P1285*T1288+Q1285*S1288)</f>
        <v>0</v>
      </c>
      <c r="Z1285" s="2">
        <f t="shared" ref="Z1285" si="12214">N1285*U1285+P1285*U1288-O1285*V1285-Q1285*V1288</f>
        <v>0</v>
      </c>
      <c r="AA1285" s="8">
        <f t="shared" ref="AA1285" si="12215">(N1285*V1285+O1285*U1285+P1285*V1288+Q1285*U1288)</f>
        <v>-2.0571977640217369</v>
      </c>
      <c r="AB1285" s="20"/>
      <c r="AC1285" s="1">
        <v>1</v>
      </c>
      <c r="AD1285" s="9">
        <v>0</v>
      </c>
      <c r="AE1285" s="2">
        <v>0</v>
      </c>
      <c r="AF1285" s="8">
        <f t="shared" ref="AF1285:AF1348" si="12216">IF(0=(1-$AE$9*$AD$9*$B1285^2),10^18,$B1285*$AE$9/(1-$AE$9*$AD$9*$B1285^2))</f>
        <v>-0.29894028276421691</v>
      </c>
      <c r="AH1285" s="1">
        <f t="shared" ref="AH1285" si="12217">X1285*AC1285+Z1285*AC1288-Y1285*AD1285-AA1285*AD1288</f>
        <v>12.441278169219069</v>
      </c>
      <c r="AI1285" s="9">
        <f t="shared" ref="AI1285" si="12218">(X1285*AD1285+Y1285*AC1285+Z1285*AD1288+AA1285*AC1288)</f>
        <v>0</v>
      </c>
      <c r="AJ1285" s="2">
        <f t="shared" ref="AJ1285" si="12219">X1285*AE1285+Z1285*AE1288-Y1285*AF1285-AA1285*AF1288</f>
        <v>0</v>
      </c>
      <c r="AK1285" s="8">
        <f t="shared" ref="AK1285" si="12220">(X1285*AF1285+Y1285*AE1285+Z1285*AF1288+AA1285*AE1288)</f>
        <v>-5.7763969778763649</v>
      </c>
      <c r="AM1285" s="1">
        <v>1</v>
      </c>
      <c r="AN1285" s="7">
        <v>0</v>
      </c>
      <c r="AO1285" s="2">
        <v>0</v>
      </c>
      <c r="AP1285" s="8">
        <v>0</v>
      </c>
      <c r="AR1285" s="1">
        <f t="shared" ref="AR1285" si="12221">AH1285*AM1285+AJ1285*AM1288-AI1285*AN1285-AK1285*AN1288</f>
        <v>39.603652783875013</v>
      </c>
      <c r="AS1285" s="9">
        <f t="shared" ref="AS1285" si="12222">(AH1285*AN1285+AI1285*AM1285+AJ1285*AN1288+AK1285*AM1288)</f>
        <v>0</v>
      </c>
      <c r="AT1285" s="2">
        <f t="shared" ref="AT1285" si="12223">AH1285*AO1285+AJ1285*AO1288-AI1285*AP1285-AK1285*AP1288</f>
        <v>0</v>
      </c>
      <c r="AU1285" s="8">
        <f t="shared" ref="AU1285" si="12224">(AH1285*AP1285+AI1285*AO1285+AJ1285*AP1288+AK1285*AO1288)</f>
        <v>-5.7763969778763649</v>
      </c>
      <c r="AV1285" s="20"/>
      <c r="AW1285" s="1">
        <v>1</v>
      </c>
      <c r="AX1285" s="9">
        <v>0</v>
      </c>
      <c r="AY1285" s="2">
        <v>0</v>
      </c>
      <c r="AZ1285" s="8">
        <f t="shared" ref="AZ1285:AZ1348" si="12225">IF(0=(1-$AX$9*$AY$9*$B1285^2),10^18,$B1285*$AY$9/(1-$AX$9*$AY$9*$B1285^2))</f>
        <v>-0.4382938448233617</v>
      </c>
      <c r="BB1285" s="1">
        <f t="shared" ref="BB1285" si="12226">AR1285*AW1285+AT1285*AW1288-AS1285*AX1285-AU1285*AX1288</f>
        <v>39.603652783875013</v>
      </c>
      <c r="BC1285" s="9">
        <f t="shared" ref="BC1285" si="12227">(AR1285*AX1285+AS1285*AW1285+AT1285*AX1288+AU1285*AW1288)</f>
        <v>0</v>
      </c>
      <c r="BD1285" s="2">
        <f t="shared" ref="BD1285" si="12228">AR1285*AY1285+AT1285*AY1288-AS1285*AZ1285-AU1285*AZ1288</f>
        <v>0</v>
      </c>
      <c r="BE1285" s="8">
        <f t="shared" ref="BE1285" si="12229">(AR1285*AZ1285+AS1285*AY1285+AT1285*AZ1288+AU1285*AY1288)</f>
        <v>-23.134434225570374</v>
      </c>
      <c r="BG1285" s="1">
        <v>1</v>
      </c>
      <c r="BH1285" s="7">
        <v>0</v>
      </c>
      <c r="BI1285" s="2">
        <v>0</v>
      </c>
      <c r="BJ1285" s="8">
        <v>0</v>
      </c>
      <c r="BK1285" s="20"/>
      <c r="BL1285" s="1">
        <f t="shared" ref="BL1285" si="12230">BB1285*BG1285+BD1285*BG1288-BC1285*BH1285-BE1285*BH1288</f>
        <v>110.77627699015775</v>
      </c>
      <c r="BM1285" s="9">
        <f t="shared" ref="BM1285" si="12231">(BB1285*BH1285+BC1285*BG1285+BD1285*BH1288+BE1285*BG1288)</f>
        <v>0</v>
      </c>
      <c r="BN1285" s="2">
        <f t="shared" ref="BN1285" si="12232">BB1285*BI1285+BD1285*BI1288-BC1285*BJ1285-BE1285*BJ1288</f>
        <v>0</v>
      </c>
      <c r="BO1285" s="8">
        <f t="shared" ref="BO1285" si="12233">(BB1285*BJ1285+BC1285*BI1285+BD1285*BJ1288+BE1285*BI1288)</f>
        <v>-23.134434225570374</v>
      </c>
      <c r="BP1285" s="20"/>
      <c r="BQ1285" s="16">
        <v>1</v>
      </c>
      <c r="BR1285" s="23">
        <v>0</v>
      </c>
      <c r="BS1285" s="14">
        <v>0</v>
      </c>
      <c r="BT1285" s="22">
        <v>0</v>
      </c>
      <c r="BV1285" s="1">
        <f t="shared" ref="BV1285" si="12234">BL1285*BQ1285+BN1285*BQ1288-BM1285*BR1285-BO1285*BR1288</f>
        <v>110.77627699015775</v>
      </c>
      <c r="BW1285" s="9">
        <f t="shared" ref="BW1285" si="12235">(BL1285*BR1285+BM1285*BQ1285+BN1285*BR1288+BO1285*BQ1288)</f>
        <v>-23.134434225570374</v>
      </c>
      <c r="BX1285" s="2">
        <f t="shared" ref="BX1285" si="12236">BL1285*BS1285+BN1285*BS1288-BM1285*BT1285-BO1285*BT1288</f>
        <v>0</v>
      </c>
      <c r="BY1285" s="8">
        <f t="shared" ref="BY1285" si="12237">(BL1285*BT1285+BM1285*BS1285+BN1285*BT1288+BO1285*BS1288)</f>
        <v>-23.134434225570374</v>
      </c>
      <c r="CA1285" s="28">
        <f t="shared" ref="CA1285" si="12238">20*LOG(((1+$BR$9)/$BR$9)/((BV1285+BV1288)^2+(BW1285+BW1288)^2)^0.5)</f>
        <v>-48.842118079506811</v>
      </c>
      <c r="CC1285" s="114">
        <f t="shared" ref="CC1285" si="12239">((BV1285^2+BW1285^2)^0.5)/((BV1288^2+BW1288^2)^0.5)</f>
        <v>0.20885931698302995</v>
      </c>
      <c r="CD1285" s="13"/>
      <c r="CE1285" s="33"/>
      <c r="CF1285" s="33"/>
      <c r="CG1285" s="33"/>
      <c r="CH1285" s="33"/>
    </row>
    <row r="1286" spans="2:86" ht="18.600000000000001" customHeight="1" thickBot="1">
      <c r="D1286" s="3"/>
      <c r="G1286" s="4"/>
      <c r="I1286" s="3"/>
      <c r="L1286" s="4"/>
      <c r="N1286" s="3"/>
      <c r="Q1286" s="4"/>
      <c r="S1286" s="3"/>
      <c r="V1286" s="4"/>
      <c r="X1286" s="3"/>
      <c r="AA1286" s="4"/>
      <c r="AC1286" s="3"/>
      <c r="AF1286" s="4"/>
      <c r="AH1286" s="3"/>
      <c r="AK1286" s="4"/>
      <c r="AM1286" s="3"/>
      <c r="AP1286" s="4"/>
      <c r="AR1286" s="3"/>
      <c r="AU1286" s="4"/>
      <c r="AW1286" s="3"/>
      <c r="AZ1286" s="4"/>
      <c r="BB1286" s="3"/>
      <c r="BE1286" s="4"/>
      <c r="BG1286" s="3"/>
      <c r="BJ1286" s="4"/>
      <c r="BL1286" s="3"/>
      <c r="BO1286" s="4"/>
      <c r="BQ1286" s="16"/>
      <c r="BR1286" s="14"/>
      <c r="BS1286" s="14"/>
      <c r="BT1286" s="17"/>
      <c r="BV1286" s="3"/>
      <c r="BY1286" s="4"/>
      <c r="CC1286" s="115"/>
      <c r="CD1286" s="13"/>
      <c r="CE1286" s="33"/>
      <c r="CF1286" s="33"/>
      <c r="CG1286" s="33"/>
      <c r="CH1286" s="33"/>
    </row>
    <row r="1287" spans="2:86" ht="18.600000000000001" customHeight="1" thickBot="1">
      <c r="D1287" s="271" t="s">
        <v>141</v>
      </c>
      <c r="E1287" s="272"/>
      <c r="F1287" s="273" t="s">
        <v>142</v>
      </c>
      <c r="G1287" s="274"/>
      <c r="H1287" s="237"/>
      <c r="I1287" s="271" t="s">
        <v>143</v>
      </c>
      <c r="J1287" s="272"/>
      <c r="K1287" s="273" t="s">
        <v>144</v>
      </c>
      <c r="L1287" s="274"/>
      <c r="N1287" s="262" t="s">
        <v>145</v>
      </c>
      <c r="O1287" s="263"/>
      <c r="P1287" s="264" t="s">
        <v>146</v>
      </c>
      <c r="Q1287" s="265"/>
      <c r="S1287" s="271" t="s">
        <v>147</v>
      </c>
      <c r="T1287" s="272"/>
      <c r="U1287" s="273" t="s">
        <v>148</v>
      </c>
      <c r="V1287" s="274"/>
      <c r="W1287" s="20"/>
      <c r="X1287" s="262" t="s">
        <v>149</v>
      </c>
      <c r="Y1287" s="263"/>
      <c r="Z1287" s="264" t="s">
        <v>150</v>
      </c>
      <c r="AA1287" s="265"/>
      <c r="AB1287" s="20"/>
      <c r="AC1287" s="271" t="s">
        <v>151</v>
      </c>
      <c r="AD1287" s="272"/>
      <c r="AE1287" s="273" t="s">
        <v>152</v>
      </c>
      <c r="AF1287" s="274"/>
      <c r="AG1287" s="20"/>
      <c r="AH1287" s="262" t="s">
        <v>153</v>
      </c>
      <c r="AI1287" s="263"/>
      <c r="AJ1287" s="264" t="s">
        <v>154</v>
      </c>
      <c r="AK1287" s="265"/>
      <c r="AL1287" s="20"/>
      <c r="AM1287" s="271" t="s">
        <v>155</v>
      </c>
      <c r="AN1287" s="272"/>
      <c r="AO1287" s="273" t="s">
        <v>156</v>
      </c>
      <c r="AP1287" s="274"/>
      <c r="AR1287" s="262" t="s">
        <v>157</v>
      </c>
      <c r="AS1287" s="263"/>
      <c r="AT1287" s="264" t="s">
        <v>158</v>
      </c>
      <c r="AU1287" s="265"/>
      <c r="AV1287" s="41"/>
      <c r="AW1287" s="271" t="s">
        <v>159</v>
      </c>
      <c r="AX1287" s="272"/>
      <c r="AY1287" s="273" t="s">
        <v>160</v>
      </c>
      <c r="AZ1287" s="274"/>
      <c r="BA1287" s="20"/>
      <c r="BB1287" s="262" t="s">
        <v>161</v>
      </c>
      <c r="BC1287" s="263"/>
      <c r="BD1287" s="264" t="s">
        <v>162</v>
      </c>
      <c r="BE1287" s="265"/>
      <c r="BF1287" s="41"/>
      <c r="BG1287" s="271" t="s">
        <v>163</v>
      </c>
      <c r="BH1287" s="272"/>
      <c r="BI1287" s="273" t="s">
        <v>164</v>
      </c>
      <c r="BJ1287" s="274"/>
      <c r="BK1287" s="41"/>
      <c r="BL1287" s="262" t="s">
        <v>165</v>
      </c>
      <c r="BM1287" s="263"/>
      <c r="BN1287" s="264" t="s">
        <v>166</v>
      </c>
      <c r="BO1287" s="265"/>
      <c r="BP1287" s="41"/>
      <c r="BQ1287" s="271" t="s">
        <v>167</v>
      </c>
      <c r="BR1287" s="272"/>
      <c r="BS1287" s="273" t="s">
        <v>168</v>
      </c>
      <c r="BT1287" s="274"/>
      <c r="BU1287" s="20"/>
      <c r="BV1287" s="262" t="s">
        <v>169</v>
      </c>
      <c r="BW1287" s="263"/>
      <c r="BX1287" s="264" t="s">
        <v>170</v>
      </c>
      <c r="BY1287" s="265"/>
      <c r="CA1287" s="55" t="s">
        <v>35</v>
      </c>
      <c r="CC1287" s="116" t="s">
        <v>75</v>
      </c>
      <c r="CD1287" s="13"/>
      <c r="CE1287" s="33"/>
      <c r="CF1287" s="33"/>
      <c r="CG1287" s="33"/>
      <c r="CH1287" s="33"/>
    </row>
    <row r="1288" spans="2:86" ht="18.600000000000001" customHeight="1" thickTop="1" thickBot="1">
      <c r="D1288" s="1">
        <v>0</v>
      </c>
      <c r="E1288" s="9">
        <f t="shared" ref="E1288" si="12240">$E$9*$B1285</f>
        <v>4.3306240000000003</v>
      </c>
      <c r="F1288" s="2">
        <v>1</v>
      </c>
      <c r="G1288" s="8">
        <v>0</v>
      </c>
      <c r="I1288" s="1">
        <v>0</v>
      </c>
      <c r="J1288" s="9">
        <v>0</v>
      </c>
      <c r="K1288" s="2">
        <v>1</v>
      </c>
      <c r="L1288" s="8">
        <v>0</v>
      </c>
      <c r="N1288" s="1">
        <f t="shared" ref="N1288" si="12241">D1288*I1285+F1288*I1288-E1288*J1285-G1288*J1288</f>
        <v>0</v>
      </c>
      <c r="O1288" s="9">
        <f t="shared" ref="O1288" si="12242">(D1288*J1285+E1288*I1285+F1288*J1288+G1288*I1288)</f>
        <v>4.3306240000000003</v>
      </c>
      <c r="P1288" s="2">
        <f t="shared" ref="P1288" si="12243">D1288*K1285+F1288*K1288-E1288*L1285-G1288*L1288</f>
        <v>9.9089500096188718</v>
      </c>
      <c r="Q1288" s="8">
        <f t="shared" ref="Q1288" si="12244">(D1288*L1285+E1288*K1285+F1288*L1288+G1288*K1288)</f>
        <v>0</v>
      </c>
      <c r="S1288" s="1">
        <v>0</v>
      </c>
      <c r="T1288" s="9">
        <f t="shared" ref="T1288" si="12245">$T$9*$B1285</f>
        <v>5.5615840000000007</v>
      </c>
      <c r="U1288" s="2">
        <v>1</v>
      </c>
      <c r="V1288" s="8">
        <v>0</v>
      </c>
      <c r="X1288" s="1">
        <f t="shared" ref="X1288" si="12246">N1288*S1285+P1288*S1288-O1288*T1285-Q1288*T1288</f>
        <v>0</v>
      </c>
      <c r="Y1288" s="9">
        <f t="shared" ref="Y1288" si="12247">(N1288*T1285+O1288*S1285+P1288*T1288+Q1288*S1288)</f>
        <v>59.440081830296172</v>
      </c>
      <c r="Z1288" s="2">
        <f t="shared" ref="Z1288" si="12248">N1288*U1285+P1288*U1288-O1288*V1285-Q1288*V1288</f>
        <v>9.9089500096188718</v>
      </c>
      <c r="AA1288" s="8">
        <f t="shared" ref="AA1288" si="12249">(N1288*V1285+O1288*U1285+P1288*V1288+Q1288*U1288)</f>
        <v>0</v>
      </c>
      <c r="AB1288" s="20"/>
      <c r="AC1288" s="1">
        <v>0</v>
      </c>
      <c r="AD1288" s="9">
        <v>0</v>
      </c>
      <c r="AE1288" s="2">
        <v>1</v>
      </c>
      <c r="AF1288" s="8">
        <v>0</v>
      </c>
      <c r="AH1288" s="1">
        <f t="shared" ref="AH1288" si="12250">X1288*AC1285+Z1288*AC1288-Y1288*AD1285-AA1288*AD1288</f>
        <v>0</v>
      </c>
      <c r="AI1288" s="9">
        <f t="shared" ref="AI1288" si="12251">(X1288*AD1285+Y1288*AC1285+Z1288*AD1288+AA1288*AC1288)</f>
        <v>59.440081830296172</v>
      </c>
      <c r="AJ1288" s="2">
        <f t="shared" ref="AJ1288" si="12252">X1288*AE1285+Z1288*AE1288-Y1288*AF1285-AA1288*AF1288</f>
        <v>27.677984879495803</v>
      </c>
      <c r="AK1288" s="8">
        <f t="shared" ref="AK1288" si="12253">(X1288*AF1285+Y1288*AE1285+Z1288*AF1288+AA1288*AE1288)</f>
        <v>0</v>
      </c>
      <c r="AM1288" s="1">
        <v>0</v>
      </c>
      <c r="AN1288" s="9">
        <f t="shared" ref="AN1288" si="12254">$AN$9*$B1285</f>
        <v>4.7023040000000007</v>
      </c>
      <c r="AO1288" s="2">
        <v>1</v>
      </c>
      <c r="AP1288" s="8">
        <v>0</v>
      </c>
      <c r="AR1288" s="1">
        <f t="shared" ref="AR1288" si="12255">AH1288*AM1285+AJ1288*AM1288-AI1288*AN1285-AK1288*AN1288</f>
        <v>0</v>
      </c>
      <c r="AS1288" s="9">
        <f t="shared" ref="AS1288" si="12256">(AH1288*AN1285+AI1288*AM1285+AJ1288*AN1288+AK1288*AM1288)</f>
        <v>189.59038084108883</v>
      </c>
      <c r="AT1288" s="2">
        <f t="shared" ref="AT1288" si="12257">AH1288*AO1285+AJ1288*AO1288-AI1288*AP1285-AK1288*AP1288</f>
        <v>27.677984879495803</v>
      </c>
      <c r="AU1288" s="8">
        <f t="shared" ref="AU1288" si="12258">(AH1288*AP1285+AI1288*AO1285+AJ1288*AP1288+AK1288*AO1288)</f>
        <v>0</v>
      </c>
      <c r="AV1288" s="20"/>
      <c r="AW1288" s="1">
        <v>0</v>
      </c>
      <c r="AX1288" s="9">
        <v>0</v>
      </c>
      <c r="AY1288" s="2">
        <v>1</v>
      </c>
      <c r="AZ1288" s="8">
        <v>0</v>
      </c>
      <c r="BB1288" s="1">
        <f t="shared" ref="BB1288" si="12259">AR1288*AW1285+AT1288*AW1288-AS1288*AX1285-AU1288*AX1288</f>
        <v>0</v>
      </c>
      <c r="BC1288" s="9">
        <f t="shared" ref="BC1288" si="12260">(AR1288*AX1285+AS1288*AW1285+AT1288*AX1288+AU1288*AW1288)</f>
        <v>189.59038084108883</v>
      </c>
      <c r="BD1288" s="2">
        <f t="shared" ref="BD1288" si="12261">AR1288*AY1285+AT1288*AY1288-AS1288*AZ1285-AU1288*AZ1288</f>
        <v>110.77428183986203</v>
      </c>
      <c r="BE1288" s="8">
        <f t="shared" ref="BE1288" si="12262">(AR1288*AZ1285+AS1288*AY1285+AT1288*AZ1288+AU1288*AY1288)</f>
        <v>0</v>
      </c>
      <c r="BG1288" s="1">
        <v>0</v>
      </c>
      <c r="BH1288" s="9">
        <f t="shared" ref="BH1288" si="12263">$BH$9*$B1285</f>
        <v>3.0764800000000001</v>
      </c>
      <c r="BI1288" s="2">
        <v>1</v>
      </c>
      <c r="BJ1288" s="8">
        <v>0</v>
      </c>
      <c r="BK1288" s="20"/>
      <c r="BL1288" s="1">
        <f t="shared" ref="BL1288" si="12264">BB1288*BG1285+BD1288*BG1288-BC1288*BH1285-BE1288*BH1288</f>
        <v>0</v>
      </c>
      <c r="BM1288" s="9">
        <f t="shared" ref="BM1288" si="12265">(BB1288*BH1285+BC1288*BG1285+BD1288*BH1288+BE1288*BG1288)</f>
        <v>530.38524343578752</v>
      </c>
      <c r="BN1288" s="2">
        <f t="shared" ref="BN1288" si="12266">BB1288*BI1285+BD1288*BI1288-BC1288*BJ1285-BE1288*BJ1288</f>
        <v>110.77428183986203</v>
      </c>
      <c r="BO1288" s="8">
        <f t="shared" ref="BO1288" si="12267">(BB1288*BJ1285+BC1288*BI1285+BD1288*BJ1288+BE1288*BI1288)</f>
        <v>0</v>
      </c>
      <c r="BP1288" s="20"/>
      <c r="BQ1288" s="18">
        <f t="shared" ref="BQ1288:BQ1351" si="12268">1/$BR$9</f>
        <v>1</v>
      </c>
      <c r="BR1288" s="25">
        <v>0</v>
      </c>
      <c r="BS1288" s="19">
        <v>1</v>
      </c>
      <c r="BT1288" s="24">
        <v>0</v>
      </c>
      <c r="BV1288" s="1">
        <f t="shared" ref="BV1288" si="12269">BL1288*BQ1285+BN1288*BQ1288-BM1288*BR1285-BO1288*BR1288</f>
        <v>110.77428183986203</v>
      </c>
      <c r="BW1288" s="9">
        <f t="shared" ref="BW1288" si="12270">(BL1288*BR1285+BM1288*BQ1285+BN1288*BR1288+BO1288*BQ1288)</f>
        <v>530.38524343578752</v>
      </c>
      <c r="BX1288" s="2">
        <f t="shared" ref="BX1288" si="12271">BL1288*BS1285+BN1288*BS1288-BM1288*BT1285-BO1288*BT1288</f>
        <v>110.77428183986203</v>
      </c>
      <c r="BY1288" s="8">
        <f t="shared" ref="BY1288" si="12272">(BL1288*BT1285+BM1288*BS1285+BN1288*BT1288+BO1288*BS1288)</f>
        <v>0</v>
      </c>
      <c r="CA1288" s="56">
        <f t="shared" ref="CA1288" si="12273">(180/PI())*ATAN(-1*(BW1285+BW1288)/(BV1285+BV1288))</f>
        <v>-66.405868652972174</v>
      </c>
      <c r="CC1288" s="117">
        <f t="shared" ref="CC1288" si="12274">20*LOG(((1-(10^(CA1285/20)^2)*(1-((1-CC1285)/(1+CC1285))^2))^0.5))</f>
        <v>-3.241428488094312E-5</v>
      </c>
      <c r="CD1288" s="13"/>
      <c r="CE1288" s="33"/>
      <c r="CF1288" s="33"/>
      <c r="CG1288" s="33"/>
      <c r="CH1288" s="33"/>
    </row>
    <row r="1289" spans="2:86" ht="18.600000000000001" customHeight="1"/>
    <row r="1290" spans="2:86" ht="18.600000000000001" customHeight="1" thickBot="1">
      <c r="E1290" s="6" t="s">
        <v>3</v>
      </c>
      <c r="J1290" s="6" t="s">
        <v>5</v>
      </c>
      <c r="O1290" s="6" t="s">
        <v>10</v>
      </c>
      <c r="T1290" s="6" t="s">
        <v>6</v>
      </c>
      <c r="Y1290" s="6" t="s">
        <v>11</v>
      </c>
      <c r="AD1290" s="6" t="s">
        <v>12</v>
      </c>
      <c r="AI1290" s="6" t="s">
        <v>13</v>
      </c>
      <c r="AN1290" s="6" t="s">
        <v>14</v>
      </c>
      <c r="AS1290" s="6" t="s">
        <v>15</v>
      </c>
      <c r="AX1290" s="6" t="s">
        <v>19</v>
      </c>
      <c r="BC1290" s="6" t="s">
        <v>17</v>
      </c>
      <c r="BH1290" s="6" t="s">
        <v>20</v>
      </c>
      <c r="BM1290" s="6" t="s">
        <v>18</v>
      </c>
      <c r="BQ1290" s="26" t="s">
        <v>16</v>
      </c>
      <c r="BR1290" s="26"/>
      <c r="BS1290" s="21"/>
      <c r="BT1290" s="21"/>
      <c r="BU1290" s="21"/>
      <c r="BV1290" s="21"/>
      <c r="BW1290" s="26" t="s">
        <v>21</v>
      </c>
      <c r="BX1290" s="21"/>
      <c r="BY1290" s="21"/>
    </row>
    <row r="1291" spans="2:86" ht="18.600000000000001" customHeight="1" thickBot="1">
      <c r="B1291" s="11"/>
      <c r="D1291" s="266" t="s">
        <v>113</v>
      </c>
      <c r="E1291" s="267"/>
      <c r="F1291" s="268" t="s">
        <v>114</v>
      </c>
      <c r="G1291" s="269"/>
      <c r="H1291" s="237"/>
      <c r="I1291" s="262" t="s">
        <v>0</v>
      </c>
      <c r="J1291" s="263"/>
      <c r="K1291" s="264" t="s">
        <v>1</v>
      </c>
      <c r="L1291" s="265"/>
      <c r="M1291" s="21"/>
      <c r="N1291" s="262" t="s">
        <v>115</v>
      </c>
      <c r="O1291" s="263"/>
      <c r="P1291" s="264" t="s">
        <v>116</v>
      </c>
      <c r="Q1291" s="265"/>
      <c r="R1291" s="21"/>
      <c r="S1291" s="266" t="s">
        <v>117</v>
      </c>
      <c r="T1291" s="267"/>
      <c r="U1291" s="268" t="s">
        <v>118</v>
      </c>
      <c r="V1291" s="269"/>
      <c r="W1291" s="20"/>
      <c r="X1291" s="262" t="s">
        <v>119</v>
      </c>
      <c r="Y1291" s="263"/>
      <c r="Z1291" s="264" t="s">
        <v>120</v>
      </c>
      <c r="AA1291" s="265"/>
      <c r="AB1291" s="20"/>
      <c r="AC1291" s="262" t="s">
        <v>121</v>
      </c>
      <c r="AD1291" s="263"/>
      <c r="AE1291" s="264" t="s">
        <v>7</v>
      </c>
      <c r="AF1291" s="265"/>
      <c r="AG1291" s="20"/>
      <c r="AH1291" s="262" t="s">
        <v>122</v>
      </c>
      <c r="AI1291" s="263"/>
      <c r="AJ1291" s="264" t="s">
        <v>123</v>
      </c>
      <c r="AK1291" s="265"/>
      <c r="AL1291" s="20"/>
      <c r="AM1291" s="266" t="s">
        <v>124</v>
      </c>
      <c r="AN1291" s="267"/>
      <c r="AO1291" s="268" t="s">
        <v>125</v>
      </c>
      <c r="AP1291" s="269"/>
      <c r="AQ1291" s="21"/>
      <c r="AR1291" s="262" t="s">
        <v>126</v>
      </c>
      <c r="AS1291" s="263"/>
      <c r="AT1291" s="264" t="s">
        <v>2</v>
      </c>
      <c r="AU1291" s="265"/>
      <c r="AV1291" s="41"/>
      <c r="AW1291" s="262" t="s">
        <v>127</v>
      </c>
      <c r="AX1291" s="263"/>
      <c r="AY1291" s="264" t="s">
        <v>128</v>
      </c>
      <c r="AZ1291" s="265"/>
      <c r="BA1291" s="20"/>
      <c r="BB1291" s="262" t="s">
        <v>129</v>
      </c>
      <c r="BC1291" s="263"/>
      <c r="BD1291" s="264" t="s">
        <v>130</v>
      </c>
      <c r="BE1291" s="265"/>
      <c r="BF1291" s="41"/>
      <c r="BG1291" s="266" t="s">
        <v>131</v>
      </c>
      <c r="BH1291" s="267"/>
      <c r="BI1291" s="268" t="s">
        <v>132</v>
      </c>
      <c r="BJ1291" s="269"/>
      <c r="BK1291" s="41"/>
      <c r="BL1291" s="262" t="s">
        <v>133</v>
      </c>
      <c r="BM1291" s="263"/>
      <c r="BN1291" s="264" t="s">
        <v>134</v>
      </c>
      <c r="BO1291" s="265"/>
      <c r="BP1291" s="41"/>
      <c r="BQ1291" s="262" t="s">
        <v>135</v>
      </c>
      <c r="BR1291" s="263"/>
      <c r="BS1291" s="264" t="s">
        <v>136</v>
      </c>
      <c r="BT1291" s="265"/>
      <c r="BU1291" s="20"/>
      <c r="BV1291" s="262" t="s">
        <v>137</v>
      </c>
      <c r="BW1291" s="263"/>
      <c r="BX1291" s="264" t="s">
        <v>138</v>
      </c>
      <c r="BY1291" s="265"/>
      <c r="CA1291" s="27" t="s">
        <v>8</v>
      </c>
      <c r="CC1291" s="113" t="s">
        <v>74</v>
      </c>
      <c r="CD1291" s="13"/>
      <c r="CE1291" s="33"/>
      <c r="CF1291" s="33"/>
      <c r="CG1291" s="33"/>
      <c r="CH1291" s="33"/>
    </row>
    <row r="1292" spans="2:86" ht="18.600000000000001" customHeight="1" thickTop="1" thickBot="1">
      <c r="B1292" s="37">
        <v>3.7</v>
      </c>
      <c r="D1292" s="1">
        <v>1</v>
      </c>
      <c r="E1292" s="7">
        <v>0</v>
      </c>
      <c r="F1292" s="2">
        <v>0</v>
      </c>
      <c r="G1292" s="8">
        <v>0</v>
      </c>
      <c r="I1292" s="1">
        <v>1</v>
      </c>
      <c r="J1292" s="9">
        <v>0</v>
      </c>
      <c r="K1292" s="2">
        <v>0</v>
      </c>
      <c r="L1292" s="8">
        <f t="shared" ref="L1292:L1355" si="12275">IF(0=(1-$J$9*$K$9*$B1292^2),10^18,$B1292*$K$9/(1-$J$9*$K$9*$B1292^2))</f>
        <v>-2.0358073385587665</v>
      </c>
      <c r="N1292" s="1">
        <f t="shared" ref="N1292" si="12276">D1292*I1292+F1292*I1295-E1292*J1292-G1292*J1295</f>
        <v>1</v>
      </c>
      <c r="O1292" s="9">
        <f t="shared" ref="O1292" si="12277">(D1292*J1292+E1292*I1292+F1292*J1295+G1292*I1295)</f>
        <v>0</v>
      </c>
      <c r="P1292" s="2">
        <f t="shared" ref="P1292" si="12278">D1292*K1292+F1292*K1295-E1292*L1292-G1292*L1295</f>
        <v>0</v>
      </c>
      <c r="Q1292" s="8">
        <f t="shared" ref="Q1292" si="12279">(D1292*L1292+E1292*K1292+F1292*L1295+G1292*K1295)</f>
        <v>-2.0358073385587665</v>
      </c>
      <c r="S1292" s="1">
        <v>1</v>
      </c>
      <c r="T1292" s="7">
        <v>0</v>
      </c>
      <c r="U1292" s="2">
        <v>0</v>
      </c>
      <c r="V1292" s="8">
        <v>0</v>
      </c>
      <c r="X1292" s="1">
        <f t="shared" ref="X1292" si="12280">N1292*S1292+P1292*S1295-O1292*T1292-Q1292*T1295</f>
        <v>12.383847833826298</v>
      </c>
      <c r="Y1292" s="9">
        <f t="shared" ref="Y1292" si="12281">(N1292*T1292+O1292*S1292+P1292*T1295+Q1292*S1295)</f>
        <v>0</v>
      </c>
      <c r="Z1292" s="2">
        <f t="shared" ref="Z1292" si="12282">N1292*U1292+P1292*U1295-O1292*V1292-Q1292*V1295</f>
        <v>0</v>
      </c>
      <c r="AA1292" s="8">
        <f t="shared" ref="AA1292" si="12283">(N1292*V1292+O1292*U1292+P1292*V1295+Q1292*U1295)</f>
        <v>-2.0358073385587665</v>
      </c>
      <c r="AB1292" s="20"/>
      <c r="AC1292" s="1">
        <v>1</v>
      </c>
      <c r="AD1292" s="9">
        <v>0</v>
      </c>
      <c r="AE1292" s="2">
        <v>0</v>
      </c>
      <c r="AF1292" s="8">
        <f t="shared" ref="AF1292:AF1355" si="12284">IF(0=(1-$AE$9*$AD$9*$B1292^2),10^18,$B1292*$AE$9/(1-$AE$9*$AD$9*$B1292^2))</f>
        <v>-0.29696514788733552</v>
      </c>
      <c r="AH1292" s="1">
        <f t="shared" ref="AH1292" si="12285">X1292*AC1292+Z1292*AC1295-Y1292*AD1292-AA1292*AD1295</f>
        <v>12.383847833826298</v>
      </c>
      <c r="AI1292" s="9">
        <f t="shared" ref="AI1292" si="12286">(X1292*AD1292+Y1292*AC1292+Z1292*AD1295+AA1292*AC1295)</f>
        <v>0</v>
      </c>
      <c r="AJ1292" s="2">
        <f t="shared" ref="AJ1292" si="12287">X1292*AE1292+Z1292*AE1295-Y1292*AF1292-AA1292*AF1295</f>
        <v>0</v>
      </c>
      <c r="AK1292" s="8">
        <f t="shared" ref="AK1292" si="12288">(X1292*AF1292+Y1292*AE1292+Z1292*AF1295+AA1292*AE1295)</f>
        <v>-5.7133785419452527</v>
      </c>
      <c r="AM1292" s="1">
        <v>1</v>
      </c>
      <c r="AN1292" s="7">
        <v>0</v>
      </c>
      <c r="AO1292" s="2">
        <v>0</v>
      </c>
      <c r="AP1292" s="8">
        <v>0</v>
      </c>
      <c r="AR1292" s="1">
        <f t="shared" ref="AR1292" si="12289">AH1292*AM1292+AJ1292*AM1295-AI1292*AN1292-AK1292*AN1295</f>
        <v>39.395901707147587</v>
      </c>
      <c r="AS1292" s="9">
        <f t="shared" ref="AS1292" si="12290">(AH1292*AN1292+AI1292*AM1292+AJ1292*AN1295+AK1292*AM1295)</f>
        <v>0</v>
      </c>
      <c r="AT1292" s="2">
        <f t="shared" ref="AT1292" si="12291">AH1292*AO1292+AJ1292*AO1295-AI1292*AP1292-AK1292*AP1295</f>
        <v>0</v>
      </c>
      <c r="AU1292" s="8">
        <f t="shared" ref="AU1292" si="12292">(AH1292*AP1292+AI1292*AO1292+AJ1292*AP1295+AK1292*AO1295)</f>
        <v>-5.7133785419452527</v>
      </c>
      <c r="AV1292" s="20"/>
      <c r="AW1292" s="1">
        <v>1</v>
      </c>
      <c r="AX1292" s="9">
        <v>0</v>
      </c>
      <c r="AY1292" s="2">
        <v>0</v>
      </c>
      <c r="AZ1292" s="8">
        <f t="shared" ref="AZ1292:AZ1355" si="12293">IF(0=(1-$AX$9*$AY$9*$B1292^2),10^18,$B1292*$AY$9/(1-$AX$9*$AY$9*$B1292^2))</f>
        <v>-0.43522757301842713</v>
      </c>
      <c r="BB1292" s="1">
        <f t="shared" ref="BB1292" si="12294">AR1292*AW1292+AT1292*AW1295-AS1292*AX1292-AU1292*AX1295</f>
        <v>39.395901707147587</v>
      </c>
      <c r="BC1292" s="9">
        <f t="shared" ref="BC1292" si="12295">(AR1292*AX1292+AS1292*AW1292+AT1292*AX1295+AU1292*AW1295)</f>
        <v>0</v>
      </c>
      <c r="BD1292" s="2">
        <f t="shared" ref="BD1292" si="12296">AR1292*AY1292+AT1292*AY1295-AS1292*AZ1292-AU1292*AZ1295</f>
        <v>0</v>
      </c>
      <c r="BE1292" s="8">
        <f t="shared" ref="BE1292" si="12297">(AR1292*AZ1292+AS1292*AY1292+AT1292*AZ1295+AU1292*AY1295)</f>
        <v>-22.859561228819608</v>
      </c>
      <c r="BG1292" s="1">
        <v>1</v>
      </c>
      <c r="BH1292" s="7">
        <v>0</v>
      </c>
      <c r="BI1292" s="2">
        <v>0</v>
      </c>
      <c r="BJ1292" s="8">
        <v>0</v>
      </c>
      <c r="BK1292" s="20"/>
      <c r="BL1292" s="1">
        <f t="shared" ref="BL1292" si="12298">BB1292*BG1292+BD1292*BG1295-BC1292*BH1292-BE1292*BH1295</f>
        <v>110.10509650013239</v>
      </c>
      <c r="BM1292" s="9">
        <f t="shared" ref="BM1292" si="12299">(BB1292*BH1292+BC1292*BG1292+BD1292*BH1295+BE1292*BG1295)</f>
        <v>0</v>
      </c>
      <c r="BN1292" s="2">
        <f t="shared" ref="BN1292" si="12300">BB1292*BI1292+BD1292*BI1295-BC1292*BJ1292-BE1292*BJ1295</f>
        <v>0</v>
      </c>
      <c r="BO1292" s="8">
        <f t="shared" ref="BO1292" si="12301">(BB1292*BJ1292+BC1292*BI1292+BD1292*BJ1295+BE1292*BI1295)</f>
        <v>-22.859561228819608</v>
      </c>
      <c r="BP1292" s="20"/>
      <c r="BQ1292" s="16">
        <v>1</v>
      </c>
      <c r="BR1292" s="23">
        <v>0</v>
      </c>
      <c r="BS1292" s="14">
        <v>0</v>
      </c>
      <c r="BT1292" s="22">
        <v>0</v>
      </c>
      <c r="BV1292" s="1">
        <f t="shared" ref="BV1292" si="12302">BL1292*BQ1292+BN1292*BQ1295-BM1292*BR1292-BO1292*BR1295</f>
        <v>110.10509650013239</v>
      </c>
      <c r="BW1292" s="9">
        <f t="shared" ref="BW1292" si="12303">(BL1292*BR1292+BM1292*BQ1292+BN1292*BR1295+BO1292*BQ1295)</f>
        <v>-22.859561228819608</v>
      </c>
      <c r="BX1292" s="2">
        <f t="shared" ref="BX1292" si="12304">BL1292*BS1292+BN1292*BS1295-BM1292*BT1292-BO1292*BT1295</f>
        <v>0</v>
      </c>
      <c r="BY1292" s="8">
        <f t="shared" ref="BY1292" si="12305">(BL1292*BT1292+BM1292*BS1292+BN1292*BT1295+BO1292*BS1295)</f>
        <v>-22.859561228819608</v>
      </c>
      <c r="CA1292" s="28">
        <f t="shared" ref="CA1292" si="12306">20*LOG(((1+$BR$9)/$BR$9)/((BV1292+BV1295)^2+(BW1292+BW1295)^2)^0.5)</f>
        <v>-48.836114312457603</v>
      </c>
      <c r="CC1292" s="114">
        <f t="shared" ref="CC1292" si="12307">((BV1292^2+BW1292^2)^0.5)/((BV1295^2+BW1295^2)^0.5)</f>
        <v>0.20763598471453157</v>
      </c>
      <c r="CD1292" s="13"/>
      <c r="CE1292" s="33"/>
      <c r="CF1292" s="33"/>
      <c r="CG1292" s="33"/>
      <c r="CH1292" s="33"/>
    </row>
    <row r="1293" spans="2:86" ht="18.600000000000001" customHeight="1" thickBot="1">
      <c r="D1293" s="3"/>
      <c r="G1293" s="4"/>
      <c r="I1293" s="3"/>
      <c r="L1293" s="4"/>
      <c r="N1293" s="3"/>
      <c r="Q1293" s="4"/>
      <c r="S1293" s="3"/>
      <c r="V1293" s="4"/>
      <c r="X1293" s="3"/>
      <c r="AA1293" s="4"/>
      <c r="AC1293" s="3"/>
      <c r="AF1293" s="4"/>
      <c r="AH1293" s="3"/>
      <c r="AK1293" s="4"/>
      <c r="AM1293" s="3"/>
      <c r="AP1293" s="4"/>
      <c r="AR1293" s="3"/>
      <c r="AU1293" s="4"/>
      <c r="AW1293" s="3"/>
      <c r="AZ1293" s="4"/>
      <c r="BB1293" s="3"/>
      <c r="BE1293" s="4"/>
      <c r="BG1293" s="3"/>
      <c r="BJ1293" s="4"/>
      <c r="BL1293" s="3"/>
      <c r="BO1293" s="4"/>
      <c r="BQ1293" s="16"/>
      <c r="BR1293" s="14"/>
      <c r="BS1293" s="14"/>
      <c r="BT1293" s="17"/>
      <c r="BV1293" s="3"/>
      <c r="BY1293" s="4"/>
      <c r="CC1293" s="115"/>
      <c r="CD1293" s="13"/>
      <c r="CE1293" s="33"/>
      <c r="CF1293" s="33"/>
      <c r="CG1293" s="33"/>
      <c r="CH1293" s="33"/>
    </row>
    <row r="1294" spans="2:86" ht="18.600000000000001" customHeight="1" thickBot="1">
      <c r="D1294" s="271" t="s">
        <v>141</v>
      </c>
      <c r="E1294" s="272"/>
      <c r="F1294" s="273" t="s">
        <v>142</v>
      </c>
      <c r="G1294" s="274"/>
      <c r="H1294" s="237"/>
      <c r="I1294" s="271" t="s">
        <v>143</v>
      </c>
      <c r="J1294" s="272"/>
      <c r="K1294" s="273" t="s">
        <v>144</v>
      </c>
      <c r="L1294" s="274"/>
      <c r="N1294" s="262" t="s">
        <v>145</v>
      </c>
      <c r="O1294" s="263"/>
      <c r="P1294" s="264" t="s">
        <v>146</v>
      </c>
      <c r="Q1294" s="265"/>
      <c r="S1294" s="271" t="s">
        <v>147</v>
      </c>
      <c r="T1294" s="272"/>
      <c r="U1294" s="273" t="s">
        <v>148</v>
      </c>
      <c r="V1294" s="274"/>
      <c r="W1294" s="20"/>
      <c r="X1294" s="262" t="s">
        <v>149</v>
      </c>
      <c r="Y1294" s="263"/>
      <c r="Z1294" s="264" t="s">
        <v>150</v>
      </c>
      <c r="AA1294" s="265"/>
      <c r="AB1294" s="20"/>
      <c r="AC1294" s="271" t="s">
        <v>151</v>
      </c>
      <c r="AD1294" s="272"/>
      <c r="AE1294" s="273" t="s">
        <v>152</v>
      </c>
      <c r="AF1294" s="274"/>
      <c r="AG1294" s="20"/>
      <c r="AH1294" s="262" t="s">
        <v>153</v>
      </c>
      <c r="AI1294" s="263"/>
      <c r="AJ1294" s="264" t="s">
        <v>154</v>
      </c>
      <c r="AK1294" s="265"/>
      <c r="AL1294" s="20"/>
      <c r="AM1294" s="271" t="s">
        <v>155</v>
      </c>
      <c r="AN1294" s="272"/>
      <c r="AO1294" s="273" t="s">
        <v>156</v>
      </c>
      <c r="AP1294" s="274"/>
      <c r="AR1294" s="262" t="s">
        <v>157</v>
      </c>
      <c r="AS1294" s="263"/>
      <c r="AT1294" s="264" t="s">
        <v>158</v>
      </c>
      <c r="AU1294" s="265"/>
      <c r="AV1294" s="41"/>
      <c r="AW1294" s="271" t="s">
        <v>159</v>
      </c>
      <c r="AX1294" s="272"/>
      <c r="AY1294" s="273" t="s">
        <v>160</v>
      </c>
      <c r="AZ1294" s="274"/>
      <c r="BA1294" s="20"/>
      <c r="BB1294" s="262" t="s">
        <v>161</v>
      </c>
      <c r="BC1294" s="263"/>
      <c r="BD1294" s="264" t="s">
        <v>162</v>
      </c>
      <c r="BE1294" s="265"/>
      <c r="BF1294" s="41"/>
      <c r="BG1294" s="271" t="s">
        <v>163</v>
      </c>
      <c r="BH1294" s="272"/>
      <c r="BI1294" s="273" t="s">
        <v>164</v>
      </c>
      <c r="BJ1294" s="274"/>
      <c r="BK1294" s="41"/>
      <c r="BL1294" s="262" t="s">
        <v>165</v>
      </c>
      <c r="BM1294" s="263"/>
      <c r="BN1294" s="264" t="s">
        <v>166</v>
      </c>
      <c r="BO1294" s="265"/>
      <c r="BP1294" s="41"/>
      <c r="BQ1294" s="271" t="s">
        <v>167</v>
      </c>
      <c r="BR1294" s="272"/>
      <c r="BS1294" s="273" t="s">
        <v>168</v>
      </c>
      <c r="BT1294" s="274"/>
      <c r="BU1294" s="20"/>
      <c r="BV1294" s="262" t="s">
        <v>169</v>
      </c>
      <c r="BW1294" s="263"/>
      <c r="BX1294" s="264" t="s">
        <v>170</v>
      </c>
      <c r="BY1294" s="265"/>
      <c r="CA1294" s="55" t="s">
        <v>35</v>
      </c>
      <c r="CC1294" s="116" t="s">
        <v>75</v>
      </c>
      <c r="CD1294" s="13"/>
      <c r="CE1294" s="33"/>
      <c r="CF1294" s="33"/>
      <c r="CG1294" s="33"/>
      <c r="CH1294" s="33"/>
    </row>
    <row r="1295" spans="2:86" ht="18.600000000000001" customHeight="1" thickTop="1" thickBot="1">
      <c r="D1295" s="1">
        <v>0</v>
      </c>
      <c r="E1295" s="9">
        <f t="shared" ref="E1295" si="12308">$E$9*$B1292</f>
        <v>4.3541600000000003</v>
      </c>
      <c r="F1295" s="2">
        <v>1</v>
      </c>
      <c r="G1295" s="8">
        <v>0</v>
      </c>
      <c r="I1295" s="1">
        <v>0</v>
      </c>
      <c r="J1295" s="9">
        <v>0</v>
      </c>
      <c r="K1295" s="2">
        <v>1</v>
      </c>
      <c r="L1295" s="8">
        <v>0</v>
      </c>
      <c r="N1295" s="1">
        <f t="shared" ref="N1295" si="12309">D1295*I1292+F1295*I1295-E1295*J1292-G1295*J1295</f>
        <v>0</v>
      </c>
      <c r="O1295" s="9">
        <f t="shared" ref="O1295" si="12310">(D1295*J1292+E1295*I1292+F1295*J1295+G1295*I1295)</f>
        <v>4.3541600000000003</v>
      </c>
      <c r="P1295" s="2">
        <f t="shared" ref="P1295" si="12311">D1295*K1292+F1295*K1295-E1295*L1292-G1295*L1295</f>
        <v>9.86423088125904</v>
      </c>
      <c r="Q1295" s="8">
        <f t="shared" ref="Q1295" si="12312">(D1295*L1292+E1295*K1292+F1295*L1295+G1295*K1295)</f>
        <v>0</v>
      </c>
      <c r="S1295" s="1">
        <v>0</v>
      </c>
      <c r="T1295" s="9">
        <f t="shared" ref="T1295" si="12313">$T$9*$B1292</f>
        <v>5.5918100000000006</v>
      </c>
      <c r="U1295" s="2">
        <v>1</v>
      </c>
      <c r="V1295" s="8">
        <v>0</v>
      </c>
      <c r="X1295" s="1">
        <f t="shared" ref="X1295" si="12314">N1295*S1292+P1295*S1295-O1295*T1292-Q1295*T1295</f>
        <v>0</v>
      </c>
      <c r="Y1295" s="9">
        <f t="shared" ref="Y1295" si="12315">(N1295*T1292+O1295*S1292+P1295*T1295+Q1295*S1295)</f>
        <v>59.513064884133122</v>
      </c>
      <c r="Z1295" s="2">
        <f t="shared" ref="Z1295" si="12316">N1295*U1292+P1295*U1295-O1295*V1292-Q1295*V1295</f>
        <v>9.86423088125904</v>
      </c>
      <c r="AA1295" s="8">
        <f t="shared" ref="AA1295" si="12317">(N1295*V1292+O1295*U1292+P1295*V1295+Q1295*U1295)</f>
        <v>0</v>
      </c>
      <c r="AB1295" s="20"/>
      <c r="AC1295" s="1">
        <v>0</v>
      </c>
      <c r="AD1295" s="9">
        <v>0</v>
      </c>
      <c r="AE1295" s="2">
        <v>1</v>
      </c>
      <c r="AF1295" s="8">
        <v>0</v>
      </c>
      <c r="AH1295" s="1">
        <f t="shared" ref="AH1295" si="12318">X1295*AC1292+Z1295*AC1295-Y1295*AD1292-AA1295*AD1295</f>
        <v>0</v>
      </c>
      <c r="AI1295" s="9">
        <f t="shared" ref="AI1295" si="12319">(X1295*AD1292+Y1295*AC1292+Z1295*AD1295+AA1295*AC1295)</f>
        <v>59.513064884133122</v>
      </c>
      <c r="AJ1295" s="2">
        <f t="shared" ref="AJ1295" si="12320">X1295*AE1292+Z1295*AE1295-Y1295*AF1292-AA1295*AF1295</f>
        <v>27.537536995804228</v>
      </c>
      <c r="AK1295" s="8">
        <f t="shared" ref="AK1295" si="12321">(X1295*AF1292+Y1295*AE1292+Z1295*AF1295+AA1295*AE1295)</f>
        <v>0</v>
      </c>
      <c r="AM1295" s="1">
        <v>0</v>
      </c>
      <c r="AN1295" s="9">
        <f t="shared" ref="AN1295" si="12322">$AN$9*$B1292</f>
        <v>4.7278600000000006</v>
      </c>
      <c r="AO1295" s="2">
        <v>1</v>
      </c>
      <c r="AP1295" s="8">
        <v>0</v>
      </c>
      <c r="AR1295" s="1">
        <f t="shared" ref="AR1295" si="12323">AH1295*AM1292+AJ1295*AM1295-AI1295*AN1292-AK1295*AN1295</f>
        <v>0</v>
      </c>
      <c r="AS1295" s="9">
        <f t="shared" ref="AS1295" si="12324">(AH1295*AN1292+AI1295*AM1292+AJ1295*AN1295+AK1295*AM1295)</f>
        <v>189.7066845451161</v>
      </c>
      <c r="AT1295" s="2">
        <f t="shared" ref="AT1295" si="12325">AH1295*AO1292+AJ1295*AO1295-AI1295*AP1292-AK1295*AP1295</f>
        <v>27.537536995804228</v>
      </c>
      <c r="AU1295" s="8">
        <f t="shared" ref="AU1295" si="12326">(AH1295*AP1292+AI1295*AO1292+AJ1295*AP1295+AK1295*AO1295)</f>
        <v>0</v>
      </c>
      <c r="AV1295" s="20"/>
      <c r="AW1295" s="1">
        <v>0</v>
      </c>
      <c r="AX1295" s="9">
        <v>0</v>
      </c>
      <c r="AY1295" s="2">
        <v>1</v>
      </c>
      <c r="AZ1295" s="8">
        <v>0</v>
      </c>
      <c r="BB1295" s="1">
        <f t="shared" ref="BB1295" si="12327">AR1295*AW1292+AT1295*AW1295-AS1295*AX1292-AU1295*AX1295</f>
        <v>0</v>
      </c>
      <c r="BC1295" s="9">
        <f t="shared" ref="BC1295" si="12328">(AR1295*AX1292+AS1295*AW1292+AT1295*AX1295+AU1295*AW1295)</f>
        <v>189.7066845451161</v>
      </c>
      <c r="BD1295" s="2">
        <f t="shared" ref="BD1295" si="12329">AR1295*AY1292+AT1295*AY1295-AS1295*AZ1292-AU1295*AZ1295</f>
        <v>110.10311689574748</v>
      </c>
      <c r="BE1295" s="8">
        <f t="shared" ref="BE1295" si="12330">(AR1295*AZ1292+AS1295*AY1292+AT1295*AZ1295+AU1295*AY1295)</f>
        <v>0</v>
      </c>
      <c r="BG1295" s="1">
        <v>0</v>
      </c>
      <c r="BH1295" s="9">
        <f t="shared" ref="BH1295" si="12331">$BH$9*$B1292</f>
        <v>3.0931999999999999</v>
      </c>
      <c r="BI1295" s="2">
        <v>1</v>
      </c>
      <c r="BJ1295" s="8">
        <v>0</v>
      </c>
      <c r="BK1295" s="20"/>
      <c r="BL1295" s="1">
        <f t="shared" ref="BL1295" si="12332">BB1295*BG1292+BD1295*BG1295-BC1295*BH1292-BE1295*BH1295</f>
        <v>0</v>
      </c>
      <c r="BM1295" s="9">
        <f t="shared" ref="BM1295" si="12333">(BB1295*BH1292+BC1295*BG1292+BD1295*BH1295+BE1295*BG1295)</f>
        <v>530.27764572704223</v>
      </c>
      <c r="BN1295" s="2">
        <f t="shared" ref="BN1295" si="12334">BB1295*BI1292+BD1295*BI1295-BC1295*BJ1292-BE1295*BJ1295</f>
        <v>110.10311689574748</v>
      </c>
      <c r="BO1295" s="8">
        <f t="shared" ref="BO1295" si="12335">(BB1295*BJ1292+BC1295*BI1292+BD1295*BJ1295+BE1295*BI1295)</f>
        <v>0</v>
      </c>
      <c r="BP1295" s="20"/>
      <c r="BQ1295" s="18">
        <f t="shared" ref="BQ1295:BQ1358" si="12336">1/$BR$9</f>
        <v>1</v>
      </c>
      <c r="BR1295" s="25">
        <v>0</v>
      </c>
      <c r="BS1295" s="19">
        <v>1</v>
      </c>
      <c r="BT1295" s="24">
        <v>0</v>
      </c>
      <c r="BV1295" s="1">
        <f t="shared" ref="BV1295" si="12337">BL1295*BQ1292+BN1295*BQ1295-BM1295*BR1292-BO1295*BR1295</f>
        <v>110.10311689574748</v>
      </c>
      <c r="BW1295" s="9">
        <f t="shared" ref="BW1295" si="12338">(BL1295*BR1292+BM1295*BQ1292+BN1295*BR1295+BO1295*BQ1295)</f>
        <v>530.27764572704223</v>
      </c>
      <c r="BX1295" s="2">
        <f t="shared" ref="BX1295" si="12339">BL1295*BS1292+BN1295*BS1295-BM1295*BT1292-BO1295*BT1295</f>
        <v>110.10311689574748</v>
      </c>
      <c r="BY1295" s="8">
        <f t="shared" ref="BY1295" si="12340">(BL1295*BT1292+BM1295*BS1292+BN1295*BT1295+BO1295*BS1295)</f>
        <v>0</v>
      </c>
      <c r="CA1295" s="56">
        <f t="shared" ref="CA1295" si="12341">(180/PI())*ATAN(-1*(BW1292+BW1295)/(BV1292+BV1295))</f>
        <v>-66.540224057615802</v>
      </c>
      <c r="CC1295" s="117">
        <f t="shared" ref="CC1295" si="12342">20*LOG(((1-(10^(CA1292/20)^2)*(1-((1-CC1292)/(1+CC1292))^2))^0.5))</f>
        <v>-3.2334415814657242E-5</v>
      </c>
      <c r="CD1295" s="13"/>
      <c r="CE1295" s="33"/>
      <c r="CF1295" s="33"/>
      <c r="CG1295" s="33"/>
      <c r="CH1295" s="33"/>
    </row>
    <row r="1296" spans="2:86" ht="18.600000000000001" customHeight="1"/>
    <row r="1297" spans="2:86" ht="18.600000000000001" customHeight="1" thickBot="1">
      <c r="E1297" s="6" t="s">
        <v>3</v>
      </c>
      <c r="J1297" s="6" t="s">
        <v>5</v>
      </c>
      <c r="O1297" s="6" t="s">
        <v>10</v>
      </c>
      <c r="T1297" s="6" t="s">
        <v>6</v>
      </c>
      <c r="Y1297" s="6" t="s">
        <v>11</v>
      </c>
      <c r="AD1297" s="6" t="s">
        <v>12</v>
      </c>
      <c r="AI1297" s="6" t="s">
        <v>13</v>
      </c>
      <c r="AN1297" s="6" t="s">
        <v>14</v>
      </c>
      <c r="AS1297" s="6" t="s">
        <v>15</v>
      </c>
      <c r="AX1297" s="6" t="s">
        <v>19</v>
      </c>
      <c r="BC1297" s="6" t="s">
        <v>17</v>
      </c>
      <c r="BH1297" s="6" t="s">
        <v>20</v>
      </c>
      <c r="BM1297" s="6" t="s">
        <v>18</v>
      </c>
      <c r="BQ1297" s="26" t="s">
        <v>16</v>
      </c>
      <c r="BR1297" s="26"/>
      <c r="BS1297" s="21"/>
      <c r="BT1297" s="21"/>
      <c r="BU1297" s="21"/>
      <c r="BV1297" s="21"/>
      <c r="BW1297" s="26" t="s">
        <v>21</v>
      </c>
      <c r="BX1297" s="21"/>
      <c r="BY1297" s="21"/>
    </row>
    <row r="1298" spans="2:86" ht="18.600000000000001" customHeight="1" thickBot="1">
      <c r="B1298" s="11"/>
      <c r="D1298" s="266" t="s">
        <v>113</v>
      </c>
      <c r="E1298" s="267"/>
      <c r="F1298" s="268" t="s">
        <v>114</v>
      </c>
      <c r="G1298" s="269"/>
      <c r="H1298" s="237"/>
      <c r="I1298" s="262" t="s">
        <v>0</v>
      </c>
      <c r="J1298" s="263"/>
      <c r="K1298" s="264" t="s">
        <v>1</v>
      </c>
      <c r="L1298" s="265"/>
      <c r="M1298" s="21"/>
      <c r="N1298" s="262" t="s">
        <v>115</v>
      </c>
      <c r="O1298" s="263"/>
      <c r="P1298" s="264" t="s">
        <v>116</v>
      </c>
      <c r="Q1298" s="265"/>
      <c r="R1298" s="21"/>
      <c r="S1298" s="266" t="s">
        <v>117</v>
      </c>
      <c r="T1298" s="267"/>
      <c r="U1298" s="268" t="s">
        <v>118</v>
      </c>
      <c r="V1298" s="269"/>
      <c r="W1298" s="20"/>
      <c r="X1298" s="262" t="s">
        <v>119</v>
      </c>
      <c r="Y1298" s="263"/>
      <c r="Z1298" s="264" t="s">
        <v>120</v>
      </c>
      <c r="AA1298" s="265"/>
      <c r="AB1298" s="20"/>
      <c r="AC1298" s="262" t="s">
        <v>121</v>
      </c>
      <c r="AD1298" s="263"/>
      <c r="AE1298" s="264" t="s">
        <v>7</v>
      </c>
      <c r="AF1298" s="265"/>
      <c r="AG1298" s="20"/>
      <c r="AH1298" s="262" t="s">
        <v>122</v>
      </c>
      <c r="AI1298" s="263"/>
      <c r="AJ1298" s="264" t="s">
        <v>123</v>
      </c>
      <c r="AK1298" s="265"/>
      <c r="AL1298" s="20"/>
      <c r="AM1298" s="266" t="s">
        <v>124</v>
      </c>
      <c r="AN1298" s="267"/>
      <c r="AO1298" s="268" t="s">
        <v>125</v>
      </c>
      <c r="AP1298" s="269"/>
      <c r="AQ1298" s="21"/>
      <c r="AR1298" s="262" t="s">
        <v>126</v>
      </c>
      <c r="AS1298" s="263"/>
      <c r="AT1298" s="264" t="s">
        <v>2</v>
      </c>
      <c r="AU1298" s="265"/>
      <c r="AV1298" s="41"/>
      <c r="AW1298" s="262" t="s">
        <v>127</v>
      </c>
      <c r="AX1298" s="263"/>
      <c r="AY1298" s="264" t="s">
        <v>128</v>
      </c>
      <c r="AZ1298" s="265"/>
      <c r="BA1298" s="20"/>
      <c r="BB1298" s="262" t="s">
        <v>129</v>
      </c>
      <c r="BC1298" s="263"/>
      <c r="BD1298" s="264" t="s">
        <v>130</v>
      </c>
      <c r="BE1298" s="265"/>
      <c r="BF1298" s="41"/>
      <c r="BG1298" s="266" t="s">
        <v>131</v>
      </c>
      <c r="BH1298" s="267"/>
      <c r="BI1298" s="268" t="s">
        <v>132</v>
      </c>
      <c r="BJ1298" s="269"/>
      <c r="BK1298" s="41"/>
      <c r="BL1298" s="262" t="s">
        <v>133</v>
      </c>
      <c r="BM1298" s="263"/>
      <c r="BN1298" s="264" t="s">
        <v>134</v>
      </c>
      <c r="BO1298" s="265"/>
      <c r="BP1298" s="41"/>
      <c r="BQ1298" s="262" t="s">
        <v>135</v>
      </c>
      <c r="BR1298" s="263"/>
      <c r="BS1298" s="264" t="s">
        <v>136</v>
      </c>
      <c r="BT1298" s="265"/>
      <c r="BU1298" s="20"/>
      <c r="BV1298" s="262" t="s">
        <v>137</v>
      </c>
      <c r="BW1298" s="263"/>
      <c r="BX1298" s="264" t="s">
        <v>138</v>
      </c>
      <c r="BY1298" s="265"/>
      <c r="CA1298" s="27" t="s">
        <v>8</v>
      </c>
      <c r="CC1298" s="113" t="s">
        <v>74</v>
      </c>
      <c r="CD1298" s="13"/>
      <c r="CE1298" s="33"/>
      <c r="CF1298" s="33"/>
      <c r="CG1298" s="33"/>
      <c r="CH1298" s="33"/>
    </row>
    <row r="1299" spans="2:86" ht="18.600000000000001" customHeight="1" thickTop="1" thickBot="1">
      <c r="B1299" s="37">
        <v>3.72</v>
      </c>
      <c r="D1299" s="1">
        <v>1</v>
      </c>
      <c r="E1299" s="7">
        <v>0</v>
      </c>
      <c r="F1299" s="2">
        <v>0</v>
      </c>
      <c r="G1299" s="8">
        <v>0</v>
      </c>
      <c r="I1299" s="1">
        <v>1</v>
      </c>
      <c r="J1299" s="9">
        <v>0</v>
      </c>
      <c r="K1299" s="2">
        <v>0</v>
      </c>
      <c r="L1299" s="8">
        <f t="shared" ref="L1299:L1362" si="12343">IF(0=(1-$J$9*$K$9*$B1299^2),10^18,$B1299*$K$9/(1-$J$9*$K$9*$B1299^2))</f>
        <v>-2.0149108350139335</v>
      </c>
      <c r="N1299" s="1">
        <f t="shared" ref="N1299" si="12344">D1299*I1299+F1299*I1302-E1299*J1299-G1299*J1302</f>
        <v>1</v>
      </c>
      <c r="O1299" s="9">
        <f t="shared" ref="O1299" si="12345">(D1299*J1299+E1299*I1299+F1299*J1302+G1299*I1302)</f>
        <v>0</v>
      </c>
      <c r="P1299" s="2">
        <f t="shared" ref="P1299" si="12346">D1299*K1299+F1299*K1302-E1299*L1299-G1299*L1302</f>
        <v>0</v>
      </c>
      <c r="Q1299" s="8">
        <f t="shared" ref="Q1299" si="12347">(D1299*L1299+E1299*K1299+F1299*L1302+G1299*K1302)</f>
        <v>-2.0149108350139335</v>
      </c>
      <c r="S1299" s="1">
        <v>1</v>
      </c>
      <c r="T1299" s="7">
        <v>0</v>
      </c>
      <c r="U1299" s="2">
        <v>0</v>
      </c>
      <c r="V1299" s="8">
        <v>0</v>
      </c>
      <c r="X1299" s="1">
        <f t="shared" ref="X1299" si="12348">N1299*S1299+P1299*S1302-O1299*T1299-Q1299*T1302</f>
        <v>12.327901251238396</v>
      </c>
      <c r="Y1299" s="9">
        <f t="shared" ref="Y1299" si="12349">(N1299*T1299+O1299*S1299+P1299*T1302+Q1299*S1302)</f>
        <v>0</v>
      </c>
      <c r="Z1299" s="2">
        <f t="shared" ref="Z1299" si="12350">N1299*U1299+P1299*U1302-O1299*V1299-Q1299*V1302</f>
        <v>0</v>
      </c>
      <c r="AA1299" s="8">
        <f t="shared" ref="AA1299" si="12351">(N1299*V1299+O1299*U1299+P1299*V1302+Q1299*U1302)</f>
        <v>-2.0149108350139335</v>
      </c>
      <c r="AB1299" s="20"/>
      <c r="AC1299" s="1">
        <v>1</v>
      </c>
      <c r="AD1299" s="9">
        <v>0</v>
      </c>
      <c r="AE1299" s="2">
        <v>0</v>
      </c>
      <c r="AF1299" s="8">
        <f t="shared" ref="AF1299:AF1362" si="12352">IF(0=(1-$AE$9*$AD$9*$B1299^2),10^18,$B1299*$AE$9/(1-$AE$9*$AD$9*$B1299^2))</f>
        <v>-0.29501784029472233</v>
      </c>
      <c r="AH1299" s="1">
        <f t="shared" ref="AH1299" si="12353">X1299*AC1299+Z1299*AC1302-Y1299*AD1299-AA1299*AD1302</f>
        <v>12.327901251238396</v>
      </c>
      <c r="AI1299" s="9">
        <f t="shared" ref="AI1299" si="12354">(X1299*AD1299+Y1299*AC1299+Z1299*AD1302+AA1299*AC1302)</f>
        <v>0</v>
      </c>
      <c r="AJ1299" s="2">
        <f t="shared" ref="AJ1299" si="12355">X1299*AE1299+Z1299*AE1302-Y1299*AF1299-AA1299*AF1302</f>
        <v>0</v>
      </c>
      <c r="AK1299" s="8">
        <f t="shared" ref="AK1299" si="12356">(X1299*AF1299+Y1299*AE1299+Z1299*AF1302+AA1299*AE1302)</f>
        <v>-5.6518616375208897</v>
      </c>
      <c r="AM1299" s="1">
        <v>1</v>
      </c>
      <c r="AN1299" s="7">
        <v>0</v>
      </c>
      <c r="AO1299" s="2">
        <v>0</v>
      </c>
      <c r="AP1299" s="8">
        <v>0</v>
      </c>
      <c r="AR1299" s="1">
        <f t="shared" ref="AR1299" si="12357">AH1299*AM1299+AJ1299*AM1302-AI1299*AN1299-AK1299*AN1302</f>
        <v>39.193550788816395</v>
      </c>
      <c r="AS1299" s="9">
        <f t="shared" ref="AS1299" si="12358">(AH1299*AN1299+AI1299*AM1299+AJ1299*AN1302+AK1299*AM1302)</f>
        <v>0</v>
      </c>
      <c r="AT1299" s="2">
        <f t="shared" ref="AT1299" si="12359">AH1299*AO1299+AJ1299*AO1302-AI1299*AP1299-AK1299*AP1302</f>
        <v>0</v>
      </c>
      <c r="AU1299" s="8">
        <f t="shared" ref="AU1299" si="12360">(AH1299*AP1299+AI1299*AO1299+AJ1299*AP1302+AK1299*AO1302)</f>
        <v>-5.6518616375208897</v>
      </c>
      <c r="AV1299" s="20"/>
      <c r="AW1299" s="1">
        <v>1</v>
      </c>
      <c r="AX1299" s="9">
        <v>0</v>
      </c>
      <c r="AY1299" s="2">
        <v>0</v>
      </c>
      <c r="AZ1299" s="8">
        <f t="shared" ref="AZ1299:AZ1362" si="12361">IF(0=(1-$AX$9*$AY$9*$B1299^2),10^18,$B1299*$AY$9/(1-$AX$9*$AY$9*$B1299^2))</f>
        <v>-0.43220758614186372</v>
      </c>
      <c r="BB1299" s="1">
        <f t="shared" ref="BB1299" si="12362">AR1299*AW1299+AT1299*AW1302-AS1299*AX1299-AU1299*AX1302</f>
        <v>39.193550788816395</v>
      </c>
      <c r="BC1299" s="9">
        <f t="shared" ref="BC1299" si="12363">(AR1299*AX1299+AS1299*AW1299+AT1299*AX1302+AU1299*AW1302)</f>
        <v>0</v>
      </c>
      <c r="BD1299" s="2">
        <f t="shared" ref="BD1299" si="12364">AR1299*AY1299+AT1299*AY1302-AS1299*AZ1299-AU1299*AZ1302</f>
        <v>0</v>
      </c>
      <c r="BE1299" s="8">
        <f t="shared" ref="BE1299" si="12365">(AR1299*AZ1299+AS1299*AY1299+AT1299*AZ1302+AU1299*AY1302)</f>
        <v>-22.591611616283764</v>
      </c>
      <c r="BG1299" s="1">
        <v>1</v>
      </c>
      <c r="BH1299" s="7">
        <v>0</v>
      </c>
      <c r="BI1299" s="2">
        <v>0</v>
      </c>
      <c r="BJ1299" s="8">
        <v>0</v>
      </c>
      <c r="BK1299" s="20"/>
      <c r="BL1299" s="1">
        <f t="shared" ref="BL1299" si="12366">BB1299*BG1299+BD1299*BG1302-BC1299*BH1299-BE1299*BH1302</f>
        <v>109.4516555865296</v>
      </c>
      <c r="BM1299" s="9">
        <f t="shared" ref="BM1299" si="12367">(BB1299*BH1299+BC1299*BG1299+BD1299*BH1302+BE1299*BG1302)</f>
        <v>0</v>
      </c>
      <c r="BN1299" s="2">
        <f t="shared" ref="BN1299" si="12368">BB1299*BI1299+BD1299*BI1302-BC1299*BJ1299-BE1299*BJ1302</f>
        <v>0</v>
      </c>
      <c r="BO1299" s="8">
        <f t="shared" ref="BO1299" si="12369">(BB1299*BJ1299+BC1299*BI1299+BD1299*BJ1302+BE1299*BI1302)</f>
        <v>-22.591611616283764</v>
      </c>
      <c r="BP1299" s="20"/>
      <c r="BQ1299" s="16">
        <v>1</v>
      </c>
      <c r="BR1299" s="23">
        <v>0</v>
      </c>
      <c r="BS1299" s="14">
        <v>0</v>
      </c>
      <c r="BT1299" s="22">
        <v>0</v>
      </c>
      <c r="BV1299" s="1">
        <f t="shared" ref="BV1299" si="12370">BL1299*BQ1299+BN1299*BQ1302-BM1299*BR1299-BO1299*BR1302</f>
        <v>109.4516555865296</v>
      </c>
      <c r="BW1299" s="9">
        <f t="shared" ref="BW1299" si="12371">(BL1299*BR1299+BM1299*BQ1299+BN1299*BR1302+BO1299*BQ1302)</f>
        <v>-22.591611616283764</v>
      </c>
      <c r="BX1299" s="2">
        <f t="shared" ref="BX1299" si="12372">BL1299*BS1299+BN1299*BS1302-BM1299*BT1299-BO1299*BT1302</f>
        <v>0</v>
      </c>
      <c r="BY1299" s="8">
        <f t="shared" ref="BY1299" si="12373">(BL1299*BT1299+BM1299*BS1299+BN1299*BT1302+BO1299*BS1302)</f>
        <v>-22.591611616283764</v>
      </c>
      <c r="CA1299" s="28">
        <f t="shared" ref="CA1299" si="12374">20*LOG(((1+$BR$9)/$BR$9)/((BV1299+BV1302)^2+(BW1299+BW1302)^2)^0.5)</f>
        <v>-48.830948309276806</v>
      </c>
      <c r="CC1299" s="114">
        <f t="shared" ref="CC1299" si="12375">((BV1299^2+BW1299^2)^0.5)/((BV1302^2+BW1302^2)^0.5)</f>
        <v>0.20642744928490106</v>
      </c>
      <c r="CD1299" s="13"/>
      <c r="CE1299" s="33"/>
      <c r="CF1299" s="33"/>
      <c r="CG1299" s="33"/>
      <c r="CH1299" s="33"/>
    </row>
    <row r="1300" spans="2:86" ht="18.600000000000001" customHeight="1" thickBot="1">
      <c r="D1300" s="3"/>
      <c r="G1300" s="4"/>
      <c r="I1300" s="3"/>
      <c r="L1300" s="4"/>
      <c r="N1300" s="3"/>
      <c r="Q1300" s="4"/>
      <c r="S1300" s="3"/>
      <c r="V1300" s="4"/>
      <c r="X1300" s="3"/>
      <c r="AA1300" s="4"/>
      <c r="AC1300" s="3"/>
      <c r="AF1300" s="4"/>
      <c r="AH1300" s="3"/>
      <c r="AK1300" s="4"/>
      <c r="AM1300" s="3"/>
      <c r="AP1300" s="4"/>
      <c r="AR1300" s="3"/>
      <c r="AU1300" s="4"/>
      <c r="AW1300" s="3"/>
      <c r="AZ1300" s="4"/>
      <c r="BB1300" s="3"/>
      <c r="BE1300" s="4"/>
      <c r="BG1300" s="3"/>
      <c r="BJ1300" s="4"/>
      <c r="BL1300" s="3"/>
      <c r="BO1300" s="4"/>
      <c r="BQ1300" s="16"/>
      <c r="BR1300" s="14"/>
      <c r="BS1300" s="14"/>
      <c r="BT1300" s="17"/>
      <c r="BV1300" s="3"/>
      <c r="BY1300" s="4"/>
      <c r="CC1300" s="115"/>
      <c r="CD1300" s="13"/>
      <c r="CE1300" s="33"/>
      <c r="CF1300" s="33"/>
      <c r="CG1300" s="33"/>
      <c r="CH1300" s="33"/>
    </row>
    <row r="1301" spans="2:86" ht="18.600000000000001" customHeight="1" thickBot="1">
      <c r="D1301" s="271" t="s">
        <v>141</v>
      </c>
      <c r="E1301" s="272"/>
      <c r="F1301" s="273" t="s">
        <v>142</v>
      </c>
      <c r="G1301" s="274"/>
      <c r="H1301" s="237"/>
      <c r="I1301" s="271" t="s">
        <v>143</v>
      </c>
      <c r="J1301" s="272"/>
      <c r="K1301" s="273" t="s">
        <v>144</v>
      </c>
      <c r="L1301" s="274"/>
      <c r="N1301" s="262" t="s">
        <v>145</v>
      </c>
      <c r="O1301" s="263"/>
      <c r="P1301" s="264" t="s">
        <v>146</v>
      </c>
      <c r="Q1301" s="265"/>
      <c r="S1301" s="271" t="s">
        <v>147</v>
      </c>
      <c r="T1301" s="272"/>
      <c r="U1301" s="273" t="s">
        <v>148</v>
      </c>
      <c r="V1301" s="274"/>
      <c r="W1301" s="20"/>
      <c r="X1301" s="262" t="s">
        <v>149</v>
      </c>
      <c r="Y1301" s="263"/>
      <c r="Z1301" s="264" t="s">
        <v>150</v>
      </c>
      <c r="AA1301" s="265"/>
      <c r="AB1301" s="20"/>
      <c r="AC1301" s="271" t="s">
        <v>151</v>
      </c>
      <c r="AD1301" s="272"/>
      <c r="AE1301" s="273" t="s">
        <v>152</v>
      </c>
      <c r="AF1301" s="274"/>
      <c r="AG1301" s="20"/>
      <c r="AH1301" s="262" t="s">
        <v>153</v>
      </c>
      <c r="AI1301" s="263"/>
      <c r="AJ1301" s="264" t="s">
        <v>154</v>
      </c>
      <c r="AK1301" s="265"/>
      <c r="AL1301" s="20"/>
      <c r="AM1301" s="271" t="s">
        <v>155</v>
      </c>
      <c r="AN1301" s="272"/>
      <c r="AO1301" s="273" t="s">
        <v>156</v>
      </c>
      <c r="AP1301" s="274"/>
      <c r="AR1301" s="262" t="s">
        <v>157</v>
      </c>
      <c r="AS1301" s="263"/>
      <c r="AT1301" s="264" t="s">
        <v>158</v>
      </c>
      <c r="AU1301" s="265"/>
      <c r="AV1301" s="41"/>
      <c r="AW1301" s="271" t="s">
        <v>159</v>
      </c>
      <c r="AX1301" s="272"/>
      <c r="AY1301" s="273" t="s">
        <v>160</v>
      </c>
      <c r="AZ1301" s="274"/>
      <c r="BA1301" s="20"/>
      <c r="BB1301" s="262" t="s">
        <v>161</v>
      </c>
      <c r="BC1301" s="263"/>
      <c r="BD1301" s="264" t="s">
        <v>162</v>
      </c>
      <c r="BE1301" s="265"/>
      <c r="BF1301" s="41"/>
      <c r="BG1301" s="271" t="s">
        <v>163</v>
      </c>
      <c r="BH1301" s="272"/>
      <c r="BI1301" s="273" t="s">
        <v>164</v>
      </c>
      <c r="BJ1301" s="274"/>
      <c r="BK1301" s="41"/>
      <c r="BL1301" s="262" t="s">
        <v>165</v>
      </c>
      <c r="BM1301" s="263"/>
      <c r="BN1301" s="264" t="s">
        <v>166</v>
      </c>
      <c r="BO1301" s="265"/>
      <c r="BP1301" s="41"/>
      <c r="BQ1301" s="271" t="s">
        <v>167</v>
      </c>
      <c r="BR1301" s="272"/>
      <c r="BS1301" s="273" t="s">
        <v>168</v>
      </c>
      <c r="BT1301" s="274"/>
      <c r="BU1301" s="20"/>
      <c r="BV1301" s="262" t="s">
        <v>169</v>
      </c>
      <c r="BW1301" s="263"/>
      <c r="BX1301" s="264" t="s">
        <v>170</v>
      </c>
      <c r="BY1301" s="265"/>
      <c r="CA1301" s="55" t="s">
        <v>35</v>
      </c>
      <c r="CC1301" s="116" t="s">
        <v>75</v>
      </c>
      <c r="CD1301" s="13"/>
      <c r="CE1301" s="33"/>
      <c r="CF1301" s="33"/>
      <c r="CG1301" s="33"/>
      <c r="CH1301" s="33"/>
    </row>
    <row r="1302" spans="2:86" ht="18.600000000000001" customHeight="1" thickTop="1" thickBot="1">
      <c r="D1302" s="1">
        <v>0</v>
      </c>
      <c r="E1302" s="9">
        <f t="shared" ref="E1302" si="12376">$E$9*$B1299</f>
        <v>4.3776960000000003</v>
      </c>
      <c r="F1302" s="2">
        <v>1</v>
      </c>
      <c r="G1302" s="8">
        <v>0</v>
      </c>
      <c r="I1302" s="1">
        <v>0</v>
      </c>
      <c r="J1302" s="9">
        <v>0</v>
      </c>
      <c r="K1302" s="2">
        <v>1</v>
      </c>
      <c r="L1302" s="8">
        <v>0</v>
      </c>
      <c r="N1302" s="1">
        <f t="shared" ref="N1302" si="12377">D1302*I1299+F1302*I1302-E1302*J1299-G1302*J1302</f>
        <v>0</v>
      </c>
      <c r="O1302" s="9">
        <f t="shared" ref="O1302" si="12378">(D1302*J1299+E1302*I1299+F1302*J1302+G1302*I1302)</f>
        <v>4.3776960000000003</v>
      </c>
      <c r="P1302" s="2">
        <f t="shared" ref="P1302" si="12379">D1302*K1299+F1302*K1302-E1302*L1299-G1302*L1302</f>
        <v>9.8206671027971577</v>
      </c>
      <c r="Q1302" s="8">
        <f t="shared" ref="Q1302" si="12380">(D1302*L1299+E1302*K1299+F1302*L1302+G1302*K1302)</f>
        <v>0</v>
      </c>
      <c r="S1302" s="1">
        <v>0</v>
      </c>
      <c r="T1302" s="9">
        <f t="shared" ref="T1302" si="12381">$T$9*$B1299</f>
        <v>5.6220360000000005</v>
      </c>
      <c r="U1302" s="2">
        <v>1</v>
      </c>
      <c r="V1302" s="8">
        <v>0</v>
      </c>
      <c r="X1302" s="1">
        <f t="shared" ref="X1302" si="12382">N1302*S1299+P1302*S1302-O1302*T1299-Q1302*T1302</f>
        <v>0</v>
      </c>
      <c r="Y1302" s="9">
        <f t="shared" ref="Y1302" si="12383">(N1302*T1299+O1302*S1299+P1302*T1302+Q1302*S1302)</f>
        <v>59.589839995941325</v>
      </c>
      <c r="Z1302" s="2">
        <f t="shared" ref="Z1302" si="12384">N1302*U1299+P1302*U1302-O1302*V1299-Q1302*V1302</f>
        <v>9.8206671027971577</v>
      </c>
      <c r="AA1302" s="8">
        <f t="shared" ref="AA1302" si="12385">(N1302*V1299+O1302*U1299+P1302*V1302+Q1302*U1302)</f>
        <v>0</v>
      </c>
      <c r="AB1302" s="20"/>
      <c r="AC1302" s="1">
        <v>0</v>
      </c>
      <c r="AD1302" s="9">
        <v>0</v>
      </c>
      <c r="AE1302" s="2">
        <v>1</v>
      </c>
      <c r="AF1302" s="8">
        <v>0</v>
      </c>
      <c r="AH1302" s="1">
        <f t="shared" ref="AH1302" si="12386">X1302*AC1299+Z1302*AC1302-Y1302*AD1299-AA1302*AD1302</f>
        <v>0</v>
      </c>
      <c r="AI1302" s="9">
        <f t="shared" ref="AI1302" si="12387">(X1302*AD1299+Y1302*AC1299+Z1302*AD1302+AA1302*AC1302)</f>
        <v>59.589839995941325</v>
      </c>
      <c r="AJ1302" s="2">
        <f t="shared" ref="AJ1302" si="12388">X1302*AE1299+Z1302*AE1302-Y1302*AF1299-AA1302*AF1302</f>
        <v>27.400733001907831</v>
      </c>
      <c r="AK1302" s="8">
        <f t="shared" ref="AK1302" si="12389">(X1302*AF1299+Y1302*AE1299+Z1302*AF1302+AA1302*AE1302)</f>
        <v>0</v>
      </c>
      <c r="AM1302" s="1">
        <v>0</v>
      </c>
      <c r="AN1302" s="9">
        <f t="shared" ref="AN1302" si="12390">$AN$9*$B1299</f>
        <v>4.7534160000000005</v>
      </c>
      <c r="AO1302" s="2">
        <v>1</v>
      </c>
      <c r="AP1302" s="8">
        <v>0</v>
      </c>
      <c r="AR1302" s="1">
        <f t="shared" ref="AR1302" si="12391">AH1302*AM1299+AJ1302*AM1302-AI1302*AN1299-AK1302*AN1302</f>
        <v>0</v>
      </c>
      <c r="AS1302" s="9">
        <f t="shared" ref="AS1302" si="12392">(AH1302*AN1299+AI1302*AM1299+AJ1302*AN1302+AK1302*AM1302)</f>
        <v>189.83692265893805</v>
      </c>
      <c r="AT1302" s="2">
        <f t="shared" ref="AT1302" si="12393">AH1302*AO1299+AJ1302*AO1302-AI1302*AP1299-AK1302*AP1302</f>
        <v>27.400733001907831</v>
      </c>
      <c r="AU1302" s="8">
        <f t="shared" ref="AU1302" si="12394">(AH1302*AP1299+AI1302*AO1299+AJ1302*AP1302+AK1302*AO1302)</f>
        <v>0</v>
      </c>
      <c r="AV1302" s="20"/>
      <c r="AW1302" s="1">
        <v>0</v>
      </c>
      <c r="AX1302" s="9">
        <v>0</v>
      </c>
      <c r="AY1302" s="2">
        <v>1</v>
      </c>
      <c r="AZ1302" s="8">
        <v>0</v>
      </c>
      <c r="BB1302" s="1">
        <f t="shared" ref="BB1302" si="12395">AR1302*AW1299+AT1302*AW1302-AS1302*AX1299-AU1302*AX1302</f>
        <v>0</v>
      </c>
      <c r="BC1302" s="9">
        <f t="shared" ref="BC1302" si="12396">(AR1302*AX1299+AS1302*AW1299+AT1302*AX1302+AU1302*AW1302)</f>
        <v>189.83692265893805</v>
      </c>
      <c r="BD1302" s="2">
        <f t="shared" ref="BD1302" si="12397">AR1302*AY1299+AT1302*AY1302-AS1302*AZ1299-AU1302*AZ1302</f>
        <v>109.44969110492713</v>
      </c>
      <c r="BE1302" s="8">
        <f t="shared" ref="BE1302" si="12398">(AR1302*AZ1299+AS1302*AY1299+AT1302*AZ1302+AU1302*AY1302)</f>
        <v>0</v>
      </c>
      <c r="BG1302" s="1">
        <v>0</v>
      </c>
      <c r="BH1302" s="9">
        <f t="shared" ref="BH1302" si="12399">$BH$9*$B1299</f>
        <v>3.1099200000000002</v>
      </c>
      <c r="BI1302" s="2">
        <v>1</v>
      </c>
      <c r="BJ1302" s="8">
        <v>0</v>
      </c>
      <c r="BK1302" s="20"/>
      <c r="BL1302" s="1">
        <f t="shared" ref="BL1302" si="12400">BB1302*BG1299+BD1302*BG1302-BC1302*BH1299-BE1302*BH1302</f>
        <v>0</v>
      </c>
      <c r="BM1302" s="9">
        <f t="shared" ref="BM1302" si="12401">(BB1302*BH1299+BC1302*BG1299+BD1302*BH1302+BE1302*BG1302)</f>
        <v>530.216706019973</v>
      </c>
      <c r="BN1302" s="2">
        <f t="shared" ref="BN1302" si="12402">BB1302*BI1299+BD1302*BI1302-BC1302*BJ1299-BE1302*BJ1302</f>
        <v>109.44969110492713</v>
      </c>
      <c r="BO1302" s="8">
        <f t="shared" ref="BO1302" si="12403">(BB1302*BJ1299+BC1302*BI1299+BD1302*BJ1302+BE1302*BI1302)</f>
        <v>0</v>
      </c>
      <c r="BP1302" s="20"/>
      <c r="BQ1302" s="18">
        <f t="shared" ref="BQ1302:BQ1365" si="12404">1/$BR$9</f>
        <v>1</v>
      </c>
      <c r="BR1302" s="25">
        <v>0</v>
      </c>
      <c r="BS1302" s="19">
        <v>1</v>
      </c>
      <c r="BT1302" s="24">
        <v>0</v>
      </c>
      <c r="BV1302" s="1">
        <f t="shared" ref="BV1302" si="12405">BL1302*BQ1299+BN1302*BQ1302-BM1302*BR1299-BO1302*BR1302</f>
        <v>109.44969110492713</v>
      </c>
      <c r="BW1302" s="9">
        <f t="shared" ref="BW1302" si="12406">(BL1302*BR1299+BM1302*BQ1299+BN1302*BR1302+BO1302*BQ1302)</f>
        <v>530.216706019973</v>
      </c>
      <c r="BX1302" s="2">
        <f t="shared" ref="BX1302" si="12407">BL1302*BS1299+BN1302*BS1302-BM1302*BT1299-BO1302*BT1302</f>
        <v>109.44969110492713</v>
      </c>
      <c r="BY1302" s="8">
        <f t="shared" ref="BY1302" si="12408">(BL1302*BT1299+BM1302*BS1299+BN1302*BT1302+BO1302*BS1302)</f>
        <v>0</v>
      </c>
      <c r="CA1302" s="56">
        <f t="shared" ref="CA1302" si="12409">(180/PI())*ATAN(-1*(BW1299+BW1302)/(BV1299+BV1302))</f>
        <v>-66.673018637027198</v>
      </c>
      <c r="CC1302" s="117">
        <f t="shared" ref="CC1302" si="12410">20*LOG(((1-(10^(CA1299/20)^2)*(1-((1-CC1299)/(1+CC1299))^2))^0.5))</f>
        <v>-3.2248989474181227E-5</v>
      </c>
      <c r="CD1302" s="13"/>
      <c r="CE1302" s="33"/>
      <c r="CF1302" s="33"/>
      <c r="CG1302" s="33"/>
      <c r="CH1302" s="33"/>
    </row>
    <row r="1303" spans="2:86" ht="18.600000000000001" customHeight="1"/>
    <row r="1304" spans="2:86" ht="18.600000000000001" customHeight="1" thickBot="1">
      <c r="E1304" s="6" t="s">
        <v>3</v>
      </c>
      <c r="J1304" s="6" t="s">
        <v>5</v>
      </c>
      <c r="O1304" s="6" t="s">
        <v>10</v>
      </c>
      <c r="T1304" s="6" t="s">
        <v>6</v>
      </c>
      <c r="Y1304" s="6" t="s">
        <v>11</v>
      </c>
      <c r="AD1304" s="6" t="s">
        <v>12</v>
      </c>
      <c r="AI1304" s="6" t="s">
        <v>13</v>
      </c>
      <c r="AN1304" s="6" t="s">
        <v>14</v>
      </c>
      <c r="AS1304" s="6" t="s">
        <v>15</v>
      </c>
      <c r="AX1304" s="6" t="s">
        <v>19</v>
      </c>
      <c r="BC1304" s="6" t="s">
        <v>17</v>
      </c>
      <c r="BH1304" s="6" t="s">
        <v>20</v>
      </c>
      <c r="BM1304" s="6" t="s">
        <v>18</v>
      </c>
      <c r="BQ1304" s="26" t="s">
        <v>16</v>
      </c>
      <c r="BR1304" s="26"/>
      <c r="BS1304" s="21"/>
      <c r="BT1304" s="21"/>
      <c r="BU1304" s="21"/>
      <c r="BV1304" s="21"/>
      <c r="BW1304" s="26" t="s">
        <v>21</v>
      </c>
      <c r="BX1304" s="21"/>
      <c r="BY1304" s="21"/>
    </row>
    <row r="1305" spans="2:86" ht="18.600000000000001" customHeight="1" thickBot="1">
      <c r="B1305" s="11"/>
      <c r="D1305" s="266" t="s">
        <v>113</v>
      </c>
      <c r="E1305" s="267"/>
      <c r="F1305" s="268" t="s">
        <v>114</v>
      </c>
      <c r="G1305" s="269"/>
      <c r="H1305" s="237"/>
      <c r="I1305" s="262" t="s">
        <v>0</v>
      </c>
      <c r="J1305" s="263"/>
      <c r="K1305" s="264" t="s">
        <v>1</v>
      </c>
      <c r="L1305" s="265"/>
      <c r="M1305" s="21"/>
      <c r="N1305" s="262" t="s">
        <v>115</v>
      </c>
      <c r="O1305" s="263"/>
      <c r="P1305" s="264" t="s">
        <v>116</v>
      </c>
      <c r="Q1305" s="265"/>
      <c r="R1305" s="21"/>
      <c r="S1305" s="266" t="s">
        <v>117</v>
      </c>
      <c r="T1305" s="267"/>
      <c r="U1305" s="268" t="s">
        <v>118</v>
      </c>
      <c r="V1305" s="269"/>
      <c r="W1305" s="20"/>
      <c r="X1305" s="262" t="s">
        <v>119</v>
      </c>
      <c r="Y1305" s="263"/>
      <c r="Z1305" s="264" t="s">
        <v>120</v>
      </c>
      <c r="AA1305" s="265"/>
      <c r="AB1305" s="20"/>
      <c r="AC1305" s="262" t="s">
        <v>121</v>
      </c>
      <c r="AD1305" s="263"/>
      <c r="AE1305" s="264" t="s">
        <v>7</v>
      </c>
      <c r="AF1305" s="265"/>
      <c r="AG1305" s="20"/>
      <c r="AH1305" s="262" t="s">
        <v>122</v>
      </c>
      <c r="AI1305" s="263"/>
      <c r="AJ1305" s="264" t="s">
        <v>123</v>
      </c>
      <c r="AK1305" s="265"/>
      <c r="AL1305" s="20"/>
      <c r="AM1305" s="266" t="s">
        <v>124</v>
      </c>
      <c r="AN1305" s="267"/>
      <c r="AO1305" s="268" t="s">
        <v>125</v>
      </c>
      <c r="AP1305" s="269"/>
      <c r="AQ1305" s="21"/>
      <c r="AR1305" s="262" t="s">
        <v>126</v>
      </c>
      <c r="AS1305" s="263"/>
      <c r="AT1305" s="264" t="s">
        <v>2</v>
      </c>
      <c r="AU1305" s="265"/>
      <c r="AV1305" s="41"/>
      <c r="AW1305" s="262" t="s">
        <v>127</v>
      </c>
      <c r="AX1305" s="263"/>
      <c r="AY1305" s="264" t="s">
        <v>128</v>
      </c>
      <c r="AZ1305" s="265"/>
      <c r="BA1305" s="20"/>
      <c r="BB1305" s="262" t="s">
        <v>129</v>
      </c>
      <c r="BC1305" s="263"/>
      <c r="BD1305" s="264" t="s">
        <v>130</v>
      </c>
      <c r="BE1305" s="265"/>
      <c r="BF1305" s="41"/>
      <c r="BG1305" s="266" t="s">
        <v>131</v>
      </c>
      <c r="BH1305" s="267"/>
      <c r="BI1305" s="268" t="s">
        <v>132</v>
      </c>
      <c r="BJ1305" s="269"/>
      <c r="BK1305" s="41"/>
      <c r="BL1305" s="262" t="s">
        <v>133</v>
      </c>
      <c r="BM1305" s="263"/>
      <c r="BN1305" s="264" t="s">
        <v>134</v>
      </c>
      <c r="BO1305" s="265"/>
      <c r="BP1305" s="41"/>
      <c r="BQ1305" s="262" t="s">
        <v>135</v>
      </c>
      <c r="BR1305" s="263"/>
      <c r="BS1305" s="264" t="s">
        <v>136</v>
      </c>
      <c r="BT1305" s="265"/>
      <c r="BU1305" s="20"/>
      <c r="BV1305" s="262" t="s">
        <v>137</v>
      </c>
      <c r="BW1305" s="263"/>
      <c r="BX1305" s="264" t="s">
        <v>138</v>
      </c>
      <c r="BY1305" s="265"/>
      <c r="CA1305" s="27" t="s">
        <v>8</v>
      </c>
      <c r="CC1305" s="113" t="s">
        <v>74</v>
      </c>
      <c r="CD1305" s="13"/>
      <c r="CE1305" s="33"/>
      <c r="CF1305" s="33"/>
      <c r="CG1305" s="33"/>
      <c r="CH1305" s="33"/>
    </row>
    <row r="1306" spans="2:86" ht="18.600000000000001" customHeight="1" thickTop="1" thickBot="1">
      <c r="B1306" s="37">
        <v>3.74</v>
      </c>
      <c r="D1306" s="1">
        <v>1</v>
      </c>
      <c r="E1306" s="7">
        <v>0</v>
      </c>
      <c r="F1306" s="2">
        <v>0</v>
      </c>
      <c r="G1306" s="8">
        <v>0</v>
      </c>
      <c r="I1306" s="1">
        <v>1</v>
      </c>
      <c r="J1306" s="9">
        <v>0</v>
      </c>
      <c r="K1306" s="2">
        <v>0</v>
      </c>
      <c r="L1306" s="8">
        <f t="shared" ref="L1306:L1369" si="12411">IF(0=(1-$J$9*$K$9*$B1306^2),10^18,$B1306*$K$9/(1-$J$9*$K$9*$B1306^2))</f>
        <v>-1.9944907013053452</v>
      </c>
      <c r="N1306" s="1">
        <f t="shared" ref="N1306" si="12412">D1306*I1306+F1306*I1309-E1306*J1306-G1306*J1309</f>
        <v>1</v>
      </c>
      <c r="O1306" s="9">
        <f t="shared" ref="O1306" si="12413">(D1306*J1306+E1306*I1306+F1306*J1309+G1306*I1309)</f>
        <v>0</v>
      </c>
      <c r="P1306" s="2">
        <f t="shared" ref="P1306" si="12414">D1306*K1306+F1306*K1309-E1306*L1306-G1306*L1309</f>
        <v>0</v>
      </c>
      <c r="Q1306" s="8">
        <f t="shared" ref="Q1306" si="12415">(D1306*L1306+E1306*K1306+F1306*L1309+G1306*K1309)</f>
        <v>-1.9944907013053452</v>
      </c>
      <c r="S1306" s="1">
        <v>1</v>
      </c>
      <c r="T1306" s="7">
        <v>0</v>
      </c>
      <c r="U1306" s="2">
        <v>0</v>
      </c>
      <c r="V1306" s="8">
        <v>0</v>
      </c>
      <c r="X1306" s="1">
        <f t="shared" ref="X1306" si="12416">N1306*S1306+P1306*S1309-O1306*T1306-Q1306*T1309</f>
        <v>12.273384000341554</v>
      </c>
      <c r="Y1306" s="9">
        <f t="shared" ref="Y1306" si="12417">(N1306*T1306+O1306*S1306+P1306*T1309+Q1306*S1309)</f>
        <v>0</v>
      </c>
      <c r="Z1306" s="2">
        <f t="shared" ref="Z1306" si="12418">N1306*U1306+P1306*U1309-O1306*V1306-Q1306*V1309</f>
        <v>0</v>
      </c>
      <c r="AA1306" s="8">
        <f t="shared" ref="AA1306" si="12419">(N1306*V1306+O1306*U1306+P1306*V1309+Q1306*U1309)</f>
        <v>-1.9944907013053452</v>
      </c>
      <c r="AB1306" s="20"/>
      <c r="AC1306" s="1">
        <v>1</v>
      </c>
      <c r="AD1306" s="9">
        <v>0</v>
      </c>
      <c r="AE1306" s="2">
        <v>0</v>
      </c>
      <c r="AF1306" s="8">
        <f t="shared" ref="AF1306:AF1369" si="12420">IF(0=(1-$AE$9*$AD$9*$B1306^2),10^18,$B1306*$AE$9/(1-$AE$9*$AD$9*$B1306^2))</f>
        <v>-0.29309774871020844</v>
      </c>
      <c r="AH1306" s="1">
        <f t="shared" ref="AH1306" si="12421">X1306*AC1306+Z1306*AC1309-Y1306*AD1306-AA1306*AD1309</f>
        <v>12.273384000341554</v>
      </c>
      <c r="AI1306" s="9">
        <f t="shared" ref="AI1306" si="12422">(X1306*AD1306+Y1306*AC1306+Z1306*AD1309+AA1306*AC1309)</f>
        <v>0</v>
      </c>
      <c r="AJ1306" s="2">
        <f t="shared" ref="AJ1306" si="12423">X1306*AE1306+Z1306*AE1309-Y1306*AF1306-AA1306*AF1309</f>
        <v>0</v>
      </c>
      <c r="AK1306" s="8">
        <f t="shared" ref="AK1306" si="12424">(X1306*AF1306+Y1306*AE1306+Z1306*AF1309+AA1306*AE1309)</f>
        <v>-5.5917919208613469</v>
      </c>
      <c r="AM1306" s="1">
        <v>1</v>
      </c>
      <c r="AN1306" s="7">
        <v>0</v>
      </c>
      <c r="AO1306" s="2">
        <v>0</v>
      </c>
      <c r="AP1306" s="8">
        <v>0</v>
      </c>
      <c r="AR1306" s="1">
        <f t="shared" ref="AR1306" si="12425">AH1306*AM1306+AJ1306*AM1309-AI1306*AN1306-AK1306*AN1309</f>
        <v>38.996401019964154</v>
      </c>
      <c r="AS1306" s="9">
        <f t="shared" ref="AS1306" si="12426">(AH1306*AN1306+AI1306*AM1306+AJ1306*AN1309+AK1306*AM1309)</f>
        <v>0</v>
      </c>
      <c r="AT1306" s="2">
        <f t="shared" ref="AT1306" si="12427">AH1306*AO1306+AJ1306*AO1309-AI1306*AP1306-AK1306*AP1309</f>
        <v>0</v>
      </c>
      <c r="AU1306" s="8">
        <f t="shared" ref="AU1306" si="12428">(AH1306*AP1306+AI1306*AO1306+AJ1306*AP1309+AK1306*AO1309)</f>
        <v>-5.5917919208613469</v>
      </c>
      <c r="AV1306" s="20"/>
      <c r="AW1306" s="1">
        <v>1</v>
      </c>
      <c r="AX1306" s="9">
        <v>0</v>
      </c>
      <c r="AY1306" s="2">
        <v>0</v>
      </c>
      <c r="AZ1306" s="8">
        <f t="shared" ref="AZ1306:AZ1369" si="12429">IF(0=(1-$AX$9*$AY$9*$B1306^2),10^18,$B1306*$AY$9/(1-$AX$9*$AY$9*$B1306^2))</f>
        <v>-0.4292327924859809</v>
      </c>
      <c r="BB1306" s="1">
        <f t="shared" ref="BB1306" si="12430">AR1306*AW1306+AT1306*AW1309-AS1306*AX1306-AU1306*AX1309</f>
        <v>38.996401019964154</v>
      </c>
      <c r="BC1306" s="9">
        <f t="shared" ref="BC1306" si="12431">(AR1306*AX1306+AS1306*AW1306+AT1306*AX1309+AU1306*AW1309)</f>
        <v>0</v>
      </c>
      <c r="BD1306" s="2">
        <f t="shared" ref="BD1306" si="12432">AR1306*AY1306+AT1306*AY1309-AS1306*AZ1306-AU1306*AZ1309</f>
        <v>0</v>
      </c>
      <c r="BE1306" s="8">
        <f t="shared" ref="BE1306" si="12433">(AR1306*AZ1306+AS1306*AY1306+AT1306*AZ1309+AU1306*AY1309)</f>
        <v>-22.330326027563714</v>
      </c>
      <c r="BG1306" s="1">
        <v>1</v>
      </c>
      <c r="BH1306" s="7">
        <v>0</v>
      </c>
      <c r="BI1306" s="2">
        <v>0</v>
      </c>
      <c r="BJ1306" s="8">
        <v>0</v>
      </c>
      <c r="BK1306" s="20"/>
      <c r="BL1306" s="1">
        <f t="shared" ref="BL1306" si="12434">BB1306*BG1306+BD1306*BG1309-BC1306*BH1306-BE1306*BH1309</f>
        <v>108.81529159078596</v>
      </c>
      <c r="BM1306" s="9">
        <f t="shared" ref="BM1306" si="12435">(BB1306*BH1306+BC1306*BG1306+BD1306*BH1309+BE1306*BG1309)</f>
        <v>0</v>
      </c>
      <c r="BN1306" s="2">
        <f t="shared" ref="BN1306" si="12436">BB1306*BI1306+BD1306*BI1309-BC1306*BJ1306-BE1306*BJ1309</f>
        <v>0</v>
      </c>
      <c r="BO1306" s="8">
        <f t="shared" ref="BO1306" si="12437">(BB1306*BJ1306+BC1306*BI1306+BD1306*BJ1309+BE1306*BI1309)</f>
        <v>-22.330326027563714</v>
      </c>
      <c r="BP1306" s="20"/>
      <c r="BQ1306" s="16">
        <v>1</v>
      </c>
      <c r="BR1306" s="23">
        <v>0</v>
      </c>
      <c r="BS1306" s="14">
        <v>0</v>
      </c>
      <c r="BT1306" s="22">
        <v>0</v>
      </c>
      <c r="BV1306" s="1">
        <f t="shared" ref="BV1306" si="12438">BL1306*BQ1306+BN1306*BQ1309-BM1306*BR1306-BO1306*BR1309</f>
        <v>108.81529159078596</v>
      </c>
      <c r="BW1306" s="9">
        <f t="shared" ref="BW1306" si="12439">(BL1306*BR1306+BM1306*BQ1306+BN1306*BR1309+BO1306*BQ1309)</f>
        <v>-22.330326027563714</v>
      </c>
      <c r="BX1306" s="2">
        <f t="shared" ref="BX1306" si="12440">BL1306*BS1306+BN1306*BS1309-BM1306*BT1306-BO1306*BT1309</f>
        <v>0</v>
      </c>
      <c r="BY1306" s="8">
        <f t="shared" ref="BY1306" si="12441">(BL1306*BT1306+BM1306*BS1306+BN1306*BT1309+BO1306*BS1309)</f>
        <v>-22.330326027563714</v>
      </c>
      <c r="CA1306" s="28">
        <f t="shared" ref="CA1306" si="12442">20*LOG(((1+$BR$9)/$BR$9)/((BV1306+BV1309)^2+(BW1306+BW1309)^2)^0.5)</f>
        <v>-48.826591108682386</v>
      </c>
      <c r="CC1306" s="114">
        <f t="shared" ref="CC1306" si="12443">((BV1306^2+BW1306^2)^0.5)/((BV1309^2+BW1309^2)^0.5)</f>
        <v>0.20523343465239011</v>
      </c>
      <c r="CD1306" s="13"/>
      <c r="CE1306" s="33"/>
      <c r="CF1306" s="33"/>
      <c r="CG1306" s="33"/>
      <c r="CH1306" s="33"/>
    </row>
    <row r="1307" spans="2:86" ht="18.600000000000001" customHeight="1" thickBot="1">
      <c r="D1307" s="3"/>
      <c r="G1307" s="4"/>
      <c r="I1307" s="3"/>
      <c r="L1307" s="4"/>
      <c r="N1307" s="3"/>
      <c r="Q1307" s="4"/>
      <c r="S1307" s="3"/>
      <c r="V1307" s="4"/>
      <c r="X1307" s="3"/>
      <c r="AA1307" s="4"/>
      <c r="AC1307" s="3"/>
      <c r="AF1307" s="4"/>
      <c r="AH1307" s="3"/>
      <c r="AK1307" s="4"/>
      <c r="AM1307" s="3"/>
      <c r="AP1307" s="4"/>
      <c r="AR1307" s="3"/>
      <c r="AU1307" s="4"/>
      <c r="AW1307" s="3"/>
      <c r="AZ1307" s="4"/>
      <c r="BB1307" s="3"/>
      <c r="BE1307" s="4"/>
      <c r="BG1307" s="3"/>
      <c r="BJ1307" s="4"/>
      <c r="BL1307" s="3"/>
      <c r="BO1307" s="4"/>
      <c r="BQ1307" s="16"/>
      <c r="BR1307" s="14"/>
      <c r="BS1307" s="14"/>
      <c r="BT1307" s="17"/>
      <c r="BV1307" s="3"/>
      <c r="BY1307" s="4"/>
      <c r="CC1307" s="115"/>
      <c r="CD1307" s="13"/>
      <c r="CE1307" s="33"/>
      <c r="CF1307" s="33"/>
      <c r="CG1307" s="33"/>
      <c r="CH1307" s="33"/>
    </row>
    <row r="1308" spans="2:86" ht="18.600000000000001" customHeight="1" thickBot="1">
      <c r="D1308" s="271" t="s">
        <v>141</v>
      </c>
      <c r="E1308" s="272"/>
      <c r="F1308" s="273" t="s">
        <v>142</v>
      </c>
      <c r="G1308" s="274"/>
      <c r="H1308" s="237"/>
      <c r="I1308" s="271" t="s">
        <v>143</v>
      </c>
      <c r="J1308" s="272"/>
      <c r="K1308" s="273" t="s">
        <v>144</v>
      </c>
      <c r="L1308" s="274"/>
      <c r="N1308" s="262" t="s">
        <v>145</v>
      </c>
      <c r="O1308" s="263"/>
      <c r="P1308" s="264" t="s">
        <v>146</v>
      </c>
      <c r="Q1308" s="265"/>
      <c r="S1308" s="271" t="s">
        <v>147</v>
      </c>
      <c r="T1308" s="272"/>
      <c r="U1308" s="273" t="s">
        <v>148</v>
      </c>
      <c r="V1308" s="274"/>
      <c r="W1308" s="20"/>
      <c r="X1308" s="262" t="s">
        <v>149</v>
      </c>
      <c r="Y1308" s="263"/>
      <c r="Z1308" s="264" t="s">
        <v>150</v>
      </c>
      <c r="AA1308" s="265"/>
      <c r="AB1308" s="20"/>
      <c r="AC1308" s="271" t="s">
        <v>151</v>
      </c>
      <c r="AD1308" s="272"/>
      <c r="AE1308" s="273" t="s">
        <v>152</v>
      </c>
      <c r="AF1308" s="274"/>
      <c r="AG1308" s="20"/>
      <c r="AH1308" s="262" t="s">
        <v>153</v>
      </c>
      <c r="AI1308" s="263"/>
      <c r="AJ1308" s="264" t="s">
        <v>154</v>
      </c>
      <c r="AK1308" s="265"/>
      <c r="AL1308" s="20"/>
      <c r="AM1308" s="271" t="s">
        <v>155</v>
      </c>
      <c r="AN1308" s="272"/>
      <c r="AO1308" s="273" t="s">
        <v>156</v>
      </c>
      <c r="AP1308" s="274"/>
      <c r="AR1308" s="262" t="s">
        <v>157</v>
      </c>
      <c r="AS1308" s="263"/>
      <c r="AT1308" s="264" t="s">
        <v>158</v>
      </c>
      <c r="AU1308" s="265"/>
      <c r="AV1308" s="41"/>
      <c r="AW1308" s="271" t="s">
        <v>159</v>
      </c>
      <c r="AX1308" s="272"/>
      <c r="AY1308" s="273" t="s">
        <v>160</v>
      </c>
      <c r="AZ1308" s="274"/>
      <c r="BA1308" s="20"/>
      <c r="BB1308" s="262" t="s">
        <v>161</v>
      </c>
      <c r="BC1308" s="263"/>
      <c r="BD1308" s="264" t="s">
        <v>162</v>
      </c>
      <c r="BE1308" s="265"/>
      <c r="BF1308" s="41"/>
      <c r="BG1308" s="271" t="s">
        <v>163</v>
      </c>
      <c r="BH1308" s="272"/>
      <c r="BI1308" s="273" t="s">
        <v>164</v>
      </c>
      <c r="BJ1308" s="274"/>
      <c r="BK1308" s="41"/>
      <c r="BL1308" s="262" t="s">
        <v>165</v>
      </c>
      <c r="BM1308" s="263"/>
      <c r="BN1308" s="264" t="s">
        <v>166</v>
      </c>
      <c r="BO1308" s="265"/>
      <c r="BP1308" s="41"/>
      <c r="BQ1308" s="271" t="s">
        <v>167</v>
      </c>
      <c r="BR1308" s="272"/>
      <c r="BS1308" s="273" t="s">
        <v>168</v>
      </c>
      <c r="BT1308" s="274"/>
      <c r="BU1308" s="20"/>
      <c r="BV1308" s="262" t="s">
        <v>169</v>
      </c>
      <c r="BW1308" s="263"/>
      <c r="BX1308" s="264" t="s">
        <v>170</v>
      </c>
      <c r="BY1308" s="265"/>
      <c r="CA1308" s="55" t="s">
        <v>35</v>
      </c>
      <c r="CC1308" s="116" t="s">
        <v>75</v>
      </c>
      <c r="CD1308" s="13"/>
      <c r="CE1308" s="33"/>
      <c r="CF1308" s="33"/>
      <c r="CG1308" s="33"/>
      <c r="CH1308" s="33"/>
    </row>
    <row r="1309" spans="2:86" ht="18.600000000000001" customHeight="1" thickTop="1" thickBot="1">
      <c r="D1309" s="1">
        <v>0</v>
      </c>
      <c r="E1309" s="9">
        <f t="shared" ref="E1309" si="12444">$E$9*$B1306</f>
        <v>4.4012320000000003</v>
      </c>
      <c r="F1309" s="2">
        <v>1</v>
      </c>
      <c r="G1309" s="8">
        <v>0</v>
      </c>
      <c r="I1309" s="1">
        <v>0</v>
      </c>
      <c r="J1309" s="9">
        <v>0</v>
      </c>
      <c r="K1309" s="2">
        <v>1</v>
      </c>
      <c r="L1309" s="8">
        <v>0</v>
      </c>
      <c r="N1309" s="1">
        <f t="shared" ref="N1309" si="12445">D1309*I1306+F1309*I1309-E1309*J1306-G1309*J1309</f>
        <v>0</v>
      </c>
      <c r="O1309" s="9">
        <f t="shared" ref="O1309" si="12446">(D1309*J1306+E1309*I1306+F1309*J1309+G1309*I1309)</f>
        <v>4.4012320000000003</v>
      </c>
      <c r="P1309" s="2">
        <f t="shared" ref="P1309" si="12447">D1309*K1306+F1309*K1309-E1309*L1306-G1309*L1309</f>
        <v>9.7782162982875285</v>
      </c>
      <c r="Q1309" s="8">
        <f t="shared" ref="Q1309" si="12448">(D1309*L1306+E1309*K1306+F1309*L1309+G1309*K1309)</f>
        <v>0</v>
      </c>
      <c r="S1309" s="1">
        <v>0</v>
      </c>
      <c r="T1309" s="9">
        <f t="shared" ref="T1309" si="12449">$T$9*$B1306</f>
        <v>5.6522620000000003</v>
      </c>
      <c r="U1309" s="2">
        <v>1</v>
      </c>
      <c r="V1309" s="8">
        <v>0</v>
      </c>
      <c r="X1309" s="1">
        <f t="shared" ref="X1309" si="12450">N1309*S1306+P1309*S1309-O1309*T1306-Q1309*T1309</f>
        <v>0</v>
      </c>
      <c r="Y1309" s="9">
        <f t="shared" ref="Y1309" si="12451">(N1309*T1306+O1309*S1306+P1309*T1309+Q1309*S1309)</f>
        <v>59.670272410591267</v>
      </c>
      <c r="Z1309" s="2">
        <f t="shared" ref="Z1309" si="12452">N1309*U1306+P1309*U1309-O1309*V1306-Q1309*V1309</f>
        <v>9.7782162982875285</v>
      </c>
      <c r="AA1309" s="8">
        <f t="shared" ref="AA1309" si="12453">(N1309*V1306+O1309*U1306+P1309*V1309+Q1309*U1309)</f>
        <v>0</v>
      </c>
      <c r="AB1309" s="20"/>
      <c r="AC1309" s="1">
        <v>0</v>
      </c>
      <c r="AD1309" s="9">
        <v>0</v>
      </c>
      <c r="AE1309" s="2">
        <v>1</v>
      </c>
      <c r="AF1309" s="8">
        <v>0</v>
      </c>
      <c r="AH1309" s="1">
        <f t="shared" ref="AH1309" si="12454">X1309*AC1306+Z1309*AC1309-Y1309*AD1306-AA1309*AD1309</f>
        <v>0</v>
      </c>
      <c r="AI1309" s="9">
        <f t="shared" ref="AI1309" si="12455">(X1309*AD1306+Y1309*AC1306+Z1309*AD1309+AA1309*AC1309)</f>
        <v>59.670272410591267</v>
      </c>
      <c r="AJ1309" s="2">
        <f t="shared" ref="AJ1309" si="12456">X1309*AE1306+Z1309*AE1309-Y1309*AF1306-AA1309*AF1309</f>
        <v>27.26743880675669</v>
      </c>
      <c r="AK1309" s="8">
        <f t="shared" ref="AK1309" si="12457">(X1309*AF1306+Y1309*AE1306+Z1309*AF1309+AA1309*AE1309)</f>
        <v>0</v>
      </c>
      <c r="AM1309" s="1">
        <v>0</v>
      </c>
      <c r="AN1309" s="9">
        <f t="shared" ref="AN1309" si="12458">$AN$9*$B1306</f>
        <v>4.7789720000000004</v>
      </c>
      <c r="AO1309" s="2">
        <v>1</v>
      </c>
      <c r="AP1309" s="8">
        <v>0</v>
      </c>
      <c r="AR1309" s="1">
        <f t="shared" ref="AR1309" si="12459">AH1309*AM1306+AJ1309*AM1309-AI1309*AN1306-AK1309*AN1309</f>
        <v>0</v>
      </c>
      <c r="AS1309" s="9">
        <f t="shared" ref="AS1309" si="12460">(AH1309*AN1306+AI1309*AM1306+AJ1309*AN1309+AK1309*AM1309)</f>
        <v>189.98059897979493</v>
      </c>
      <c r="AT1309" s="2">
        <f t="shared" ref="AT1309" si="12461">AH1309*AO1306+AJ1309*AO1309-AI1309*AP1306-AK1309*AP1309</f>
        <v>27.26743880675669</v>
      </c>
      <c r="AU1309" s="8">
        <f t="shared" ref="AU1309" si="12462">(AH1309*AP1306+AI1309*AO1306+AJ1309*AP1309+AK1309*AO1309)</f>
        <v>0</v>
      </c>
      <c r="AV1309" s="20"/>
      <c r="AW1309" s="1">
        <v>0</v>
      </c>
      <c r="AX1309" s="9">
        <v>0</v>
      </c>
      <c r="AY1309" s="2">
        <v>1</v>
      </c>
      <c r="AZ1309" s="8">
        <v>0</v>
      </c>
      <c r="BB1309" s="1">
        <f t="shared" ref="BB1309" si="12463">AR1309*AW1306+AT1309*AW1309-AS1309*AX1306-AU1309*AX1309</f>
        <v>0</v>
      </c>
      <c r="BC1309" s="9">
        <f t="shared" ref="BC1309" si="12464">(AR1309*AX1306+AS1309*AW1306+AT1309*AX1309+AU1309*AW1309)</f>
        <v>189.98059897979493</v>
      </c>
      <c r="BD1309" s="2">
        <f t="shared" ref="BD1309" si="12465">AR1309*AY1306+AT1309*AY1309-AS1309*AZ1306-AU1309*AZ1309</f>
        <v>108.81334182501335</v>
      </c>
      <c r="BE1309" s="8">
        <f t="shared" ref="BE1309" si="12466">(AR1309*AZ1306+AS1309*AY1306+AT1309*AZ1309+AU1309*AY1309)</f>
        <v>0</v>
      </c>
      <c r="BG1309" s="1">
        <v>0</v>
      </c>
      <c r="BH1309" s="9">
        <f t="shared" ref="BH1309" si="12467">$BH$9*$B1306</f>
        <v>3.1266400000000001</v>
      </c>
      <c r="BI1309" s="2">
        <v>1</v>
      </c>
      <c r="BJ1309" s="8">
        <v>0</v>
      </c>
      <c r="BK1309" s="20"/>
      <c r="BL1309" s="1">
        <f t="shared" ref="BL1309" si="12468">BB1309*BG1306+BD1309*BG1309-BC1309*BH1306-BE1309*BH1309</f>
        <v>0</v>
      </c>
      <c r="BM1309" s="9">
        <f t="shared" ref="BM1309" si="12469">(BB1309*BH1306+BC1309*BG1306+BD1309*BH1309+BE1309*BG1309)</f>
        <v>530.20074606355467</v>
      </c>
      <c r="BN1309" s="2">
        <f t="shared" ref="BN1309" si="12470">BB1309*BI1306+BD1309*BI1309-BC1309*BJ1306-BE1309*BJ1309</f>
        <v>108.81334182501335</v>
      </c>
      <c r="BO1309" s="8">
        <f t="shared" ref="BO1309" si="12471">(BB1309*BJ1306+BC1309*BI1306+BD1309*BJ1309+BE1309*BI1309)</f>
        <v>0</v>
      </c>
      <c r="BP1309" s="20"/>
      <c r="BQ1309" s="18">
        <f t="shared" ref="BQ1309:BQ1372" si="12472">1/$BR$9</f>
        <v>1</v>
      </c>
      <c r="BR1309" s="25">
        <v>0</v>
      </c>
      <c r="BS1309" s="19">
        <v>1</v>
      </c>
      <c r="BT1309" s="24">
        <v>0</v>
      </c>
      <c r="BV1309" s="1">
        <f t="shared" ref="BV1309" si="12473">BL1309*BQ1306+BN1309*BQ1309-BM1309*BR1306-BO1309*BR1309</f>
        <v>108.81334182501335</v>
      </c>
      <c r="BW1309" s="9">
        <f t="shared" ref="BW1309" si="12474">(BL1309*BR1306+BM1309*BQ1306+BN1309*BR1309+BO1309*BQ1309)</f>
        <v>530.20074606355467</v>
      </c>
      <c r="BX1309" s="2">
        <f t="shared" ref="BX1309" si="12475">BL1309*BS1306+BN1309*BS1309-BM1309*BT1306-BO1309*BT1309</f>
        <v>108.81334182501335</v>
      </c>
      <c r="BY1309" s="8">
        <f t="shared" ref="BY1309" si="12476">(BL1309*BT1306+BM1309*BS1306+BN1309*BT1309+BO1309*BS1309)</f>
        <v>0</v>
      </c>
      <c r="CA1309" s="56">
        <f t="shared" ref="CA1309" si="12477">(180/PI())*ATAN(-1*(BW1306+BW1309)/(BV1306+BV1309))</f>
        <v>-66.80428009282781</v>
      </c>
      <c r="CC1309" s="117">
        <f t="shared" ref="CC1309" si="12478">20*LOG(((1-(10^(CA1306/20)^2)*(1-((1-CC1306)/(1+CC1306))^2))^0.5))</f>
        <v>-3.2158262126794757E-5</v>
      </c>
      <c r="CD1309" s="13"/>
      <c r="CE1309" s="33"/>
      <c r="CF1309" s="33"/>
      <c r="CG1309" s="33"/>
      <c r="CH1309" s="33"/>
    </row>
    <row r="1310" spans="2:86" ht="18.600000000000001" customHeight="1"/>
    <row r="1311" spans="2:86" ht="18.600000000000001" customHeight="1" thickBot="1">
      <c r="E1311" s="6" t="s">
        <v>3</v>
      </c>
      <c r="J1311" s="6" t="s">
        <v>5</v>
      </c>
      <c r="O1311" s="6" t="s">
        <v>10</v>
      </c>
      <c r="T1311" s="6" t="s">
        <v>6</v>
      </c>
      <c r="Y1311" s="6" t="s">
        <v>11</v>
      </c>
      <c r="AD1311" s="6" t="s">
        <v>12</v>
      </c>
      <c r="AI1311" s="6" t="s">
        <v>13</v>
      </c>
      <c r="AN1311" s="6" t="s">
        <v>14</v>
      </c>
      <c r="AS1311" s="6" t="s">
        <v>15</v>
      </c>
      <c r="AX1311" s="6" t="s">
        <v>19</v>
      </c>
      <c r="BC1311" s="6" t="s">
        <v>17</v>
      </c>
      <c r="BH1311" s="6" t="s">
        <v>20</v>
      </c>
      <c r="BM1311" s="6" t="s">
        <v>18</v>
      </c>
      <c r="BQ1311" s="26" t="s">
        <v>16</v>
      </c>
      <c r="BR1311" s="26"/>
      <c r="BS1311" s="21"/>
      <c r="BT1311" s="21"/>
      <c r="BU1311" s="21"/>
      <c r="BV1311" s="21"/>
      <c r="BW1311" s="26" t="s">
        <v>21</v>
      </c>
      <c r="BX1311" s="21"/>
      <c r="BY1311" s="21"/>
    </row>
    <row r="1312" spans="2:86" ht="18.600000000000001" customHeight="1" thickBot="1">
      <c r="B1312" s="11"/>
      <c r="D1312" s="266" t="s">
        <v>113</v>
      </c>
      <c r="E1312" s="267"/>
      <c r="F1312" s="268" t="s">
        <v>114</v>
      </c>
      <c r="G1312" s="269"/>
      <c r="H1312" s="237"/>
      <c r="I1312" s="262" t="s">
        <v>0</v>
      </c>
      <c r="J1312" s="263"/>
      <c r="K1312" s="264" t="s">
        <v>1</v>
      </c>
      <c r="L1312" s="265"/>
      <c r="M1312" s="21"/>
      <c r="N1312" s="262" t="s">
        <v>115</v>
      </c>
      <c r="O1312" s="263"/>
      <c r="P1312" s="264" t="s">
        <v>116</v>
      </c>
      <c r="Q1312" s="265"/>
      <c r="R1312" s="21"/>
      <c r="S1312" s="266" t="s">
        <v>117</v>
      </c>
      <c r="T1312" s="267"/>
      <c r="U1312" s="268" t="s">
        <v>118</v>
      </c>
      <c r="V1312" s="269"/>
      <c r="W1312" s="20"/>
      <c r="X1312" s="262" t="s">
        <v>119</v>
      </c>
      <c r="Y1312" s="263"/>
      <c r="Z1312" s="264" t="s">
        <v>120</v>
      </c>
      <c r="AA1312" s="265"/>
      <c r="AB1312" s="20"/>
      <c r="AC1312" s="262" t="s">
        <v>121</v>
      </c>
      <c r="AD1312" s="263"/>
      <c r="AE1312" s="264" t="s">
        <v>7</v>
      </c>
      <c r="AF1312" s="265"/>
      <c r="AG1312" s="20"/>
      <c r="AH1312" s="262" t="s">
        <v>122</v>
      </c>
      <c r="AI1312" s="263"/>
      <c r="AJ1312" s="264" t="s">
        <v>123</v>
      </c>
      <c r="AK1312" s="265"/>
      <c r="AL1312" s="20"/>
      <c r="AM1312" s="266" t="s">
        <v>124</v>
      </c>
      <c r="AN1312" s="267"/>
      <c r="AO1312" s="268" t="s">
        <v>125</v>
      </c>
      <c r="AP1312" s="269"/>
      <c r="AQ1312" s="21"/>
      <c r="AR1312" s="262" t="s">
        <v>126</v>
      </c>
      <c r="AS1312" s="263"/>
      <c r="AT1312" s="264" t="s">
        <v>2</v>
      </c>
      <c r="AU1312" s="265"/>
      <c r="AV1312" s="41"/>
      <c r="AW1312" s="262" t="s">
        <v>127</v>
      </c>
      <c r="AX1312" s="263"/>
      <c r="AY1312" s="264" t="s">
        <v>128</v>
      </c>
      <c r="AZ1312" s="265"/>
      <c r="BA1312" s="20"/>
      <c r="BB1312" s="262" t="s">
        <v>129</v>
      </c>
      <c r="BC1312" s="263"/>
      <c r="BD1312" s="264" t="s">
        <v>130</v>
      </c>
      <c r="BE1312" s="265"/>
      <c r="BF1312" s="41"/>
      <c r="BG1312" s="266" t="s">
        <v>131</v>
      </c>
      <c r="BH1312" s="267"/>
      <c r="BI1312" s="268" t="s">
        <v>132</v>
      </c>
      <c r="BJ1312" s="269"/>
      <c r="BK1312" s="41"/>
      <c r="BL1312" s="262" t="s">
        <v>133</v>
      </c>
      <c r="BM1312" s="263"/>
      <c r="BN1312" s="264" t="s">
        <v>134</v>
      </c>
      <c r="BO1312" s="265"/>
      <c r="BP1312" s="41"/>
      <c r="BQ1312" s="262" t="s">
        <v>135</v>
      </c>
      <c r="BR1312" s="263"/>
      <c r="BS1312" s="264" t="s">
        <v>136</v>
      </c>
      <c r="BT1312" s="265"/>
      <c r="BU1312" s="20"/>
      <c r="BV1312" s="262" t="s">
        <v>137</v>
      </c>
      <c r="BW1312" s="263"/>
      <c r="BX1312" s="264" t="s">
        <v>138</v>
      </c>
      <c r="BY1312" s="265"/>
      <c r="CA1312" s="27" t="s">
        <v>8</v>
      </c>
      <c r="CC1312" s="113" t="s">
        <v>74</v>
      </c>
      <c r="CD1312" s="13"/>
      <c r="CE1312" s="33"/>
      <c r="CF1312" s="33"/>
      <c r="CG1312" s="33"/>
      <c r="CH1312" s="33"/>
    </row>
    <row r="1313" spans="2:86" ht="18.600000000000001" customHeight="1" thickTop="1" thickBot="1">
      <c r="B1313" s="37">
        <v>3.76</v>
      </c>
      <c r="D1313" s="1">
        <v>1</v>
      </c>
      <c r="E1313" s="7">
        <v>0</v>
      </c>
      <c r="F1313" s="2">
        <v>0</v>
      </c>
      <c r="G1313" s="8">
        <v>0</v>
      </c>
      <c r="I1313" s="1">
        <v>1</v>
      </c>
      <c r="J1313" s="9">
        <v>0</v>
      </c>
      <c r="K1313" s="2">
        <v>0</v>
      </c>
      <c r="L1313" s="8">
        <f t="shared" ref="L1313:L1376" si="12479">IF(0=(1-$J$9*$K$9*$B1313^2),10^18,$B1313*$K$9/(1-$J$9*$K$9*$B1313^2))</f>
        <v>-1.9745302162849934</v>
      </c>
      <c r="N1313" s="1">
        <f t="shared" ref="N1313" si="12480">D1313*I1313+F1313*I1316-E1313*J1313-G1313*J1316</f>
        <v>1</v>
      </c>
      <c r="O1313" s="9">
        <f t="shared" ref="O1313" si="12481">(D1313*J1313+E1313*I1313+F1313*J1316+G1313*I1316)</f>
        <v>0</v>
      </c>
      <c r="P1313" s="2">
        <f t="shared" ref="P1313" si="12482">D1313*K1313+F1313*K1316-E1313*L1313-G1313*L1316</f>
        <v>0</v>
      </c>
      <c r="Q1313" s="8">
        <f t="shared" ref="Q1313" si="12483">(D1313*L1313+E1313*K1313+F1313*L1316+G1313*K1316)</f>
        <v>-1.9745302162849934</v>
      </c>
      <c r="S1313" s="1">
        <v>1</v>
      </c>
      <c r="T1313" s="7">
        <v>0</v>
      </c>
      <c r="U1313" s="2">
        <v>0</v>
      </c>
      <c r="V1313" s="8">
        <v>0</v>
      </c>
      <c r="X1313" s="1">
        <f t="shared" ref="X1313" si="12484">N1313*S1313+P1313*S1316-O1313*T1313-Q1313*T1316</f>
        <v>12.22024425967688</v>
      </c>
      <c r="Y1313" s="9">
        <f t="shared" ref="Y1313" si="12485">(N1313*T1313+O1313*S1313+P1313*T1316+Q1313*S1316)</f>
        <v>0</v>
      </c>
      <c r="Z1313" s="2">
        <f t="shared" ref="Z1313" si="12486">N1313*U1313+P1313*U1316-O1313*V1313-Q1313*V1316</f>
        <v>0</v>
      </c>
      <c r="AA1313" s="8">
        <f t="shared" ref="AA1313" si="12487">(N1313*V1313+O1313*U1313+P1313*V1316+Q1313*U1316)</f>
        <v>-1.9745302162849934</v>
      </c>
      <c r="AB1313" s="20"/>
      <c r="AC1313" s="1">
        <v>1</v>
      </c>
      <c r="AD1313" s="9">
        <v>0</v>
      </c>
      <c r="AE1313" s="2">
        <v>0</v>
      </c>
      <c r="AF1313" s="8">
        <f t="shared" ref="AF1313:AF1376" si="12488">IF(0=(1-$AE$9*$AD$9*$B1313^2),10^18,$B1313*$AE$9/(1-$AE$9*$AD$9*$B1313^2))</f>
        <v>-0.29120428011674376</v>
      </c>
      <c r="AH1313" s="1">
        <f t="shared" ref="AH1313" si="12489">X1313*AC1313+Z1313*AC1316-Y1313*AD1313-AA1313*AD1316</f>
        <v>12.22024425967688</v>
      </c>
      <c r="AI1313" s="9">
        <f t="shared" ref="AI1313" si="12490">(X1313*AD1313+Y1313*AC1313+Z1313*AD1316+AA1313*AC1316)</f>
        <v>0</v>
      </c>
      <c r="AJ1313" s="2">
        <f t="shared" ref="AJ1313" si="12491">X1313*AE1313+Z1313*AE1316-Y1313*AF1313-AA1313*AF1316</f>
        <v>0</v>
      </c>
      <c r="AK1313" s="8">
        <f t="shared" ref="AK1313" si="12492">(X1313*AF1313+Y1313*AE1313+Z1313*AF1316+AA1313*AE1316)</f>
        <v>-5.5331176487749696</v>
      </c>
      <c r="AM1313" s="1">
        <v>1</v>
      </c>
      <c r="AN1313" s="7">
        <v>0</v>
      </c>
      <c r="AO1313" s="2">
        <v>0</v>
      </c>
      <c r="AP1313" s="8">
        <v>0</v>
      </c>
      <c r="AR1313" s="1">
        <f t="shared" ref="AR1313" si="12493">AH1313*AM1313+AJ1313*AM1316-AI1313*AN1313-AK1313*AN1316</f>
        <v>38.804262930510383</v>
      </c>
      <c r="AS1313" s="9">
        <f t="shared" ref="AS1313" si="12494">(AH1313*AN1313+AI1313*AM1313+AJ1313*AN1316+AK1313*AM1316)</f>
        <v>0</v>
      </c>
      <c r="AT1313" s="2">
        <f t="shared" ref="AT1313" si="12495">AH1313*AO1313+AJ1313*AO1316-AI1313*AP1313-AK1313*AP1316</f>
        <v>0</v>
      </c>
      <c r="AU1313" s="8">
        <f t="shared" ref="AU1313" si="12496">(AH1313*AP1313+AI1313*AO1313+AJ1313*AP1316+AK1313*AO1316)</f>
        <v>-5.5331176487749696</v>
      </c>
      <c r="AV1313" s="20"/>
      <c r="AW1313" s="1">
        <v>1</v>
      </c>
      <c r="AX1313" s="9">
        <v>0</v>
      </c>
      <c r="AY1313" s="2">
        <v>0</v>
      </c>
      <c r="AZ1313" s="8">
        <f t="shared" ref="AZ1313:AZ1376" si="12497">IF(0=(1-$AX$9*$AY$9*$B1313^2),10^18,$B1313*$AY$9/(1-$AX$9*$AY$9*$B1313^2))</f>
        <v>-0.42630213529050293</v>
      </c>
      <c r="BB1313" s="1">
        <f t="shared" ref="BB1313" si="12498">AR1313*AW1313+AT1313*AW1316-AS1313*AX1313-AU1313*AX1316</f>
        <v>38.804262930510383</v>
      </c>
      <c r="BC1313" s="9">
        <f t="shared" ref="BC1313" si="12499">(AR1313*AX1313+AS1313*AW1313+AT1313*AX1316+AU1313*AW1316)</f>
        <v>0</v>
      </c>
      <c r="BD1313" s="2">
        <f t="shared" ref="BD1313" si="12500">AR1313*AY1313+AT1313*AY1316-AS1313*AZ1313-AU1313*AZ1316</f>
        <v>0</v>
      </c>
      <c r="BE1313" s="8">
        <f t="shared" ref="BE1313" si="12501">(AR1313*AZ1313+AS1313*AY1313+AT1313*AZ1316+AU1313*AY1316)</f>
        <v>-22.075457794425652</v>
      </c>
      <c r="BG1313" s="1">
        <v>1</v>
      </c>
      <c r="BH1313" s="7">
        <v>0</v>
      </c>
      <c r="BI1313" s="2">
        <v>0</v>
      </c>
      <c r="BJ1313" s="8">
        <v>0</v>
      </c>
      <c r="BK1313" s="20"/>
      <c r="BL1313" s="1">
        <f t="shared" ref="BL1313" si="12502">BB1313*BG1313+BD1313*BG1316-BC1313*BH1313-BE1313*BH1316</f>
        <v>108.19537394319619</v>
      </c>
      <c r="BM1313" s="9">
        <f t="shared" ref="BM1313" si="12503">(BB1313*BH1313+BC1313*BG1313+BD1313*BH1316+BE1313*BG1316)</f>
        <v>0</v>
      </c>
      <c r="BN1313" s="2">
        <f t="shared" ref="BN1313" si="12504">BB1313*BI1313+BD1313*BI1316-BC1313*BJ1313-BE1313*BJ1316</f>
        <v>0</v>
      </c>
      <c r="BO1313" s="8">
        <f t="shared" ref="BO1313" si="12505">(BB1313*BJ1313+BC1313*BI1313+BD1313*BJ1316+BE1313*BI1316)</f>
        <v>-22.075457794425652</v>
      </c>
      <c r="BP1313" s="20"/>
      <c r="BQ1313" s="16">
        <v>1</v>
      </c>
      <c r="BR1313" s="23">
        <v>0</v>
      </c>
      <c r="BS1313" s="14">
        <v>0</v>
      </c>
      <c r="BT1313" s="22">
        <v>0</v>
      </c>
      <c r="BV1313" s="1">
        <f t="shared" ref="BV1313" si="12506">BL1313*BQ1313+BN1313*BQ1316-BM1313*BR1313-BO1313*BR1316</f>
        <v>108.19537394319619</v>
      </c>
      <c r="BW1313" s="9">
        <f t="shared" ref="BW1313" si="12507">(BL1313*BR1313+BM1313*BQ1313+BN1313*BR1316+BO1313*BQ1316)</f>
        <v>-22.075457794425652</v>
      </c>
      <c r="BX1313" s="2">
        <f t="shared" ref="BX1313" si="12508">BL1313*BS1313+BN1313*BS1316-BM1313*BT1313-BO1313*BT1316</f>
        <v>0</v>
      </c>
      <c r="BY1313" s="8">
        <f t="shared" ref="BY1313" si="12509">(BL1313*BT1313+BM1313*BS1313+BN1313*BT1316+BO1313*BS1316)</f>
        <v>-22.075457794425652</v>
      </c>
      <c r="CA1313" s="28">
        <f t="shared" ref="CA1313" si="12510">20*LOG(((1+$BR$9)/$BR$9)/((BV1313+BV1316)^2+(BW1313+BW1316)^2)^0.5)</f>
        <v>-48.823014916865759</v>
      </c>
      <c r="CC1313" s="114">
        <f t="shared" ref="CC1313" si="12511">((BV1313^2+BW1313^2)^0.5)/((BV1316^2+BW1316^2)^0.5)</f>
        <v>0.20405367179985154</v>
      </c>
      <c r="CD1313" s="13"/>
      <c r="CE1313" s="33"/>
      <c r="CF1313" s="33"/>
      <c r="CG1313" s="33"/>
      <c r="CH1313" s="33"/>
    </row>
    <row r="1314" spans="2:86" ht="18.600000000000001" customHeight="1" thickBot="1">
      <c r="D1314" s="3"/>
      <c r="G1314" s="4"/>
      <c r="I1314" s="3"/>
      <c r="L1314" s="4"/>
      <c r="N1314" s="3"/>
      <c r="Q1314" s="4"/>
      <c r="S1314" s="3"/>
      <c r="V1314" s="4"/>
      <c r="X1314" s="3"/>
      <c r="AA1314" s="4"/>
      <c r="AC1314" s="3"/>
      <c r="AF1314" s="4"/>
      <c r="AH1314" s="3"/>
      <c r="AK1314" s="4"/>
      <c r="AM1314" s="3"/>
      <c r="AP1314" s="4"/>
      <c r="AR1314" s="3"/>
      <c r="AU1314" s="4"/>
      <c r="AW1314" s="3"/>
      <c r="AZ1314" s="4"/>
      <c r="BB1314" s="3"/>
      <c r="BE1314" s="4"/>
      <c r="BG1314" s="3"/>
      <c r="BJ1314" s="4"/>
      <c r="BL1314" s="3"/>
      <c r="BO1314" s="4"/>
      <c r="BQ1314" s="16"/>
      <c r="BR1314" s="14"/>
      <c r="BS1314" s="14"/>
      <c r="BT1314" s="17"/>
      <c r="BV1314" s="3"/>
      <c r="BY1314" s="4"/>
      <c r="CC1314" s="115"/>
      <c r="CD1314" s="13"/>
      <c r="CE1314" s="33"/>
      <c r="CF1314" s="33"/>
      <c r="CG1314" s="33"/>
      <c r="CH1314" s="33"/>
    </row>
    <row r="1315" spans="2:86" ht="18.600000000000001" customHeight="1" thickBot="1">
      <c r="D1315" s="271" t="s">
        <v>141</v>
      </c>
      <c r="E1315" s="272"/>
      <c r="F1315" s="273" t="s">
        <v>142</v>
      </c>
      <c r="G1315" s="274"/>
      <c r="H1315" s="237"/>
      <c r="I1315" s="271" t="s">
        <v>143</v>
      </c>
      <c r="J1315" s="272"/>
      <c r="K1315" s="273" t="s">
        <v>144</v>
      </c>
      <c r="L1315" s="274"/>
      <c r="N1315" s="262" t="s">
        <v>145</v>
      </c>
      <c r="O1315" s="263"/>
      <c r="P1315" s="264" t="s">
        <v>146</v>
      </c>
      <c r="Q1315" s="265"/>
      <c r="S1315" s="271" t="s">
        <v>147</v>
      </c>
      <c r="T1315" s="272"/>
      <c r="U1315" s="273" t="s">
        <v>148</v>
      </c>
      <c r="V1315" s="274"/>
      <c r="W1315" s="20"/>
      <c r="X1315" s="262" t="s">
        <v>149</v>
      </c>
      <c r="Y1315" s="263"/>
      <c r="Z1315" s="264" t="s">
        <v>150</v>
      </c>
      <c r="AA1315" s="265"/>
      <c r="AB1315" s="20"/>
      <c r="AC1315" s="271" t="s">
        <v>151</v>
      </c>
      <c r="AD1315" s="272"/>
      <c r="AE1315" s="273" t="s">
        <v>152</v>
      </c>
      <c r="AF1315" s="274"/>
      <c r="AG1315" s="20"/>
      <c r="AH1315" s="262" t="s">
        <v>153</v>
      </c>
      <c r="AI1315" s="263"/>
      <c r="AJ1315" s="264" t="s">
        <v>154</v>
      </c>
      <c r="AK1315" s="265"/>
      <c r="AL1315" s="20"/>
      <c r="AM1315" s="271" t="s">
        <v>155</v>
      </c>
      <c r="AN1315" s="272"/>
      <c r="AO1315" s="273" t="s">
        <v>156</v>
      </c>
      <c r="AP1315" s="274"/>
      <c r="AR1315" s="262" t="s">
        <v>157</v>
      </c>
      <c r="AS1315" s="263"/>
      <c r="AT1315" s="264" t="s">
        <v>158</v>
      </c>
      <c r="AU1315" s="265"/>
      <c r="AV1315" s="41"/>
      <c r="AW1315" s="271" t="s">
        <v>159</v>
      </c>
      <c r="AX1315" s="272"/>
      <c r="AY1315" s="273" t="s">
        <v>160</v>
      </c>
      <c r="AZ1315" s="274"/>
      <c r="BA1315" s="20"/>
      <c r="BB1315" s="262" t="s">
        <v>161</v>
      </c>
      <c r="BC1315" s="263"/>
      <c r="BD1315" s="264" t="s">
        <v>162</v>
      </c>
      <c r="BE1315" s="265"/>
      <c r="BF1315" s="41"/>
      <c r="BG1315" s="271" t="s">
        <v>163</v>
      </c>
      <c r="BH1315" s="272"/>
      <c r="BI1315" s="273" t="s">
        <v>164</v>
      </c>
      <c r="BJ1315" s="274"/>
      <c r="BK1315" s="41"/>
      <c r="BL1315" s="262" t="s">
        <v>165</v>
      </c>
      <c r="BM1315" s="263"/>
      <c r="BN1315" s="264" t="s">
        <v>166</v>
      </c>
      <c r="BO1315" s="265"/>
      <c r="BP1315" s="41"/>
      <c r="BQ1315" s="271" t="s">
        <v>167</v>
      </c>
      <c r="BR1315" s="272"/>
      <c r="BS1315" s="273" t="s">
        <v>168</v>
      </c>
      <c r="BT1315" s="274"/>
      <c r="BU1315" s="20"/>
      <c r="BV1315" s="262" t="s">
        <v>169</v>
      </c>
      <c r="BW1315" s="263"/>
      <c r="BX1315" s="264" t="s">
        <v>170</v>
      </c>
      <c r="BY1315" s="265"/>
      <c r="CA1315" s="55" t="s">
        <v>35</v>
      </c>
      <c r="CC1315" s="116" t="s">
        <v>75</v>
      </c>
      <c r="CD1315" s="13"/>
      <c r="CE1315" s="33"/>
      <c r="CF1315" s="33"/>
      <c r="CG1315" s="33"/>
      <c r="CH1315" s="33"/>
    </row>
    <row r="1316" spans="2:86" ht="18.600000000000001" customHeight="1" thickTop="1" thickBot="1">
      <c r="D1316" s="1">
        <v>0</v>
      </c>
      <c r="E1316" s="9">
        <f t="shared" ref="E1316" si="12512">$E$9*$B1313</f>
        <v>4.4247680000000003</v>
      </c>
      <c r="F1316" s="2">
        <v>1</v>
      </c>
      <c r="G1316" s="8">
        <v>0</v>
      </c>
      <c r="I1316" s="1">
        <v>0</v>
      </c>
      <c r="J1316" s="9">
        <v>0</v>
      </c>
      <c r="K1316" s="2">
        <v>1</v>
      </c>
      <c r="L1316" s="8">
        <v>0</v>
      </c>
      <c r="N1316" s="1">
        <f t="shared" ref="N1316" si="12513">D1316*I1313+F1316*I1316-E1316*J1313-G1316*J1316</f>
        <v>0</v>
      </c>
      <c r="O1316" s="9">
        <f t="shared" ref="O1316" si="12514">(D1316*J1313+E1316*I1313+F1316*J1316+G1316*I1316)</f>
        <v>4.4247680000000003</v>
      </c>
      <c r="P1316" s="2">
        <f t="shared" ref="P1316" si="12515">D1316*K1313+F1316*K1316-E1316*L1313-G1316*L1316</f>
        <v>9.7368381160509188</v>
      </c>
      <c r="Q1316" s="8">
        <f t="shared" ref="Q1316" si="12516">(D1316*L1313+E1316*K1313+F1316*L1316+G1316*K1316)</f>
        <v>0</v>
      </c>
      <c r="S1316" s="1">
        <v>0</v>
      </c>
      <c r="T1316" s="9">
        <f t="shared" ref="T1316" si="12517">$T$9*$B1313</f>
        <v>5.6824880000000002</v>
      </c>
      <c r="U1316" s="2">
        <v>1</v>
      </c>
      <c r="V1316" s="8">
        <v>0</v>
      </c>
      <c r="X1316" s="1">
        <f t="shared" ref="X1316" si="12518">N1316*S1313+P1316*S1316-O1316*T1313-Q1316*T1316</f>
        <v>0</v>
      </c>
      <c r="Y1316" s="9">
        <f t="shared" ref="Y1316" si="12519">(N1316*T1313+O1316*S1313+P1316*T1316+Q1316*S1316)</f>
        <v>59.754233752401959</v>
      </c>
      <c r="Z1316" s="2">
        <f t="shared" ref="Z1316" si="12520">N1316*U1313+P1316*U1316-O1316*V1313-Q1316*V1316</f>
        <v>9.7368381160509188</v>
      </c>
      <c r="AA1316" s="8">
        <f t="shared" ref="AA1316" si="12521">(N1316*V1313+O1316*U1313+P1316*V1316+Q1316*U1316)</f>
        <v>0</v>
      </c>
      <c r="AB1316" s="20"/>
      <c r="AC1316" s="1">
        <v>0</v>
      </c>
      <c r="AD1316" s="9">
        <v>0</v>
      </c>
      <c r="AE1316" s="2">
        <v>1</v>
      </c>
      <c r="AF1316" s="8">
        <v>0</v>
      </c>
      <c r="AH1316" s="1">
        <f t="shared" ref="AH1316" si="12522">X1316*AC1313+Z1316*AC1316-Y1316*AD1313-AA1316*AD1316</f>
        <v>0</v>
      </c>
      <c r="AI1316" s="9">
        <f t="shared" ref="AI1316" si="12523">(X1316*AD1313+Y1316*AC1313+Z1316*AD1316+AA1316*AC1316)</f>
        <v>59.754233752401959</v>
      </c>
      <c r="AJ1316" s="2">
        <f t="shared" ref="AJ1316" si="12524">X1316*AE1313+Z1316*AE1316-Y1316*AF1313-AA1316*AF1316</f>
        <v>27.137526739846763</v>
      </c>
      <c r="AK1316" s="8">
        <f t="shared" ref="AK1316" si="12525">(X1316*AF1313+Y1316*AE1313+Z1316*AF1316+AA1316*AE1316)</f>
        <v>0</v>
      </c>
      <c r="AM1316" s="1">
        <v>0</v>
      </c>
      <c r="AN1316" s="9">
        <f t="shared" ref="AN1316" si="12526">$AN$9*$B1313</f>
        <v>4.8045279999999995</v>
      </c>
      <c r="AO1316" s="2">
        <v>1</v>
      </c>
      <c r="AP1316" s="8">
        <v>0</v>
      </c>
      <c r="AR1316" s="1">
        <f t="shared" ref="AR1316" si="12527">AH1316*AM1313+AJ1316*AM1316-AI1316*AN1313-AK1316*AN1316</f>
        <v>0</v>
      </c>
      <c r="AS1316" s="9">
        <f t="shared" ref="AS1316" si="12528">(AH1316*AN1313+AI1316*AM1313+AJ1316*AN1316+AK1316*AM1316)</f>
        <v>190.13724082474442</v>
      </c>
      <c r="AT1316" s="2">
        <f t="shared" ref="AT1316" si="12529">AH1316*AO1313+AJ1316*AO1316-AI1316*AP1313-AK1316*AP1316</f>
        <v>27.137526739846763</v>
      </c>
      <c r="AU1316" s="8">
        <f t="shared" ref="AU1316" si="12530">(AH1316*AP1313+AI1316*AO1313+AJ1316*AP1316+AK1316*AO1316)</f>
        <v>0</v>
      </c>
      <c r="AV1316" s="20"/>
      <c r="AW1316" s="1">
        <v>0</v>
      </c>
      <c r="AX1316" s="9">
        <v>0</v>
      </c>
      <c r="AY1316" s="2">
        <v>1</v>
      </c>
      <c r="AZ1316" s="8">
        <v>0</v>
      </c>
      <c r="BB1316" s="1">
        <f t="shared" ref="BB1316" si="12531">AR1316*AW1313+AT1316*AW1316-AS1316*AX1313-AU1316*AX1316</f>
        <v>0</v>
      </c>
      <c r="BC1316" s="9">
        <f t="shared" ref="BC1316" si="12532">(AR1316*AX1313+AS1316*AW1313+AT1316*AX1316+AU1316*AW1316)</f>
        <v>190.13724082474442</v>
      </c>
      <c r="BD1316" s="2">
        <f t="shared" ref="BD1316" si="12533">AR1316*AY1313+AT1316*AY1316-AS1316*AZ1313-AU1316*AZ1316</f>
        <v>108.19343850167989</v>
      </c>
      <c r="BE1316" s="8">
        <f t="shared" ref="BE1316" si="12534">(AR1316*AZ1313+AS1316*AY1313+AT1316*AZ1316+AU1316*AY1316)</f>
        <v>0</v>
      </c>
      <c r="BG1316" s="1">
        <v>0</v>
      </c>
      <c r="BH1316" s="9">
        <f t="shared" ref="BH1316" si="12535">$BH$9*$B1313</f>
        <v>3.1433599999999995</v>
      </c>
      <c r="BI1316" s="2">
        <v>1</v>
      </c>
      <c r="BJ1316" s="8">
        <v>0</v>
      </c>
      <c r="BK1316" s="20"/>
      <c r="BL1316" s="1">
        <f t="shared" ref="BL1316" si="12536">BB1316*BG1313+BD1316*BG1316-BC1316*BH1313-BE1316*BH1316</f>
        <v>0</v>
      </c>
      <c r="BM1316" s="9">
        <f t="shared" ref="BM1316" si="12537">(BB1316*BH1313+BC1316*BG1313+BD1316*BH1316+BE1316*BG1316)</f>
        <v>530.22816767338486</v>
      </c>
      <c r="BN1316" s="2">
        <f t="shared" ref="BN1316" si="12538">BB1316*BI1313+BD1316*BI1316-BC1316*BJ1313-BE1316*BJ1316</f>
        <v>108.19343850167989</v>
      </c>
      <c r="BO1316" s="8">
        <f t="shared" ref="BO1316" si="12539">(BB1316*BJ1313+BC1316*BI1313+BD1316*BJ1316+BE1316*BI1316)</f>
        <v>0</v>
      </c>
      <c r="BP1316" s="20"/>
      <c r="BQ1316" s="18">
        <f t="shared" ref="BQ1316:BQ1379" si="12540">1/$BR$9</f>
        <v>1</v>
      </c>
      <c r="BR1316" s="25">
        <v>0</v>
      </c>
      <c r="BS1316" s="19">
        <v>1</v>
      </c>
      <c r="BT1316" s="24">
        <v>0</v>
      </c>
      <c r="BV1316" s="1">
        <f t="shared" ref="BV1316" si="12541">BL1316*BQ1313+BN1316*BQ1316-BM1316*BR1313-BO1316*BR1316</f>
        <v>108.19343850167989</v>
      </c>
      <c r="BW1316" s="9">
        <f t="shared" ref="BW1316" si="12542">(BL1316*BR1313+BM1316*BQ1313+BN1316*BR1316+BO1316*BQ1316)</f>
        <v>530.22816767338486</v>
      </c>
      <c r="BX1316" s="2">
        <f t="shared" ref="BX1316" si="12543">BL1316*BS1313+BN1316*BS1316-BM1316*BT1313-BO1316*BT1316</f>
        <v>108.19343850167989</v>
      </c>
      <c r="BY1316" s="8">
        <f t="shared" ref="BY1316" si="12544">(BL1316*BT1313+BM1316*BS1313+BN1316*BT1316+BO1316*BS1316)</f>
        <v>0</v>
      </c>
      <c r="CA1316" s="56">
        <f t="shared" ref="CA1316" si="12545">(180/PI())*ATAN(-1*(BW1313+BW1316)/(BV1313+BV1316))</f>
        <v>-66.934035460354707</v>
      </c>
      <c r="CC1316" s="117">
        <f t="shared" ref="CC1316" si="12546">20*LOG(((1-(10^(CA1313/20)^2)*(1-((1-CC1313)/(1+CC1313))^2))^0.5))</f>
        <v>-3.2062481746530009E-5</v>
      </c>
      <c r="CD1316" s="13"/>
      <c r="CE1316" s="33"/>
      <c r="CF1316" s="33"/>
      <c r="CG1316" s="33"/>
      <c r="CH1316" s="33"/>
    </row>
    <row r="1317" spans="2:86" ht="18.600000000000001" customHeight="1"/>
    <row r="1318" spans="2:86" ht="18.600000000000001" customHeight="1" thickBot="1">
      <c r="E1318" s="6" t="s">
        <v>3</v>
      </c>
      <c r="J1318" s="6" t="s">
        <v>5</v>
      </c>
      <c r="O1318" s="6" t="s">
        <v>10</v>
      </c>
      <c r="T1318" s="6" t="s">
        <v>6</v>
      </c>
      <c r="Y1318" s="6" t="s">
        <v>11</v>
      </c>
      <c r="AD1318" s="6" t="s">
        <v>12</v>
      </c>
      <c r="AI1318" s="6" t="s">
        <v>13</v>
      </c>
      <c r="AN1318" s="6" t="s">
        <v>14</v>
      </c>
      <c r="AS1318" s="6" t="s">
        <v>15</v>
      </c>
      <c r="AX1318" s="6" t="s">
        <v>19</v>
      </c>
      <c r="BC1318" s="6" t="s">
        <v>17</v>
      </c>
      <c r="BH1318" s="6" t="s">
        <v>20</v>
      </c>
      <c r="BM1318" s="6" t="s">
        <v>18</v>
      </c>
      <c r="BQ1318" s="26" t="s">
        <v>16</v>
      </c>
      <c r="BR1318" s="26"/>
      <c r="BS1318" s="21"/>
      <c r="BT1318" s="21"/>
      <c r="BU1318" s="21"/>
      <c r="BV1318" s="21"/>
      <c r="BW1318" s="26" t="s">
        <v>21</v>
      </c>
      <c r="BX1318" s="21"/>
      <c r="BY1318" s="21"/>
    </row>
    <row r="1319" spans="2:86" ht="18.600000000000001" customHeight="1" thickBot="1">
      <c r="B1319" s="11"/>
      <c r="D1319" s="266" t="s">
        <v>113</v>
      </c>
      <c r="E1319" s="267"/>
      <c r="F1319" s="268" t="s">
        <v>114</v>
      </c>
      <c r="G1319" s="269"/>
      <c r="H1319" s="237"/>
      <c r="I1319" s="262" t="s">
        <v>0</v>
      </c>
      <c r="J1319" s="263"/>
      <c r="K1319" s="264" t="s">
        <v>1</v>
      </c>
      <c r="L1319" s="265"/>
      <c r="M1319" s="21"/>
      <c r="N1319" s="262" t="s">
        <v>115</v>
      </c>
      <c r="O1319" s="263"/>
      <c r="P1319" s="264" t="s">
        <v>116</v>
      </c>
      <c r="Q1319" s="265"/>
      <c r="R1319" s="21"/>
      <c r="S1319" s="266" t="s">
        <v>117</v>
      </c>
      <c r="T1319" s="267"/>
      <c r="U1319" s="268" t="s">
        <v>118</v>
      </c>
      <c r="V1319" s="269"/>
      <c r="W1319" s="20"/>
      <c r="X1319" s="262" t="s">
        <v>119</v>
      </c>
      <c r="Y1319" s="263"/>
      <c r="Z1319" s="264" t="s">
        <v>120</v>
      </c>
      <c r="AA1319" s="265"/>
      <c r="AB1319" s="20"/>
      <c r="AC1319" s="262" t="s">
        <v>121</v>
      </c>
      <c r="AD1319" s="263"/>
      <c r="AE1319" s="264" t="s">
        <v>7</v>
      </c>
      <c r="AF1319" s="265"/>
      <c r="AG1319" s="20"/>
      <c r="AH1319" s="262" t="s">
        <v>122</v>
      </c>
      <c r="AI1319" s="263"/>
      <c r="AJ1319" s="264" t="s">
        <v>123</v>
      </c>
      <c r="AK1319" s="265"/>
      <c r="AL1319" s="20"/>
      <c r="AM1319" s="266" t="s">
        <v>124</v>
      </c>
      <c r="AN1319" s="267"/>
      <c r="AO1319" s="268" t="s">
        <v>125</v>
      </c>
      <c r="AP1319" s="269"/>
      <c r="AQ1319" s="21"/>
      <c r="AR1319" s="262" t="s">
        <v>126</v>
      </c>
      <c r="AS1319" s="263"/>
      <c r="AT1319" s="264" t="s">
        <v>2</v>
      </c>
      <c r="AU1319" s="265"/>
      <c r="AV1319" s="41"/>
      <c r="AW1319" s="262" t="s">
        <v>127</v>
      </c>
      <c r="AX1319" s="263"/>
      <c r="AY1319" s="264" t="s">
        <v>128</v>
      </c>
      <c r="AZ1319" s="265"/>
      <c r="BA1319" s="20"/>
      <c r="BB1319" s="262" t="s">
        <v>129</v>
      </c>
      <c r="BC1319" s="263"/>
      <c r="BD1319" s="264" t="s">
        <v>130</v>
      </c>
      <c r="BE1319" s="265"/>
      <c r="BF1319" s="41"/>
      <c r="BG1319" s="266" t="s">
        <v>131</v>
      </c>
      <c r="BH1319" s="267"/>
      <c r="BI1319" s="268" t="s">
        <v>132</v>
      </c>
      <c r="BJ1319" s="269"/>
      <c r="BK1319" s="41"/>
      <c r="BL1319" s="262" t="s">
        <v>133</v>
      </c>
      <c r="BM1319" s="263"/>
      <c r="BN1319" s="264" t="s">
        <v>134</v>
      </c>
      <c r="BO1319" s="265"/>
      <c r="BP1319" s="41"/>
      <c r="BQ1319" s="262" t="s">
        <v>135</v>
      </c>
      <c r="BR1319" s="263"/>
      <c r="BS1319" s="264" t="s">
        <v>136</v>
      </c>
      <c r="BT1319" s="265"/>
      <c r="BU1319" s="20"/>
      <c r="BV1319" s="262" t="s">
        <v>137</v>
      </c>
      <c r="BW1319" s="263"/>
      <c r="BX1319" s="264" t="s">
        <v>138</v>
      </c>
      <c r="BY1319" s="265"/>
      <c r="CA1319" s="27" t="s">
        <v>8</v>
      </c>
      <c r="CC1319" s="113" t="s">
        <v>74</v>
      </c>
      <c r="CD1319" s="13"/>
      <c r="CE1319" s="33"/>
      <c r="CF1319" s="33"/>
      <c r="CG1319" s="33"/>
      <c r="CH1319" s="33"/>
    </row>
    <row r="1320" spans="2:86" ht="18.600000000000001" customHeight="1" thickTop="1" thickBot="1">
      <c r="B1320" s="37">
        <v>3.78</v>
      </c>
      <c r="D1320" s="1">
        <v>1</v>
      </c>
      <c r="E1320" s="7">
        <v>0</v>
      </c>
      <c r="F1320" s="2">
        <v>0</v>
      </c>
      <c r="G1320" s="8">
        <v>0</v>
      </c>
      <c r="I1320" s="1">
        <v>1</v>
      </c>
      <c r="J1320" s="9">
        <v>0</v>
      </c>
      <c r="K1320" s="2">
        <v>0</v>
      </c>
      <c r="L1320" s="8">
        <f t="shared" ref="L1320:L1383" si="12547">IF(0=(1-$J$9*$K$9*$B1320^2),10^18,$B1320*$K$9/(1-$J$9*$K$9*$B1320^2))</f>
        <v>-1.955013440989487</v>
      </c>
      <c r="N1320" s="1">
        <f t="shared" ref="N1320" si="12548">D1320*I1320+F1320*I1323-E1320*J1320-G1320*J1323</f>
        <v>1</v>
      </c>
      <c r="O1320" s="9">
        <f t="shared" ref="O1320" si="12549">(D1320*J1320+E1320*I1320+F1320*J1323+G1320*I1323)</f>
        <v>0</v>
      </c>
      <c r="P1320" s="2">
        <f t="shared" ref="P1320" si="12550">D1320*K1320+F1320*K1323-E1320*L1320-G1320*L1323</f>
        <v>0</v>
      </c>
      <c r="Q1320" s="8">
        <f t="shared" ref="Q1320" si="12551">(D1320*L1320+E1320*K1320+F1320*L1323+G1320*K1323)</f>
        <v>-1.955013440989487</v>
      </c>
      <c r="S1320" s="1">
        <v>1</v>
      </c>
      <c r="T1320" s="7">
        <v>0</v>
      </c>
      <c r="U1320" s="2">
        <v>0</v>
      </c>
      <c r="V1320" s="8">
        <v>0</v>
      </c>
      <c r="X1320" s="1">
        <f t="shared" ref="X1320" si="12552">N1320*S1320+P1320*S1323-O1320*T1320-Q1320*T1323</f>
        <v>12.168432654528816</v>
      </c>
      <c r="Y1320" s="9">
        <f t="shared" ref="Y1320" si="12553">(N1320*T1320+O1320*S1320+P1320*T1323+Q1320*S1323)</f>
        <v>0</v>
      </c>
      <c r="Z1320" s="2">
        <f t="shared" ref="Z1320" si="12554">N1320*U1320+P1320*U1323-O1320*V1320-Q1320*V1323</f>
        <v>0</v>
      </c>
      <c r="AA1320" s="8">
        <f t="shared" ref="AA1320" si="12555">(N1320*V1320+O1320*U1320+P1320*V1323+Q1320*U1323)</f>
        <v>-1.955013440989487</v>
      </c>
      <c r="AB1320" s="20"/>
      <c r="AC1320" s="1">
        <v>1</v>
      </c>
      <c r="AD1320" s="9">
        <v>0</v>
      </c>
      <c r="AE1320" s="2">
        <v>0</v>
      </c>
      <c r="AF1320" s="8">
        <f t="shared" ref="AF1320:AF1383" si="12556">IF(0=(1-$AE$9*$AD$9*$B1320^2),10^18,$B1320*$AE$9/(1-$AE$9*$AD$9*$B1320^2))</f>
        <v>-0.28933685906942697</v>
      </c>
      <c r="AH1320" s="1">
        <f t="shared" ref="AH1320" si="12557">X1320*AC1320+Z1320*AC1323-Y1320*AD1320-AA1320*AD1323</f>
        <v>12.168432654528816</v>
      </c>
      <c r="AI1320" s="9">
        <f t="shared" ref="AI1320" si="12558">(X1320*AD1320+Y1320*AC1320+Z1320*AD1323+AA1320*AC1323)</f>
        <v>0</v>
      </c>
      <c r="AJ1320" s="2">
        <f t="shared" ref="AJ1320" si="12559">X1320*AE1320+Z1320*AE1323-Y1320*AF1320-AA1320*AF1323</f>
        <v>0</v>
      </c>
      <c r="AK1320" s="8">
        <f t="shared" ref="AK1320" si="12560">(X1320*AF1320+Y1320*AE1320+Z1320*AF1323+AA1320*AE1323)</f>
        <v>-5.4757895250487039</v>
      </c>
      <c r="AM1320" s="1">
        <v>1</v>
      </c>
      <c r="AN1320" s="7">
        <v>0</v>
      </c>
      <c r="AO1320" s="2">
        <v>0</v>
      </c>
      <c r="AP1320" s="8">
        <v>0</v>
      </c>
      <c r="AR1320" s="1">
        <f t="shared" ref="AR1320" si="12561">AH1320*AM1320+AJ1320*AM1323-AI1320*AN1320-AK1320*AN1323</f>
        <v>38.61695602683416</v>
      </c>
      <c r="AS1320" s="9">
        <f t="shared" ref="AS1320" si="12562">(AH1320*AN1320+AI1320*AM1320+AJ1320*AN1323+AK1320*AM1323)</f>
        <v>0</v>
      </c>
      <c r="AT1320" s="2">
        <f t="shared" ref="AT1320" si="12563">AH1320*AO1320+AJ1320*AO1323-AI1320*AP1320-AK1320*AP1323</f>
        <v>0</v>
      </c>
      <c r="AU1320" s="8">
        <f t="shared" ref="AU1320" si="12564">(AH1320*AP1320+AI1320*AO1320+AJ1320*AP1323+AK1320*AO1323)</f>
        <v>-5.4757895250487039</v>
      </c>
      <c r="AV1320" s="20"/>
      <c r="AW1320" s="1">
        <v>1</v>
      </c>
      <c r="AX1320" s="9">
        <v>0</v>
      </c>
      <c r="AY1320" s="2">
        <v>0</v>
      </c>
      <c r="AZ1320" s="8">
        <f t="shared" ref="AZ1320:AZ1383" si="12565">IF(0=(1-$AX$9*$AY$9*$B1320^2),10^18,$B1320*$AY$9/(1-$AX$9*$AY$9*$B1320^2))</f>
        <v>-0.42341459133736492</v>
      </c>
      <c r="BB1320" s="1">
        <f t="shared" ref="BB1320" si="12566">AR1320*AW1320+AT1320*AW1323-AS1320*AX1320-AU1320*AX1323</f>
        <v>38.61695602683416</v>
      </c>
      <c r="BC1320" s="9">
        <f t="shared" ref="BC1320" si="12567">(AR1320*AX1320+AS1320*AW1320+AT1320*AX1323+AU1320*AW1323)</f>
        <v>0</v>
      </c>
      <c r="BD1320" s="2">
        <f t="shared" ref="BD1320" si="12568">AR1320*AY1320+AT1320*AY1323-AS1320*AZ1320-AU1320*AZ1323</f>
        <v>0</v>
      </c>
      <c r="BE1320" s="8">
        <f t="shared" ref="BE1320" si="12569">(AR1320*AZ1320+AS1320*AY1320+AT1320*AZ1323+AU1320*AY1323)</f>
        <v>-21.82677217984368</v>
      </c>
      <c r="BG1320" s="1">
        <v>1</v>
      </c>
      <c r="BH1320" s="7">
        <v>0</v>
      </c>
      <c r="BI1320" s="2">
        <v>0</v>
      </c>
      <c r="BJ1320" s="8">
        <v>0</v>
      </c>
      <c r="BK1320" s="20"/>
      <c r="BL1320" s="1">
        <f t="shared" ref="BL1320" si="12570">BB1320*BG1320+BD1320*BG1323-BC1320*BH1320-BE1320*BH1323</f>
        <v>107.59130225691457</v>
      </c>
      <c r="BM1320" s="9">
        <f t="shared" ref="BM1320" si="12571">(BB1320*BH1320+BC1320*BG1320+BD1320*BH1323+BE1320*BG1323)</f>
        <v>0</v>
      </c>
      <c r="BN1320" s="2">
        <f t="shared" ref="BN1320" si="12572">BB1320*BI1320+BD1320*BI1323-BC1320*BJ1320-BE1320*BJ1323</f>
        <v>0</v>
      </c>
      <c r="BO1320" s="8">
        <f t="shared" ref="BO1320" si="12573">(BB1320*BJ1320+BC1320*BI1320+BD1320*BJ1323+BE1320*BI1323)</f>
        <v>-21.82677217984368</v>
      </c>
      <c r="BP1320" s="20"/>
      <c r="BQ1320" s="16">
        <v>1</v>
      </c>
      <c r="BR1320" s="23">
        <v>0</v>
      </c>
      <c r="BS1320" s="14">
        <v>0</v>
      </c>
      <c r="BT1320" s="22">
        <v>0</v>
      </c>
      <c r="BV1320" s="1">
        <f t="shared" ref="BV1320" si="12574">BL1320*BQ1320+BN1320*BQ1323-BM1320*BR1320-BO1320*BR1323</f>
        <v>107.59130225691457</v>
      </c>
      <c r="BW1320" s="9">
        <f t="shared" ref="BW1320" si="12575">(BL1320*BR1320+BM1320*BQ1320+BN1320*BR1323+BO1320*BQ1323)</f>
        <v>-21.82677217984368</v>
      </c>
      <c r="BX1320" s="2">
        <f t="shared" ref="BX1320" si="12576">BL1320*BS1320+BN1320*BS1323-BM1320*BT1320-BO1320*BT1323</f>
        <v>0</v>
      </c>
      <c r="BY1320" s="8">
        <f t="shared" ref="BY1320" si="12577">(BL1320*BT1320+BM1320*BS1320+BN1320*BT1323+BO1320*BS1323)</f>
        <v>-21.82677217984368</v>
      </c>
      <c r="CA1320" s="28">
        <f t="shared" ref="CA1320" si="12578">20*LOG(((1+$BR$9)/$BR$9)/((BV1320+BV1323)^2+(BW1320+BW1323)^2)^0.5)</f>
        <v>-48.820193050283095</v>
      </c>
      <c r="CC1320" s="114">
        <f t="shared" ref="CC1320" si="12579">((BV1320^2+BW1320^2)^0.5)/((BV1323^2+BW1323^2)^0.5)</f>
        <v>0.20288789850730909</v>
      </c>
      <c r="CD1320" s="13"/>
      <c r="CE1320" s="33"/>
      <c r="CF1320" s="33"/>
      <c r="CG1320" s="33"/>
      <c r="CH1320" s="33"/>
    </row>
    <row r="1321" spans="2:86" ht="18.600000000000001" customHeight="1" thickBot="1">
      <c r="D1321" s="3"/>
      <c r="G1321" s="4"/>
      <c r="I1321" s="3"/>
      <c r="L1321" s="4"/>
      <c r="N1321" s="3"/>
      <c r="Q1321" s="4"/>
      <c r="S1321" s="3"/>
      <c r="V1321" s="4"/>
      <c r="X1321" s="3"/>
      <c r="AA1321" s="4"/>
      <c r="AC1321" s="3"/>
      <c r="AF1321" s="4"/>
      <c r="AH1321" s="3"/>
      <c r="AK1321" s="4"/>
      <c r="AM1321" s="3"/>
      <c r="AP1321" s="4"/>
      <c r="AR1321" s="3"/>
      <c r="AU1321" s="4"/>
      <c r="AW1321" s="3"/>
      <c r="AZ1321" s="4"/>
      <c r="BB1321" s="3"/>
      <c r="BE1321" s="4"/>
      <c r="BG1321" s="3"/>
      <c r="BJ1321" s="4"/>
      <c r="BL1321" s="3"/>
      <c r="BO1321" s="4"/>
      <c r="BQ1321" s="16"/>
      <c r="BR1321" s="14"/>
      <c r="BS1321" s="14"/>
      <c r="BT1321" s="17"/>
      <c r="BV1321" s="3"/>
      <c r="BY1321" s="4"/>
      <c r="CC1321" s="115"/>
      <c r="CD1321" s="13"/>
      <c r="CE1321" s="33"/>
      <c r="CF1321" s="33"/>
      <c r="CG1321" s="33"/>
      <c r="CH1321" s="33"/>
    </row>
    <row r="1322" spans="2:86" ht="18.600000000000001" customHeight="1" thickBot="1">
      <c r="D1322" s="271" t="s">
        <v>141</v>
      </c>
      <c r="E1322" s="272"/>
      <c r="F1322" s="273" t="s">
        <v>142</v>
      </c>
      <c r="G1322" s="274"/>
      <c r="H1322" s="237"/>
      <c r="I1322" s="271" t="s">
        <v>143</v>
      </c>
      <c r="J1322" s="272"/>
      <c r="K1322" s="273" t="s">
        <v>144</v>
      </c>
      <c r="L1322" s="274"/>
      <c r="N1322" s="262" t="s">
        <v>145</v>
      </c>
      <c r="O1322" s="263"/>
      <c r="P1322" s="264" t="s">
        <v>146</v>
      </c>
      <c r="Q1322" s="265"/>
      <c r="S1322" s="271" t="s">
        <v>147</v>
      </c>
      <c r="T1322" s="272"/>
      <c r="U1322" s="273" t="s">
        <v>148</v>
      </c>
      <c r="V1322" s="274"/>
      <c r="W1322" s="20"/>
      <c r="X1322" s="262" t="s">
        <v>149</v>
      </c>
      <c r="Y1322" s="263"/>
      <c r="Z1322" s="264" t="s">
        <v>150</v>
      </c>
      <c r="AA1322" s="265"/>
      <c r="AB1322" s="20"/>
      <c r="AC1322" s="271" t="s">
        <v>151</v>
      </c>
      <c r="AD1322" s="272"/>
      <c r="AE1322" s="273" t="s">
        <v>152</v>
      </c>
      <c r="AF1322" s="274"/>
      <c r="AG1322" s="20"/>
      <c r="AH1322" s="262" t="s">
        <v>153</v>
      </c>
      <c r="AI1322" s="263"/>
      <c r="AJ1322" s="264" t="s">
        <v>154</v>
      </c>
      <c r="AK1322" s="265"/>
      <c r="AL1322" s="20"/>
      <c r="AM1322" s="271" t="s">
        <v>155</v>
      </c>
      <c r="AN1322" s="272"/>
      <c r="AO1322" s="273" t="s">
        <v>156</v>
      </c>
      <c r="AP1322" s="274"/>
      <c r="AR1322" s="262" t="s">
        <v>157</v>
      </c>
      <c r="AS1322" s="263"/>
      <c r="AT1322" s="264" t="s">
        <v>158</v>
      </c>
      <c r="AU1322" s="265"/>
      <c r="AV1322" s="41"/>
      <c r="AW1322" s="271" t="s">
        <v>159</v>
      </c>
      <c r="AX1322" s="272"/>
      <c r="AY1322" s="273" t="s">
        <v>160</v>
      </c>
      <c r="AZ1322" s="274"/>
      <c r="BA1322" s="20"/>
      <c r="BB1322" s="262" t="s">
        <v>161</v>
      </c>
      <c r="BC1322" s="263"/>
      <c r="BD1322" s="264" t="s">
        <v>162</v>
      </c>
      <c r="BE1322" s="265"/>
      <c r="BF1322" s="41"/>
      <c r="BG1322" s="271" t="s">
        <v>163</v>
      </c>
      <c r="BH1322" s="272"/>
      <c r="BI1322" s="273" t="s">
        <v>164</v>
      </c>
      <c r="BJ1322" s="274"/>
      <c r="BK1322" s="41"/>
      <c r="BL1322" s="262" t="s">
        <v>165</v>
      </c>
      <c r="BM1322" s="263"/>
      <c r="BN1322" s="264" t="s">
        <v>166</v>
      </c>
      <c r="BO1322" s="265"/>
      <c r="BP1322" s="41"/>
      <c r="BQ1322" s="271" t="s">
        <v>167</v>
      </c>
      <c r="BR1322" s="272"/>
      <c r="BS1322" s="273" t="s">
        <v>168</v>
      </c>
      <c r="BT1322" s="274"/>
      <c r="BU1322" s="20"/>
      <c r="BV1322" s="262" t="s">
        <v>169</v>
      </c>
      <c r="BW1322" s="263"/>
      <c r="BX1322" s="264" t="s">
        <v>170</v>
      </c>
      <c r="BY1322" s="265"/>
      <c r="CA1322" s="55" t="s">
        <v>35</v>
      </c>
      <c r="CC1322" s="116" t="s">
        <v>75</v>
      </c>
      <c r="CD1322" s="13"/>
      <c r="CE1322" s="33"/>
      <c r="CF1322" s="33"/>
      <c r="CG1322" s="33"/>
      <c r="CH1322" s="33"/>
    </row>
    <row r="1323" spans="2:86" ht="18.600000000000001" customHeight="1" thickTop="1" thickBot="1">
      <c r="D1323" s="1">
        <v>0</v>
      </c>
      <c r="E1323" s="9">
        <f t="shared" ref="E1323" si="12580">$E$9*$B1320</f>
        <v>4.4483040000000003</v>
      </c>
      <c r="F1323" s="2">
        <v>1</v>
      </c>
      <c r="G1323" s="8">
        <v>0</v>
      </c>
      <c r="I1323" s="1">
        <v>0</v>
      </c>
      <c r="J1323" s="9">
        <v>0</v>
      </c>
      <c r="K1323" s="2">
        <v>1</v>
      </c>
      <c r="L1323" s="8">
        <v>0</v>
      </c>
      <c r="N1323" s="1">
        <f t="shared" ref="N1323" si="12581">D1323*I1320+F1323*I1323-E1323*J1320-G1323*J1323</f>
        <v>0</v>
      </c>
      <c r="O1323" s="9">
        <f t="shared" ref="O1323" si="12582">(D1323*J1320+E1323*I1320+F1323*J1323+G1323*I1323)</f>
        <v>4.4483040000000003</v>
      </c>
      <c r="P1323" s="2">
        <f t="shared" ref="P1323" si="12583">D1323*K1320+F1323*K1323-E1323*L1320-G1323*L1323</f>
        <v>9.6964941096073005</v>
      </c>
      <c r="Q1323" s="8">
        <f t="shared" ref="Q1323" si="12584">(D1323*L1320+E1323*K1320+F1323*L1323+G1323*K1323)</f>
        <v>0</v>
      </c>
      <c r="S1323" s="1">
        <v>0</v>
      </c>
      <c r="T1323" s="9">
        <f t="shared" ref="T1323" si="12585">$T$9*$B1320</f>
        <v>5.7127140000000001</v>
      </c>
      <c r="U1323" s="2">
        <v>1</v>
      </c>
      <c r="V1323" s="8">
        <v>0</v>
      </c>
      <c r="X1323" s="1">
        <f t="shared" ref="X1323" si="12586">N1323*S1320+P1323*S1323-O1323*T1320-Q1323*T1323</f>
        <v>0</v>
      </c>
      <c r="Y1323" s="9">
        <f t="shared" ref="Y1323" si="12587">(N1323*T1320+O1323*S1320+P1323*T1323+Q1323*S1323)</f>
        <v>59.841601650871162</v>
      </c>
      <c r="Z1323" s="2">
        <f t="shared" ref="Z1323" si="12588">N1323*U1320+P1323*U1323-O1323*V1320-Q1323*V1323</f>
        <v>9.6964941096073005</v>
      </c>
      <c r="AA1323" s="8">
        <f t="shared" ref="AA1323" si="12589">(N1323*V1320+O1323*U1320+P1323*V1323+Q1323*U1323)</f>
        <v>0</v>
      </c>
      <c r="AB1323" s="20"/>
      <c r="AC1323" s="1">
        <v>0</v>
      </c>
      <c r="AD1323" s="9">
        <v>0</v>
      </c>
      <c r="AE1323" s="2">
        <v>1</v>
      </c>
      <c r="AF1323" s="8">
        <v>0</v>
      </c>
      <c r="AH1323" s="1">
        <f t="shared" ref="AH1323" si="12590">X1323*AC1320+Z1323*AC1323-Y1323*AD1320-AA1323*AD1323</f>
        <v>0</v>
      </c>
      <c r="AI1323" s="9">
        <f t="shared" ref="AI1323" si="12591">(X1323*AD1320+Y1323*AC1320+Z1323*AD1323+AA1323*AC1323)</f>
        <v>59.841601650871162</v>
      </c>
      <c r="AJ1323" s="2">
        <f t="shared" ref="AJ1323" si="12592">X1323*AE1320+Z1323*AE1323-Y1323*AF1320-AA1323*AF1323</f>
        <v>27.010875172954197</v>
      </c>
      <c r="AK1323" s="8">
        <f t="shared" ref="AK1323" si="12593">(X1323*AF1320+Y1323*AE1320+Z1323*AF1323+AA1323*AE1323)</f>
        <v>0</v>
      </c>
      <c r="AM1323" s="1">
        <v>0</v>
      </c>
      <c r="AN1323" s="9">
        <f t="shared" ref="AN1323" si="12594">$AN$9*$B1320</f>
        <v>4.8300840000000003</v>
      </c>
      <c r="AO1323" s="2">
        <v>1</v>
      </c>
      <c r="AP1323" s="8">
        <v>0</v>
      </c>
      <c r="AR1323" s="1">
        <f t="shared" ref="AR1323" si="12595">AH1323*AM1320+AJ1323*AM1323-AI1323*AN1320-AK1323*AN1323</f>
        <v>0</v>
      </c>
      <c r="AS1323" s="9">
        <f t="shared" ref="AS1323" si="12596">(AH1323*AN1320+AI1323*AM1320+AJ1323*AN1323+AK1323*AM1323)</f>
        <v>190.30639764975447</v>
      </c>
      <c r="AT1323" s="2">
        <f t="shared" ref="AT1323" si="12597">AH1323*AO1320+AJ1323*AO1323-AI1323*AP1320-AK1323*AP1323</f>
        <v>27.010875172954197</v>
      </c>
      <c r="AU1323" s="8">
        <f t="shared" ref="AU1323" si="12598">(AH1323*AP1320+AI1323*AO1320+AJ1323*AP1323+AK1323*AO1323)</f>
        <v>0</v>
      </c>
      <c r="AV1323" s="20"/>
      <c r="AW1323" s="1">
        <v>0</v>
      </c>
      <c r="AX1323" s="9">
        <v>0</v>
      </c>
      <c r="AY1323" s="2">
        <v>1</v>
      </c>
      <c r="AZ1323" s="8">
        <v>0</v>
      </c>
      <c r="BB1323" s="1">
        <f t="shared" ref="BB1323" si="12599">AR1323*AW1320+AT1323*AW1323-AS1323*AX1320-AU1323*AX1323</f>
        <v>0</v>
      </c>
      <c r="BC1323" s="9">
        <f t="shared" ref="BC1323" si="12600">(AR1323*AX1320+AS1323*AW1320+AT1323*AX1323+AU1323*AW1323)</f>
        <v>190.30639764975447</v>
      </c>
      <c r="BD1323" s="2">
        <f t="shared" ref="BD1323" si="12601">AR1323*AY1320+AT1323*AY1323-AS1323*AZ1320-AU1323*AZ1323</f>
        <v>107.58938076271106</v>
      </c>
      <c r="BE1323" s="8">
        <f t="shared" ref="BE1323" si="12602">(AR1323*AZ1320+AS1323*AY1320+AT1323*AZ1323+AU1323*AY1323)</f>
        <v>0</v>
      </c>
      <c r="BG1323" s="1">
        <v>0</v>
      </c>
      <c r="BH1323" s="9">
        <f t="shared" ref="BH1323" si="12603">$BH$9*$B1320</f>
        <v>3.1600799999999998</v>
      </c>
      <c r="BI1323" s="2">
        <v>1</v>
      </c>
      <c r="BJ1323" s="8">
        <v>0</v>
      </c>
      <c r="BK1323" s="20"/>
      <c r="BL1323" s="1">
        <f t="shared" ref="BL1323" si="12604">BB1323*BG1320+BD1323*BG1323-BC1323*BH1320-BE1323*BH1323</f>
        <v>0</v>
      </c>
      <c r="BM1323" s="9">
        <f t="shared" ref="BM1323" si="12605">(BB1323*BH1320+BC1323*BG1320+BD1323*BH1323+BE1323*BG1323)</f>
        <v>530.29744801038237</v>
      </c>
      <c r="BN1323" s="2">
        <f t="shared" ref="BN1323" si="12606">BB1323*BI1320+BD1323*BI1323-BC1323*BJ1320-BE1323*BJ1323</f>
        <v>107.58938076271106</v>
      </c>
      <c r="BO1323" s="8">
        <f t="shared" ref="BO1323" si="12607">(BB1323*BJ1320+BC1323*BI1320+BD1323*BJ1323+BE1323*BI1323)</f>
        <v>0</v>
      </c>
      <c r="BP1323" s="20"/>
      <c r="BQ1323" s="18">
        <f t="shared" ref="BQ1323:BQ1386" si="12608">1/$BR$9</f>
        <v>1</v>
      </c>
      <c r="BR1323" s="25">
        <v>0</v>
      </c>
      <c r="BS1323" s="19">
        <v>1</v>
      </c>
      <c r="BT1323" s="24">
        <v>0</v>
      </c>
      <c r="BV1323" s="1">
        <f t="shared" ref="BV1323" si="12609">BL1323*BQ1320+BN1323*BQ1323-BM1323*BR1320-BO1323*BR1323</f>
        <v>107.58938076271106</v>
      </c>
      <c r="BW1323" s="9">
        <f t="shared" ref="BW1323" si="12610">(BL1323*BR1320+BM1323*BQ1320+BN1323*BR1323+BO1323*BQ1323)</f>
        <v>530.29744801038237</v>
      </c>
      <c r="BX1323" s="2">
        <f t="shared" ref="BX1323" si="12611">BL1323*BS1320+BN1323*BS1323-BM1323*BT1320-BO1323*BT1323</f>
        <v>107.58938076271106</v>
      </c>
      <c r="BY1323" s="8">
        <f t="shared" ref="BY1323" si="12612">(BL1323*BT1320+BM1323*BS1320+BN1323*BT1323+BO1323*BS1323)</f>
        <v>0</v>
      </c>
      <c r="CA1323" s="56">
        <f t="shared" ref="CA1323" si="12613">(180/PI())*ATAN(-1*(BW1320+BW1323)/(BV1320+BV1323))</f>
        <v>-67.062311128972553</v>
      </c>
      <c r="CC1323" s="117">
        <f t="shared" ref="CC1323" si="12614">20*LOG(((1-(10^(CA1320/20)^2)*(1-((1-CC1320)/(1+CC1320))^2))^0.5))</f>
        <v>-3.1961888195464843E-5</v>
      </c>
      <c r="CD1323" s="13"/>
      <c r="CE1323" s="33"/>
      <c r="CF1323" s="33"/>
      <c r="CG1323" s="33"/>
      <c r="CH1323" s="33"/>
    </row>
    <row r="1324" spans="2:86" ht="18.600000000000001" customHeight="1"/>
    <row r="1325" spans="2:86" ht="18.600000000000001" customHeight="1" thickBot="1">
      <c r="E1325" s="6" t="s">
        <v>3</v>
      </c>
      <c r="J1325" s="6" t="s">
        <v>5</v>
      </c>
      <c r="O1325" s="6" t="s">
        <v>10</v>
      </c>
      <c r="T1325" s="6" t="s">
        <v>6</v>
      </c>
      <c r="Y1325" s="6" t="s">
        <v>11</v>
      </c>
      <c r="AD1325" s="6" t="s">
        <v>12</v>
      </c>
      <c r="AI1325" s="6" t="s">
        <v>13</v>
      </c>
      <c r="AN1325" s="6" t="s">
        <v>14</v>
      </c>
      <c r="AS1325" s="6" t="s">
        <v>15</v>
      </c>
      <c r="AX1325" s="6" t="s">
        <v>19</v>
      </c>
      <c r="BC1325" s="6" t="s">
        <v>17</v>
      </c>
      <c r="BH1325" s="6" t="s">
        <v>20</v>
      </c>
      <c r="BM1325" s="6" t="s">
        <v>18</v>
      </c>
      <c r="BQ1325" s="26" t="s">
        <v>16</v>
      </c>
      <c r="BR1325" s="26"/>
      <c r="BS1325" s="21"/>
      <c r="BT1325" s="21"/>
      <c r="BU1325" s="21"/>
      <c r="BV1325" s="21"/>
      <c r="BW1325" s="26" t="s">
        <v>21</v>
      </c>
      <c r="BX1325" s="21"/>
      <c r="BY1325" s="21"/>
    </row>
    <row r="1326" spans="2:86" ht="18.600000000000001" customHeight="1" thickBot="1">
      <c r="B1326" s="11"/>
      <c r="D1326" s="266" t="s">
        <v>113</v>
      </c>
      <c r="E1326" s="267"/>
      <c r="F1326" s="268" t="s">
        <v>114</v>
      </c>
      <c r="G1326" s="269"/>
      <c r="H1326" s="237"/>
      <c r="I1326" s="262" t="s">
        <v>0</v>
      </c>
      <c r="J1326" s="263"/>
      <c r="K1326" s="264" t="s">
        <v>1</v>
      </c>
      <c r="L1326" s="265"/>
      <c r="M1326" s="21"/>
      <c r="N1326" s="262" t="s">
        <v>115</v>
      </c>
      <c r="O1326" s="263"/>
      <c r="P1326" s="264" t="s">
        <v>116</v>
      </c>
      <c r="Q1326" s="265"/>
      <c r="R1326" s="21"/>
      <c r="S1326" s="266" t="s">
        <v>117</v>
      </c>
      <c r="T1326" s="267"/>
      <c r="U1326" s="268" t="s">
        <v>118</v>
      </c>
      <c r="V1326" s="269"/>
      <c r="W1326" s="20"/>
      <c r="X1326" s="262" t="s">
        <v>119</v>
      </c>
      <c r="Y1326" s="263"/>
      <c r="Z1326" s="264" t="s">
        <v>120</v>
      </c>
      <c r="AA1326" s="265"/>
      <c r="AB1326" s="20"/>
      <c r="AC1326" s="262" t="s">
        <v>121</v>
      </c>
      <c r="AD1326" s="263"/>
      <c r="AE1326" s="264" t="s">
        <v>7</v>
      </c>
      <c r="AF1326" s="265"/>
      <c r="AG1326" s="20"/>
      <c r="AH1326" s="262" t="s">
        <v>122</v>
      </c>
      <c r="AI1326" s="263"/>
      <c r="AJ1326" s="264" t="s">
        <v>123</v>
      </c>
      <c r="AK1326" s="265"/>
      <c r="AL1326" s="20"/>
      <c r="AM1326" s="266" t="s">
        <v>124</v>
      </c>
      <c r="AN1326" s="267"/>
      <c r="AO1326" s="268" t="s">
        <v>125</v>
      </c>
      <c r="AP1326" s="269"/>
      <c r="AQ1326" s="21"/>
      <c r="AR1326" s="262" t="s">
        <v>126</v>
      </c>
      <c r="AS1326" s="263"/>
      <c r="AT1326" s="264" t="s">
        <v>2</v>
      </c>
      <c r="AU1326" s="265"/>
      <c r="AV1326" s="41"/>
      <c r="AW1326" s="262" t="s">
        <v>127</v>
      </c>
      <c r="AX1326" s="263"/>
      <c r="AY1326" s="264" t="s">
        <v>128</v>
      </c>
      <c r="AZ1326" s="265"/>
      <c r="BA1326" s="20"/>
      <c r="BB1326" s="262" t="s">
        <v>129</v>
      </c>
      <c r="BC1326" s="263"/>
      <c r="BD1326" s="264" t="s">
        <v>130</v>
      </c>
      <c r="BE1326" s="265"/>
      <c r="BF1326" s="41"/>
      <c r="BG1326" s="266" t="s">
        <v>131</v>
      </c>
      <c r="BH1326" s="267"/>
      <c r="BI1326" s="268" t="s">
        <v>132</v>
      </c>
      <c r="BJ1326" s="269"/>
      <c r="BK1326" s="41"/>
      <c r="BL1326" s="262" t="s">
        <v>133</v>
      </c>
      <c r="BM1326" s="263"/>
      <c r="BN1326" s="264" t="s">
        <v>134</v>
      </c>
      <c r="BO1326" s="265"/>
      <c r="BP1326" s="41"/>
      <c r="BQ1326" s="262" t="s">
        <v>135</v>
      </c>
      <c r="BR1326" s="263"/>
      <c r="BS1326" s="264" t="s">
        <v>136</v>
      </c>
      <c r="BT1326" s="265"/>
      <c r="BU1326" s="20"/>
      <c r="BV1326" s="262" t="s">
        <v>137</v>
      </c>
      <c r="BW1326" s="263"/>
      <c r="BX1326" s="264" t="s">
        <v>138</v>
      </c>
      <c r="BY1326" s="265"/>
      <c r="CA1326" s="27" t="s">
        <v>8</v>
      </c>
      <c r="CC1326" s="113" t="s">
        <v>74</v>
      </c>
      <c r="CD1326" s="13"/>
      <c r="CE1326" s="33"/>
      <c r="CF1326" s="33"/>
      <c r="CG1326" s="33"/>
      <c r="CH1326" s="33"/>
    </row>
    <row r="1327" spans="2:86" ht="18.600000000000001" customHeight="1" thickTop="1" thickBot="1">
      <c r="B1327" s="37">
        <v>3.8</v>
      </c>
      <c r="D1327" s="1">
        <v>1</v>
      </c>
      <c r="E1327" s="7">
        <v>0</v>
      </c>
      <c r="F1327" s="2">
        <v>0</v>
      </c>
      <c r="G1327" s="8">
        <v>0</v>
      </c>
      <c r="I1327" s="1">
        <v>1</v>
      </c>
      <c r="J1327" s="9">
        <v>0</v>
      </c>
      <c r="K1327" s="2">
        <v>0</v>
      </c>
      <c r="L1327" s="8">
        <f t="shared" ref="L1327:L1390" si="12615">IF(0=(1-$J$9*$K$9*$B1327^2),10^18,$B1327*$K$9/(1-$J$9*$K$9*$B1327^2))</f>
        <v>-1.9359251732860785</v>
      </c>
      <c r="N1327" s="1">
        <f t="shared" ref="N1327" si="12616">D1327*I1327+F1327*I1330-E1327*J1327-G1327*J1330</f>
        <v>1</v>
      </c>
      <c r="O1327" s="9">
        <f t="shared" ref="O1327" si="12617">(D1327*J1327+E1327*I1327+F1327*J1330+G1327*I1330)</f>
        <v>0</v>
      </c>
      <c r="P1327" s="2">
        <f t="shared" ref="P1327" si="12618">D1327*K1327+F1327*K1330-E1327*L1327-G1327*L1330</f>
        <v>0</v>
      </c>
      <c r="Q1327" s="8">
        <f t="shared" ref="Q1327" si="12619">(D1327*L1327+E1327*K1327+F1327*L1330+G1327*K1330)</f>
        <v>-1.9359251732860785</v>
      </c>
      <c r="S1327" s="1">
        <v>1</v>
      </c>
      <c r="T1327" s="7">
        <v>0</v>
      </c>
      <c r="U1327" s="2">
        <v>0</v>
      </c>
      <c r="V1327" s="8">
        <v>0</v>
      </c>
      <c r="X1327" s="1">
        <f t="shared" ref="X1327" si="12620">N1327*S1327+P1327*S1330-O1327*T1327-Q1327*T1330</f>
        <v>12.117902114671551</v>
      </c>
      <c r="Y1327" s="9">
        <f t="shared" ref="Y1327" si="12621">(N1327*T1327+O1327*S1327+P1327*T1330+Q1327*S1330)</f>
        <v>0</v>
      </c>
      <c r="Z1327" s="2">
        <f t="shared" ref="Z1327" si="12622">N1327*U1327+P1327*U1330-O1327*V1327-Q1327*V1330</f>
        <v>0</v>
      </c>
      <c r="AA1327" s="8">
        <f t="shared" ref="AA1327" si="12623">(N1327*V1327+O1327*U1327+P1327*V1330+Q1327*U1330)</f>
        <v>-1.9359251732860785</v>
      </c>
      <c r="AB1327" s="20"/>
      <c r="AC1327" s="1">
        <v>1</v>
      </c>
      <c r="AD1327" s="9">
        <v>0</v>
      </c>
      <c r="AE1327" s="2">
        <v>0</v>
      </c>
      <c r="AF1327" s="8">
        <f t="shared" ref="AF1327:AF1390" si="12624">IF(0=(1-$AE$9*$AD$9*$B1327^2),10^18,$B1327*$AE$9/(1-$AE$9*$AD$9*$B1327^2))</f>
        <v>-0.28749492703957258</v>
      </c>
      <c r="AH1327" s="1">
        <f t="shared" ref="AH1327" si="12625">X1327*AC1327+Z1327*AC1330-Y1327*AD1327-AA1327*AD1330</f>
        <v>12.117902114671551</v>
      </c>
      <c r="AI1327" s="9">
        <f t="shared" ref="AI1327" si="12626">(X1327*AD1327+Y1327*AC1327+Z1327*AD1330+AA1327*AC1330)</f>
        <v>0</v>
      </c>
      <c r="AJ1327" s="2">
        <f t="shared" ref="AJ1327" si="12627">X1327*AE1327+Z1327*AE1330-Y1327*AF1327-AA1327*AF1330</f>
        <v>0</v>
      </c>
      <c r="AK1327" s="8">
        <f t="shared" ref="AK1327" si="12628">(X1327*AF1327+Y1327*AE1327+Z1327*AF1330+AA1327*AE1330)</f>
        <v>-5.4197605576162582</v>
      </c>
      <c r="AM1327" s="1">
        <v>1</v>
      </c>
      <c r="AN1327" s="7">
        <v>0</v>
      </c>
      <c r="AO1327" s="2">
        <v>0</v>
      </c>
      <c r="AP1327" s="8">
        <v>0</v>
      </c>
      <c r="AR1327" s="1">
        <f t="shared" ref="AR1327" si="12629">AH1327*AM1327+AJ1327*AM1330-AI1327*AN1327-AK1327*AN1330</f>
        <v>38.434308268655357</v>
      </c>
      <c r="AS1327" s="9">
        <f t="shared" ref="AS1327" si="12630">(AH1327*AN1327+AI1327*AM1327+AJ1327*AN1330+AK1327*AM1330)</f>
        <v>0</v>
      </c>
      <c r="AT1327" s="2">
        <f t="shared" ref="AT1327" si="12631">AH1327*AO1327+AJ1327*AO1330-AI1327*AP1327-AK1327*AP1330</f>
        <v>0</v>
      </c>
      <c r="AU1327" s="8">
        <f t="shared" ref="AU1327" si="12632">(AH1327*AP1327+AI1327*AO1327+AJ1327*AP1330+AK1327*AO1330)</f>
        <v>-5.4197605576162582</v>
      </c>
      <c r="AV1327" s="20"/>
      <c r="AW1327" s="1">
        <v>1</v>
      </c>
      <c r="AX1327" s="9">
        <v>0</v>
      </c>
      <c r="AY1327" s="2">
        <v>0</v>
      </c>
      <c r="AZ1327" s="8">
        <f t="shared" ref="AZ1327:AZ1390" si="12633">IF(0=(1-$AX$9*$AY$9*$B1327^2),10^18,$B1327*$AY$9/(1-$AX$9*$AY$9*$B1327^2))</f>
        <v>-0.42056916961319329</v>
      </c>
      <c r="BB1327" s="1">
        <f t="shared" ref="BB1327" si="12634">AR1327*AW1327+AT1327*AW1330-AS1327*AX1327-AU1327*AX1330</f>
        <v>38.434308268655357</v>
      </c>
      <c r="BC1327" s="9">
        <f t="shared" ref="BC1327" si="12635">(AR1327*AX1327+AS1327*AW1327+AT1327*AX1330+AU1327*AW1330)</f>
        <v>0</v>
      </c>
      <c r="BD1327" s="2">
        <f t="shared" ref="BD1327" si="12636">AR1327*AY1327+AT1327*AY1330-AS1327*AZ1327-AU1327*AZ1330</f>
        <v>0</v>
      </c>
      <c r="BE1327" s="8">
        <f t="shared" ref="BE1327" si="12637">(AR1327*AZ1327+AS1327*AY1327+AT1327*AZ1330+AU1327*AY1330)</f>
        <v>-21.584045670822128</v>
      </c>
      <c r="BG1327" s="1">
        <v>1</v>
      </c>
      <c r="BH1327" s="7">
        <v>0</v>
      </c>
      <c r="BI1327" s="2">
        <v>0</v>
      </c>
      <c r="BJ1327" s="8">
        <v>0</v>
      </c>
      <c r="BK1327" s="20"/>
      <c r="BL1327" s="1">
        <f t="shared" ref="BL1327" si="12638">BB1327*BG1327+BD1327*BG1330-BC1327*BH1327-BE1327*BH1330</f>
        <v>107.00250455572309</v>
      </c>
      <c r="BM1327" s="9">
        <f t="shared" ref="BM1327" si="12639">(BB1327*BH1327+BC1327*BG1327+BD1327*BH1330+BE1327*BG1330)</f>
        <v>0</v>
      </c>
      <c r="BN1327" s="2">
        <f t="shared" ref="BN1327" si="12640">BB1327*BI1327+BD1327*BI1330-BC1327*BJ1327-BE1327*BJ1330</f>
        <v>0</v>
      </c>
      <c r="BO1327" s="8">
        <f t="shared" ref="BO1327" si="12641">(BB1327*BJ1327+BC1327*BI1327+BD1327*BJ1330+BE1327*BI1330)</f>
        <v>-21.584045670822128</v>
      </c>
      <c r="BP1327" s="20"/>
      <c r="BQ1327" s="16">
        <v>1</v>
      </c>
      <c r="BR1327" s="23">
        <v>0</v>
      </c>
      <c r="BS1327" s="14">
        <v>0</v>
      </c>
      <c r="BT1327" s="22">
        <v>0</v>
      </c>
      <c r="BV1327" s="1">
        <f t="shared" ref="BV1327" si="12642">BL1327*BQ1327+BN1327*BQ1330-BM1327*BR1327-BO1327*BR1330</f>
        <v>107.00250455572309</v>
      </c>
      <c r="BW1327" s="9">
        <f t="shared" ref="BW1327" si="12643">(BL1327*BR1327+BM1327*BQ1327+BN1327*BR1330+BO1327*BQ1330)</f>
        <v>-21.584045670822128</v>
      </c>
      <c r="BX1327" s="2">
        <f t="shared" ref="BX1327" si="12644">BL1327*BS1327+BN1327*BS1330-BM1327*BT1327-BO1327*BT1330</f>
        <v>0</v>
      </c>
      <c r="BY1327" s="8">
        <f t="shared" ref="BY1327" si="12645">(BL1327*BT1327+BM1327*BS1327+BN1327*BT1330+BO1327*BS1330)</f>
        <v>-21.584045670822128</v>
      </c>
      <c r="CA1327" s="28">
        <f t="shared" ref="CA1327" si="12646">20*LOG(((1+$BR$9)/$BR$9)/((BV1327+BV1330)^2+(BW1327+BW1330)^2)^0.5)</f>
        <v>-48.81809988180423</v>
      </c>
      <c r="CC1327" s="114">
        <f t="shared" ref="CC1327" si="12647">((BV1327^2+BW1327^2)^0.5)/((BV1330^2+BW1330^2)^0.5)</f>
        <v>0.20173585913347791</v>
      </c>
      <c r="CD1327" s="13"/>
      <c r="CE1327" s="33"/>
      <c r="CF1327" s="33"/>
      <c r="CG1327" s="33"/>
      <c r="CH1327" s="33"/>
    </row>
    <row r="1328" spans="2:86" ht="18.600000000000001" customHeight="1" thickBot="1">
      <c r="D1328" s="3"/>
      <c r="G1328" s="4"/>
      <c r="I1328" s="3"/>
      <c r="L1328" s="4"/>
      <c r="N1328" s="3"/>
      <c r="Q1328" s="4"/>
      <c r="S1328" s="3"/>
      <c r="V1328" s="4"/>
      <c r="X1328" s="3"/>
      <c r="AA1328" s="4"/>
      <c r="AC1328" s="3"/>
      <c r="AF1328" s="4"/>
      <c r="AH1328" s="3"/>
      <c r="AK1328" s="4"/>
      <c r="AM1328" s="3"/>
      <c r="AP1328" s="4"/>
      <c r="AR1328" s="3"/>
      <c r="AU1328" s="4"/>
      <c r="AW1328" s="3"/>
      <c r="AZ1328" s="4"/>
      <c r="BB1328" s="3"/>
      <c r="BE1328" s="4"/>
      <c r="BG1328" s="3"/>
      <c r="BJ1328" s="4"/>
      <c r="BL1328" s="3"/>
      <c r="BO1328" s="4"/>
      <c r="BQ1328" s="16"/>
      <c r="BR1328" s="14"/>
      <c r="BS1328" s="14"/>
      <c r="BT1328" s="17"/>
      <c r="BV1328" s="3"/>
      <c r="BY1328" s="4"/>
      <c r="CC1328" s="115"/>
      <c r="CD1328" s="13"/>
      <c r="CE1328" s="33"/>
      <c r="CF1328" s="33"/>
      <c r="CG1328" s="33"/>
      <c r="CH1328" s="33"/>
    </row>
    <row r="1329" spans="2:86" ht="18.600000000000001" customHeight="1" thickBot="1">
      <c r="D1329" s="271" t="s">
        <v>141</v>
      </c>
      <c r="E1329" s="272"/>
      <c r="F1329" s="273" t="s">
        <v>142</v>
      </c>
      <c r="G1329" s="274"/>
      <c r="H1329" s="237"/>
      <c r="I1329" s="271" t="s">
        <v>143</v>
      </c>
      <c r="J1329" s="272"/>
      <c r="K1329" s="273" t="s">
        <v>144</v>
      </c>
      <c r="L1329" s="274"/>
      <c r="N1329" s="262" t="s">
        <v>145</v>
      </c>
      <c r="O1329" s="263"/>
      <c r="P1329" s="264" t="s">
        <v>146</v>
      </c>
      <c r="Q1329" s="265"/>
      <c r="S1329" s="271" t="s">
        <v>147</v>
      </c>
      <c r="T1329" s="272"/>
      <c r="U1329" s="273" t="s">
        <v>148</v>
      </c>
      <c r="V1329" s="274"/>
      <c r="W1329" s="20"/>
      <c r="X1329" s="262" t="s">
        <v>149</v>
      </c>
      <c r="Y1329" s="263"/>
      <c r="Z1329" s="264" t="s">
        <v>150</v>
      </c>
      <c r="AA1329" s="265"/>
      <c r="AB1329" s="20"/>
      <c r="AC1329" s="271" t="s">
        <v>151</v>
      </c>
      <c r="AD1329" s="272"/>
      <c r="AE1329" s="273" t="s">
        <v>152</v>
      </c>
      <c r="AF1329" s="274"/>
      <c r="AG1329" s="20"/>
      <c r="AH1329" s="262" t="s">
        <v>153</v>
      </c>
      <c r="AI1329" s="263"/>
      <c r="AJ1329" s="264" t="s">
        <v>154</v>
      </c>
      <c r="AK1329" s="265"/>
      <c r="AL1329" s="20"/>
      <c r="AM1329" s="271" t="s">
        <v>155</v>
      </c>
      <c r="AN1329" s="272"/>
      <c r="AO1329" s="273" t="s">
        <v>156</v>
      </c>
      <c r="AP1329" s="274"/>
      <c r="AR1329" s="262" t="s">
        <v>157</v>
      </c>
      <c r="AS1329" s="263"/>
      <c r="AT1329" s="264" t="s">
        <v>158</v>
      </c>
      <c r="AU1329" s="265"/>
      <c r="AV1329" s="41"/>
      <c r="AW1329" s="271" t="s">
        <v>159</v>
      </c>
      <c r="AX1329" s="272"/>
      <c r="AY1329" s="273" t="s">
        <v>160</v>
      </c>
      <c r="AZ1329" s="274"/>
      <c r="BA1329" s="20"/>
      <c r="BB1329" s="262" t="s">
        <v>161</v>
      </c>
      <c r="BC1329" s="263"/>
      <c r="BD1329" s="264" t="s">
        <v>162</v>
      </c>
      <c r="BE1329" s="265"/>
      <c r="BF1329" s="41"/>
      <c r="BG1329" s="271" t="s">
        <v>163</v>
      </c>
      <c r="BH1329" s="272"/>
      <c r="BI1329" s="273" t="s">
        <v>164</v>
      </c>
      <c r="BJ1329" s="274"/>
      <c r="BK1329" s="41"/>
      <c r="BL1329" s="262" t="s">
        <v>165</v>
      </c>
      <c r="BM1329" s="263"/>
      <c r="BN1329" s="264" t="s">
        <v>166</v>
      </c>
      <c r="BO1329" s="265"/>
      <c r="BP1329" s="41"/>
      <c r="BQ1329" s="271" t="s">
        <v>167</v>
      </c>
      <c r="BR1329" s="272"/>
      <c r="BS1329" s="273" t="s">
        <v>168</v>
      </c>
      <c r="BT1329" s="274"/>
      <c r="BU1329" s="20"/>
      <c r="BV1329" s="262" t="s">
        <v>169</v>
      </c>
      <c r="BW1329" s="263"/>
      <c r="BX1329" s="264" t="s">
        <v>170</v>
      </c>
      <c r="BY1329" s="265"/>
      <c r="CA1329" s="55" t="s">
        <v>35</v>
      </c>
      <c r="CC1329" s="116" t="s">
        <v>75</v>
      </c>
      <c r="CD1329" s="13"/>
      <c r="CE1329" s="33"/>
      <c r="CF1329" s="33"/>
      <c r="CG1329" s="33"/>
      <c r="CH1329" s="33"/>
    </row>
    <row r="1330" spans="2:86" ht="18.600000000000001" customHeight="1" thickTop="1" thickBot="1">
      <c r="D1330" s="1">
        <v>0</v>
      </c>
      <c r="E1330" s="9">
        <f t="shared" ref="E1330" si="12648">$E$9*$B1327</f>
        <v>4.4718400000000003</v>
      </c>
      <c r="F1330" s="2">
        <v>1</v>
      </c>
      <c r="G1330" s="8">
        <v>0</v>
      </c>
      <c r="I1330" s="1">
        <v>0</v>
      </c>
      <c r="J1330" s="9">
        <v>0</v>
      </c>
      <c r="K1330" s="2">
        <v>1</v>
      </c>
      <c r="L1330" s="8">
        <v>0</v>
      </c>
      <c r="N1330" s="1">
        <f t="shared" ref="N1330" si="12649">D1330*I1327+F1330*I1330-E1330*J1327-G1330*J1330</f>
        <v>0</v>
      </c>
      <c r="O1330" s="9">
        <f t="shared" ref="O1330" si="12650">(D1330*J1327+E1330*I1327+F1330*J1330+G1330*I1330)</f>
        <v>4.4718400000000003</v>
      </c>
      <c r="P1330" s="2">
        <f t="shared" ref="P1330" si="12651">D1330*K1327+F1330*K1330-E1330*L1327-G1330*L1330</f>
        <v>9.6571476269076175</v>
      </c>
      <c r="Q1330" s="8">
        <f t="shared" ref="Q1330" si="12652">(D1330*L1327+E1330*K1327+F1330*L1330+G1330*K1330)</f>
        <v>0</v>
      </c>
      <c r="S1330" s="1">
        <v>0</v>
      </c>
      <c r="T1330" s="9">
        <f t="shared" ref="T1330" si="12653">$T$9*$B1327</f>
        <v>5.7429399999999999</v>
      </c>
      <c r="U1330" s="2">
        <v>1</v>
      </c>
      <c r="V1330" s="8">
        <v>0</v>
      </c>
      <c r="X1330" s="1">
        <f t="shared" ref="X1330" si="12654">N1330*S1327+P1330*S1330-O1330*T1327-Q1330*T1330</f>
        <v>0</v>
      </c>
      <c r="Y1330" s="9">
        <f t="shared" ref="Y1330" si="12655">(N1330*T1327+O1330*S1327+P1330*T1330+Q1330*S1330)</f>
        <v>59.93225939247283</v>
      </c>
      <c r="Z1330" s="2">
        <f t="shared" ref="Z1330" si="12656">N1330*U1327+P1330*U1330-O1330*V1327-Q1330*V1330</f>
        <v>9.6571476269076175</v>
      </c>
      <c r="AA1330" s="8">
        <f t="shared" ref="AA1330" si="12657">(N1330*V1327+O1330*U1327+P1330*V1330+Q1330*U1330)</f>
        <v>0</v>
      </c>
      <c r="AB1330" s="20"/>
      <c r="AC1330" s="1">
        <v>0</v>
      </c>
      <c r="AD1330" s="9">
        <v>0</v>
      </c>
      <c r="AE1330" s="2">
        <v>1</v>
      </c>
      <c r="AF1330" s="8">
        <v>0</v>
      </c>
      <c r="AH1330" s="1">
        <f t="shared" ref="AH1330" si="12658">X1330*AC1327+Z1330*AC1330-Y1330*AD1327-AA1330*AD1330</f>
        <v>0</v>
      </c>
      <c r="AI1330" s="9">
        <f t="shared" ref="AI1330" si="12659">(X1330*AD1327+Y1330*AC1327+Z1330*AD1330+AA1330*AC1330)</f>
        <v>59.93225939247283</v>
      </c>
      <c r="AJ1330" s="2">
        <f t="shared" ref="AJ1330" si="12660">X1330*AE1327+Z1330*AE1330-Y1330*AF1327-AA1330*AF1330</f>
        <v>26.887368168263329</v>
      </c>
      <c r="AK1330" s="8">
        <f t="shared" ref="AK1330" si="12661">(X1330*AF1327+Y1330*AE1327+Z1330*AF1330+AA1330*AE1330)</f>
        <v>0</v>
      </c>
      <c r="AM1330" s="1">
        <v>0</v>
      </c>
      <c r="AN1330" s="9">
        <f t="shared" ref="AN1330" si="12662">$AN$9*$B1327</f>
        <v>4.8556400000000002</v>
      </c>
      <c r="AO1330" s="2">
        <v>1</v>
      </c>
      <c r="AP1330" s="8">
        <v>0</v>
      </c>
      <c r="AR1330" s="1">
        <f t="shared" ref="AR1330" si="12663">AH1330*AM1327+AJ1330*AM1330-AI1330*AN1327-AK1330*AN1330</f>
        <v>0</v>
      </c>
      <c r="AS1330" s="9">
        <f t="shared" ref="AS1330" si="12664">(AH1330*AN1327+AI1330*AM1327+AJ1330*AN1330+AK1330*AM1330)</f>
        <v>190.48763976501897</v>
      </c>
      <c r="AT1330" s="2">
        <f t="shared" ref="AT1330" si="12665">AH1330*AO1327+AJ1330*AO1330-AI1330*AP1327-AK1330*AP1330</f>
        <v>26.887368168263329</v>
      </c>
      <c r="AU1330" s="8">
        <f t="shared" ref="AU1330" si="12666">(AH1330*AP1327+AI1330*AO1327+AJ1330*AP1330+AK1330*AO1330)</f>
        <v>0</v>
      </c>
      <c r="AV1330" s="20"/>
      <c r="AW1330" s="1">
        <v>0</v>
      </c>
      <c r="AX1330" s="9">
        <v>0</v>
      </c>
      <c r="AY1330" s="2">
        <v>1</v>
      </c>
      <c r="AZ1330" s="8">
        <v>0</v>
      </c>
      <c r="BB1330" s="1">
        <f t="shared" ref="BB1330" si="12667">AR1330*AW1327+AT1330*AW1330-AS1330*AX1327-AU1330*AX1330</f>
        <v>0</v>
      </c>
      <c r="BC1330" s="9">
        <f t="shared" ref="BC1330" si="12668">(AR1330*AX1327+AS1330*AW1327+AT1330*AX1330+AU1330*AW1330)</f>
        <v>190.48763976501897</v>
      </c>
      <c r="BD1330" s="2">
        <f t="shared" ref="BD1330" si="12669">AR1330*AY1327+AT1330*AY1330-AS1330*AZ1327-AU1330*AZ1330</f>
        <v>107.00059664581445</v>
      </c>
      <c r="BE1330" s="8">
        <f t="shared" ref="BE1330" si="12670">(AR1330*AZ1327+AS1330*AY1327+AT1330*AZ1330+AU1330*AY1330)</f>
        <v>0</v>
      </c>
      <c r="BG1330" s="1">
        <v>0</v>
      </c>
      <c r="BH1330" s="9">
        <f t="shared" ref="BH1330" si="12671">$BH$9*$B1327</f>
        <v>3.1767999999999996</v>
      </c>
      <c r="BI1330" s="2">
        <v>1</v>
      </c>
      <c r="BJ1330" s="8">
        <v>0</v>
      </c>
      <c r="BK1330" s="20"/>
      <c r="BL1330" s="1">
        <f t="shared" ref="BL1330" si="12672">BB1330*BG1327+BD1330*BG1330-BC1330*BH1327-BE1330*BH1330</f>
        <v>0</v>
      </c>
      <c r="BM1330" s="9">
        <f t="shared" ref="BM1330" si="12673">(BB1330*BH1327+BC1330*BG1327+BD1330*BH1330+BE1330*BG1330)</f>
        <v>530.40713518944222</v>
      </c>
      <c r="BN1330" s="2">
        <f t="shared" ref="BN1330" si="12674">BB1330*BI1327+BD1330*BI1330-BC1330*BJ1327-BE1330*BJ1330</f>
        <v>107.00059664581445</v>
      </c>
      <c r="BO1330" s="8">
        <f t="shared" ref="BO1330" si="12675">(BB1330*BJ1327+BC1330*BI1327+BD1330*BJ1330+BE1330*BI1330)</f>
        <v>0</v>
      </c>
      <c r="BP1330" s="20"/>
      <c r="BQ1330" s="18">
        <f t="shared" ref="BQ1330:BQ1393" si="12676">1/$BR$9</f>
        <v>1</v>
      </c>
      <c r="BR1330" s="25">
        <v>0</v>
      </c>
      <c r="BS1330" s="19">
        <v>1</v>
      </c>
      <c r="BT1330" s="24">
        <v>0</v>
      </c>
      <c r="BV1330" s="1">
        <f t="shared" ref="BV1330" si="12677">BL1330*BQ1327+BN1330*BQ1330-BM1330*BR1327-BO1330*BR1330</f>
        <v>107.00059664581445</v>
      </c>
      <c r="BW1330" s="9">
        <f t="shared" ref="BW1330" si="12678">(BL1330*BR1327+BM1330*BQ1327+BN1330*BR1330+BO1330*BQ1330)</f>
        <v>530.40713518944222</v>
      </c>
      <c r="BX1330" s="2">
        <f t="shared" ref="BX1330" si="12679">BL1330*BS1327+BN1330*BS1330-BM1330*BT1327-BO1330*BT1330</f>
        <v>107.00059664581445</v>
      </c>
      <c r="BY1330" s="8">
        <f t="shared" ref="BY1330" si="12680">(BL1330*BT1327+BM1330*BS1327+BN1330*BT1330+BO1330*BS1330)</f>
        <v>0</v>
      </c>
      <c r="CA1330" s="56">
        <f t="shared" ref="CA1330" si="12681">(180/PI())*ATAN(-1*(BW1327+BW1330)/(BV1327+BV1330))</f>
        <v>-67.189132861634164</v>
      </c>
      <c r="CC1330" s="117">
        <f t="shared" ref="CC1330" si="12682">20*LOG(((1-(10^(CA1327/20)^2)*(1-((1-CC1327)/(1+CC1327))^2))^0.5))</f>
        <v>-3.185671340887342E-5</v>
      </c>
      <c r="CD1330" s="13"/>
      <c r="CE1330" s="33"/>
      <c r="CF1330" s="33"/>
      <c r="CG1330" s="33"/>
      <c r="CH1330" s="33"/>
    </row>
    <row r="1331" spans="2:86" ht="18.600000000000001" customHeight="1"/>
    <row r="1332" spans="2:86" ht="18.600000000000001" customHeight="1" thickBot="1">
      <c r="E1332" s="6" t="s">
        <v>3</v>
      </c>
      <c r="J1332" s="6" t="s">
        <v>5</v>
      </c>
      <c r="O1332" s="6" t="s">
        <v>10</v>
      </c>
      <c r="T1332" s="6" t="s">
        <v>6</v>
      </c>
      <c r="Y1332" s="6" t="s">
        <v>11</v>
      </c>
      <c r="AD1332" s="6" t="s">
        <v>12</v>
      </c>
      <c r="AI1332" s="6" t="s">
        <v>13</v>
      </c>
      <c r="AN1332" s="6" t="s">
        <v>14</v>
      </c>
      <c r="AS1332" s="6" t="s">
        <v>15</v>
      </c>
      <c r="AX1332" s="6" t="s">
        <v>19</v>
      </c>
      <c r="BC1332" s="6" t="s">
        <v>17</v>
      </c>
      <c r="BH1332" s="6" t="s">
        <v>20</v>
      </c>
      <c r="BM1332" s="6" t="s">
        <v>18</v>
      </c>
      <c r="BQ1332" s="26" t="s">
        <v>16</v>
      </c>
      <c r="BR1332" s="26"/>
      <c r="BS1332" s="21"/>
      <c r="BT1332" s="21"/>
      <c r="BU1332" s="21"/>
      <c r="BV1332" s="21"/>
      <c r="BW1332" s="26" t="s">
        <v>21</v>
      </c>
      <c r="BX1332" s="21"/>
      <c r="BY1332" s="21"/>
    </row>
    <row r="1333" spans="2:86" ht="18.600000000000001" customHeight="1" thickBot="1">
      <c r="B1333" s="11"/>
      <c r="D1333" s="266" t="s">
        <v>113</v>
      </c>
      <c r="E1333" s="267"/>
      <c r="F1333" s="268" t="s">
        <v>114</v>
      </c>
      <c r="G1333" s="269"/>
      <c r="H1333" s="237"/>
      <c r="I1333" s="262" t="s">
        <v>0</v>
      </c>
      <c r="J1333" s="263"/>
      <c r="K1333" s="264" t="s">
        <v>1</v>
      </c>
      <c r="L1333" s="265"/>
      <c r="M1333" s="21"/>
      <c r="N1333" s="262" t="s">
        <v>115</v>
      </c>
      <c r="O1333" s="263"/>
      <c r="P1333" s="264" t="s">
        <v>116</v>
      </c>
      <c r="Q1333" s="265"/>
      <c r="R1333" s="21"/>
      <c r="S1333" s="266" t="s">
        <v>117</v>
      </c>
      <c r="T1333" s="267"/>
      <c r="U1333" s="268" t="s">
        <v>118</v>
      </c>
      <c r="V1333" s="269"/>
      <c r="W1333" s="20"/>
      <c r="X1333" s="262" t="s">
        <v>119</v>
      </c>
      <c r="Y1333" s="263"/>
      <c r="Z1333" s="264" t="s">
        <v>120</v>
      </c>
      <c r="AA1333" s="265"/>
      <c r="AB1333" s="20"/>
      <c r="AC1333" s="262" t="s">
        <v>121</v>
      </c>
      <c r="AD1333" s="263"/>
      <c r="AE1333" s="264" t="s">
        <v>7</v>
      </c>
      <c r="AF1333" s="265"/>
      <c r="AG1333" s="20"/>
      <c r="AH1333" s="262" t="s">
        <v>122</v>
      </c>
      <c r="AI1333" s="263"/>
      <c r="AJ1333" s="264" t="s">
        <v>123</v>
      </c>
      <c r="AK1333" s="265"/>
      <c r="AL1333" s="20"/>
      <c r="AM1333" s="266" t="s">
        <v>124</v>
      </c>
      <c r="AN1333" s="267"/>
      <c r="AO1333" s="268" t="s">
        <v>125</v>
      </c>
      <c r="AP1333" s="269"/>
      <c r="AQ1333" s="21"/>
      <c r="AR1333" s="262" t="s">
        <v>126</v>
      </c>
      <c r="AS1333" s="263"/>
      <c r="AT1333" s="264" t="s">
        <v>2</v>
      </c>
      <c r="AU1333" s="265"/>
      <c r="AV1333" s="41"/>
      <c r="AW1333" s="262" t="s">
        <v>127</v>
      </c>
      <c r="AX1333" s="263"/>
      <c r="AY1333" s="264" t="s">
        <v>128</v>
      </c>
      <c r="AZ1333" s="265"/>
      <c r="BA1333" s="20"/>
      <c r="BB1333" s="262" t="s">
        <v>129</v>
      </c>
      <c r="BC1333" s="263"/>
      <c r="BD1333" s="264" t="s">
        <v>130</v>
      </c>
      <c r="BE1333" s="265"/>
      <c r="BF1333" s="41"/>
      <c r="BG1333" s="266" t="s">
        <v>131</v>
      </c>
      <c r="BH1333" s="267"/>
      <c r="BI1333" s="268" t="s">
        <v>132</v>
      </c>
      <c r="BJ1333" s="269"/>
      <c r="BK1333" s="41"/>
      <c r="BL1333" s="262" t="s">
        <v>133</v>
      </c>
      <c r="BM1333" s="263"/>
      <c r="BN1333" s="264" t="s">
        <v>134</v>
      </c>
      <c r="BO1333" s="265"/>
      <c r="BP1333" s="41"/>
      <c r="BQ1333" s="262" t="s">
        <v>135</v>
      </c>
      <c r="BR1333" s="263"/>
      <c r="BS1333" s="264" t="s">
        <v>136</v>
      </c>
      <c r="BT1333" s="265"/>
      <c r="BU1333" s="20"/>
      <c r="BV1333" s="262" t="s">
        <v>137</v>
      </c>
      <c r="BW1333" s="263"/>
      <c r="BX1333" s="264" t="s">
        <v>138</v>
      </c>
      <c r="BY1333" s="265"/>
      <c r="CA1333" s="27" t="s">
        <v>8</v>
      </c>
      <c r="CC1333" s="113" t="s">
        <v>74</v>
      </c>
      <c r="CD1333" s="13"/>
      <c r="CE1333" s="33"/>
      <c r="CF1333" s="33"/>
      <c r="CG1333" s="33"/>
      <c r="CH1333" s="33"/>
    </row>
    <row r="1334" spans="2:86" ht="18.600000000000001" customHeight="1" thickTop="1" thickBot="1">
      <c r="B1334" s="37">
        <v>3.82</v>
      </c>
      <c r="D1334" s="1">
        <v>1</v>
      </c>
      <c r="E1334" s="7">
        <v>0</v>
      </c>
      <c r="F1334" s="2">
        <v>0</v>
      </c>
      <c r="G1334" s="8">
        <v>0</v>
      </c>
      <c r="I1334" s="1">
        <v>1</v>
      </c>
      <c r="J1334" s="9">
        <v>0</v>
      </c>
      <c r="K1334" s="2">
        <v>0</v>
      </c>
      <c r="L1334" s="8">
        <f t="shared" ref="L1334:L1397" si="12683">IF(0=(1-$J$9*$K$9*$B1334^2),10^18,$B1334*$K$9/(1-$J$9*$K$9*$B1334^2))</f>
        <v>-1.917250905641176</v>
      </c>
      <c r="N1334" s="1">
        <f t="shared" ref="N1334" si="12684">D1334*I1334+F1334*I1337-E1334*J1334-G1334*J1337</f>
        <v>1</v>
      </c>
      <c r="O1334" s="9">
        <f t="shared" ref="O1334" si="12685">(D1334*J1334+E1334*I1334+F1334*J1337+G1334*I1337)</f>
        <v>0</v>
      </c>
      <c r="P1334" s="2">
        <f t="shared" ref="P1334" si="12686">D1334*K1334+F1334*K1337-E1334*L1334-G1334*L1337</f>
        <v>0</v>
      </c>
      <c r="Q1334" s="8">
        <f t="shared" ref="Q1334" si="12687">(D1334*L1334+E1334*K1334+F1334*L1337+G1334*K1337)</f>
        <v>-1.917250905641176</v>
      </c>
      <c r="S1334" s="1">
        <v>1</v>
      </c>
      <c r="T1334" s="7">
        <v>0</v>
      </c>
      <c r="U1334" s="2">
        <v>0</v>
      </c>
      <c r="V1334" s="8">
        <v>0</v>
      </c>
      <c r="X1334" s="1">
        <f t="shared" ref="X1334" si="12688">N1334*S1334+P1334*S1337-O1334*T1334-Q1334*T1337</f>
        <v>12.068607741916844</v>
      </c>
      <c r="Y1334" s="9">
        <f t="shared" ref="Y1334" si="12689">(N1334*T1334+O1334*S1334+P1334*T1337+Q1334*S1337)</f>
        <v>0</v>
      </c>
      <c r="Z1334" s="2">
        <f t="shared" ref="Z1334" si="12690">N1334*U1334+P1334*U1337-O1334*V1334-Q1334*V1337</f>
        <v>0</v>
      </c>
      <c r="AA1334" s="8">
        <f t="shared" ref="AA1334" si="12691">(N1334*V1334+O1334*U1334+P1334*V1337+Q1334*U1337)</f>
        <v>-1.917250905641176</v>
      </c>
      <c r="AB1334" s="20"/>
      <c r="AC1334" s="1">
        <v>1</v>
      </c>
      <c r="AD1334" s="9">
        <v>0</v>
      </c>
      <c r="AE1334" s="2">
        <v>0</v>
      </c>
      <c r="AF1334" s="8">
        <f t="shared" ref="AF1334:AF1397" si="12692">IF(0=(1-$AE$9*$AD$9*$B1334^2),10^18,$B1334*$AE$9/(1-$AE$9*$AD$9*$B1334^2))</f>
        <v>-0.28567794178818179</v>
      </c>
      <c r="AH1334" s="1">
        <f t="shared" ref="AH1334" si="12693">X1334*AC1334+Z1334*AC1337-Y1334*AD1334-AA1334*AD1337</f>
        <v>12.068607741916844</v>
      </c>
      <c r="AI1334" s="9">
        <f t="shared" ref="AI1334" si="12694">(X1334*AD1334+Y1334*AC1334+Z1334*AD1337+AA1334*AC1337)</f>
        <v>0</v>
      </c>
      <c r="AJ1334" s="2">
        <f t="shared" ref="AJ1334" si="12695">X1334*AE1334+Z1334*AE1337-Y1334*AF1334-AA1334*AF1337</f>
        <v>0</v>
      </c>
      <c r="AK1334" s="8">
        <f t="shared" ref="AK1334" si="12696">(X1334*AF1334+Y1334*AE1334+Z1334*AF1337+AA1334*AE1337)</f>
        <v>-5.3649859256008963</v>
      </c>
      <c r="AM1334" s="1">
        <v>1</v>
      </c>
      <c r="AN1334" s="7">
        <v>0</v>
      </c>
      <c r="AO1334" s="2">
        <v>0</v>
      </c>
      <c r="AP1334" s="8">
        <v>0</v>
      </c>
      <c r="AR1334" s="1">
        <f t="shared" ref="AR1334" si="12697">AH1334*AM1334+AJ1334*AM1337-AI1334*AN1334-AK1334*AN1337</f>
        <v>38.256155582016234</v>
      </c>
      <c r="AS1334" s="9">
        <f t="shared" ref="AS1334" si="12698">(AH1334*AN1334+AI1334*AM1334+AJ1334*AN1337+AK1334*AM1337)</f>
        <v>0</v>
      </c>
      <c r="AT1334" s="2">
        <f t="shared" ref="AT1334" si="12699">AH1334*AO1334+AJ1334*AO1337-AI1334*AP1334-AK1334*AP1337</f>
        <v>0</v>
      </c>
      <c r="AU1334" s="8">
        <f t="shared" ref="AU1334" si="12700">(AH1334*AP1334+AI1334*AO1334+AJ1334*AP1337+AK1334*AO1337)</f>
        <v>-5.3649859256008963</v>
      </c>
      <c r="AV1334" s="20"/>
      <c r="AW1334" s="1">
        <v>1</v>
      </c>
      <c r="AX1334" s="9">
        <v>0</v>
      </c>
      <c r="AY1334" s="2">
        <v>0</v>
      </c>
      <c r="AZ1334" s="8">
        <f t="shared" ref="AZ1334:AZ1397" si="12701">IF(0=(1-$AX$9*$AY$9*$B1334^2),10^18,$B1334*$AY$9/(1-$AX$9*$AY$9*$B1334^2))</f>
        <v>-0.41776491003568672</v>
      </c>
      <c r="BB1334" s="1">
        <f t="shared" ref="BB1334" si="12702">AR1334*AW1334+AT1334*AW1337-AS1334*AX1334-AU1334*AX1337</f>
        <v>38.256155582016234</v>
      </c>
      <c r="BC1334" s="9">
        <f t="shared" ref="BC1334" si="12703">(AR1334*AX1334+AS1334*AW1334+AT1334*AX1337+AU1334*AW1337)</f>
        <v>0</v>
      </c>
      <c r="BD1334" s="2">
        <f t="shared" ref="BD1334" si="12704">AR1334*AY1334+AT1334*AY1337-AS1334*AZ1334-AU1334*AZ1337</f>
        <v>0</v>
      </c>
      <c r="BE1334" s="8">
        <f t="shared" ref="BE1334" si="12705">(AR1334*AZ1334+AS1334*AY1334+AT1334*AZ1337+AU1334*AY1337)</f>
        <v>-21.347065320633142</v>
      </c>
      <c r="BG1334" s="1">
        <v>1</v>
      </c>
      <c r="BH1334" s="7">
        <v>0</v>
      </c>
      <c r="BI1334" s="2">
        <v>0</v>
      </c>
      <c r="BJ1334" s="8">
        <v>0</v>
      </c>
      <c r="BK1334" s="20"/>
      <c r="BL1334" s="1">
        <f t="shared" ref="BL1334" si="12706">BB1334*BG1334+BD1334*BG1337-BC1334*BH1334-BE1334*BH1337</f>
        <v>106.42843562476459</v>
      </c>
      <c r="BM1334" s="9">
        <f t="shared" ref="BM1334" si="12707">(BB1334*BH1334+BC1334*BG1334+BD1334*BH1337+BE1334*BG1337)</f>
        <v>0</v>
      </c>
      <c r="BN1334" s="2">
        <f t="shared" ref="BN1334" si="12708">BB1334*BI1334+BD1334*BI1337-BC1334*BJ1334-BE1334*BJ1337</f>
        <v>0</v>
      </c>
      <c r="BO1334" s="8">
        <f t="shared" ref="BO1334" si="12709">(BB1334*BJ1334+BC1334*BI1334+BD1334*BJ1337+BE1334*BI1337)</f>
        <v>-21.347065320633142</v>
      </c>
      <c r="BP1334" s="20"/>
      <c r="BQ1334" s="16">
        <v>1</v>
      </c>
      <c r="BR1334" s="23">
        <v>0</v>
      </c>
      <c r="BS1334" s="14">
        <v>0</v>
      </c>
      <c r="BT1334" s="22">
        <v>0</v>
      </c>
      <c r="BV1334" s="1">
        <f t="shared" ref="BV1334" si="12710">BL1334*BQ1334+BN1334*BQ1337-BM1334*BR1334-BO1334*BR1337</f>
        <v>106.42843562476459</v>
      </c>
      <c r="BW1334" s="9">
        <f t="shared" ref="BW1334" si="12711">(BL1334*BR1334+BM1334*BQ1334+BN1334*BR1337+BO1334*BQ1337)</f>
        <v>-21.347065320633142</v>
      </c>
      <c r="BX1334" s="2">
        <f t="shared" ref="BX1334" si="12712">BL1334*BS1334+BN1334*BS1337-BM1334*BT1334-BO1334*BT1337</f>
        <v>0</v>
      </c>
      <c r="BY1334" s="8">
        <f t="shared" ref="BY1334" si="12713">(BL1334*BT1334+BM1334*BS1334+BN1334*BT1337+BO1334*BS1337)</f>
        <v>-21.347065320633142</v>
      </c>
      <c r="CA1334" s="28">
        <f t="shared" ref="CA1334" si="12714">20*LOG(((1+$BR$9)/$BR$9)/((BV1334+BV1337)^2+(BW1334+BW1337)^2)^0.5)</f>
        <v>-48.816710789988051</v>
      </c>
      <c r="CC1334" s="114">
        <f t="shared" ref="CC1334" si="12715">((BV1334^2+BW1334^2)^0.5)/((BV1337^2+BW1337^2)^0.5)</f>
        <v>0.20059730440582146</v>
      </c>
      <c r="CD1334" s="13"/>
      <c r="CE1334" s="33"/>
      <c r="CF1334" s="33"/>
      <c r="CG1334" s="33"/>
      <c r="CH1334" s="33"/>
    </row>
    <row r="1335" spans="2:86" ht="18.600000000000001" customHeight="1" thickBot="1">
      <c r="D1335" s="3"/>
      <c r="G1335" s="4"/>
      <c r="I1335" s="3"/>
      <c r="L1335" s="4"/>
      <c r="N1335" s="3"/>
      <c r="Q1335" s="4"/>
      <c r="S1335" s="3"/>
      <c r="V1335" s="4"/>
      <c r="X1335" s="3"/>
      <c r="AA1335" s="4"/>
      <c r="AC1335" s="3"/>
      <c r="AF1335" s="4"/>
      <c r="AH1335" s="3"/>
      <c r="AK1335" s="4"/>
      <c r="AM1335" s="3"/>
      <c r="AP1335" s="4"/>
      <c r="AR1335" s="3"/>
      <c r="AU1335" s="4"/>
      <c r="AW1335" s="3"/>
      <c r="AZ1335" s="4"/>
      <c r="BB1335" s="3"/>
      <c r="BE1335" s="4"/>
      <c r="BG1335" s="3"/>
      <c r="BJ1335" s="4"/>
      <c r="BL1335" s="3"/>
      <c r="BO1335" s="4"/>
      <c r="BQ1335" s="16"/>
      <c r="BR1335" s="14"/>
      <c r="BS1335" s="14"/>
      <c r="BT1335" s="17"/>
      <c r="BV1335" s="3"/>
      <c r="BY1335" s="4"/>
      <c r="CC1335" s="115"/>
      <c r="CD1335" s="13"/>
      <c r="CE1335" s="33"/>
      <c r="CF1335" s="33"/>
      <c r="CG1335" s="33"/>
      <c r="CH1335" s="33"/>
    </row>
    <row r="1336" spans="2:86" ht="18.600000000000001" customHeight="1" thickBot="1">
      <c r="D1336" s="271" t="s">
        <v>141</v>
      </c>
      <c r="E1336" s="272"/>
      <c r="F1336" s="273" t="s">
        <v>142</v>
      </c>
      <c r="G1336" s="274"/>
      <c r="H1336" s="237"/>
      <c r="I1336" s="271" t="s">
        <v>143</v>
      </c>
      <c r="J1336" s="272"/>
      <c r="K1336" s="273" t="s">
        <v>144</v>
      </c>
      <c r="L1336" s="274"/>
      <c r="N1336" s="262" t="s">
        <v>145</v>
      </c>
      <c r="O1336" s="263"/>
      <c r="P1336" s="264" t="s">
        <v>146</v>
      </c>
      <c r="Q1336" s="265"/>
      <c r="S1336" s="271" t="s">
        <v>147</v>
      </c>
      <c r="T1336" s="272"/>
      <c r="U1336" s="273" t="s">
        <v>148</v>
      </c>
      <c r="V1336" s="274"/>
      <c r="W1336" s="20"/>
      <c r="X1336" s="262" t="s">
        <v>149</v>
      </c>
      <c r="Y1336" s="263"/>
      <c r="Z1336" s="264" t="s">
        <v>150</v>
      </c>
      <c r="AA1336" s="265"/>
      <c r="AB1336" s="20"/>
      <c r="AC1336" s="271" t="s">
        <v>151</v>
      </c>
      <c r="AD1336" s="272"/>
      <c r="AE1336" s="273" t="s">
        <v>152</v>
      </c>
      <c r="AF1336" s="274"/>
      <c r="AG1336" s="20"/>
      <c r="AH1336" s="262" t="s">
        <v>153</v>
      </c>
      <c r="AI1336" s="263"/>
      <c r="AJ1336" s="264" t="s">
        <v>154</v>
      </c>
      <c r="AK1336" s="265"/>
      <c r="AL1336" s="20"/>
      <c r="AM1336" s="271" t="s">
        <v>155</v>
      </c>
      <c r="AN1336" s="272"/>
      <c r="AO1336" s="273" t="s">
        <v>156</v>
      </c>
      <c r="AP1336" s="274"/>
      <c r="AR1336" s="262" t="s">
        <v>157</v>
      </c>
      <c r="AS1336" s="263"/>
      <c r="AT1336" s="264" t="s">
        <v>158</v>
      </c>
      <c r="AU1336" s="265"/>
      <c r="AV1336" s="41"/>
      <c r="AW1336" s="271" t="s">
        <v>159</v>
      </c>
      <c r="AX1336" s="272"/>
      <c r="AY1336" s="273" t="s">
        <v>160</v>
      </c>
      <c r="AZ1336" s="274"/>
      <c r="BA1336" s="20"/>
      <c r="BB1336" s="262" t="s">
        <v>161</v>
      </c>
      <c r="BC1336" s="263"/>
      <c r="BD1336" s="264" t="s">
        <v>162</v>
      </c>
      <c r="BE1336" s="265"/>
      <c r="BF1336" s="41"/>
      <c r="BG1336" s="271" t="s">
        <v>163</v>
      </c>
      <c r="BH1336" s="272"/>
      <c r="BI1336" s="273" t="s">
        <v>164</v>
      </c>
      <c r="BJ1336" s="274"/>
      <c r="BK1336" s="41"/>
      <c r="BL1336" s="262" t="s">
        <v>165</v>
      </c>
      <c r="BM1336" s="263"/>
      <c r="BN1336" s="264" t="s">
        <v>166</v>
      </c>
      <c r="BO1336" s="265"/>
      <c r="BP1336" s="41"/>
      <c r="BQ1336" s="271" t="s">
        <v>167</v>
      </c>
      <c r="BR1336" s="272"/>
      <c r="BS1336" s="273" t="s">
        <v>168</v>
      </c>
      <c r="BT1336" s="274"/>
      <c r="BU1336" s="20"/>
      <c r="BV1336" s="262" t="s">
        <v>169</v>
      </c>
      <c r="BW1336" s="263"/>
      <c r="BX1336" s="264" t="s">
        <v>170</v>
      </c>
      <c r="BY1336" s="265"/>
      <c r="CA1336" s="55" t="s">
        <v>35</v>
      </c>
      <c r="CC1336" s="116" t="s">
        <v>75</v>
      </c>
      <c r="CD1336" s="13"/>
      <c r="CE1336" s="33"/>
      <c r="CF1336" s="33"/>
      <c r="CG1336" s="33"/>
      <c r="CH1336" s="33"/>
    </row>
    <row r="1337" spans="2:86" ht="18.600000000000001" customHeight="1" thickTop="1" thickBot="1">
      <c r="D1337" s="1">
        <v>0</v>
      </c>
      <c r="E1337" s="9">
        <f t="shared" ref="E1337" si="12716">$E$9*$B1334</f>
        <v>4.4953760000000003</v>
      </c>
      <c r="F1337" s="2">
        <v>1</v>
      </c>
      <c r="G1337" s="8">
        <v>0</v>
      </c>
      <c r="I1337" s="1">
        <v>0</v>
      </c>
      <c r="J1337" s="9">
        <v>0</v>
      </c>
      <c r="K1337" s="2">
        <v>1</v>
      </c>
      <c r="L1337" s="8">
        <v>0</v>
      </c>
      <c r="N1337" s="1">
        <f t="shared" ref="N1337" si="12717">D1337*I1334+F1337*I1337-E1337*J1334-G1337*J1337</f>
        <v>0</v>
      </c>
      <c r="O1337" s="9">
        <f t="shared" ref="O1337" si="12718">(D1337*J1334+E1337*I1334+F1337*J1337+G1337*I1337)</f>
        <v>4.4953760000000003</v>
      </c>
      <c r="P1337" s="2">
        <f t="shared" ref="P1337" si="12719">D1337*K1334+F1337*K1337-E1337*L1334-G1337*L1337</f>
        <v>9.6187637071976066</v>
      </c>
      <c r="Q1337" s="8">
        <f t="shared" ref="Q1337" si="12720">(D1337*L1334+E1337*K1334+F1337*L1337+G1337*K1337)</f>
        <v>0</v>
      </c>
      <c r="S1337" s="1">
        <v>0</v>
      </c>
      <c r="T1337" s="9">
        <f t="shared" ref="T1337" si="12721">$T$9*$B1334</f>
        <v>5.7731659999999998</v>
      </c>
      <c r="U1337" s="2">
        <v>1</v>
      </c>
      <c r="V1337" s="8">
        <v>0</v>
      </c>
      <c r="X1337" s="1">
        <f t="shared" ref="X1337" si="12722">N1337*S1334+P1337*S1337-O1337*T1334-Q1337*T1337</f>
        <v>0</v>
      </c>
      <c r="Y1337" s="9">
        <f t="shared" ref="Y1337" si="12723">(N1337*T1334+O1337*S1334+P1337*T1337+Q1337*S1337)</f>
        <v>60.026095596427176</v>
      </c>
      <c r="Z1337" s="2">
        <f t="shared" ref="Z1337" si="12724">N1337*U1334+P1337*U1337-O1337*V1334-Q1337*V1337</f>
        <v>9.6187637071976066</v>
      </c>
      <c r="AA1337" s="8">
        <f t="shared" ref="AA1337" si="12725">(N1337*V1334+O1337*U1334+P1337*V1337+Q1337*U1337)</f>
        <v>0</v>
      </c>
      <c r="AB1337" s="20"/>
      <c r="AC1337" s="1">
        <v>0</v>
      </c>
      <c r="AD1337" s="9">
        <v>0</v>
      </c>
      <c r="AE1337" s="2">
        <v>1</v>
      </c>
      <c r="AF1337" s="8">
        <v>0</v>
      </c>
      <c r="AH1337" s="1">
        <f t="shared" ref="AH1337" si="12726">X1337*AC1334+Z1337*AC1337-Y1337*AD1334-AA1337*AD1337</f>
        <v>0</v>
      </c>
      <c r="AI1337" s="9">
        <f t="shared" ref="AI1337" si="12727">(X1337*AD1334+Y1337*AC1334+Z1337*AD1337+AA1337*AC1337)</f>
        <v>60.026095596427176</v>
      </c>
      <c r="AJ1337" s="2">
        <f t="shared" ref="AJ1337" si="12728">X1337*AE1334+Z1337*AE1337-Y1337*AF1334-AA1337*AF1337</f>
        <v>26.766895150765563</v>
      </c>
      <c r="AK1337" s="8">
        <f t="shared" ref="AK1337" si="12729">(X1337*AF1334+Y1337*AE1334+Z1337*AF1337+AA1337*AE1337)</f>
        <v>0</v>
      </c>
      <c r="AM1337" s="1">
        <v>0</v>
      </c>
      <c r="AN1337" s="9">
        <f t="shared" ref="AN1337" si="12730">$AN$9*$B1334</f>
        <v>4.8811960000000001</v>
      </c>
      <c r="AO1337" s="2">
        <v>1</v>
      </c>
      <c r="AP1337" s="8">
        <v>0</v>
      </c>
      <c r="AR1337" s="1">
        <f t="shared" ref="AR1337" si="12731">AH1337*AM1334+AJ1337*AM1337-AI1337*AN1334-AK1337*AN1337</f>
        <v>0</v>
      </c>
      <c r="AS1337" s="9">
        <f t="shared" ref="AS1337" si="12732">(AH1337*AN1334+AI1337*AM1334+AJ1337*AN1337+AK1337*AM1337)</f>
        <v>190.68055713876345</v>
      </c>
      <c r="AT1337" s="2">
        <f t="shared" ref="AT1337" si="12733">AH1337*AO1334+AJ1337*AO1337-AI1337*AP1334-AK1337*AP1337</f>
        <v>26.766895150765563</v>
      </c>
      <c r="AU1337" s="8">
        <f t="shared" ref="AU1337" si="12734">(AH1337*AP1334+AI1337*AO1334+AJ1337*AP1337+AK1337*AO1337)</f>
        <v>0</v>
      </c>
      <c r="AV1337" s="20"/>
      <c r="AW1337" s="1">
        <v>0</v>
      </c>
      <c r="AX1337" s="9">
        <v>0</v>
      </c>
      <c r="AY1337" s="2">
        <v>1</v>
      </c>
      <c r="AZ1337" s="8">
        <v>0</v>
      </c>
      <c r="BB1337" s="1">
        <f t="shared" ref="BB1337" si="12735">AR1337*AW1334+AT1337*AW1337-AS1337*AX1334-AU1337*AX1337</f>
        <v>0</v>
      </c>
      <c r="BC1337" s="9">
        <f t="shared" ref="BC1337" si="12736">(AR1337*AX1334+AS1337*AW1334+AT1337*AX1337+AU1337*AW1337)</f>
        <v>190.68055713876345</v>
      </c>
      <c r="BD1337" s="2">
        <f t="shared" ref="BD1337" si="12737">AR1337*AY1334+AT1337*AY1337-AS1337*AZ1334-AU1337*AZ1337</f>
        <v>106.4265409493957</v>
      </c>
      <c r="BE1337" s="8">
        <f t="shared" ref="BE1337" si="12738">(AR1337*AZ1334+AS1337*AY1334+AT1337*AZ1337+AU1337*AY1337)</f>
        <v>0</v>
      </c>
      <c r="BG1337" s="1">
        <v>0</v>
      </c>
      <c r="BH1337" s="9">
        <f t="shared" ref="BH1337" si="12739">$BH$9*$B1334</f>
        <v>3.1935199999999999</v>
      </c>
      <c r="BI1337" s="2">
        <v>1</v>
      </c>
      <c r="BJ1337" s="8">
        <v>0</v>
      </c>
      <c r="BK1337" s="20"/>
      <c r="BL1337" s="1">
        <f t="shared" ref="BL1337" si="12740">BB1337*BG1334+BD1337*BG1337-BC1337*BH1334-BE1337*BH1337</f>
        <v>0</v>
      </c>
      <c r="BM1337" s="9">
        <f t="shared" ref="BM1337" si="12741">(BB1337*BH1334+BC1337*BG1334+BD1337*BH1337+BE1337*BG1337)</f>
        <v>530.5558441914776</v>
      </c>
      <c r="BN1337" s="2">
        <f t="shared" ref="BN1337" si="12742">BB1337*BI1334+BD1337*BI1337-BC1337*BJ1334-BE1337*BJ1337</f>
        <v>106.4265409493957</v>
      </c>
      <c r="BO1337" s="8">
        <f t="shared" ref="BO1337" si="12743">(BB1337*BJ1334+BC1337*BI1334+BD1337*BJ1337+BE1337*BI1337)</f>
        <v>0</v>
      </c>
      <c r="BP1337" s="20"/>
      <c r="BQ1337" s="18">
        <f t="shared" ref="BQ1337:BQ1400" si="12744">1/$BR$9</f>
        <v>1</v>
      </c>
      <c r="BR1337" s="25">
        <v>0</v>
      </c>
      <c r="BS1337" s="19">
        <v>1</v>
      </c>
      <c r="BT1337" s="24">
        <v>0</v>
      </c>
      <c r="BV1337" s="1">
        <f t="shared" ref="BV1337" si="12745">BL1337*BQ1334+BN1337*BQ1337-BM1337*BR1334-BO1337*BR1337</f>
        <v>106.4265409493957</v>
      </c>
      <c r="BW1337" s="9">
        <f t="shared" ref="BW1337" si="12746">(BL1337*BR1334+BM1337*BQ1334+BN1337*BR1337+BO1337*BQ1337)</f>
        <v>530.5558441914776</v>
      </c>
      <c r="BX1337" s="2">
        <f t="shared" ref="BX1337" si="12747">BL1337*BS1334+BN1337*BS1337-BM1337*BT1334-BO1337*BT1337</f>
        <v>106.4265409493957</v>
      </c>
      <c r="BY1337" s="8">
        <f t="shared" ref="BY1337" si="12748">(BL1337*BT1334+BM1337*BS1334+BN1337*BT1337+BO1337*BS1337)</f>
        <v>0</v>
      </c>
      <c r="CA1337" s="56">
        <f t="shared" ref="CA1337" si="12749">(180/PI())*ATAN(-1*(BW1334+BW1337)/(BV1334+BV1337))</f>
        <v>-67.314525813722113</v>
      </c>
      <c r="CC1337" s="117">
        <f t="shared" ref="CC1337" si="12750">20*LOG(((1-(10^(CA1334/20)^2)*(1-((1-CC1334)/(1+CC1334))^2))^0.5))</f>
        <v>-3.1747181571697998E-5</v>
      </c>
      <c r="CD1337" s="13"/>
      <c r="CE1337" s="33"/>
      <c r="CF1337" s="33"/>
      <c r="CG1337" s="33"/>
      <c r="CH1337" s="33"/>
    </row>
    <row r="1338" spans="2:86" ht="18.600000000000001" customHeight="1"/>
    <row r="1339" spans="2:86" ht="18.600000000000001" customHeight="1" thickBot="1">
      <c r="E1339" s="6" t="s">
        <v>3</v>
      </c>
      <c r="J1339" s="6" t="s">
        <v>5</v>
      </c>
      <c r="O1339" s="6" t="s">
        <v>10</v>
      </c>
      <c r="T1339" s="6" t="s">
        <v>6</v>
      </c>
      <c r="Y1339" s="6" t="s">
        <v>11</v>
      </c>
      <c r="AD1339" s="6" t="s">
        <v>12</v>
      </c>
      <c r="AI1339" s="6" t="s">
        <v>13</v>
      </c>
      <c r="AN1339" s="6" t="s">
        <v>14</v>
      </c>
      <c r="AS1339" s="6" t="s">
        <v>15</v>
      </c>
      <c r="AX1339" s="6" t="s">
        <v>19</v>
      </c>
      <c r="BC1339" s="6" t="s">
        <v>17</v>
      </c>
      <c r="BH1339" s="6" t="s">
        <v>20</v>
      </c>
      <c r="BM1339" s="6" t="s">
        <v>18</v>
      </c>
      <c r="BQ1339" s="26" t="s">
        <v>16</v>
      </c>
      <c r="BR1339" s="26"/>
      <c r="BS1339" s="21"/>
      <c r="BT1339" s="21"/>
      <c r="BU1339" s="21"/>
      <c r="BV1339" s="21"/>
      <c r="BW1339" s="26" t="s">
        <v>21</v>
      </c>
      <c r="BX1339" s="21"/>
      <c r="BY1339" s="21"/>
    </row>
    <row r="1340" spans="2:86" ht="18.600000000000001" customHeight="1" thickBot="1">
      <c r="B1340" s="11"/>
      <c r="D1340" s="266" t="s">
        <v>113</v>
      </c>
      <c r="E1340" s="267"/>
      <c r="F1340" s="268" t="s">
        <v>114</v>
      </c>
      <c r="G1340" s="269"/>
      <c r="H1340" s="237"/>
      <c r="I1340" s="262" t="s">
        <v>0</v>
      </c>
      <c r="J1340" s="263"/>
      <c r="K1340" s="264" t="s">
        <v>1</v>
      </c>
      <c r="L1340" s="265"/>
      <c r="M1340" s="21"/>
      <c r="N1340" s="262" t="s">
        <v>115</v>
      </c>
      <c r="O1340" s="263"/>
      <c r="P1340" s="264" t="s">
        <v>116</v>
      </c>
      <c r="Q1340" s="265"/>
      <c r="R1340" s="21"/>
      <c r="S1340" s="266" t="s">
        <v>117</v>
      </c>
      <c r="T1340" s="267"/>
      <c r="U1340" s="268" t="s">
        <v>118</v>
      </c>
      <c r="V1340" s="269"/>
      <c r="W1340" s="20"/>
      <c r="X1340" s="262" t="s">
        <v>119</v>
      </c>
      <c r="Y1340" s="263"/>
      <c r="Z1340" s="264" t="s">
        <v>120</v>
      </c>
      <c r="AA1340" s="265"/>
      <c r="AB1340" s="20"/>
      <c r="AC1340" s="262" t="s">
        <v>121</v>
      </c>
      <c r="AD1340" s="263"/>
      <c r="AE1340" s="264" t="s">
        <v>7</v>
      </c>
      <c r="AF1340" s="265"/>
      <c r="AG1340" s="20"/>
      <c r="AH1340" s="262" t="s">
        <v>122</v>
      </c>
      <c r="AI1340" s="263"/>
      <c r="AJ1340" s="264" t="s">
        <v>123</v>
      </c>
      <c r="AK1340" s="265"/>
      <c r="AL1340" s="20"/>
      <c r="AM1340" s="266" t="s">
        <v>124</v>
      </c>
      <c r="AN1340" s="267"/>
      <c r="AO1340" s="268" t="s">
        <v>125</v>
      </c>
      <c r="AP1340" s="269"/>
      <c r="AQ1340" s="21"/>
      <c r="AR1340" s="262" t="s">
        <v>126</v>
      </c>
      <c r="AS1340" s="263"/>
      <c r="AT1340" s="264" t="s">
        <v>2</v>
      </c>
      <c r="AU1340" s="265"/>
      <c r="AV1340" s="41"/>
      <c r="AW1340" s="262" t="s">
        <v>127</v>
      </c>
      <c r="AX1340" s="263"/>
      <c r="AY1340" s="264" t="s">
        <v>128</v>
      </c>
      <c r="AZ1340" s="265"/>
      <c r="BA1340" s="20"/>
      <c r="BB1340" s="262" t="s">
        <v>129</v>
      </c>
      <c r="BC1340" s="263"/>
      <c r="BD1340" s="264" t="s">
        <v>130</v>
      </c>
      <c r="BE1340" s="265"/>
      <c r="BF1340" s="41"/>
      <c r="BG1340" s="266" t="s">
        <v>131</v>
      </c>
      <c r="BH1340" s="267"/>
      <c r="BI1340" s="268" t="s">
        <v>132</v>
      </c>
      <c r="BJ1340" s="269"/>
      <c r="BK1340" s="41"/>
      <c r="BL1340" s="262" t="s">
        <v>133</v>
      </c>
      <c r="BM1340" s="263"/>
      <c r="BN1340" s="264" t="s">
        <v>134</v>
      </c>
      <c r="BO1340" s="265"/>
      <c r="BP1340" s="41"/>
      <c r="BQ1340" s="262" t="s">
        <v>135</v>
      </c>
      <c r="BR1340" s="263"/>
      <c r="BS1340" s="264" t="s">
        <v>136</v>
      </c>
      <c r="BT1340" s="265"/>
      <c r="BU1340" s="20"/>
      <c r="BV1340" s="262" t="s">
        <v>137</v>
      </c>
      <c r="BW1340" s="263"/>
      <c r="BX1340" s="264" t="s">
        <v>138</v>
      </c>
      <c r="BY1340" s="265"/>
      <c r="CA1340" s="27" t="s">
        <v>8</v>
      </c>
      <c r="CC1340" s="113" t="s">
        <v>74</v>
      </c>
      <c r="CD1340" s="13"/>
      <c r="CE1340" s="33"/>
      <c r="CF1340" s="33"/>
      <c r="CG1340" s="33"/>
      <c r="CH1340" s="33"/>
    </row>
    <row r="1341" spans="2:86" ht="18.600000000000001" customHeight="1" thickTop="1" thickBot="1">
      <c r="B1341" s="37">
        <v>3.84</v>
      </c>
      <c r="D1341" s="1">
        <v>1</v>
      </c>
      <c r="E1341" s="7">
        <v>0</v>
      </c>
      <c r="F1341" s="2">
        <v>0</v>
      </c>
      <c r="G1341" s="8">
        <v>0</v>
      </c>
      <c r="I1341" s="1">
        <v>1</v>
      </c>
      <c r="J1341" s="9">
        <v>0</v>
      </c>
      <c r="K1341" s="2">
        <v>0</v>
      </c>
      <c r="L1341" s="8">
        <f t="shared" ref="L1341:L1404" si="12751">IF(0=(1-$J$9*$K$9*$B1341^2),10^18,$B1341*$K$9/(1-$J$9*$K$9*$B1341^2))</f>
        <v>-1.8989767857633304</v>
      </c>
      <c r="N1341" s="1">
        <f t="shared" ref="N1341" si="12752">D1341*I1341+F1341*I1344-E1341*J1341-G1341*J1344</f>
        <v>1</v>
      </c>
      <c r="O1341" s="9">
        <f t="shared" ref="O1341" si="12753">(D1341*J1341+E1341*I1341+F1341*J1344+G1341*I1344)</f>
        <v>0</v>
      </c>
      <c r="P1341" s="2">
        <f t="shared" ref="P1341" si="12754">D1341*K1341+F1341*K1344-E1341*L1341-G1341*L1344</f>
        <v>0</v>
      </c>
      <c r="Q1341" s="8">
        <f t="shared" ref="Q1341" si="12755">(D1341*L1341+E1341*K1341+F1341*L1344+G1341*K1344)</f>
        <v>-1.8989767857633304</v>
      </c>
      <c r="S1341" s="1">
        <v>1</v>
      </c>
      <c r="T1341" s="7">
        <v>0</v>
      </c>
      <c r="U1341" s="2">
        <v>0</v>
      </c>
      <c r="V1341" s="8">
        <v>0</v>
      </c>
      <c r="X1341" s="1">
        <f t="shared" ref="X1341" si="12756">N1341*S1341+P1341*S1344-O1341*T1341-Q1341*T1344</f>
        <v>12.020506686684627</v>
      </c>
      <c r="Y1341" s="9">
        <f t="shared" ref="Y1341" si="12757">(N1341*T1341+O1341*S1341+P1341*T1344+Q1341*S1344)</f>
        <v>0</v>
      </c>
      <c r="Z1341" s="2">
        <f t="shared" ref="Z1341" si="12758">N1341*U1341+P1341*U1344-O1341*V1341-Q1341*V1344</f>
        <v>0</v>
      </c>
      <c r="AA1341" s="8">
        <f t="shared" ref="AA1341" si="12759">(N1341*V1341+O1341*U1341+P1341*V1344+Q1341*U1344)</f>
        <v>-1.8989767857633304</v>
      </c>
      <c r="AB1341" s="20"/>
      <c r="AC1341" s="1">
        <v>1</v>
      </c>
      <c r="AD1341" s="9">
        <v>0</v>
      </c>
      <c r="AE1341" s="2">
        <v>0</v>
      </c>
      <c r="AF1341" s="8">
        <f t="shared" ref="AF1341:AF1404" si="12760">IF(0=(1-$AE$9*$AD$9*$B1341^2),10^18,$B1341*$AE$9/(1-$AE$9*$AD$9*$B1341^2))</f>
        <v>-0.28388537676728715</v>
      </c>
      <c r="AH1341" s="1">
        <f t="shared" ref="AH1341" si="12761">X1341*AC1341+Z1341*AC1344-Y1341*AD1341-AA1341*AD1344</f>
        <v>12.020506686684627</v>
      </c>
      <c r="AI1341" s="9">
        <f t="shared" ref="AI1341" si="12762">(X1341*AD1341+Y1341*AC1341+Z1341*AD1344+AA1341*AC1344)</f>
        <v>0</v>
      </c>
      <c r="AJ1341" s="2">
        <f t="shared" ref="AJ1341" si="12763">X1341*AE1341+Z1341*AE1344-Y1341*AF1341-AA1341*AF1344</f>
        <v>0</v>
      </c>
      <c r="AK1341" s="8">
        <f t="shared" ref="AK1341" si="12764">(X1341*AF1341+Y1341*AE1341+Z1341*AF1344+AA1341*AE1344)</f>
        <v>-5.31142285544649</v>
      </c>
      <c r="AM1341" s="1">
        <v>1</v>
      </c>
      <c r="AN1341" s="7">
        <v>0</v>
      </c>
      <c r="AO1341" s="2">
        <v>0</v>
      </c>
      <c r="AP1341" s="8">
        <v>0</v>
      </c>
      <c r="AR1341" s="1">
        <f t="shared" ref="AR1341" si="12765">AH1341*AM1341+AJ1341*AM1344-AI1341*AN1341-AK1341*AN1344</f>
        <v>38.0823414054924</v>
      </c>
      <c r="AS1341" s="9">
        <f t="shared" ref="AS1341" si="12766">(AH1341*AN1341+AI1341*AM1341+AJ1341*AN1344+AK1341*AM1344)</f>
        <v>0</v>
      </c>
      <c r="AT1341" s="2">
        <f t="shared" ref="AT1341" si="12767">AH1341*AO1341+AJ1341*AO1344-AI1341*AP1341-AK1341*AP1344</f>
        <v>0</v>
      </c>
      <c r="AU1341" s="8">
        <f t="shared" ref="AU1341" si="12768">(AH1341*AP1341+AI1341*AO1341+AJ1341*AP1344+AK1341*AO1344)</f>
        <v>-5.31142285544649</v>
      </c>
      <c r="AV1341" s="20"/>
      <c r="AW1341" s="1">
        <v>1</v>
      </c>
      <c r="AX1341" s="9">
        <v>0</v>
      </c>
      <c r="AY1341" s="2">
        <v>0</v>
      </c>
      <c r="AZ1341" s="8">
        <f t="shared" ref="AZ1341:AZ1404" si="12769">IF(0=(1-$AX$9*$AY$9*$B1341^2),10^18,$B1341*$AY$9/(1-$AX$9*$AY$9*$B1341^2))</f>
        <v>-0.41500088224035214</v>
      </c>
      <c r="BB1341" s="1">
        <f t="shared" ref="BB1341" si="12770">AR1341*AW1341+AT1341*AW1344-AS1341*AX1341-AU1341*AX1344</f>
        <v>38.0823414054924</v>
      </c>
      <c r="BC1341" s="9">
        <f t="shared" ref="BC1341" si="12771">(AR1341*AX1341+AS1341*AW1341+AT1341*AX1344+AU1341*AW1344)</f>
        <v>0</v>
      </c>
      <c r="BD1341" s="2">
        <f t="shared" ref="BD1341" si="12772">AR1341*AY1341+AT1341*AY1344-AS1341*AZ1341-AU1341*AZ1344</f>
        <v>0</v>
      </c>
      <c r="BE1341" s="8">
        <f t="shared" ref="BE1341" si="12773">(AR1341*AZ1341+AS1341*AY1341+AT1341*AZ1344+AU1341*AY1344)</f>
        <v>-21.115628136504128</v>
      </c>
      <c r="BG1341" s="1">
        <v>1</v>
      </c>
      <c r="BH1341" s="7">
        <v>0</v>
      </c>
      <c r="BI1341" s="2">
        <v>0</v>
      </c>
      <c r="BJ1341" s="8">
        <v>0</v>
      </c>
      <c r="BK1341" s="20"/>
      <c r="BL1341" s="1">
        <f t="shared" ref="BL1341" si="12774">BB1341*BG1341+BD1341*BG1344-BC1341*BH1341-BE1341*BH1344</f>
        <v>105.86857547442341</v>
      </c>
      <c r="BM1341" s="9">
        <f t="shared" ref="BM1341" si="12775">(BB1341*BH1341+BC1341*BG1341+BD1341*BH1344+BE1341*BG1344)</f>
        <v>0</v>
      </c>
      <c r="BN1341" s="2">
        <f t="shared" ref="BN1341" si="12776">BB1341*BI1341+BD1341*BI1344-BC1341*BJ1341-BE1341*BJ1344</f>
        <v>0</v>
      </c>
      <c r="BO1341" s="8">
        <f t="shared" ref="BO1341" si="12777">(BB1341*BJ1341+BC1341*BI1341+BD1341*BJ1344+BE1341*BI1344)</f>
        <v>-21.115628136504128</v>
      </c>
      <c r="BP1341" s="20"/>
      <c r="BQ1341" s="16">
        <v>1</v>
      </c>
      <c r="BR1341" s="23">
        <v>0</v>
      </c>
      <c r="BS1341" s="14">
        <v>0</v>
      </c>
      <c r="BT1341" s="22">
        <v>0</v>
      </c>
      <c r="BV1341" s="1">
        <f t="shared" ref="BV1341" si="12778">BL1341*BQ1341+BN1341*BQ1344-BM1341*BR1341-BO1341*BR1344</f>
        <v>105.86857547442341</v>
      </c>
      <c r="BW1341" s="9">
        <f t="shared" ref="BW1341" si="12779">(BL1341*BR1341+BM1341*BQ1341+BN1341*BR1344+BO1341*BQ1344)</f>
        <v>-21.115628136504128</v>
      </c>
      <c r="BX1341" s="2">
        <f t="shared" ref="BX1341" si="12780">BL1341*BS1341+BN1341*BS1344-BM1341*BT1341-BO1341*BT1344</f>
        <v>0</v>
      </c>
      <c r="BY1341" s="8">
        <f t="shared" ref="BY1341" si="12781">(BL1341*BT1341+BM1341*BS1341+BN1341*BT1344+BO1341*BS1344)</f>
        <v>-21.115628136504128</v>
      </c>
      <c r="CA1341" s="28">
        <f t="shared" ref="CA1341" si="12782">20*LOG(((1+$BR$9)/$BR$9)/((BV1341+BV1344)^2+(BW1341+BW1344)^2)^0.5)</f>
        <v>-48.816002111271601</v>
      </c>
      <c r="CC1341" s="114">
        <f t="shared" ref="CC1341" si="12783">((BV1341^2+BW1341^2)^0.5)/((BV1344^2+BW1344^2)^0.5)</f>
        <v>0.19947199121875339</v>
      </c>
      <c r="CD1341" s="13"/>
      <c r="CE1341" s="33"/>
      <c r="CF1341" s="33"/>
      <c r="CG1341" s="33"/>
      <c r="CH1341" s="33"/>
    </row>
    <row r="1342" spans="2:86" ht="18.600000000000001" customHeight="1" thickBot="1">
      <c r="D1342" s="3"/>
      <c r="G1342" s="4"/>
      <c r="I1342" s="3"/>
      <c r="L1342" s="4"/>
      <c r="N1342" s="3"/>
      <c r="Q1342" s="4"/>
      <c r="S1342" s="3"/>
      <c r="V1342" s="4"/>
      <c r="X1342" s="3"/>
      <c r="AA1342" s="4"/>
      <c r="AC1342" s="3"/>
      <c r="AF1342" s="4"/>
      <c r="AH1342" s="3"/>
      <c r="AK1342" s="4"/>
      <c r="AM1342" s="3"/>
      <c r="AP1342" s="4"/>
      <c r="AR1342" s="3"/>
      <c r="AU1342" s="4"/>
      <c r="AW1342" s="3"/>
      <c r="AZ1342" s="4"/>
      <c r="BB1342" s="3"/>
      <c r="BE1342" s="4"/>
      <c r="BG1342" s="3"/>
      <c r="BJ1342" s="4"/>
      <c r="BL1342" s="3"/>
      <c r="BO1342" s="4"/>
      <c r="BQ1342" s="16"/>
      <c r="BR1342" s="14"/>
      <c r="BS1342" s="14"/>
      <c r="BT1342" s="17"/>
      <c r="BV1342" s="3"/>
      <c r="BY1342" s="4"/>
      <c r="CC1342" s="115"/>
      <c r="CD1342" s="13"/>
      <c r="CE1342" s="33"/>
      <c r="CF1342" s="33"/>
      <c r="CG1342" s="33"/>
      <c r="CH1342" s="33"/>
    </row>
    <row r="1343" spans="2:86" ht="18.600000000000001" customHeight="1" thickBot="1">
      <c r="D1343" s="271" t="s">
        <v>141</v>
      </c>
      <c r="E1343" s="272"/>
      <c r="F1343" s="273" t="s">
        <v>142</v>
      </c>
      <c r="G1343" s="274"/>
      <c r="H1343" s="237"/>
      <c r="I1343" s="271" t="s">
        <v>143</v>
      </c>
      <c r="J1343" s="272"/>
      <c r="K1343" s="273" t="s">
        <v>144</v>
      </c>
      <c r="L1343" s="274"/>
      <c r="N1343" s="262" t="s">
        <v>145</v>
      </c>
      <c r="O1343" s="263"/>
      <c r="P1343" s="264" t="s">
        <v>146</v>
      </c>
      <c r="Q1343" s="265"/>
      <c r="S1343" s="271" t="s">
        <v>147</v>
      </c>
      <c r="T1343" s="272"/>
      <c r="U1343" s="273" t="s">
        <v>148</v>
      </c>
      <c r="V1343" s="274"/>
      <c r="W1343" s="20"/>
      <c r="X1343" s="262" t="s">
        <v>149</v>
      </c>
      <c r="Y1343" s="263"/>
      <c r="Z1343" s="264" t="s">
        <v>150</v>
      </c>
      <c r="AA1343" s="265"/>
      <c r="AB1343" s="20"/>
      <c r="AC1343" s="271" t="s">
        <v>151</v>
      </c>
      <c r="AD1343" s="272"/>
      <c r="AE1343" s="273" t="s">
        <v>152</v>
      </c>
      <c r="AF1343" s="274"/>
      <c r="AG1343" s="20"/>
      <c r="AH1343" s="262" t="s">
        <v>153</v>
      </c>
      <c r="AI1343" s="263"/>
      <c r="AJ1343" s="264" t="s">
        <v>154</v>
      </c>
      <c r="AK1343" s="265"/>
      <c r="AL1343" s="20"/>
      <c r="AM1343" s="271" t="s">
        <v>155</v>
      </c>
      <c r="AN1343" s="272"/>
      <c r="AO1343" s="273" t="s">
        <v>156</v>
      </c>
      <c r="AP1343" s="274"/>
      <c r="AR1343" s="262" t="s">
        <v>157</v>
      </c>
      <c r="AS1343" s="263"/>
      <c r="AT1343" s="264" t="s">
        <v>158</v>
      </c>
      <c r="AU1343" s="265"/>
      <c r="AV1343" s="41"/>
      <c r="AW1343" s="271" t="s">
        <v>159</v>
      </c>
      <c r="AX1343" s="272"/>
      <c r="AY1343" s="273" t="s">
        <v>160</v>
      </c>
      <c r="AZ1343" s="274"/>
      <c r="BA1343" s="20"/>
      <c r="BB1343" s="262" t="s">
        <v>161</v>
      </c>
      <c r="BC1343" s="263"/>
      <c r="BD1343" s="264" t="s">
        <v>162</v>
      </c>
      <c r="BE1343" s="265"/>
      <c r="BF1343" s="41"/>
      <c r="BG1343" s="271" t="s">
        <v>163</v>
      </c>
      <c r="BH1343" s="272"/>
      <c r="BI1343" s="273" t="s">
        <v>164</v>
      </c>
      <c r="BJ1343" s="274"/>
      <c r="BK1343" s="41"/>
      <c r="BL1343" s="262" t="s">
        <v>165</v>
      </c>
      <c r="BM1343" s="263"/>
      <c r="BN1343" s="264" t="s">
        <v>166</v>
      </c>
      <c r="BO1343" s="265"/>
      <c r="BP1343" s="41"/>
      <c r="BQ1343" s="271" t="s">
        <v>167</v>
      </c>
      <c r="BR1343" s="272"/>
      <c r="BS1343" s="273" t="s">
        <v>168</v>
      </c>
      <c r="BT1343" s="274"/>
      <c r="BU1343" s="20"/>
      <c r="BV1343" s="262" t="s">
        <v>169</v>
      </c>
      <c r="BW1343" s="263"/>
      <c r="BX1343" s="264" t="s">
        <v>170</v>
      </c>
      <c r="BY1343" s="265"/>
      <c r="CA1343" s="55" t="s">
        <v>35</v>
      </c>
      <c r="CC1343" s="116" t="s">
        <v>75</v>
      </c>
      <c r="CD1343" s="13"/>
      <c r="CE1343" s="33"/>
      <c r="CF1343" s="33"/>
      <c r="CG1343" s="33"/>
      <c r="CH1343" s="33"/>
    </row>
    <row r="1344" spans="2:86" ht="18.600000000000001" customHeight="1" thickTop="1" thickBot="1">
      <c r="D1344" s="1">
        <v>0</v>
      </c>
      <c r="E1344" s="9">
        <f t="shared" ref="E1344" si="12784">$E$9*$B1341</f>
        <v>4.5189120000000003</v>
      </c>
      <c r="F1344" s="2">
        <v>1</v>
      </c>
      <c r="G1344" s="8">
        <v>0</v>
      </c>
      <c r="I1344" s="1">
        <v>0</v>
      </c>
      <c r="J1344" s="9">
        <v>0</v>
      </c>
      <c r="K1344" s="2">
        <v>1</v>
      </c>
      <c r="L1344" s="8">
        <v>0</v>
      </c>
      <c r="N1344" s="1">
        <f t="shared" ref="N1344" si="12785">D1344*I1341+F1344*I1344-E1344*J1341-G1344*J1344</f>
        <v>0</v>
      </c>
      <c r="O1344" s="9">
        <f t="shared" ref="O1344" si="12786">(D1344*J1341+E1344*I1341+F1344*J1344+G1344*I1344)</f>
        <v>4.5189120000000003</v>
      </c>
      <c r="P1344" s="2">
        <f t="shared" ref="P1344" si="12787">D1344*K1341+F1344*K1344-E1344*L1341-G1344*L1344</f>
        <v>9.5813089849073432</v>
      </c>
      <c r="Q1344" s="8">
        <f t="shared" ref="Q1344" si="12788">(D1344*L1341+E1344*K1341+F1344*L1344+G1344*K1344)</f>
        <v>0</v>
      </c>
      <c r="S1344" s="1">
        <v>0</v>
      </c>
      <c r="T1344" s="9">
        <f t="shared" ref="T1344" si="12789">$T$9*$B1341</f>
        <v>5.8033920000000006</v>
      </c>
      <c r="U1344" s="2">
        <v>1</v>
      </c>
      <c r="V1344" s="8">
        <v>0</v>
      </c>
      <c r="X1344" s="1">
        <f t="shared" ref="X1344" si="12790">N1344*S1341+P1344*S1344-O1344*T1341-Q1344*T1344</f>
        <v>0</v>
      </c>
      <c r="Y1344" s="9">
        <f t="shared" ref="Y1344" si="12791">(N1344*T1341+O1344*S1341+P1344*T1344+Q1344*S1344)</f>
        <v>60.123003912539403</v>
      </c>
      <c r="Z1344" s="2">
        <f t="shared" ref="Z1344" si="12792">N1344*U1341+P1344*U1344-O1344*V1341-Q1344*V1344</f>
        <v>9.5813089849073432</v>
      </c>
      <c r="AA1344" s="8">
        <f t="shared" ref="AA1344" si="12793">(N1344*V1341+O1344*U1341+P1344*V1344+Q1344*U1344)</f>
        <v>0</v>
      </c>
      <c r="AB1344" s="20"/>
      <c r="AC1344" s="1">
        <v>0</v>
      </c>
      <c r="AD1344" s="9">
        <v>0</v>
      </c>
      <c r="AE1344" s="2">
        <v>1</v>
      </c>
      <c r="AF1344" s="8">
        <v>0</v>
      </c>
      <c r="AH1344" s="1">
        <f t="shared" ref="AH1344" si="12794">X1344*AC1341+Z1344*AC1344-Y1344*AD1341-AA1344*AD1344</f>
        <v>0</v>
      </c>
      <c r="AI1344" s="9">
        <f t="shared" ref="AI1344" si="12795">(X1344*AD1341+Y1344*AC1341+Z1344*AD1344+AA1344*AC1344)</f>
        <v>60.123003912539403</v>
      </c>
      <c r="AJ1344" s="2">
        <f t="shared" ref="AJ1344" si="12796">X1344*AE1341+Z1344*AE1344-Y1344*AF1341-AA1344*AF1344</f>
        <v>26.649350602999668</v>
      </c>
      <c r="AK1344" s="8">
        <f t="shared" ref="AK1344" si="12797">(X1344*AF1341+Y1344*AE1341+Z1344*AF1344+AA1344*AE1344)</f>
        <v>0</v>
      </c>
      <c r="AM1344" s="1">
        <v>0</v>
      </c>
      <c r="AN1344" s="9">
        <f t="shared" ref="AN1344" si="12798">$AN$9*$B1341</f>
        <v>4.906752</v>
      </c>
      <c r="AO1344" s="2">
        <v>1</v>
      </c>
      <c r="AP1344" s="8">
        <v>0</v>
      </c>
      <c r="AR1344" s="1">
        <f t="shared" ref="AR1344" si="12799">AH1344*AM1341+AJ1344*AM1344-AI1344*AN1341-AK1344*AN1344</f>
        <v>0</v>
      </c>
      <c r="AS1344" s="9">
        <f t="shared" ref="AS1344" si="12800">(AH1344*AN1341+AI1344*AM1341+AJ1344*AN1344+AK1344*AM1344)</f>
        <v>190.88475828250921</v>
      </c>
      <c r="AT1344" s="2">
        <f t="shared" ref="AT1344" si="12801">AH1344*AO1341+AJ1344*AO1344-AI1344*AP1341-AK1344*AP1344</f>
        <v>26.649350602999668</v>
      </c>
      <c r="AU1344" s="8">
        <f t="shared" ref="AU1344" si="12802">(AH1344*AP1341+AI1344*AO1341+AJ1344*AP1344+AK1344*AO1344)</f>
        <v>0</v>
      </c>
      <c r="AV1344" s="20"/>
      <c r="AW1344" s="1">
        <v>0</v>
      </c>
      <c r="AX1344" s="9">
        <v>0</v>
      </c>
      <c r="AY1344" s="2">
        <v>1</v>
      </c>
      <c r="AZ1344" s="8">
        <v>0</v>
      </c>
      <c r="BB1344" s="1">
        <f t="shared" ref="BB1344" si="12803">AR1344*AW1341+AT1344*AW1344-AS1344*AX1341-AU1344*AX1344</f>
        <v>0</v>
      </c>
      <c r="BC1344" s="9">
        <f t="shared" ref="BC1344" si="12804">(AR1344*AX1341+AS1344*AW1341+AT1344*AX1344+AU1344*AW1344)</f>
        <v>190.88475828250921</v>
      </c>
      <c r="BD1344" s="2">
        <f t="shared" ref="BD1344" si="12805">AR1344*AY1341+AT1344*AY1344-AS1344*AZ1341-AU1344*AZ1344</f>
        <v>105.86669369647737</v>
      </c>
      <c r="BE1344" s="8">
        <f t="shared" ref="BE1344" si="12806">(AR1344*AZ1341+AS1344*AY1341+AT1344*AZ1344+AU1344*AY1344)</f>
        <v>0</v>
      </c>
      <c r="BG1344" s="1">
        <v>0</v>
      </c>
      <c r="BH1344" s="9">
        <f t="shared" ref="BH1344" si="12807">$BH$9*$B1341</f>
        <v>3.2102399999999998</v>
      </c>
      <c r="BI1344" s="2">
        <v>1</v>
      </c>
      <c r="BJ1344" s="8">
        <v>0</v>
      </c>
      <c r="BK1344" s="20"/>
      <c r="BL1344" s="1">
        <f t="shared" ref="BL1344" si="12808">BB1344*BG1341+BD1344*BG1344-BC1344*BH1341-BE1344*BH1344</f>
        <v>0</v>
      </c>
      <c r="BM1344" s="9">
        <f t="shared" ref="BM1344" si="12809">(BB1344*BH1341+BC1344*BG1341+BD1344*BH1344+BE1344*BG1344)</f>
        <v>530.74225305468872</v>
      </c>
      <c r="BN1344" s="2">
        <f t="shared" ref="BN1344" si="12810">BB1344*BI1341+BD1344*BI1344-BC1344*BJ1341-BE1344*BJ1344</f>
        <v>105.86669369647737</v>
      </c>
      <c r="BO1344" s="8">
        <f t="shared" ref="BO1344" si="12811">(BB1344*BJ1341+BC1344*BI1341+BD1344*BJ1344+BE1344*BI1344)</f>
        <v>0</v>
      </c>
      <c r="BP1344" s="20"/>
      <c r="BQ1344" s="18">
        <f t="shared" ref="BQ1344:BQ1407" si="12812">1/$BR$9</f>
        <v>1</v>
      </c>
      <c r="BR1344" s="25">
        <v>0</v>
      </c>
      <c r="BS1344" s="19">
        <v>1</v>
      </c>
      <c r="BT1344" s="24">
        <v>0</v>
      </c>
      <c r="BV1344" s="1">
        <f t="shared" ref="BV1344" si="12813">BL1344*BQ1341+BN1344*BQ1344-BM1344*BR1341-BO1344*BR1344</f>
        <v>105.86669369647737</v>
      </c>
      <c r="BW1344" s="9">
        <f t="shared" ref="BW1344" si="12814">(BL1344*BR1341+BM1344*BQ1341+BN1344*BR1344+BO1344*BQ1344)</f>
        <v>530.74225305468872</v>
      </c>
      <c r="BX1344" s="2">
        <f t="shared" ref="BX1344" si="12815">BL1344*BS1341+BN1344*BS1344-BM1344*BT1341-BO1344*BT1344</f>
        <v>105.86669369647737</v>
      </c>
      <c r="BY1344" s="8">
        <f t="shared" ref="BY1344" si="12816">(BL1344*BT1341+BM1344*BS1341+BN1344*BT1344+BO1344*BS1344)</f>
        <v>0</v>
      </c>
      <c r="CA1344" s="56">
        <f t="shared" ref="CA1344" si="12817">(180/PI())*ATAN(-1*(BW1341+BW1344)/(BV1341+BV1344))</f>
        <v>-67.438514551202502</v>
      </c>
      <c r="CC1344" s="117">
        <f t="shared" ref="CC1344" si="12818">20*LOG(((1-(10^(CA1341/20)^2)*(1-((1-CC1341)/(1+CC1341))^2))^0.5))</f>
        <v>-3.1633509311414441E-5</v>
      </c>
      <c r="CD1344" s="13"/>
      <c r="CE1344" s="33"/>
      <c r="CF1344" s="33"/>
      <c r="CG1344" s="33"/>
      <c r="CH1344" s="33"/>
    </row>
    <row r="1345" spans="2:86" ht="18.600000000000001" customHeight="1"/>
    <row r="1346" spans="2:86" ht="18.600000000000001" customHeight="1" thickBot="1">
      <c r="E1346" s="6" t="s">
        <v>3</v>
      </c>
      <c r="J1346" s="6" t="s">
        <v>5</v>
      </c>
      <c r="O1346" s="6" t="s">
        <v>10</v>
      </c>
      <c r="T1346" s="6" t="s">
        <v>6</v>
      </c>
      <c r="Y1346" s="6" t="s">
        <v>11</v>
      </c>
      <c r="AD1346" s="6" t="s">
        <v>12</v>
      </c>
      <c r="AI1346" s="6" t="s">
        <v>13</v>
      </c>
      <c r="AN1346" s="6" t="s">
        <v>14</v>
      </c>
      <c r="AS1346" s="6" t="s">
        <v>15</v>
      </c>
      <c r="AX1346" s="6" t="s">
        <v>19</v>
      </c>
      <c r="BC1346" s="6" t="s">
        <v>17</v>
      </c>
      <c r="BH1346" s="6" t="s">
        <v>20</v>
      </c>
      <c r="BM1346" s="6" t="s">
        <v>18</v>
      </c>
      <c r="BQ1346" s="26" t="s">
        <v>16</v>
      </c>
      <c r="BR1346" s="26"/>
      <c r="BS1346" s="21"/>
      <c r="BT1346" s="21"/>
      <c r="BU1346" s="21"/>
      <c r="BV1346" s="21"/>
      <c r="BW1346" s="26" t="s">
        <v>21</v>
      </c>
      <c r="BX1346" s="21"/>
      <c r="BY1346" s="21"/>
    </row>
    <row r="1347" spans="2:86" ht="18.600000000000001" customHeight="1" thickBot="1">
      <c r="B1347" s="11"/>
      <c r="D1347" s="266" t="s">
        <v>113</v>
      </c>
      <c r="E1347" s="267"/>
      <c r="F1347" s="268" t="s">
        <v>114</v>
      </c>
      <c r="G1347" s="269"/>
      <c r="H1347" s="237"/>
      <c r="I1347" s="262" t="s">
        <v>0</v>
      </c>
      <c r="J1347" s="263"/>
      <c r="K1347" s="264" t="s">
        <v>1</v>
      </c>
      <c r="L1347" s="265"/>
      <c r="M1347" s="21"/>
      <c r="N1347" s="262" t="s">
        <v>115</v>
      </c>
      <c r="O1347" s="263"/>
      <c r="P1347" s="264" t="s">
        <v>116</v>
      </c>
      <c r="Q1347" s="265"/>
      <c r="R1347" s="21"/>
      <c r="S1347" s="266" t="s">
        <v>117</v>
      </c>
      <c r="T1347" s="267"/>
      <c r="U1347" s="268" t="s">
        <v>118</v>
      </c>
      <c r="V1347" s="269"/>
      <c r="W1347" s="20"/>
      <c r="X1347" s="262" t="s">
        <v>119</v>
      </c>
      <c r="Y1347" s="263"/>
      <c r="Z1347" s="264" t="s">
        <v>120</v>
      </c>
      <c r="AA1347" s="265"/>
      <c r="AB1347" s="20"/>
      <c r="AC1347" s="262" t="s">
        <v>121</v>
      </c>
      <c r="AD1347" s="263"/>
      <c r="AE1347" s="264" t="s">
        <v>7</v>
      </c>
      <c r="AF1347" s="265"/>
      <c r="AG1347" s="20"/>
      <c r="AH1347" s="262" t="s">
        <v>122</v>
      </c>
      <c r="AI1347" s="263"/>
      <c r="AJ1347" s="264" t="s">
        <v>123</v>
      </c>
      <c r="AK1347" s="265"/>
      <c r="AL1347" s="20"/>
      <c r="AM1347" s="266" t="s">
        <v>124</v>
      </c>
      <c r="AN1347" s="267"/>
      <c r="AO1347" s="268" t="s">
        <v>125</v>
      </c>
      <c r="AP1347" s="269"/>
      <c r="AQ1347" s="21"/>
      <c r="AR1347" s="262" t="s">
        <v>126</v>
      </c>
      <c r="AS1347" s="263"/>
      <c r="AT1347" s="264" t="s">
        <v>2</v>
      </c>
      <c r="AU1347" s="265"/>
      <c r="AV1347" s="41"/>
      <c r="AW1347" s="262" t="s">
        <v>127</v>
      </c>
      <c r="AX1347" s="263"/>
      <c r="AY1347" s="264" t="s">
        <v>128</v>
      </c>
      <c r="AZ1347" s="265"/>
      <c r="BA1347" s="20"/>
      <c r="BB1347" s="262" t="s">
        <v>129</v>
      </c>
      <c r="BC1347" s="263"/>
      <c r="BD1347" s="264" t="s">
        <v>130</v>
      </c>
      <c r="BE1347" s="265"/>
      <c r="BF1347" s="41"/>
      <c r="BG1347" s="266" t="s">
        <v>131</v>
      </c>
      <c r="BH1347" s="267"/>
      <c r="BI1347" s="268" t="s">
        <v>132</v>
      </c>
      <c r="BJ1347" s="269"/>
      <c r="BK1347" s="41"/>
      <c r="BL1347" s="262" t="s">
        <v>133</v>
      </c>
      <c r="BM1347" s="263"/>
      <c r="BN1347" s="264" t="s">
        <v>134</v>
      </c>
      <c r="BO1347" s="265"/>
      <c r="BP1347" s="41"/>
      <c r="BQ1347" s="262" t="s">
        <v>135</v>
      </c>
      <c r="BR1347" s="263"/>
      <c r="BS1347" s="264" t="s">
        <v>136</v>
      </c>
      <c r="BT1347" s="265"/>
      <c r="BU1347" s="20"/>
      <c r="BV1347" s="262" t="s">
        <v>137</v>
      </c>
      <c r="BW1347" s="263"/>
      <c r="BX1347" s="264" t="s">
        <v>138</v>
      </c>
      <c r="BY1347" s="265"/>
      <c r="CA1347" s="27" t="s">
        <v>8</v>
      </c>
      <c r="CC1347" s="113" t="s">
        <v>74</v>
      </c>
      <c r="CD1347" s="13"/>
      <c r="CE1347" s="33"/>
      <c r="CF1347" s="33"/>
      <c r="CG1347" s="33"/>
      <c r="CH1347" s="33"/>
    </row>
    <row r="1348" spans="2:86" ht="18.600000000000001" customHeight="1" thickTop="1" thickBot="1">
      <c r="B1348" s="37">
        <v>3.86</v>
      </c>
      <c r="D1348" s="1">
        <v>1</v>
      </c>
      <c r="E1348" s="7">
        <v>0</v>
      </c>
      <c r="F1348" s="2">
        <v>0</v>
      </c>
      <c r="G1348" s="8">
        <v>0</v>
      </c>
      <c r="I1348" s="1">
        <v>1</v>
      </c>
      <c r="J1348" s="9">
        <v>0</v>
      </c>
      <c r="K1348" s="2">
        <v>0</v>
      </c>
      <c r="L1348" s="8">
        <f t="shared" ref="L1348:L1411" si="12819">IF(0=(1-$J$9*$K$9*$B1348^2),10^18,$B1348*$K$9/(1-$J$9*$K$9*$B1348^2))</f>
        <v>-1.8810895798949265</v>
      </c>
      <c r="N1348" s="1">
        <f t="shared" ref="N1348" si="12820">D1348*I1348+F1348*I1351-E1348*J1348-G1348*J1351</f>
        <v>1</v>
      </c>
      <c r="O1348" s="9">
        <f t="shared" ref="O1348" si="12821">(D1348*J1348+E1348*I1348+F1348*J1351+G1348*I1351)</f>
        <v>0</v>
      </c>
      <c r="P1348" s="2">
        <f t="shared" ref="P1348" si="12822">D1348*K1348+F1348*K1351-E1348*L1348-G1348*L1351</f>
        <v>0</v>
      </c>
      <c r="Q1348" s="8">
        <f t="shared" ref="Q1348" si="12823">(D1348*L1348+E1348*K1348+F1348*L1351+G1348*K1351)</f>
        <v>-1.8810895798949265</v>
      </c>
      <c r="S1348" s="1">
        <v>1</v>
      </c>
      <c r="T1348" s="7">
        <v>0</v>
      </c>
      <c r="U1348" s="2">
        <v>0</v>
      </c>
      <c r="V1348" s="8">
        <v>0</v>
      </c>
      <c r="X1348" s="1">
        <f t="shared" ref="X1348" si="12824">N1348*S1348+P1348*S1351-O1348*T1348-Q1348*T1351</f>
        <v>11.973558032887482</v>
      </c>
      <c r="Y1348" s="9">
        <f t="shared" ref="Y1348" si="12825">(N1348*T1348+O1348*S1348+P1348*T1351+Q1348*S1351)</f>
        <v>0</v>
      </c>
      <c r="Z1348" s="2">
        <f t="shared" ref="Z1348" si="12826">N1348*U1348+P1348*U1351-O1348*V1348-Q1348*V1351</f>
        <v>0</v>
      </c>
      <c r="AA1348" s="8">
        <f t="shared" ref="AA1348" si="12827">(N1348*V1348+O1348*U1348+P1348*V1351+Q1348*U1351)</f>
        <v>-1.8810895798949265</v>
      </c>
      <c r="AB1348" s="20"/>
      <c r="AC1348" s="1">
        <v>1</v>
      </c>
      <c r="AD1348" s="9">
        <v>0</v>
      </c>
      <c r="AE1348" s="2">
        <v>0</v>
      </c>
      <c r="AF1348" s="8">
        <f t="shared" ref="AF1348:AF1411" si="12828">IF(0=(1-$AE$9*$AD$9*$B1348^2),10^18,$B1348*$AE$9/(1-$AE$9*$AD$9*$B1348^2))</f>
        <v>-0.28211672054772458</v>
      </c>
      <c r="AH1348" s="1">
        <f t="shared" ref="AH1348" si="12829">X1348*AC1348+Z1348*AC1351-Y1348*AD1348-AA1348*AD1351</f>
        <v>11.973558032887482</v>
      </c>
      <c r="AI1348" s="9">
        <f t="shared" ref="AI1348" si="12830">(X1348*AD1348+Y1348*AC1348+Z1348*AD1351+AA1348*AC1351)</f>
        <v>0</v>
      </c>
      <c r="AJ1348" s="2">
        <f t="shared" ref="AJ1348" si="12831">X1348*AE1348+Z1348*AE1351-Y1348*AF1348-AA1348*AF1351</f>
        <v>0</v>
      </c>
      <c r="AK1348" s="8">
        <f t="shared" ref="AK1348" si="12832">(X1348*AF1348+Y1348*AE1348+Z1348*AF1351+AA1348*AE1351)</f>
        <v>-5.2590305054210074</v>
      </c>
      <c r="AM1348" s="1">
        <v>1</v>
      </c>
      <c r="AN1348" s="7">
        <v>0</v>
      </c>
      <c r="AO1348" s="2">
        <v>0</v>
      </c>
      <c r="AP1348" s="8">
        <v>0</v>
      </c>
      <c r="AR1348" s="1">
        <f t="shared" ref="AR1348" si="12833">AH1348*AM1348+AJ1348*AM1351-AI1348*AN1348-AK1348*AN1351</f>
        <v>37.912716267019562</v>
      </c>
      <c r="AS1348" s="9">
        <f t="shared" ref="AS1348" si="12834">(AH1348*AN1348+AI1348*AM1348+AJ1348*AN1351+AK1348*AM1351)</f>
        <v>0</v>
      </c>
      <c r="AT1348" s="2">
        <f t="shared" ref="AT1348" si="12835">AH1348*AO1348+AJ1348*AO1351-AI1348*AP1348-AK1348*AP1351</f>
        <v>0</v>
      </c>
      <c r="AU1348" s="8">
        <f t="shared" ref="AU1348" si="12836">(AH1348*AP1348+AI1348*AO1348+AJ1348*AP1351+AK1348*AO1351)</f>
        <v>-5.2590305054210074</v>
      </c>
      <c r="AV1348" s="20"/>
      <c r="AW1348" s="1">
        <v>1</v>
      </c>
      <c r="AX1348" s="9">
        <v>0</v>
      </c>
      <c r="AY1348" s="2">
        <v>0</v>
      </c>
      <c r="AZ1348" s="8">
        <f t="shared" ref="AZ1348:AZ1411" si="12837">IF(0=(1-$AX$9*$AY$9*$B1348^2),10^18,$B1348*$AY$9/(1-$AX$9*$AY$9*$B1348^2))</f>
        <v>-0.41227618442427394</v>
      </c>
      <c r="BB1348" s="1">
        <f t="shared" ref="BB1348" si="12838">AR1348*AW1348+AT1348*AW1351-AS1348*AX1348-AU1348*AX1351</f>
        <v>37.912716267019562</v>
      </c>
      <c r="BC1348" s="9">
        <f t="shared" ref="BC1348" si="12839">(AR1348*AX1348+AS1348*AW1348+AT1348*AX1351+AU1348*AW1351)</f>
        <v>0</v>
      </c>
      <c r="BD1348" s="2">
        <f t="shared" ref="BD1348" si="12840">AR1348*AY1348+AT1348*AY1351-AS1348*AZ1348-AU1348*AZ1351</f>
        <v>0</v>
      </c>
      <c r="BE1348" s="8">
        <f t="shared" ref="BE1348" si="12841">(AR1348*AZ1348+AS1348*AY1348+AT1348*AZ1351+AU1348*AY1351)</f>
        <v>-20.889540509147935</v>
      </c>
      <c r="BG1348" s="1">
        <v>1</v>
      </c>
      <c r="BH1348" s="7">
        <v>0</v>
      </c>
      <c r="BI1348" s="2">
        <v>0</v>
      </c>
      <c r="BJ1348" s="8">
        <v>0</v>
      </c>
      <c r="BK1348" s="20"/>
      <c r="BL1348" s="1">
        <f t="shared" ref="BL1348" si="12842">BB1348*BG1348+BD1348*BG1351-BC1348*BH1348-BE1348*BH1351</f>
        <v>105.32242790841957</v>
      </c>
      <c r="BM1348" s="9">
        <f t="shared" ref="BM1348" si="12843">(BB1348*BH1348+BC1348*BG1348+BD1348*BH1351+BE1348*BG1351)</f>
        <v>0</v>
      </c>
      <c r="BN1348" s="2">
        <f t="shared" ref="BN1348" si="12844">BB1348*BI1348+BD1348*BI1351-BC1348*BJ1348-BE1348*BJ1351</f>
        <v>0</v>
      </c>
      <c r="BO1348" s="8">
        <f t="shared" ref="BO1348" si="12845">(BB1348*BJ1348+BC1348*BI1348+BD1348*BJ1351+BE1348*BI1351)</f>
        <v>-20.889540509147935</v>
      </c>
      <c r="BP1348" s="20"/>
      <c r="BQ1348" s="16">
        <v>1</v>
      </c>
      <c r="BR1348" s="23">
        <v>0</v>
      </c>
      <c r="BS1348" s="14">
        <v>0</v>
      </c>
      <c r="BT1348" s="22">
        <v>0</v>
      </c>
      <c r="BV1348" s="1">
        <f t="shared" ref="BV1348" si="12846">BL1348*BQ1348+BN1348*BQ1351-BM1348*BR1348-BO1348*BR1351</f>
        <v>105.32242790841957</v>
      </c>
      <c r="BW1348" s="9">
        <f t="shared" ref="BW1348" si="12847">(BL1348*BR1348+BM1348*BQ1348+BN1348*BR1351+BO1348*BQ1351)</f>
        <v>-20.889540509147935</v>
      </c>
      <c r="BX1348" s="2">
        <f t="shared" ref="BX1348" si="12848">BL1348*BS1348+BN1348*BS1351-BM1348*BT1348-BO1348*BT1351</f>
        <v>0</v>
      </c>
      <c r="BY1348" s="8">
        <f t="shared" ref="BY1348" si="12849">(BL1348*BT1348+BM1348*BS1348+BN1348*BT1351+BO1348*BS1351)</f>
        <v>-20.889540509147935</v>
      </c>
      <c r="CA1348" s="28">
        <f t="shared" ref="CA1348" si="12850">20*LOG(((1+$BR$9)/$BR$9)/((BV1348+BV1351)^2+(BW1348+BW1351)^2)^0.5)</f>
        <v>-48.815951094876809</v>
      </c>
      <c r="CC1348" s="114">
        <f t="shared" ref="CC1348" si="12851">((BV1348^2+BW1348^2)^0.5)/((BV1351^2+BW1351^2)^0.5)</f>
        <v>0.19835968243960989</v>
      </c>
      <c r="CD1348" s="13"/>
      <c r="CE1348" s="33"/>
      <c r="CF1348" s="33"/>
      <c r="CG1348" s="33"/>
      <c r="CH1348" s="33"/>
    </row>
    <row r="1349" spans="2:86" ht="18.600000000000001" customHeight="1" thickBot="1">
      <c r="D1349" s="3"/>
      <c r="G1349" s="4"/>
      <c r="I1349" s="3"/>
      <c r="L1349" s="4"/>
      <c r="N1349" s="3"/>
      <c r="Q1349" s="4"/>
      <c r="S1349" s="3"/>
      <c r="V1349" s="4"/>
      <c r="X1349" s="3"/>
      <c r="AA1349" s="4"/>
      <c r="AC1349" s="3"/>
      <c r="AF1349" s="4"/>
      <c r="AH1349" s="3"/>
      <c r="AK1349" s="4"/>
      <c r="AM1349" s="3"/>
      <c r="AP1349" s="4"/>
      <c r="AR1349" s="3"/>
      <c r="AU1349" s="4"/>
      <c r="AW1349" s="3"/>
      <c r="AZ1349" s="4"/>
      <c r="BB1349" s="3"/>
      <c r="BE1349" s="4"/>
      <c r="BG1349" s="3"/>
      <c r="BJ1349" s="4"/>
      <c r="BL1349" s="3"/>
      <c r="BO1349" s="4"/>
      <c r="BQ1349" s="16"/>
      <c r="BR1349" s="14"/>
      <c r="BS1349" s="14"/>
      <c r="BT1349" s="17"/>
      <c r="BV1349" s="3"/>
      <c r="BY1349" s="4"/>
      <c r="CC1349" s="115"/>
      <c r="CD1349" s="13"/>
      <c r="CE1349" s="33"/>
      <c r="CF1349" s="33"/>
      <c r="CG1349" s="33"/>
      <c r="CH1349" s="33"/>
    </row>
    <row r="1350" spans="2:86" ht="18.600000000000001" customHeight="1" thickBot="1">
      <c r="D1350" s="271" t="s">
        <v>141</v>
      </c>
      <c r="E1350" s="272"/>
      <c r="F1350" s="273" t="s">
        <v>142</v>
      </c>
      <c r="G1350" s="274"/>
      <c r="H1350" s="237"/>
      <c r="I1350" s="271" t="s">
        <v>143</v>
      </c>
      <c r="J1350" s="272"/>
      <c r="K1350" s="273" t="s">
        <v>144</v>
      </c>
      <c r="L1350" s="274"/>
      <c r="N1350" s="262" t="s">
        <v>145</v>
      </c>
      <c r="O1350" s="263"/>
      <c r="P1350" s="264" t="s">
        <v>146</v>
      </c>
      <c r="Q1350" s="265"/>
      <c r="S1350" s="271" t="s">
        <v>147</v>
      </c>
      <c r="T1350" s="272"/>
      <c r="U1350" s="273" t="s">
        <v>148</v>
      </c>
      <c r="V1350" s="274"/>
      <c r="W1350" s="20"/>
      <c r="X1350" s="262" t="s">
        <v>149</v>
      </c>
      <c r="Y1350" s="263"/>
      <c r="Z1350" s="264" t="s">
        <v>150</v>
      </c>
      <c r="AA1350" s="265"/>
      <c r="AB1350" s="20"/>
      <c r="AC1350" s="271" t="s">
        <v>151</v>
      </c>
      <c r="AD1350" s="272"/>
      <c r="AE1350" s="273" t="s">
        <v>152</v>
      </c>
      <c r="AF1350" s="274"/>
      <c r="AG1350" s="20"/>
      <c r="AH1350" s="262" t="s">
        <v>153</v>
      </c>
      <c r="AI1350" s="263"/>
      <c r="AJ1350" s="264" t="s">
        <v>154</v>
      </c>
      <c r="AK1350" s="265"/>
      <c r="AL1350" s="20"/>
      <c r="AM1350" s="271" t="s">
        <v>155</v>
      </c>
      <c r="AN1350" s="272"/>
      <c r="AO1350" s="273" t="s">
        <v>156</v>
      </c>
      <c r="AP1350" s="274"/>
      <c r="AR1350" s="262" t="s">
        <v>157</v>
      </c>
      <c r="AS1350" s="263"/>
      <c r="AT1350" s="264" t="s">
        <v>158</v>
      </c>
      <c r="AU1350" s="265"/>
      <c r="AV1350" s="41"/>
      <c r="AW1350" s="271" t="s">
        <v>159</v>
      </c>
      <c r="AX1350" s="272"/>
      <c r="AY1350" s="273" t="s">
        <v>160</v>
      </c>
      <c r="AZ1350" s="274"/>
      <c r="BA1350" s="20"/>
      <c r="BB1350" s="262" t="s">
        <v>161</v>
      </c>
      <c r="BC1350" s="263"/>
      <c r="BD1350" s="264" t="s">
        <v>162</v>
      </c>
      <c r="BE1350" s="265"/>
      <c r="BF1350" s="41"/>
      <c r="BG1350" s="271" t="s">
        <v>163</v>
      </c>
      <c r="BH1350" s="272"/>
      <c r="BI1350" s="273" t="s">
        <v>164</v>
      </c>
      <c r="BJ1350" s="274"/>
      <c r="BK1350" s="41"/>
      <c r="BL1350" s="262" t="s">
        <v>165</v>
      </c>
      <c r="BM1350" s="263"/>
      <c r="BN1350" s="264" t="s">
        <v>166</v>
      </c>
      <c r="BO1350" s="265"/>
      <c r="BP1350" s="41"/>
      <c r="BQ1350" s="271" t="s">
        <v>167</v>
      </c>
      <c r="BR1350" s="272"/>
      <c r="BS1350" s="273" t="s">
        <v>168</v>
      </c>
      <c r="BT1350" s="274"/>
      <c r="BU1350" s="20"/>
      <c r="BV1350" s="262" t="s">
        <v>169</v>
      </c>
      <c r="BW1350" s="263"/>
      <c r="BX1350" s="264" t="s">
        <v>170</v>
      </c>
      <c r="BY1350" s="265"/>
      <c r="CA1350" s="55" t="s">
        <v>35</v>
      </c>
      <c r="CC1350" s="116" t="s">
        <v>75</v>
      </c>
      <c r="CD1350" s="13"/>
      <c r="CE1350" s="33"/>
      <c r="CF1350" s="33"/>
      <c r="CG1350" s="33"/>
      <c r="CH1350" s="33"/>
    </row>
    <row r="1351" spans="2:86" ht="18.600000000000001" customHeight="1" thickTop="1" thickBot="1">
      <c r="D1351" s="1">
        <v>0</v>
      </c>
      <c r="E1351" s="9">
        <f t="shared" ref="E1351" si="12852">$E$9*$B1348</f>
        <v>4.5424480000000003</v>
      </c>
      <c r="F1351" s="2">
        <v>1</v>
      </c>
      <c r="G1351" s="8">
        <v>0</v>
      </c>
      <c r="I1351" s="1">
        <v>0</v>
      </c>
      <c r="J1351" s="9">
        <v>0</v>
      </c>
      <c r="K1351" s="2">
        <v>1</v>
      </c>
      <c r="L1351" s="8">
        <v>0</v>
      </c>
      <c r="N1351" s="1">
        <f t="shared" ref="N1351" si="12853">D1351*I1348+F1351*I1351-E1351*J1348-G1351*J1351</f>
        <v>0</v>
      </c>
      <c r="O1351" s="9">
        <f t="shared" ref="O1351" si="12854">(D1351*J1348+E1351*I1348+F1351*J1351+G1351*I1351)</f>
        <v>4.5424480000000003</v>
      </c>
      <c r="P1351" s="2">
        <f t="shared" ref="P1351" si="12855">D1351*K1348+F1351*K1351-E1351*L1348-G1351*L1351</f>
        <v>9.5447516000145498</v>
      </c>
      <c r="Q1351" s="8">
        <f t="shared" ref="Q1351" si="12856">(D1351*L1348+E1351*K1348+F1351*L1351+G1351*K1351)</f>
        <v>0</v>
      </c>
      <c r="S1351" s="1">
        <v>0</v>
      </c>
      <c r="T1351" s="9">
        <f t="shared" ref="T1351" si="12857">$T$9*$B1348</f>
        <v>5.8336180000000004</v>
      </c>
      <c r="U1351" s="2">
        <v>1</v>
      </c>
      <c r="V1351" s="8">
        <v>0</v>
      </c>
      <c r="X1351" s="1">
        <f t="shared" ref="X1351" si="12858">N1351*S1348+P1351*S1351-O1351*T1348-Q1351*T1351</f>
        <v>0</v>
      </c>
      <c r="Y1351" s="9">
        <f t="shared" ref="Y1351" si="12859">(N1351*T1348+O1351*S1348+P1351*T1351+Q1351*S1351)</f>
        <v>60.222882739373681</v>
      </c>
      <c r="Z1351" s="2">
        <f t="shared" ref="Z1351" si="12860">N1351*U1348+P1351*U1351-O1351*V1348-Q1351*V1351</f>
        <v>9.5447516000145498</v>
      </c>
      <c r="AA1351" s="8">
        <f t="shared" ref="AA1351" si="12861">(N1351*V1348+O1351*U1348+P1351*V1351+Q1351*U1351)</f>
        <v>0</v>
      </c>
      <c r="AB1351" s="20"/>
      <c r="AC1351" s="1">
        <v>0</v>
      </c>
      <c r="AD1351" s="9">
        <v>0</v>
      </c>
      <c r="AE1351" s="2">
        <v>1</v>
      </c>
      <c r="AF1351" s="8">
        <v>0</v>
      </c>
      <c r="AH1351" s="1">
        <f t="shared" ref="AH1351" si="12862">X1351*AC1348+Z1351*AC1351-Y1351*AD1348-AA1351*AD1351</f>
        <v>0</v>
      </c>
      <c r="AI1351" s="9">
        <f t="shared" ref="AI1351" si="12863">(X1351*AD1348+Y1351*AC1348+Z1351*AD1351+AA1351*AC1351)</f>
        <v>60.222882739373681</v>
      </c>
      <c r="AJ1351" s="2">
        <f t="shared" ref="AJ1351" si="12864">X1351*AE1348+Z1351*AE1351-Y1351*AF1348-AA1351*AF1351</f>
        <v>26.534633780376819</v>
      </c>
      <c r="AK1351" s="8">
        <f t="shared" ref="AK1351" si="12865">(X1351*AF1348+Y1351*AE1348+Z1351*AF1351+AA1351*AE1351)</f>
        <v>0</v>
      </c>
      <c r="AM1351" s="1">
        <v>0</v>
      </c>
      <c r="AN1351" s="9">
        <f t="shared" ref="AN1351" si="12866">$AN$9*$B1348</f>
        <v>4.9323079999999999</v>
      </c>
      <c r="AO1351" s="2">
        <v>1</v>
      </c>
      <c r="AP1351" s="8">
        <v>0</v>
      </c>
      <c r="AR1351" s="1">
        <f t="shared" ref="AR1351" si="12867">AH1351*AM1348+AJ1351*AM1351-AI1351*AN1348-AK1351*AN1351</f>
        <v>0</v>
      </c>
      <c r="AS1351" s="9">
        <f t="shared" ref="AS1351" si="12868">(AH1351*AN1348+AI1351*AM1348+AJ1351*AN1351+AK1351*AM1351)</f>
        <v>191.09986921139651</v>
      </c>
      <c r="AT1351" s="2">
        <f t="shared" ref="AT1351" si="12869">AH1351*AO1348+AJ1351*AO1351-AI1351*AP1348-AK1351*AP1351</f>
        <v>26.534633780376819</v>
      </c>
      <c r="AU1351" s="8">
        <f t="shared" ref="AU1351" si="12870">(AH1351*AP1348+AI1351*AO1348+AJ1351*AP1351+AK1351*AO1351)</f>
        <v>0</v>
      </c>
      <c r="AV1351" s="20"/>
      <c r="AW1351" s="1">
        <v>0</v>
      </c>
      <c r="AX1351" s="9">
        <v>0</v>
      </c>
      <c r="AY1351" s="2">
        <v>1</v>
      </c>
      <c r="AZ1351" s="8">
        <v>0</v>
      </c>
      <c r="BB1351" s="1">
        <f t="shared" ref="BB1351" si="12871">AR1351*AW1348+AT1351*AW1351-AS1351*AX1348-AU1351*AX1351</f>
        <v>0</v>
      </c>
      <c r="BC1351" s="9">
        <f t="shared" ref="BC1351" si="12872">(AR1351*AX1348+AS1351*AW1348+AT1351*AX1351+AU1351*AW1351)</f>
        <v>191.09986921139651</v>
      </c>
      <c r="BD1351" s="2">
        <f t="shared" ref="BD1351" si="12873">AR1351*AY1348+AT1351*AY1351-AS1351*AZ1348-AU1351*AZ1351</f>
        <v>105.32055870282916</v>
      </c>
      <c r="BE1351" s="8">
        <f t="shared" ref="BE1351" si="12874">(AR1351*AZ1348+AS1351*AY1348+AT1351*AZ1351+AU1351*AY1351)</f>
        <v>0</v>
      </c>
      <c r="BG1351" s="1">
        <v>0</v>
      </c>
      <c r="BH1351" s="9">
        <f t="shared" ref="BH1351" si="12875">$BH$9*$B1348</f>
        <v>3.2269599999999996</v>
      </c>
      <c r="BI1351" s="2">
        <v>1</v>
      </c>
      <c r="BJ1351" s="8">
        <v>0</v>
      </c>
      <c r="BK1351" s="20"/>
      <c r="BL1351" s="1">
        <f t="shared" ref="BL1351" si="12876">BB1351*BG1348+BD1351*BG1351-BC1351*BH1348-BE1351*BH1351</f>
        <v>0</v>
      </c>
      <c r="BM1351" s="9">
        <f t="shared" ref="BM1351" si="12877">(BB1351*BH1348+BC1351*BG1348+BD1351*BH1351+BE1351*BG1351)</f>
        <v>530.96509932307811</v>
      </c>
      <c r="BN1351" s="2">
        <f t="shared" ref="BN1351" si="12878">BB1351*BI1348+BD1351*BI1351-BC1351*BJ1348-BE1351*BJ1351</f>
        <v>105.32055870282916</v>
      </c>
      <c r="BO1351" s="8">
        <f t="shared" ref="BO1351" si="12879">(BB1351*BJ1348+BC1351*BI1348+BD1351*BJ1351+BE1351*BI1351)</f>
        <v>0</v>
      </c>
      <c r="BP1351" s="20"/>
      <c r="BQ1351" s="18">
        <f t="shared" ref="BQ1351:BQ1414" si="12880">1/$BR$9</f>
        <v>1</v>
      </c>
      <c r="BR1351" s="25">
        <v>0</v>
      </c>
      <c r="BS1351" s="19">
        <v>1</v>
      </c>
      <c r="BT1351" s="24">
        <v>0</v>
      </c>
      <c r="BV1351" s="1">
        <f t="shared" ref="BV1351" si="12881">BL1351*BQ1348+BN1351*BQ1351-BM1351*BR1348-BO1351*BR1351</f>
        <v>105.32055870282916</v>
      </c>
      <c r="BW1351" s="9">
        <f t="shared" ref="BW1351" si="12882">(BL1351*BR1348+BM1351*BQ1348+BN1351*BR1351+BO1351*BQ1351)</f>
        <v>530.96509932307811</v>
      </c>
      <c r="BX1351" s="2">
        <f t="shared" ref="BX1351" si="12883">BL1351*BS1348+BN1351*BS1351-BM1351*BT1348-BO1351*BT1351</f>
        <v>105.32055870282916</v>
      </c>
      <c r="BY1351" s="8">
        <f t="shared" ref="BY1351" si="12884">(BL1351*BT1348+BM1351*BS1348+BN1351*BT1351+BO1351*BS1351)</f>
        <v>0</v>
      </c>
      <c r="CA1351" s="56">
        <f t="shared" ref="CA1351" si="12885">(180/PI())*ATAN(-1*(BW1348+BW1351)/(BV1348+BV1351))</f>
        <v>-67.561123068120693</v>
      </c>
      <c r="CC1351" s="117">
        <f t="shared" ref="CC1351" si="12886">20*LOG(((1-(10^(CA1348/20)^2)*(1-((1-CC1348)/(1+CC1348))^2))^0.5))</f>
        <v>-3.1515905882218833E-5</v>
      </c>
      <c r="CD1351" s="13"/>
      <c r="CE1351" s="33"/>
      <c r="CF1351" s="33"/>
      <c r="CG1351" s="33"/>
      <c r="CH1351" s="33"/>
    </row>
    <row r="1352" spans="2:86" ht="18.600000000000001" customHeight="1"/>
    <row r="1353" spans="2:86" ht="18.600000000000001" customHeight="1" thickBot="1">
      <c r="E1353" s="6" t="s">
        <v>3</v>
      </c>
      <c r="J1353" s="6" t="s">
        <v>5</v>
      </c>
      <c r="O1353" s="6" t="s">
        <v>10</v>
      </c>
      <c r="T1353" s="6" t="s">
        <v>6</v>
      </c>
      <c r="Y1353" s="6" t="s">
        <v>11</v>
      </c>
      <c r="AD1353" s="6" t="s">
        <v>12</v>
      </c>
      <c r="AI1353" s="6" t="s">
        <v>13</v>
      </c>
      <c r="AN1353" s="6" t="s">
        <v>14</v>
      </c>
      <c r="AS1353" s="6" t="s">
        <v>15</v>
      </c>
      <c r="AX1353" s="6" t="s">
        <v>19</v>
      </c>
      <c r="BC1353" s="6" t="s">
        <v>17</v>
      </c>
      <c r="BH1353" s="6" t="s">
        <v>20</v>
      </c>
      <c r="BM1353" s="6" t="s">
        <v>18</v>
      </c>
      <c r="BQ1353" s="26" t="s">
        <v>16</v>
      </c>
      <c r="BR1353" s="26"/>
      <c r="BS1353" s="21"/>
      <c r="BT1353" s="21"/>
      <c r="BU1353" s="21"/>
      <c r="BV1353" s="21"/>
      <c r="BW1353" s="26" t="s">
        <v>21</v>
      </c>
      <c r="BX1353" s="21"/>
      <c r="BY1353" s="21"/>
    </row>
    <row r="1354" spans="2:86" ht="18.600000000000001" customHeight="1" thickBot="1">
      <c r="B1354" s="11"/>
      <c r="D1354" s="266" t="s">
        <v>113</v>
      </c>
      <c r="E1354" s="267"/>
      <c r="F1354" s="268" t="s">
        <v>114</v>
      </c>
      <c r="G1354" s="269"/>
      <c r="H1354" s="237"/>
      <c r="I1354" s="262" t="s">
        <v>0</v>
      </c>
      <c r="J1354" s="263"/>
      <c r="K1354" s="264" t="s">
        <v>1</v>
      </c>
      <c r="L1354" s="265"/>
      <c r="M1354" s="21"/>
      <c r="N1354" s="262" t="s">
        <v>115</v>
      </c>
      <c r="O1354" s="263"/>
      <c r="P1354" s="264" t="s">
        <v>116</v>
      </c>
      <c r="Q1354" s="265"/>
      <c r="R1354" s="21"/>
      <c r="S1354" s="266" t="s">
        <v>117</v>
      </c>
      <c r="T1354" s="267"/>
      <c r="U1354" s="268" t="s">
        <v>118</v>
      </c>
      <c r="V1354" s="269"/>
      <c r="W1354" s="20"/>
      <c r="X1354" s="262" t="s">
        <v>119</v>
      </c>
      <c r="Y1354" s="263"/>
      <c r="Z1354" s="264" t="s">
        <v>120</v>
      </c>
      <c r="AA1354" s="265"/>
      <c r="AB1354" s="20"/>
      <c r="AC1354" s="262" t="s">
        <v>121</v>
      </c>
      <c r="AD1354" s="263"/>
      <c r="AE1354" s="264" t="s">
        <v>7</v>
      </c>
      <c r="AF1354" s="265"/>
      <c r="AG1354" s="20"/>
      <c r="AH1354" s="262" t="s">
        <v>122</v>
      </c>
      <c r="AI1354" s="263"/>
      <c r="AJ1354" s="264" t="s">
        <v>123</v>
      </c>
      <c r="AK1354" s="265"/>
      <c r="AL1354" s="20"/>
      <c r="AM1354" s="266" t="s">
        <v>124</v>
      </c>
      <c r="AN1354" s="267"/>
      <c r="AO1354" s="268" t="s">
        <v>125</v>
      </c>
      <c r="AP1354" s="269"/>
      <c r="AQ1354" s="21"/>
      <c r="AR1354" s="262" t="s">
        <v>126</v>
      </c>
      <c r="AS1354" s="263"/>
      <c r="AT1354" s="264" t="s">
        <v>2</v>
      </c>
      <c r="AU1354" s="265"/>
      <c r="AV1354" s="41"/>
      <c r="AW1354" s="262" t="s">
        <v>127</v>
      </c>
      <c r="AX1354" s="263"/>
      <c r="AY1354" s="264" t="s">
        <v>128</v>
      </c>
      <c r="AZ1354" s="265"/>
      <c r="BA1354" s="20"/>
      <c r="BB1354" s="262" t="s">
        <v>129</v>
      </c>
      <c r="BC1354" s="263"/>
      <c r="BD1354" s="264" t="s">
        <v>130</v>
      </c>
      <c r="BE1354" s="265"/>
      <c r="BF1354" s="41"/>
      <c r="BG1354" s="266" t="s">
        <v>131</v>
      </c>
      <c r="BH1354" s="267"/>
      <c r="BI1354" s="268" t="s">
        <v>132</v>
      </c>
      <c r="BJ1354" s="269"/>
      <c r="BK1354" s="41"/>
      <c r="BL1354" s="262" t="s">
        <v>133</v>
      </c>
      <c r="BM1354" s="263"/>
      <c r="BN1354" s="264" t="s">
        <v>134</v>
      </c>
      <c r="BO1354" s="265"/>
      <c r="BP1354" s="41"/>
      <c r="BQ1354" s="262" t="s">
        <v>135</v>
      </c>
      <c r="BR1354" s="263"/>
      <c r="BS1354" s="264" t="s">
        <v>136</v>
      </c>
      <c r="BT1354" s="265"/>
      <c r="BU1354" s="20"/>
      <c r="BV1354" s="262" t="s">
        <v>137</v>
      </c>
      <c r="BW1354" s="263"/>
      <c r="BX1354" s="264" t="s">
        <v>138</v>
      </c>
      <c r="BY1354" s="265"/>
      <c r="CA1354" s="27" t="s">
        <v>8</v>
      </c>
      <c r="CC1354" s="113" t="s">
        <v>74</v>
      </c>
      <c r="CD1354" s="13"/>
      <c r="CE1354" s="33"/>
      <c r="CF1354" s="33"/>
      <c r="CG1354" s="33"/>
      <c r="CH1354" s="33"/>
    </row>
    <row r="1355" spans="2:86" ht="18.600000000000001" customHeight="1" thickTop="1" thickBot="1">
      <c r="B1355" s="37">
        <v>3.88</v>
      </c>
      <c r="D1355" s="1">
        <v>1</v>
      </c>
      <c r="E1355" s="7">
        <v>0</v>
      </c>
      <c r="F1355" s="2">
        <v>0</v>
      </c>
      <c r="G1355" s="8">
        <v>0</v>
      </c>
      <c r="I1355" s="1">
        <v>1</v>
      </c>
      <c r="J1355" s="9">
        <v>0</v>
      </c>
      <c r="K1355" s="2">
        <v>0</v>
      </c>
      <c r="L1355" s="8">
        <f t="shared" ref="L1355:L1418" si="12887">IF(0=(1-$J$9*$K$9*$B1355^2),10^18,$B1355*$K$9/(1-$J$9*$K$9*$B1355^2))</f>
        <v>-1.8635766385468604</v>
      </c>
      <c r="N1355" s="1">
        <f t="shared" ref="N1355" si="12888">D1355*I1355+F1355*I1358-E1355*J1355-G1355*J1358</f>
        <v>1</v>
      </c>
      <c r="O1355" s="9">
        <f t="shared" ref="O1355" si="12889">(D1355*J1355+E1355*I1355+F1355*J1358+G1355*I1358)</f>
        <v>0</v>
      </c>
      <c r="P1355" s="2">
        <f t="shared" ref="P1355" si="12890">D1355*K1355+F1355*K1358-E1355*L1355-G1355*L1358</f>
        <v>0</v>
      </c>
      <c r="Q1355" s="8">
        <f t="shared" ref="Q1355" si="12891">(D1355*L1355+E1355*K1355+F1355*L1358+G1355*K1358)</f>
        <v>-1.8635766385468604</v>
      </c>
      <c r="S1355" s="1">
        <v>1</v>
      </c>
      <c r="T1355" s="7">
        <v>0</v>
      </c>
      <c r="U1355" s="2">
        <v>0</v>
      </c>
      <c r="V1355" s="8">
        <v>0</v>
      </c>
      <c r="X1355" s="1">
        <f t="shared" ref="X1355" si="12892">N1355*S1355+P1355*S1358-O1355*T1355-Q1355*T1358</f>
        <v>11.927722690483177</v>
      </c>
      <c r="Y1355" s="9">
        <f t="shared" ref="Y1355" si="12893">(N1355*T1355+O1355*S1355+P1355*T1358+Q1355*S1358)</f>
        <v>0</v>
      </c>
      <c r="Z1355" s="2">
        <f t="shared" ref="Z1355" si="12894">N1355*U1355+P1355*U1358-O1355*V1355-Q1355*V1358</f>
        <v>0</v>
      </c>
      <c r="AA1355" s="8">
        <f t="shared" ref="AA1355" si="12895">(N1355*V1355+O1355*U1355+P1355*V1358+Q1355*U1358)</f>
        <v>-1.8635766385468604</v>
      </c>
      <c r="AB1355" s="20"/>
      <c r="AC1355" s="1">
        <v>1</v>
      </c>
      <c r="AD1355" s="9">
        <v>0</v>
      </c>
      <c r="AE1355" s="2">
        <v>0</v>
      </c>
      <c r="AF1355" s="8">
        <f t="shared" ref="AF1355:AF1418" si="12896">IF(0=(1-$AE$9*$AD$9*$B1355^2),10^18,$B1355*$AE$9/(1-$AE$9*$AD$9*$B1355^2))</f>
        <v>-0.28037147627197945</v>
      </c>
      <c r="AH1355" s="1">
        <f t="shared" ref="AH1355" si="12897">X1355*AC1355+Z1355*AC1358-Y1355*AD1355-AA1355*AD1358</f>
        <v>11.927722690483177</v>
      </c>
      <c r="AI1355" s="9">
        <f t="shared" ref="AI1355" si="12898">(X1355*AD1355+Y1355*AC1355+Z1355*AD1358+AA1355*AC1358)</f>
        <v>0</v>
      </c>
      <c r="AJ1355" s="2">
        <f t="shared" ref="AJ1355" si="12899">X1355*AE1355+Z1355*AE1358-Y1355*AF1355-AA1355*AF1358</f>
        <v>0</v>
      </c>
      <c r="AK1355" s="8">
        <f t="shared" ref="AK1355" si="12900">(X1355*AF1355+Y1355*AE1355+Z1355*AF1358+AA1355*AE1358)</f>
        <v>-5.2077698578404155</v>
      </c>
      <c r="AM1355" s="1">
        <v>1</v>
      </c>
      <c r="AN1355" s="7">
        <v>0</v>
      </c>
      <c r="AO1355" s="2">
        <v>0</v>
      </c>
      <c r="AP1355" s="8">
        <v>0</v>
      </c>
      <c r="AR1355" s="1">
        <f t="shared" ref="AR1355" si="12901">AH1355*AM1355+AJ1355*AM1358-AI1355*AN1355-AK1355*AN1358</f>
        <v>37.747137388955288</v>
      </c>
      <c r="AS1355" s="9">
        <f t="shared" ref="AS1355" si="12902">(AH1355*AN1355+AI1355*AM1355+AJ1355*AN1358+AK1355*AM1358)</f>
        <v>0</v>
      </c>
      <c r="AT1355" s="2">
        <f t="shared" ref="AT1355" si="12903">AH1355*AO1355+AJ1355*AO1358-AI1355*AP1355-AK1355*AP1358</f>
        <v>0</v>
      </c>
      <c r="AU1355" s="8">
        <f t="shared" ref="AU1355" si="12904">(AH1355*AP1355+AI1355*AO1355+AJ1355*AP1358+AK1355*AO1358)</f>
        <v>-5.2077698578404155</v>
      </c>
      <c r="AV1355" s="20"/>
      <c r="AW1355" s="1">
        <v>1</v>
      </c>
      <c r="AX1355" s="9">
        <v>0</v>
      </c>
      <c r="AY1355" s="2">
        <v>0</v>
      </c>
      <c r="AZ1355" s="8">
        <f t="shared" ref="AZ1355:AZ1418" si="12905">IF(0=(1-$AX$9*$AY$9*$B1355^2),10^18,$B1355*$AY$9/(1-$AX$9*$AY$9*$B1355^2))</f>
        <v>-0.40958994224380585</v>
      </c>
      <c r="BB1355" s="1">
        <f t="shared" ref="BB1355" si="12906">AR1355*AW1355+AT1355*AW1358-AS1355*AX1355-AU1355*AX1358</f>
        <v>37.747137388955288</v>
      </c>
      <c r="BC1355" s="9">
        <f t="shared" ref="BC1355" si="12907">(AR1355*AX1355+AS1355*AW1355+AT1355*AX1358+AU1355*AW1358)</f>
        <v>0</v>
      </c>
      <c r="BD1355" s="2">
        <f t="shared" ref="BD1355" si="12908">AR1355*AY1355+AT1355*AY1358-AS1355*AZ1355-AU1355*AZ1358</f>
        <v>0</v>
      </c>
      <c r="BE1355" s="8">
        <f t="shared" ref="BE1355" si="12909">(AR1355*AZ1355+AS1355*AY1355+AT1355*AZ1358+AU1355*AY1358)</f>
        <v>-20.668617680851614</v>
      </c>
      <c r="BG1355" s="1">
        <v>1</v>
      </c>
      <c r="BH1355" s="7">
        <v>0</v>
      </c>
      <c r="BI1355" s="2">
        <v>0</v>
      </c>
      <c r="BJ1355" s="8">
        <v>0</v>
      </c>
      <c r="BK1355" s="20"/>
      <c r="BL1355" s="1">
        <f t="shared" ref="BL1355" si="12910">BB1355*BG1355+BD1355*BG1358-BC1355*BH1355-BE1355*BH1358</f>
        <v>104.78951918798006</v>
      </c>
      <c r="BM1355" s="9">
        <f t="shared" ref="BM1355" si="12911">(BB1355*BH1355+BC1355*BG1355+BD1355*BH1358+BE1355*BG1358)</f>
        <v>0</v>
      </c>
      <c r="BN1355" s="2">
        <f t="shared" ref="BN1355" si="12912">BB1355*BI1355+BD1355*BI1358-BC1355*BJ1355-BE1355*BJ1358</f>
        <v>0</v>
      </c>
      <c r="BO1355" s="8">
        <f t="shared" ref="BO1355" si="12913">(BB1355*BJ1355+BC1355*BI1355+BD1355*BJ1358+BE1355*BI1358)</f>
        <v>-20.668617680851614</v>
      </c>
      <c r="BP1355" s="20"/>
      <c r="BQ1355" s="16">
        <v>1</v>
      </c>
      <c r="BR1355" s="23">
        <v>0</v>
      </c>
      <c r="BS1355" s="14">
        <v>0</v>
      </c>
      <c r="BT1355" s="22">
        <v>0</v>
      </c>
      <c r="BV1355" s="1">
        <f t="shared" ref="BV1355" si="12914">BL1355*BQ1355+BN1355*BQ1358-BM1355*BR1355-BO1355*BR1358</f>
        <v>104.78951918798006</v>
      </c>
      <c r="BW1355" s="9">
        <f t="shared" ref="BW1355" si="12915">(BL1355*BR1355+BM1355*BQ1355+BN1355*BR1358+BO1355*BQ1358)</f>
        <v>-20.668617680851614</v>
      </c>
      <c r="BX1355" s="2">
        <f t="shared" ref="BX1355" si="12916">BL1355*BS1355+BN1355*BS1358-BM1355*BT1355-BO1355*BT1358</f>
        <v>0</v>
      </c>
      <c r="BY1355" s="8">
        <f t="shared" ref="BY1355" si="12917">(BL1355*BT1355+BM1355*BS1355+BN1355*BT1358+BO1355*BS1358)</f>
        <v>-20.668617680851614</v>
      </c>
      <c r="CA1355" s="28">
        <f t="shared" ref="CA1355" si="12918">20*LOG(((1+$BR$9)/$BR$9)/((BV1355+BV1358)^2+(BW1355+BW1358)^2)^0.5)</f>
        <v>-48.816535860253687</v>
      </c>
      <c r="CC1355" s="114">
        <f t="shared" ref="CC1355" si="12919">((BV1355^2+BW1355^2)^0.5)/((BV1358^2+BW1358^2)^0.5)</f>
        <v>0.19726014672204253</v>
      </c>
      <c r="CD1355" s="13"/>
      <c r="CE1355" s="33"/>
      <c r="CF1355" s="33"/>
      <c r="CG1355" s="33"/>
      <c r="CH1355" s="33"/>
    </row>
    <row r="1356" spans="2:86" ht="18.600000000000001" customHeight="1" thickBot="1">
      <c r="D1356" s="3"/>
      <c r="G1356" s="4"/>
      <c r="I1356" s="3"/>
      <c r="L1356" s="4"/>
      <c r="N1356" s="3"/>
      <c r="Q1356" s="4"/>
      <c r="S1356" s="3"/>
      <c r="V1356" s="4"/>
      <c r="X1356" s="3"/>
      <c r="AA1356" s="4"/>
      <c r="AC1356" s="3"/>
      <c r="AF1356" s="4"/>
      <c r="AH1356" s="3"/>
      <c r="AK1356" s="4"/>
      <c r="AM1356" s="3"/>
      <c r="AP1356" s="4"/>
      <c r="AR1356" s="3"/>
      <c r="AU1356" s="4"/>
      <c r="AW1356" s="3"/>
      <c r="AZ1356" s="4"/>
      <c r="BB1356" s="3"/>
      <c r="BE1356" s="4"/>
      <c r="BG1356" s="3"/>
      <c r="BJ1356" s="4"/>
      <c r="BL1356" s="3"/>
      <c r="BO1356" s="4"/>
      <c r="BQ1356" s="16"/>
      <c r="BR1356" s="14"/>
      <c r="BS1356" s="14"/>
      <c r="BT1356" s="17"/>
      <c r="BV1356" s="3"/>
      <c r="BY1356" s="4"/>
      <c r="CC1356" s="115"/>
      <c r="CD1356" s="13"/>
      <c r="CE1356" s="33"/>
      <c r="CF1356" s="33"/>
      <c r="CG1356" s="33"/>
      <c r="CH1356" s="33"/>
    </row>
    <row r="1357" spans="2:86" ht="18.600000000000001" customHeight="1" thickBot="1">
      <c r="D1357" s="271" t="s">
        <v>141</v>
      </c>
      <c r="E1357" s="272"/>
      <c r="F1357" s="273" t="s">
        <v>142</v>
      </c>
      <c r="G1357" s="274"/>
      <c r="H1357" s="237"/>
      <c r="I1357" s="271" t="s">
        <v>143</v>
      </c>
      <c r="J1357" s="272"/>
      <c r="K1357" s="273" t="s">
        <v>144</v>
      </c>
      <c r="L1357" s="274"/>
      <c r="N1357" s="262" t="s">
        <v>145</v>
      </c>
      <c r="O1357" s="263"/>
      <c r="P1357" s="264" t="s">
        <v>146</v>
      </c>
      <c r="Q1357" s="265"/>
      <c r="S1357" s="271" t="s">
        <v>147</v>
      </c>
      <c r="T1357" s="272"/>
      <c r="U1357" s="273" t="s">
        <v>148</v>
      </c>
      <c r="V1357" s="274"/>
      <c r="W1357" s="20"/>
      <c r="X1357" s="262" t="s">
        <v>149</v>
      </c>
      <c r="Y1357" s="263"/>
      <c r="Z1357" s="264" t="s">
        <v>150</v>
      </c>
      <c r="AA1357" s="265"/>
      <c r="AB1357" s="20"/>
      <c r="AC1357" s="271" t="s">
        <v>151</v>
      </c>
      <c r="AD1357" s="272"/>
      <c r="AE1357" s="273" t="s">
        <v>152</v>
      </c>
      <c r="AF1357" s="274"/>
      <c r="AG1357" s="20"/>
      <c r="AH1357" s="262" t="s">
        <v>153</v>
      </c>
      <c r="AI1357" s="263"/>
      <c r="AJ1357" s="264" t="s">
        <v>154</v>
      </c>
      <c r="AK1357" s="265"/>
      <c r="AL1357" s="20"/>
      <c r="AM1357" s="271" t="s">
        <v>155</v>
      </c>
      <c r="AN1357" s="272"/>
      <c r="AO1357" s="273" t="s">
        <v>156</v>
      </c>
      <c r="AP1357" s="274"/>
      <c r="AR1357" s="262" t="s">
        <v>157</v>
      </c>
      <c r="AS1357" s="263"/>
      <c r="AT1357" s="264" t="s">
        <v>158</v>
      </c>
      <c r="AU1357" s="265"/>
      <c r="AV1357" s="41"/>
      <c r="AW1357" s="271" t="s">
        <v>159</v>
      </c>
      <c r="AX1357" s="272"/>
      <c r="AY1357" s="273" t="s">
        <v>160</v>
      </c>
      <c r="AZ1357" s="274"/>
      <c r="BA1357" s="20"/>
      <c r="BB1357" s="262" t="s">
        <v>161</v>
      </c>
      <c r="BC1357" s="263"/>
      <c r="BD1357" s="264" t="s">
        <v>162</v>
      </c>
      <c r="BE1357" s="265"/>
      <c r="BF1357" s="41"/>
      <c r="BG1357" s="271" t="s">
        <v>163</v>
      </c>
      <c r="BH1357" s="272"/>
      <c r="BI1357" s="273" t="s">
        <v>164</v>
      </c>
      <c r="BJ1357" s="274"/>
      <c r="BK1357" s="41"/>
      <c r="BL1357" s="262" t="s">
        <v>165</v>
      </c>
      <c r="BM1357" s="263"/>
      <c r="BN1357" s="264" t="s">
        <v>166</v>
      </c>
      <c r="BO1357" s="265"/>
      <c r="BP1357" s="41"/>
      <c r="BQ1357" s="271" t="s">
        <v>167</v>
      </c>
      <c r="BR1357" s="272"/>
      <c r="BS1357" s="273" t="s">
        <v>168</v>
      </c>
      <c r="BT1357" s="274"/>
      <c r="BU1357" s="20"/>
      <c r="BV1357" s="262" t="s">
        <v>169</v>
      </c>
      <c r="BW1357" s="263"/>
      <c r="BX1357" s="264" t="s">
        <v>170</v>
      </c>
      <c r="BY1357" s="265"/>
      <c r="CA1357" s="55" t="s">
        <v>35</v>
      </c>
      <c r="CC1357" s="116" t="s">
        <v>75</v>
      </c>
      <c r="CD1357" s="13"/>
      <c r="CE1357" s="33"/>
      <c r="CF1357" s="33"/>
      <c r="CG1357" s="33"/>
      <c r="CH1357" s="33"/>
    </row>
    <row r="1358" spans="2:86" ht="18.600000000000001" customHeight="1" thickTop="1" thickBot="1">
      <c r="D1358" s="1">
        <v>0</v>
      </c>
      <c r="E1358" s="9">
        <f t="shared" ref="E1358" si="12920">$E$9*$B1355</f>
        <v>4.5659840000000003</v>
      </c>
      <c r="F1358" s="2">
        <v>1</v>
      </c>
      <c r="G1358" s="8">
        <v>0</v>
      </c>
      <c r="I1358" s="1">
        <v>0</v>
      </c>
      <c r="J1358" s="9">
        <v>0</v>
      </c>
      <c r="K1358" s="2">
        <v>1</v>
      </c>
      <c r="L1358" s="8">
        <v>0</v>
      </c>
      <c r="N1358" s="1">
        <f t="shared" ref="N1358" si="12921">D1358*I1355+F1358*I1358-E1358*J1355-G1358*J1358</f>
        <v>0</v>
      </c>
      <c r="O1358" s="9">
        <f t="shared" ref="O1358" si="12922">(D1358*J1355+E1358*I1355+F1358*J1358+G1358*I1358)</f>
        <v>4.5659840000000003</v>
      </c>
      <c r="P1358" s="2">
        <f t="shared" ref="P1358" si="12923">D1358*K1355+F1358*K1358-E1358*L1355-G1358*L1358</f>
        <v>9.5090611143787491</v>
      </c>
      <c r="Q1358" s="8">
        <f t="shared" ref="Q1358" si="12924">(D1358*L1355+E1358*K1355+F1358*L1358+G1358*K1358)</f>
        <v>0</v>
      </c>
      <c r="S1358" s="1">
        <v>0</v>
      </c>
      <c r="T1358" s="9">
        <f t="shared" ref="T1358" si="12925">$T$9*$B1355</f>
        <v>5.8638440000000003</v>
      </c>
      <c r="U1358" s="2">
        <v>1</v>
      </c>
      <c r="V1358" s="8">
        <v>0</v>
      </c>
      <c r="X1358" s="1">
        <f t="shared" ref="X1358" si="12926">N1358*S1355+P1358*S1358-O1358*T1355-Q1358*T1358</f>
        <v>0</v>
      </c>
      <c r="Y1358" s="9">
        <f t="shared" ref="Y1358" si="12927">(N1358*T1355+O1358*S1355+P1358*T1358+Q1358*S1358)</f>
        <v>60.325634961183148</v>
      </c>
      <c r="Z1358" s="2">
        <f t="shared" ref="Z1358" si="12928">N1358*U1355+P1358*U1358-O1358*V1355-Q1358*V1358</f>
        <v>9.5090611143787491</v>
      </c>
      <c r="AA1358" s="8">
        <f t="shared" ref="AA1358" si="12929">(N1358*V1355+O1358*U1355+P1358*V1358+Q1358*U1358)</f>
        <v>0</v>
      </c>
      <c r="AB1358" s="20"/>
      <c r="AC1358" s="1">
        <v>0</v>
      </c>
      <c r="AD1358" s="9">
        <v>0</v>
      </c>
      <c r="AE1358" s="2">
        <v>1</v>
      </c>
      <c r="AF1358" s="8">
        <v>0</v>
      </c>
      <c r="AH1358" s="1">
        <f t="shared" ref="AH1358" si="12930">X1358*AC1355+Z1358*AC1358-Y1358*AD1355-AA1358*AD1358</f>
        <v>0</v>
      </c>
      <c r="AI1358" s="9">
        <f t="shared" ref="AI1358" si="12931">(X1358*AD1355+Y1358*AC1355+Z1358*AD1358+AA1358*AC1358)</f>
        <v>60.325634961183148</v>
      </c>
      <c r="AJ1358" s="2">
        <f t="shared" ref="AJ1358" si="12932">X1358*AE1355+Z1358*AE1358-Y1358*AF1355-AA1358*AF1358</f>
        <v>26.422648445490204</v>
      </c>
      <c r="AK1358" s="8">
        <f t="shared" ref="AK1358" si="12933">(X1358*AF1355+Y1358*AE1355+Z1358*AF1358+AA1358*AE1358)</f>
        <v>0</v>
      </c>
      <c r="AM1358" s="1">
        <v>0</v>
      </c>
      <c r="AN1358" s="9">
        <f t="shared" ref="AN1358" si="12934">$AN$9*$B1355</f>
        <v>4.9578639999999998</v>
      </c>
      <c r="AO1358" s="2">
        <v>1</v>
      </c>
      <c r="AP1358" s="8">
        <v>0</v>
      </c>
      <c r="AR1358" s="1">
        <f t="shared" ref="AR1358" si="12935">AH1358*AM1355+AJ1358*AM1358-AI1358*AN1355-AK1358*AN1358</f>
        <v>0</v>
      </c>
      <c r="AS1358" s="9">
        <f t="shared" ref="AS1358" si="12936">(AH1358*AN1355+AI1358*AM1355+AJ1358*AN1358+AK1358*AM1358)</f>
        <v>191.32553247373497</v>
      </c>
      <c r="AT1358" s="2">
        <f t="shared" ref="AT1358" si="12937">AH1358*AO1355+AJ1358*AO1358-AI1358*AP1355-AK1358*AP1358</f>
        <v>26.422648445490204</v>
      </c>
      <c r="AU1358" s="8">
        <f t="shared" ref="AU1358" si="12938">(AH1358*AP1355+AI1358*AO1355+AJ1358*AP1358+AK1358*AO1358)</f>
        <v>0</v>
      </c>
      <c r="AV1358" s="20"/>
      <c r="AW1358" s="1">
        <v>0</v>
      </c>
      <c r="AX1358" s="9">
        <v>0</v>
      </c>
      <c r="AY1358" s="2">
        <v>1</v>
      </c>
      <c r="AZ1358" s="8">
        <v>0</v>
      </c>
      <c r="BB1358" s="1">
        <f t="shared" ref="BB1358" si="12939">AR1358*AW1355+AT1358*AW1358-AS1358*AX1355-AU1358*AX1358</f>
        <v>0</v>
      </c>
      <c r="BC1358" s="9">
        <f t="shared" ref="BC1358" si="12940">(AR1358*AX1355+AS1358*AW1355+AT1358*AX1358+AU1358*AW1358)</f>
        <v>191.32553247373497</v>
      </c>
      <c r="BD1358" s="2">
        <f t="shared" ref="BD1358" si="12941">AR1358*AY1355+AT1358*AY1358-AS1358*AZ1355-AU1358*AZ1358</f>
        <v>104.78766224117271</v>
      </c>
      <c r="BE1358" s="8">
        <f t="shared" ref="BE1358" si="12942">(AR1358*AZ1355+AS1358*AY1355+AT1358*AZ1358+AU1358*AY1358)</f>
        <v>0</v>
      </c>
      <c r="BG1358" s="1">
        <v>0</v>
      </c>
      <c r="BH1358" s="9">
        <f t="shared" ref="BH1358" si="12943">$BH$9*$B1355</f>
        <v>3.2436799999999999</v>
      </c>
      <c r="BI1358" s="2">
        <v>1</v>
      </c>
      <c r="BJ1358" s="8">
        <v>0</v>
      </c>
      <c r="BK1358" s="20"/>
      <c r="BL1358" s="1">
        <f t="shared" ref="BL1358" si="12944">BB1358*BG1355+BD1358*BG1358-BC1358*BH1355-BE1358*BH1358</f>
        <v>0</v>
      </c>
      <c r="BM1358" s="9">
        <f t="shared" ref="BM1358" si="12945">(BB1358*BH1355+BC1358*BG1355+BD1358*BH1358+BE1358*BG1358)</f>
        <v>531.22317673218208</v>
      </c>
      <c r="BN1358" s="2">
        <f t="shared" ref="BN1358" si="12946">BB1358*BI1355+BD1358*BI1358-BC1358*BJ1355-BE1358*BJ1358</f>
        <v>104.78766224117271</v>
      </c>
      <c r="BO1358" s="8">
        <f t="shared" ref="BO1358" si="12947">(BB1358*BJ1355+BC1358*BI1355+BD1358*BJ1358+BE1358*BI1358)</f>
        <v>0</v>
      </c>
      <c r="BP1358" s="20"/>
      <c r="BQ1358" s="18">
        <f t="shared" ref="BQ1358:BQ1421" si="12948">1/$BR$9</f>
        <v>1</v>
      </c>
      <c r="BR1358" s="25">
        <v>0</v>
      </c>
      <c r="BS1358" s="19">
        <v>1</v>
      </c>
      <c r="BT1358" s="24">
        <v>0</v>
      </c>
      <c r="BV1358" s="1">
        <f t="shared" ref="BV1358" si="12949">BL1358*BQ1355+BN1358*BQ1358-BM1358*BR1355-BO1358*BR1358</f>
        <v>104.78766224117271</v>
      </c>
      <c r="BW1358" s="9">
        <f t="shared" ref="BW1358" si="12950">(BL1358*BR1355+BM1358*BQ1355+BN1358*BR1358+BO1358*BQ1358)</f>
        <v>531.22317673218208</v>
      </c>
      <c r="BX1358" s="2">
        <f t="shared" ref="BX1358" si="12951">BL1358*BS1355+BN1358*BS1358-BM1358*BT1355-BO1358*BT1358</f>
        <v>104.78766224117271</v>
      </c>
      <c r="BY1358" s="8">
        <f t="shared" ref="BY1358" si="12952">(BL1358*BT1355+BM1358*BS1355+BN1358*BT1358+BO1358*BS1358)</f>
        <v>0</v>
      </c>
      <c r="CA1358" s="56">
        <f t="shared" ref="CA1358" si="12953">(180/PI())*ATAN(-1*(BW1355+BW1358)/(BV1355+BV1358))</f>
        <v>-67.682374803466857</v>
      </c>
      <c r="CC1358" s="117">
        <f t="shared" ref="CC1358" si="12954">20*LOG(((1-(10^(CA1355/20)^2)*(1-((1-CC1355)/(1+CC1355))^2))^0.5))</f>
        <v>-3.1394573352107197E-5</v>
      </c>
      <c r="CD1358" s="13"/>
      <c r="CE1358" s="33"/>
      <c r="CF1358" s="33"/>
      <c r="CG1358" s="33"/>
      <c r="CH1358" s="33"/>
    </row>
    <row r="1359" spans="2:86" ht="18.600000000000001" customHeight="1"/>
    <row r="1360" spans="2:86" ht="18.600000000000001" customHeight="1" thickBot="1">
      <c r="E1360" s="6" t="s">
        <v>3</v>
      </c>
      <c r="J1360" s="6" t="s">
        <v>5</v>
      </c>
      <c r="O1360" s="6" t="s">
        <v>10</v>
      </c>
      <c r="T1360" s="6" t="s">
        <v>6</v>
      </c>
      <c r="Y1360" s="6" t="s">
        <v>11</v>
      </c>
      <c r="AD1360" s="6" t="s">
        <v>12</v>
      </c>
      <c r="AI1360" s="6" t="s">
        <v>13</v>
      </c>
      <c r="AN1360" s="6" t="s">
        <v>14</v>
      </c>
      <c r="AS1360" s="6" t="s">
        <v>15</v>
      </c>
      <c r="AX1360" s="6" t="s">
        <v>19</v>
      </c>
      <c r="BC1360" s="6" t="s">
        <v>17</v>
      </c>
      <c r="BH1360" s="6" t="s">
        <v>20</v>
      </c>
      <c r="BM1360" s="6" t="s">
        <v>18</v>
      </c>
      <c r="BQ1360" s="26" t="s">
        <v>16</v>
      </c>
      <c r="BR1360" s="26"/>
      <c r="BS1360" s="21"/>
      <c r="BT1360" s="21"/>
      <c r="BU1360" s="21"/>
      <c r="BV1360" s="21"/>
      <c r="BW1360" s="26" t="s">
        <v>21</v>
      </c>
      <c r="BX1360" s="21"/>
      <c r="BY1360" s="21"/>
    </row>
    <row r="1361" spans="2:86" ht="18.600000000000001" customHeight="1" thickBot="1">
      <c r="B1361" s="11"/>
      <c r="D1361" s="266" t="s">
        <v>113</v>
      </c>
      <c r="E1361" s="267"/>
      <c r="F1361" s="268" t="s">
        <v>114</v>
      </c>
      <c r="G1361" s="269"/>
      <c r="H1361" s="237"/>
      <c r="I1361" s="262" t="s">
        <v>0</v>
      </c>
      <c r="J1361" s="263"/>
      <c r="K1361" s="264" t="s">
        <v>1</v>
      </c>
      <c r="L1361" s="265"/>
      <c r="M1361" s="21"/>
      <c r="N1361" s="262" t="s">
        <v>115</v>
      </c>
      <c r="O1361" s="263"/>
      <c r="P1361" s="264" t="s">
        <v>116</v>
      </c>
      <c r="Q1361" s="265"/>
      <c r="R1361" s="21"/>
      <c r="S1361" s="266" t="s">
        <v>117</v>
      </c>
      <c r="T1361" s="267"/>
      <c r="U1361" s="268" t="s">
        <v>118</v>
      </c>
      <c r="V1361" s="269"/>
      <c r="W1361" s="20"/>
      <c r="X1361" s="262" t="s">
        <v>119</v>
      </c>
      <c r="Y1361" s="263"/>
      <c r="Z1361" s="264" t="s">
        <v>120</v>
      </c>
      <c r="AA1361" s="265"/>
      <c r="AB1361" s="20"/>
      <c r="AC1361" s="262" t="s">
        <v>121</v>
      </c>
      <c r="AD1361" s="263"/>
      <c r="AE1361" s="264" t="s">
        <v>7</v>
      </c>
      <c r="AF1361" s="265"/>
      <c r="AG1361" s="20"/>
      <c r="AH1361" s="262" t="s">
        <v>122</v>
      </c>
      <c r="AI1361" s="263"/>
      <c r="AJ1361" s="264" t="s">
        <v>123</v>
      </c>
      <c r="AK1361" s="265"/>
      <c r="AL1361" s="20"/>
      <c r="AM1361" s="266" t="s">
        <v>124</v>
      </c>
      <c r="AN1361" s="267"/>
      <c r="AO1361" s="268" t="s">
        <v>125</v>
      </c>
      <c r="AP1361" s="269"/>
      <c r="AQ1361" s="21"/>
      <c r="AR1361" s="262" t="s">
        <v>126</v>
      </c>
      <c r="AS1361" s="263"/>
      <c r="AT1361" s="264" t="s">
        <v>2</v>
      </c>
      <c r="AU1361" s="265"/>
      <c r="AV1361" s="41"/>
      <c r="AW1361" s="262" t="s">
        <v>127</v>
      </c>
      <c r="AX1361" s="263"/>
      <c r="AY1361" s="264" t="s">
        <v>128</v>
      </c>
      <c r="AZ1361" s="265"/>
      <c r="BA1361" s="20"/>
      <c r="BB1361" s="262" t="s">
        <v>129</v>
      </c>
      <c r="BC1361" s="263"/>
      <c r="BD1361" s="264" t="s">
        <v>130</v>
      </c>
      <c r="BE1361" s="265"/>
      <c r="BF1361" s="41"/>
      <c r="BG1361" s="266" t="s">
        <v>131</v>
      </c>
      <c r="BH1361" s="267"/>
      <c r="BI1361" s="268" t="s">
        <v>132</v>
      </c>
      <c r="BJ1361" s="269"/>
      <c r="BK1361" s="41"/>
      <c r="BL1361" s="262" t="s">
        <v>133</v>
      </c>
      <c r="BM1361" s="263"/>
      <c r="BN1361" s="264" t="s">
        <v>134</v>
      </c>
      <c r="BO1361" s="265"/>
      <c r="BP1361" s="41"/>
      <c r="BQ1361" s="262" t="s">
        <v>135</v>
      </c>
      <c r="BR1361" s="263"/>
      <c r="BS1361" s="264" t="s">
        <v>136</v>
      </c>
      <c r="BT1361" s="265"/>
      <c r="BU1361" s="20"/>
      <c r="BV1361" s="262" t="s">
        <v>137</v>
      </c>
      <c r="BW1361" s="263"/>
      <c r="BX1361" s="264" t="s">
        <v>138</v>
      </c>
      <c r="BY1361" s="265"/>
      <c r="CA1361" s="27" t="s">
        <v>8</v>
      </c>
      <c r="CC1361" s="113" t="s">
        <v>74</v>
      </c>
      <c r="CD1361" s="13"/>
      <c r="CE1361" s="33"/>
      <c r="CF1361" s="33"/>
      <c r="CG1361" s="33"/>
      <c r="CH1361" s="33"/>
    </row>
    <row r="1362" spans="2:86" ht="18.600000000000001" customHeight="1" thickTop="1" thickBot="1">
      <c r="B1362" s="37">
        <v>3.9</v>
      </c>
      <c r="D1362" s="1">
        <v>1</v>
      </c>
      <c r="E1362" s="7">
        <v>0</v>
      </c>
      <c r="F1362" s="2">
        <v>0</v>
      </c>
      <c r="G1362" s="8">
        <v>0</v>
      </c>
      <c r="I1362" s="1">
        <v>1</v>
      </c>
      <c r="J1362" s="9">
        <v>0</v>
      </c>
      <c r="K1362" s="2">
        <v>0</v>
      </c>
      <c r="L1362" s="8">
        <f t="shared" ref="L1362:L1425" si="12955">IF(0=(1-$J$9*$K$9*$B1362^2),10^18,$B1362*$K$9/(1-$J$9*$K$9*$B1362^2))</f>
        <v>-1.8464258644885421</v>
      </c>
      <c r="N1362" s="1">
        <f t="shared" ref="N1362" si="12956">D1362*I1362+F1362*I1365-E1362*J1362-G1362*J1365</f>
        <v>1</v>
      </c>
      <c r="O1362" s="9">
        <f t="shared" ref="O1362" si="12957">(D1362*J1362+E1362*I1362+F1362*J1365+G1362*I1365)</f>
        <v>0</v>
      </c>
      <c r="P1362" s="2">
        <f t="shared" ref="P1362" si="12958">D1362*K1362+F1362*K1365-E1362*L1362-G1362*L1365</f>
        <v>0</v>
      </c>
      <c r="Q1362" s="8">
        <f t="shared" ref="Q1362" si="12959">(D1362*L1362+E1362*K1362+F1362*L1365+G1362*K1365)</f>
        <v>-1.8464258644885421</v>
      </c>
      <c r="S1362" s="1">
        <v>1</v>
      </c>
      <c r="T1362" s="7">
        <v>0</v>
      </c>
      <c r="U1362" s="2">
        <v>0</v>
      </c>
      <c r="V1362" s="8">
        <v>0</v>
      </c>
      <c r="X1362" s="1">
        <f t="shared" ref="X1362" si="12960">N1362*S1362+P1362*S1365-O1362*T1362-Q1362*T1365</f>
        <v>11.882963295105981</v>
      </c>
      <c r="Y1362" s="9">
        <f t="shared" ref="Y1362" si="12961">(N1362*T1362+O1362*S1362+P1362*T1365+Q1362*S1365)</f>
        <v>0</v>
      </c>
      <c r="Z1362" s="2">
        <f t="shared" ref="Z1362" si="12962">N1362*U1362+P1362*U1365-O1362*V1362-Q1362*V1365</f>
        <v>0</v>
      </c>
      <c r="AA1362" s="8">
        <f t="shared" ref="AA1362" si="12963">(N1362*V1362+O1362*U1362+P1362*V1365+Q1362*U1365)</f>
        <v>-1.8464258644885421</v>
      </c>
      <c r="AB1362" s="20"/>
      <c r="AC1362" s="1">
        <v>1</v>
      </c>
      <c r="AD1362" s="9">
        <v>0</v>
      </c>
      <c r="AE1362" s="2">
        <v>0</v>
      </c>
      <c r="AF1362" s="8">
        <f t="shared" ref="AF1362:AF1425" si="12964">IF(0=(1-$AE$9*$AD$9*$B1362^2),10^18,$B1362*$AE$9/(1-$AE$9*$AD$9*$B1362^2))</f>
        <v>-0.2786491611308255</v>
      </c>
      <c r="AH1362" s="1">
        <f t="shared" ref="AH1362" si="12965">X1362*AC1362+Z1362*AC1365-Y1362*AD1362-AA1362*AD1365</f>
        <v>11.882963295105981</v>
      </c>
      <c r="AI1362" s="9">
        <f t="shared" ref="AI1362" si="12966">(X1362*AD1362+Y1362*AC1362+Z1362*AD1365+AA1362*AC1365)</f>
        <v>0</v>
      </c>
      <c r="AJ1362" s="2">
        <f t="shared" ref="AJ1362" si="12967">X1362*AE1362+Z1362*AE1365-Y1362*AF1362-AA1362*AF1365</f>
        <v>0</v>
      </c>
      <c r="AK1362" s="8">
        <f t="shared" ref="AK1362" si="12968">(X1362*AF1362+Y1362*AE1362+Z1362*AF1365+AA1362*AE1365)</f>
        <v>-5.1576036184182135</v>
      </c>
      <c r="AM1362" s="1">
        <v>1</v>
      </c>
      <c r="AN1362" s="7">
        <v>0</v>
      </c>
      <c r="AO1362" s="2">
        <v>0</v>
      </c>
      <c r="AP1362" s="8">
        <v>0</v>
      </c>
      <c r="AR1362" s="1">
        <f t="shared" ref="AR1362" si="12969">AH1362*AM1362+AJ1362*AM1365-AI1362*AN1362-AK1362*AN1365</f>
        <v>37.58546831920367</v>
      </c>
      <c r="AS1362" s="9">
        <f t="shared" ref="AS1362" si="12970">(AH1362*AN1362+AI1362*AM1362+AJ1362*AN1365+AK1362*AM1365)</f>
        <v>0</v>
      </c>
      <c r="AT1362" s="2">
        <f t="shared" ref="AT1362" si="12971">AH1362*AO1362+AJ1362*AO1365-AI1362*AP1362-AK1362*AP1365</f>
        <v>0</v>
      </c>
      <c r="AU1362" s="8">
        <f t="shared" ref="AU1362" si="12972">(AH1362*AP1362+AI1362*AO1362+AJ1362*AP1365+AK1362*AO1365)</f>
        <v>-5.1576036184182135</v>
      </c>
      <c r="AV1362" s="20"/>
      <c r="AW1362" s="1">
        <v>1</v>
      </c>
      <c r="AX1362" s="9">
        <v>0</v>
      </c>
      <c r="AY1362" s="2">
        <v>0</v>
      </c>
      <c r="AZ1362" s="8">
        <f t="shared" ref="AZ1362:AZ1425" si="12973">IF(0=(1-$AX$9*$AY$9*$B1362^2),10^18,$B1362*$AY$9/(1-$AX$9*$AY$9*$B1362^2))</f>
        <v>-0.40694130776326115</v>
      </c>
      <c r="BB1362" s="1">
        <f t="shared" ref="BB1362" si="12974">AR1362*AW1362+AT1362*AW1365-AS1362*AX1362-AU1362*AX1365</f>
        <v>37.58546831920367</v>
      </c>
      <c r="BC1362" s="9">
        <f t="shared" ref="BC1362" si="12975">(AR1362*AX1362+AS1362*AW1362+AT1362*AX1365+AU1362*AW1365)</f>
        <v>0</v>
      </c>
      <c r="BD1362" s="2">
        <f t="shared" ref="BD1362" si="12976">AR1362*AY1362+AT1362*AY1365-AS1362*AZ1362-AU1362*AZ1365</f>
        <v>0</v>
      </c>
      <c r="BE1362" s="8">
        <f t="shared" ref="BE1362" si="12977">(AR1362*AZ1362+AS1362*AY1362+AT1362*AZ1365+AU1362*AY1365)</f>
        <v>-20.452683249129578</v>
      </c>
      <c r="BG1362" s="1">
        <v>1</v>
      </c>
      <c r="BH1362" s="7">
        <v>0</v>
      </c>
      <c r="BI1362" s="2">
        <v>0</v>
      </c>
      <c r="BJ1362" s="8">
        <v>0</v>
      </c>
      <c r="BK1362" s="20"/>
      <c r="BL1362" s="1">
        <f t="shared" ref="BL1362" si="12978">BB1362*BG1362+BD1362*BG1365-BC1362*BH1362-BE1362*BH1365</f>
        <v>104.26939678466574</v>
      </c>
      <c r="BM1362" s="9">
        <f t="shared" ref="BM1362" si="12979">(BB1362*BH1362+BC1362*BG1362+BD1362*BH1365+BE1362*BG1365)</f>
        <v>0</v>
      </c>
      <c r="BN1362" s="2">
        <f t="shared" ref="BN1362" si="12980">BB1362*BI1362+BD1362*BI1365-BC1362*BJ1362-BE1362*BJ1365</f>
        <v>0</v>
      </c>
      <c r="BO1362" s="8">
        <f t="shared" ref="BO1362" si="12981">(BB1362*BJ1362+BC1362*BI1362+BD1362*BJ1365+BE1362*BI1365)</f>
        <v>-20.452683249129578</v>
      </c>
      <c r="BP1362" s="20"/>
      <c r="BQ1362" s="16">
        <v>1</v>
      </c>
      <c r="BR1362" s="23">
        <v>0</v>
      </c>
      <c r="BS1362" s="14">
        <v>0</v>
      </c>
      <c r="BT1362" s="22">
        <v>0</v>
      </c>
      <c r="BV1362" s="1">
        <f t="shared" ref="BV1362" si="12982">BL1362*BQ1362+BN1362*BQ1365-BM1362*BR1362-BO1362*BR1365</f>
        <v>104.26939678466574</v>
      </c>
      <c r="BW1362" s="9">
        <f t="shared" ref="BW1362" si="12983">(BL1362*BR1362+BM1362*BQ1362+BN1362*BR1365+BO1362*BQ1365)</f>
        <v>-20.452683249129578</v>
      </c>
      <c r="BX1362" s="2">
        <f t="shared" ref="BX1362" si="12984">BL1362*BS1362+BN1362*BS1365-BM1362*BT1362-BO1362*BT1365</f>
        <v>0</v>
      </c>
      <c r="BY1362" s="8">
        <f t="shared" ref="BY1362" si="12985">(BL1362*BT1362+BM1362*BS1362+BN1362*BT1365+BO1362*BS1365)</f>
        <v>-20.452683249129578</v>
      </c>
      <c r="CA1362" s="28">
        <f t="shared" ref="CA1362" si="12986">20*LOG(((1+$BR$9)/$BR$9)/((BV1362+BV1365)^2+(BW1362+BW1365)^2)^0.5)</f>
        <v>-48.817735356892989</v>
      </c>
      <c r="CC1362" s="114">
        <f t="shared" ref="CC1362" si="12987">((BV1362^2+BW1362^2)^0.5)/((BV1365^2+BW1365^2)^0.5)</f>
        <v>0.19617315832649684</v>
      </c>
      <c r="CD1362" s="13"/>
      <c r="CE1362" s="33"/>
      <c r="CF1362" s="33"/>
      <c r="CG1362" s="33"/>
      <c r="CH1362" s="33"/>
    </row>
    <row r="1363" spans="2:86" ht="18.600000000000001" customHeight="1" thickBot="1">
      <c r="D1363" s="3"/>
      <c r="G1363" s="4"/>
      <c r="I1363" s="3"/>
      <c r="L1363" s="4"/>
      <c r="N1363" s="3"/>
      <c r="Q1363" s="4"/>
      <c r="S1363" s="3"/>
      <c r="V1363" s="4"/>
      <c r="X1363" s="3"/>
      <c r="AA1363" s="4"/>
      <c r="AC1363" s="3"/>
      <c r="AF1363" s="4"/>
      <c r="AH1363" s="3"/>
      <c r="AK1363" s="4"/>
      <c r="AM1363" s="3"/>
      <c r="AP1363" s="4"/>
      <c r="AR1363" s="3"/>
      <c r="AU1363" s="4"/>
      <c r="AW1363" s="3"/>
      <c r="AZ1363" s="4"/>
      <c r="BB1363" s="3"/>
      <c r="BE1363" s="4"/>
      <c r="BG1363" s="3"/>
      <c r="BJ1363" s="4"/>
      <c r="BL1363" s="3"/>
      <c r="BO1363" s="4"/>
      <c r="BQ1363" s="16"/>
      <c r="BR1363" s="14"/>
      <c r="BS1363" s="14"/>
      <c r="BT1363" s="17"/>
      <c r="BV1363" s="3"/>
      <c r="BY1363" s="4"/>
      <c r="CC1363" s="115"/>
      <c r="CD1363" s="13"/>
      <c r="CE1363" s="33"/>
      <c r="CF1363" s="33"/>
      <c r="CG1363" s="33"/>
      <c r="CH1363" s="33"/>
    </row>
    <row r="1364" spans="2:86" ht="18.600000000000001" customHeight="1" thickBot="1">
      <c r="D1364" s="271" t="s">
        <v>141</v>
      </c>
      <c r="E1364" s="272"/>
      <c r="F1364" s="273" t="s">
        <v>142</v>
      </c>
      <c r="G1364" s="274"/>
      <c r="H1364" s="237"/>
      <c r="I1364" s="271" t="s">
        <v>143</v>
      </c>
      <c r="J1364" s="272"/>
      <c r="K1364" s="273" t="s">
        <v>144</v>
      </c>
      <c r="L1364" s="274"/>
      <c r="N1364" s="262" t="s">
        <v>145</v>
      </c>
      <c r="O1364" s="263"/>
      <c r="P1364" s="264" t="s">
        <v>146</v>
      </c>
      <c r="Q1364" s="265"/>
      <c r="S1364" s="271" t="s">
        <v>147</v>
      </c>
      <c r="T1364" s="272"/>
      <c r="U1364" s="273" t="s">
        <v>148</v>
      </c>
      <c r="V1364" s="274"/>
      <c r="W1364" s="20"/>
      <c r="X1364" s="262" t="s">
        <v>149</v>
      </c>
      <c r="Y1364" s="263"/>
      <c r="Z1364" s="264" t="s">
        <v>150</v>
      </c>
      <c r="AA1364" s="265"/>
      <c r="AB1364" s="20"/>
      <c r="AC1364" s="271" t="s">
        <v>151</v>
      </c>
      <c r="AD1364" s="272"/>
      <c r="AE1364" s="273" t="s">
        <v>152</v>
      </c>
      <c r="AF1364" s="274"/>
      <c r="AG1364" s="20"/>
      <c r="AH1364" s="262" t="s">
        <v>153</v>
      </c>
      <c r="AI1364" s="263"/>
      <c r="AJ1364" s="264" t="s">
        <v>154</v>
      </c>
      <c r="AK1364" s="265"/>
      <c r="AL1364" s="20"/>
      <c r="AM1364" s="271" t="s">
        <v>155</v>
      </c>
      <c r="AN1364" s="272"/>
      <c r="AO1364" s="273" t="s">
        <v>156</v>
      </c>
      <c r="AP1364" s="274"/>
      <c r="AR1364" s="262" t="s">
        <v>157</v>
      </c>
      <c r="AS1364" s="263"/>
      <c r="AT1364" s="264" t="s">
        <v>158</v>
      </c>
      <c r="AU1364" s="265"/>
      <c r="AV1364" s="41"/>
      <c r="AW1364" s="271" t="s">
        <v>159</v>
      </c>
      <c r="AX1364" s="272"/>
      <c r="AY1364" s="273" t="s">
        <v>160</v>
      </c>
      <c r="AZ1364" s="274"/>
      <c r="BA1364" s="20"/>
      <c r="BB1364" s="262" t="s">
        <v>161</v>
      </c>
      <c r="BC1364" s="263"/>
      <c r="BD1364" s="264" t="s">
        <v>162</v>
      </c>
      <c r="BE1364" s="265"/>
      <c r="BF1364" s="41"/>
      <c r="BG1364" s="271" t="s">
        <v>163</v>
      </c>
      <c r="BH1364" s="272"/>
      <c r="BI1364" s="273" t="s">
        <v>164</v>
      </c>
      <c r="BJ1364" s="274"/>
      <c r="BK1364" s="41"/>
      <c r="BL1364" s="262" t="s">
        <v>165</v>
      </c>
      <c r="BM1364" s="263"/>
      <c r="BN1364" s="264" t="s">
        <v>166</v>
      </c>
      <c r="BO1364" s="265"/>
      <c r="BP1364" s="41"/>
      <c r="BQ1364" s="271" t="s">
        <v>167</v>
      </c>
      <c r="BR1364" s="272"/>
      <c r="BS1364" s="273" t="s">
        <v>168</v>
      </c>
      <c r="BT1364" s="274"/>
      <c r="BU1364" s="20"/>
      <c r="BV1364" s="262" t="s">
        <v>169</v>
      </c>
      <c r="BW1364" s="263"/>
      <c r="BX1364" s="264" t="s">
        <v>170</v>
      </c>
      <c r="BY1364" s="265"/>
      <c r="CA1364" s="55" t="s">
        <v>35</v>
      </c>
      <c r="CC1364" s="116" t="s">
        <v>75</v>
      </c>
      <c r="CD1364" s="13"/>
      <c r="CE1364" s="33"/>
      <c r="CF1364" s="33"/>
      <c r="CG1364" s="33"/>
      <c r="CH1364" s="33"/>
    </row>
    <row r="1365" spans="2:86" ht="18.600000000000001" customHeight="1" thickTop="1" thickBot="1">
      <c r="D1365" s="1">
        <v>0</v>
      </c>
      <c r="E1365" s="9">
        <f t="shared" ref="E1365" si="12988">$E$9*$B1362</f>
        <v>4.5895200000000003</v>
      </c>
      <c r="F1365" s="2">
        <v>1</v>
      </c>
      <c r="G1365" s="8">
        <v>0</v>
      </c>
      <c r="I1365" s="1">
        <v>0</v>
      </c>
      <c r="J1365" s="9">
        <v>0</v>
      </c>
      <c r="K1365" s="2">
        <v>1</v>
      </c>
      <c r="L1365" s="8">
        <v>0</v>
      </c>
      <c r="N1365" s="1">
        <f t="shared" ref="N1365" si="12989">D1365*I1362+F1365*I1365-E1365*J1362-G1365*J1365</f>
        <v>0</v>
      </c>
      <c r="O1365" s="9">
        <f t="shared" ref="O1365" si="12990">(D1365*J1362+E1365*I1362+F1365*J1365+G1365*I1365)</f>
        <v>4.5895200000000003</v>
      </c>
      <c r="P1365" s="2">
        <f t="shared" ref="P1365" si="12991">D1365*K1362+F1365*K1365-E1365*L1362-G1365*L1365</f>
        <v>9.4742084335874548</v>
      </c>
      <c r="Q1365" s="8">
        <f t="shared" ref="Q1365" si="12992">(D1365*L1362+E1365*K1362+F1365*L1365+G1365*K1365)</f>
        <v>0</v>
      </c>
      <c r="S1365" s="1">
        <v>0</v>
      </c>
      <c r="T1365" s="9">
        <f t="shared" ref="T1365" si="12993">$T$9*$B1362</f>
        <v>5.8940700000000001</v>
      </c>
      <c r="U1365" s="2">
        <v>1</v>
      </c>
      <c r="V1365" s="8">
        <v>0</v>
      </c>
      <c r="X1365" s="1">
        <f t="shared" ref="X1365" si="12994">N1365*S1362+P1365*S1365-O1365*T1362-Q1365*T1365</f>
        <v>0</v>
      </c>
      <c r="Y1365" s="9">
        <f t="shared" ref="Y1365" si="12995">(N1365*T1362+O1365*S1362+P1365*T1365+Q1365*S1365)</f>
        <v>60.431167702154809</v>
      </c>
      <c r="Z1365" s="2">
        <f t="shared" ref="Z1365" si="12996">N1365*U1362+P1365*U1365-O1365*V1362-Q1365*V1365</f>
        <v>9.4742084335874548</v>
      </c>
      <c r="AA1365" s="8">
        <f t="shared" ref="AA1365" si="12997">(N1365*V1362+O1365*U1362+P1365*V1365+Q1365*U1365)</f>
        <v>0</v>
      </c>
      <c r="AB1365" s="20"/>
      <c r="AC1365" s="1">
        <v>0</v>
      </c>
      <c r="AD1365" s="9">
        <v>0</v>
      </c>
      <c r="AE1365" s="2">
        <v>1</v>
      </c>
      <c r="AF1365" s="8">
        <v>0</v>
      </c>
      <c r="AH1365" s="1">
        <f t="shared" ref="AH1365" si="12998">X1365*AC1362+Z1365*AC1365-Y1365*AD1362-AA1365*AD1365</f>
        <v>0</v>
      </c>
      <c r="AI1365" s="9">
        <f t="shared" ref="AI1365" si="12999">(X1365*AD1362+Y1365*AC1362+Z1365*AD1365+AA1365*AC1365)</f>
        <v>60.431167702154809</v>
      </c>
      <c r="AJ1365" s="2">
        <f t="shared" ref="AJ1365" si="13000">X1365*AE1362+Z1365*AE1365-Y1365*AF1362-AA1365*AF1365</f>
        <v>26.313302619949127</v>
      </c>
      <c r="AK1365" s="8">
        <f t="shared" ref="AK1365" si="13001">(X1365*AF1362+Y1365*AE1362+Z1365*AF1365+AA1365*AE1365)</f>
        <v>0</v>
      </c>
      <c r="AM1365" s="1">
        <v>0</v>
      </c>
      <c r="AN1365" s="9">
        <f t="shared" ref="AN1365" si="13002">$AN$9*$B1362</f>
        <v>4.9834199999999997</v>
      </c>
      <c r="AO1365" s="2">
        <v>1</v>
      </c>
      <c r="AP1365" s="8">
        <v>0</v>
      </c>
      <c r="AR1365" s="1">
        <f t="shared" ref="AR1365" si="13003">AH1365*AM1362+AJ1365*AM1365-AI1365*AN1362-AK1365*AN1365</f>
        <v>0</v>
      </c>
      <c r="AS1365" s="9">
        <f t="shared" ref="AS1365" si="13004">(AH1365*AN1362+AI1365*AM1362+AJ1365*AN1365+AK1365*AM1365)</f>
        <v>191.56140624446169</v>
      </c>
      <c r="AT1365" s="2">
        <f t="shared" ref="AT1365" si="13005">AH1365*AO1362+AJ1365*AO1365-AI1365*AP1362-AK1365*AP1365</f>
        <v>26.313302619949127</v>
      </c>
      <c r="AU1365" s="8">
        <f t="shared" ref="AU1365" si="13006">(AH1365*AP1362+AI1365*AO1362+AJ1365*AP1365+AK1365*AO1365)</f>
        <v>0</v>
      </c>
      <c r="AV1365" s="20"/>
      <c r="AW1365" s="1">
        <v>0</v>
      </c>
      <c r="AX1365" s="9">
        <v>0</v>
      </c>
      <c r="AY1365" s="2">
        <v>1</v>
      </c>
      <c r="AZ1365" s="8">
        <v>0</v>
      </c>
      <c r="BB1365" s="1">
        <f t="shared" ref="BB1365" si="13007">AR1365*AW1362+AT1365*AW1365-AS1365*AX1362-AU1365*AX1365</f>
        <v>0</v>
      </c>
      <c r="BC1365" s="9">
        <f t="shared" ref="BC1365" si="13008">(AR1365*AX1362+AS1365*AW1362+AT1365*AX1365+AU1365*AW1365)</f>
        <v>191.56140624446169</v>
      </c>
      <c r="BD1365" s="2">
        <f t="shared" ref="BD1365" si="13009">AR1365*AY1362+AT1365*AY1365-AS1365*AZ1362-AU1365*AZ1365</f>
        <v>104.2675517940397</v>
      </c>
      <c r="BE1365" s="8">
        <f t="shared" ref="BE1365" si="13010">(AR1365*AZ1362+AS1365*AY1362+AT1365*AZ1365+AU1365*AY1365)</f>
        <v>0</v>
      </c>
      <c r="BG1365" s="1">
        <v>0</v>
      </c>
      <c r="BH1365" s="9">
        <f t="shared" ref="BH1365" si="13011">$BH$9*$B1362</f>
        <v>3.2603999999999997</v>
      </c>
      <c r="BI1365" s="2">
        <v>1</v>
      </c>
      <c r="BJ1365" s="8">
        <v>0</v>
      </c>
      <c r="BK1365" s="20"/>
      <c r="BL1365" s="1">
        <f t="shared" ref="BL1365" si="13012">BB1365*BG1362+BD1365*BG1365-BC1365*BH1362-BE1365*BH1365</f>
        <v>0</v>
      </c>
      <c r="BM1365" s="9">
        <f t="shared" ref="BM1365" si="13013">(BB1365*BH1362+BC1365*BG1362+BD1365*BH1365+BE1365*BG1365)</f>
        <v>531.51533211374874</v>
      </c>
      <c r="BN1365" s="2">
        <f t="shared" ref="BN1365" si="13014">BB1365*BI1362+BD1365*BI1365-BC1365*BJ1362-BE1365*BJ1365</f>
        <v>104.2675517940397</v>
      </c>
      <c r="BO1365" s="8">
        <f t="shared" ref="BO1365" si="13015">(BB1365*BJ1362+BC1365*BI1362+BD1365*BJ1365+BE1365*BI1365)</f>
        <v>0</v>
      </c>
      <c r="BP1365" s="20"/>
      <c r="BQ1365" s="18">
        <f t="shared" ref="BQ1365:BQ1428" si="13016">1/$BR$9</f>
        <v>1</v>
      </c>
      <c r="BR1365" s="25">
        <v>0</v>
      </c>
      <c r="BS1365" s="19">
        <v>1</v>
      </c>
      <c r="BT1365" s="24">
        <v>0</v>
      </c>
      <c r="BV1365" s="1">
        <f t="shared" ref="BV1365" si="13017">BL1365*BQ1362+BN1365*BQ1365-BM1365*BR1362-BO1365*BR1365</f>
        <v>104.2675517940397</v>
      </c>
      <c r="BW1365" s="9">
        <f t="shared" ref="BW1365" si="13018">(BL1365*BR1362+BM1365*BQ1362+BN1365*BR1365+BO1365*BQ1365)</f>
        <v>531.51533211374874</v>
      </c>
      <c r="BX1365" s="2">
        <f t="shared" ref="BX1365" si="13019">BL1365*BS1362+BN1365*BS1365-BM1365*BT1362-BO1365*BT1365</f>
        <v>104.2675517940397</v>
      </c>
      <c r="BY1365" s="8">
        <f t="shared" ref="BY1365" si="13020">(BL1365*BT1362+BM1365*BS1362+BN1365*BT1365+BO1365*BS1365)</f>
        <v>0</v>
      </c>
      <c r="CA1365" s="56">
        <f t="shared" ref="CA1365" si="13021">(180/PI())*ATAN(-1*(BW1362+BW1365)/(BV1362+BV1365))</f>
        <v>-67.802292657438045</v>
      </c>
      <c r="CC1365" s="117">
        <f t="shared" ref="CC1365" si="13022">20*LOG(((1-(10^(CA1362/20)^2)*(1-((1-CC1362)/(1+CC1362))^2))^0.5))</f>
        <v>-3.1269706792848324E-5</v>
      </c>
      <c r="CD1365" s="13"/>
      <c r="CE1365" s="33"/>
      <c r="CF1365" s="33"/>
      <c r="CG1365" s="33"/>
      <c r="CH1365" s="33"/>
    </row>
    <row r="1366" spans="2:86" ht="18.600000000000001" customHeight="1"/>
    <row r="1367" spans="2:86" ht="18.600000000000001" customHeight="1" thickBot="1">
      <c r="E1367" s="6" t="s">
        <v>3</v>
      </c>
      <c r="J1367" s="6" t="s">
        <v>5</v>
      </c>
      <c r="O1367" s="6" t="s">
        <v>10</v>
      </c>
      <c r="T1367" s="6" t="s">
        <v>6</v>
      </c>
      <c r="Y1367" s="6" t="s">
        <v>11</v>
      </c>
      <c r="AD1367" s="6" t="s">
        <v>12</v>
      </c>
      <c r="AI1367" s="6" t="s">
        <v>13</v>
      </c>
      <c r="AN1367" s="6" t="s">
        <v>14</v>
      </c>
      <c r="AS1367" s="6" t="s">
        <v>15</v>
      </c>
      <c r="AX1367" s="6" t="s">
        <v>19</v>
      </c>
      <c r="BC1367" s="6" t="s">
        <v>17</v>
      </c>
      <c r="BH1367" s="6" t="s">
        <v>20</v>
      </c>
      <c r="BM1367" s="6" t="s">
        <v>18</v>
      </c>
      <c r="BQ1367" s="26" t="s">
        <v>16</v>
      </c>
      <c r="BR1367" s="26"/>
      <c r="BS1367" s="21"/>
      <c r="BT1367" s="21"/>
      <c r="BU1367" s="21"/>
      <c r="BV1367" s="21"/>
      <c r="BW1367" s="26" t="s">
        <v>21</v>
      </c>
      <c r="BX1367" s="21"/>
      <c r="BY1367" s="21"/>
    </row>
    <row r="1368" spans="2:86" ht="18.600000000000001" customHeight="1" thickBot="1">
      <c r="B1368" s="11"/>
      <c r="D1368" s="266" t="s">
        <v>113</v>
      </c>
      <c r="E1368" s="267"/>
      <c r="F1368" s="268" t="s">
        <v>114</v>
      </c>
      <c r="G1368" s="269"/>
      <c r="H1368" s="237"/>
      <c r="I1368" s="262" t="s">
        <v>0</v>
      </c>
      <c r="J1368" s="263"/>
      <c r="K1368" s="264" t="s">
        <v>1</v>
      </c>
      <c r="L1368" s="265"/>
      <c r="M1368" s="21"/>
      <c r="N1368" s="262" t="s">
        <v>115</v>
      </c>
      <c r="O1368" s="263"/>
      <c r="P1368" s="264" t="s">
        <v>116</v>
      </c>
      <c r="Q1368" s="265"/>
      <c r="R1368" s="21"/>
      <c r="S1368" s="266" t="s">
        <v>117</v>
      </c>
      <c r="T1368" s="267"/>
      <c r="U1368" s="268" t="s">
        <v>118</v>
      </c>
      <c r="V1368" s="269"/>
      <c r="W1368" s="20"/>
      <c r="X1368" s="262" t="s">
        <v>119</v>
      </c>
      <c r="Y1368" s="263"/>
      <c r="Z1368" s="264" t="s">
        <v>120</v>
      </c>
      <c r="AA1368" s="265"/>
      <c r="AB1368" s="20"/>
      <c r="AC1368" s="262" t="s">
        <v>121</v>
      </c>
      <c r="AD1368" s="263"/>
      <c r="AE1368" s="264" t="s">
        <v>7</v>
      </c>
      <c r="AF1368" s="265"/>
      <c r="AG1368" s="20"/>
      <c r="AH1368" s="262" t="s">
        <v>122</v>
      </c>
      <c r="AI1368" s="263"/>
      <c r="AJ1368" s="264" t="s">
        <v>123</v>
      </c>
      <c r="AK1368" s="265"/>
      <c r="AL1368" s="20"/>
      <c r="AM1368" s="266" t="s">
        <v>124</v>
      </c>
      <c r="AN1368" s="267"/>
      <c r="AO1368" s="268" t="s">
        <v>125</v>
      </c>
      <c r="AP1368" s="269"/>
      <c r="AQ1368" s="21"/>
      <c r="AR1368" s="262" t="s">
        <v>126</v>
      </c>
      <c r="AS1368" s="263"/>
      <c r="AT1368" s="264" t="s">
        <v>2</v>
      </c>
      <c r="AU1368" s="265"/>
      <c r="AV1368" s="41"/>
      <c r="AW1368" s="262" t="s">
        <v>127</v>
      </c>
      <c r="AX1368" s="263"/>
      <c r="AY1368" s="264" t="s">
        <v>128</v>
      </c>
      <c r="AZ1368" s="265"/>
      <c r="BA1368" s="20"/>
      <c r="BB1368" s="262" t="s">
        <v>129</v>
      </c>
      <c r="BC1368" s="263"/>
      <c r="BD1368" s="264" t="s">
        <v>130</v>
      </c>
      <c r="BE1368" s="265"/>
      <c r="BF1368" s="41"/>
      <c r="BG1368" s="266" t="s">
        <v>131</v>
      </c>
      <c r="BH1368" s="267"/>
      <c r="BI1368" s="268" t="s">
        <v>132</v>
      </c>
      <c r="BJ1368" s="269"/>
      <c r="BK1368" s="41"/>
      <c r="BL1368" s="262" t="s">
        <v>133</v>
      </c>
      <c r="BM1368" s="263"/>
      <c r="BN1368" s="264" t="s">
        <v>134</v>
      </c>
      <c r="BO1368" s="265"/>
      <c r="BP1368" s="41"/>
      <c r="BQ1368" s="262" t="s">
        <v>135</v>
      </c>
      <c r="BR1368" s="263"/>
      <c r="BS1368" s="264" t="s">
        <v>136</v>
      </c>
      <c r="BT1368" s="265"/>
      <c r="BU1368" s="20"/>
      <c r="BV1368" s="262" t="s">
        <v>137</v>
      </c>
      <c r="BW1368" s="263"/>
      <c r="BX1368" s="264" t="s">
        <v>138</v>
      </c>
      <c r="BY1368" s="265"/>
      <c r="CA1368" s="27" t="s">
        <v>8</v>
      </c>
      <c r="CC1368" s="113" t="s">
        <v>74</v>
      </c>
      <c r="CD1368" s="13"/>
      <c r="CE1368" s="33"/>
      <c r="CF1368" s="33"/>
      <c r="CG1368" s="33"/>
      <c r="CH1368" s="33"/>
    </row>
    <row r="1369" spans="2:86" ht="18.600000000000001" customHeight="1" thickTop="1" thickBot="1">
      <c r="B1369" s="37">
        <v>3.92</v>
      </c>
      <c r="D1369" s="1">
        <v>1</v>
      </c>
      <c r="E1369" s="7">
        <v>0</v>
      </c>
      <c r="F1369" s="2">
        <v>0</v>
      </c>
      <c r="G1369" s="8">
        <v>0</v>
      </c>
      <c r="I1369" s="1">
        <v>1</v>
      </c>
      <c r="J1369" s="9">
        <v>0</v>
      </c>
      <c r="K1369" s="2">
        <v>0</v>
      </c>
      <c r="L1369" s="8">
        <f t="shared" ref="L1369:L1432" si="13023">IF(0=(1-$J$9*$K$9*$B1369^2),10^18,$B1369*$K$9/(1-$J$9*$K$9*$B1369^2))</f>
        <v>-1.8296256828218662</v>
      </c>
      <c r="N1369" s="1">
        <f t="shared" ref="N1369" si="13024">D1369*I1369+F1369*I1372-E1369*J1369-G1369*J1372</f>
        <v>1</v>
      </c>
      <c r="O1369" s="9">
        <f t="shared" ref="O1369" si="13025">(D1369*J1369+E1369*I1369+F1369*J1372+G1369*I1372)</f>
        <v>0</v>
      </c>
      <c r="P1369" s="2">
        <f t="shared" ref="P1369" si="13026">D1369*K1369+F1369*K1372-E1369*L1369-G1369*L1372</f>
        <v>0</v>
      </c>
      <c r="Q1369" s="8">
        <f t="shared" ref="Q1369" si="13027">(D1369*L1369+E1369*K1369+F1369*L1372+G1369*K1372)</f>
        <v>-1.8296256828218662</v>
      </c>
      <c r="S1369" s="1">
        <v>1</v>
      </c>
      <c r="T1369" s="7">
        <v>0</v>
      </c>
      <c r="U1369" s="2">
        <v>0</v>
      </c>
      <c r="V1369" s="8">
        <v>0</v>
      </c>
      <c r="X1369" s="1">
        <f t="shared" ref="X1369" si="13028">N1369*S1369+P1369*S1372-O1369*T1369-Q1369*T1372</f>
        <v>11.83924411423885</v>
      </c>
      <c r="Y1369" s="9">
        <f t="shared" ref="Y1369" si="13029">(N1369*T1369+O1369*S1369+P1369*T1372+Q1369*S1372)</f>
        <v>0</v>
      </c>
      <c r="Z1369" s="2">
        <f t="shared" ref="Z1369" si="13030">N1369*U1369+P1369*U1372-O1369*V1369-Q1369*V1372</f>
        <v>0</v>
      </c>
      <c r="AA1369" s="8">
        <f t="shared" ref="AA1369" si="13031">(N1369*V1369+O1369*U1369+P1369*V1372+Q1369*U1372)</f>
        <v>-1.8296256828218662</v>
      </c>
      <c r="AB1369" s="20"/>
      <c r="AC1369" s="1">
        <v>1</v>
      </c>
      <c r="AD1369" s="9">
        <v>0</v>
      </c>
      <c r="AE1369" s="2">
        <v>0</v>
      </c>
      <c r="AF1369" s="8">
        <f t="shared" ref="AF1369:AF1432" si="13032">IF(0=(1-$AE$9*$AD$9*$B1369^2),10^18,$B1369*$AE$9/(1-$AE$9*$AD$9*$B1369^2))</f>
        <v>-0.27694930586255362</v>
      </c>
      <c r="AH1369" s="1">
        <f t="shared" ref="AH1369" si="13033">X1369*AC1369+Z1369*AC1372-Y1369*AD1369-AA1369*AD1372</f>
        <v>11.83924411423885</v>
      </c>
      <c r="AI1369" s="9">
        <f t="shared" ref="AI1369" si="13034">(X1369*AD1369+Y1369*AC1369+Z1369*AD1372+AA1369*AC1372)</f>
        <v>0</v>
      </c>
      <c r="AJ1369" s="2">
        <f t="shared" ref="AJ1369" si="13035">X1369*AE1369+Z1369*AE1372-Y1369*AF1369-AA1369*AF1372</f>
        <v>0</v>
      </c>
      <c r="AK1369" s="8">
        <f t="shared" ref="AK1369" si="13036">(X1369*AF1369+Y1369*AE1369+Z1369*AF1372+AA1369*AE1372)</f>
        <v>-5.1084961221976393</v>
      </c>
      <c r="AM1369" s="1">
        <v>1</v>
      </c>
      <c r="AN1369" s="7">
        <v>0</v>
      </c>
      <c r="AO1369" s="2">
        <v>0</v>
      </c>
      <c r="AP1369" s="8">
        <v>0</v>
      </c>
      <c r="AR1369" s="1">
        <f t="shared" ref="AR1369" si="13037">AH1369*AM1369+AJ1369*AM1372-AI1369*AN1369-AK1369*AN1372</f>
        <v>37.427578586419891</v>
      </c>
      <c r="AS1369" s="9">
        <f t="shared" ref="AS1369" si="13038">(AH1369*AN1369+AI1369*AM1369+AJ1369*AN1372+AK1369*AM1372)</f>
        <v>0</v>
      </c>
      <c r="AT1369" s="2">
        <f t="shared" ref="AT1369" si="13039">AH1369*AO1369+AJ1369*AO1372-AI1369*AP1369-AK1369*AP1372</f>
        <v>0</v>
      </c>
      <c r="AU1369" s="8">
        <f t="shared" ref="AU1369" si="13040">(AH1369*AP1369+AI1369*AO1369+AJ1369*AP1372+AK1369*AO1372)</f>
        <v>-5.1084961221976393</v>
      </c>
      <c r="AV1369" s="20"/>
      <c r="AW1369" s="1">
        <v>1</v>
      </c>
      <c r="AX1369" s="9">
        <v>0</v>
      </c>
      <c r="AY1369" s="2">
        <v>0</v>
      </c>
      <c r="AZ1369" s="8">
        <f t="shared" ref="AZ1369:AZ1432" si="13041">IF(0=(1-$AX$9*$AY$9*$B1369^2),10^18,$B1369*$AY$9/(1-$AX$9*$AY$9*$B1369^2))</f>
        <v>-0.40432945845186247</v>
      </c>
      <c r="BB1369" s="1">
        <f t="shared" ref="BB1369" si="13042">AR1369*AW1369+AT1369*AW1372-AS1369*AX1369-AU1369*AX1372</f>
        <v>37.427578586419891</v>
      </c>
      <c r="BC1369" s="9">
        <f t="shared" ref="BC1369" si="13043">(AR1369*AX1369+AS1369*AW1369+AT1369*AX1372+AU1369*AW1372)</f>
        <v>0</v>
      </c>
      <c r="BD1369" s="2">
        <f t="shared" ref="BD1369" si="13044">AR1369*AY1369+AT1369*AY1372-AS1369*AZ1369-AU1369*AZ1372</f>
        <v>0</v>
      </c>
      <c r="BE1369" s="8">
        <f t="shared" ref="BE1369" si="13045">(AR1369*AZ1369+AS1369*AY1369+AT1369*AZ1372+AU1369*AY1372)</f>
        <v>-20.241568703209317</v>
      </c>
      <c r="BG1369" s="1">
        <v>1</v>
      </c>
      <c r="BH1369" s="7">
        <v>0</v>
      </c>
      <c r="BI1369" s="2">
        <v>0</v>
      </c>
      <c r="BJ1369" s="8">
        <v>0</v>
      </c>
      <c r="BK1369" s="20"/>
      <c r="BL1369" s="1">
        <f t="shared" ref="BL1369" si="13046">BB1369*BG1369+BD1369*BG1372-BC1369*BH1369-BE1369*BH1372</f>
        <v>103.7616282150812</v>
      </c>
      <c r="BM1369" s="9">
        <f t="shared" ref="BM1369" si="13047">(BB1369*BH1369+BC1369*BG1369+BD1369*BH1372+BE1369*BG1372)</f>
        <v>0</v>
      </c>
      <c r="BN1369" s="2">
        <f t="shared" ref="BN1369" si="13048">BB1369*BI1369+BD1369*BI1372-BC1369*BJ1369-BE1369*BJ1372</f>
        <v>0</v>
      </c>
      <c r="BO1369" s="8">
        <f t="shared" ref="BO1369" si="13049">(BB1369*BJ1369+BC1369*BI1369+BD1369*BJ1372+BE1369*BI1372)</f>
        <v>-20.241568703209317</v>
      </c>
      <c r="BP1369" s="20"/>
      <c r="BQ1369" s="16">
        <v>1</v>
      </c>
      <c r="BR1369" s="23">
        <v>0</v>
      </c>
      <c r="BS1369" s="14">
        <v>0</v>
      </c>
      <c r="BT1369" s="22">
        <v>0</v>
      </c>
      <c r="BV1369" s="1">
        <f t="shared" ref="BV1369" si="13050">BL1369*BQ1369+BN1369*BQ1372-BM1369*BR1369-BO1369*BR1372</f>
        <v>103.7616282150812</v>
      </c>
      <c r="BW1369" s="9">
        <f t="shared" ref="BW1369" si="13051">(BL1369*BR1369+BM1369*BQ1369+BN1369*BR1372+BO1369*BQ1372)</f>
        <v>-20.241568703209317</v>
      </c>
      <c r="BX1369" s="2">
        <f t="shared" ref="BX1369" si="13052">BL1369*BS1369+BN1369*BS1372-BM1369*BT1369-BO1369*BT1372</f>
        <v>0</v>
      </c>
      <c r="BY1369" s="8">
        <f t="shared" ref="BY1369" si="13053">(BL1369*BT1369+BM1369*BS1369+BN1369*BT1372+BO1369*BS1372)</f>
        <v>-20.241568703209317</v>
      </c>
      <c r="CA1369" s="28">
        <f t="shared" ref="CA1369" si="13054">20*LOG(((1+$BR$9)/$BR$9)/((BV1369+BV1372)^2+(BW1369+BW1372)^2)^0.5)</f>
        <v>-48.819529326353887</v>
      </c>
      <c r="CC1369" s="114">
        <f t="shared" ref="CC1369" si="13055">((BV1369^2+BW1369^2)^0.5)/((BV1372^2+BW1372^2)^0.5)</f>
        <v>0.19509849694745943</v>
      </c>
      <c r="CD1369" s="13"/>
      <c r="CE1369" s="33"/>
      <c r="CF1369" s="33"/>
      <c r="CG1369" s="33"/>
      <c r="CH1369" s="33"/>
    </row>
    <row r="1370" spans="2:86" ht="18.600000000000001" customHeight="1" thickBot="1">
      <c r="D1370" s="3"/>
      <c r="G1370" s="4"/>
      <c r="I1370" s="3"/>
      <c r="L1370" s="4"/>
      <c r="N1370" s="3"/>
      <c r="Q1370" s="4"/>
      <c r="S1370" s="3"/>
      <c r="V1370" s="4"/>
      <c r="X1370" s="3"/>
      <c r="AA1370" s="4"/>
      <c r="AC1370" s="3"/>
      <c r="AF1370" s="4"/>
      <c r="AH1370" s="3"/>
      <c r="AK1370" s="4"/>
      <c r="AM1370" s="3"/>
      <c r="AP1370" s="4"/>
      <c r="AR1370" s="3"/>
      <c r="AU1370" s="4"/>
      <c r="AW1370" s="3"/>
      <c r="AZ1370" s="4"/>
      <c r="BB1370" s="3"/>
      <c r="BE1370" s="4"/>
      <c r="BG1370" s="3"/>
      <c r="BJ1370" s="4"/>
      <c r="BL1370" s="3"/>
      <c r="BO1370" s="4"/>
      <c r="BQ1370" s="16"/>
      <c r="BR1370" s="14"/>
      <c r="BS1370" s="14"/>
      <c r="BT1370" s="17"/>
      <c r="BV1370" s="3"/>
      <c r="BY1370" s="4"/>
      <c r="CC1370" s="115"/>
      <c r="CD1370" s="13"/>
      <c r="CE1370" s="33"/>
      <c r="CF1370" s="33"/>
      <c r="CG1370" s="33"/>
      <c r="CH1370" s="33"/>
    </row>
    <row r="1371" spans="2:86" ht="18.600000000000001" customHeight="1" thickBot="1">
      <c r="D1371" s="271" t="s">
        <v>141</v>
      </c>
      <c r="E1371" s="272"/>
      <c r="F1371" s="273" t="s">
        <v>142</v>
      </c>
      <c r="G1371" s="274"/>
      <c r="H1371" s="237"/>
      <c r="I1371" s="271" t="s">
        <v>143</v>
      </c>
      <c r="J1371" s="272"/>
      <c r="K1371" s="273" t="s">
        <v>144</v>
      </c>
      <c r="L1371" s="274"/>
      <c r="N1371" s="262" t="s">
        <v>145</v>
      </c>
      <c r="O1371" s="263"/>
      <c r="P1371" s="264" t="s">
        <v>146</v>
      </c>
      <c r="Q1371" s="265"/>
      <c r="S1371" s="271" t="s">
        <v>147</v>
      </c>
      <c r="T1371" s="272"/>
      <c r="U1371" s="273" t="s">
        <v>148</v>
      </c>
      <c r="V1371" s="274"/>
      <c r="W1371" s="20"/>
      <c r="X1371" s="262" t="s">
        <v>149</v>
      </c>
      <c r="Y1371" s="263"/>
      <c r="Z1371" s="264" t="s">
        <v>150</v>
      </c>
      <c r="AA1371" s="265"/>
      <c r="AB1371" s="20"/>
      <c r="AC1371" s="271" t="s">
        <v>151</v>
      </c>
      <c r="AD1371" s="272"/>
      <c r="AE1371" s="273" t="s">
        <v>152</v>
      </c>
      <c r="AF1371" s="274"/>
      <c r="AG1371" s="20"/>
      <c r="AH1371" s="262" t="s">
        <v>153</v>
      </c>
      <c r="AI1371" s="263"/>
      <c r="AJ1371" s="264" t="s">
        <v>154</v>
      </c>
      <c r="AK1371" s="265"/>
      <c r="AL1371" s="20"/>
      <c r="AM1371" s="271" t="s">
        <v>155</v>
      </c>
      <c r="AN1371" s="272"/>
      <c r="AO1371" s="273" t="s">
        <v>156</v>
      </c>
      <c r="AP1371" s="274"/>
      <c r="AR1371" s="262" t="s">
        <v>157</v>
      </c>
      <c r="AS1371" s="263"/>
      <c r="AT1371" s="264" t="s">
        <v>158</v>
      </c>
      <c r="AU1371" s="265"/>
      <c r="AV1371" s="41"/>
      <c r="AW1371" s="271" t="s">
        <v>159</v>
      </c>
      <c r="AX1371" s="272"/>
      <c r="AY1371" s="273" t="s">
        <v>160</v>
      </c>
      <c r="AZ1371" s="274"/>
      <c r="BA1371" s="20"/>
      <c r="BB1371" s="262" t="s">
        <v>161</v>
      </c>
      <c r="BC1371" s="263"/>
      <c r="BD1371" s="264" t="s">
        <v>162</v>
      </c>
      <c r="BE1371" s="265"/>
      <c r="BF1371" s="41"/>
      <c r="BG1371" s="271" t="s">
        <v>163</v>
      </c>
      <c r="BH1371" s="272"/>
      <c r="BI1371" s="273" t="s">
        <v>164</v>
      </c>
      <c r="BJ1371" s="274"/>
      <c r="BK1371" s="41"/>
      <c r="BL1371" s="262" t="s">
        <v>165</v>
      </c>
      <c r="BM1371" s="263"/>
      <c r="BN1371" s="264" t="s">
        <v>166</v>
      </c>
      <c r="BO1371" s="265"/>
      <c r="BP1371" s="41"/>
      <c r="BQ1371" s="271" t="s">
        <v>167</v>
      </c>
      <c r="BR1371" s="272"/>
      <c r="BS1371" s="273" t="s">
        <v>168</v>
      </c>
      <c r="BT1371" s="274"/>
      <c r="BU1371" s="20"/>
      <c r="BV1371" s="262" t="s">
        <v>169</v>
      </c>
      <c r="BW1371" s="263"/>
      <c r="BX1371" s="264" t="s">
        <v>170</v>
      </c>
      <c r="BY1371" s="265"/>
      <c r="CA1371" s="55" t="s">
        <v>35</v>
      </c>
      <c r="CC1371" s="116" t="s">
        <v>75</v>
      </c>
      <c r="CD1371" s="13"/>
      <c r="CE1371" s="33"/>
      <c r="CF1371" s="33"/>
      <c r="CG1371" s="33"/>
      <c r="CH1371" s="33"/>
    </row>
    <row r="1372" spans="2:86" ht="18.600000000000001" customHeight="1" thickTop="1" thickBot="1">
      <c r="D1372" s="1">
        <v>0</v>
      </c>
      <c r="E1372" s="9">
        <f t="shared" ref="E1372" si="13056">$E$9*$B1369</f>
        <v>4.6130560000000003</v>
      </c>
      <c r="F1372" s="2">
        <v>1</v>
      </c>
      <c r="G1372" s="8">
        <v>0</v>
      </c>
      <c r="I1372" s="1">
        <v>0</v>
      </c>
      <c r="J1372" s="9">
        <v>0</v>
      </c>
      <c r="K1372" s="2">
        <v>1</v>
      </c>
      <c r="L1372" s="8">
        <v>0</v>
      </c>
      <c r="N1372" s="1">
        <f t="shared" ref="N1372" si="13057">D1372*I1369+F1372*I1372-E1372*J1369-G1372*J1372</f>
        <v>0</v>
      </c>
      <c r="O1372" s="9">
        <f t="shared" ref="O1372" si="13058">(D1372*J1369+E1372*I1369+F1372*J1372+G1372*I1372)</f>
        <v>4.6130560000000003</v>
      </c>
      <c r="P1372" s="2">
        <f t="shared" ref="P1372" si="13059">D1372*K1369+F1372*K1372-E1372*L1369-G1372*L1372</f>
        <v>9.4401657338955065</v>
      </c>
      <c r="Q1372" s="8">
        <f t="shared" ref="Q1372" si="13060">(D1372*L1369+E1372*K1369+F1372*L1372+G1372*K1372)</f>
        <v>0</v>
      </c>
      <c r="S1372" s="1">
        <v>0</v>
      </c>
      <c r="T1372" s="9">
        <f t="shared" ref="T1372" si="13061">$T$9*$B1369</f>
        <v>5.924296</v>
      </c>
      <c r="U1372" s="2">
        <v>1</v>
      </c>
      <c r="V1372" s="8">
        <v>0</v>
      </c>
      <c r="X1372" s="1">
        <f t="shared" ref="X1372" si="13062">N1372*S1369+P1372*S1372-O1372*T1369-Q1372*T1372</f>
        <v>0</v>
      </c>
      <c r="Y1372" s="9">
        <f t="shared" ref="Y1372" si="13063">(N1372*T1369+O1372*S1369+P1372*T1372+Q1372*S1372)</f>
        <v>60.539392096654211</v>
      </c>
      <c r="Z1372" s="2">
        <f t="shared" ref="Z1372" si="13064">N1372*U1369+P1372*U1372-O1372*V1369-Q1372*V1372</f>
        <v>9.4401657338955065</v>
      </c>
      <c r="AA1372" s="8">
        <f t="shared" ref="AA1372" si="13065">(N1372*V1369+O1372*U1369+P1372*V1372+Q1372*U1372)</f>
        <v>0</v>
      </c>
      <c r="AB1372" s="20"/>
      <c r="AC1372" s="1">
        <v>0</v>
      </c>
      <c r="AD1372" s="9">
        <v>0</v>
      </c>
      <c r="AE1372" s="2">
        <v>1</v>
      </c>
      <c r="AF1372" s="8">
        <v>0</v>
      </c>
      <c r="AH1372" s="1">
        <f t="shared" ref="AH1372" si="13066">X1372*AC1369+Z1372*AC1372-Y1372*AD1369-AA1372*AD1372</f>
        <v>0</v>
      </c>
      <c r="AI1372" s="9">
        <f t="shared" ref="AI1372" si="13067">(X1372*AD1369+Y1372*AC1369+Z1372*AD1372+AA1372*AC1372)</f>
        <v>60.539392096654211</v>
      </c>
      <c r="AJ1372" s="2">
        <f t="shared" ref="AJ1372" si="13068">X1372*AE1369+Z1372*AE1372-Y1372*AF1369-AA1372*AF1372</f>
        <v>26.206508352404853</v>
      </c>
      <c r="AK1372" s="8">
        <f t="shared" ref="AK1372" si="13069">(X1372*AF1369+Y1372*AE1369+Z1372*AF1372+AA1372*AE1372)</f>
        <v>0</v>
      </c>
      <c r="AM1372" s="1">
        <v>0</v>
      </c>
      <c r="AN1372" s="9">
        <f t="shared" ref="AN1372" si="13070">$AN$9*$B1369</f>
        <v>5.0089759999999997</v>
      </c>
      <c r="AO1372" s="2">
        <v>1</v>
      </c>
      <c r="AP1372" s="8">
        <v>0</v>
      </c>
      <c r="AR1372" s="1">
        <f t="shared" ref="AR1372" si="13071">AH1372*AM1369+AJ1372*AM1372-AI1372*AN1369-AK1372*AN1372</f>
        <v>0</v>
      </c>
      <c r="AS1372" s="9">
        <f t="shared" ref="AS1372" si="13072">(AH1372*AN1369+AI1372*AM1369+AJ1372*AN1372+AK1372*AM1372)</f>
        <v>191.80716347764965</v>
      </c>
      <c r="AT1372" s="2">
        <f t="shared" ref="AT1372" si="13073">AH1372*AO1369+AJ1372*AO1372-AI1372*AP1369-AK1372*AP1372</f>
        <v>26.206508352404853</v>
      </c>
      <c r="AU1372" s="8">
        <f t="shared" ref="AU1372" si="13074">(AH1372*AP1369+AI1372*AO1369+AJ1372*AP1372+AK1372*AO1372)</f>
        <v>0</v>
      </c>
      <c r="AV1372" s="20"/>
      <c r="AW1372" s="1">
        <v>0</v>
      </c>
      <c r="AX1372" s="9">
        <v>0</v>
      </c>
      <c r="AY1372" s="2">
        <v>1</v>
      </c>
      <c r="AZ1372" s="8">
        <v>0</v>
      </c>
      <c r="BB1372" s="1">
        <f t="shared" ref="BB1372" si="13075">AR1372*AW1369+AT1372*AW1372-AS1372*AX1369-AU1372*AX1372</f>
        <v>0</v>
      </c>
      <c r="BC1372" s="9">
        <f t="shared" ref="BC1372" si="13076">(AR1372*AX1369+AS1372*AW1369+AT1372*AX1372+AU1372*AW1372)</f>
        <v>191.80716347764965</v>
      </c>
      <c r="BD1372" s="2">
        <f t="shared" ref="BD1372" si="13077">AR1372*AY1369+AT1372*AY1372-AS1372*AZ1369-AU1372*AZ1372</f>
        <v>103.7597948885108</v>
      </c>
      <c r="BE1372" s="8">
        <f t="shared" ref="BE1372" si="13078">(AR1372*AZ1369+AS1372*AY1369+AT1372*AZ1372+AU1372*AY1372)</f>
        <v>0</v>
      </c>
      <c r="BG1372" s="1">
        <v>0</v>
      </c>
      <c r="BH1372" s="9">
        <f t="shared" ref="BH1372" si="13079">$BH$9*$B1369</f>
        <v>3.2771199999999996</v>
      </c>
      <c r="BI1372" s="2">
        <v>1</v>
      </c>
      <c r="BJ1372" s="8">
        <v>0</v>
      </c>
      <c r="BK1372" s="20"/>
      <c r="BL1372" s="1">
        <f t="shared" ref="BL1372" si="13080">BB1372*BG1369+BD1372*BG1372-BC1372*BH1369-BE1372*BH1372</f>
        <v>0</v>
      </c>
      <c r="BM1372" s="9">
        <f t="shared" ref="BM1372" si="13081">(BB1372*BH1369+BC1372*BG1369+BD1372*BH1372+BE1372*BG1372)</f>
        <v>531.84046250268614</v>
      </c>
      <c r="BN1372" s="2">
        <f t="shared" ref="BN1372" si="13082">BB1372*BI1369+BD1372*BI1372-BC1372*BJ1369-BE1372*BJ1372</f>
        <v>103.7597948885108</v>
      </c>
      <c r="BO1372" s="8">
        <f t="shared" ref="BO1372" si="13083">(BB1372*BJ1369+BC1372*BI1369+BD1372*BJ1372+BE1372*BI1372)</f>
        <v>0</v>
      </c>
      <c r="BP1372" s="20"/>
      <c r="BQ1372" s="18">
        <f t="shared" ref="BQ1372:BQ1435" si="13084">1/$BR$9</f>
        <v>1</v>
      </c>
      <c r="BR1372" s="25">
        <v>0</v>
      </c>
      <c r="BS1372" s="19">
        <v>1</v>
      </c>
      <c r="BT1372" s="24">
        <v>0</v>
      </c>
      <c r="BV1372" s="1">
        <f t="shared" ref="BV1372" si="13085">BL1372*BQ1369+BN1372*BQ1372-BM1372*BR1369-BO1372*BR1372</f>
        <v>103.7597948885108</v>
      </c>
      <c r="BW1372" s="9">
        <f t="shared" ref="BW1372" si="13086">(BL1372*BR1369+BM1372*BQ1369+BN1372*BR1372+BO1372*BQ1372)</f>
        <v>531.84046250268614</v>
      </c>
      <c r="BX1372" s="2">
        <f t="shared" ref="BX1372" si="13087">BL1372*BS1369+BN1372*BS1372-BM1372*BT1369-BO1372*BT1372</f>
        <v>103.7597948885108</v>
      </c>
      <c r="BY1372" s="8">
        <f t="shared" ref="BY1372" si="13088">(BL1372*BT1369+BM1372*BS1369+BN1372*BT1372+BO1372*BS1372)</f>
        <v>0</v>
      </c>
      <c r="CA1372" s="56">
        <f t="shared" ref="CA1372" si="13089">(180/PI())*ATAN(-1*(BW1369+BW1372)/(BV1369+BV1372))</f>
        <v>-67.920899007122429</v>
      </c>
      <c r="CC1372" s="117">
        <f t="shared" ref="CC1372" si="13090">20*LOG(((1-(10^(CA1369/20)^2)*(1-((1-CC1369)/(1+CC1369))^2))^0.5))</f>
        <v>-3.1141494460313249E-5</v>
      </c>
      <c r="CD1372" s="13"/>
      <c r="CE1372" s="33"/>
      <c r="CF1372" s="33"/>
      <c r="CG1372" s="33"/>
      <c r="CH1372" s="33"/>
    </row>
    <row r="1373" spans="2:86" ht="18.600000000000001" customHeight="1"/>
    <row r="1374" spans="2:86" ht="18.600000000000001" customHeight="1" thickBot="1">
      <c r="E1374" s="6" t="s">
        <v>3</v>
      </c>
      <c r="J1374" s="6" t="s">
        <v>5</v>
      </c>
      <c r="O1374" s="6" t="s">
        <v>10</v>
      </c>
      <c r="T1374" s="6" t="s">
        <v>6</v>
      </c>
      <c r="Y1374" s="6" t="s">
        <v>11</v>
      </c>
      <c r="AD1374" s="6" t="s">
        <v>12</v>
      </c>
      <c r="AI1374" s="6" t="s">
        <v>13</v>
      </c>
      <c r="AN1374" s="6" t="s">
        <v>14</v>
      </c>
      <c r="AS1374" s="6" t="s">
        <v>15</v>
      </c>
      <c r="AX1374" s="6" t="s">
        <v>19</v>
      </c>
      <c r="BC1374" s="6" t="s">
        <v>17</v>
      </c>
      <c r="BH1374" s="6" t="s">
        <v>20</v>
      </c>
      <c r="BM1374" s="6" t="s">
        <v>18</v>
      </c>
      <c r="BQ1374" s="26" t="s">
        <v>16</v>
      </c>
      <c r="BR1374" s="26"/>
      <c r="BS1374" s="21"/>
      <c r="BT1374" s="21"/>
      <c r="BU1374" s="21"/>
      <c r="BV1374" s="21"/>
      <c r="BW1374" s="26" t="s">
        <v>21</v>
      </c>
      <c r="BX1374" s="21"/>
      <c r="BY1374" s="21"/>
    </row>
    <row r="1375" spans="2:86" ht="18.600000000000001" customHeight="1" thickBot="1">
      <c r="B1375" s="11"/>
      <c r="D1375" s="266" t="s">
        <v>113</v>
      </c>
      <c r="E1375" s="267"/>
      <c r="F1375" s="268" t="s">
        <v>114</v>
      </c>
      <c r="G1375" s="269"/>
      <c r="H1375" s="237"/>
      <c r="I1375" s="262" t="s">
        <v>0</v>
      </c>
      <c r="J1375" s="263"/>
      <c r="K1375" s="264" t="s">
        <v>1</v>
      </c>
      <c r="L1375" s="265"/>
      <c r="M1375" s="21"/>
      <c r="N1375" s="262" t="s">
        <v>115</v>
      </c>
      <c r="O1375" s="263"/>
      <c r="P1375" s="264" t="s">
        <v>116</v>
      </c>
      <c r="Q1375" s="265"/>
      <c r="R1375" s="21"/>
      <c r="S1375" s="266" t="s">
        <v>117</v>
      </c>
      <c r="T1375" s="267"/>
      <c r="U1375" s="268" t="s">
        <v>118</v>
      </c>
      <c r="V1375" s="269"/>
      <c r="W1375" s="20"/>
      <c r="X1375" s="262" t="s">
        <v>119</v>
      </c>
      <c r="Y1375" s="263"/>
      <c r="Z1375" s="264" t="s">
        <v>120</v>
      </c>
      <c r="AA1375" s="265"/>
      <c r="AB1375" s="20"/>
      <c r="AC1375" s="262" t="s">
        <v>121</v>
      </c>
      <c r="AD1375" s="263"/>
      <c r="AE1375" s="264" t="s">
        <v>7</v>
      </c>
      <c r="AF1375" s="265"/>
      <c r="AG1375" s="20"/>
      <c r="AH1375" s="262" t="s">
        <v>122</v>
      </c>
      <c r="AI1375" s="263"/>
      <c r="AJ1375" s="264" t="s">
        <v>123</v>
      </c>
      <c r="AK1375" s="265"/>
      <c r="AL1375" s="20"/>
      <c r="AM1375" s="266" t="s">
        <v>124</v>
      </c>
      <c r="AN1375" s="267"/>
      <c r="AO1375" s="268" t="s">
        <v>125</v>
      </c>
      <c r="AP1375" s="269"/>
      <c r="AQ1375" s="21"/>
      <c r="AR1375" s="262" t="s">
        <v>126</v>
      </c>
      <c r="AS1375" s="263"/>
      <c r="AT1375" s="264" t="s">
        <v>2</v>
      </c>
      <c r="AU1375" s="265"/>
      <c r="AV1375" s="41"/>
      <c r="AW1375" s="262" t="s">
        <v>127</v>
      </c>
      <c r="AX1375" s="263"/>
      <c r="AY1375" s="264" t="s">
        <v>128</v>
      </c>
      <c r="AZ1375" s="265"/>
      <c r="BA1375" s="20"/>
      <c r="BB1375" s="262" t="s">
        <v>129</v>
      </c>
      <c r="BC1375" s="263"/>
      <c r="BD1375" s="264" t="s">
        <v>130</v>
      </c>
      <c r="BE1375" s="265"/>
      <c r="BF1375" s="41"/>
      <c r="BG1375" s="266" t="s">
        <v>131</v>
      </c>
      <c r="BH1375" s="267"/>
      <c r="BI1375" s="268" t="s">
        <v>132</v>
      </c>
      <c r="BJ1375" s="269"/>
      <c r="BK1375" s="41"/>
      <c r="BL1375" s="262" t="s">
        <v>133</v>
      </c>
      <c r="BM1375" s="263"/>
      <c r="BN1375" s="264" t="s">
        <v>134</v>
      </c>
      <c r="BO1375" s="265"/>
      <c r="BP1375" s="41"/>
      <c r="BQ1375" s="262" t="s">
        <v>135</v>
      </c>
      <c r="BR1375" s="263"/>
      <c r="BS1375" s="264" t="s">
        <v>136</v>
      </c>
      <c r="BT1375" s="265"/>
      <c r="BU1375" s="20"/>
      <c r="BV1375" s="262" t="s">
        <v>137</v>
      </c>
      <c r="BW1375" s="263"/>
      <c r="BX1375" s="264" t="s">
        <v>138</v>
      </c>
      <c r="BY1375" s="265"/>
      <c r="CA1375" s="27" t="s">
        <v>8</v>
      </c>
      <c r="CC1375" s="113" t="s">
        <v>74</v>
      </c>
      <c r="CD1375" s="13"/>
      <c r="CE1375" s="33"/>
      <c r="CF1375" s="33"/>
      <c r="CG1375" s="33"/>
      <c r="CH1375" s="33"/>
    </row>
    <row r="1376" spans="2:86" ht="18.600000000000001" customHeight="1" thickTop="1" thickBot="1">
      <c r="B1376" s="37">
        <v>3.94</v>
      </c>
      <c r="D1376" s="1">
        <v>1</v>
      </c>
      <c r="E1376" s="7">
        <v>0</v>
      </c>
      <c r="F1376" s="2">
        <v>0</v>
      </c>
      <c r="G1376" s="8">
        <v>0</v>
      </c>
      <c r="I1376" s="1">
        <v>1</v>
      </c>
      <c r="J1376" s="9">
        <v>0</v>
      </c>
      <c r="K1376" s="2">
        <v>0</v>
      </c>
      <c r="L1376" s="8">
        <f t="shared" ref="L1376:L1439" si="13091">IF(0=(1-$J$9*$K$9*$B1376^2),10^18,$B1376*$K$9/(1-$J$9*$K$9*$B1376^2))</f>
        <v>-1.813165012982509</v>
      </c>
      <c r="N1376" s="1">
        <f t="shared" ref="N1376" si="13092">D1376*I1376+F1376*I1379-E1376*J1376-G1376*J1379</f>
        <v>1</v>
      </c>
      <c r="O1376" s="9">
        <f t="shared" ref="O1376" si="13093">(D1376*J1376+E1376*I1376+F1376*J1379+G1376*I1379)</f>
        <v>0</v>
      </c>
      <c r="P1376" s="2">
        <f t="shared" ref="P1376" si="13094">D1376*K1376+F1376*K1379-E1376*L1376-G1376*L1379</f>
        <v>0</v>
      </c>
      <c r="Q1376" s="8">
        <f t="shared" ref="Q1376" si="13095">(D1376*L1376+E1376*K1376+F1376*L1379+G1376*K1379)</f>
        <v>-1.813165012982509</v>
      </c>
      <c r="S1376" s="1">
        <v>1</v>
      </c>
      <c r="T1376" s="7">
        <v>0</v>
      </c>
      <c r="U1376" s="2">
        <v>0</v>
      </c>
      <c r="V1376" s="8">
        <v>0</v>
      </c>
      <c r="X1376" s="1">
        <f t="shared" ref="X1376" si="13096">N1376*S1376+P1376*S1379-O1376*T1376-Q1376*T1379</f>
        <v>11.796530959434635</v>
      </c>
      <c r="Y1376" s="9">
        <f t="shared" ref="Y1376" si="13097">(N1376*T1376+O1376*S1376+P1376*T1379+Q1376*S1379)</f>
        <v>0</v>
      </c>
      <c r="Z1376" s="2">
        <f t="shared" ref="Z1376" si="13098">N1376*U1376+P1376*U1379-O1376*V1376-Q1376*V1379</f>
        <v>0</v>
      </c>
      <c r="AA1376" s="8">
        <f t="shared" ref="AA1376" si="13099">(N1376*V1376+O1376*U1376+P1376*V1379+Q1376*U1379)</f>
        <v>-1.813165012982509</v>
      </c>
      <c r="AB1376" s="20"/>
      <c r="AC1376" s="1">
        <v>1</v>
      </c>
      <c r="AD1376" s="9">
        <v>0</v>
      </c>
      <c r="AE1376" s="2">
        <v>0</v>
      </c>
      <c r="AF1376" s="8">
        <f t="shared" ref="AF1376:AF1439" si="13100">IF(0=(1-$AE$9*$AD$9*$B1376^2),10^18,$B1376*$AE$9/(1-$AE$9*$AD$9*$B1376^2))</f>
        <v>-0.2752714542736559</v>
      </c>
      <c r="AH1376" s="1">
        <f t="shared" ref="AH1376" si="13101">X1376*AC1376+Z1376*AC1379-Y1376*AD1376-AA1376*AD1379</f>
        <v>11.796530959434635</v>
      </c>
      <c r="AI1376" s="9">
        <f t="shared" ref="AI1376" si="13102">(X1376*AD1376+Y1376*AC1376+Z1376*AD1379+AA1376*AC1379)</f>
        <v>0</v>
      </c>
      <c r="AJ1376" s="2">
        <f t="shared" ref="AJ1376" si="13103">X1376*AE1376+Z1376*AE1379-Y1376*AF1376-AA1376*AF1379</f>
        <v>0</v>
      </c>
      <c r="AK1376" s="8">
        <f t="shared" ref="AK1376" si="13104">(X1376*AF1376+Y1376*AE1376+Z1376*AF1379+AA1376*AE1379)</f>
        <v>-5.0604132455702864</v>
      </c>
      <c r="AM1376" s="1">
        <v>1</v>
      </c>
      <c r="AN1376" s="7">
        <v>0</v>
      </c>
      <c r="AO1376" s="2">
        <v>0</v>
      </c>
      <c r="AP1376" s="8">
        <v>0</v>
      </c>
      <c r="AR1376" s="1">
        <f t="shared" ref="AR1376" si="13105">AH1376*AM1376+AJ1376*AM1379-AI1376*AN1376-AK1376*AN1379</f>
        <v>37.273343377482099</v>
      </c>
      <c r="AS1376" s="9">
        <f t="shared" ref="AS1376" si="13106">(AH1376*AN1376+AI1376*AM1376+AJ1376*AN1379+AK1376*AM1379)</f>
        <v>0</v>
      </c>
      <c r="AT1376" s="2">
        <f t="shared" ref="AT1376" si="13107">AH1376*AO1376+AJ1376*AO1379-AI1376*AP1376-AK1376*AP1379</f>
        <v>0</v>
      </c>
      <c r="AU1376" s="8">
        <f t="shared" ref="AU1376" si="13108">(AH1376*AP1376+AI1376*AO1376+AJ1376*AP1379+AK1376*AO1379)</f>
        <v>-5.0604132455702864</v>
      </c>
      <c r="AV1376" s="20"/>
      <c r="AW1376" s="1">
        <v>1</v>
      </c>
      <c r="AX1376" s="9">
        <v>0</v>
      </c>
      <c r="AY1376" s="2">
        <v>0</v>
      </c>
      <c r="AZ1376" s="8">
        <f t="shared" ref="AZ1376:AZ1439" si="13109">IF(0=(1-$AX$9*$AY$9*$B1376^2),10^18,$B1376*$AY$9/(1-$AX$9*$AY$9*$B1376^2))</f>
        <v>-0.40175359622637813</v>
      </c>
      <c r="BB1376" s="1">
        <f t="shared" ref="BB1376" si="13110">AR1376*AW1376+AT1376*AW1379-AS1376*AX1376-AU1376*AX1379</f>
        <v>37.273343377482099</v>
      </c>
      <c r="BC1376" s="9">
        <f t="shared" ref="BC1376" si="13111">(AR1376*AX1376+AS1376*AW1376+AT1376*AX1379+AU1376*AW1379)</f>
        <v>0</v>
      </c>
      <c r="BD1376" s="2">
        <f t="shared" ref="BD1376" si="13112">AR1376*AY1376+AT1376*AY1379-AS1376*AZ1376-AU1376*AZ1379</f>
        <v>0</v>
      </c>
      <c r="BE1376" s="8">
        <f t="shared" ref="BE1376" si="13113">(AR1376*AZ1376+AS1376*AY1376+AT1376*AZ1379+AU1376*AY1379)</f>
        <v>-20.035112990854373</v>
      </c>
      <c r="BG1376" s="1">
        <v>1</v>
      </c>
      <c r="BH1376" s="7">
        <v>0</v>
      </c>
      <c r="BI1376" s="2">
        <v>0</v>
      </c>
      <c r="BJ1376" s="8">
        <v>0</v>
      </c>
      <c r="BK1376" s="20"/>
      <c r="BL1376" s="1">
        <f t="shared" ref="BL1376" si="13114">BB1376*BG1376+BD1376*BG1379-BC1376*BH1376-BE1376*BH1379</f>
        <v>103.26579995127787</v>
      </c>
      <c r="BM1376" s="9">
        <f t="shared" ref="BM1376" si="13115">(BB1376*BH1376+BC1376*BG1376+BD1376*BH1379+BE1376*BG1379)</f>
        <v>0</v>
      </c>
      <c r="BN1376" s="2">
        <f t="shared" ref="BN1376" si="13116">BB1376*BI1376+BD1376*BI1379-BC1376*BJ1376-BE1376*BJ1379</f>
        <v>0</v>
      </c>
      <c r="BO1376" s="8">
        <f t="shared" ref="BO1376" si="13117">(BB1376*BJ1376+BC1376*BI1376+BD1376*BJ1379+BE1376*BI1379)</f>
        <v>-20.035112990854373</v>
      </c>
      <c r="BP1376" s="20"/>
      <c r="BQ1376" s="16">
        <v>1</v>
      </c>
      <c r="BR1376" s="23">
        <v>0</v>
      </c>
      <c r="BS1376" s="14">
        <v>0</v>
      </c>
      <c r="BT1376" s="22">
        <v>0</v>
      </c>
      <c r="BV1376" s="1">
        <f t="shared" ref="BV1376" si="13118">BL1376*BQ1376+BN1376*BQ1379-BM1376*BR1376-BO1376*BR1379</f>
        <v>103.26579995127787</v>
      </c>
      <c r="BW1376" s="9">
        <f t="shared" ref="BW1376" si="13119">(BL1376*BR1376+BM1376*BQ1376+BN1376*BR1379+BO1376*BQ1379)</f>
        <v>-20.035112990854373</v>
      </c>
      <c r="BX1376" s="2">
        <f t="shared" ref="BX1376" si="13120">BL1376*BS1376+BN1376*BS1379-BM1376*BT1376-BO1376*BT1379</f>
        <v>0</v>
      </c>
      <c r="BY1376" s="8">
        <f t="shared" ref="BY1376" si="13121">(BL1376*BT1376+BM1376*BS1376+BN1376*BT1379+BO1376*BS1379)</f>
        <v>-20.035112990854373</v>
      </c>
      <c r="CA1376" s="28">
        <f t="shared" ref="CA1376" si="13122">20*LOG(((1+$BR$9)/$BR$9)/((BV1376+BV1379)^2+(BW1376+BW1379)^2)^0.5)</f>
        <v>-48.821898266363618</v>
      </c>
      <c r="CC1376" s="114">
        <f t="shared" ref="CC1376" si="13123">((BV1376^2+BW1376^2)^0.5)/((BV1379^2+BW1379^2)^0.5)</f>
        <v>0.19403594754717379</v>
      </c>
      <c r="CD1376" s="13"/>
      <c r="CE1376" s="33"/>
      <c r="CF1376" s="33"/>
      <c r="CG1376" s="33"/>
      <c r="CH1376" s="33"/>
    </row>
    <row r="1377" spans="2:86" ht="18.600000000000001" customHeight="1" thickBot="1">
      <c r="D1377" s="3"/>
      <c r="G1377" s="4"/>
      <c r="I1377" s="3"/>
      <c r="L1377" s="4"/>
      <c r="N1377" s="3"/>
      <c r="Q1377" s="4"/>
      <c r="S1377" s="3"/>
      <c r="V1377" s="4"/>
      <c r="X1377" s="3"/>
      <c r="AA1377" s="4"/>
      <c r="AC1377" s="3"/>
      <c r="AF1377" s="4"/>
      <c r="AH1377" s="3"/>
      <c r="AK1377" s="4"/>
      <c r="AM1377" s="3"/>
      <c r="AP1377" s="4"/>
      <c r="AR1377" s="3"/>
      <c r="AU1377" s="4"/>
      <c r="AW1377" s="3"/>
      <c r="AZ1377" s="4"/>
      <c r="BB1377" s="3"/>
      <c r="BE1377" s="4"/>
      <c r="BG1377" s="3"/>
      <c r="BJ1377" s="4"/>
      <c r="BL1377" s="3"/>
      <c r="BO1377" s="4"/>
      <c r="BQ1377" s="16"/>
      <c r="BR1377" s="14"/>
      <c r="BS1377" s="14"/>
      <c r="BT1377" s="17"/>
      <c r="BV1377" s="3"/>
      <c r="BY1377" s="4"/>
      <c r="CC1377" s="115"/>
      <c r="CD1377" s="13"/>
      <c r="CE1377" s="33"/>
      <c r="CF1377" s="33"/>
      <c r="CG1377" s="33"/>
      <c r="CH1377" s="33"/>
    </row>
    <row r="1378" spans="2:86" ht="18.600000000000001" customHeight="1" thickBot="1">
      <c r="D1378" s="271" t="s">
        <v>141</v>
      </c>
      <c r="E1378" s="272"/>
      <c r="F1378" s="273" t="s">
        <v>142</v>
      </c>
      <c r="G1378" s="274"/>
      <c r="H1378" s="237"/>
      <c r="I1378" s="271" t="s">
        <v>143</v>
      </c>
      <c r="J1378" s="272"/>
      <c r="K1378" s="273" t="s">
        <v>144</v>
      </c>
      <c r="L1378" s="274"/>
      <c r="N1378" s="262" t="s">
        <v>145</v>
      </c>
      <c r="O1378" s="263"/>
      <c r="P1378" s="264" t="s">
        <v>146</v>
      </c>
      <c r="Q1378" s="265"/>
      <c r="S1378" s="271" t="s">
        <v>147</v>
      </c>
      <c r="T1378" s="272"/>
      <c r="U1378" s="273" t="s">
        <v>148</v>
      </c>
      <c r="V1378" s="274"/>
      <c r="W1378" s="20"/>
      <c r="X1378" s="262" t="s">
        <v>149</v>
      </c>
      <c r="Y1378" s="263"/>
      <c r="Z1378" s="264" t="s">
        <v>150</v>
      </c>
      <c r="AA1378" s="265"/>
      <c r="AB1378" s="20"/>
      <c r="AC1378" s="271" t="s">
        <v>151</v>
      </c>
      <c r="AD1378" s="272"/>
      <c r="AE1378" s="273" t="s">
        <v>152</v>
      </c>
      <c r="AF1378" s="274"/>
      <c r="AG1378" s="20"/>
      <c r="AH1378" s="262" t="s">
        <v>153</v>
      </c>
      <c r="AI1378" s="263"/>
      <c r="AJ1378" s="264" t="s">
        <v>154</v>
      </c>
      <c r="AK1378" s="265"/>
      <c r="AL1378" s="20"/>
      <c r="AM1378" s="271" t="s">
        <v>155</v>
      </c>
      <c r="AN1378" s="272"/>
      <c r="AO1378" s="273" t="s">
        <v>156</v>
      </c>
      <c r="AP1378" s="274"/>
      <c r="AR1378" s="262" t="s">
        <v>157</v>
      </c>
      <c r="AS1378" s="263"/>
      <c r="AT1378" s="264" t="s">
        <v>158</v>
      </c>
      <c r="AU1378" s="265"/>
      <c r="AV1378" s="41"/>
      <c r="AW1378" s="271" t="s">
        <v>159</v>
      </c>
      <c r="AX1378" s="272"/>
      <c r="AY1378" s="273" t="s">
        <v>160</v>
      </c>
      <c r="AZ1378" s="274"/>
      <c r="BA1378" s="20"/>
      <c r="BB1378" s="262" t="s">
        <v>161</v>
      </c>
      <c r="BC1378" s="263"/>
      <c r="BD1378" s="264" t="s">
        <v>162</v>
      </c>
      <c r="BE1378" s="265"/>
      <c r="BF1378" s="41"/>
      <c r="BG1378" s="271" t="s">
        <v>163</v>
      </c>
      <c r="BH1378" s="272"/>
      <c r="BI1378" s="273" t="s">
        <v>164</v>
      </c>
      <c r="BJ1378" s="274"/>
      <c r="BK1378" s="41"/>
      <c r="BL1378" s="262" t="s">
        <v>165</v>
      </c>
      <c r="BM1378" s="263"/>
      <c r="BN1378" s="264" t="s">
        <v>166</v>
      </c>
      <c r="BO1378" s="265"/>
      <c r="BP1378" s="41"/>
      <c r="BQ1378" s="271" t="s">
        <v>167</v>
      </c>
      <c r="BR1378" s="272"/>
      <c r="BS1378" s="273" t="s">
        <v>168</v>
      </c>
      <c r="BT1378" s="274"/>
      <c r="BU1378" s="20"/>
      <c r="BV1378" s="262" t="s">
        <v>169</v>
      </c>
      <c r="BW1378" s="263"/>
      <c r="BX1378" s="264" t="s">
        <v>170</v>
      </c>
      <c r="BY1378" s="265"/>
      <c r="CA1378" s="55" t="s">
        <v>35</v>
      </c>
      <c r="CC1378" s="116" t="s">
        <v>75</v>
      </c>
      <c r="CD1378" s="13"/>
      <c r="CE1378" s="33"/>
      <c r="CF1378" s="33"/>
      <c r="CG1378" s="33"/>
      <c r="CH1378" s="33"/>
    </row>
    <row r="1379" spans="2:86" ht="18.600000000000001" customHeight="1" thickTop="1" thickBot="1">
      <c r="D1379" s="1">
        <v>0</v>
      </c>
      <c r="E1379" s="9">
        <f t="shared" ref="E1379" si="13124">$E$9*$B1376</f>
        <v>4.6365920000000003</v>
      </c>
      <c r="F1379" s="2">
        <v>1</v>
      </c>
      <c r="G1379" s="8">
        <v>0</v>
      </c>
      <c r="I1379" s="1">
        <v>0</v>
      </c>
      <c r="J1379" s="9">
        <v>0</v>
      </c>
      <c r="K1379" s="2">
        <v>1</v>
      </c>
      <c r="L1379" s="8">
        <v>0</v>
      </c>
      <c r="N1379" s="1">
        <f t="shared" ref="N1379" si="13125">D1379*I1376+F1379*I1379-E1379*J1376-G1379*J1379</f>
        <v>0</v>
      </c>
      <c r="O1379" s="9">
        <f t="shared" ref="O1379" si="13126">(D1379*J1376+E1379*I1376+F1379*J1379+G1379*I1379)</f>
        <v>4.6365920000000003</v>
      </c>
      <c r="P1379" s="2">
        <f t="shared" ref="P1379" si="13127">D1379*K1376+F1379*K1379-E1379*L1376-G1379*L1379</f>
        <v>9.406906393874598</v>
      </c>
      <c r="Q1379" s="8">
        <f t="shared" ref="Q1379" si="13128">(D1379*L1376+E1379*K1376+F1379*L1379+G1379*K1379)</f>
        <v>0</v>
      </c>
      <c r="S1379" s="1">
        <v>0</v>
      </c>
      <c r="T1379" s="9">
        <f t="shared" ref="T1379" si="13129">$T$9*$B1376</f>
        <v>5.9545219999999999</v>
      </c>
      <c r="U1379" s="2">
        <v>1</v>
      </c>
      <c r="V1379" s="8">
        <v>0</v>
      </c>
      <c r="X1379" s="1">
        <f t="shared" ref="X1379" si="13130">N1379*S1376+P1379*S1379-O1379*T1376-Q1379*T1379</f>
        <v>0</v>
      </c>
      <c r="Y1379" s="9">
        <f t="shared" ref="Y1379" si="13131">(N1379*T1376+O1379*S1376+P1379*T1379+Q1379*S1379)</f>
        <v>60.650223074266961</v>
      </c>
      <c r="Z1379" s="2">
        <f t="shared" ref="Z1379" si="13132">N1379*U1376+P1379*U1379-O1379*V1376-Q1379*V1379</f>
        <v>9.406906393874598</v>
      </c>
      <c r="AA1379" s="8">
        <f t="shared" ref="AA1379" si="13133">(N1379*V1376+O1379*U1376+P1379*V1379+Q1379*U1379)</f>
        <v>0</v>
      </c>
      <c r="AB1379" s="20"/>
      <c r="AC1379" s="1">
        <v>0</v>
      </c>
      <c r="AD1379" s="9">
        <v>0</v>
      </c>
      <c r="AE1379" s="2">
        <v>1</v>
      </c>
      <c r="AF1379" s="8">
        <v>0</v>
      </c>
      <c r="AH1379" s="1">
        <f t="shared" ref="AH1379" si="13134">X1379*AC1376+Z1379*AC1379-Y1379*AD1376-AA1379*AD1379</f>
        <v>0</v>
      </c>
      <c r="AI1379" s="9">
        <f t="shared" ref="AI1379" si="13135">(X1379*AD1376+Y1379*AC1376+Z1379*AD1379+AA1379*AC1379)</f>
        <v>60.650223074266961</v>
      </c>
      <c r="AJ1379" s="2">
        <f t="shared" ref="AJ1379" si="13136">X1379*AE1376+Z1379*AE1379-Y1379*AF1376-AA1379*AF1379</f>
        <v>26.102181501549708</v>
      </c>
      <c r="AK1379" s="8">
        <f t="shared" ref="AK1379" si="13137">(X1379*AF1376+Y1379*AE1376+Z1379*AF1379+AA1379*AE1379)</f>
        <v>0</v>
      </c>
      <c r="AM1379" s="1">
        <v>0</v>
      </c>
      <c r="AN1379" s="9">
        <f t="shared" ref="AN1379" si="13138">$AN$9*$B1376</f>
        <v>5.0345320000000005</v>
      </c>
      <c r="AO1379" s="2">
        <v>1</v>
      </c>
      <c r="AP1379" s="8">
        <v>0</v>
      </c>
      <c r="AR1379" s="1">
        <f t="shared" ref="AR1379" si="13139">AH1379*AM1376+AJ1379*AM1379-AI1379*AN1376-AK1379*AN1379</f>
        <v>0</v>
      </c>
      <c r="AS1379" s="9">
        <f t="shared" ref="AS1379" si="13140">(AH1379*AN1376+AI1379*AM1376+AJ1379*AN1379+AK1379*AM1379)</f>
        <v>192.06249111362703</v>
      </c>
      <c r="AT1379" s="2">
        <f t="shared" ref="AT1379" si="13141">AH1379*AO1376+AJ1379*AO1379-AI1379*AP1376-AK1379*AP1379</f>
        <v>26.102181501549708</v>
      </c>
      <c r="AU1379" s="8">
        <f t="shared" ref="AU1379" si="13142">(AH1379*AP1376+AI1379*AO1376+AJ1379*AP1379+AK1379*AO1379)</f>
        <v>0</v>
      </c>
      <c r="AV1379" s="20"/>
      <c r="AW1379" s="1">
        <v>0</v>
      </c>
      <c r="AX1379" s="9">
        <v>0</v>
      </c>
      <c r="AY1379" s="2">
        <v>1</v>
      </c>
      <c r="AZ1379" s="8">
        <v>0</v>
      </c>
      <c r="BB1379" s="1">
        <f t="shared" ref="BB1379" si="13143">AR1379*AW1376+AT1379*AW1379-AS1379*AX1376-AU1379*AX1379</f>
        <v>0</v>
      </c>
      <c r="BC1379" s="9">
        <f t="shared" ref="BC1379" si="13144">(AR1379*AX1376+AS1379*AW1376+AT1379*AX1379+AU1379*AW1379)</f>
        <v>192.06249111362703</v>
      </c>
      <c r="BD1379" s="2">
        <f t="shared" ref="BD1379" si="13145">AR1379*AY1376+AT1379*AY1379-AS1379*AZ1376-AU1379*AZ1379</f>
        <v>103.26397800664616</v>
      </c>
      <c r="BE1379" s="8">
        <f t="shared" ref="BE1379" si="13146">(AR1379*AZ1376+AS1379*AY1376+AT1379*AZ1379+AU1379*AY1379)</f>
        <v>0</v>
      </c>
      <c r="BG1379" s="1">
        <v>0</v>
      </c>
      <c r="BH1379" s="9">
        <f t="shared" ref="BH1379" si="13147">$BH$9*$B1376</f>
        <v>3.2938399999999999</v>
      </c>
      <c r="BI1379" s="2">
        <v>1</v>
      </c>
      <c r="BJ1379" s="8">
        <v>0</v>
      </c>
      <c r="BK1379" s="20"/>
      <c r="BL1379" s="1">
        <f t="shared" ref="BL1379" si="13148">BB1379*BG1376+BD1379*BG1379-BC1379*BH1376-BE1379*BH1379</f>
        <v>0</v>
      </c>
      <c r="BM1379" s="9">
        <f t="shared" ref="BM1379" si="13149">(BB1379*BH1376+BC1379*BG1376+BD1379*BH1379+BE1379*BG1379)</f>
        <v>532.19751243103838</v>
      </c>
      <c r="BN1379" s="2">
        <f t="shared" ref="BN1379" si="13150">BB1379*BI1376+BD1379*BI1379-BC1379*BJ1376-BE1379*BJ1379</f>
        <v>103.26397800664616</v>
      </c>
      <c r="BO1379" s="8">
        <f t="shared" ref="BO1379" si="13151">(BB1379*BJ1376+BC1379*BI1376+BD1379*BJ1379+BE1379*BI1379)</f>
        <v>0</v>
      </c>
      <c r="BP1379" s="20"/>
      <c r="BQ1379" s="18">
        <f t="shared" ref="BQ1379:BQ1442" si="13152">1/$BR$9</f>
        <v>1</v>
      </c>
      <c r="BR1379" s="25">
        <v>0</v>
      </c>
      <c r="BS1379" s="19">
        <v>1</v>
      </c>
      <c r="BT1379" s="24">
        <v>0</v>
      </c>
      <c r="BV1379" s="1">
        <f t="shared" ref="BV1379" si="13153">BL1379*BQ1376+BN1379*BQ1379-BM1379*BR1376-BO1379*BR1379</f>
        <v>103.26397800664616</v>
      </c>
      <c r="BW1379" s="9">
        <f t="shared" ref="BW1379" si="13154">(BL1379*BR1376+BM1379*BQ1376+BN1379*BR1379+BO1379*BQ1379)</f>
        <v>532.19751243103838</v>
      </c>
      <c r="BX1379" s="2">
        <f t="shared" ref="BX1379" si="13155">BL1379*BS1376+BN1379*BS1379-BM1379*BT1376-BO1379*BT1379</f>
        <v>103.26397800664616</v>
      </c>
      <c r="BY1379" s="8">
        <f t="shared" ref="BY1379" si="13156">(BL1379*BT1376+BM1379*BS1376+BN1379*BT1379+BO1379*BS1379)</f>
        <v>0</v>
      </c>
      <c r="CA1379" s="56">
        <f t="shared" ref="CA1379" si="13157">(180/PI())*ATAN(-1*(BW1376+BW1379)/(BV1376+BV1379))</f>
        <v>-68.038215721629527</v>
      </c>
      <c r="CC1379" s="117">
        <f t="shared" ref="CC1379" si="13158">20*LOG(((1-(10^(CA1376/20)^2)*(1-((1-CC1376)/(1+CC1376))^2))^0.5))</f>
        <v>-3.1010117986376917E-5</v>
      </c>
      <c r="CD1379" s="13"/>
      <c r="CE1379" s="33"/>
      <c r="CF1379" s="33"/>
      <c r="CG1379" s="33"/>
      <c r="CH1379" s="33"/>
    </row>
    <row r="1380" spans="2:86" ht="18.600000000000001" customHeight="1"/>
    <row r="1381" spans="2:86" ht="18.600000000000001" customHeight="1" thickBot="1">
      <c r="E1381" s="6" t="s">
        <v>3</v>
      </c>
      <c r="J1381" s="6" t="s">
        <v>5</v>
      </c>
      <c r="O1381" s="6" t="s">
        <v>10</v>
      </c>
      <c r="T1381" s="6" t="s">
        <v>6</v>
      </c>
      <c r="Y1381" s="6" t="s">
        <v>11</v>
      </c>
      <c r="AD1381" s="6" t="s">
        <v>12</v>
      </c>
      <c r="AI1381" s="6" t="s">
        <v>13</v>
      </c>
      <c r="AN1381" s="6" t="s">
        <v>14</v>
      </c>
      <c r="AS1381" s="6" t="s">
        <v>15</v>
      </c>
      <c r="AX1381" s="6" t="s">
        <v>19</v>
      </c>
      <c r="BC1381" s="6" t="s">
        <v>17</v>
      </c>
      <c r="BH1381" s="6" t="s">
        <v>20</v>
      </c>
      <c r="BM1381" s="6" t="s">
        <v>18</v>
      </c>
      <c r="BQ1381" s="26" t="s">
        <v>16</v>
      </c>
      <c r="BR1381" s="26"/>
      <c r="BS1381" s="21"/>
      <c r="BT1381" s="21"/>
      <c r="BU1381" s="21"/>
      <c r="BV1381" s="21"/>
      <c r="BW1381" s="26" t="s">
        <v>21</v>
      </c>
      <c r="BX1381" s="21"/>
      <c r="BY1381" s="21"/>
    </row>
    <row r="1382" spans="2:86" ht="18.600000000000001" customHeight="1" thickBot="1">
      <c r="B1382" s="11"/>
      <c r="D1382" s="266" t="s">
        <v>113</v>
      </c>
      <c r="E1382" s="267"/>
      <c r="F1382" s="268" t="s">
        <v>114</v>
      </c>
      <c r="G1382" s="269"/>
      <c r="H1382" s="237"/>
      <c r="I1382" s="262" t="s">
        <v>0</v>
      </c>
      <c r="J1382" s="263"/>
      <c r="K1382" s="264" t="s">
        <v>1</v>
      </c>
      <c r="L1382" s="265"/>
      <c r="M1382" s="21"/>
      <c r="N1382" s="262" t="s">
        <v>115</v>
      </c>
      <c r="O1382" s="263"/>
      <c r="P1382" s="264" t="s">
        <v>116</v>
      </c>
      <c r="Q1382" s="265"/>
      <c r="R1382" s="21"/>
      <c r="S1382" s="266" t="s">
        <v>117</v>
      </c>
      <c r="T1382" s="267"/>
      <c r="U1382" s="268" t="s">
        <v>118</v>
      </c>
      <c r="V1382" s="269"/>
      <c r="W1382" s="20"/>
      <c r="X1382" s="262" t="s">
        <v>119</v>
      </c>
      <c r="Y1382" s="263"/>
      <c r="Z1382" s="264" t="s">
        <v>120</v>
      </c>
      <c r="AA1382" s="265"/>
      <c r="AB1382" s="20"/>
      <c r="AC1382" s="262" t="s">
        <v>121</v>
      </c>
      <c r="AD1382" s="263"/>
      <c r="AE1382" s="264" t="s">
        <v>7</v>
      </c>
      <c r="AF1382" s="265"/>
      <c r="AG1382" s="20"/>
      <c r="AH1382" s="262" t="s">
        <v>122</v>
      </c>
      <c r="AI1382" s="263"/>
      <c r="AJ1382" s="264" t="s">
        <v>123</v>
      </c>
      <c r="AK1382" s="265"/>
      <c r="AL1382" s="20"/>
      <c r="AM1382" s="266" t="s">
        <v>124</v>
      </c>
      <c r="AN1382" s="267"/>
      <c r="AO1382" s="268" t="s">
        <v>125</v>
      </c>
      <c r="AP1382" s="269"/>
      <c r="AQ1382" s="21"/>
      <c r="AR1382" s="262" t="s">
        <v>126</v>
      </c>
      <c r="AS1382" s="263"/>
      <c r="AT1382" s="264" t="s">
        <v>2</v>
      </c>
      <c r="AU1382" s="265"/>
      <c r="AV1382" s="41"/>
      <c r="AW1382" s="262" t="s">
        <v>127</v>
      </c>
      <c r="AX1382" s="263"/>
      <c r="AY1382" s="264" t="s">
        <v>128</v>
      </c>
      <c r="AZ1382" s="265"/>
      <c r="BA1382" s="20"/>
      <c r="BB1382" s="262" t="s">
        <v>129</v>
      </c>
      <c r="BC1382" s="263"/>
      <c r="BD1382" s="264" t="s">
        <v>130</v>
      </c>
      <c r="BE1382" s="265"/>
      <c r="BF1382" s="41"/>
      <c r="BG1382" s="266" t="s">
        <v>131</v>
      </c>
      <c r="BH1382" s="267"/>
      <c r="BI1382" s="268" t="s">
        <v>132</v>
      </c>
      <c r="BJ1382" s="269"/>
      <c r="BK1382" s="41"/>
      <c r="BL1382" s="262" t="s">
        <v>133</v>
      </c>
      <c r="BM1382" s="263"/>
      <c r="BN1382" s="264" t="s">
        <v>134</v>
      </c>
      <c r="BO1382" s="265"/>
      <c r="BP1382" s="41"/>
      <c r="BQ1382" s="262" t="s">
        <v>135</v>
      </c>
      <c r="BR1382" s="263"/>
      <c r="BS1382" s="264" t="s">
        <v>136</v>
      </c>
      <c r="BT1382" s="265"/>
      <c r="BU1382" s="20"/>
      <c r="BV1382" s="262" t="s">
        <v>137</v>
      </c>
      <c r="BW1382" s="263"/>
      <c r="BX1382" s="264" t="s">
        <v>138</v>
      </c>
      <c r="BY1382" s="265"/>
      <c r="CA1382" s="27" t="s">
        <v>8</v>
      </c>
      <c r="CC1382" s="113" t="s">
        <v>74</v>
      </c>
      <c r="CD1382" s="13"/>
      <c r="CE1382" s="33"/>
      <c r="CF1382" s="33"/>
      <c r="CG1382" s="33"/>
      <c r="CH1382" s="33"/>
    </row>
    <row r="1383" spans="2:86" ht="18.600000000000001" customHeight="1" thickTop="1" thickBot="1">
      <c r="B1383" s="37">
        <v>3.96</v>
      </c>
      <c r="D1383" s="1">
        <v>1</v>
      </c>
      <c r="E1383" s="7">
        <v>0</v>
      </c>
      <c r="F1383" s="2">
        <v>0</v>
      </c>
      <c r="G1383" s="8">
        <v>0</v>
      </c>
      <c r="I1383" s="1">
        <v>1</v>
      </c>
      <c r="J1383" s="9">
        <v>0</v>
      </c>
      <c r="K1383" s="2">
        <v>0</v>
      </c>
      <c r="L1383" s="8">
        <f t="shared" ref="L1383:L1446" si="13159">IF(0=(1-$J$9*$K$9*$B1383^2),10^18,$B1383*$K$9/(1-$J$9*$K$9*$B1383^2))</f>
        <v>-1.7970332425252233</v>
      </c>
      <c r="N1383" s="1">
        <f t="shared" ref="N1383" si="13160">D1383*I1383+F1383*I1386-E1383*J1383-G1383*J1386</f>
        <v>1</v>
      </c>
      <c r="O1383" s="9">
        <f t="shared" ref="O1383" si="13161">(D1383*J1383+E1383*I1383+F1383*J1386+G1383*I1386)</f>
        <v>0</v>
      </c>
      <c r="P1383" s="2">
        <f t="shared" ref="P1383" si="13162">D1383*K1383+F1383*K1386-E1383*L1383-G1383*L1386</f>
        <v>0</v>
      </c>
      <c r="Q1383" s="8">
        <f t="shared" ref="Q1383" si="13163">(D1383*L1383+E1383*K1383+F1383*L1386+G1383*K1386)</f>
        <v>-1.7970332425252233</v>
      </c>
      <c r="S1383" s="1">
        <v>1</v>
      </c>
      <c r="T1383" s="7">
        <v>0</v>
      </c>
      <c r="U1383" s="2">
        <v>0</v>
      </c>
      <c r="V1383" s="8">
        <v>0</v>
      </c>
      <c r="X1383" s="1">
        <f t="shared" ref="X1383" si="13164">N1383*S1383+P1383*S1386-O1383*T1383-Q1383*T1386</f>
        <v>11.754791104136347</v>
      </c>
      <c r="Y1383" s="9">
        <f t="shared" ref="Y1383" si="13165">(N1383*T1383+O1383*S1383+P1383*T1386+Q1383*S1386)</f>
        <v>0</v>
      </c>
      <c r="Z1383" s="2">
        <f t="shared" ref="Z1383" si="13166">N1383*U1383+P1383*U1386-O1383*V1383-Q1383*V1386</f>
        <v>0</v>
      </c>
      <c r="AA1383" s="8">
        <f t="shared" ref="AA1383" si="13167">(N1383*V1383+O1383*U1383+P1383*V1386+Q1383*U1386)</f>
        <v>-1.7970332425252233</v>
      </c>
      <c r="AB1383" s="20"/>
      <c r="AC1383" s="1">
        <v>1</v>
      </c>
      <c r="AD1383" s="9">
        <v>0</v>
      </c>
      <c r="AE1383" s="2">
        <v>0</v>
      </c>
      <c r="AF1383" s="8">
        <f t="shared" ref="AF1383:AF1446" si="13168">IF(0=(1-$AE$9*$AD$9*$B1383^2),10^18,$B1383*$AE$9/(1-$AE$9*$AD$9*$B1383^2))</f>
        <v>-0.27361516277989489</v>
      </c>
      <c r="AH1383" s="1">
        <f t="shared" ref="AH1383" si="13169">X1383*AC1383+Z1383*AC1386-Y1383*AD1383-AA1383*AD1386</f>
        <v>11.754791104136347</v>
      </c>
      <c r="AI1383" s="9">
        <f t="shared" ref="AI1383" si="13170">(X1383*AD1383+Y1383*AC1383+Z1383*AD1386+AA1383*AC1386)</f>
        <v>0</v>
      </c>
      <c r="AJ1383" s="2">
        <f t="shared" ref="AJ1383" si="13171">X1383*AE1383+Z1383*AE1386-Y1383*AF1383-AA1383*AF1386</f>
        <v>0</v>
      </c>
      <c r="AK1383" s="8">
        <f t="shared" ref="AK1383" si="13172">(X1383*AF1383+Y1383*AE1383+Z1383*AF1386+AA1383*AE1386)</f>
        <v>-5.0133223239271505</v>
      </c>
      <c r="AM1383" s="1">
        <v>1</v>
      </c>
      <c r="AN1383" s="7">
        <v>0</v>
      </c>
      <c r="AO1383" s="2">
        <v>0</v>
      </c>
      <c r="AP1383" s="8">
        <v>0</v>
      </c>
      <c r="AR1383" s="1">
        <f t="shared" ref="AR1383" si="13173">AH1383*AM1383+AJ1383*AM1386-AI1383*AN1383-AK1383*AN1386</f>
        <v>37.122643235572234</v>
      </c>
      <c r="AS1383" s="9">
        <f t="shared" ref="AS1383" si="13174">(AH1383*AN1383+AI1383*AM1383+AJ1383*AN1386+AK1383*AM1386)</f>
        <v>0</v>
      </c>
      <c r="AT1383" s="2">
        <f t="shared" ref="AT1383" si="13175">AH1383*AO1383+AJ1383*AO1386-AI1383*AP1383-AK1383*AP1386</f>
        <v>0</v>
      </c>
      <c r="AU1383" s="8">
        <f t="shared" ref="AU1383" si="13176">(AH1383*AP1383+AI1383*AO1383+AJ1383*AP1386+AK1383*AO1386)</f>
        <v>-5.0133223239271505</v>
      </c>
      <c r="AV1383" s="20"/>
      <c r="AW1383" s="1">
        <v>1</v>
      </c>
      <c r="AX1383" s="9">
        <v>0</v>
      </c>
      <c r="AY1383" s="2">
        <v>0</v>
      </c>
      <c r="AZ1383" s="8">
        <f t="shared" ref="AZ1383:AZ1446" si="13177">IF(0=(1-$AX$9*$AY$9*$B1383^2),10^18,$B1383*$AY$9/(1-$AX$9*$AY$9*$B1383^2))</f>
        <v>-0.39921294653702571</v>
      </c>
      <c r="BB1383" s="1">
        <f t="shared" ref="BB1383" si="13178">AR1383*AW1383+AT1383*AW1386-AS1383*AX1383-AU1383*AX1386</f>
        <v>37.122643235572234</v>
      </c>
      <c r="BC1383" s="9">
        <f t="shared" ref="BC1383" si="13179">(AR1383*AX1383+AS1383*AW1383+AT1383*AX1386+AU1383*AW1386)</f>
        <v>0</v>
      </c>
      <c r="BD1383" s="2">
        <f t="shared" ref="BD1383" si="13180">AR1383*AY1383+AT1383*AY1386-AS1383*AZ1383-AU1383*AZ1386</f>
        <v>0</v>
      </c>
      <c r="BE1383" s="8">
        <f t="shared" ref="BE1383" si="13181">(AR1383*AZ1383+AS1383*AY1383+AT1383*AZ1386+AU1383*AY1386)</f>
        <v>-19.833162113242729</v>
      </c>
      <c r="BG1383" s="1">
        <v>1</v>
      </c>
      <c r="BH1383" s="7">
        <v>0</v>
      </c>
      <c r="BI1383" s="2">
        <v>0</v>
      </c>
      <c r="BJ1383" s="8">
        <v>0</v>
      </c>
      <c r="BK1383" s="20"/>
      <c r="BL1383" s="1">
        <f t="shared" ref="BL1383" si="13182">BB1383*BG1383+BD1383*BG1386-BC1383*BH1383-BE1383*BH1386</f>
        <v>102.78151640118907</v>
      </c>
      <c r="BM1383" s="9">
        <f t="shared" ref="BM1383" si="13183">(BB1383*BH1383+BC1383*BG1383+BD1383*BH1386+BE1383*BG1386)</f>
        <v>0</v>
      </c>
      <c r="BN1383" s="2">
        <f t="shared" ref="BN1383" si="13184">BB1383*BI1383+BD1383*BI1386-BC1383*BJ1383-BE1383*BJ1386</f>
        <v>0</v>
      </c>
      <c r="BO1383" s="8">
        <f t="shared" ref="BO1383" si="13185">(BB1383*BJ1383+BC1383*BI1383+BD1383*BJ1386+BE1383*BI1386)</f>
        <v>-19.833162113242729</v>
      </c>
      <c r="BP1383" s="20"/>
      <c r="BQ1383" s="16">
        <v>1</v>
      </c>
      <c r="BR1383" s="23">
        <v>0</v>
      </c>
      <c r="BS1383" s="14">
        <v>0</v>
      </c>
      <c r="BT1383" s="22">
        <v>0</v>
      </c>
      <c r="BV1383" s="1">
        <f t="shared" ref="BV1383" si="13186">BL1383*BQ1383+BN1383*BQ1386-BM1383*BR1383-BO1383*BR1386</f>
        <v>102.78151640118907</v>
      </c>
      <c r="BW1383" s="9">
        <f t="shared" ref="BW1383" si="13187">(BL1383*BR1383+BM1383*BQ1383+BN1383*BR1386+BO1383*BQ1386)</f>
        <v>-19.833162113242729</v>
      </c>
      <c r="BX1383" s="2">
        <f t="shared" ref="BX1383" si="13188">BL1383*BS1383+BN1383*BS1386-BM1383*BT1383-BO1383*BT1386</f>
        <v>0</v>
      </c>
      <c r="BY1383" s="8">
        <f t="shared" ref="BY1383" si="13189">(BL1383*BT1383+BM1383*BS1383+BN1383*BT1386+BO1383*BS1386)</f>
        <v>-19.833162113242729</v>
      </c>
      <c r="CA1383" s="28">
        <f t="shared" ref="CA1383" si="13190">20*LOG(((1+$BR$9)/$BR$9)/((BV1383+BV1386)^2+(BW1383+BW1386)^2)^0.5)</f>
        <v>-48.824823396856971</v>
      </c>
      <c r="CC1383" s="114">
        <f t="shared" ref="CC1383" si="13191">((BV1383^2+BW1383^2)^0.5)/((BV1386^2+BW1386^2)^0.5)</f>
        <v>0.19298530019553983</v>
      </c>
      <c r="CD1383" s="13"/>
      <c r="CE1383" s="33"/>
      <c r="CF1383" s="33"/>
      <c r="CG1383" s="33"/>
      <c r="CH1383" s="33"/>
    </row>
    <row r="1384" spans="2:86" ht="18.600000000000001" customHeight="1" thickBot="1">
      <c r="D1384" s="3"/>
      <c r="G1384" s="4"/>
      <c r="I1384" s="3"/>
      <c r="L1384" s="4"/>
      <c r="N1384" s="3"/>
      <c r="Q1384" s="4"/>
      <c r="S1384" s="3"/>
      <c r="V1384" s="4"/>
      <c r="X1384" s="3"/>
      <c r="AA1384" s="4"/>
      <c r="AC1384" s="3"/>
      <c r="AF1384" s="4"/>
      <c r="AH1384" s="3"/>
      <c r="AK1384" s="4"/>
      <c r="AM1384" s="3"/>
      <c r="AP1384" s="4"/>
      <c r="AR1384" s="3"/>
      <c r="AU1384" s="4"/>
      <c r="AW1384" s="3"/>
      <c r="AZ1384" s="4"/>
      <c r="BB1384" s="3"/>
      <c r="BE1384" s="4"/>
      <c r="BG1384" s="3"/>
      <c r="BJ1384" s="4"/>
      <c r="BL1384" s="3"/>
      <c r="BO1384" s="4"/>
      <c r="BQ1384" s="16"/>
      <c r="BR1384" s="14"/>
      <c r="BS1384" s="14"/>
      <c r="BT1384" s="17"/>
      <c r="BV1384" s="3"/>
      <c r="BY1384" s="4"/>
      <c r="CC1384" s="115"/>
      <c r="CD1384" s="13"/>
      <c r="CE1384" s="33"/>
      <c r="CF1384" s="33"/>
      <c r="CG1384" s="33"/>
      <c r="CH1384" s="33"/>
    </row>
    <row r="1385" spans="2:86" ht="18.600000000000001" customHeight="1" thickBot="1">
      <c r="D1385" s="271" t="s">
        <v>141</v>
      </c>
      <c r="E1385" s="272"/>
      <c r="F1385" s="273" t="s">
        <v>142</v>
      </c>
      <c r="G1385" s="274"/>
      <c r="H1385" s="237"/>
      <c r="I1385" s="271" t="s">
        <v>143</v>
      </c>
      <c r="J1385" s="272"/>
      <c r="K1385" s="273" t="s">
        <v>144</v>
      </c>
      <c r="L1385" s="274"/>
      <c r="N1385" s="262" t="s">
        <v>145</v>
      </c>
      <c r="O1385" s="263"/>
      <c r="P1385" s="264" t="s">
        <v>146</v>
      </c>
      <c r="Q1385" s="265"/>
      <c r="S1385" s="271" t="s">
        <v>147</v>
      </c>
      <c r="T1385" s="272"/>
      <c r="U1385" s="273" t="s">
        <v>148</v>
      </c>
      <c r="V1385" s="274"/>
      <c r="W1385" s="20"/>
      <c r="X1385" s="262" t="s">
        <v>149</v>
      </c>
      <c r="Y1385" s="263"/>
      <c r="Z1385" s="264" t="s">
        <v>150</v>
      </c>
      <c r="AA1385" s="265"/>
      <c r="AB1385" s="20"/>
      <c r="AC1385" s="271" t="s">
        <v>151</v>
      </c>
      <c r="AD1385" s="272"/>
      <c r="AE1385" s="273" t="s">
        <v>152</v>
      </c>
      <c r="AF1385" s="274"/>
      <c r="AG1385" s="20"/>
      <c r="AH1385" s="262" t="s">
        <v>153</v>
      </c>
      <c r="AI1385" s="263"/>
      <c r="AJ1385" s="264" t="s">
        <v>154</v>
      </c>
      <c r="AK1385" s="265"/>
      <c r="AL1385" s="20"/>
      <c r="AM1385" s="271" t="s">
        <v>155</v>
      </c>
      <c r="AN1385" s="272"/>
      <c r="AO1385" s="273" t="s">
        <v>156</v>
      </c>
      <c r="AP1385" s="274"/>
      <c r="AR1385" s="262" t="s">
        <v>157</v>
      </c>
      <c r="AS1385" s="263"/>
      <c r="AT1385" s="264" t="s">
        <v>158</v>
      </c>
      <c r="AU1385" s="265"/>
      <c r="AV1385" s="41"/>
      <c r="AW1385" s="271" t="s">
        <v>159</v>
      </c>
      <c r="AX1385" s="272"/>
      <c r="AY1385" s="273" t="s">
        <v>160</v>
      </c>
      <c r="AZ1385" s="274"/>
      <c r="BA1385" s="20"/>
      <c r="BB1385" s="262" t="s">
        <v>161</v>
      </c>
      <c r="BC1385" s="263"/>
      <c r="BD1385" s="264" t="s">
        <v>162</v>
      </c>
      <c r="BE1385" s="265"/>
      <c r="BF1385" s="41"/>
      <c r="BG1385" s="271" t="s">
        <v>163</v>
      </c>
      <c r="BH1385" s="272"/>
      <c r="BI1385" s="273" t="s">
        <v>164</v>
      </c>
      <c r="BJ1385" s="274"/>
      <c r="BK1385" s="41"/>
      <c r="BL1385" s="262" t="s">
        <v>165</v>
      </c>
      <c r="BM1385" s="263"/>
      <c r="BN1385" s="264" t="s">
        <v>166</v>
      </c>
      <c r="BO1385" s="265"/>
      <c r="BP1385" s="41"/>
      <c r="BQ1385" s="271" t="s">
        <v>167</v>
      </c>
      <c r="BR1385" s="272"/>
      <c r="BS1385" s="273" t="s">
        <v>168</v>
      </c>
      <c r="BT1385" s="274"/>
      <c r="BU1385" s="20"/>
      <c r="BV1385" s="262" t="s">
        <v>169</v>
      </c>
      <c r="BW1385" s="263"/>
      <c r="BX1385" s="264" t="s">
        <v>170</v>
      </c>
      <c r="BY1385" s="265"/>
      <c r="CA1385" s="55" t="s">
        <v>35</v>
      </c>
      <c r="CC1385" s="116" t="s">
        <v>75</v>
      </c>
      <c r="CD1385" s="13"/>
      <c r="CE1385" s="33"/>
      <c r="CF1385" s="33"/>
      <c r="CG1385" s="33"/>
      <c r="CH1385" s="33"/>
    </row>
    <row r="1386" spans="2:86" ht="18.600000000000001" customHeight="1" thickTop="1" thickBot="1">
      <c r="D1386" s="1">
        <v>0</v>
      </c>
      <c r="E1386" s="9">
        <f t="shared" ref="E1386" si="13192">$E$9*$B1383</f>
        <v>4.6601280000000003</v>
      </c>
      <c r="F1386" s="2">
        <v>1</v>
      </c>
      <c r="G1386" s="8">
        <v>0</v>
      </c>
      <c r="I1386" s="1">
        <v>0</v>
      </c>
      <c r="J1386" s="9">
        <v>0</v>
      </c>
      <c r="K1386" s="2">
        <v>1</v>
      </c>
      <c r="L1386" s="8">
        <v>0</v>
      </c>
      <c r="N1386" s="1">
        <f t="shared" ref="N1386" si="13193">D1386*I1383+F1386*I1386-E1386*J1383-G1386*J1386</f>
        <v>0</v>
      </c>
      <c r="O1386" s="9">
        <f t="shared" ref="O1386" si="13194">(D1386*J1383+E1386*I1383+F1386*J1386+G1386*I1386)</f>
        <v>4.6601280000000003</v>
      </c>
      <c r="P1386" s="2">
        <f t="shared" ref="P1386" si="13195">D1386*K1383+F1386*K1386-E1386*L1383-G1386*L1386</f>
        <v>9.3744049304225836</v>
      </c>
      <c r="Q1386" s="8">
        <f t="shared" ref="Q1386" si="13196">(D1386*L1383+E1386*K1383+F1386*L1386+G1386*K1386)</f>
        <v>0</v>
      </c>
      <c r="S1386" s="1">
        <v>0</v>
      </c>
      <c r="T1386" s="9">
        <f t="shared" ref="T1386" si="13197">$T$9*$B1383</f>
        <v>5.9847480000000006</v>
      </c>
      <c r="U1386" s="2">
        <v>1</v>
      </c>
      <c r="V1386" s="8">
        <v>0</v>
      </c>
      <c r="X1386" s="1">
        <f t="shared" ref="X1386" si="13198">N1386*S1383+P1386*S1386-O1386*T1383-Q1386*T1386</f>
        <v>0</v>
      </c>
      <c r="Y1386" s="9">
        <f t="shared" ref="Y1386" si="13199">(N1386*T1383+O1386*S1383+P1386*T1386+Q1386*S1386)</f>
        <v>60.7635791585367</v>
      </c>
      <c r="Z1386" s="2">
        <f t="shared" ref="Z1386" si="13200">N1386*U1383+P1386*U1386-O1386*V1383-Q1386*V1386</f>
        <v>9.3744049304225836</v>
      </c>
      <c r="AA1386" s="8">
        <f t="shared" ref="AA1386" si="13201">(N1386*V1383+O1386*U1383+P1386*V1386+Q1386*U1386)</f>
        <v>0</v>
      </c>
      <c r="AB1386" s="20"/>
      <c r="AC1386" s="1">
        <v>0</v>
      </c>
      <c r="AD1386" s="9">
        <v>0</v>
      </c>
      <c r="AE1386" s="2">
        <v>1</v>
      </c>
      <c r="AF1386" s="8">
        <v>0</v>
      </c>
      <c r="AH1386" s="1">
        <f t="shared" ref="AH1386" si="13202">X1386*AC1383+Z1386*AC1386-Y1386*AD1383-AA1386*AD1386</f>
        <v>0</v>
      </c>
      <c r="AI1386" s="9">
        <f t="shared" ref="AI1386" si="13203">(X1386*AD1383+Y1386*AC1383+Z1386*AD1386+AA1386*AC1386)</f>
        <v>60.7635791585367</v>
      </c>
      <c r="AJ1386" s="2">
        <f t="shared" ref="AJ1386" si="13204">X1386*AE1383+Z1386*AE1386-Y1386*AF1383-AA1386*AF1386</f>
        <v>26.000241532974634</v>
      </c>
      <c r="AK1386" s="8">
        <f t="shared" ref="AK1386" si="13205">(X1386*AF1383+Y1386*AE1383+Z1386*AF1386+AA1386*AE1386)</f>
        <v>0</v>
      </c>
      <c r="AM1386" s="1">
        <v>0</v>
      </c>
      <c r="AN1386" s="9">
        <f t="shared" ref="AN1386" si="13206">$AN$9*$B1383</f>
        <v>5.0600880000000004</v>
      </c>
      <c r="AO1386" s="2">
        <v>1</v>
      </c>
      <c r="AP1386" s="8">
        <v>0</v>
      </c>
      <c r="AR1386" s="1">
        <f t="shared" ref="AR1386" si="13207">AH1386*AM1383+AJ1386*AM1386-AI1386*AN1383-AK1386*AN1386</f>
        <v>0</v>
      </c>
      <c r="AS1386" s="9">
        <f t="shared" ref="AS1386" si="13208">(AH1386*AN1383+AI1386*AM1383+AJ1386*AN1386+AK1386*AM1386)</f>
        <v>192.32708933664327</v>
      </c>
      <c r="AT1386" s="2">
        <f t="shared" ref="AT1386" si="13209">AH1386*AO1383+AJ1386*AO1386-AI1386*AP1383-AK1386*AP1386</f>
        <v>26.000241532974634</v>
      </c>
      <c r="AU1386" s="8">
        <f t="shared" ref="AU1386" si="13210">(AH1386*AP1383+AI1386*AO1383+AJ1386*AP1386+AK1386*AO1386)</f>
        <v>0</v>
      </c>
      <c r="AV1386" s="20"/>
      <c r="AW1386" s="1">
        <v>0</v>
      </c>
      <c r="AX1386" s="9">
        <v>0</v>
      </c>
      <c r="AY1386" s="2">
        <v>1</v>
      </c>
      <c r="AZ1386" s="8">
        <v>0</v>
      </c>
      <c r="BB1386" s="1">
        <f t="shared" ref="BB1386" si="13211">AR1386*AW1383+AT1386*AW1386-AS1386*AX1383-AU1386*AX1386</f>
        <v>0</v>
      </c>
      <c r="BC1386" s="9">
        <f t="shared" ref="BC1386" si="13212">(AR1386*AX1383+AS1386*AW1383+AT1386*AX1386+AU1386*AW1386)</f>
        <v>192.32708933664327</v>
      </c>
      <c r="BD1386" s="2">
        <f t="shared" ref="BD1386" si="13213">AR1386*AY1383+AT1386*AY1386-AS1386*AZ1383-AU1386*AZ1386</f>
        <v>102.77970556594576</v>
      </c>
      <c r="BE1386" s="8">
        <f t="shared" ref="BE1386" si="13214">(AR1386*AZ1383+AS1386*AY1383+AT1386*AZ1386+AU1386*AY1386)</f>
        <v>0</v>
      </c>
      <c r="BG1386" s="1">
        <v>0</v>
      </c>
      <c r="BH1386" s="9">
        <f t="shared" ref="BH1386" si="13215">$BH$9*$B1383</f>
        <v>3.3105599999999997</v>
      </c>
      <c r="BI1386" s="2">
        <v>1</v>
      </c>
      <c r="BJ1386" s="8">
        <v>0</v>
      </c>
      <c r="BK1386" s="20"/>
      <c r="BL1386" s="1">
        <f t="shared" ref="BL1386" si="13216">BB1386*BG1383+BD1386*BG1386-BC1386*BH1383-BE1386*BH1386</f>
        <v>0</v>
      </c>
      <c r="BM1386" s="9">
        <f t="shared" ref="BM1386" si="13217">(BB1386*BH1383+BC1386*BG1383+BD1386*BH1386+BE1386*BG1386)</f>
        <v>532.58547139504071</v>
      </c>
      <c r="BN1386" s="2">
        <f t="shared" ref="BN1386" si="13218">BB1386*BI1383+BD1386*BI1386-BC1386*BJ1383-BE1386*BJ1386</f>
        <v>102.77970556594576</v>
      </c>
      <c r="BO1386" s="8">
        <f t="shared" ref="BO1386" si="13219">(BB1386*BJ1383+BC1386*BI1383+BD1386*BJ1386+BE1386*BI1386)</f>
        <v>0</v>
      </c>
      <c r="BP1386" s="20"/>
      <c r="BQ1386" s="18">
        <f t="shared" ref="BQ1386:BQ1449" si="13220">1/$BR$9</f>
        <v>1</v>
      </c>
      <c r="BR1386" s="25">
        <v>0</v>
      </c>
      <c r="BS1386" s="19">
        <v>1</v>
      </c>
      <c r="BT1386" s="24">
        <v>0</v>
      </c>
      <c r="BV1386" s="1">
        <f t="shared" ref="BV1386" si="13221">BL1386*BQ1383+BN1386*BQ1386-BM1386*BR1383-BO1386*BR1386</f>
        <v>102.77970556594576</v>
      </c>
      <c r="BW1386" s="9">
        <f t="shared" ref="BW1386" si="13222">(BL1386*BR1383+BM1386*BQ1383+BN1386*BR1386+BO1386*BQ1386)</f>
        <v>532.58547139504071</v>
      </c>
      <c r="BX1386" s="2">
        <f t="shared" ref="BX1386" si="13223">BL1386*BS1383+BN1386*BS1386-BM1386*BT1383-BO1386*BT1386</f>
        <v>102.77970556594576</v>
      </c>
      <c r="BY1386" s="8">
        <f t="shared" ref="BY1386" si="13224">(BL1386*BT1383+BM1386*BS1383+BN1386*BT1386+BO1386*BS1386)</f>
        <v>0</v>
      </c>
      <c r="CA1386" s="56">
        <f t="shared" ref="CA1386" si="13225">(180/PI())*ATAN(-1*(BW1383+BW1386)/(BV1383+BV1386))</f>
        <v>-68.154264176689765</v>
      </c>
      <c r="CC1386" s="117">
        <f t="shared" ref="CC1386" si="13226">20*LOG(((1-(10^(CA1383/20)^2)*(1-((1-CC1383)/(1+CC1383))^2))^0.5))</f>
        <v>-3.0875752556354844E-5</v>
      </c>
      <c r="CD1386" s="13"/>
      <c r="CE1386" s="33"/>
      <c r="CF1386" s="33"/>
      <c r="CG1386" s="33"/>
      <c r="CH1386" s="33"/>
    </row>
    <row r="1387" spans="2:86" ht="18.600000000000001" customHeight="1"/>
    <row r="1388" spans="2:86" ht="18.600000000000001" customHeight="1" thickBot="1">
      <c r="E1388" s="6" t="s">
        <v>3</v>
      </c>
      <c r="J1388" s="6" t="s">
        <v>5</v>
      </c>
      <c r="O1388" s="6" t="s">
        <v>10</v>
      </c>
      <c r="T1388" s="6" t="s">
        <v>6</v>
      </c>
      <c r="Y1388" s="6" t="s">
        <v>11</v>
      </c>
      <c r="AD1388" s="6" t="s">
        <v>12</v>
      </c>
      <c r="AI1388" s="6" t="s">
        <v>13</v>
      </c>
      <c r="AN1388" s="6" t="s">
        <v>14</v>
      </c>
      <c r="AS1388" s="6" t="s">
        <v>15</v>
      </c>
      <c r="AX1388" s="6" t="s">
        <v>19</v>
      </c>
      <c r="BC1388" s="6" t="s">
        <v>17</v>
      </c>
      <c r="BH1388" s="6" t="s">
        <v>20</v>
      </c>
      <c r="BM1388" s="6" t="s">
        <v>18</v>
      </c>
      <c r="BQ1388" s="26" t="s">
        <v>16</v>
      </c>
      <c r="BR1388" s="26"/>
      <c r="BS1388" s="21"/>
      <c r="BT1388" s="21"/>
      <c r="BU1388" s="21"/>
      <c r="BV1388" s="21"/>
      <c r="BW1388" s="26" t="s">
        <v>21</v>
      </c>
      <c r="BX1388" s="21"/>
      <c r="BY1388" s="21"/>
    </row>
    <row r="1389" spans="2:86" ht="18.600000000000001" customHeight="1" thickBot="1">
      <c r="B1389" s="11"/>
      <c r="D1389" s="266" t="s">
        <v>113</v>
      </c>
      <c r="E1389" s="267"/>
      <c r="F1389" s="268" t="s">
        <v>114</v>
      </c>
      <c r="G1389" s="269"/>
      <c r="H1389" s="237"/>
      <c r="I1389" s="262" t="s">
        <v>0</v>
      </c>
      <c r="J1389" s="263"/>
      <c r="K1389" s="264" t="s">
        <v>1</v>
      </c>
      <c r="L1389" s="265"/>
      <c r="M1389" s="21"/>
      <c r="N1389" s="262" t="s">
        <v>115</v>
      </c>
      <c r="O1389" s="263"/>
      <c r="P1389" s="264" t="s">
        <v>116</v>
      </c>
      <c r="Q1389" s="265"/>
      <c r="R1389" s="21"/>
      <c r="S1389" s="266" t="s">
        <v>117</v>
      </c>
      <c r="T1389" s="267"/>
      <c r="U1389" s="268" t="s">
        <v>118</v>
      </c>
      <c r="V1389" s="269"/>
      <c r="W1389" s="20"/>
      <c r="X1389" s="262" t="s">
        <v>119</v>
      </c>
      <c r="Y1389" s="263"/>
      <c r="Z1389" s="264" t="s">
        <v>120</v>
      </c>
      <c r="AA1389" s="265"/>
      <c r="AB1389" s="20"/>
      <c r="AC1389" s="262" t="s">
        <v>121</v>
      </c>
      <c r="AD1389" s="263"/>
      <c r="AE1389" s="264" t="s">
        <v>7</v>
      </c>
      <c r="AF1389" s="265"/>
      <c r="AG1389" s="20"/>
      <c r="AH1389" s="262" t="s">
        <v>122</v>
      </c>
      <c r="AI1389" s="263"/>
      <c r="AJ1389" s="264" t="s">
        <v>123</v>
      </c>
      <c r="AK1389" s="265"/>
      <c r="AL1389" s="20"/>
      <c r="AM1389" s="266" t="s">
        <v>124</v>
      </c>
      <c r="AN1389" s="267"/>
      <c r="AO1389" s="268" t="s">
        <v>125</v>
      </c>
      <c r="AP1389" s="269"/>
      <c r="AQ1389" s="21"/>
      <c r="AR1389" s="262" t="s">
        <v>126</v>
      </c>
      <c r="AS1389" s="263"/>
      <c r="AT1389" s="264" t="s">
        <v>2</v>
      </c>
      <c r="AU1389" s="265"/>
      <c r="AV1389" s="41"/>
      <c r="AW1389" s="262" t="s">
        <v>127</v>
      </c>
      <c r="AX1389" s="263"/>
      <c r="AY1389" s="264" t="s">
        <v>128</v>
      </c>
      <c r="AZ1389" s="265"/>
      <c r="BA1389" s="20"/>
      <c r="BB1389" s="262" t="s">
        <v>129</v>
      </c>
      <c r="BC1389" s="263"/>
      <c r="BD1389" s="264" t="s">
        <v>130</v>
      </c>
      <c r="BE1389" s="265"/>
      <c r="BF1389" s="41"/>
      <c r="BG1389" s="266" t="s">
        <v>131</v>
      </c>
      <c r="BH1389" s="267"/>
      <c r="BI1389" s="268" t="s">
        <v>132</v>
      </c>
      <c r="BJ1389" s="269"/>
      <c r="BK1389" s="41"/>
      <c r="BL1389" s="262" t="s">
        <v>133</v>
      </c>
      <c r="BM1389" s="263"/>
      <c r="BN1389" s="264" t="s">
        <v>134</v>
      </c>
      <c r="BO1389" s="265"/>
      <c r="BP1389" s="41"/>
      <c r="BQ1389" s="262" t="s">
        <v>135</v>
      </c>
      <c r="BR1389" s="263"/>
      <c r="BS1389" s="264" t="s">
        <v>136</v>
      </c>
      <c r="BT1389" s="265"/>
      <c r="BU1389" s="20"/>
      <c r="BV1389" s="262" t="s">
        <v>137</v>
      </c>
      <c r="BW1389" s="263"/>
      <c r="BX1389" s="264" t="s">
        <v>138</v>
      </c>
      <c r="BY1389" s="265"/>
      <c r="CA1389" s="27" t="s">
        <v>8</v>
      </c>
      <c r="CC1389" s="113" t="s">
        <v>74</v>
      </c>
      <c r="CD1389" s="13"/>
      <c r="CE1389" s="33"/>
      <c r="CF1389" s="33"/>
      <c r="CG1389" s="33"/>
      <c r="CH1389" s="33"/>
    </row>
    <row r="1390" spans="2:86" ht="18.600000000000001" customHeight="1" thickTop="1" thickBot="1">
      <c r="B1390" s="37">
        <v>3.98</v>
      </c>
      <c r="D1390" s="1">
        <v>1</v>
      </c>
      <c r="E1390" s="7">
        <v>0</v>
      </c>
      <c r="F1390" s="2">
        <v>0</v>
      </c>
      <c r="G1390" s="8">
        <v>0</v>
      </c>
      <c r="I1390" s="1">
        <v>1</v>
      </c>
      <c r="J1390" s="9">
        <v>0</v>
      </c>
      <c r="K1390" s="2">
        <v>0</v>
      </c>
      <c r="L1390" s="8">
        <f t="shared" ref="L1390:L1453" si="13227">IF(0=(1-$J$9*$K$9*$B1390^2),10^18,$B1390*$K$9/(1-$J$9*$K$9*$B1390^2))</f>
        <v>-1.7812202025618629</v>
      </c>
      <c r="N1390" s="1">
        <f t="shared" ref="N1390" si="13228">D1390*I1390+F1390*I1393-E1390*J1390-G1390*J1393</f>
        <v>1</v>
      </c>
      <c r="O1390" s="9">
        <f t="shared" ref="O1390" si="13229">(D1390*J1390+E1390*I1390+F1390*J1393+G1390*I1393)</f>
        <v>0</v>
      </c>
      <c r="P1390" s="2">
        <f t="shared" ref="P1390" si="13230">D1390*K1390+F1390*K1393-E1390*L1390-G1390*L1393</f>
        <v>0</v>
      </c>
      <c r="Q1390" s="8">
        <f t="shared" ref="Q1390" si="13231">(D1390*L1390+E1390*K1390+F1390*L1393+G1390*K1393)</f>
        <v>-1.7812202025618629</v>
      </c>
      <c r="S1390" s="1">
        <v>1</v>
      </c>
      <c r="T1390" s="7">
        <v>0</v>
      </c>
      <c r="U1390" s="2">
        <v>0</v>
      </c>
      <c r="V1390" s="8">
        <v>0</v>
      </c>
      <c r="X1390" s="1">
        <f t="shared" ref="X1390" si="13232">N1390*S1390+P1390*S1393-O1390*T1390-Q1390*T1393</f>
        <v>11.713993206684339</v>
      </c>
      <c r="Y1390" s="9">
        <f t="shared" ref="Y1390" si="13233">(N1390*T1390+O1390*S1390+P1390*T1393+Q1390*S1393)</f>
        <v>0</v>
      </c>
      <c r="Z1390" s="2">
        <f t="shared" ref="Z1390" si="13234">N1390*U1390+P1390*U1393-O1390*V1390-Q1390*V1393</f>
        <v>0</v>
      </c>
      <c r="AA1390" s="8">
        <f t="shared" ref="AA1390" si="13235">(N1390*V1390+O1390*U1390+P1390*V1393+Q1390*U1393)</f>
        <v>-1.7812202025618629</v>
      </c>
      <c r="AB1390" s="20"/>
      <c r="AC1390" s="1">
        <v>1</v>
      </c>
      <c r="AD1390" s="9">
        <v>0</v>
      </c>
      <c r="AE1390" s="2">
        <v>0</v>
      </c>
      <c r="AF1390" s="8">
        <f t="shared" ref="AF1390:AF1453" si="13236">IF(0=(1-$AE$9*$AD$9*$B1390^2),10^18,$B1390*$AE$9/(1-$AE$9*$AD$9*$B1390^2))</f>
        <v>-0.27197999996674838</v>
      </c>
      <c r="AH1390" s="1">
        <f t="shared" ref="AH1390" si="13237">X1390*AC1390+Z1390*AC1393-Y1390*AD1390-AA1390*AD1393</f>
        <v>11.713993206684339</v>
      </c>
      <c r="AI1390" s="9">
        <f t="shared" ref="AI1390" si="13238">(X1390*AD1390+Y1390*AC1390+Z1390*AD1393+AA1390*AC1393)</f>
        <v>0</v>
      </c>
      <c r="AJ1390" s="2">
        <f t="shared" ref="AJ1390" si="13239">X1390*AE1390+Z1390*AE1393-Y1390*AF1390-AA1390*AF1393</f>
        <v>0</v>
      </c>
      <c r="AK1390" s="8">
        <f t="shared" ref="AK1390" si="13240">(X1390*AF1390+Y1390*AE1390+Z1390*AF1393+AA1390*AE1393)</f>
        <v>-4.96719207452636</v>
      </c>
      <c r="AM1390" s="1">
        <v>1</v>
      </c>
      <c r="AN1390" s="7">
        <v>0</v>
      </c>
      <c r="AO1390" s="2">
        <v>0</v>
      </c>
      <c r="AP1390" s="8">
        <v>0</v>
      </c>
      <c r="AR1390" s="1">
        <f t="shared" ref="AR1390" si="13241">AH1390*AM1390+AJ1390*AM1393-AI1390*AN1390-AK1390*AN1393</f>
        <v>36.975363777346871</v>
      </c>
      <c r="AS1390" s="9">
        <f t="shared" ref="AS1390" si="13242">(AH1390*AN1390+AI1390*AM1390+AJ1390*AN1393+AK1390*AM1393)</f>
        <v>0</v>
      </c>
      <c r="AT1390" s="2">
        <f t="shared" ref="AT1390" si="13243">AH1390*AO1390+AJ1390*AO1393-AI1390*AP1390-AK1390*AP1393</f>
        <v>0</v>
      </c>
      <c r="AU1390" s="8">
        <f t="shared" ref="AU1390" si="13244">(AH1390*AP1390+AI1390*AO1390+AJ1390*AP1393+AK1390*AO1393)</f>
        <v>-4.96719207452636</v>
      </c>
      <c r="AV1390" s="20"/>
      <c r="AW1390" s="1">
        <v>1</v>
      </c>
      <c r="AX1390" s="9">
        <v>0</v>
      </c>
      <c r="AY1390" s="2">
        <v>0</v>
      </c>
      <c r="AZ1390" s="8">
        <f t="shared" ref="AZ1390:AZ1453" si="13245">IF(0=(1-$AX$9*$AY$9*$B1390^2),10^18,$B1390*$AY$9/(1-$AX$9*$AY$9*$B1390^2))</f>
        <v>-0.39670675749437168</v>
      </c>
      <c r="BB1390" s="1">
        <f t="shared" ref="BB1390" si="13246">AR1390*AW1390+AT1390*AW1393-AS1390*AX1390-AU1390*AX1393</f>
        <v>36.975363777346871</v>
      </c>
      <c r="BC1390" s="9">
        <f t="shared" ref="BC1390" si="13247">(AR1390*AX1390+AS1390*AW1390+AT1390*AX1393+AU1390*AW1393)</f>
        <v>0</v>
      </c>
      <c r="BD1390" s="2">
        <f t="shared" ref="BD1390" si="13248">AR1390*AY1390+AT1390*AY1393-AS1390*AZ1390-AU1390*AZ1393</f>
        <v>0</v>
      </c>
      <c r="BE1390" s="8">
        <f t="shared" ref="BE1390" si="13249">(AR1390*AZ1390+AS1390*AY1390+AT1390*AZ1393+AU1390*AY1393)</f>
        <v>-19.635568745812481</v>
      </c>
      <c r="BG1390" s="1">
        <v>1</v>
      </c>
      <c r="BH1390" s="7">
        <v>0</v>
      </c>
      <c r="BI1390" s="2">
        <v>0</v>
      </c>
      <c r="BJ1390" s="8">
        <v>0</v>
      </c>
      <c r="BK1390" s="20"/>
      <c r="BL1390" s="1">
        <f t="shared" ref="BL1390" si="13250">BB1390*BG1390+BD1390*BG1393-BC1390*BH1390-BE1390*BH1393</f>
        <v>102.30839895391382</v>
      </c>
      <c r="BM1390" s="9">
        <f t="shared" ref="BM1390" si="13251">(BB1390*BH1390+BC1390*BG1390+BD1390*BH1393+BE1390*BG1393)</f>
        <v>0</v>
      </c>
      <c r="BN1390" s="2">
        <f t="shared" ref="BN1390" si="13252">BB1390*BI1390+BD1390*BI1393-BC1390*BJ1390-BE1390*BJ1393</f>
        <v>0</v>
      </c>
      <c r="BO1390" s="8">
        <f t="shared" ref="BO1390" si="13253">(BB1390*BJ1390+BC1390*BI1390+BD1390*BJ1393+BE1390*BI1393)</f>
        <v>-19.635568745812481</v>
      </c>
      <c r="BP1390" s="20"/>
      <c r="BQ1390" s="16">
        <v>1</v>
      </c>
      <c r="BR1390" s="23">
        <v>0</v>
      </c>
      <c r="BS1390" s="14">
        <v>0</v>
      </c>
      <c r="BT1390" s="22">
        <v>0</v>
      </c>
      <c r="BV1390" s="1">
        <f t="shared" ref="BV1390" si="13254">BL1390*BQ1390+BN1390*BQ1393-BM1390*BR1390-BO1390*BR1393</f>
        <v>102.30839895391382</v>
      </c>
      <c r="BW1390" s="9">
        <f t="shared" ref="BW1390" si="13255">(BL1390*BR1390+BM1390*BQ1390+BN1390*BR1393+BO1390*BQ1393)</f>
        <v>-19.635568745812481</v>
      </c>
      <c r="BX1390" s="2">
        <f t="shared" ref="BX1390" si="13256">BL1390*BS1390+BN1390*BS1393-BM1390*BT1390-BO1390*BT1393</f>
        <v>0</v>
      </c>
      <c r="BY1390" s="8">
        <f t="shared" ref="BY1390" si="13257">(BL1390*BT1390+BM1390*BS1390+BN1390*BT1393+BO1390*BS1393)</f>
        <v>-19.635568745812481</v>
      </c>
      <c r="CA1390" s="28">
        <f t="shared" ref="CA1390" si="13258">20*LOG(((1+$BR$9)/$BR$9)/((BV1390+BV1393)^2+(BW1390+BW1393)^2)^0.5)</f>
        <v>-48.828286627832867</v>
      </c>
      <c r="CC1390" s="114">
        <f t="shared" ref="CC1390" si="13259">((BV1390^2+BW1390^2)^0.5)/((BV1393^2+BW1393^2)^0.5)</f>
        <v>0.19194634991592557</v>
      </c>
      <c r="CD1390" s="13"/>
      <c r="CE1390" s="33"/>
      <c r="CF1390" s="33"/>
      <c r="CG1390" s="33"/>
      <c r="CH1390" s="33"/>
    </row>
    <row r="1391" spans="2:86" ht="18.600000000000001" customHeight="1" thickBot="1">
      <c r="D1391" s="3"/>
      <c r="G1391" s="4"/>
      <c r="I1391" s="3"/>
      <c r="L1391" s="4"/>
      <c r="N1391" s="3"/>
      <c r="Q1391" s="4"/>
      <c r="S1391" s="3"/>
      <c r="V1391" s="4"/>
      <c r="X1391" s="3"/>
      <c r="AA1391" s="4"/>
      <c r="AC1391" s="3"/>
      <c r="AF1391" s="4"/>
      <c r="AH1391" s="3"/>
      <c r="AK1391" s="4"/>
      <c r="AM1391" s="3"/>
      <c r="AP1391" s="4"/>
      <c r="AR1391" s="3"/>
      <c r="AU1391" s="4"/>
      <c r="AW1391" s="3"/>
      <c r="AZ1391" s="4"/>
      <c r="BB1391" s="3"/>
      <c r="BE1391" s="4"/>
      <c r="BG1391" s="3"/>
      <c r="BJ1391" s="4"/>
      <c r="BL1391" s="3"/>
      <c r="BO1391" s="4"/>
      <c r="BQ1391" s="16"/>
      <c r="BR1391" s="14"/>
      <c r="BS1391" s="14"/>
      <c r="BT1391" s="17"/>
      <c r="BV1391" s="3"/>
      <c r="BY1391" s="4"/>
      <c r="CC1391" s="115"/>
      <c r="CD1391" s="13"/>
      <c r="CE1391" s="33"/>
      <c r="CF1391" s="33"/>
      <c r="CG1391" s="33"/>
      <c r="CH1391" s="33"/>
    </row>
    <row r="1392" spans="2:86" ht="18.600000000000001" customHeight="1" thickBot="1">
      <c r="D1392" s="271" t="s">
        <v>141</v>
      </c>
      <c r="E1392" s="272"/>
      <c r="F1392" s="273" t="s">
        <v>142</v>
      </c>
      <c r="G1392" s="274"/>
      <c r="H1392" s="237"/>
      <c r="I1392" s="271" t="s">
        <v>143</v>
      </c>
      <c r="J1392" s="272"/>
      <c r="K1392" s="273" t="s">
        <v>144</v>
      </c>
      <c r="L1392" s="274"/>
      <c r="N1392" s="262" t="s">
        <v>145</v>
      </c>
      <c r="O1392" s="263"/>
      <c r="P1392" s="264" t="s">
        <v>146</v>
      </c>
      <c r="Q1392" s="265"/>
      <c r="S1392" s="271" t="s">
        <v>147</v>
      </c>
      <c r="T1392" s="272"/>
      <c r="U1392" s="273" t="s">
        <v>148</v>
      </c>
      <c r="V1392" s="274"/>
      <c r="W1392" s="20"/>
      <c r="X1392" s="262" t="s">
        <v>149</v>
      </c>
      <c r="Y1392" s="263"/>
      <c r="Z1392" s="264" t="s">
        <v>150</v>
      </c>
      <c r="AA1392" s="265"/>
      <c r="AB1392" s="20"/>
      <c r="AC1392" s="271" t="s">
        <v>151</v>
      </c>
      <c r="AD1392" s="272"/>
      <c r="AE1392" s="273" t="s">
        <v>152</v>
      </c>
      <c r="AF1392" s="274"/>
      <c r="AG1392" s="20"/>
      <c r="AH1392" s="262" t="s">
        <v>153</v>
      </c>
      <c r="AI1392" s="263"/>
      <c r="AJ1392" s="264" t="s">
        <v>154</v>
      </c>
      <c r="AK1392" s="265"/>
      <c r="AL1392" s="20"/>
      <c r="AM1392" s="271" t="s">
        <v>155</v>
      </c>
      <c r="AN1392" s="272"/>
      <c r="AO1392" s="273" t="s">
        <v>156</v>
      </c>
      <c r="AP1392" s="274"/>
      <c r="AR1392" s="262" t="s">
        <v>157</v>
      </c>
      <c r="AS1392" s="263"/>
      <c r="AT1392" s="264" t="s">
        <v>158</v>
      </c>
      <c r="AU1392" s="265"/>
      <c r="AV1392" s="41"/>
      <c r="AW1392" s="271" t="s">
        <v>159</v>
      </c>
      <c r="AX1392" s="272"/>
      <c r="AY1392" s="273" t="s">
        <v>160</v>
      </c>
      <c r="AZ1392" s="274"/>
      <c r="BA1392" s="20"/>
      <c r="BB1392" s="262" t="s">
        <v>161</v>
      </c>
      <c r="BC1392" s="263"/>
      <c r="BD1392" s="264" t="s">
        <v>162</v>
      </c>
      <c r="BE1392" s="265"/>
      <c r="BF1392" s="41"/>
      <c r="BG1392" s="271" t="s">
        <v>163</v>
      </c>
      <c r="BH1392" s="272"/>
      <c r="BI1392" s="273" t="s">
        <v>164</v>
      </c>
      <c r="BJ1392" s="274"/>
      <c r="BK1392" s="41"/>
      <c r="BL1392" s="262" t="s">
        <v>165</v>
      </c>
      <c r="BM1392" s="263"/>
      <c r="BN1392" s="264" t="s">
        <v>166</v>
      </c>
      <c r="BO1392" s="265"/>
      <c r="BP1392" s="41"/>
      <c r="BQ1392" s="271" t="s">
        <v>167</v>
      </c>
      <c r="BR1392" s="272"/>
      <c r="BS1392" s="273" t="s">
        <v>168</v>
      </c>
      <c r="BT1392" s="274"/>
      <c r="BU1392" s="20"/>
      <c r="BV1392" s="262" t="s">
        <v>169</v>
      </c>
      <c r="BW1392" s="263"/>
      <c r="BX1392" s="264" t="s">
        <v>170</v>
      </c>
      <c r="BY1392" s="265"/>
      <c r="CA1392" s="55" t="s">
        <v>35</v>
      </c>
      <c r="CC1392" s="116" t="s">
        <v>75</v>
      </c>
      <c r="CD1392" s="13"/>
      <c r="CE1392" s="33"/>
      <c r="CF1392" s="33"/>
      <c r="CG1392" s="33"/>
      <c r="CH1392" s="33"/>
    </row>
    <row r="1393" spans="2:86" ht="18.600000000000001" customHeight="1" thickTop="1" thickBot="1">
      <c r="D1393" s="1">
        <v>0</v>
      </c>
      <c r="E1393" s="9">
        <f t="shared" ref="E1393" si="13260">$E$9*$B1390</f>
        <v>4.6836640000000003</v>
      </c>
      <c r="F1393" s="2">
        <v>1</v>
      </c>
      <c r="G1393" s="8">
        <v>0</v>
      </c>
      <c r="I1393" s="1">
        <v>0</v>
      </c>
      <c r="J1393" s="9">
        <v>0</v>
      </c>
      <c r="K1393" s="2">
        <v>1</v>
      </c>
      <c r="L1393" s="8">
        <v>0</v>
      </c>
      <c r="N1393" s="1">
        <f t="shared" ref="N1393" si="13261">D1393*I1390+F1393*I1393-E1393*J1390-G1393*J1393</f>
        <v>0</v>
      </c>
      <c r="O1393" s="9">
        <f t="shared" ref="O1393" si="13262">(D1393*J1390+E1393*I1390+F1393*J1393+G1393*I1393)</f>
        <v>4.6836640000000003</v>
      </c>
      <c r="P1393" s="2">
        <f t="shared" ref="P1393" si="13263">D1393*K1390+F1393*K1393-E1393*L1390-G1393*L1393</f>
        <v>9.3426369388117045</v>
      </c>
      <c r="Q1393" s="8">
        <f t="shared" ref="Q1393" si="13264">(D1393*L1390+E1393*K1390+F1393*L1393+G1393*K1393)</f>
        <v>0</v>
      </c>
      <c r="S1393" s="1">
        <v>0</v>
      </c>
      <c r="T1393" s="9">
        <f t="shared" ref="T1393" si="13265">$T$9*$B1390</f>
        <v>6.0149740000000005</v>
      </c>
      <c r="U1393" s="2">
        <v>1</v>
      </c>
      <c r="V1393" s="8">
        <v>0</v>
      </c>
      <c r="X1393" s="1">
        <f t="shared" ref="X1393" si="13266">N1393*S1390+P1393*S1393-O1393*T1390-Q1393*T1393</f>
        <v>0</v>
      </c>
      <c r="Y1393" s="9">
        <f t="shared" ref="Y1393" si="13267">(N1393*T1390+O1393*S1390+P1393*T1393+Q1393*S1393)</f>
        <v>60.879382278392001</v>
      </c>
      <c r="Z1393" s="2">
        <f t="shared" ref="Z1393" si="13268">N1393*U1390+P1393*U1393-O1393*V1390-Q1393*V1393</f>
        <v>9.3426369388117045</v>
      </c>
      <c r="AA1393" s="8">
        <f t="shared" ref="AA1393" si="13269">(N1393*V1390+O1393*U1390+P1393*V1393+Q1393*U1393)</f>
        <v>0</v>
      </c>
      <c r="AB1393" s="20"/>
      <c r="AC1393" s="1">
        <v>0</v>
      </c>
      <c r="AD1393" s="9">
        <v>0</v>
      </c>
      <c r="AE1393" s="2">
        <v>1</v>
      </c>
      <c r="AF1393" s="8">
        <v>0</v>
      </c>
      <c r="AH1393" s="1">
        <f t="shared" ref="AH1393" si="13270">X1393*AC1390+Z1393*AC1393-Y1393*AD1390-AA1393*AD1393</f>
        <v>0</v>
      </c>
      <c r="AI1393" s="9">
        <f t="shared" ref="AI1393" si="13271">(X1393*AD1390+Y1393*AC1390+Z1393*AD1393+AA1393*AC1393)</f>
        <v>60.879382278392001</v>
      </c>
      <c r="AJ1393" s="2">
        <f t="shared" ref="AJ1393" si="13272">X1393*AE1390+Z1393*AE1393-Y1393*AF1390-AA1393*AF1393</f>
        <v>25.900611328864422</v>
      </c>
      <c r="AK1393" s="8">
        <f t="shared" ref="AK1393" si="13273">(X1393*AF1390+Y1393*AE1390+Z1393*AF1393+AA1393*AE1393)</f>
        <v>0</v>
      </c>
      <c r="AM1393" s="1">
        <v>0</v>
      </c>
      <c r="AN1393" s="9">
        <f t="shared" ref="AN1393" si="13274">$AN$9*$B1390</f>
        <v>5.0856440000000003</v>
      </c>
      <c r="AO1393" s="2">
        <v>1</v>
      </c>
      <c r="AP1393" s="8">
        <v>0</v>
      </c>
      <c r="AR1393" s="1">
        <f t="shared" ref="AR1393" si="13275">AH1393*AM1390+AJ1393*AM1393-AI1393*AN1390-AK1393*AN1393</f>
        <v>0</v>
      </c>
      <c r="AS1393" s="9">
        <f t="shared" ref="AS1393" si="13276">(AH1393*AN1390+AI1393*AM1390+AJ1393*AN1393+AK1393*AM1393)</f>
        <v>192.60067087936338</v>
      </c>
      <c r="AT1393" s="2">
        <f t="shared" ref="AT1393" si="13277">AH1393*AO1390+AJ1393*AO1393-AI1393*AP1390-AK1393*AP1393</f>
        <v>25.900611328864422</v>
      </c>
      <c r="AU1393" s="8">
        <f t="shared" ref="AU1393" si="13278">(AH1393*AP1390+AI1393*AO1390+AJ1393*AP1393+AK1393*AO1393)</f>
        <v>0</v>
      </c>
      <c r="AV1393" s="20"/>
      <c r="AW1393" s="1">
        <v>0</v>
      </c>
      <c r="AX1393" s="9">
        <v>0</v>
      </c>
      <c r="AY1393" s="2">
        <v>1</v>
      </c>
      <c r="AZ1393" s="8">
        <v>0</v>
      </c>
      <c r="BB1393" s="1">
        <f t="shared" ref="BB1393" si="13279">AR1393*AW1390+AT1393*AW1393-AS1393*AX1390-AU1393*AX1393</f>
        <v>0</v>
      </c>
      <c r="BC1393" s="9">
        <f t="shared" ref="BC1393" si="13280">(AR1393*AX1390+AS1393*AW1390+AT1393*AX1393+AU1393*AW1393)</f>
        <v>192.60067087936338</v>
      </c>
      <c r="BD1393" s="2">
        <f t="shared" ref="BD1393" si="13281">AR1393*AY1390+AT1393*AY1393-AS1393*AZ1390-AU1393*AZ1393</f>
        <v>102.30659896465733</v>
      </c>
      <c r="BE1393" s="8">
        <f t="shared" ref="BE1393" si="13282">(AR1393*AZ1390+AS1393*AY1390+AT1393*AZ1393+AU1393*AY1393)</f>
        <v>0</v>
      </c>
      <c r="BG1393" s="1">
        <v>0</v>
      </c>
      <c r="BH1393" s="9">
        <f t="shared" ref="BH1393" si="13283">$BH$9*$B1390</f>
        <v>3.32728</v>
      </c>
      <c r="BI1393" s="2">
        <v>1</v>
      </c>
      <c r="BJ1393" s="8">
        <v>0</v>
      </c>
      <c r="BK1393" s="20"/>
      <c r="BL1393" s="1">
        <f t="shared" ref="BL1393" si="13284">BB1393*BG1390+BD1393*BG1393-BC1393*BH1390-BE1393*BH1393</f>
        <v>0</v>
      </c>
      <c r="BM1393" s="9">
        <f t="shared" ref="BM1393" si="13285">(BB1393*BH1390+BC1393*BG1390+BD1393*BH1393+BE1393*BG1393)</f>
        <v>533.00337148248843</v>
      </c>
      <c r="BN1393" s="2">
        <f t="shared" ref="BN1393" si="13286">BB1393*BI1390+BD1393*BI1393-BC1393*BJ1390-BE1393*BJ1393</f>
        <v>102.30659896465733</v>
      </c>
      <c r="BO1393" s="8">
        <f t="shared" ref="BO1393" si="13287">(BB1393*BJ1390+BC1393*BI1390+BD1393*BJ1393+BE1393*BI1393)</f>
        <v>0</v>
      </c>
      <c r="BP1393" s="20"/>
      <c r="BQ1393" s="18">
        <f t="shared" ref="BQ1393:BQ1456" si="13288">1/$BR$9</f>
        <v>1</v>
      </c>
      <c r="BR1393" s="25">
        <v>0</v>
      </c>
      <c r="BS1393" s="19">
        <v>1</v>
      </c>
      <c r="BT1393" s="24">
        <v>0</v>
      </c>
      <c r="BV1393" s="1">
        <f t="shared" ref="BV1393" si="13289">BL1393*BQ1390+BN1393*BQ1393-BM1393*BR1390-BO1393*BR1393</f>
        <v>102.30659896465733</v>
      </c>
      <c r="BW1393" s="9">
        <f t="shared" ref="BW1393" si="13290">(BL1393*BR1390+BM1393*BQ1390+BN1393*BR1393+BO1393*BQ1393)</f>
        <v>533.00337148248843</v>
      </c>
      <c r="BX1393" s="2">
        <f t="shared" ref="BX1393" si="13291">BL1393*BS1390+BN1393*BS1393-BM1393*BT1390-BO1393*BT1393</f>
        <v>102.30659896465733</v>
      </c>
      <c r="BY1393" s="8">
        <f t="shared" ref="BY1393" si="13292">(BL1393*BT1390+BM1393*BS1390+BN1393*BT1393+BO1393*BS1393)</f>
        <v>0</v>
      </c>
      <c r="CA1393" s="56">
        <f t="shared" ref="CA1393" si="13293">(180/PI())*ATAN(-1*(BW1390+BW1393)/(BV1390+BV1393))</f>
        <v>-68.269065268745067</v>
      </c>
      <c r="CC1393" s="117">
        <f t="shared" ref="CC1393" si="13294">20*LOG(((1-(10^(CA1390/20)^2)*(1-((1-CC1390)/(1+CC1390))^2))^0.5))</f>
        <v>-3.0738567094154523E-5</v>
      </c>
      <c r="CD1393" s="13"/>
      <c r="CE1393" s="33"/>
      <c r="CF1393" s="33"/>
      <c r="CG1393" s="33"/>
      <c r="CH1393" s="33"/>
    </row>
    <row r="1394" spans="2:86" ht="18.600000000000001" customHeight="1"/>
    <row r="1395" spans="2:86" ht="18.600000000000001" customHeight="1" thickBot="1">
      <c r="E1395" s="6" t="s">
        <v>3</v>
      </c>
      <c r="J1395" s="6" t="s">
        <v>5</v>
      </c>
      <c r="O1395" s="6" t="s">
        <v>10</v>
      </c>
      <c r="T1395" s="6" t="s">
        <v>6</v>
      </c>
      <c r="Y1395" s="6" t="s">
        <v>11</v>
      </c>
      <c r="AD1395" s="6" t="s">
        <v>12</v>
      </c>
      <c r="AI1395" s="6" t="s">
        <v>13</v>
      </c>
      <c r="AN1395" s="6" t="s">
        <v>14</v>
      </c>
      <c r="AS1395" s="6" t="s">
        <v>15</v>
      </c>
      <c r="AX1395" s="6" t="s">
        <v>19</v>
      </c>
      <c r="BC1395" s="6" t="s">
        <v>17</v>
      </c>
      <c r="BH1395" s="6" t="s">
        <v>20</v>
      </c>
      <c r="BM1395" s="6" t="s">
        <v>18</v>
      </c>
      <c r="BQ1395" s="26" t="s">
        <v>16</v>
      </c>
      <c r="BR1395" s="26"/>
      <c r="BS1395" s="21"/>
      <c r="BT1395" s="21"/>
      <c r="BU1395" s="21"/>
      <c r="BV1395" s="21"/>
      <c r="BW1395" s="26" t="s">
        <v>21</v>
      </c>
      <c r="BX1395" s="21"/>
      <c r="BY1395" s="21"/>
    </row>
    <row r="1396" spans="2:86" ht="18.600000000000001" customHeight="1" thickBot="1">
      <c r="B1396" s="11"/>
      <c r="D1396" s="266" t="s">
        <v>113</v>
      </c>
      <c r="E1396" s="267"/>
      <c r="F1396" s="268" t="s">
        <v>114</v>
      </c>
      <c r="G1396" s="269"/>
      <c r="H1396" s="237"/>
      <c r="I1396" s="262" t="s">
        <v>0</v>
      </c>
      <c r="J1396" s="263"/>
      <c r="K1396" s="264" t="s">
        <v>1</v>
      </c>
      <c r="L1396" s="265"/>
      <c r="M1396" s="21"/>
      <c r="N1396" s="262" t="s">
        <v>115</v>
      </c>
      <c r="O1396" s="263"/>
      <c r="P1396" s="264" t="s">
        <v>116</v>
      </c>
      <c r="Q1396" s="265"/>
      <c r="R1396" s="21"/>
      <c r="S1396" s="266" t="s">
        <v>117</v>
      </c>
      <c r="T1396" s="267"/>
      <c r="U1396" s="268" t="s">
        <v>118</v>
      </c>
      <c r="V1396" s="269"/>
      <c r="W1396" s="20"/>
      <c r="X1396" s="262" t="s">
        <v>119</v>
      </c>
      <c r="Y1396" s="263"/>
      <c r="Z1396" s="264" t="s">
        <v>120</v>
      </c>
      <c r="AA1396" s="265"/>
      <c r="AB1396" s="20"/>
      <c r="AC1396" s="262" t="s">
        <v>121</v>
      </c>
      <c r="AD1396" s="263"/>
      <c r="AE1396" s="264" t="s">
        <v>7</v>
      </c>
      <c r="AF1396" s="265"/>
      <c r="AG1396" s="20"/>
      <c r="AH1396" s="262" t="s">
        <v>122</v>
      </c>
      <c r="AI1396" s="263"/>
      <c r="AJ1396" s="264" t="s">
        <v>123</v>
      </c>
      <c r="AK1396" s="265"/>
      <c r="AL1396" s="20"/>
      <c r="AM1396" s="266" t="s">
        <v>124</v>
      </c>
      <c r="AN1396" s="267"/>
      <c r="AO1396" s="268" t="s">
        <v>125</v>
      </c>
      <c r="AP1396" s="269"/>
      <c r="AQ1396" s="21"/>
      <c r="AR1396" s="262" t="s">
        <v>126</v>
      </c>
      <c r="AS1396" s="263"/>
      <c r="AT1396" s="264" t="s">
        <v>2</v>
      </c>
      <c r="AU1396" s="265"/>
      <c r="AV1396" s="41"/>
      <c r="AW1396" s="262" t="s">
        <v>127</v>
      </c>
      <c r="AX1396" s="263"/>
      <c r="AY1396" s="264" t="s">
        <v>128</v>
      </c>
      <c r="AZ1396" s="265"/>
      <c r="BA1396" s="20"/>
      <c r="BB1396" s="262" t="s">
        <v>129</v>
      </c>
      <c r="BC1396" s="263"/>
      <c r="BD1396" s="264" t="s">
        <v>130</v>
      </c>
      <c r="BE1396" s="265"/>
      <c r="BF1396" s="41"/>
      <c r="BG1396" s="266" t="s">
        <v>131</v>
      </c>
      <c r="BH1396" s="267"/>
      <c r="BI1396" s="268" t="s">
        <v>132</v>
      </c>
      <c r="BJ1396" s="269"/>
      <c r="BK1396" s="41"/>
      <c r="BL1396" s="262" t="s">
        <v>133</v>
      </c>
      <c r="BM1396" s="263"/>
      <c r="BN1396" s="264" t="s">
        <v>134</v>
      </c>
      <c r="BO1396" s="265"/>
      <c r="BP1396" s="41"/>
      <c r="BQ1396" s="262" t="s">
        <v>135</v>
      </c>
      <c r="BR1396" s="263"/>
      <c r="BS1396" s="264" t="s">
        <v>136</v>
      </c>
      <c r="BT1396" s="265"/>
      <c r="BU1396" s="20"/>
      <c r="BV1396" s="262" t="s">
        <v>137</v>
      </c>
      <c r="BW1396" s="263"/>
      <c r="BX1396" s="264" t="s">
        <v>138</v>
      </c>
      <c r="BY1396" s="265"/>
      <c r="CA1396" s="27" t="s">
        <v>8</v>
      </c>
      <c r="CC1396" s="113" t="s">
        <v>74</v>
      </c>
      <c r="CD1396" s="13"/>
      <c r="CE1396" s="33"/>
      <c r="CF1396" s="33"/>
      <c r="CG1396" s="33"/>
      <c r="CH1396" s="33"/>
    </row>
    <row r="1397" spans="2:86" ht="18.600000000000001" customHeight="1" thickTop="1" thickBot="1">
      <c r="B1397" s="37">
        <v>4</v>
      </c>
      <c r="D1397" s="1">
        <v>1</v>
      </c>
      <c r="E1397" s="7">
        <v>0</v>
      </c>
      <c r="F1397" s="2">
        <v>0</v>
      </c>
      <c r="G1397" s="8">
        <v>0</v>
      </c>
      <c r="I1397" s="1">
        <v>1</v>
      </c>
      <c r="J1397" s="9">
        <v>0</v>
      </c>
      <c r="K1397" s="2">
        <v>0</v>
      </c>
      <c r="L1397" s="8">
        <f t="shared" ref="L1397:L1460" si="13295">IF(0=(1-$J$9*$K$9*$B1397^2),10^18,$B1397*$K$9/(1-$J$9*$K$9*$B1397^2))</f>
        <v>-1.7657161447317928</v>
      </c>
      <c r="N1397" s="1">
        <f t="shared" ref="N1397" si="13296">D1397*I1397+F1397*I1400-E1397*J1397-G1397*J1400</f>
        <v>1</v>
      </c>
      <c r="O1397" s="9">
        <f t="shared" ref="O1397" si="13297">(D1397*J1397+E1397*I1397+F1397*J1400+G1397*I1400)</f>
        <v>0</v>
      </c>
      <c r="P1397" s="2">
        <f t="shared" ref="P1397" si="13298">D1397*K1397+F1397*K1400-E1397*L1397-G1397*L1400</f>
        <v>0</v>
      </c>
      <c r="Q1397" s="8">
        <f t="shared" ref="Q1397" si="13299">(D1397*L1397+E1397*K1397+F1397*L1400+G1397*K1400)</f>
        <v>-1.7657161447317928</v>
      </c>
      <c r="S1397" s="1">
        <v>1</v>
      </c>
      <c r="T1397" s="7">
        <v>0</v>
      </c>
      <c r="U1397" s="2">
        <v>0</v>
      </c>
      <c r="V1397" s="8">
        <v>0</v>
      </c>
      <c r="X1397" s="1">
        <f t="shared" ref="X1397" si="13300">N1397*S1397+P1397*S1400-O1397*T1397-Q1397*T1400</f>
        <v>11.674107238132635</v>
      </c>
      <c r="Y1397" s="9">
        <f t="shared" ref="Y1397" si="13301">(N1397*T1397+O1397*S1397+P1397*T1400+Q1397*S1400)</f>
        <v>0</v>
      </c>
      <c r="Z1397" s="2">
        <f t="shared" ref="Z1397" si="13302">N1397*U1397+P1397*U1400-O1397*V1397-Q1397*V1400</f>
        <v>0</v>
      </c>
      <c r="AA1397" s="8">
        <f t="shared" ref="AA1397" si="13303">(N1397*V1397+O1397*U1397+P1397*V1400+Q1397*U1400)</f>
        <v>-1.7657161447317928</v>
      </c>
      <c r="AB1397" s="20"/>
      <c r="AC1397" s="1">
        <v>1</v>
      </c>
      <c r="AD1397" s="9">
        <v>0</v>
      </c>
      <c r="AE1397" s="2">
        <v>0</v>
      </c>
      <c r="AF1397" s="8">
        <f t="shared" ref="AF1397:AF1460" si="13304">IF(0=(1-$AE$9*$AD$9*$B1397^2),10^18,$B1397*$AE$9/(1-$AE$9*$AD$9*$B1397^2))</f>
        <v>-0.2703655461682779</v>
      </c>
      <c r="AH1397" s="1">
        <f t="shared" ref="AH1397" si="13305">X1397*AC1397+Z1397*AC1400-Y1397*AD1397-AA1397*AD1400</f>
        <v>11.674107238132635</v>
      </c>
      <c r="AI1397" s="9">
        <f t="shared" ref="AI1397" si="13306">(X1397*AD1397+Y1397*AC1397+Z1397*AD1400+AA1397*AC1400)</f>
        <v>0</v>
      </c>
      <c r="AJ1397" s="2">
        <f t="shared" ref="AJ1397" si="13307">X1397*AE1397+Z1397*AE1400-Y1397*AF1397-AA1397*AF1400</f>
        <v>0</v>
      </c>
      <c r="AK1397" s="8">
        <f t="shared" ref="AK1397" si="13308">(X1397*AF1397+Y1397*AE1397+Z1397*AF1400+AA1397*AE1400)</f>
        <v>-4.9219925241965692</v>
      </c>
      <c r="AM1397" s="1">
        <v>1</v>
      </c>
      <c r="AN1397" s="7">
        <v>0</v>
      </c>
      <c r="AO1397" s="2">
        <v>0</v>
      </c>
      <c r="AP1397" s="8">
        <v>0</v>
      </c>
      <c r="AR1397" s="1">
        <f t="shared" ref="AR1397" si="13309">AH1397*AM1397+AJ1397*AM1400-AI1397*AN1397-AK1397*AN1400</f>
        <v>36.831395427806143</v>
      </c>
      <c r="AS1397" s="9">
        <f t="shared" ref="AS1397" si="13310">(AH1397*AN1397+AI1397*AM1397+AJ1397*AN1400+AK1397*AM1400)</f>
        <v>0</v>
      </c>
      <c r="AT1397" s="2">
        <f t="shared" ref="AT1397" si="13311">AH1397*AO1397+AJ1397*AO1400-AI1397*AP1397-AK1397*AP1400</f>
        <v>0</v>
      </c>
      <c r="AU1397" s="8">
        <f t="shared" ref="AU1397" si="13312">(AH1397*AP1397+AI1397*AO1397+AJ1397*AP1400+AK1397*AO1400)</f>
        <v>-4.9219925241965692</v>
      </c>
      <c r="AV1397" s="20"/>
      <c r="AW1397" s="1">
        <v>1</v>
      </c>
      <c r="AX1397" s="9">
        <v>0</v>
      </c>
      <c r="AY1397" s="2">
        <v>0</v>
      </c>
      <c r="AZ1397" s="8">
        <f t="shared" ref="AZ1397:AZ1460" si="13313">IF(0=(1-$AX$9*$AY$9*$B1397^2),10^18,$B1397*$AY$9/(1-$AX$9*$AY$9*$B1397^2))</f>
        <v>-0.39423429903509027</v>
      </c>
      <c r="BB1397" s="1">
        <f t="shared" ref="BB1397" si="13314">AR1397*AW1397+AT1397*AW1400-AS1397*AX1397-AU1397*AX1400</f>
        <v>36.831395427806143</v>
      </c>
      <c r="BC1397" s="9">
        <f t="shared" ref="BC1397" si="13315">(AR1397*AX1397+AS1397*AW1397+AT1397*AX1400+AU1397*AW1400)</f>
        <v>0</v>
      </c>
      <c r="BD1397" s="2">
        <f t="shared" ref="BD1397" si="13316">AR1397*AY1397+AT1397*AY1400-AS1397*AZ1397-AU1397*AZ1400</f>
        <v>0</v>
      </c>
      <c r="BE1397" s="8">
        <f t="shared" ref="BE1397" si="13317">(AR1397*AZ1397+AS1397*AY1397+AT1397*AZ1400+AU1397*AY1400)</f>
        <v>-19.442191883161954</v>
      </c>
      <c r="BG1397" s="1">
        <v>1</v>
      </c>
      <c r="BH1397" s="7">
        <v>0</v>
      </c>
      <c r="BI1397" s="2">
        <v>0</v>
      </c>
      <c r="BJ1397" s="8">
        <v>0</v>
      </c>
      <c r="BK1397" s="20"/>
      <c r="BL1397" s="1">
        <f t="shared" ref="BL1397" si="13318">BB1397*BG1397+BD1397*BG1400-BC1397*BH1397-BE1397*BH1400</f>
        <v>101.84608508509972</v>
      </c>
      <c r="BM1397" s="9">
        <f t="shared" ref="BM1397" si="13319">(BB1397*BH1397+BC1397*BG1397+BD1397*BH1400+BE1397*BG1400)</f>
        <v>0</v>
      </c>
      <c r="BN1397" s="2">
        <f t="shared" ref="BN1397" si="13320">BB1397*BI1397+BD1397*BI1400-BC1397*BJ1397-BE1397*BJ1400</f>
        <v>0</v>
      </c>
      <c r="BO1397" s="8">
        <f t="shared" ref="BO1397" si="13321">(BB1397*BJ1397+BC1397*BI1397+BD1397*BJ1400+BE1397*BI1400)</f>
        <v>-19.442191883161954</v>
      </c>
      <c r="BP1397" s="20"/>
      <c r="BQ1397" s="16">
        <v>1</v>
      </c>
      <c r="BR1397" s="23">
        <v>0</v>
      </c>
      <c r="BS1397" s="14">
        <v>0</v>
      </c>
      <c r="BT1397" s="22">
        <v>0</v>
      </c>
      <c r="BV1397" s="1">
        <f t="shared" ref="BV1397" si="13322">BL1397*BQ1397+BN1397*BQ1400-BM1397*BR1397-BO1397*BR1400</f>
        <v>101.84608508509972</v>
      </c>
      <c r="BW1397" s="9">
        <f t="shared" ref="BW1397" si="13323">(BL1397*BR1397+BM1397*BQ1397+BN1397*BR1400+BO1397*BQ1400)</f>
        <v>-19.442191883161954</v>
      </c>
      <c r="BX1397" s="2">
        <f t="shared" ref="BX1397" si="13324">BL1397*BS1397+BN1397*BS1400-BM1397*BT1397-BO1397*BT1400</f>
        <v>0</v>
      </c>
      <c r="BY1397" s="8">
        <f t="shared" ref="BY1397" si="13325">(BL1397*BT1397+BM1397*BS1397+BN1397*BT1400+BO1397*BS1400)</f>
        <v>-19.442191883161954</v>
      </c>
      <c r="CA1397" s="28">
        <f t="shared" ref="CA1397" si="13326">20*LOG(((1+$BR$9)/$BR$9)/((BV1397+BV1400)^2+(BW1397+BW1400)^2)^0.5)</f>
        <v>-48.832270528914407</v>
      </c>
      <c r="CC1397" s="114">
        <f t="shared" ref="CC1397" si="13327">((BV1397^2+BW1397^2)^0.5)/((BV1400^2+BW1400^2)^0.5)</f>
        <v>0.19091889653663496</v>
      </c>
      <c r="CD1397" s="13"/>
      <c r="CE1397" s="33"/>
      <c r="CF1397" s="33"/>
      <c r="CG1397" s="33"/>
      <c r="CH1397" s="33"/>
    </row>
    <row r="1398" spans="2:86" ht="18.600000000000001" customHeight="1" thickBot="1">
      <c r="D1398" s="3"/>
      <c r="G1398" s="4"/>
      <c r="I1398" s="3"/>
      <c r="L1398" s="4"/>
      <c r="N1398" s="3"/>
      <c r="Q1398" s="4"/>
      <c r="S1398" s="3"/>
      <c r="V1398" s="4"/>
      <c r="X1398" s="3"/>
      <c r="AA1398" s="4"/>
      <c r="AC1398" s="3"/>
      <c r="AF1398" s="4"/>
      <c r="AH1398" s="3"/>
      <c r="AK1398" s="4"/>
      <c r="AM1398" s="3"/>
      <c r="AP1398" s="4"/>
      <c r="AR1398" s="3"/>
      <c r="AU1398" s="4"/>
      <c r="AW1398" s="3"/>
      <c r="AZ1398" s="4"/>
      <c r="BB1398" s="3"/>
      <c r="BE1398" s="4"/>
      <c r="BG1398" s="3"/>
      <c r="BJ1398" s="4"/>
      <c r="BL1398" s="3"/>
      <c r="BO1398" s="4"/>
      <c r="BQ1398" s="16"/>
      <c r="BR1398" s="14"/>
      <c r="BS1398" s="14"/>
      <c r="BT1398" s="17"/>
      <c r="BV1398" s="3"/>
      <c r="BY1398" s="4"/>
      <c r="CC1398" s="115"/>
      <c r="CD1398" s="13"/>
      <c r="CE1398" s="33"/>
      <c r="CF1398" s="33"/>
      <c r="CG1398" s="33"/>
      <c r="CH1398" s="33"/>
    </row>
    <row r="1399" spans="2:86" ht="18.600000000000001" customHeight="1" thickBot="1">
      <c r="D1399" s="271" t="s">
        <v>141</v>
      </c>
      <c r="E1399" s="272"/>
      <c r="F1399" s="273" t="s">
        <v>142</v>
      </c>
      <c r="G1399" s="274"/>
      <c r="H1399" s="237"/>
      <c r="I1399" s="271" t="s">
        <v>143</v>
      </c>
      <c r="J1399" s="272"/>
      <c r="K1399" s="273" t="s">
        <v>144</v>
      </c>
      <c r="L1399" s="274"/>
      <c r="N1399" s="262" t="s">
        <v>145</v>
      </c>
      <c r="O1399" s="263"/>
      <c r="P1399" s="264" t="s">
        <v>146</v>
      </c>
      <c r="Q1399" s="265"/>
      <c r="S1399" s="271" t="s">
        <v>147</v>
      </c>
      <c r="T1399" s="272"/>
      <c r="U1399" s="273" t="s">
        <v>148</v>
      </c>
      <c r="V1399" s="274"/>
      <c r="W1399" s="20"/>
      <c r="X1399" s="262" t="s">
        <v>149</v>
      </c>
      <c r="Y1399" s="263"/>
      <c r="Z1399" s="264" t="s">
        <v>150</v>
      </c>
      <c r="AA1399" s="265"/>
      <c r="AB1399" s="20"/>
      <c r="AC1399" s="271" t="s">
        <v>151</v>
      </c>
      <c r="AD1399" s="272"/>
      <c r="AE1399" s="273" t="s">
        <v>152</v>
      </c>
      <c r="AF1399" s="274"/>
      <c r="AG1399" s="20"/>
      <c r="AH1399" s="262" t="s">
        <v>153</v>
      </c>
      <c r="AI1399" s="263"/>
      <c r="AJ1399" s="264" t="s">
        <v>154</v>
      </c>
      <c r="AK1399" s="265"/>
      <c r="AL1399" s="20"/>
      <c r="AM1399" s="271" t="s">
        <v>155</v>
      </c>
      <c r="AN1399" s="272"/>
      <c r="AO1399" s="273" t="s">
        <v>156</v>
      </c>
      <c r="AP1399" s="274"/>
      <c r="AR1399" s="262" t="s">
        <v>157</v>
      </c>
      <c r="AS1399" s="263"/>
      <c r="AT1399" s="264" t="s">
        <v>158</v>
      </c>
      <c r="AU1399" s="265"/>
      <c r="AV1399" s="41"/>
      <c r="AW1399" s="271" t="s">
        <v>159</v>
      </c>
      <c r="AX1399" s="272"/>
      <c r="AY1399" s="273" t="s">
        <v>160</v>
      </c>
      <c r="AZ1399" s="274"/>
      <c r="BA1399" s="20"/>
      <c r="BB1399" s="262" t="s">
        <v>161</v>
      </c>
      <c r="BC1399" s="263"/>
      <c r="BD1399" s="264" t="s">
        <v>162</v>
      </c>
      <c r="BE1399" s="265"/>
      <c r="BF1399" s="41"/>
      <c r="BG1399" s="271" t="s">
        <v>163</v>
      </c>
      <c r="BH1399" s="272"/>
      <c r="BI1399" s="273" t="s">
        <v>164</v>
      </c>
      <c r="BJ1399" s="274"/>
      <c r="BK1399" s="41"/>
      <c r="BL1399" s="262" t="s">
        <v>165</v>
      </c>
      <c r="BM1399" s="263"/>
      <c r="BN1399" s="264" t="s">
        <v>166</v>
      </c>
      <c r="BO1399" s="265"/>
      <c r="BP1399" s="41"/>
      <c r="BQ1399" s="271" t="s">
        <v>167</v>
      </c>
      <c r="BR1399" s="272"/>
      <c r="BS1399" s="273" t="s">
        <v>168</v>
      </c>
      <c r="BT1399" s="274"/>
      <c r="BU1399" s="20"/>
      <c r="BV1399" s="262" t="s">
        <v>169</v>
      </c>
      <c r="BW1399" s="263"/>
      <c r="BX1399" s="264" t="s">
        <v>170</v>
      </c>
      <c r="BY1399" s="265"/>
      <c r="CA1399" s="55" t="s">
        <v>35</v>
      </c>
      <c r="CC1399" s="116" t="s">
        <v>75</v>
      </c>
      <c r="CD1399" s="13"/>
      <c r="CE1399" s="33"/>
      <c r="CF1399" s="33"/>
      <c r="CG1399" s="33"/>
      <c r="CH1399" s="33"/>
    </row>
    <row r="1400" spans="2:86" ht="18.600000000000001" customHeight="1" thickTop="1" thickBot="1">
      <c r="D1400" s="1">
        <v>0</v>
      </c>
      <c r="E1400" s="9">
        <f t="shared" ref="E1400" si="13328">$E$9*$B1397</f>
        <v>4.7072000000000003</v>
      </c>
      <c r="F1400" s="2">
        <v>1</v>
      </c>
      <c r="G1400" s="8">
        <v>0</v>
      </c>
      <c r="I1400" s="1">
        <v>0</v>
      </c>
      <c r="J1400" s="9">
        <v>0</v>
      </c>
      <c r="K1400" s="2">
        <v>1</v>
      </c>
      <c r="L1400" s="8">
        <v>0</v>
      </c>
      <c r="N1400" s="1">
        <f t="shared" ref="N1400" si="13329">D1400*I1397+F1400*I1400-E1400*J1397-G1400*J1400</f>
        <v>0</v>
      </c>
      <c r="O1400" s="9">
        <f t="shared" ref="O1400" si="13330">(D1400*J1397+E1400*I1397+F1400*J1400+G1400*I1400)</f>
        <v>4.7072000000000003</v>
      </c>
      <c r="P1400" s="2">
        <f t="shared" ref="P1400" si="13331">D1400*K1397+F1400*K1400-E1400*L1397-G1400*L1400</f>
        <v>9.3115790364814952</v>
      </c>
      <c r="Q1400" s="8">
        <f t="shared" ref="Q1400" si="13332">(D1400*L1397+E1400*K1397+F1400*L1400+G1400*K1400)</f>
        <v>0</v>
      </c>
      <c r="S1400" s="1">
        <v>0</v>
      </c>
      <c r="T1400" s="9">
        <f t="shared" ref="T1400" si="13333">$T$9*$B1397</f>
        <v>6.0452000000000004</v>
      </c>
      <c r="U1400" s="2">
        <v>1</v>
      </c>
      <c r="V1400" s="8">
        <v>0</v>
      </c>
      <c r="X1400" s="1">
        <f t="shared" ref="X1400" si="13334">N1400*S1397+P1400*S1400-O1400*T1397-Q1400*T1400</f>
        <v>0</v>
      </c>
      <c r="Y1400" s="9">
        <f t="shared" ref="Y1400" si="13335">(N1400*T1397+O1400*S1397+P1400*T1400+Q1400*S1400)</f>
        <v>60.997557591337937</v>
      </c>
      <c r="Z1400" s="2">
        <f t="shared" ref="Z1400" si="13336">N1400*U1397+P1400*U1400-O1400*V1397-Q1400*V1400</f>
        <v>9.3115790364814952</v>
      </c>
      <c r="AA1400" s="8">
        <f t="shared" ref="AA1400" si="13337">(N1400*V1397+O1400*U1397+P1400*V1400+Q1400*U1400)</f>
        <v>0</v>
      </c>
      <c r="AB1400" s="20"/>
      <c r="AC1400" s="1">
        <v>0</v>
      </c>
      <c r="AD1400" s="9">
        <v>0</v>
      </c>
      <c r="AE1400" s="2">
        <v>1</v>
      </c>
      <c r="AF1400" s="8">
        <v>0</v>
      </c>
      <c r="AH1400" s="1">
        <f t="shared" ref="AH1400" si="13338">X1400*AC1397+Z1400*AC1400-Y1400*AD1397-AA1400*AD1400</f>
        <v>0</v>
      </c>
      <c r="AI1400" s="9">
        <f t="shared" ref="AI1400" si="13339">(X1400*AD1397+Y1400*AC1397+Z1400*AD1400+AA1400*AC1400)</f>
        <v>60.997557591337937</v>
      </c>
      <c r="AJ1400" s="2">
        <f t="shared" ref="AJ1400" si="13340">X1400*AE1397+Z1400*AE1400-Y1400*AF1397-AA1400*AF1400</f>
        <v>25.803217009594562</v>
      </c>
      <c r="AK1400" s="8">
        <f t="shared" ref="AK1400" si="13341">(X1400*AF1397+Y1400*AE1397+Z1400*AF1400+AA1400*AE1400)</f>
        <v>0</v>
      </c>
      <c r="AM1400" s="1">
        <v>0</v>
      </c>
      <c r="AN1400" s="9">
        <f t="shared" ref="AN1400" si="13342">$AN$9*$B1397</f>
        <v>5.1112000000000002</v>
      </c>
      <c r="AO1400" s="2">
        <v>1</v>
      </c>
      <c r="AP1400" s="8">
        <v>0</v>
      </c>
      <c r="AR1400" s="1">
        <f t="shared" ref="AR1400" si="13343">AH1400*AM1397+AJ1400*AM1400-AI1400*AN1397-AK1400*AN1400</f>
        <v>0</v>
      </c>
      <c r="AS1400" s="9">
        <f t="shared" ref="AS1400" si="13344">(AH1400*AN1397+AI1400*AM1397+AJ1400*AN1400+AK1400*AM1400)</f>
        <v>192.88296037077765</v>
      </c>
      <c r="AT1400" s="2">
        <f t="shared" ref="AT1400" si="13345">AH1400*AO1397+AJ1400*AO1400-AI1400*AP1397-AK1400*AP1400</f>
        <v>25.803217009594562</v>
      </c>
      <c r="AU1400" s="8">
        <f t="shared" ref="AU1400" si="13346">(AH1400*AP1397+AI1400*AO1397+AJ1400*AP1400+AK1400*AO1400)</f>
        <v>0</v>
      </c>
      <c r="AV1400" s="20"/>
      <c r="AW1400" s="1">
        <v>0</v>
      </c>
      <c r="AX1400" s="9">
        <v>0</v>
      </c>
      <c r="AY1400" s="2">
        <v>1</v>
      </c>
      <c r="AZ1400" s="8">
        <v>0</v>
      </c>
      <c r="BB1400" s="1">
        <f t="shared" ref="BB1400" si="13347">AR1400*AW1397+AT1400*AW1400-AS1400*AX1397-AU1400*AX1400</f>
        <v>0</v>
      </c>
      <c r="BC1400" s="9">
        <f t="shared" ref="BC1400" si="13348">(AR1400*AX1397+AS1400*AW1397+AT1400*AX1400+AU1400*AW1400)</f>
        <v>192.88296037077765</v>
      </c>
      <c r="BD1400" s="2">
        <f t="shared" ref="BD1400" si="13349">AR1400*AY1397+AT1400*AY1400-AS1400*AZ1397-AU1400*AZ1400</f>
        <v>101.84429568718119</v>
      </c>
      <c r="BE1400" s="8">
        <f t="shared" ref="BE1400" si="13350">(AR1400*AZ1397+AS1400*AY1397+AT1400*AZ1400+AU1400*AY1400)</f>
        <v>0</v>
      </c>
      <c r="BG1400" s="1">
        <v>0</v>
      </c>
      <c r="BH1400" s="9">
        <f t="shared" ref="BH1400" si="13351">$BH$9*$B1397</f>
        <v>3.3439999999999999</v>
      </c>
      <c r="BI1400" s="2">
        <v>1</v>
      </c>
      <c r="BJ1400" s="8">
        <v>0</v>
      </c>
      <c r="BK1400" s="20"/>
      <c r="BL1400" s="1">
        <f t="shared" ref="BL1400" si="13352">BB1400*BG1397+BD1400*BG1400-BC1400*BH1397-BE1400*BH1400</f>
        <v>0</v>
      </c>
      <c r="BM1400" s="9">
        <f t="shared" ref="BM1400" si="13353">(BB1400*BH1397+BC1400*BG1397+BD1400*BH1400+BE1400*BG1400)</f>
        <v>533.4502851487116</v>
      </c>
      <c r="BN1400" s="2">
        <f t="shared" ref="BN1400" si="13354">BB1400*BI1397+BD1400*BI1400-BC1400*BJ1397-BE1400*BJ1400</f>
        <v>101.84429568718119</v>
      </c>
      <c r="BO1400" s="8">
        <f t="shared" ref="BO1400" si="13355">(BB1400*BJ1397+BC1400*BI1397+BD1400*BJ1400+BE1400*BI1400)</f>
        <v>0</v>
      </c>
      <c r="BP1400" s="20"/>
      <c r="BQ1400" s="18">
        <f t="shared" ref="BQ1400:BQ1463" si="13356">1/$BR$9</f>
        <v>1</v>
      </c>
      <c r="BR1400" s="25">
        <v>0</v>
      </c>
      <c r="BS1400" s="19">
        <v>1</v>
      </c>
      <c r="BT1400" s="24">
        <v>0</v>
      </c>
      <c r="BV1400" s="1">
        <f t="shared" ref="BV1400" si="13357">BL1400*BQ1397+BN1400*BQ1400-BM1400*BR1397-BO1400*BR1400</f>
        <v>101.84429568718119</v>
      </c>
      <c r="BW1400" s="9">
        <f t="shared" ref="BW1400" si="13358">(BL1400*BR1397+BM1400*BQ1397+BN1400*BR1400+BO1400*BQ1400)</f>
        <v>533.4502851487116</v>
      </c>
      <c r="BX1400" s="2">
        <f t="shared" ref="BX1400" si="13359">BL1400*BS1397+BN1400*BS1400-BM1400*BT1397-BO1400*BT1400</f>
        <v>101.84429568718119</v>
      </c>
      <c r="BY1400" s="8">
        <f t="shared" ref="BY1400" si="13360">(BL1400*BT1397+BM1400*BS1397+BN1400*BT1400+BO1400*BS1400)</f>
        <v>0</v>
      </c>
      <c r="CA1400" s="56">
        <f t="shared" ref="CA1400" si="13361">(180/PI())*ATAN(-1*(BW1397+BW1400)/(BV1397+BV1400))</f>
        <v>-68.382639428551499</v>
      </c>
      <c r="CC1400" s="117">
        <f t="shared" ref="CC1400" si="13362">20*LOG(((1-(10^(CA1397/20)^2)*(1-((1-CC1397)/(1+CC1397))^2))^0.5))</f>
        <v>-3.0598724440676529E-5</v>
      </c>
      <c r="CD1400" s="13"/>
      <c r="CE1400" s="33"/>
      <c r="CF1400" s="33"/>
      <c r="CG1400" s="33"/>
      <c r="CH1400" s="33"/>
    </row>
    <row r="1401" spans="2:86" ht="18.600000000000001" customHeight="1"/>
    <row r="1402" spans="2:86" ht="18.600000000000001" customHeight="1" thickBot="1">
      <c r="E1402" s="6" t="s">
        <v>3</v>
      </c>
      <c r="J1402" s="6" t="s">
        <v>5</v>
      </c>
      <c r="O1402" s="6" t="s">
        <v>10</v>
      </c>
      <c r="T1402" s="6" t="s">
        <v>6</v>
      </c>
      <c r="Y1402" s="6" t="s">
        <v>11</v>
      </c>
      <c r="AD1402" s="6" t="s">
        <v>12</v>
      </c>
      <c r="AI1402" s="6" t="s">
        <v>13</v>
      </c>
      <c r="AN1402" s="6" t="s">
        <v>14</v>
      </c>
      <c r="AS1402" s="6" t="s">
        <v>15</v>
      </c>
      <c r="AX1402" s="6" t="s">
        <v>19</v>
      </c>
      <c r="BC1402" s="6" t="s">
        <v>17</v>
      </c>
      <c r="BH1402" s="6" t="s">
        <v>20</v>
      </c>
      <c r="BM1402" s="6" t="s">
        <v>18</v>
      </c>
      <c r="BQ1402" s="26" t="s">
        <v>16</v>
      </c>
      <c r="BR1402" s="26"/>
      <c r="BS1402" s="21"/>
      <c r="BT1402" s="21"/>
      <c r="BU1402" s="21"/>
      <c r="BV1402" s="21"/>
      <c r="BW1402" s="26" t="s">
        <v>21</v>
      </c>
      <c r="BX1402" s="21"/>
      <c r="BY1402" s="21"/>
    </row>
    <row r="1403" spans="2:86" ht="18.600000000000001" customHeight="1" thickBot="1">
      <c r="B1403" s="11"/>
      <c r="D1403" s="266" t="s">
        <v>113</v>
      </c>
      <c r="E1403" s="267"/>
      <c r="F1403" s="268" t="s">
        <v>114</v>
      </c>
      <c r="G1403" s="269"/>
      <c r="H1403" s="237"/>
      <c r="I1403" s="262" t="s">
        <v>0</v>
      </c>
      <c r="J1403" s="263"/>
      <c r="K1403" s="264" t="s">
        <v>1</v>
      </c>
      <c r="L1403" s="265"/>
      <c r="M1403" s="21"/>
      <c r="N1403" s="262" t="s">
        <v>115</v>
      </c>
      <c r="O1403" s="263"/>
      <c r="P1403" s="264" t="s">
        <v>116</v>
      </c>
      <c r="Q1403" s="265"/>
      <c r="R1403" s="21"/>
      <c r="S1403" s="266" t="s">
        <v>117</v>
      </c>
      <c r="T1403" s="267"/>
      <c r="U1403" s="268" t="s">
        <v>118</v>
      </c>
      <c r="V1403" s="269"/>
      <c r="W1403" s="20"/>
      <c r="X1403" s="262" t="s">
        <v>119</v>
      </c>
      <c r="Y1403" s="263"/>
      <c r="Z1403" s="264" t="s">
        <v>120</v>
      </c>
      <c r="AA1403" s="265"/>
      <c r="AB1403" s="20"/>
      <c r="AC1403" s="262" t="s">
        <v>121</v>
      </c>
      <c r="AD1403" s="263"/>
      <c r="AE1403" s="264" t="s">
        <v>7</v>
      </c>
      <c r="AF1403" s="265"/>
      <c r="AG1403" s="20"/>
      <c r="AH1403" s="262" t="s">
        <v>122</v>
      </c>
      <c r="AI1403" s="263"/>
      <c r="AJ1403" s="264" t="s">
        <v>123</v>
      </c>
      <c r="AK1403" s="265"/>
      <c r="AL1403" s="20"/>
      <c r="AM1403" s="266" t="s">
        <v>124</v>
      </c>
      <c r="AN1403" s="267"/>
      <c r="AO1403" s="268" t="s">
        <v>125</v>
      </c>
      <c r="AP1403" s="269"/>
      <c r="AQ1403" s="21"/>
      <c r="AR1403" s="262" t="s">
        <v>126</v>
      </c>
      <c r="AS1403" s="263"/>
      <c r="AT1403" s="264" t="s">
        <v>2</v>
      </c>
      <c r="AU1403" s="265"/>
      <c r="AV1403" s="41"/>
      <c r="AW1403" s="262" t="s">
        <v>127</v>
      </c>
      <c r="AX1403" s="263"/>
      <c r="AY1403" s="264" t="s">
        <v>128</v>
      </c>
      <c r="AZ1403" s="265"/>
      <c r="BA1403" s="20"/>
      <c r="BB1403" s="262" t="s">
        <v>129</v>
      </c>
      <c r="BC1403" s="263"/>
      <c r="BD1403" s="264" t="s">
        <v>130</v>
      </c>
      <c r="BE1403" s="265"/>
      <c r="BF1403" s="41"/>
      <c r="BG1403" s="266" t="s">
        <v>131</v>
      </c>
      <c r="BH1403" s="267"/>
      <c r="BI1403" s="268" t="s">
        <v>132</v>
      </c>
      <c r="BJ1403" s="269"/>
      <c r="BK1403" s="41"/>
      <c r="BL1403" s="262" t="s">
        <v>133</v>
      </c>
      <c r="BM1403" s="263"/>
      <c r="BN1403" s="264" t="s">
        <v>134</v>
      </c>
      <c r="BO1403" s="265"/>
      <c r="BP1403" s="41"/>
      <c r="BQ1403" s="262" t="s">
        <v>135</v>
      </c>
      <c r="BR1403" s="263"/>
      <c r="BS1403" s="264" t="s">
        <v>136</v>
      </c>
      <c r="BT1403" s="265"/>
      <c r="BU1403" s="20"/>
      <c r="BV1403" s="262" t="s">
        <v>137</v>
      </c>
      <c r="BW1403" s="263"/>
      <c r="BX1403" s="264" t="s">
        <v>138</v>
      </c>
      <c r="BY1403" s="265"/>
      <c r="CA1403" s="27" t="s">
        <v>8</v>
      </c>
      <c r="CC1403" s="113" t="s">
        <v>74</v>
      </c>
      <c r="CD1403" s="13"/>
      <c r="CE1403" s="33"/>
      <c r="CF1403" s="33"/>
      <c r="CG1403" s="33"/>
      <c r="CH1403" s="33"/>
    </row>
    <row r="1404" spans="2:86" ht="18.600000000000001" customHeight="1" thickTop="1" thickBot="1">
      <c r="B1404" s="37">
        <v>4.0199999999999996</v>
      </c>
      <c r="D1404" s="1">
        <v>1</v>
      </c>
      <c r="E1404" s="7">
        <v>0</v>
      </c>
      <c r="F1404" s="2">
        <v>0</v>
      </c>
      <c r="G1404" s="8">
        <v>0</v>
      </c>
      <c r="I1404" s="1">
        <v>1</v>
      </c>
      <c r="J1404" s="9">
        <v>0</v>
      </c>
      <c r="K1404" s="2">
        <v>0</v>
      </c>
      <c r="L1404" s="8">
        <f t="shared" ref="L1404:L1467" si="13363">IF(0=(1-$J$9*$K$9*$B1404^2),10^18,$B1404*$K$9/(1-$J$9*$K$9*$B1404^2))</f>
        <v>-1.7505117195942468</v>
      </c>
      <c r="N1404" s="1">
        <f t="shared" ref="N1404" si="13364">D1404*I1404+F1404*I1407-E1404*J1404-G1404*J1407</f>
        <v>1</v>
      </c>
      <c r="O1404" s="9">
        <f t="shared" ref="O1404" si="13365">(D1404*J1404+E1404*I1404+F1404*J1407+G1404*I1407)</f>
        <v>0</v>
      </c>
      <c r="P1404" s="2">
        <f t="shared" ref="P1404" si="13366">D1404*K1404+F1404*K1407-E1404*L1404-G1404*L1407</f>
        <v>0</v>
      </c>
      <c r="Q1404" s="8">
        <f t="shared" ref="Q1404" si="13367">(D1404*L1404+E1404*K1404+F1404*L1407+G1404*K1407)</f>
        <v>-1.7505117195942468</v>
      </c>
      <c r="S1404" s="1">
        <v>1</v>
      </c>
      <c r="T1404" s="7">
        <v>0</v>
      </c>
      <c r="U1404" s="2">
        <v>0</v>
      </c>
      <c r="V1404" s="8">
        <v>0</v>
      </c>
      <c r="X1404" s="1">
        <f t="shared" ref="X1404" si="13368">N1404*S1404+P1404*S1407-O1404*T1404-Q1404*T1407</f>
        <v>11.635104414527595</v>
      </c>
      <c r="Y1404" s="9">
        <f t="shared" ref="Y1404" si="13369">(N1404*T1404+O1404*S1404+P1404*T1407+Q1404*S1407)</f>
        <v>0</v>
      </c>
      <c r="Z1404" s="2">
        <f t="shared" ref="Z1404" si="13370">N1404*U1404+P1404*U1407-O1404*V1404-Q1404*V1407</f>
        <v>0</v>
      </c>
      <c r="AA1404" s="8">
        <f t="shared" ref="AA1404" si="13371">(N1404*V1404+O1404*U1404+P1404*V1407+Q1404*U1407)</f>
        <v>-1.7505117195942468</v>
      </c>
      <c r="AB1404" s="20"/>
      <c r="AC1404" s="1">
        <v>1</v>
      </c>
      <c r="AD1404" s="9">
        <v>0</v>
      </c>
      <c r="AE1404" s="2">
        <v>0</v>
      </c>
      <c r="AF1404" s="8">
        <f t="shared" ref="AF1404:AF1467" si="13372">IF(0=(1-$AE$9*$AD$9*$B1404^2),10^18,$B1404*$AE$9/(1-$AE$9*$AD$9*$B1404^2))</f>
        <v>-0.2687713930635221</v>
      </c>
      <c r="AH1404" s="1">
        <f t="shared" ref="AH1404" si="13373">X1404*AC1404+Z1404*AC1407-Y1404*AD1404-AA1404*AD1407</f>
        <v>11.635104414527595</v>
      </c>
      <c r="AI1404" s="9">
        <f t="shared" ref="AI1404" si="13374">(X1404*AD1404+Y1404*AC1404+Z1404*AD1407+AA1404*AC1407)</f>
        <v>0</v>
      </c>
      <c r="AJ1404" s="2">
        <f t="shared" ref="AJ1404" si="13375">X1404*AE1404+Z1404*AE1407-Y1404*AF1404-AA1404*AF1407</f>
        <v>0</v>
      </c>
      <c r="AK1404" s="8">
        <f t="shared" ref="AK1404" si="13376">(X1404*AF1404+Y1404*AE1404+Z1404*AF1407+AA1404*AE1407)</f>
        <v>-4.8776949415263644</v>
      </c>
      <c r="AM1404" s="1">
        <v>1</v>
      </c>
      <c r="AN1404" s="7">
        <v>0</v>
      </c>
      <c r="AO1404" s="2">
        <v>0</v>
      </c>
      <c r="AP1404" s="8">
        <v>0</v>
      </c>
      <c r="AR1404" s="1">
        <f t="shared" ref="AR1404" si="13377">AH1404*AM1404+AJ1404*AM1407-AI1404*AN1404-AK1404*AN1407</f>
        <v>36.690633171582789</v>
      </c>
      <c r="AS1404" s="9">
        <f t="shared" ref="AS1404" si="13378">(AH1404*AN1404+AI1404*AM1404+AJ1404*AN1407+AK1404*AM1407)</f>
        <v>0</v>
      </c>
      <c r="AT1404" s="2">
        <f t="shared" ref="AT1404" si="13379">AH1404*AO1404+AJ1404*AO1407-AI1404*AP1404-AK1404*AP1407</f>
        <v>0</v>
      </c>
      <c r="AU1404" s="8">
        <f t="shared" ref="AU1404" si="13380">(AH1404*AP1404+AI1404*AO1404+AJ1404*AP1407+AK1404*AO1407)</f>
        <v>-4.8776949415263644</v>
      </c>
      <c r="AV1404" s="20"/>
      <c r="AW1404" s="1">
        <v>1</v>
      </c>
      <c r="AX1404" s="9">
        <v>0</v>
      </c>
      <c r="AY1404" s="2">
        <v>0</v>
      </c>
      <c r="AZ1404" s="8">
        <f t="shared" ref="AZ1404:AZ1467" si="13381">IF(0=(1-$AX$9*$AY$9*$B1404^2),10^18,$B1404*$AY$9/(1-$AX$9*$AY$9*$B1404^2))</f>
        <v>-0.39179486212457149</v>
      </c>
      <c r="BB1404" s="1">
        <f t="shared" ref="BB1404" si="13382">AR1404*AW1404+AT1404*AW1407-AS1404*AX1404-AU1404*AX1407</f>
        <v>36.690633171582789</v>
      </c>
      <c r="BC1404" s="9">
        <f t="shared" ref="BC1404" si="13383">(AR1404*AX1404+AS1404*AW1404+AT1404*AX1407+AU1404*AW1407)</f>
        <v>0</v>
      </c>
      <c r="BD1404" s="2">
        <f t="shared" ref="BD1404" si="13384">AR1404*AY1404+AT1404*AY1407-AS1404*AZ1404-AU1404*AZ1407</f>
        <v>0</v>
      </c>
      <c r="BE1404" s="8">
        <f t="shared" ref="BE1404" si="13385">(AR1404*AZ1404+AS1404*AY1404+AT1404*AZ1407+AU1404*AY1407)</f>
        <v>-19.252896506249872</v>
      </c>
      <c r="BG1404" s="1">
        <v>1</v>
      </c>
      <c r="BH1404" s="7">
        <v>0</v>
      </c>
      <c r="BI1404" s="2">
        <v>0</v>
      </c>
      <c r="BJ1404" s="8">
        <v>0</v>
      </c>
      <c r="BK1404" s="20"/>
      <c r="BL1404" s="1">
        <f t="shared" ref="BL1404" si="13386">BB1404*BG1404+BD1404*BG1407-BC1404*BH1404-BE1404*BH1407</f>
        <v>101.39422751806686</v>
      </c>
      <c r="BM1404" s="9">
        <f t="shared" ref="BM1404" si="13387">(BB1404*BH1404+BC1404*BG1404+BD1404*BH1407+BE1404*BG1407)</f>
        <v>0</v>
      </c>
      <c r="BN1404" s="2">
        <f t="shared" ref="BN1404" si="13388">BB1404*BI1404+BD1404*BI1407-BC1404*BJ1404-BE1404*BJ1407</f>
        <v>0</v>
      </c>
      <c r="BO1404" s="8">
        <f t="shared" ref="BO1404" si="13389">(BB1404*BJ1404+BC1404*BI1404+BD1404*BJ1407+BE1404*BI1407)</f>
        <v>-19.252896506249872</v>
      </c>
      <c r="BP1404" s="20"/>
      <c r="BQ1404" s="16">
        <v>1</v>
      </c>
      <c r="BR1404" s="23">
        <v>0</v>
      </c>
      <c r="BS1404" s="14">
        <v>0</v>
      </c>
      <c r="BT1404" s="22">
        <v>0</v>
      </c>
      <c r="BV1404" s="1">
        <f t="shared" ref="BV1404" si="13390">BL1404*BQ1404+BN1404*BQ1407-BM1404*BR1404-BO1404*BR1407</f>
        <v>101.39422751806686</v>
      </c>
      <c r="BW1404" s="9">
        <f t="shared" ref="BW1404" si="13391">(BL1404*BR1404+BM1404*BQ1404+BN1404*BR1407+BO1404*BQ1407)</f>
        <v>-19.252896506249872</v>
      </c>
      <c r="BX1404" s="2">
        <f t="shared" ref="BX1404" si="13392">BL1404*BS1404+BN1404*BS1407-BM1404*BT1404-BO1404*BT1407</f>
        <v>0</v>
      </c>
      <c r="BY1404" s="8">
        <f t="shared" ref="BY1404" si="13393">(BL1404*BT1404+BM1404*BS1404+BN1404*BT1407+BO1404*BS1407)</f>
        <v>-19.252896506249872</v>
      </c>
      <c r="CA1404" s="28">
        <f t="shared" ref="CA1404" si="13394">20*LOG(((1+$BR$9)/$BR$9)/((BV1404+BV1407)^2+(BW1404+BW1407)^2)^0.5)</f>
        <v>-48.836758300506744</v>
      </c>
      <c r="CC1404" s="114">
        <f t="shared" ref="CC1404" si="13395">((BV1404^2+BW1404^2)^0.5)/((BV1407^2+BW1407^2)^0.5)</f>
        <v>0.18990274454778713</v>
      </c>
      <c r="CD1404" s="13"/>
      <c r="CE1404" s="33"/>
      <c r="CF1404" s="33"/>
      <c r="CG1404" s="33"/>
      <c r="CH1404" s="33"/>
    </row>
    <row r="1405" spans="2:86" ht="18.600000000000001" customHeight="1" thickBot="1">
      <c r="D1405" s="3"/>
      <c r="G1405" s="4"/>
      <c r="I1405" s="3"/>
      <c r="L1405" s="4"/>
      <c r="N1405" s="3"/>
      <c r="Q1405" s="4"/>
      <c r="S1405" s="3"/>
      <c r="V1405" s="4"/>
      <c r="X1405" s="3"/>
      <c r="AA1405" s="4"/>
      <c r="AC1405" s="3"/>
      <c r="AF1405" s="4"/>
      <c r="AH1405" s="3"/>
      <c r="AK1405" s="4"/>
      <c r="AM1405" s="3"/>
      <c r="AP1405" s="4"/>
      <c r="AR1405" s="3"/>
      <c r="AU1405" s="4"/>
      <c r="AW1405" s="3"/>
      <c r="AZ1405" s="4"/>
      <c r="BB1405" s="3"/>
      <c r="BE1405" s="4"/>
      <c r="BG1405" s="3"/>
      <c r="BJ1405" s="4"/>
      <c r="BL1405" s="3"/>
      <c r="BO1405" s="4"/>
      <c r="BQ1405" s="16"/>
      <c r="BR1405" s="14"/>
      <c r="BS1405" s="14"/>
      <c r="BT1405" s="17"/>
      <c r="BV1405" s="3"/>
      <c r="BY1405" s="4"/>
      <c r="CC1405" s="115"/>
      <c r="CD1405" s="13"/>
      <c r="CE1405" s="33"/>
      <c r="CF1405" s="33"/>
      <c r="CG1405" s="33"/>
      <c r="CH1405" s="33"/>
    </row>
    <row r="1406" spans="2:86" ht="18.600000000000001" customHeight="1" thickBot="1">
      <c r="D1406" s="271" t="s">
        <v>141</v>
      </c>
      <c r="E1406" s="272"/>
      <c r="F1406" s="273" t="s">
        <v>142</v>
      </c>
      <c r="G1406" s="274"/>
      <c r="H1406" s="237"/>
      <c r="I1406" s="271" t="s">
        <v>143</v>
      </c>
      <c r="J1406" s="272"/>
      <c r="K1406" s="273" t="s">
        <v>144</v>
      </c>
      <c r="L1406" s="274"/>
      <c r="N1406" s="262" t="s">
        <v>145</v>
      </c>
      <c r="O1406" s="263"/>
      <c r="P1406" s="264" t="s">
        <v>146</v>
      </c>
      <c r="Q1406" s="265"/>
      <c r="S1406" s="271" t="s">
        <v>147</v>
      </c>
      <c r="T1406" s="272"/>
      <c r="U1406" s="273" t="s">
        <v>148</v>
      </c>
      <c r="V1406" s="274"/>
      <c r="W1406" s="20"/>
      <c r="X1406" s="262" t="s">
        <v>149</v>
      </c>
      <c r="Y1406" s="263"/>
      <c r="Z1406" s="264" t="s">
        <v>150</v>
      </c>
      <c r="AA1406" s="265"/>
      <c r="AB1406" s="20"/>
      <c r="AC1406" s="271" t="s">
        <v>151</v>
      </c>
      <c r="AD1406" s="272"/>
      <c r="AE1406" s="273" t="s">
        <v>152</v>
      </c>
      <c r="AF1406" s="274"/>
      <c r="AG1406" s="20"/>
      <c r="AH1406" s="262" t="s">
        <v>153</v>
      </c>
      <c r="AI1406" s="263"/>
      <c r="AJ1406" s="264" t="s">
        <v>154</v>
      </c>
      <c r="AK1406" s="265"/>
      <c r="AL1406" s="20"/>
      <c r="AM1406" s="271" t="s">
        <v>155</v>
      </c>
      <c r="AN1406" s="272"/>
      <c r="AO1406" s="273" t="s">
        <v>156</v>
      </c>
      <c r="AP1406" s="274"/>
      <c r="AR1406" s="262" t="s">
        <v>157</v>
      </c>
      <c r="AS1406" s="263"/>
      <c r="AT1406" s="264" t="s">
        <v>158</v>
      </c>
      <c r="AU1406" s="265"/>
      <c r="AV1406" s="41"/>
      <c r="AW1406" s="271" t="s">
        <v>159</v>
      </c>
      <c r="AX1406" s="272"/>
      <c r="AY1406" s="273" t="s">
        <v>160</v>
      </c>
      <c r="AZ1406" s="274"/>
      <c r="BA1406" s="20"/>
      <c r="BB1406" s="262" t="s">
        <v>161</v>
      </c>
      <c r="BC1406" s="263"/>
      <c r="BD1406" s="264" t="s">
        <v>162</v>
      </c>
      <c r="BE1406" s="265"/>
      <c r="BF1406" s="41"/>
      <c r="BG1406" s="271" t="s">
        <v>163</v>
      </c>
      <c r="BH1406" s="272"/>
      <c r="BI1406" s="273" t="s">
        <v>164</v>
      </c>
      <c r="BJ1406" s="274"/>
      <c r="BK1406" s="41"/>
      <c r="BL1406" s="262" t="s">
        <v>165</v>
      </c>
      <c r="BM1406" s="263"/>
      <c r="BN1406" s="264" t="s">
        <v>166</v>
      </c>
      <c r="BO1406" s="265"/>
      <c r="BP1406" s="41"/>
      <c r="BQ1406" s="271" t="s">
        <v>167</v>
      </c>
      <c r="BR1406" s="272"/>
      <c r="BS1406" s="273" t="s">
        <v>168</v>
      </c>
      <c r="BT1406" s="274"/>
      <c r="BU1406" s="20"/>
      <c r="BV1406" s="262" t="s">
        <v>169</v>
      </c>
      <c r="BW1406" s="263"/>
      <c r="BX1406" s="264" t="s">
        <v>170</v>
      </c>
      <c r="BY1406" s="265"/>
      <c r="CA1406" s="55" t="s">
        <v>35</v>
      </c>
      <c r="CC1406" s="116" t="s">
        <v>75</v>
      </c>
      <c r="CD1406" s="13"/>
      <c r="CE1406" s="33"/>
      <c r="CF1406" s="33"/>
      <c r="CG1406" s="33"/>
      <c r="CH1406" s="33"/>
    </row>
    <row r="1407" spans="2:86" ht="18.600000000000001" customHeight="1" thickTop="1" thickBot="1">
      <c r="D1407" s="1">
        <v>0</v>
      </c>
      <c r="E1407" s="9">
        <f t="shared" ref="E1407" si="13396">$E$9*$B1404</f>
        <v>4.7307359999999994</v>
      </c>
      <c r="F1407" s="2">
        <v>1</v>
      </c>
      <c r="G1407" s="8">
        <v>0</v>
      </c>
      <c r="I1407" s="1">
        <v>0</v>
      </c>
      <c r="J1407" s="9">
        <v>0</v>
      </c>
      <c r="K1407" s="2">
        <v>1</v>
      </c>
      <c r="L1407" s="8">
        <v>0</v>
      </c>
      <c r="N1407" s="1">
        <f t="shared" ref="N1407" si="13397">D1407*I1404+F1407*I1407-E1407*J1404-G1407*J1407</f>
        <v>0</v>
      </c>
      <c r="O1407" s="9">
        <f t="shared" ref="O1407" si="13398">(D1407*J1404+E1407*I1404+F1407*J1407+G1407*I1407)</f>
        <v>4.7307359999999994</v>
      </c>
      <c r="P1407" s="2">
        <f t="shared" ref="P1407" si="13399">D1407*K1404+F1407*K1407-E1407*L1404-G1407*L1407</f>
        <v>9.2812088103064081</v>
      </c>
      <c r="Q1407" s="8">
        <f t="shared" ref="Q1407" si="13400">(D1407*L1404+E1407*K1404+F1407*L1407+G1407*K1407)</f>
        <v>0</v>
      </c>
      <c r="S1407" s="1">
        <v>0</v>
      </c>
      <c r="T1407" s="9">
        <f t="shared" ref="T1407" si="13401">$T$9*$B1404</f>
        <v>6.0754259999999993</v>
      </c>
      <c r="U1407" s="2">
        <v>1</v>
      </c>
      <c r="V1407" s="8">
        <v>0</v>
      </c>
      <c r="X1407" s="1">
        <f t="shared" ref="X1407" si="13402">N1407*S1404+P1407*S1407-O1407*T1404-Q1407*T1407</f>
        <v>0</v>
      </c>
      <c r="Y1407" s="9">
        <f t="shared" ref="Y1407" si="13403">(N1407*T1404+O1407*S1404+P1407*T1407+Q1407*S1407)</f>
        <v>61.118033317564617</v>
      </c>
      <c r="Z1407" s="2">
        <f t="shared" ref="Z1407" si="13404">N1407*U1404+P1407*U1407-O1407*V1404-Q1407*V1407</f>
        <v>9.2812088103064081</v>
      </c>
      <c r="AA1407" s="8">
        <f t="shared" ref="AA1407" si="13405">(N1407*V1404+O1407*U1404+P1407*V1407+Q1407*U1407)</f>
        <v>0</v>
      </c>
      <c r="AB1407" s="20"/>
      <c r="AC1407" s="1">
        <v>0</v>
      </c>
      <c r="AD1407" s="9">
        <v>0</v>
      </c>
      <c r="AE1407" s="2">
        <v>1</v>
      </c>
      <c r="AF1407" s="8">
        <v>0</v>
      </c>
      <c r="AH1407" s="1">
        <f t="shared" ref="AH1407" si="13406">X1407*AC1404+Z1407*AC1407-Y1407*AD1404-AA1407*AD1407</f>
        <v>0</v>
      </c>
      <c r="AI1407" s="9">
        <f t="shared" ref="AI1407" si="13407">(X1407*AD1404+Y1407*AC1404+Z1407*AD1407+AA1407*AC1407)</f>
        <v>61.118033317564617</v>
      </c>
      <c r="AJ1407" s="2">
        <f t="shared" ref="AJ1407" si="13408">X1407*AE1404+Z1407*AE1407-Y1407*AF1404-AA1407*AF1407</f>
        <v>25.707987766371005</v>
      </c>
      <c r="AK1407" s="8">
        <f t="shared" ref="AK1407" si="13409">(X1407*AF1404+Y1407*AE1404+Z1407*AF1407+AA1407*AE1407)</f>
        <v>0</v>
      </c>
      <c r="AM1407" s="1">
        <v>0</v>
      </c>
      <c r="AN1407" s="9">
        <f t="shared" ref="AN1407" si="13410">$AN$9*$B1404</f>
        <v>5.1367559999999992</v>
      </c>
      <c r="AO1407" s="2">
        <v>1</v>
      </c>
      <c r="AP1407" s="8">
        <v>0</v>
      </c>
      <c r="AR1407" s="1">
        <f t="shared" ref="AR1407" si="13411">AH1407*AM1404+AJ1407*AM1407-AI1407*AN1404-AK1407*AN1407</f>
        <v>0</v>
      </c>
      <c r="AS1407" s="9">
        <f t="shared" ref="AS1407" si="13412">(AH1407*AN1404+AI1407*AM1404+AJ1407*AN1407+AK1407*AM1407)</f>
        <v>193.17369372439745</v>
      </c>
      <c r="AT1407" s="2">
        <f t="shared" ref="AT1407" si="13413">AH1407*AO1404+AJ1407*AO1407-AI1407*AP1404-AK1407*AP1407</f>
        <v>25.707987766371005</v>
      </c>
      <c r="AU1407" s="8">
        <f t="shared" ref="AU1407" si="13414">(AH1407*AP1404+AI1407*AO1404+AJ1407*AP1407+AK1407*AO1407)</f>
        <v>0</v>
      </c>
      <c r="AV1407" s="20"/>
      <c r="AW1407" s="1">
        <v>0</v>
      </c>
      <c r="AX1407" s="9">
        <v>0</v>
      </c>
      <c r="AY1407" s="2">
        <v>1</v>
      </c>
      <c r="AZ1407" s="8">
        <v>0</v>
      </c>
      <c r="BB1407" s="1">
        <f t="shared" ref="BB1407" si="13415">AR1407*AW1404+AT1407*AW1407-AS1407*AX1404-AU1407*AX1407</f>
        <v>0</v>
      </c>
      <c r="BC1407" s="9">
        <f t="shared" ref="BC1407" si="13416">(AR1407*AX1404+AS1407*AW1404+AT1407*AX1407+AU1407*AW1407)</f>
        <v>193.17369372439745</v>
      </c>
      <c r="BD1407" s="2">
        <f t="shared" ref="BD1407" si="13417">AR1407*AY1404+AT1407*AY1407-AS1407*AZ1404-AU1407*AZ1407</f>
        <v>101.39244846521551</v>
      </c>
      <c r="BE1407" s="8">
        <f t="shared" ref="BE1407" si="13418">(AR1407*AZ1404+AS1407*AY1404+AT1407*AZ1407+AU1407*AY1407)</f>
        <v>0</v>
      </c>
      <c r="BG1407" s="1">
        <v>0</v>
      </c>
      <c r="BH1407" s="9">
        <f t="shared" ref="BH1407" si="13419">$BH$9*$B1404</f>
        <v>3.3607199999999997</v>
      </c>
      <c r="BI1407" s="2">
        <v>1</v>
      </c>
      <c r="BJ1407" s="8">
        <v>0</v>
      </c>
      <c r="BK1407" s="20"/>
      <c r="BL1407" s="1">
        <f t="shared" ref="BL1407" si="13420">BB1407*BG1404+BD1407*BG1407-BC1407*BH1404-BE1407*BH1407</f>
        <v>0</v>
      </c>
      <c r="BM1407" s="9">
        <f t="shared" ref="BM1407" si="13421">(BB1407*BH1404+BC1407*BG1404+BD1407*BH1407+BE1407*BG1407)</f>
        <v>533.92532313041647</v>
      </c>
      <c r="BN1407" s="2">
        <f t="shared" ref="BN1407" si="13422">BB1407*BI1404+BD1407*BI1407-BC1407*BJ1404-BE1407*BJ1407</f>
        <v>101.39244846521551</v>
      </c>
      <c r="BO1407" s="8">
        <f t="shared" ref="BO1407" si="13423">(BB1407*BJ1404+BC1407*BI1404+BD1407*BJ1407+BE1407*BI1407)</f>
        <v>0</v>
      </c>
      <c r="BP1407" s="20"/>
      <c r="BQ1407" s="18">
        <f t="shared" ref="BQ1407:BQ1470" si="13424">1/$BR$9</f>
        <v>1</v>
      </c>
      <c r="BR1407" s="25">
        <v>0</v>
      </c>
      <c r="BS1407" s="19">
        <v>1</v>
      </c>
      <c r="BT1407" s="24">
        <v>0</v>
      </c>
      <c r="BV1407" s="1">
        <f t="shared" ref="BV1407" si="13425">BL1407*BQ1404+BN1407*BQ1407-BM1407*BR1404-BO1407*BR1407</f>
        <v>101.39244846521551</v>
      </c>
      <c r="BW1407" s="9">
        <f t="shared" ref="BW1407" si="13426">(BL1407*BR1404+BM1407*BQ1404+BN1407*BR1407+BO1407*BQ1407)</f>
        <v>533.92532313041647</v>
      </c>
      <c r="BX1407" s="2">
        <f t="shared" ref="BX1407" si="13427">BL1407*BS1404+BN1407*BS1407-BM1407*BT1404-BO1407*BT1407</f>
        <v>101.39244846521551</v>
      </c>
      <c r="BY1407" s="8">
        <f t="shared" ref="BY1407" si="13428">(BL1407*BT1404+BM1407*BS1404+BN1407*BT1407+BO1407*BS1407)</f>
        <v>0</v>
      </c>
      <c r="CA1407" s="56">
        <f t="shared" ref="CA1407" si="13429">(180/PI())*ATAN(-1*(BW1404+BW1407)/(BV1404+BV1407))</f>
        <v>-68.495006634313668</v>
      </c>
      <c r="CC1407" s="117">
        <f t="shared" ref="CC1407" si="13430">20*LOG(((1-(10^(CA1404/20)^2)*(1-((1-CC1404)/(1+CC1404))^2))^0.5))</f>
        <v>-3.0456381530287064E-5</v>
      </c>
      <c r="CD1407" s="13"/>
      <c r="CE1407" s="33"/>
      <c r="CF1407" s="33"/>
      <c r="CG1407" s="33"/>
      <c r="CH1407" s="33"/>
    </row>
    <row r="1408" spans="2:86" ht="18.600000000000001" customHeight="1"/>
    <row r="1409" spans="2:86" ht="18.600000000000001" customHeight="1" thickBot="1">
      <c r="E1409" s="6" t="s">
        <v>3</v>
      </c>
      <c r="J1409" s="6" t="s">
        <v>5</v>
      </c>
      <c r="O1409" s="6" t="s">
        <v>10</v>
      </c>
      <c r="T1409" s="6" t="s">
        <v>6</v>
      </c>
      <c r="Y1409" s="6" t="s">
        <v>11</v>
      </c>
      <c r="AD1409" s="6" t="s">
        <v>12</v>
      </c>
      <c r="AI1409" s="6" t="s">
        <v>13</v>
      </c>
      <c r="AN1409" s="6" t="s">
        <v>14</v>
      </c>
      <c r="AS1409" s="6" t="s">
        <v>15</v>
      </c>
      <c r="AX1409" s="6" t="s">
        <v>19</v>
      </c>
      <c r="BC1409" s="6" t="s">
        <v>17</v>
      </c>
      <c r="BH1409" s="6" t="s">
        <v>20</v>
      </c>
      <c r="BM1409" s="6" t="s">
        <v>18</v>
      </c>
      <c r="BQ1409" s="26" t="s">
        <v>16</v>
      </c>
      <c r="BR1409" s="26"/>
      <c r="BS1409" s="21"/>
      <c r="BT1409" s="21"/>
      <c r="BU1409" s="21"/>
      <c r="BV1409" s="21"/>
      <c r="BW1409" s="26" t="s">
        <v>21</v>
      </c>
      <c r="BX1409" s="21"/>
      <c r="BY1409" s="21"/>
    </row>
    <row r="1410" spans="2:86" ht="18.600000000000001" customHeight="1" thickBot="1">
      <c r="B1410" s="11"/>
      <c r="D1410" s="266" t="s">
        <v>113</v>
      </c>
      <c r="E1410" s="267"/>
      <c r="F1410" s="268" t="s">
        <v>114</v>
      </c>
      <c r="G1410" s="269"/>
      <c r="H1410" s="237"/>
      <c r="I1410" s="262" t="s">
        <v>0</v>
      </c>
      <c r="J1410" s="263"/>
      <c r="K1410" s="264" t="s">
        <v>1</v>
      </c>
      <c r="L1410" s="265"/>
      <c r="M1410" s="21"/>
      <c r="N1410" s="262" t="s">
        <v>115</v>
      </c>
      <c r="O1410" s="263"/>
      <c r="P1410" s="264" t="s">
        <v>116</v>
      </c>
      <c r="Q1410" s="265"/>
      <c r="R1410" s="21"/>
      <c r="S1410" s="266" t="s">
        <v>117</v>
      </c>
      <c r="T1410" s="267"/>
      <c r="U1410" s="268" t="s">
        <v>118</v>
      </c>
      <c r="V1410" s="269"/>
      <c r="W1410" s="20"/>
      <c r="X1410" s="262" t="s">
        <v>119</v>
      </c>
      <c r="Y1410" s="263"/>
      <c r="Z1410" s="264" t="s">
        <v>120</v>
      </c>
      <c r="AA1410" s="265"/>
      <c r="AB1410" s="20"/>
      <c r="AC1410" s="262" t="s">
        <v>121</v>
      </c>
      <c r="AD1410" s="263"/>
      <c r="AE1410" s="264" t="s">
        <v>7</v>
      </c>
      <c r="AF1410" s="265"/>
      <c r="AG1410" s="20"/>
      <c r="AH1410" s="262" t="s">
        <v>122</v>
      </c>
      <c r="AI1410" s="263"/>
      <c r="AJ1410" s="264" t="s">
        <v>123</v>
      </c>
      <c r="AK1410" s="265"/>
      <c r="AL1410" s="20"/>
      <c r="AM1410" s="266" t="s">
        <v>124</v>
      </c>
      <c r="AN1410" s="267"/>
      <c r="AO1410" s="268" t="s">
        <v>125</v>
      </c>
      <c r="AP1410" s="269"/>
      <c r="AQ1410" s="21"/>
      <c r="AR1410" s="262" t="s">
        <v>126</v>
      </c>
      <c r="AS1410" s="263"/>
      <c r="AT1410" s="264" t="s">
        <v>2</v>
      </c>
      <c r="AU1410" s="265"/>
      <c r="AV1410" s="41"/>
      <c r="AW1410" s="262" t="s">
        <v>127</v>
      </c>
      <c r="AX1410" s="263"/>
      <c r="AY1410" s="264" t="s">
        <v>128</v>
      </c>
      <c r="AZ1410" s="265"/>
      <c r="BA1410" s="20"/>
      <c r="BB1410" s="262" t="s">
        <v>129</v>
      </c>
      <c r="BC1410" s="263"/>
      <c r="BD1410" s="264" t="s">
        <v>130</v>
      </c>
      <c r="BE1410" s="265"/>
      <c r="BF1410" s="41"/>
      <c r="BG1410" s="266" t="s">
        <v>131</v>
      </c>
      <c r="BH1410" s="267"/>
      <c r="BI1410" s="268" t="s">
        <v>132</v>
      </c>
      <c r="BJ1410" s="269"/>
      <c r="BK1410" s="41"/>
      <c r="BL1410" s="262" t="s">
        <v>133</v>
      </c>
      <c r="BM1410" s="263"/>
      <c r="BN1410" s="264" t="s">
        <v>134</v>
      </c>
      <c r="BO1410" s="265"/>
      <c r="BP1410" s="41"/>
      <c r="BQ1410" s="262" t="s">
        <v>135</v>
      </c>
      <c r="BR1410" s="263"/>
      <c r="BS1410" s="264" t="s">
        <v>136</v>
      </c>
      <c r="BT1410" s="265"/>
      <c r="BU1410" s="20"/>
      <c r="BV1410" s="262" t="s">
        <v>137</v>
      </c>
      <c r="BW1410" s="263"/>
      <c r="BX1410" s="264" t="s">
        <v>138</v>
      </c>
      <c r="BY1410" s="265"/>
      <c r="CA1410" s="27" t="s">
        <v>8</v>
      </c>
      <c r="CC1410" s="113" t="s">
        <v>74</v>
      </c>
      <c r="CD1410" s="13"/>
      <c r="CE1410" s="33"/>
      <c r="CF1410" s="33"/>
      <c r="CG1410" s="33"/>
      <c r="CH1410" s="33"/>
    </row>
    <row r="1411" spans="2:86" ht="18.600000000000001" customHeight="1" thickTop="1" thickBot="1">
      <c r="B1411" s="37">
        <v>4.04</v>
      </c>
      <c r="D1411" s="1">
        <v>1</v>
      </c>
      <c r="E1411" s="7">
        <v>0</v>
      </c>
      <c r="F1411" s="2">
        <v>0</v>
      </c>
      <c r="G1411" s="8">
        <v>0</v>
      </c>
      <c r="I1411" s="1">
        <v>1</v>
      </c>
      <c r="J1411" s="9">
        <v>0</v>
      </c>
      <c r="K1411" s="2">
        <v>0</v>
      </c>
      <c r="L1411" s="8">
        <f t="shared" ref="L1411:L1474" si="13431">IF(0=(1-$J$9*$K$9*$B1411^2),10^18,$B1411*$K$9/(1-$J$9*$K$9*$B1411^2))</f>
        <v>-1.7355979563412069</v>
      </c>
      <c r="N1411" s="1">
        <f t="shared" ref="N1411" si="13432">D1411*I1411+F1411*I1414-E1411*J1411-G1411*J1414</f>
        <v>1</v>
      </c>
      <c r="O1411" s="9">
        <f t="shared" ref="O1411" si="13433">(D1411*J1411+E1411*I1411+F1411*J1414+G1411*I1414)</f>
        <v>0</v>
      </c>
      <c r="P1411" s="2">
        <f t="shared" ref="P1411" si="13434">D1411*K1411+F1411*K1414-E1411*L1411-G1411*L1414</f>
        <v>0</v>
      </c>
      <c r="Q1411" s="8">
        <f t="shared" ref="Q1411" si="13435">(D1411*L1411+E1411*K1411+F1411*L1414+G1411*K1414)</f>
        <v>-1.7355979563412069</v>
      </c>
      <c r="S1411" s="1">
        <v>1</v>
      </c>
      <c r="T1411" s="7">
        <v>0</v>
      </c>
      <c r="U1411" s="2">
        <v>0</v>
      </c>
      <c r="V1411" s="8">
        <v>0</v>
      </c>
      <c r="X1411" s="1">
        <f t="shared" ref="X1411" si="13436">N1411*S1411+P1411*S1414-O1411*T1411-Q1411*T1414</f>
        <v>11.596957133330603</v>
      </c>
      <c r="Y1411" s="9">
        <f t="shared" ref="Y1411" si="13437">(N1411*T1411+O1411*S1411+P1411*T1414+Q1411*S1414)</f>
        <v>0</v>
      </c>
      <c r="Z1411" s="2">
        <f t="shared" ref="Z1411" si="13438">N1411*U1411+P1411*U1414-O1411*V1411-Q1411*V1414</f>
        <v>0</v>
      </c>
      <c r="AA1411" s="8">
        <f t="shared" ref="AA1411" si="13439">(N1411*V1411+O1411*U1411+P1411*V1414+Q1411*U1414)</f>
        <v>-1.7355979563412069</v>
      </c>
      <c r="AB1411" s="20"/>
      <c r="AC1411" s="1">
        <v>1</v>
      </c>
      <c r="AD1411" s="9">
        <v>0</v>
      </c>
      <c r="AE1411" s="2">
        <v>0</v>
      </c>
      <c r="AF1411" s="8">
        <f t="shared" ref="AF1411:AF1474" si="13440">IF(0=(1-$AE$9*$AD$9*$B1411^2),10^18,$B1411*$AE$9/(1-$AE$9*$AD$9*$B1411^2))</f>
        <v>-0.26719714328956434</v>
      </c>
      <c r="AH1411" s="1">
        <f t="shared" ref="AH1411" si="13441">X1411*AC1411+Z1411*AC1414-Y1411*AD1411-AA1411*AD1414</f>
        <v>11.596957133330603</v>
      </c>
      <c r="AI1411" s="9">
        <f t="shared" ref="AI1411" si="13442">(X1411*AD1411+Y1411*AC1411+Z1411*AD1414+AA1411*AC1414)</f>
        <v>0</v>
      </c>
      <c r="AJ1411" s="2">
        <f t="shared" ref="AJ1411" si="13443">X1411*AE1411+Z1411*AE1414-Y1411*AF1411-AA1411*AF1414</f>
        <v>0</v>
      </c>
      <c r="AK1411" s="8">
        <f t="shared" ref="AK1411" si="13444">(X1411*AF1411+Y1411*AE1411+Z1411*AF1414+AA1411*AE1414)</f>
        <v>-4.8342717732186795</v>
      </c>
      <c r="AM1411" s="1">
        <v>1</v>
      </c>
      <c r="AN1411" s="7">
        <v>0</v>
      </c>
      <c r="AO1411" s="2">
        <v>0</v>
      </c>
      <c r="AP1411" s="8">
        <v>0</v>
      </c>
      <c r="AR1411" s="1">
        <f t="shared" ref="AR1411" si="13445">AH1411*AM1411+AJ1411*AM1414-AI1411*AN1411-AK1411*AN1414</f>
        <v>36.552976319478674</v>
      </c>
      <c r="AS1411" s="9">
        <f t="shared" ref="AS1411" si="13446">(AH1411*AN1411+AI1411*AM1411+AJ1411*AN1414+AK1411*AM1414)</f>
        <v>0</v>
      </c>
      <c r="AT1411" s="2">
        <f t="shared" ref="AT1411" si="13447">AH1411*AO1411+AJ1411*AO1414-AI1411*AP1411-AK1411*AP1414</f>
        <v>0</v>
      </c>
      <c r="AU1411" s="8">
        <f t="shared" ref="AU1411" si="13448">(AH1411*AP1411+AI1411*AO1411+AJ1411*AP1414+AK1411*AO1414)</f>
        <v>-4.8342717732186795</v>
      </c>
      <c r="AV1411" s="20"/>
      <c r="AW1411" s="1">
        <v>1</v>
      </c>
      <c r="AX1411" s="9">
        <v>0</v>
      </c>
      <c r="AY1411" s="2">
        <v>0</v>
      </c>
      <c r="AZ1411" s="8">
        <f t="shared" ref="AZ1411:AZ1474" si="13449">IF(0=(1-$AX$9*$AY$9*$B1411^2),10^18,$B1411*$AY$9/(1-$AX$9*$AY$9*$B1411^2))</f>
        <v>-0.38938775799448611</v>
      </c>
      <c r="BB1411" s="1">
        <f t="shared" ref="BB1411" si="13450">AR1411*AW1411+AT1411*AW1414-AS1411*AX1411-AU1411*AX1414</f>
        <v>36.552976319478674</v>
      </c>
      <c r="BC1411" s="9">
        <f t="shared" ref="BC1411" si="13451">(AR1411*AX1411+AS1411*AW1411+AT1411*AX1414+AU1411*AW1414)</f>
        <v>0</v>
      </c>
      <c r="BD1411" s="2">
        <f t="shared" ref="BD1411" si="13452">AR1411*AY1411+AT1411*AY1414-AS1411*AZ1411-AU1411*AZ1414</f>
        <v>0</v>
      </c>
      <c r="BE1411" s="8">
        <f t="shared" ref="BE1411" si="13453">(AR1411*AZ1411+AS1411*AY1411+AT1411*AZ1414+AU1411*AY1414)</f>
        <v>-19.067553270286023</v>
      </c>
      <c r="BG1411" s="1">
        <v>1</v>
      </c>
      <c r="BH1411" s="7">
        <v>0</v>
      </c>
      <c r="BI1411" s="2">
        <v>0</v>
      </c>
      <c r="BJ1411" s="8">
        <v>0</v>
      </c>
      <c r="BK1411" s="20"/>
      <c r="BL1411" s="1">
        <f t="shared" ref="BL1411" si="13454">BB1411*BG1411+BD1411*BG1414-BC1411*BH1411-BE1411*BH1414</f>
        <v>100.95249343667351</v>
      </c>
      <c r="BM1411" s="9">
        <f t="shared" ref="BM1411" si="13455">(BB1411*BH1411+BC1411*BG1411+BD1411*BH1414+BE1411*BG1414)</f>
        <v>0</v>
      </c>
      <c r="BN1411" s="2">
        <f t="shared" ref="BN1411" si="13456">BB1411*BI1411+BD1411*BI1414-BC1411*BJ1411-BE1411*BJ1414</f>
        <v>0</v>
      </c>
      <c r="BO1411" s="8">
        <f t="shared" ref="BO1411" si="13457">(BB1411*BJ1411+BC1411*BI1411+BD1411*BJ1414+BE1411*BI1414)</f>
        <v>-19.067553270286023</v>
      </c>
      <c r="BP1411" s="20"/>
      <c r="BQ1411" s="16">
        <v>1</v>
      </c>
      <c r="BR1411" s="23">
        <v>0</v>
      </c>
      <c r="BS1411" s="14">
        <v>0</v>
      </c>
      <c r="BT1411" s="22">
        <v>0</v>
      </c>
      <c r="BV1411" s="1">
        <f t="shared" ref="BV1411" si="13458">BL1411*BQ1411+BN1411*BQ1414-BM1411*BR1411-BO1411*BR1414</f>
        <v>100.95249343667351</v>
      </c>
      <c r="BW1411" s="9">
        <f t="shared" ref="BW1411" si="13459">(BL1411*BR1411+BM1411*BQ1411+BN1411*BR1414+BO1411*BQ1414)</f>
        <v>-19.067553270286023</v>
      </c>
      <c r="BX1411" s="2">
        <f t="shared" ref="BX1411" si="13460">BL1411*BS1411+BN1411*BS1414-BM1411*BT1411-BO1411*BT1414</f>
        <v>0</v>
      </c>
      <c r="BY1411" s="8">
        <f t="shared" ref="BY1411" si="13461">(BL1411*BT1411+BM1411*BS1411+BN1411*BT1414+BO1411*BS1414)</f>
        <v>-19.067553270286023</v>
      </c>
      <c r="CA1411" s="28">
        <f t="shared" ref="CA1411" si="13462">20*LOG(((1+$BR$9)/$BR$9)/((BV1411+BV1414)^2+(BW1411+BW1414)^2)^0.5)</f>
        <v>-48.841733746454992</v>
      </c>
      <c r="CC1411" s="114">
        <f t="shared" ref="CC1411" si="13463">((BV1411^2+BW1411^2)^0.5)/((BV1414^2+BW1414^2)^0.5)</f>
        <v>0.18889770296337524</v>
      </c>
      <c r="CD1411" s="13"/>
      <c r="CE1411" s="33"/>
      <c r="CF1411" s="33"/>
      <c r="CG1411" s="33"/>
      <c r="CH1411" s="33"/>
    </row>
    <row r="1412" spans="2:86" ht="18.600000000000001" customHeight="1" thickBot="1">
      <c r="D1412" s="3"/>
      <c r="G1412" s="4"/>
      <c r="I1412" s="3"/>
      <c r="L1412" s="4"/>
      <c r="N1412" s="3"/>
      <c r="Q1412" s="4"/>
      <c r="S1412" s="3"/>
      <c r="V1412" s="4"/>
      <c r="X1412" s="3"/>
      <c r="AA1412" s="4"/>
      <c r="AC1412" s="3"/>
      <c r="AF1412" s="4"/>
      <c r="AH1412" s="3"/>
      <c r="AK1412" s="4"/>
      <c r="AM1412" s="3"/>
      <c r="AP1412" s="4"/>
      <c r="AR1412" s="3"/>
      <c r="AU1412" s="4"/>
      <c r="AW1412" s="3"/>
      <c r="AZ1412" s="4"/>
      <c r="BB1412" s="3"/>
      <c r="BE1412" s="4"/>
      <c r="BG1412" s="3"/>
      <c r="BJ1412" s="4"/>
      <c r="BL1412" s="3"/>
      <c r="BO1412" s="4"/>
      <c r="BQ1412" s="16"/>
      <c r="BR1412" s="14"/>
      <c r="BS1412" s="14"/>
      <c r="BT1412" s="17"/>
      <c r="BV1412" s="3"/>
      <c r="BY1412" s="4"/>
      <c r="CC1412" s="115"/>
      <c r="CD1412" s="13"/>
      <c r="CE1412" s="33"/>
      <c r="CF1412" s="33"/>
      <c r="CG1412" s="33"/>
      <c r="CH1412" s="33"/>
    </row>
    <row r="1413" spans="2:86" ht="18.600000000000001" customHeight="1" thickBot="1">
      <c r="D1413" s="271" t="s">
        <v>141</v>
      </c>
      <c r="E1413" s="272"/>
      <c r="F1413" s="273" t="s">
        <v>142</v>
      </c>
      <c r="G1413" s="274"/>
      <c r="H1413" s="237"/>
      <c r="I1413" s="271" t="s">
        <v>143</v>
      </c>
      <c r="J1413" s="272"/>
      <c r="K1413" s="273" t="s">
        <v>144</v>
      </c>
      <c r="L1413" s="274"/>
      <c r="N1413" s="262" t="s">
        <v>145</v>
      </c>
      <c r="O1413" s="263"/>
      <c r="P1413" s="264" t="s">
        <v>146</v>
      </c>
      <c r="Q1413" s="265"/>
      <c r="S1413" s="271" t="s">
        <v>147</v>
      </c>
      <c r="T1413" s="272"/>
      <c r="U1413" s="273" t="s">
        <v>148</v>
      </c>
      <c r="V1413" s="274"/>
      <c r="W1413" s="20"/>
      <c r="X1413" s="262" t="s">
        <v>149</v>
      </c>
      <c r="Y1413" s="263"/>
      <c r="Z1413" s="264" t="s">
        <v>150</v>
      </c>
      <c r="AA1413" s="265"/>
      <c r="AB1413" s="20"/>
      <c r="AC1413" s="271" t="s">
        <v>151</v>
      </c>
      <c r="AD1413" s="272"/>
      <c r="AE1413" s="273" t="s">
        <v>152</v>
      </c>
      <c r="AF1413" s="274"/>
      <c r="AG1413" s="20"/>
      <c r="AH1413" s="262" t="s">
        <v>153</v>
      </c>
      <c r="AI1413" s="263"/>
      <c r="AJ1413" s="264" t="s">
        <v>154</v>
      </c>
      <c r="AK1413" s="265"/>
      <c r="AL1413" s="20"/>
      <c r="AM1413" s="271" t="s">
        <v>155</v>
      </c>
      <c r="AN1413" s="272"/>
      <c r="AO1413" s="273" t="s">
        <v>156</v>
      </c>
      <c r="AP1413" s="274"/>
      <c r="AR1413" s="262" t="s">
        <v>157</v>
      </c>
      <c r="AS1413" s="263"/>
      <c r="AT1413" s="264" t="s">
        <v>158</v>
      </c>
      <c r="AU1413" s="265"/>
      <c r="AV1413" s="41"/>
      <c r="AW1413" s="271" t="s">
        <v>159</v>
      </c>
      <c r="AX1413" s="272"/>
      <c r="AY1413" s="273" t="s">
        <v>160</v>
      </c>
      <c r="AZ1413" s="274"/>
      <c r="BA1413" s="20"/>
      <c r="BB1413" s="262" t="s">
        <v>161</v>
      </c>
      <c r="BC1413" s="263"/>
      <c r="BD1413" s="264" t="s">
        <v>162</v>
      </c>
      <c r="BE1413" s="265"/>
      <c r="BF1413" s="41"/>
      <c r="BG1413" s="271" t="s">
        <v>163</v>
      </c>
      <c r="BH1413" s="272"/>
      <c r="BI1413" s="273" t="s">
        <v>164</v>
      </c>
      <c r="BJ1413" s="274"/>
      <c r="BK1413" s="41"/>
      <c r="BL1413" s="262" t="s">
        <v>165</v>
      </c>
      <c r="BM1413" s="263"/>
      <c r="BN1413" s="264" t="s">
        <v>166</v>
      </c>
      <c r="BO1413" s="265"/>
      <c r="BP1413" s="41"/>
      <c r="BQ1413" s="271" t="s">
        <v>167</v>
      </c>
      <c r="BR1413" s="272"/>
      <c r="BS1413" s="273" t="s">
        <v>168</v>
      </c>
      <c r="BT1413" s="274"/>
      <c r="BU1413" s="20"/>
      <c r="BV1413" s="262" t="s">
        <v>169</v>
      </c>
      <c r="BW1413" s="263"/>
      <c r="BX1413" s="264" t="s">
        <v>170</v>
      </c>
      <c r="BY1413" s="265"/>
      <c r="CA1413" s="55" t="s">
        <v>35</v>
      </c>
      <c r="CC1413" s="116" t="s">
        <v>75</v>
      </c>
      <c r="CD1413" s="13"/>
      <c r="CE1413" s="33"/>
      <c r="CF1413" s="33"/>
      <c r="CG1413" s="33"/>
      <c r="CH1413" s="33"/>
    </row>
    <row r="1414" spans="2:86" ht="18.600000000000001" customHeight="1" thickTop="1" thickBot="1">
      <c r="D1414" s="1">
        <v>0</v>
      </c>
      <c r="E1414" s="9">
        <f t="shared" ref="E1414" si="13464">$E$9*$B1411</f>
        <v>4.7542720000000003</v>
      </c>
      <c r="F1414" s="2">
        <v>1</v>
      </c>
      <c r="G1414" s="8">
        <v>0</v>
      </c>
      <c r="I1414" s="1">
        <v>0</v>
      </c>
      <c r="J1414" s="9">
        <v>0</v>
      </c>
      <c r="K1414" s="2">
        <v>1</v>
      </c>
      <c r="L1414" s="8">
        <v>0</v>
      </c>
      <c r="N1414" s="1">
        <f t="shared" ref="N1414" si="13465">D1414*I1411+F1414*I1414-E1414*J1411-G1414*J1414</f>
        <v>0</v>
      </c>
      <c r="O1414" s="9">
        <f t="shared" ref="O1414" si="13466">(D1414*J1411+E1414*I1411+F1414*J1414+G1414*I1414)</f>
        <v>4.7542720000000003</v>
      </c>
      <c r="P1414" s="2">
        <f t="shared" ref="P1414" si="13467">D1414*K1411+F1414*K1414-E1414*L1411-G1414*L1414</f>
        <v>9.2515047670902231</v>
      </c>
      <c r="Q1414" s="8">
        <f t="shared" ref="Q1414" si="13468">(D1414*L1411+E1414*K1411+F1414*L1414+G1414*K1414)</f>
        <v>0</v>
      </c>
      <c r="S1414" s="1">
        <v>0</v>
      </c>
      <c r="T1414" s="9">
        <f t="shared" ref="T1414" si="13469">$T$9*$B1411</f>
        <v>6.1056520000000001</v>
      </c>
      <c r="U1414" s="2">
        <v>1</v>
      </c>
      <c r="V1414" s="8">
        <v>0</v>
      </c>
      <c r="X1414" s="1">
        <f t="shared" ref="X1414" si="13470">N1414*S1411+P1414*S1414-O1414*T1411-Q1414*T1414</f>
        <v>0</v>
      </c>
      <c r="Y1414" s="9">
        <f t="shared" ref="Y1414" si="13471">(N1414*T1411+O1414*S1411+P1414*T1414+Q1414*S1414)</f>
        <v>61.240740584193958</v>
      </c>
      <c r="Z1414" s="2">
        <f t="shared" ref="Z1414" si="13472">N1414*U1411+P1414*U1414-O1414*V1411-Q1414*V1414</f>
        <v>9.2515047670902231</v>
      </c>
      <c r="AA1414" s="8">
        <f t="shared" ref="AA1414" si="13473">(N1414*V1411+O1414*U1411+P1414*V1414+Q1414*U1414)</f>
        <v>0</v>
      </c>
      <c r="AB1414" s="20"/>
      <c r="AC1414" s="1">
        <v>0</v>
      </c>
      <c r="AD1414" s="9">
        <v>0</v>
      </c>
      <c r="AE1414" s="2">
        <v>1</v>
      </c>
      <c r="AF1414" s="8">
        <v>0</v>
      </c>
      <c r="AH1414" s="1">
        <f t="shared" ref="AH1414" si="13474">X1414*AC1411+Z1414*AC1414-Y1414*AD1411-AA1414*AD1414</f>
        <v>0</v>
      </c>
      <c r="AI1414" s="9">
        <f t="shared" ref="AI1414" si="13475">(X1414*AD1411+Y1414*AC1411+Z1414*AD1414+AA1414*AC1414)</f>
        <v>61.240740584193958</v>
      </c>
      <c r="AJ1414" s="2">
        <f t="shared" ref="AJ1414" si="13476">X1414*AE1411+Z1414*AE1414-Y1414*AF1411-AA1414*AF1414</f>
        <v>25.614855704124132</v>
      </c>
      <c r="AK1414" s="8">
        <f t="shared" ref="AK1414" si="13477">(X1414*AF1411+Y1414*AE1411+Z1414*AF1414+AA1414*AE1414)</f>
        <v>0</v>
      </c>
      <c r="AM1414" s="1">
        <v>0</v>
      </c>
      <c r="AN1414" s="9">
        <f t="shared" ref="AN1414" si="13478">$AN$9*$B1411</f>
        <v>5.162312</v>
      </c>
      <c r="AO1414" s="2">
        <v>1</v>
      </c>
      <c r="AP1414" s="8">
        <v>0</v>
      </c>
      <c r="AR1414" s="1">
        <f t="shared" ref="AR1414" si="13479">AH1414*AM1411+AJ1414*AM1414-AI1414*AN1411-AK1414*AN1414</f>
        <v>0</v>
      </c>
      <c r="AS1414" s="9">
        <f t="shared" ref="AS1414" si="13480">(AH1414*AN1411+AI1414*AM1411+AJ1414*AN1414+AK1414*AM1414)</f>
        <v>193.4726175638624</v>
      </c>
      <c r="AT1414" s="2">
        <f t="shared" ref="AT1414" si="13481">AH1414*AO1411+AJ1414*AO1414-AI1414*AP1411-AK1414*AP1414</f>
        <v>25.614855704124132</v>
      </c>
      <c r="AU1414" s="8">
        <f t="shared" ref="AU1414" si="13482">(AH1414*AP1411+AI1414*AO1411+AJ1414*AP1414+AK1414*AO1414)</f>
        <v>0</v>
      </c>
      <c r="AV1414" s="20"/>
      <c r="AW1414" s="1">
        <v>0</v>
      </c>
      <c r="AX1414" s="9">
        <v>0</v>
      </c>
      <c r="AY1414" s="2">
        <v>1</v>
      </c>
      <c r="AZ1414" s="8">
        <v>0</v>
      </c>
      <c r="BB1414" s="1">
        <f t="shared" ref="BB1414" si="13483">AR1414*AW1411+AT1414*AW1414-AS1414*AX1411-AU1414*AX1414</f>
        <v>0</v>
      </c>
      <c r="BC1414" s="9">
        <f t="shared" ref="BC1414" si="13484">(AR1414*AX1411+AS1414*AW1411+AT1414*AX1414+AU1414*AW1414)</f>
        <v>193.4726175638624</v>
      </c>
      <c r="BD1414" s="2">
        <f t="shared" ref="BD1414" si="13485">AR1414*AY1411+AT1414*AY1414-AS1414*AZ1411-AU1414*AZ1414</f>
        <v>100.95072449064114</v>
      </c>
      <c r="BE1414" s="8">
        <f t="shared" ref="BE1414" si="13486">(AR1414*AZ1411+AS1414*AY1411+AT1414*AZ1414+AU1414*AY1414)</f>
        <v>0</v>
      </c>
      <c r="BG1414" s="1">
        <v>0</v>
      </c>
      <c r="BH1414" s="9">
        <f t="shared" ref="BH1414" si="13487">$BH$9*$B1411</f>
        <v>3.37744</v>
      </c>
      <c r="BI1414" s="2">
        <v>1</v>
      </c>
      <c r="BJ1414" s="8">
        <v>0</v>
      </c>
      <c r="BK1414" s="20"/>
      <c r="BL1414" s="1">
        <f t="shared" ref="BL1414" si="13488">BB1414*BG1411+BD1414*BG1414-BC1414*BH1411-BE1414*BH1414</f>
        <v>0</v>
      </c>
      <c r="BM1414" s="9">
        <f t="shared" ref="BM1414" si="13489">(BB1414*BH1411+BC1414*BG1411+BD1414*BH1414+BE1414*BG1414)</f>
        <v>534.4276324875334</v>
      </c>
      <c r="BN1414" s="2">
        <f t="shared" ref="BN1414" si="13490">BB1414*BI1411+BD1414*BI1414-BC1414*BJ1411-BE1414*BJ1414</f>
        <v>100.95072449064114</v>
      </c>
      <c r="BO1414" s="8">
        <f t="shared" ref="BO1414" si="13491">(BB1414*BJ1411+BC1414*BI1411+BD1414*BJ1414+BE1414*BI1414)</f>
        <v>0</v>
      </c>
      <c r="BP1414" s="20"/>
      <c r="BQ1414" s="18">
        <f t="shared" ref="BQ1414:BQ1477" si="13492">1/$BR$9</f>
        <v>1</v>
      </c>
      <c r="BR1414" s="25">
        <v>0</v>
      </c>
      <c r="BS1414" s="19">
        <v>1</v>
      </c>
      <c r="BT1414" s="24">
        <v>0</v>
      </c>
      <c r="BV1414" s="1">
        <f t="shared" ref="BV1414" si="13493">BL1414*BQ1411+BN1414*BQ1414-BM1414*BR1411-BO1414*BR1414</f>
        <v>100.95072449064114</v>
      </c>
      <c r="BW1414" s="9">
        <f t="shared" ref="BW1414" si="13494">(BL1414*BR1411+BM1414*BQ1411+BN1414*BR1414+BO1414*BQ1414)</f>
        <v>534.4276324875334</v>
      </c>
      <c r="BX1414" s="2">
        <f t="shared" ref="BX1414" si="13495">BL1414*BS1411+BN1414*BS1414-BM1414*BT1411-BO1414*BT1414</f>
        <v>100.95072449064114</v>
      </c>
      <c r="BY1414" s="8">
        <f t="shared" ref="BY1414" si="13496">(BL1414*BT1411+BM1414*BS1411+BN1414*BT1414+BO1414*BS1414)</f>
        <v>0</v>
      </c>
      <c r="CA1414" s="56">
        <f t="shared" ref="CA1414" si="13497">(180/PI())*ATAN(-1*(BW1411+BW1414)/(BV1411+BV1414))</f>
        <v>-68.60618642437008</v>
      </c>
      <c r="CC1414" s="117">
        <f t="shared" ref="CC1414" si="13498">20*LOG(((1-(10^(CA1411/20)^2)*(1-((1-CC1411)/(1+CC1411))^2))^0.5))</f>
        <v>-3.031168956343316E-5</v>
      </c>
      <c r="CD1414" s="13"/>
      <c r="CE1414" s="33"/>
      <c r="CF1414" s="33"/>
      <c r="CG1414" s="33"/>
      <c r="CH1414" s="33"/>
    </row>
    <row r="1415" spans="2:86" ht="18.600000000000001" customHeight="1"/>
    <row r="1416" spans="2:86" ht="18.600000000000001" customHeight="1" thickBot="1">
      <c r="E1416" s="6" t="s">
        <v>3</v>
      </c>
      <c r="J1416" s="6" t="s">
        <v>5</v>
      </c>
      <c r="O1416" s="6" t="s">
        <v>10</v>
      </c>
      <c r="T1416" s="6" t="s">
        <v>6</v>
      </c>
      <c r="Y1416" s="6" t="s">
        <v>11</v>
      </c>
      <c r="AD1416" s="6" t="s">
        <v>12</v>
      </c>
      <c r="AI1416" s="6" t="s">
        <v>13</v>
      </c>
      <c r="AN1416" s="6" t="s">
        <v>14</v>
      </c>
      <c r="AS1416" s="6" t="s">
        <v>15</v>
      </c>
      <c r="AX1416" s="6" t="s">
        <v>19</v>
      </c>
      <c r="BC1416" s="6" t="s">
        <v>17</v>
      </c>
      <c r="BH1416" s="6" t="s">
        <v>20</v>
      </c>
      <c r="BM1416" s="6" t="s">
        <v>18</v>
      </c>
      <c r="BQ1416" s="26" t="s">
        <v>16</v>
      </c>
      <c r="BR1416" s="26"/>
      <c r="BS1416" s="21"/>
      <c r="BT1416" s="21"/>
      <c r="BU1416" s="21"/>
      <c r="BV1416" s="21"/>
      <c r="BW1416" s="26" t="s">
        <v>21</v>
      </c>
      <c r="BX1416" s="21"/>
      <c r="BY1416" s="21"/>
    </row>
    <row r="1417" spans="2:86" ht="18.600000000000001" customHeight="1" thickBot="1">
      <c r="B1417" s="11"/>
      <c r="D1417" s="266" t="s">
        <v>113</v>
      </c>
      <c r="E1417" s="267"/>
      <c r="F1417" s="268" t="s">
        <v>114</v>
      </c>
      <c r="G1417" s="269"/>
      <c r="H1417" s="237"/>
      <c r="I1417" s="262" t="s">
        <v>0</v>
      </c>
      <c r="J1417" s="263"/>
      <c r="K1417" s="264" t="s">
        <v>1</v>
      </c>
      <c r="L1417" s="265"/>
      <c r="M1417" s="21"/>
      <c r="N1417" s="262" t="s">
        <v>115</v>
      </c>
      <c r="O1417" s="263"/>
      <c r="P1417" s="264" t="s">
        <v>116</v>
      </c>
      <c r="Q1417" s="265"/>
      <c r="R1417" s="21"/>
      <c r="S1417" s="266" t="s">
        <v>117</v>
      </c>
      <c r="T1417" s="267"/>
      <c r="U1417" s="268" t="s">
        <v>118</v>
      </c>
      <c r="V1417" s="269"/>
      <c r="W1417" s="20"/>
      <c r="X1417" s="262" t="s">
        <v>119</v>
      </c>
      <c r="Y1417" s="263"/>
      <c r="Z1417" s="264" t="s">
        <v>120</v>
      </c>
      <c r="AA1417" s="265"/>
      <c r="AB1417" s="20"/>
      <c r="AC1417" s="262" t="s">
        <v>121</v>
      </c>
      <c r="AD1417" s="263"/>
      <c r="AE1417" s="264" t="s">
        <v>7</v>
      </c>
      <c r="AF1417" s="265"/>
      <c r="AG1417" s="20"/>
      <c r="AH1417" s="262" t="s">
        <v>122</v>
      </c>
      <c r="AI1417" s="263"/>
      <c r="AJ1417" s="264" t="s">
        <v>123</v>
      </c>
      <c r="AK1417" s="265"/>
      <c r="AL1417" s="20"/>
      <c r="AM1417" s="266" t="s">
        <v>124</v>
      </c>
      <c r="AN1417" s="267"/>
      <c r="AO1417" s="268" t="s">
        <v>125</v>
      </c>
      <c r="AP1417" s="269"/>
      <c r="AQ1417" s="21"/>
      <c r="AR1417" s="262" t="s">
        <v>126</v>
      </c>
      <c r="AS1417" s="263"/>
      <c r="AT1417" s="264" t="s">
        <v>2</v>
      </c>
      <c r="AU1417" s="265"/>
      <c r="AV1417" s="41"/>
      <c r="AW1417" s="262" t="s">
        <v>127</v>
      </c>
      <c r="AX1417" s="263"/>
      <c r="AY1417" s="264" t="s">
        <v>128</v>
      </c>
      <c r="AZ1417" s="265"/>
      <c r="BA1417" s="20"/>
      <c r="BB1417" s="262" t="s">
        <v>129</v>
      </c>
      <c r="BC1417" s="263"/>
      <c r="BD1417" s="264" t="s">
        <v>130</v>
      </c>
      <c r="BE1417" s="265"/>
      <c r="BF1417" s="41"/>
      <c r="BG1417" s="266" t="s">
        <v>131</v>
      </c>
      <c r="BH1417" s="267"/>
      <c r="BI1417" s="268" t="s">
        <v>132</v>
      </c>
      <c r="BJ1417" s="269"/>
      <c r="BK1417" s="41"/>
      <c r="BL1417" s="262" t="s">
        <v>133</v>
      </c>
      <c r="BM1417" s="263"/>
      <c r="BN1417" s="264" t="s">
        <v>134</v>
      </c>
      <c r="BO1417" s="265"/>
      <c r="BP1417" s="41"/>
      <c r="BQ1417" s="262" t="s">
        <v>135</v>
      </c>
      <c r="BR1417" s="263"/>
      <c r="BS1417" s="264" t="s">
        <v>136</v>
      </c>
      <c r="BT1417" s="265"/>
      <c r="BU1417" s="20"/>
      <c r="BV1417" s="262" t="s">
        <v>137</v>
      </c>
      <c r="BW1417" s="263"/>
      <c r="BX1417" s="264" t="s">
        <v>138</v>
      </c>
      <c r="BY1417" s="265"/>
      <c r="CA1417" s="27" t="s">
        <v>8</v>
      </c>
      <c r="CC1417" s="113" t="s">
        <v>74</v>
      </c>
      <c r="CD1417" s="13"/>
      <c r="CE1417" s="33"/>
      <c r="CF1417" s="33"/>
      <c r="CG1417" s="33"/>
      <c r="CH1417" s="33"/>
    </row>
    <row r="1418" spans="2:86" ht="18.600000000000001" customHeight="1" thickTop="1" thickBot="1">
      <c r="B1418" s="37">
        <v>4.0599999999999996</v>
      </c>
      <c r="D1418" s="1">
        <v>1</v>
      </c>
      <c r="E1418" s="7">
        <v>0</v>
      </c>
      <c r="F1418" s="2">
        <v>0</v>
      </c>
      <c r="G1418" s="8">
        <v>0</v>
      </c>
      <c r="I1418" s="1">
        <v>1</v>
      </c>
      <c r="J1418" s="9">
        <v>0</v>
      </c>
      <c r="K1418" s="2">
        <v>0</v>
      </c>
      <c r="L1418" s="8">
        <f t="shared" ref="L1418:L1481" si="13499">IF(0=(1-$J$9*$K$9*$B1418^2),10^18,$B1418*$K$9/(1-$J$9*$K$9*$B1418^2))</f>
        <v>-1.7209662437375672</v>
      </c>
      <c r="N1418" s="1">
        <f t="shared" ref="N1418" si="13500">D1418*I1418+F1418*I1421-E1418*J1418-G1418*J1421</f>
        <v>1</v>
      </c>
      <c r="O1418" s="9">
        <f t="shared" ref="O1418" si="13501">(D1418*J1418+E1418*I1418+F1418*J1421+G1418*I1421)</f>
        <v>0</v>
      </c>
      <c r="P1418" s="2">
        <f t="shared" ref="P1418" si="13502">D1418*K1418+F1418*K1421-E1418*L1418-G1418*L1421</f>
        <v>0</v>
      </c>
      <c r="Q1418" s="8">
        <f t="shared" ref="Q1418" si="13503">(D1418*L1418+E1418*K1418+F1418*L1421+G1418*K1421)</f>
        <v>-1.7209662437375672</v>
      </c>
      <c r="S1418" s="1">
        <v>1</v>
      </c>
      <c r="T1418" s="7">
        <v>0</v>
      </c>
      <c r="U1418" s="2">
        <v>0</v>
      </c>
      <c r="V1418" s="8">
        <v>0</v>
      </c>
      <c r="X1418" s="1">
        <f t="shared" ref="X1418" si="13504">N1418*S1418+P1418*S1421-O1418*T1418-Q1418*T1421</f>
        <v>11.559638913691977</v>
      </c>
      <c r="Y1418" s="9">
        <f t="shared" ref="Y1418" si="13505">(N1418*T1418+O1418*S1418+P1418*T1421+Q1418*S1421)</f>
        <v>0</v>
      </c>
      <c r="Z1418" s="2">
        <f t="shared" ref="Z1418" si="13506">N1418*U1418+P1418*U1421-O1418*V1418-Q1418*V1421</f>
        <v>0</v>
      </c>
      <c r="AA1418" s="8">
        <f t="shared" ref="AA1418" si="13507">(N1418*V1418+O1418*U1418+P1418*V1421+Q1418*U1421)</f>
        <v>-1.7209662437375672</v>
      </c>
      <c r="AB1418" s="20"/>
      <c r="AC1418" s="1">
        <v>1</v>
      </c>
      <c r="AD1418" s="9">
        <v>0</v>
      </c>
      <c r="AE1418" s="2">
        <v>0</v>
      </c>
      <c r="AF1418" s="8">
        <f t="shared" ref="AF1418:AF1481" si="13508">IF(0=(1-$AE$9*$AD$9*$B1418^2),10^18,$B1418*$AE$9/(1-$AE$9*$AD$9*$B1418^2))</f>
        <v>-0.26564241007047462</v>
      </c>
      <c r="AH1418" s="1">
        <f t="shared" ref="AH1418" si="13509">X1418*AC1418+Z1418*AC1421-Y1418*AD1418-AA1418*AD1421</f>
        <v>11.559638913691977</v>
      </c>
      <c r="AI1418" s="9">
        <f t="shared" ref="AI1418" si="13510">(X1418*AD1418+Y1418*AC1418+Z1418*AD1421+AA1418*AC1421)</f>
        <v>0</v>
      </c>
      <c r="AJ1418" s="2">
        <f t="shared" ref="AJ1418" si="13511">X1418*AE1418+Z1418*AE1421-Y1418*AF1418-AA1418*AF1421</f>
        <v>0</v>
      </c>
      <c r="AK1418" s="8">
        <f t="shared" ref="AK1418" si="13512">(X1418*AF1418+Y1418*AE1418+Z1418*AF1421+AA1418*AE1421)</f>
        <v>-4.7916965843151473</v>
      </c>
      <c r="AM1418" s="1">
        <v>1</v>
      </c>
      <c r="AN1418" s="7">
        <v>0</v>
      </c>
      <c r="AO1418" s="2">
        <v>0</v>
      </c>
      <c r="AP1418" s="8">
        <v>0</v>
      </c>
      <c r="AR1418" s="1">
        <f t="shared" ref="AR1418" si="13513">AH1418*AM1418+AJ1418*AM1421-AI1418*AN1418-AK1418*AN1421</f>
        <v>36.418328289169835</v>
      </c>
      <c r="AS1418" s="9">
        <f t="shared" ref="AS1418" si="13514">(AH1418*AN1418+AI1418*AM1418+AJ1418*AN1421+AK1418*AM1421)</f>
        <v>0</v>
      </c>
      <c r="AT1418" s="2">
        <f t="shared" ref="AT1418" si="13515">AH1418*AO1418+AJ1418*AO1421-AI1418*AP1418-AK1418*AP1421</f>
        <v>0</v>
      </c>
      <c r="AU1418" s="8">
        <f t="shared" ref="AU1418" si="13516">(AH1418*AP1418+AI1418*AO1418+AJ1418*AP1421+AK1418*AO1421)</f>
        <v>-4.7916965843151473</v>
      </c>
      <c r="AV1418" s="20"/>
      <c r="AW1418" s="1">
        <v>1</v>
      </c>
      <c r="AX1418" s="9">
        <v>0</v>
      </c>
      <c r="AY1418" s="2">
        <v>0</v>
      </c>
      <c r="AZ1418" s="8">
        <f t="shared" ref="AZ1418:AZ1481" si="13517">IF(0=(1-$AX$9*$AY$9*$B1418^2),10^18,$B1418*$AY$9/(1-$AX$9*$AY$9*$B1418^2))</f>
        <v>-0.3870123174135271</v>
      </c>
      <c r="BB1418" s="1">
        <f t="shared" ref="BB1418" si="13518">AR1418*AW1418+AT1418*AW1421-AS1418*AX1418-AU1418*AX1421</f>
        <v>36.418328289169835</v>
      </c>
      <c r="BC1418" s="9">
        <f t="shared" ref="BC1418" si="13519">(AR1418*AX1418+AS1418*AW1418+AT1418*AX1421+AU1418*AW1421)</f>
        <v>0</v>
      </c>
      <c r="BD1418" s="2">
        <f t="shared" ref="BD1418" si="13520">AR1418*AY1418+AT1418*AY1421-AS1418*AZ1418-AU1418*AZ1421</f>
        <v>0</v>
      </c>
      <c r="BE1418" s="8">
        <f t="shared" ref="BE1418" si="13521">(AR1418*AZ1418+AS1418*AY1418+AT1418*AZ1421+AU1418*AY1421)</f>
        <v>-18.886038211833377</v>
      </c>
      <c r="BG1418" s="1">
        <v>1</v>
      </c>
      <c r="BH1418" s="7">
        <v>0</v>
      </c>
      <c r="BI1418" s="2">
        <v>0</v>
      </c>
      <c r="BJ1418" s="8">
        <v>0</v>
      </c>
      <c r="BK1418" s="20"/>
      <c r="BL1418" s="1">
        <f t="shared" ref="BL1418" si="13522">BB1418*BG1418+BD1418*BG1421-BC1418*BH1418-BE1418*BH1421</f>
        <v>100.5205637462462</v>
      </c>
      <c r="BM1418" s="9">
        <f t="shared" ref="BM1418" si="13523">(BB1418*BH1418+BC1418*BG1418+BD1418*BH1421+BE1418*BG1421)</f>
        <v>0</v>
      </c>
      <c r="BN1418" s="2">
        <f t="shared" ref="BN1418" si="13524">BB1418*BI1418+BD1418*BI1421-BC1418*BJ1418-BE1418*BJ1421</f>
        <v>0</v>
      </c>
      <c r="BO1418" s="8">
        <f t="shared" ref="BO1418" si="13525">(BB1418*BJ1418+BC1418*BI1418+BD1418*BJ1421+BE1418*BI1421)</f>
        <v>-18.886038211833377</v>
      </c>
      <c r="BP1418" s="20"/>
      <c r="BQ1418" s="16">
        <v>1</v>
      </c>
      <c r="BR1418" s="23">
        <v>0</v>
      </c>
      <c r="BS1418" s="14">
        <v>0</v>
      </c>
      <c r="BT1418" s="22">
        <v>0</v>
      </c>
      <c r="BV1418" s="1">
        <f t="shared" ref="BV1418" si="13526">BL1418*BQ1418+BN1418*BQ1421-BM1418*BR1418-BO1418*BR1421</f>
        <v>100.5205637462462</v>
      </c>
      <c r="BW1418" s="9">
        <f t="shared" ref="BW1418" si="13527">(BL1418*BR1418+BM1418*BQ1418+BN1418*BR1421+BO1418*BQ1421)</f>
        <v>-18.886038211833377</v>
      </c>
      <c r="BX1418" s="2">
        <f t="shared" ref="BX1418" si="13528">BL1418*BS1418+BN1418*BS1421-BM1418*BT1418-BO1418*BT1421</f>
        <v>0</v>
      </c>
      <c r="BY1418" s="8">
        <f t="shared" ref="BY1418" si="13529">(BL1418*BT1418+BM1418*BS1418+BN1418*BT1421+BO1418*BS1421)</f>
        <v>-18.886038211833377</v>
      </c>
      <c r="CA1418" s="28">
        <f t="shared" ref="CA1418" si="13530">20*LOG(((1+$BR$9)/$BR$9)/((BV1418+BV1421)^2+(BW1418+BW1421)^2)^0.5)</f>
        <v>-48.847181248110672</v>
      </c>
      <c r="CC1418" s="114">
        <f t="shared" ref="CC1418" si="13531">((BV1418^2+BW1418^2)^0.5)/((BV1421^2+BW1421^2)^0.5)</f>
        <v>0.18790358518828362</v>
      </c>
      <c r="CD1418" s="13"/>
      <c r="CE1418" s="33"/>
      <c r="CF1418" s="33"/>
      <c r="CG1418" s="33"/>
      <c r="CH1418" s="33"/>
    </row>
    <row r="1419" spans="2:86" ht="18.600000000000001" customHeight="1" thickBot="1">
      <c r="D1419" s="3"/>
      <c r="G1419" s="4"/>
      <c r="I1419" s="3"/>
      <c r="L1419" s="4"/>
      <c r="N1419" s="3"/>
      <c r="Q1419" s="4"/>
      <c r="S1419" s="3"/>
      <c r="V1419" s="4"/>
      <c r="X1419" s="3"/>
      <c r="AA1419" s="4"/>
      <c r="AC1419" s="3"/>
      <c r="AF1419" s="4"/>
      <c r="AH1419" s="3"/>
      <c r="AK1419" s="4"/>
      <c r="AM1419" s="3"/>
      <c r="AP1419" s="4"/>
      <c r="AR1419" s="3"/>
      <c r="AU1419" s="4"/>
      <c r="AW1419" s="3"/>
      <c r="AZ1419" s="4"/>
      <c r="BB1419" s="3"/>
      <c r="BE1419" s="4"/>
      <c r="BG1419" s="3"/>
      <c r="BJ1419" s="4"/>
      <c r="BL1419" s="3"/>
      <c r="BO1419" s="4"/>
      <c r="BQ1419" s="16"/>
      <c r="BR1419" s="14"/>
      <c r="BS1419" s="14"/>
      <c r="BT1419" s="17"/>
      <c r="BV1419" s="3"/>
      <c r="BY1419" s="4"/>
      <c r="CC1419" s="115"/>
      <c r="CD1419" s="13"/>
      <c r="CE1419" s="33"/>
      <c r="CF1419" s="33"/>
      <c r="CG1419" s="33"/>
      <c r="CH1419" s="33"/>
    </row>
    <row r="1420" spans="2:86" ht="18.600000000000001" customHeight="1" thickBot="1">
      <c r="D1420" s="271" t="s">
        <v>141</v>
      </c>
      <c r="E1420" s="272"/>
      <c r="F1420" s="273" t="s">
        <v>142</v>
      </c>
      <c r="G1420" s="274"/>
      <c r="H1420" s="237"/>
      <c r="I1420" s="271" t="s">
        <v>143</v>
      </c>
      <c r="J1420" s="272"/>
      <c r="K1420" s="273" t="s">
        <v>144</v>
      </c>
      <c r="L1420" s="274"/>
      <c r="N1420" s="262" t="s">
        <v>145</v>
      </c>
      <c r="O1420" s="263"/>
      <c r="P1420" s="264" t="s">
        <v>146</v>
      </c>
      <c r="Q1420" s="265"/>
      <c r="S1420" s="271" t="s">
        <v>147</v>
      </c>
      <c r="T1420" s="272"/>
      <c r="U1420" s="273" t="s">
        <v>148</v>
      </c>
      <c r="V1420" s="274"/>
      <c r="W1420" s="20"/>
      <c r="X1420" s="262" t="s">
        <v>149</v>
      </c>
      <c r="Y1420" s="263"/>
      <c r="Z1420" s="264" t="s">
        <v>150</v>
      </c>
      <c r="AA1420" s="265"/>
      <c r="AB1420" s="20"/>
      <c r="AC1420" s="271" t="s">
        <v>151</v>
      </c>
      <c r="AD1420" s="272"/>
      <c r="AE1420" s="273" t="s">
        <v>152</v>
      </c>
      <c r="AF1420" s="274"/>
      <c r="AG1420" s="20"/>
      <c r="AH1420" s="262" t="s">
        <v>153</v>
      </c>
      <c r="AI1420" s="263"/>
      <c r="AJ1420" s="264" t="s">
        <v>154</v>
      </c>
      <c r="AK1420" s="265"/>
      <c r="AL1420" s="20"/>
      <c r="AM1420" s="271" t="s">
        <v>155</v>
      </c>
      <c r="AN1420" s="272"/>
      <c r="AO1420" s="273" t="s">
        <v>156</v>
      </c>
      <c r="AP1420" s="274"/>
      <c r="AR1420" s="262" t="s">
        <v>157</v>
      </c>
      <c r="AS1420" s="263"/>
      <c r="AT1420" s="264" t="s">
        <v>158</v>
      </c>
      <c r="AU1420" s="265"/>
      <c r="AV1420" s="41"/>
      <c r="AW1420" s="271" t="s">
        <v>159</v>
      </c>
      <c r="AX1420" s="272"/>
      <c r="AY1420" s="273" t="s">
        <v>160</v>
      </c>
      <c r="AZ1420" s="274"/>
      <c r="BA1420" s="20"/>
      <c r="BB1420" s="262" t="s">
        <v>161</v>
      </c>
      <c r="BC1420" s="263"/>
      <c r="BD1420" s="264" t="s">
        <v>162</v>
      </c>
      <c r="BE1420" s="265"/>
      <c r="BF1420" s="41"/>
      <c r="BG1420" s="271" t="s">
        <v>163</v>
      </c>
      <c r="BH1420" s="272"/>
      <c r="BI1420" s="273" t="s">
        <v>164</v>
      </c>
      <c r="BJ1420" s="274"/>
      <c r="BK1420" s="41"/>
      <c r="BL1420" s="262" t="s">
        <v>165</v>
      </c>
      <c r="BM1420" s="263"/>
      <c r="BN1420" s="264" t="s">
        <v>166</v>
      </c>
      <c r="BO1420" s="265"/>
      <c r="BP1420" s="41"/>
      <c r="BQ1420" s="271" t="s">
        <v>167</v>
      </c>
      <c r="BR1420" s="272"/>
      <c r="BS1420" s="273" t="s">
        <v>168</v>
      </c>
      <c r="BT1420" s="274"/>
      <c r="BU1420" s="20"/>
      <c r="BV1420" s="262" t="s">
        <v>169</v>
      </c>
      <c r="BW1420" s="263"/>
      <c r="BX1420" s="264" t="s">
        <v>170</v>
      </c>
      <c r="BY1420" s="265"/>
      <c r="CA1420" s="55" t="s">
        <v>35</v>
      </c>
      <c r="CC1420" s="116" t="s">
        <v>75</v>
      </c>
      <c r="CD1420" s="13"/>
      <c r="CE1420" s="33"/>
      <c r="CF1420" s="33"/>
      <c r="CG1420" s="33"/>
      <c r="CH1420" s="33"/>
    </row>
    <row r="1421" spans="2:86" ht="18.600000000000001" customHeight="1" thickTop="1" thickBot="1">
      <c r="D1421" s="1">
        <v>0</v>
      </c>
      <c r="E1421" s="9">
        <f t="shared" ref="E1421" si="13532">$E$9*$B1418</f>
        <v>4.7778079999999994</v>
      </c>
      <c r="F1421" s="2">
        <v>1</v>
      </c>
      <c r="G1421" s="8">
        <v>0</v>
      </c>
      <c r="I1421" s="1">
        <v>0</v>
      </c>
      <c r="J1421" s="9">
        <v>0</v>
      </c>
      <c r="K1421" s="2">
        <v>1</v>
      </c>
      <c r="L1421" s="8">
        <v>0</v>
      </c>
      <c r="N1421" s="1">
        <f t="shared" ref="N1421" si="13533">D1421*I1418+F1421*I1421-E1421*J1418-G1421*J1421</f>
        <v>0</v>
      </c>
      <c r="O1421" s="9">
        <f t="shared" ref="O1421" si="13534">(D1421*J1418+E1421*I1418+F1421*J1421+G1421*I1421)</f>
        <v>4.7778079999999994</v>
      </c>
      <c r="P1421" s="2">
        <f t="shared" ref="P1421" si="13535">D1421*K1418+F1421*K1421-E1421*L1418-G1421*L1421</f>
        <v>9.2224462870592969</v>
      </c>
      <c r="Q1421" s="8">
        <f t="shared" ref="Q1421" si="13536">(D1421*L1418+E1421*K1418+F1421*L1421+G1421*K1421)</f>
        <v>0</v>
      </c>
      <c r="S1421" s="1">
        <v>0</v>
      </c>
      <c r="T1421" s="9">
        <f t="shared" ref="T1421" si="13537">$T$9*$B1418</f>
        <v>6.1358779999999999</v>
      </c>
      <c r="U1421" s="2">
        <v>1</v>
      </c>
      <c r="V1421" s="8">
        <v>0</v>
      </c>
      <c r="X1421" s="1">
        <f t="shared" ref="X1421" si="13538">N1421*S1418+P1421*S1421-O1421*T1418-Q1421*T1421</f>
        <v>0</v>
      </c>
      <c r="Y1421" s="9">
        <f t="shared" ref="Y1421" si="13539">(N1421*T1418+O1421*S1418+P1421*T1421+Q1421*S1421)</f>
        <v>61.365613278948821</v>
      </c>
      <c r="Z1421" s="2">
        <f t="shared" ref="Z1421" si="13540">N1421*U1418+P1421*U1421-O1421*V1418-Q1421*V1421</f>
        <v>9.2224462870592969</v>
      </c>
      <c r="AA1421" s="8">
        <f t="shared" ref="AA1421" si="13541">(N1421*V1418+O1421*U1418+P1421*V1421+Q1421*U1421)</f>
        <v>0</v>
      </c>
      <c r="AB1421" s="20"/>
      <c r="AC1421" s="1">
        <v>0</v>
      </c>
      <c r="AD1421" s="9">
        <v>0</v>
      </c>
      <c r="AE1421" s="2">
        <v>1</v>
      </c>
      <c r="AF1421" s="8">
        <v>0</v>
      </c>
      <c r="AH1421" s="1">
        <f t="shared" ref="AH1421" si="13542">X1421*AC1418+Z1421*AC1421-Y1421*AD1418-AA1421*AD1421</f>
        <v>0</v>
      </c>
      <c r="AI1421" s="9">
        <f t="shared" ref="AI1421" si="13543">(X1421*AD1418+Y1421*AC1418+Z1421*AD1421+AA1421*AC1421)</f>
        <v>61.365613278948821</v>
      </c>
      <c r="AJ1421" s="2">
        <f t="shared" ref="AJ1421" si="13544">X1421*AE1418+Z1421*AE1421-Y1421*AF1418-AA1421*AF1421</f>
        <v>25.523755693931982</v>
      </c>
      <c r="AK1421" s="8">
        <f t="shared" ref="AK1421" si="13545">(X1421*AF1418+Y1421*AE1418+Z1421*AF1421+AA1421*AE1421)</f>
        <v>0</v>
      </c>
      <c r="AM1421" s="1">
        <v>0</v>
      </c>
      <c r="AN1421" s="9">
        <f t="shared" ref="AN1421" si="13546">$AN$9*$B1418</f>
        <v>5.1878679999999999</v>
      </c>
      <c r="AO1421" s="2">
        <v>1</v>
      </c>
      <c r="AP1421" s="8">
        <v>0</v>
      </c>
      <c r="AR1421" s="1">
        <f t="shared" ref="AR1421" si="13547">AH1421*AM1418+AJ1421*AM1421-AI1421*AN1418-AK1421*AN1421</f>
        <v>0</v>
      </c>
      <c r="AS1421" s="9">
        <f t="shared" ref="AS1421" si="13548">(AH1421*AN1418+AI1421*AM1418+AJ1421*AN1421+AK1421*AM1421)</f>
        <v>193.77948868331634</v>
      </c>
      <c r="AT1421" s="2">
        <f t="shared" ref="AT1421" si="13549">AH1421*AO1418+AJ1421*AO1421-AI1421*AP1418-AK1421*AP1421</f>
        <v>25.523755693931982</v>
      </c>
      <c r="AU1421" s="8">
        <f t="shared" ref="AU1421" si="13550">(AH1421*AP1418+AI1421*AO1418+AJ1421*AP1421+AK1421*AO1421)</f>
        <v>0</v>
      </c>
      <c r="AV1421" s="20"/>
      <c r="AW1421" s="1">
        <v>0</v>
      </c>
      <c r="AX1421" s="9">
        <v>0</v>
      </c>
      <c r="AY1421" s="2">
        <v>1</v>
      </c>
      <c r="AZ1421" s="8">
        <v>0</v>
      </c>
      <c r="BB1421" s="1">
        <f t="shared" ref="BB1421" si="13551">AR1421*AW1418+AT1421*AW1421-AS1421*AX1418-AU1421*AX1421</f>
        <v>0</v>
      </c>
      <c r="BC1421" s="9">
        <f t="shared" ref="BC1421" si="13552">(AR1421*AX1418+AS1421*AW1418+AT1421*AX1421+AU1421*AW1421)</f>
        <v>193.77948868331634</v>
      </c>
      <c r="BD1421" s="2">
        <f t="shared" ref="BD1421" si="13553">AR1421*AY1418+AT1421*AY1421-AS1421*AZ1418-AU1421*AZ1421</f>
        <v>100.51880467647058</v>
      </c>
      <c r="BE1421" s="8">
        <f t="shared" ref="BE1421" si="13554">(AR1421*AZ1418+AS1421*AY1418+AT1421*AZ1421+AU1421*AY1421)</f>
        <v>0</v>
      </c>
      <c r="BG1421" s="1">
        <v>0</v>
      </c>
      <c r="BH1421" s="9">
        <f t="shared" ref="BH1421" si="13555">$BH$9*$B1418</f>
        <v>3.3941599999999994</v>
      </c>
      <c r="BI1421" s="2">
        <v>1</v>
      </c>
      <c r="BJ1421" s="8">
        <v>0</v>
      </c>
      <c r="BK1421" s="20"/>
      <c r="BL1421" s="1">
        <f t="shared" ref="BL1421" si="13556">BB1421*BG1418+BD1421*BG1421-BC1421*BH1418-BE1421*BH1421</f>
        <v>0</v>
      </c>
      <c r="BM1421" s="9">
        <f t="shared" ref="BM1421" si="13557">(BB1421*BH1418+BC1421*BG1418+BD1421*BH1421+BE1421*BG1421)</f>
        <v>534.95639476400561</v>
      </c>
      <c r="BN1421" s="2">
        <f t="shared" ref="BN1421" si="13558">BB1421*BI1418+BD1421*BI1421-BC1421*BJ1418-BE1421*BJ1421</f>
        <v>100.51880467647058</v>
      </c>
      <c r="BO1421" s="8">
        <f t="shared" ref="BO1421" si="13559">(BB1421*BJ1418+BC1421*BI1418+BD1421*BJ1421+BE1421*BI1421)</f>
        <v>0</v>
      </c>
      <c r="BP1421" s="20"/>
      <c r="BQ1421" s="18">
        <f t="shared" ref="BQ1421:BQ1484" si="13560">1/$BR$9</f>
        <v>1</v>
      </c>
      <c r="BR1421" s="25">
        <v>0</v>
      </c>
      <c r="BS1421" s="19">
        <v>1</v>
      </c>
      <c r="BT1421" s="24">
        <v>0</v>
      </c>
      <c r="BV1421" s="1">
        <f t="shared" ref="BV1421" si="13561">BL1421*BQ1418+BN1421*BQ1421-BM1421*BR1418-BO1421*BR1421</f>
        <v>100.51880467647058</v>
      </c>
      <c r="BW1421" s="9">
        <f t="shared" ref="BW1421" si="13562">(BL1421*BR1418+BM1421*BQ1418+BN1421*BR1421+BO1421*BQ1421)</f>
        <v>534.95639476400561</v>
      </c>
      <c r="BX1421" s="2">
        <f t="shared" ref="BX1421" si="13563">BL1421*BS1418+BN1421*BS1421-BM1421*BT1418-BO1421*BT1421</f>
        <v>100.51880467647058</v>
      </c>
      <c r="BY1421" s="8">
        <f t="shared" ref="BY1421" si="13564">(BL1421*BT1418+BM1421*BS1418+BN1421*BT1421+BO1421*BS1421)</f>
        <v>0</v>
      </c>
      <c r="CA1421" s="56">
        <f t="shared" ref="CA1421" si="13565">(180/PI())*ATAN(-1*(BW1418+BW1421)/(BV1418+BV1421))</f>
        <v>-68.716197909447203</v>
      </c>
      <c r="CC1421" s="117">
        <f t="shared" ref="CC1421" si="13566">20*LOG(((1-(10^(CA1418/20)^2)*(1-((1-CC1418)/(1+CC1418))^2))^0.5))</f>
        <v>-3.0164794181186619E-5</v>
      </c>
      <c r="CD1421" s="13"/>
      <c r="CE1421" s="33"/>
      <c r="CF1421" s="33"/>
      <c r="CG1421" s="33"/>
      <c r="CH1421" s="33"/>
    </row>
    <row r="1422" spans="2:86" ht="18.600000000000001" customHeight="1"/>
    <row r="1423" spans="2:86" ht="18.600000000000001" customHeight="1" thickBot="1">
      <c r="E1423" s="6" t="s">
        <v>3</v>
      </c>
      <c r="J1423" s="6" t="s">
        <v>5</v>
      </c>
      <c r="O1423" s="6" t="s">
        <v>10</v>
      </c>
      <c r="T1423" s="6" t="s">
        <v>6</v>
      </c>
      <c r="Y1423" s="6" t="s">
        <v>11</v>
      </c>
      <c r="AD1423" s="6" t="s">
        <v>12</v>
      </c>
      <c r="AI1423" s="6" t="s">
        <v>13</v>
      </c>
      <c r="AN1423" s="6" t="s">
        <v>14</v>
      </c>
      <c r="AS1423" s="6" t="s">
        <v>15</v>
      </c>
      <c r="AX1423" s="6" t="s">
        <v>19</v>
      </c>
      <c r="BC1423" s="6" t="s">
        <v>17</v>
      </c>
      <c r="BH1423" s="6" t="s">
        <v>20</v>
      </c>
      <c r="BM1423" s="6" t="s">
        <v>18</v>
      </c>
      <c r="BQ1423" s="26" t="s">
        <v>16</v>
      </c>
      <c r="BR1423" s="26"/>
      <c r="BS1423" s="21"/>
      <c r="BT1423" s="21"/>
      <c r="BU1423" s="21"/>
      <c r="BV1423" s="21"/>
      <c r="BW1423" s="26" t="s">
        <v>21</v>
      </c>
      <c r="BX1423" s="21"/>
      <c r="BY1423" s="21"/>
    </row>
    <row r="1424" spans="2:86" ht="18.600000000000001" customHeight="1" thickBot="1">
      <c r="B1424" s="11"/>
      <c r="D1424" s="266" t="s">
        <v>113</v>
      </c>
      <c r="E1424" s="267"/>
      <c r="F1424" s="268" t="s">
        <v>114</v>
      </c>
      <c r="G1424" s="269"/>
      <c r="H1424" s="237"/>
      <c r="I1424" s="262" t="s">
        <v>0</v>
      </c>
      <c r="J1424" s="263"/>
      <c r="K1424" s="264" t="s">
        <v>1</v>
      </c>
      <c r="L1424" s="265"/>
      <c r="M1424" s="21"/>
      <c r="N1424" s="262" t="s">
        <v>115</v>
      </c>
      <c r="O1424" s="263"/>
      <c r="P1424" s="264" t="s">
        <v>116</v>
      </c>
      <c r="Q1424" s="265"/>
      <c r="R1424" s="21"/>
      <c r="S1424" s="266" t="s">
        <v>117</v>
      </c>
      <c r="T1424" s="267"/>
      <c r="U1424" s="268" t="s">
        <v>118</v>
      </c>
      <c r="V1424" s="269"/>
      <c r="W1424" s="20"/>
      <c r="X1424" s="262" t="s">
        <v>119</v>
      </c>
      <c r="Y1424" s="263"/>
      <c r="Z1424" s="264" t="s">
        <v>120</v>
      </c>
      <c r="AA1424" s="265"/>
      <c r="AB1424" s="20"/>
      <c r="AC1424" s="262" t="s">
        <v>121</v>
      </c>
      <c r="AD1424" s="263"/>
      <c r="AE1424" s="264" t="s">
        <v>7</v>
      </c>
      <c r="AF1424" s="265"/>
      <c r="AG1424" s="20"/>
      <c r="AH1424" s="262" t="s">
        <v>122</v>
      </c>
      <c r="AI1424" s="263"/>
      <c r="AJ1424" s="264" t="s">
        <v>123</v>
      </c>
      <c r="AK1424" s="265"/>
      <c r="AL1424" s="20"/>
      <c r="AM1424" s="266" t="s">
        <v>124</v>
      </c>
      <c r="AN1424" s="267"/>
      <c r="AO1424" s="268" t="s">
        <v>125</v>
      </c>
      <c r="AP1424" s="269"/>
      <c r="AQ1424" s="21"/>
      <c r="AR1424" s="262" t="s">
        <v>126</v>
      </c>
      <c r="AS1424" s="263"/>
      <c r="AT1424" s="264" t="s">
        <v>2</v>
      </c>
      <c r="AU1424" s="265"/>
      <c r="AV1424" s="41"/>
      <c r="AW1424" s="262" t="s">
        <v>127</v>
      </c>
      <c r="AX1424" s="263"/>
      <c r="AY1424" s="264" t="s">
        <v>128</v>
      </c>
      <c r="AZ1424" s="265"/>
      <c r="BA1424" s="20"/>
      <c r="BB1424" s="262" t="s">
        <v>129</v>
      </c>
      <c r="BC1424" s="263"/>
      <c r="BD1424" s="264" t="s">
        <v>130</v>
      </c>
      <c r="BE1424" s="265"/>
      <c r="BF1424" s="41"/>
      <c r="BG1424" s="266" t="s">
        <v>131</v>
      </c>
      <c r="BH1424" s="267"/>
      <c r="BI1424" s="268" t="s">
        <v>132</v>
      </c>
      <c r="BJ1424" s="269"/>
      <c r="BK1424" s="41"/>
      <c r="BL1424" s="262" t="s">
        <v>133</v>
      </c>
      <c r="BM1424" s="263"/>
      <c r="BN1424" s="264" t="s">
        <v>134</v>
      </c>
      <c r="BO1424" s="265"/>
      <c r="BP1424" s="41"/>
      <c r="BQ1424" s="262" t="s">
        <v>135</v>
      </c>
      <c r="BR1424" s="263"/>
      <c r="BS1424" s="264" t="s">
        <v>136</v>
      </c>
      <c r="BT1424" s="265"/>
      <c r="BU1424" s="20"/>
      <c r="BV1424" s="262" t="s">
        <v>137</v>
      </c>
      <c r="BW1424" s="263"/>
      <c r="BX1424" s="264" t="s">
        <v>138</v>
      </c>
      <c r="BY1424" s="265"/>
      <c r="CA1424" s="27" t="s">
        <v>8</v>
      </c>
      <c r="CC1424" s="113" t="s">
        <v>74</v>
      </c>
      <c r="CD1424" s="13"/>
      <c r="CE1424" s="33"/>
      <c r="CF1424" s="33"/>
      <c r="CG1424" s="33"/>
      <c r="CH1424" s="33"/>
    </row>
    <row r="1425" spans="2:86" ht="18.600000000000001" customHeight="1" thickTop="1" thickBot="1">
      <c r="B1425" s="37">
        <v>4.08</v>
      </c>
      <c r="D1425" s="1">
        <v>1</v>
      </c>
      <c r="E1425" s="7">
        <v>0</v>
      </c>
      <c r="F1425" s="2">
        <v>0</v>
      </c>
      <c r="G1425" s="8">
        <v>0</v>
      </c>
      <c r="I1425" s="1">
        <v>1</v>
      </c>
      <c r="J1425" s="9">
        <v>0</v>
      </c>
      <c r="K1425" s="2">
        <v>0</v>
      </c>
      <c r="L1425" s="8">
        <f t="shared" ref="L1425:L1488" si="13567">IF(0=(1-$J$9*$K$9*$B1425^2),10^18,$B1425*$K$9/(1-$J$9*$K$9*$B1425^2))</f>
        <v>-1.7066083122027746</v>
      </c>
      <c r="N1425" s="1">
        <f t="shared" ref="N1425" si="13568">D1425*I1425+F1425*I1428-E1425*J1425-G1425*J1428</f>
        <v>1</v>
      </c>
      <c r="O1425" s="9">
        <f t="shared" ref="O1425" si="13569">(D1425*J1425+E1425*I1425+F1425*J1428+G1425*I1428)</f>
        <v>0</v>
      </c>
      <c r="P1425" s="2">
        <f t="shared" ref="P1425" si="13570">D1425*K1425+F1425*K1428-E1425*L1425-G1425*L1428</f>
        <v>0</v>
      </c>
      <c r="Q1425" s="8">
        <f t="shared" ref="Q1425" si="13571">(D1425*L1425+E1425*K1425+F1425*L1428+G1425*K1428)</f>
        <v>-1.7066083122027746</v>
      </c>
      <c r="S1425" s="1">
        <v>1</v>
      </c>
      <c r="T1425" s="7">
        <v>0</v>
      </c>
      <c r="U1425" s="2">
        <v>0</v>
      </c>
      <c r="V1425" s="8">
        <v>0</v>
      </c>
      <c r="X1425" s="1">
        <f t="shared" ref="X1425" si="13572">N1425*S1425+P1425*S1428-O1425*T1425-Q1425*T1428</f>
        <v>11.523124340306779</v>
      </c>
      <c r="Y1425" s="9">
        <f t="shared" ref="Y1425" si="13573">(N1425*T1425+O1425*S1425+P1425*T1428+Q1425*S1428)</f>
        <v>0</v>
      </c>
      <c r="Z1425" s="2">
        <f t="shared" ref="Z1425" si="13574">N1425*U1425+P1425*U1428-O1425*V1425-Q1425*V1428</f>
        <v>0</v>
      </c>
      <c r="AA1425" s="8">
        <f t="shared" ref="AA1425" si="13575">(N1425*V1425+O1425*U1425+P1425*V1428+Q1425*U1428)</f>
        <v>-1.7066083122027746</v>
      </c>
      <c r="AB1425" s="20"/>
      <c r="AC1425" s="1">
        <v>1</v>
      </c>
      <c r="AD1425" s="9">
        <v>0</v>
      </c>
      <c r="AE1425" s="2">
        <v>0</v>
      </c>
      <c r="AF1425" s="8">
        <f t="shared" ref="AF1425:AF1488" si="13576">IF(0=(1-$AE$9*$AD$9*$B1425^2),10^18,$B1425*$AE$9/(1-$AE$9*$AD$9*$B1425^2))</f>
        <v>-0.26410681686136478</v>
      </c>
      <c r="AH1425" s="1">
        <f t="shared" ref="AH1425" si="13577">X1425*AC1425+Z1425*AC1428-Y1425*AD1425-AA1425*AD1428</f>
        <v>11.523124340306779</v>
      </c>
      <c r="AI1425" s="9">
        <f t="shared" ref="AI1425" si="13578">(X1425*AD1425+Y1425*AC1425+Z1425*AD1428+AA1425*AC1428)</f>
        <v>0</v>
      </c>
      <c r="AJ1425" s="2">
        <f t="shared" ref="AJ1425" si="13579">X1425*AE1425+Z1425*AE1428-Y1425*AF1425-AA1425*AF1428</f>
        <v>0</v>
      </c>
      <c r="AK1425" s="8">
        <f t="shared" ref="AK1425" si="13580">(X1425*AF1425+Y1425*AE1425+Z1425*AF1428+AA1425*AE1428)</f>
        <v>-4.7499440020189123</v>
      </c>
      <c r="AM1425" s="1">
        <v>1</v>
      </c>
      <c r="AN1425" s="7">
        <v>0</v>
      </c>
      <c r="AO1425" s="2">
        <v>0</v>
      </c>
      <c r="AP1425" s="8">
        <v>0</v>
      </c>
      <c r="AR1425" s="1">
        <f t="shared" ref="AR1425" si="13581">AH1425*AM1425+AJ1425*AM1428-AI1425*AN1425-AK1425*AN1428</f>
        <v>36.286596399088225</v>
      </c>
      <c r="AS1425" s="9">
        <f t="shared" ref="AS1425" si="13582">(AH1425*AN1425+AI1425*AM1425+AJ1425*AN1428+AK1425*AM1428)</f>
        <v>0</v>
      </c>
      <c r="AT1425" s="2">
        <f t="shared" ref="AT1425" si="13583">AH1425*AO1425+AJ1425*AO1428-AI1425*AP1425-AK1425*AP1428</f>
        <v>0</v>
      </c>
      <c r="AU1425" s="8">
        <f t="shared" ref="AU1425" si="13584">(AH1425*AP1425+AI1425*AO1425+AJ1425*AP1428+AK1425*AO1428)</f>
        <v>-4.7499440020189123</v>
      </c>
      <c r="AV1425" s="20"/>
      <c r="AW1425" s="1">
        <v>1</v>
      </c>
      <c r="AX1425" s="9">
        <v>0</v>
      </c>
      <c r="AY1425" s="2">
        <v>0</v>
      </c>
      <c r="AZ1425" s="8">
        <f t="shared" ref="AZ1425:AZ1488" si="13585">IF(0=(1-$AX$9*$AY$9*$B1425^2),10^18,$B1425*$AY$9/(1-$AX$9*$AY$9*$B1425^2))</f>
        <v>-0.38466788998964674</v>
      </c>
      <c r="BB1425" s="1">
        <f t="shared" ref="BB1425" si="13586">AR1425*AW1425+AT1425*AW1428-AS1425*AX1425-AU1425*AX1428</f>
        <v>36.286596399088225</v>
      </c>
      <c r="BC1425" s="9">
        <f t="shared" ref="BC1425" si="13587">(AR1425*AX1425+AS1425*AW1425+AT1425*AX1428+AU1425*AW1428)</f>
        <v>0</v>
      </c>
      <c r="BD1425" s="2">
        <f t="shared" ref="BD1425" si="13588">AR1425*AY1425+AT1425*AY1428-AS1425*AZ1425-AU1425*AZ1428</f>
        <v>0</v>
      </c>
      <c r="BE1425" s="8">
        <f t="shared" ref="BE1425" si="13589">(AR1425*AZ1425+AS1425*AY1425+AT1425*AZ1428+AU1425*AY1428)</f>
        <v>-18.708232473762095</v>
      </c>
      <c r="BG1425" s="1">
        <v>1</v>
      </c>
      <c r="BH1425" s="7">
        <v>0</v>
      </c>
      <c r="BI1425" s="2">
        <v>0</v>
      </c>
      <c r="BJ1425" s="8">
        <v>0</v>
      </c>
      <c r="BK1425" s="20"/>
      <c r="BL1425" s="1">
        <f t="shared" ref="BL1425" si="13590">BB1425*BG1425+BD1425*BG1428-BC1425*BH1425-BE1425*BH1428</f>
        <v>100.09813237919388</v>
      </c>
      <c r="BM1425" s="9">
        <f t="shared" ref="BM1425" si="13591">(BB1425*BH1425+BC1425*BG1425+BD1425*BH1428+BE1425*BG1428)</f>
        <v>0</v>
      </c>
      <c r="BN1425" s="2">
        <f t="shared" ref="BN1425" si="13592">BB1425*BI1425+BD1425*BI1428-BC1425*BJ1425-BE1425*BJ1428</f>
        <v>0</v>
      </c>
      <c r="BO1425" s="8">
        <f t="shared" ref="BO1425" si="13593">(BB1425*BJ1425+BC1425*BI1425+BD1425*BJ1428+BE1425*BI1428)</f>
        <v>-18.708232473762095</v>
      </c>
      <c r="BP1425" s="20"/>
      <c r="BQ1425" s="16">
        <v>1</v>
      </c>
      <c r="BR1425" s="23">
        <v>0</v>
      </c>
      <c r="BS1425" s="14">
        <v>0</v>
      </c>
      <c r="BT1425" s="22">
        <v>0</v>
      </c>
      <c r="BV1425" s="1">
        <f t="shared" ref="BV1425" si="13594">BL1425*BQ1425+BN1425*BQ1428-BM1425*BR1425-BO1425*BR1428</f>
        <v>100.09813237919388</v>
      </c>
      <c r="BW1425" s="9">
        <f t="shared" ref="BW1425" si="13595">(BL1425*BR1425+BM1425*BQ1425+BN1425*BR1428+BO1425*BQ1428)</f>
        <v>-18.708232473762095</v>
      </c>
      <c r="BX1425" s="2">
        <f t="shared" ref="BX1425" si="13596">BL1425*BS1425+BN1425*BS1428-BM1425*BT1425-BO1425*BT1428</f>
        <v>0</v>
      </c>
      <c r="BY1425" s="8">
        <f t="shared" ref="BY1425" si="13597">(BL1425*BT1425+BM1425*BS1425+BN1425*BT1428+BO1425*BS1428)</f>
        <v>-18.708232473762095</v>
      </c>
      <c r="CA1425" s="28">
        <f t="shared" ref="CA1425" si="13598">20*LOG(((1+$BR$9)/$BR$9)/((BV1425+BV1428)^2+(BW1425+BW1428)^2)^0.5)</f>
        <v>-48.85308573972236</v>
      </c>
      <c r="CC1425" s="114">
        <f t="shared" ref="CC1425" si="13599">((BV1425^2+BW1425^2)^0.5)/((BV1428^2+BW1428^2)^0.5)</f>
        <v>0.1869202088900544</v>
      </c>
      <c r="CD1425" s="13"/>
      <c r="CE1425" s="33"/>
      <c r="CF1425" s="33"/>
      <c r="CG1425" s="33"/>
      <c r="CH1425" s="33"/>
    </row>
    <row r="1426" spans="2:86" ht="18.600000000000001" customHeight="1" thickBot="1">
      <c r="D1426" s="3"/>
      <c r="G1426" s="4"/>
      <c r="I1426" s="3"/>
      <c r="L1426" s="4"/>
      <c r="N1426" s="3"/>
      <c r="Q1426" s="4"/>
      <c r="S1426" s="3"/>
      <c r="V1426" s="4"/>
      <c r="X1426" s="3"/>
      <c r="AA1426" s="4"/>
      <c r="AC1426" s="3"/>
      <c r="AF1426" s="4"/>
      <c r="AH1426" s="3"/>
      <c r="AK1426" s="4"/>
      <c r="AM1426" s="3"/>
      <c r="AP1426" s="4"/>
      <c r="AR1426" s="3"/>
      <c r="AU1426" s="4"/>
      <c r="AW1426" s="3"/>
      <c r="AZ1426" s="4"/>
      <c r="BB1426" s="3"/>
      <c r="BE1426" s="4"/>
      <c r="BG1426" s="3"/>
      <c r="BJ1426" s="4"/>
      <c r="BL1426" s="3"/>
      <c r="BO1426" s="4"/>
      <c r="BQ1426" s="16"/>
      <c r="BR1426" s="14"/>
      <c r="BS1426" s="14"/>
      <c r="BT1426" s="17"/>
      <c r="BV1426" s="3"/>
      <c r="BY1426" s="4"/>
      <c r="CC1426" s="115"/>
      <c r="CD1426" s="13"/>
      <c r="CE1426" s="33"/>
      <c r="CF1426" s="33"/>
      <c r="CG1426" s="33"/>
      <c r="CH1426" s="33"/>
    </row>
    <row r="1427" spans="2:86" ht="18.600000000000001" customHeight="1" thickBot="1">
      <c r="D1427" s="271" t="s">
        <v>141</v>
      </c>
      <c r="E1427" s="272"/>
      <c r="F1427" s="273" t="s">
        <v>142</v>
      </c>
      <c r="G1427" s="274"/>
      <c r="H1427" s="237"/>
      <c r="I1427" s="271" t="s">
        <v>143</v>
      </c>
      <c r="J1427" s="272"/>
      <c r="K1427" s="273" t="s">
        <v>144</v>
      </c>
      <c r="L1427" s="274"/>
      <c r="N1427" s="262" t="s">
        <v>145</v>
      </c>
      <c r="O1427" s="263"/>
      <c r="P1427" s="264" t="s">
        <v>146</v>
      </c>
      <c r="Q1427" s="265"/>
      <c r="S1427" s="271" t="s">
        <v>147</v>
      </c>
      <c r="T1427" s="272"/>
      <c r="U1427" s="273" t="s">
        <v>148</v>
      </c>
      <c r="V1427" s="274"/>
      <c r="W1427" s="20"/>
      <c r="X1427" s="262" t="s">
        <v>149</v>
      </c>
      <c r="Y1427" s="263"/>
      <c r="Z1427" s="264" t="s">
        <v>150</v>
      </c>
      <c r="AA1427" s="265"/>
      <c r="AB1427" s="20"/>
      <c r="AC1427" s="271" t="s">
        <v>151</v>
      </c>
      <c r="AD1427" s="272"/>
      <c r="AE1427" s="273" t="s">
        <v>152</v>
      </c>
      <c r="AF1427" s="274"/>
      <c r="AG1427" s="20"/>
      <c r="AH1427" s="262" t="s">
        <v>153</v>
      </c>
      <c r="AI1427" s="263"/>
      <c r="AJ1427" s="264" t="s">
        <v>154</v>
      </c>
      <c r="AK1427" s="265"/>
      <c r="AL1427" s="20"/>
      <c r="AM1427" s="271" t="s">
        <v>155</v>
      </c>
      <c r="AN1427" s="272"/>
      <c r="AO1427" s="273" t="s">
        <v>156</v>
      </c>
      <c r="AP1427" s="274"/>
      <c r="AR1427" s="262" t="s">
        <v>157</v>
      </c>
      <c r="AS1427" s="263"/>
      <c r="AT1427" s="264" t="s">
        <v>158</v>
      </c>
      <c r="AU1427" s="265"/>
      <c r="AV1427" s="41"/>
      <c r="AW1427" s="271" t="s">
        <v>159</v>
      </c>
      <c r="AX1427" s="272"/>
      <c r="AY1427" s="273" t="s">
        <v>160</v>
      </c>
      <c r="AZ1427" s="274"/>
      <c r="BA1427" s="20"/>
      <c r="BB1427" s="262" t="s">
        <v>161</v>
      </c>
      <c r="BC1427" s="263"/>
      <c r="BD1427" s="264" t="s">
        <v>162</v>
      </c>
      <c r="BE1427" s="265"/>
      <c r="BF1427" s="41"/>
      <c r="BG1427" s="271" t="s">
        <v>163</v>
      </c>
      <c r="BH1427" s="272"/>
      <c r="BI1427" s="273" t="s">
        <v>164</v>
      </c>
      <c r="BJ1427" s="274"/>
      <c r="BK1427" s="41"/>
      <c r="BL1427" s="262" t="s">
        <v>165</v>
      </c>
      <c r="BM1427" s="263"/>
      <c r="BN1427" s="264" t="s">
        <v>166</v>
      </c>
      <c r="BO1427" s="265"/>
      <c r="BP1427" s="41"/>
      <c r="BQ1427" s="271" t="s">
        <v>167</v>
      </c>
      <c r="BR1427" s="272"/>
      <c r="BS1427" s="273" t="s">
        <v>168</v>
      </c>
      <c r="BT1427" s="274"/>
      <c r="BU1427" s="20"/>
      <c r="BV1427" s="262" t="s">
        <v>169</v>
      </c>
      <c r="BW1427" s="263"/>
      <c r="BX1427" s="264" t="s">
        <v>170</v>
      </c>
      <c r="BY1427" s="265"/>
      <c r="CA1427" s="55" t="s">
        <v>35</v>
      </c>
      <c r="CC1427" s="116" t="s">
        <v>75</v>
      </c>
      <c r="CD1427" s="13"/>
      <c r="CE1427" s="33"/>
      <c r="CF1427" s="33"/>
      <c r="CG1427" s="33"/>
      <c r="CH1427" s="33"/>
    </row>
    <row r="1428" spans="2:86" ht="18.600000000000001" customHeight="1" thickTop="1" thickBot="1">
      <c r="D1428" s="1">
        <v>0</v>
      </c>
      <c r="E1428" s="9">
        <f t="shared" ref="E1428" si="13600">$E$9*$B1425</f>
        <v>4.8013440000000003</v>
      </c>
      <c r="F1428" s="2">
        <v>1</v>
      </c>
      <c r="G1428" s="8">
        <v>0</v>
      </c>
      <c r="I1428" s="1">
        <v>0</v>
      </c>
      <c r="J1428" s="9">
        <v>0</v>
      </c>
      <c r="K1428" s="2">
        <v>1</v>
      </c>
      <c r="L1428" s="8">
        <v>0</v>
      </c>
      <c r="N1428" s="1">
        <f t="shared" ref="N1428" si="13601">D1428*I1425+F1428*I1428-E1428*J1425-G1428*J1428</f>
        <v>0</v>
      </c>
      <c r="O1428" s="9">
        <f t="shared" ref="O1428" si="13602">(D1428*J1425+E1428*I1425+F1428*J1428+G1428*I1428)</f>
        <v>4.8013440000000003</v>
      </c>
      <c r="P1428" s="2">
        <f t="shared" ref="P1428" si="13603">D1428*K1425+F1428*K1428-E1428*L1425-G1428*L1428</f>
        <v>9.1940135801449188</v>
      </c>
      <c r="Q1428" s="8">
        <f t="shared" ref="Q1428" si="13604">(D1428*L1425+E1428*K1425+F1428*L1428+G1428*K1428)</f>
        <v>0</v>
      </c>
      <c r="S1428" s="1">
        <v>0</v>
      </c>
      <c r="T1428" s="9">
        <f t="shared" ref="T1428" si="13605">$T$9*$B1425</f>
        <v>6.1661040000000007</v>
      </c>
      <c r="U1428" s="2">
        <v>1</v>
      </c>
      <c r="V1428" s="8">
        <v>0</v>
      </c>
      <c r="X1428" s="1">
        <f t="shared" ref="X1428" si="13606">N1428*S1425+P1428*S1428-O1428*T1425-Q1428*T1428</f>
        <v>0</v>
      </c>
      <c r="Y1428" s="9">
        <f t="shared" ref="Y1428" si="13607">(N1428*T1425+O1428*S1425+P1428*T1428+Q1428*S1428)</f>
        <v>61.492587912585911</v>
      </c>
      <c r="Z1428" s="2">
        <f t="shared" ref="Z1428" si="13608">N1428*U1425+P1428*U1428-O1428*V1425-Q1428*V1428</f>
        <v>9.1940135801449188</v>
      </c>
      <c r="AA1428" s="8">
        <f t="shared" ref="AA1428" si="13609">(N1428*V1425+O1428*U1425+P1428*V1428+Q1428*U1428)</f>
        <v>0</v>
      </c>
      <c r="AB1428" s="20"/>
      <c r="AC1428" s="1">
        <v>0</v>
      </c>
      <c r="AD1428" s="9">
        <v>0</v>
      </c>
      <c r="AE1428" s="2">
        <v>1</v>
      </c>
      <c r="AF1428" s="8">
        <v>0</v>
      </c>
      <c r="AH1428" s="1">
        <f t="shared" ref="AH1428" si="13610">X1428*AC1425+Z1428*AC1428-Y1428*AD1425-AA1428*AD1428</f>
        <v>0</v>
      </c>
      <c r="AI1428" s="9">
        <f t="shared" ref="AI1428" si="13611">(X1428*AD1425+Y1428*AC1425+Z1428*AD1428+AA1428*AC1428)</f>
        <v>61.492587912585911</v>
      </c>
      <c r="AJ1428" s="2">
        <f t="shared" ref="AJ1428" si="13612">X1428*AE1425+Z1428*AE1428-Y1428*AF1425-AA1428*AF1428</f>
        <v>25.434625234305621</v>
      </c>
      <c r="AK1428" s="8">
        <f t="shared" ref="AK1428" si="13613">(X1428*AF1425+Y1428*AE1425+Z1428*AF1428+AA1428*AE1428)</f>
        <v>0</v>
      </c>
      <c r="AM1428" s="1">
        <v>0</v>
      </c>
      <c r="AN1428" s="9">
        <f t="shared" ref="AN1428" si="13614">$AN$9*$B1425</f>
        <v>5.2134240000000007</v>
      </c>
      <c r="AO1428" s="2">
        <v>1</v>
      </c>
      <c r="AP1428" s="8">
        <v>0</v>
      </c>
      <c r="AR1428" s="1">
        <f t="shared" ref="AR1428" si="13615">AH1428*AM1425+AJ1428*AM1428-AI1428*AN1425-AK1428*AN1428</f>
        <v>0</v>
      </c>
      <c r="AS1428" s="9">
        <f t="shared" ref="AS1428" si="13616">(AH1428*AN1425+AI1428*AM1425+AJ1428*AN1428+AK1428*AM1428)</f>
        <v>194.09407354012049</v>
      </c>
      <c r="AT1428" s="2">
        <f t="shared" ref="AT1428" si="13617">AH1428*AO1425+AJ1428*AO1428-AI1428*AP1425-AK1428*AP1428</f>
        <v>25.434625234305621</v>
      </c>
      <c r="AU1428" s="8">
        <f t="shared" ref="AU1428" si="13618">(AH1428*AP1425+AI1428*AO1425+AJ1428*AP1428+AK1428*AO1428)</f>
        <v>0</v>
      </c>
      <c r="AV1428" s="20"/>
      <c r="AW1428" s="1">
        <v>0</v>
      </c>
      <c r="AX1428" s="9">
        <v>0</v>
      </c>
      <c r="AY1428" s="2">
        <v>1</v>
      </c>
      <c r="AZ1428" s="8">
        <v>0</v>
      </c>
      <c r="BB1428" s="1">
        <f t="shared" ref="BB1428" si="13619">AR1428*AW1425+AT1428*AW1428-AS1428*AX1425-AU1428*AX1428</f>
        <v>0</v>
      </c>
      <c r="BC1428" s="9">
        <f t="shared" ref="BC1428" si="13620">(AR1428*AX1425+AS1428*AW1425+AT1428*AX1428+AU1428*AW1428)</f>
        <v>194.09407354012049</v>
      </c>
      <c r="BD1428" s="2">
        <f t="shared" ref="BD1428" si="13621">AR1428*AY1425+AT1428*AY1428-AS1428*AZ1425-AU1428*AZ1428</f>
        <v>100.09638296247908</v>
      </c>
      <c r="BE1428" s="8">
        <f t="shared" ref="BE1428" si="13622">(AR1428*AZ1425+AS1428*AY1425+AT1428*AZ1428+AU1428*AY1428)</f>
        <v>0</v>
      </c>
      <c r="BG1428" s="1">
        <v>0</v>
      </c>
      <c r="BH1428" s="9">
        <f t="shared" ref="BH1428" si="13623">$BH$9*$B1425</f>
        <v>3.4108800000000001</v>
      </c>
      <c r="BI1428" s="2">
        <v>1</v>
      </c>
      <c r="BJ1428" s="8">
        <v>0</v>
      </c>
      <c r="BK1428" s="20"/>
      <c r="BL1428" s="1">
        <f t="shared" ref="BL1428" si="13624">BB1428*BG1425+BD1428*BG1428-BC1428*BH1425-BE1428*BH1428</f>
        <v>0</v>
      </c>
      <c r="BM1428" s="9">
        <f t="shared" ref="BM1428" si="13625">(BB1428*BH1425+BC1428*BG1425+BD1428*BH1428+BE1428*BG1428)</f>
        <v>535.51082425918116</v>
      </c>
      <c r="BN1428" s="2">
        <f t="shared" ref="BN1428" si="13626">BB1428*BI1425+BD1428*BI1428-BC1428*BJ1425-BE1428*BJ1428</f>
        <v>100.09638296247908</v>
      </c>
      <c r="BO1428" s="8">
        <f t="shared" ref="BO1428" si="13627">(BB1428*BJ1425+BC1428*BI1425+BD1428*BJ1428+BE1428*BI1428)</f>
        <v>0</v>
      </c>
      <c r="BP1428" s="20"/>
      <c r="BQ1428" s="18">
        <f t="shared" ref="BQ1428:BQ1491" si="13628">1/$BR$9</f>
        <v>1</v>
      </c>
      <c r="BR1428" s="25">
        <v>0</v>
      </c>
      <c r="BS1428" s="19">
        <v>1</v>
      </c>
      <c r="BT1428" s="24">
        <v>0</v>
      </c>
      <c r="BV1428" s="1">
        <f t="shared" ref="BV1428" si="13629">BL1428*BQ1425+BN1428*BQ1428-BM1428*BR1425-BO1428*BR1428</f>
        <v>100.09638296247908</v>
      </c>
      <c r="BW1428" s="9">
        <f t="shared" ref="BW1428" si="13630">(BL1428*BR1425+BM1428*BQ1425+BN1428*BR1428+BO1428*BQ1428)</f>
        <v>535.51082425918116</v>
      </c>
      <c r="BX1428" s="2">
        <f t="shared" ref="BX1428" si="13631">BL1428*BS1425+BN1428*BS1428-BM1428*BT1425-BO1428*BT1428</f>
        <v>100.09638296247908</v>
      </c>
      <c r="BY1428" s="8">
        <f t="shared" ref="BY1428" si="13632">(BL1428*BT1425+BM1428*BS1425+BN1428*BT1428+BO1428*BS1428)</f>
        <v>0</v>
      </c>
      <c r="CA1428" s="56">
        <f t="shared" ref="CA1428" si="13633">(180/PI())*ATAN(-1*(BW1425+BW1428)/(BV1425+BV1428))</f>
        <v>-68.825059784499913</v>
      </c>
      <c r="CC1428" s="117">
        <f t="shared" ref="CC1428" si="13634">20*LOG(((1-(10^(CA1425/20)^2)*(1-((1-CC1425)/(1+CC1425))^2))^0.5))</f>
        <v>-3.0015835629180326E-5</v>
      </c>
      <c r="CD1428" s="13"/>
      <c r="CE1428" s="33"/>
      <c r="CF1428" s="33"/>
      <c r="CG1428" s="33"/>
      <c r="CH1428" s="33"/>
    </row>
    <row r="1429" spans="2:86" ht="18.600000000000001" customHeight="1"/>
    <row r="1430" spans="2:86" ht="18.600000000000001" customHeight="1" thickBot="1">
      <c r="E1430" s="6" t="s">
        <v>3</v>
      </c>
      <c r="J1430" s="6" t="s">
        <v>5</v>
      </c>
      <c r="O1430" s="6" t="s">
        <v>10</v>
      </c>
      <c r="T1430" s="6" t="s">
        <v>6</v>
      </c>
      <c r="Y1430" s="6" t="s">
        <v>11</v>
      </c>
      <c r="AD1430" s="6" t="s">
        <v>12</v>
      </c>
      <c r="AI1430" s="6" t="s">
        <v>13</v>
      </c>
      <c r="AN1430" s="6" t="s">
        <v>14</v>
      </c>
      <c r="AS1430" s="6" t="s">
        <v>15</v>
      </c>
      <c r="AX1430" s="6" t="s">
        <v>19</v>
      </c>
      <c r="BC1430" s="6" t="s">
        <v>17</v>
      </c>
      <c r="BH1430" s="6" t="s">
        <v>20</v>
      </c>
      <c r="BM1430" s="6" t="s">
        <v>18</v>
      </c>
      <c r="BQ1430" s="26" t="s">
        <v>16</v>
      </c>
      <c r="BR1430" s="26"/>
      <c r="BS1430" s="21"/>
      <c r="BT1430" s="21"/>
      <c r="BU1430" s="21"/>
      <c r="BV1430" s="21"/>
      <c r="BW1430" s="26" t="s">
        <v>21</v>
      </c>
      <c r="BX1430" s="21"/>
      <c r="BY1430" s="21"/>
    </row>
    <row r="1431" spans="2:86" ht="18.600000000000001" customHeight="1" thickBot="1">
      <c r="B1431" s="11"/>
      <c r="D1431" s="266" t="s">
        <v>113</v>
      </c>
      <c r="E1431" s="267"/>
      <c r="F1431" s="268" t="s">
        <v>114</v>
      </c>
      <c r="G1431" s="269"/>
      <c r="H1431" s="237"/>
      <c r="I1431" s="262" t="s">
        <v>0</v>
      </c>
      <c r="J1431" s="263"/>
      <c r="K1431" s="264" t="s">
        <v>1</v>
      </c>
      <c r="L1431" s="265"/>
      <c r="M1431" s="21"/>
      <c r="N1431" s="262" t="s">
        <v>115</v>
      </c>
      <c r="O1431" s="263"/>
      <c r="P1431" s="264" t="s">
        <v>116</v>
      </c>
      <c r="Q1431" s="265"/>
      <c r="R1431" s="21"/>
      <c r="S1431" s="266" t="s">
        <v>117</v>
      </c>
      <c r="T1431" s="267"/>
      <c r="U1431" s="268" t="s">
        <v>118</v>
      </c>
      <c r="V1431" s="269"/>
      <c r="W1431" s="20"/>
      <c r="X1431" s="262" t="s">
        <v>119</v>
      </c>
      <c r="Y1431" s="263"/>
      <c r="Z1431" s="264" t="s">
        <v>120</v>
      </c>
      <c r="AA1431" s="265"/>
      <c r="AB1431" s="20"/>
      <c r="AC1431" s="262" t="s">
        <v>121</v>
      </c>
      <c r="AD1431" s="263"/>
      <c r="AE1431" s="264" t="s">
        <v>7</v>
      </c>
      <c r="AF1431" s="265"/>
      <c r="AG1431" s="20"/>
      <c r="AH1431" s="262" t="s">
        <v>122</v>
      </c>
      <c r="AI1431" s="263"/>
      <c r="AJ1431" s="264" t="s">
        <v>123</v>
      </c>
      <c r="AK1431" s="265"/>
      <c r="AL1431" s="20"/>
      <c r="AM1431" s="266" t="s">
        <v>124</v>
      </c>
      <c r="AN1431" s="267"/>
      <c r="AO1431" s="268" t="s">
        <v>125</v>
      </c>
      <c r="AP1431" s="269"/>
      <c r="AQ1431" s="21"/>
      <c r="AR1431" s="262" t="s">
        <v>126</v>
      </c>
      <c r="AS1431" s="263"/>
      <c r="AT1431" s="264" t="s">
        <v>2</v>
      </c>
      <c r="AU1431" s="265"/>
      <c r="AV1431" s="41"/>
      <c r="AW1431" s="262" t="s">
        <v>127</v>
      </c>
      <c r="AX1431" s="263"/>
      <c r="AY1431" s="264" t="s">
        <v>128</v>
      </c>
      <c r="AZ1431" s="265"/>
      <c r="BA1431" s="20"/>
      <c r="BB1431" s="262" t="s">
        <v>129</v>
      </c>
      <c r="BC1431" s="263"/>
      <c r="BD1431" s="264" t="s">
        <v>130</v>
      </c>
      <c r="BE1431" s="265"/>
      <c r="BF1431" s="41"/>
      <c r="BG1431" s="266" t="s">
        <v>131</v>
      </c>
      <c r="BH1431" s="267"/>
      <c r="BI1431" s="268" t="s">
        <v>132</v>
      </c>
      <c r="BJ1431" s="269"/>
      <c r="BK1431" s="41"/>
      <c r="BL1431" s="262" t="s">
        <v>133</v>
      </c>
      <c r="BM1431" s="263"/>
      <c r="BN1431" s="264" t="s">
        <v>134</v>
      </c>
      <c r="BO1431" s="265"/>
      <c r="BP1431" s="41"/>
      <c r="BQ1431" s="262" t="s">
        <v>135</v>
      </c>
      <c r="BR1431" s="263"/>
      <c r="BS1431" s="264" t="s">
        <v>136</v>
      </c>
      <c r="BT1431" s="265"/>
      <c r="BU1431" s="20"/>
      <c r="BV1431" s="262" t="s">
        <v>137</v>
      </c>
      <c r="BW1431" s="263"/>
      <c r="BX1431" s="264" t="s">
        <v>138</v>
      </c>
      <c r="BY1431" s="265"/>
      <c r="CA1431" s="27" t="s">
        <v>8</v>
      </c>
      <c r="CC1431" s="113" t="s">
        <v>74</v>
      </c>
      <c r="CD1431" s="13"/>
      <c r="CE1431" s="33"/>
      <c r="CF1431" s="33"/>
      <c r="CG1431" s="33"/>
      <c r="CH1431" s="33"/>
    </row>
    <row r="1432" spans="2:86" ht="18.600000000000001" customHeight="1" thickTop="1" thickBot="1">
      <c r="B1432" s="37">
        <v>4.0999999999999996</v>
      </c>
      <c r="D1432" s="1">
        <v>1</v>
      </c>
      <c r="E1432" s="7">
        <v>0</v>
      </c>
      <c r="F1432" s="2">
        <v>0</v>
      </c>
      <c r="G1432" s="8">
        <v>0</v>
      </c>
      <c r="I1432" s="1">
        <v>1</v>
      </c>
      <c r="J1432" s="9">
        <v>0</v>
      </c>
      <c r="K1432" s="2">
        <v>0</v>
      </c>
      <c r="L1432" s="8">
        <f t="shared" ref="L1432:L1495" si="13635">IF(0=(1-$J$9*$K$9*$B1432^2),10^18,$B1432*$K$9/(1-$J$9*$K$9*$B1432^2))</f>
        <v>-1.6925162169549608</v>
      </c>
      <c r="N1432" s="1">
        <f t="shared" ref="N1432" si="13636">D1432*I1432+F1432*I1435-E1432*J1432-G1432*J1435</f>
        <v>1</v>
      </c>
      <c r="O1432" s="9">
        <f t="shared" ref="O1432" si="13637">(D1432*J1432+E1432*I1432+F1432*J1435+G1432*I1435)</f>
        <v>0</v>
      </c>
      <c r="P1432" s="2">
        <f t="shared" ref="P1432" si="13638">D1432*K1432+F1432*K1435-E1432*L1432-G1432*L1435</f>
        <v>0</v>
      </c>
      <c r="Q1432" s="8">
        <f t="shared" ref="Q1432" si="13639">(D1432*L1432+E1432*K1432+F1432*L1435+G1432*K1435)</f>
        <v>-1.6925162169549608</v>
      </c>
      <c r="S1432" s="1">
        <v>1</v>
      </c>
      <c r="T1432" s="7">
        <v>0</v>
      </c>
      <c r="U1432" s="2">
        <v>0</v>
      </c>
      <c r="V1432" s="8">
        <v>0</v>
      </c>
      <c r="X1432" s="1">
        <f t="shared" ref="X1432" si="13640">N1432*S1432+P1432*S1435-O1432*T1432-Q1432*T1435</f>
        <v>11.487389010604531</v>
      </c>
      <c r="Y1432" s="9">
        <f t="shared" ref="Y1432" si="13641">(N1432*T1432+O1432*S1432+P1432*T1435+Q1432*S1435)</f>
        <v>0</v>
      </c>
      <c r="Z1432" s="2">
        <f t="shared" ref="Z1432" si="13642">N1432*U1432+P1432*U1435-O1432*V1432-Q1432*V1435</f>
        <v>0</v>
      </c>
      <c r="AA1432" s="8">
        <f t="shared" ref="AA1432" si="13643">(N1432*V1432+O1432*U1432+P1432*V1435+Q1432*U1435)</f>
        <v>-1.6925162169549608</v>
      </c>
      <c r="AB1432" s="20"/>
      <c r="AC1432" s="1">
        <v>1</v>
      </c>
      <c r="AD1432" s="9">
        <v>0</v>
      </c>
      <c r="AE1432" s="2">
        <v>0</v>
      </c>
      <c r="AF1432" s="8">
        <f t="shared" ref="AF1432:AF1495" si="13644">IF(0=(1-$AE$9*$AD$9*$B1432^2),10^18,$B1432*$AE$9/(1-$AE$9*$AD$9*$B1432^2))</f>
        <v>-0.26258999700684205</v>
      </c>
      <c r="AH1432" s="1">
        <f t="shared" ref="AH1432" si="13645">X1432*AC1432+Z1432*AC1435-Y1432*AD1432-AA1432*AD1435</f>
        <v>11.487389010604531</v>
      </c>
      <c r="AI1432" s="9">
        <f t="shared" ref="AI1432" si="13646">(X1432*AD1432+Y1432*AC1432+Z1432*AD1435+AA1432*AC1435)</f>
        <v>0</v>
      </c>
      <c r="AJ1432" s="2">
        <f t="shared" ref="AJ1432" si="13647">X1432*AE1432+Z1432*AE1435-Y1432*AF1432-AA1432*AF1435</f>
        <v>0</v>
      </c>
      <c r="AK1432" s="8">
        <f t="shared" ref="AK1432" si="13648">(X1432*AF1432+Y1432*AE1432+Z1432*AF1435+AA1432*AE1435)</f>
        <v>-4.7089896628660348</v>
      </c>
      <c r="AM1432" s="1">
        <v>1</v>
      </c>
      <c r="AN1432" s="7">
        <v>0</v>
      </c>
      <c r="AO1432" s="2">
        <v>0</v>
      </c>
      <c r="AP1432" s="8">
        <v>0</v>
      </c>
      <c r="AR1432" s="1">
        <f t="shared" ref="AR1432" si="13649">AH1432*AM1432+AJ1432*AM1435-AI1432*AN1432-AK1432*AN1435</f>
        <v>36.157691674566429</v>
      </c>
      <c r="AS1432" s="9">
        <f t="shared" ref="AS1432" si="13650">(AH1432*AN1432+AI1432*AM1432+AJ1432*AN1435+AK1432*AM1435)</f>
        <v>0</v>
      </c>
      <c r="AT1432" s="2">
        <f t="shared" ref="AT1432" si="13651">AH1432*AO1432+AJ1432*AO1435-AI1432*AP1432-AK1432*AP1435</f>
        <v>0</v>
      </c>
      <c r="AU1432" s="8">
        <f t="shared" ref="AU1432" si="13652">(AH1432*AP1432+AI1432*AO1432+AJ1432*AP1435+AK1432*AO1435)</f>
        <v>-4.7089896628660348</v>
      </c>
      <c r="AV1432" s="20"/>
      <c r="AW1432" s="1">
        <v>1</v>
      </c>
      <c r="AX1432" s="9">
        <v>0</v>
      </c>
      <c r="AY1432" s="2">
        <v>0</v>
      </c>
      <c r="AZ1432" s="8">
        <f t="shared" ref="AZ1432:AZ1495" si="13653">IF(0=(1-$AX$9*$AY$9*$B1432^2),10^18,$B1432*$AY$9/(1-$AX$9*$AY$9*$B1432^2))</f>
        <v>-0.38235384350221119</v>
      </c>
      <c r="BB1432" s="1">
        <f t="shared" ref="BB1432" si="13654">AR1432*AW1432+AT1432*AW1435-AS1432*AX1432-AU1432*AX1435</f>
        <v>36.157691674566429</v>
      </c>
      <c r="BC1432" s="9">
        <f t="shared" ref="BC1432" si="13655">(AR1432*AX1432+AS1432*AW1432+AT1432*AX1435+AU1432*AW1435)</f>
        <v>0</v>
      </c>
      <c r="BD1432" s="2">
        <f t="shared" ref="BD1432" si="13656">AR1432*AY1432+AT1432*AY1435-AS1432*AZ1432-AU1432*AZ1435</f>
        <v>0</v>
      </c>
      <c r="BE1432" s="8">
        <f t="shared" ref="BE1432" si="13657">(AR1432*AZ1432+AS1432*AY1432+AT1432*AZ1435+AU1432*AY1435)</f>
        <v>-18.534022046804409</v>
      </c>
      <c r="BG1432" s="1">
        <v>1</v>
      </c>
      <c r="BH1432" s="7">
        <v>0</v>
      </c>
      <c r="BI1432" s="2">
        <v>0</v>
      </c>
      <c r="BJ1432" s="8">
        <v>0</v>
      </c>
      <c r="BK1432" s="20"/>
      <c r="BL1432" s="1">
        <f t="shared" ref="BL1432" si="13658">BB1432*BG1432+BD1432*BG1435-BC1432*BH1432-BE1432*BH1435</f>
        <v>99.684905642193215</v>
      </c>
      <c r="BM1432" s="9">
        <f t="shared" ref="BM1432" si="13659">(BB1432*BH1432+BC1432*BG1432+BD1432*BH1435+BE1432*BG1435)</f>
        <v>0</v>
      </c>
      <c r="BN1432" s="2">
        <f t="shared" ref="BN1432" si="13660">BB1432*BI1432+BD1432*BI1435-BC1432*BJ1432-BE1432*BJ1435</f>
        <v>0</v>
      </c>
      <c r="BO1432" s="8">
        <f t="shared" ref="BO1432" si="13661">(BB1432*BJ1432+BC1432*BI1432+BD1432*BJ1435+BE1432*BI1435)</f>
        <v>-18.534022046804409</v>
      </c>
      <c r="BP1432" s="20"/>
      <c r="BQ1432" s="16">
        <v>1</v>
      </c>
      <c r="BR1432" s="23">
        <v>0</v>
      </c>
      <c r="BS1432" s="14">
        <v>0</v>
      </c>
      <c r="BT1432" s="22">
        <v>0</v>
      </c>
      <c r="BV1432" s="1">
        <f t="shared" ref="BV1432" si="13662">BL1432*BQ1432+BN1432*BQ1435-BM1432*BR1432-BO1432*BR1435</f>
        <v>99.684905642193215</v>
      </c>
      <c r="BW1432" s="9">
        <f t="shared" ref="BW1432" si="13663">(BL1432*BR1432+BM1432*BQ1432+BN1432*BR1435+BO1432*BQ1435)</f>
        <v>-18.534022046804409</v>
      </c>
      <c r="BX1432" s="2">
        <f t="shared" ref="BX1432" si="13664">BL1432*BS1432+BN1432*BS1435-BM1432*BT1432-BO1432*BT1435</f>
        <v>0</v>
      </c>
      <c r="BY1432" s="8">
        <f t="shared" ref="BY1432" si="13665">(BL1432*BT1432+BM1432*BS1432+BN1432*BT1435+BO1432*BS1435)</f>
        <v>-18.534022046804409</v>
      </c>
      <c r="CA1432" s="28">
        <f t="shared" ref="CA1432" si="13666">20*LOG(((1+$BR$9)/$BR$9)/((BV1432+BV1435)^2+(BW1432+BW1435)^2)^0.5)</f>
        <v>-48.859432685071141</v>
      </c>
      <c r="CC1432" s="114">
        <f t="shared" ref="CC1432" si="13667">((BV1432^2+BW1432^2)^0.5)/((BV1435^2+BW1435^2)^0.5)</f>
        <v>0.18594739587520373</v>
      </c>
      <c r="CD1432" s="13"/>
      <c r="CE1432" s="33"/>
      <c r="CF1432" s="33"/>
      <c r="CG1432" s="33"/>
      <c r="CH1432" s="33"/>
    </row>
    <row r="1433" spans="2:86" ht="18.600000000000001" customHeight="1" thickBot="1">
      <c r="D1433" s="3"/>
      <c r="G1433" s="4"/>
      <c r="I1433" s="3"/>
      <c r="L1433" s="4"/>
      <c r="N1433" s="3"/>
      <c r="Q1433" s="4"/>
      <c r="S1433" s="3"/>
      <c r="V1433" s="4"/>
      <c r="X1433" s="3"/>
      <c r="AA1433" s="4"/>
      <c r="AC1433" s="3"/>
      <c r="AF1433" s="4"/>
      <c r="AH1433" s="3"/>
      <c r="AK1433" s="4"/>
      <c r="AM1433" s="3"/>
      <c r="AP1433" s="4"/>
      <c r="AR1433" s="3"/>
      <c r="AU1433" s="4"/>
      <c r="AW1433" s="3"/>
      <c r="AZ1433" s="4"/>
      <c r="BB1433" s="3"/>
      <c r="BE1433" s="4"/>
      <c r="BG1433" s="3"/>
      <c r="BJ1433" s="4"/>
      <c r="BL1433" s="3"/>
      <c r="BO1433" s="4"/>
      <c r="BQ1433" s="16"/>
      <c r="BR1433" s="14"/>
      <c r="BS1433" s="14"/>
      <c r="BT1433" s="17"/>
      <c r="BV1433" s="3"/>
      <c r="BY1433" s="4"/>
      <c r="CC1433" s="115"/>
      <c r="CD1433" s="13"/>
      <c r="CE1433" s="33"/>
      <c r="CF1433" s="33"/>
      <c r="CG1433" s="33"/>
      <c r="CH1433" s="33"/>
    </row>
    <row r="1434" spans="2:86" ht="18.600000000000001" customHeight="1" thickBot="1">
      <c r="D1434" s="271" t="s">
        <v>141</v>
      </c>
      <c r="E1434" s="272"/>
      <c r="F1434" s="273" t="s">
        <v>142</v>
      </c>
      <c r="G1434" s="274"/>
      <c r="H1434" s="237"/>
      <c r="I1434" s="271" t="s">
        <v>143</v>
      </c>
      <c r="J1434" s="272"/>
      <c r="K1434" s="273" t="s">
        <v>144</v>
      </c>
      <c r="L1434" s="274"/>
      <c r="N1434" s="262" t="s">
        <v>145</v>
      </c>
      <c r="O1434" s="263"/>
      <c r="P1434" s="264" t="s">
        <v>146</v>
      </c>
      <c r="Q1434" s="265"/>
      <c r="S1434" s="271" t="s">
        <v>147</v>
      </c>
      <c r="T1434" s="272"/>
      <c r="U1434" s="273" t="s">
        <v>148</v>
      </c>
      <c r="V1434" s="274"/>
      <c r="W1434" s="20"/>
      <c r="X1434" s="262" t="s">
        <v>149</v>
      </c>
      <c r="Y1434" s="263"/>
      <c r="Z1434" s="264" t="s">
        <v>150</v>
      </c>
      <c r="AA1434" s="265"/>
      <c r="AB1434" s="20"/>
      <c r="AC1434" s="271" t="s">
        <v>151</v>
      </c>
      <c r="AD1434" s="272"/>
      <c r="AE1434" s="273" t="s">
        <v>152</v>
      </c>
      <c r="AF1434" s="274"/>
      <c r="AG1434" s="20"/>
      <c r="AH1434" s="262" t="s">
        <v>153</v>
      </c>
      <c r="AI1434" s="263"/>
      <c r="AJ1434" s="264" t="s">
        <v>154</v>
      </c>
      <c r="AK1434" s="265"/>
      <c r="AL1434" s="20"/>
      <c r="AM1434" s="271" t="s">
        <v>155</v>
      </c>
      <c r="AN1434" s="272"/>
      <c r="AO1434" s="273" t="s">
        <v>156</v>
      </c>
      <c r="AP1434" s="274"/>
      <c r="AR1434" s="262" t="s">
        <v>157</v>
      </c>
      <c r="AS1434" s="263"/>
      <c r="AT1434" s="264" t="s">
        <v>158</v>
      </c>
      <c r="AU1434" s="265"/>
      <c r="AV1434" s="41"/>
      <c r="AW1434" s="271" t="s">
        <v>159</v>
      </c>
      <c r="AX1434" s="272"/>
      <c r="AY1434" s="273" t="s">
        <v>160</v>
      </c>
      <c r="AZ1434" s="274"/>
      <c r="BA1434" s="20"/>
      <c r="BB1434" s="262" t="s">
        <v>161</v>
      </c>
      <c r="BC1434" s="263"/>
      <c r="BD1434" s="264" t="s">
        <v>162</v>
      </c>
      <c r="BE1434" s="265"/>
      <c r="BF1434" s="41"/>
      <c r="BG1434" s="271" t="s">
        <v>163</v>
      </c>
      <c r="BH1434" s="272"/>
      <c r="BI1434" s="273" t="s">
        <v>164</v>
      </c>
      <c r="BJ1434" s="274"/>
      <c r="BK1434" s="41"/>
      <c r="BL1434" s="262" t="s">
        <v>165</v>
      </c>
      <c r="BM1434" s="263"/>
      <c r="BN1434" s="264" t="s">
        <v>166</v>
      </c>
      <c r="BO1434" s="265"/>
      <c r="BP1434" s="41"/>
      <c r="BQ1434" s="271" t="s">
        <v>167</v>
      </c>
      <c r="BR1434" s="272"/>
      <c r="BS1434" s="273" t="s">
        <v>168</v>
      </c>
      <c r="BT1434" s="274"/>
      <c r="BU1434" s="20"/>
      <c r="BV1434" s="262" t="s">
        <v>169</v>
      </c>
      <c r="BW1434" s="263"/>
      <c r="BX1434" s="264" t="s">
        <v>170</v>
      </c>
      <c r="BY1434" s="265"/>
      <c r="CA1434" s="55" t="s">
        <v>35</v>
      </c>
      <c r="CC1434" s="116" t="s">
        <v>75</v>
      </c>
      <c r="CD1434" s="13"/>
      <c r="CE1434" s="33"/>
      <c r="CF1434" s="33"/>
      <c r="CG1434" s="33"/>
      <c r="CH1434" s="33"/>
    </row>
    <row r="1435" spans="2:86" ht="18.600000000000001" customHeight="1" thickTop="1" thickBot="1">
      <c r="D1435" s="1">
        <v>0</v>
      </c>
      <c r="E1435" s="9">
        <f t="shared" ref="E1435" si="13668">$E$9*$B1432</f>
        <v>4.8248800000000003</v>
      </c>
      <c r="F1435" s="2">
        <v>1</v>
      </c>
      <c r="G1435" s="8">
        <v>0</v>
      </c>
      <c r="I1435" s="1">
        <v>0</v>
      </c>
      <c r="J1435" s="9">
        <v>0</v>
      </c>
      <c r="K1435" s="2">
        <v>1</v>
      </c>
      <c r="L1435" s="8">
        <v>0</v>
      </c>
      <c r="N1435" s="1">
        <f t="shared" ref="N1435" si="13669">D1435*I1432+F1435*I1435-E1435*J1432-G1435*J1435</f>
        <v>0</v>
      </c>
      <c r="O1435" s="9">
        <f t="shared" ref="O1435" si="13670">(D1435*J1432+E1435*I1432+F1435*J1435+G1435*I1435)</f>
        <v>4.8248800000000003</v>
      </c>
      <c r="P1435" s="2">
        <f t="shared" ref="P1435" si="13671">D1435*K1432+F1435*K1435-E1435*L1432-G1435*L1435</f>
        <v>9.1661876448616511</v>
      </c>
      <c r="Q1435" s="8">
        <f t="shared" ref="Q1435" si="13672">(D1435*L1432+E1435*K1432+F1435*L1435+G1435*K1435)</f>
        <v>0</v>
      </c>
      <c r="S1435" s="1">
        <v>0</v>
      </c>
      <c r="T1435" s="9">
        <f t="shared" ref="T1435" si="13673">$T$9*$B1432</f>
        <v>6.1963299999999997</v>
      </c>
      <c r="U1435" s="2">
        <v>1</v>
      </c>
      <c r="V1435" s="8">
        <v>0</v>
      </c>
      <c r="X1435" s="1">
        <f t="shared" ref="X1435" si="13674">N1435*S1432+P1435*S1435-O1435*T1432-Q1435*T1435</f>
        <v>0</v>
      </c>
      <c r="Y1435" s="9">
        <f t="shared" ref="Y1435" si="13675">(N1435*T1432+O1435*S1432+P1435*T1435+Q1435*S1435)</f>
        <v>61.621603489485594</v>
      </c>
      <c r="Z1435" s="2">
        <f t="shared" ref="Z1435" si="13676">N1435*U1432+P1435*U1435-O1435*V1432-Q1435*V1435</f>
        <v>9.1661876448616511</v>
      </c>
      <c r="AA1435" s="8">
        <f t="shared" ref="AA1435" si="13677">(N1435*V1432+O1435*U1432+P1435*V1435+Q1435*U1435)</f>
        <v>0</v>
      </c>
      <c r="AB1435" s="20"/>
      <c r="AC1435" s="1">
        <v>0</v>
      </c>
      <c r="AD1435" s="9">
        <v>0</v>
      </c>
      <c r="AE1435" s="2">
        <v>1</v>
      </c>
      <c r="AF1435" s="8">
        <v>0</v>
      </c>
      <c r="AH1435" s="1">
        <f t="shared" ref="AH1435" si="13678">X1435*AC1432+Z1435*AC1435-Y1435*AD1432-AA1435*AD1435</f>
        <v>0</v>
      </c>
      <c r="AI1435" s="9">
        <f t="shared" ref="AI1435" si="13679">(X1435*AD1432+Y1435*AC1432+Z1435*AD1435+AA1435*AC1435)</f>
        <v>61.621603489485594</v>
      </c>
      <c r="AJ1435" s="2">
        <f t="shared" ref="AJ1435" si="13680">X1435*AE1432+Z1435*AE1435-Y1435*AF1432-AA1435*AF1435</f>
        <v>25.347404320722479</v>
      </c>
      <c r="AK1435" s="8">
        <f t="shared" ref="AK1435" si="13681">(X1435*AF1432+Y1435*AE1432+Z1435*AF1435+AA1435*AE1435)</f>
        <v>0</v>
      </c>
      <c r="AM1435" s="1">
        <v>0</v>
      </c>
      <c r="AN1435" s="9">
        <f t="shared" ref="AN1435" si="13682">$AN$9*$B1432</f>
        <v>5.2389799999999997</v>
      </c>
      <c r="AO1435" s="2">
        <v>1</v>
      </c>
      <c r="AP1435" s="8">
        <v>0</v>
      </c>
      <c r="AR1435" s="1">
        <f t="shared" ref="AR1435" si="13683">AH1435*AM1432+AJ1435*AM1435-AI1435*AN1432-AK1435*AN1435</f>
        <v>0</v>
      </c>
      <c r="AS1435" s="9">
        <f t="shared" ref="AS1435" si="13684">(AH1435*AN1432+AI1435*AM1432+AJ1435*AN1435+AK1435*AM1435)</f>
        <v>194.41614777766426</v>
      </c>
      <c r="AT1435" s="2">
        <f t="shared" ref="AT1435" si="13685">AH1435*AO1432+AJ1435*AO1435-AI1435*AP1432-AK1435*AP1435</f>
        <v>25.347404320722479</v>
      </c>
      <c r="AU1435" s="8">
        <f t="shared" ref="AU1435" si="13686">(AH1435*AP1432+AI1435*AO1432+AJ1435*AP1435+AK1435*AO1435)</f>
        <v>0</v>
      </c>
      <c r="AV1435" s="20"/>
      <c r="AW1435" s="1">
        <v>0</v>
      </c>
      <c r="AX1435" s="9">
        <v>0</v>
      </c>
      <c r="AY1435" s="2">
        <v>1</v>
      </c>
      <c r="AZ1435" s="8">
        <v>0</v>
      </c>
      <c r="BB1435" s="1">
        <f t="shared" ref="BB1435" si="13687">AR1435*AW1432+AT1435*AW1435-AS1435*AX1432-AU1435*AX1435</f>
        <v>0</v>
      </c>
      <c r="BC1435" s="9">
        <f t="shared" ref="BC1435" si="13688">(AR1435*AX1432+AS1435*AW1432+AT1435*AX1435+AU1435*AW1435)</f>
        <v>194.41614777766426</v>
      </c>
      <c r="BD1435" s="2">
        <f t="shared" ref="BD1435" si="13689">AR1435*AY1432+AT1435*AY1435-AS1435*AZ1432-AU1435*AZ1435</f>
        <v>99.683165662406282</v>
      </c>
      <c r="BE1435" s="8">
        <f t="shared" ref="BE1435" si="13690">(AR1435*AZ1432+AS1435*AY1432+AT1435*AZ1435+AU1435*AY1435)</f>
        <v>0</v>
      </c>
      <c r="BG1435" s="1">
        <v>0</v>
      </c>
      <c r="BH1435" s="9">
        <f t="shared" ref="BH1435" si="13691">$BH$9*$B1432</f>
        <v>3.4275999999999995</v>
      </c>
      <c r="BI1435" s="2">
        <v>1</v>
      </c>
      <c r="BJ1435" s="8">
        <v>0</v>
      </c>
      <c r="BK1435" s="20"/>
      <c r="BL1435" s="1">
        <f t="shared" ref="BL1435" si="13692">BB1435*BG1432+BD1435*BG1435-BC1435*BH1432-BE1435*BH1435</f>
        <v>0</v>
      </c>
      <c r="BM1435" s="9">
        <f t="shared" ref="BM1435" si="13693">(BB1435*BH1432+BC1435*BG1432+BD1435*BH1435+BE1435*BG1435)</f>
        <v>536.09016640212803</v>
      </c>
      <c r="BN1435" s="2">
        <f t="shared" ref="BN1435" si="13694">BB1435*BI1432+BD1435*BI1435-BC1435*BJ1432-BE1435*BJ1435</f>
        <v>99.683165662406282</v>
      </c>
      <c r="BO1435" s="8">
        <f t="shared" ref="BO1435" si="13695">(BB1435*BJ1432+BC1435*BI1432+BD1435*BJ1435+BE1435*BI1435)</f>
        <v>0</v>
      </c>
      <c r="BP1435" s="20"/>
      <c r="BQ1435" s="18">
        <f t="shared" ref="BQ1435:BQ1498" si="13696">1/$BR$9</f>
        <v>1</v>
      </c>
      <c r="BR1435" s="25">
        <v>0</v>
      </c>
      <c r="BS1435" s="19">
        <v>1</v>
      </c>
      <c r="BT1435" s="24">
        <v>0</v>
      </c>
      <c r="BV1435" s="1">
        <f t="shared" ref="BV1435" si="13697">BL1435*BQ1432+BN1435*BQ1435-BM1435*BR1432-BO1435*BR1435</f>
        <v>99.683165662406282</v>
      </c>
      <c r="BW1435" s="9">
        <f t="shared" ref="BW1435" si="13698">(BL1435*BR1432+BM1435*BQ1432+BN1435*BR1435+BO1435*BQ1435)</f>
        <v>536.09016640212803</v>
      </c>
      <c r="BX1435" s="2">
        <f t="shared" ref="BX1435" si="13699">BL1435*BS1432+BN1435*BS1435-BM1435*BT1432-BO1435*BT1435</f>
        <v>99.683165662406282</v>
      </c>
      <c r="BY1435" s="8">
        <f t="shared" ref="BY1435" si="13700">(BL1435*BT1432+BM1435*BS1432+BN1435*BT1435+BO1435*BS1435)</f>
        <v>0</v>
      </c>
      <c r="CA1435" s="56">
        <f t="shared" ref="CA1435" si="13701">(180/PI())*ATAN(-1*(BW1432+BW1435)/(BV1432+BV1435))</f>
        <v>-68.932790340154227</v>
      </c>
      <c r="CC1435" s="117">
        <f t="shared" ref="CC1435" si="13702">20*LOG(((1-(10^(CA1432/20)^2)*(1-((1-CC1432)/(1+CC1432))^2))^0.5))</f>
        <v>-2.9864948926366233E-5</v>
      </c>
      <c r="CD1435" s="13"/>
      <c r="CE1435" s="33"/>
      <c r="CF1435" s="33"/>
      <c r="CG1435" s="33"/>
      <c r="CH1435" s="33"/>
    </row>
    <row r="1436" spans="2:86" ht="18.600000000000001" customHeight="1"/>
    <row r="1437" spans="2:86" ht="18.600000000000001" customHeight="1" thickBot="1">
      <c r="E1437" s="6" t="s">
        <v>3</v>
      </c>
      <c r="J1437" s="6" t="s">
        <v>5</v>
      </c>
      <c r="O1437" s="6" t="s">
        <v>10</v>
      </c>
      <c r="T1437" s="6" t="s">
        <v>6</v>
      </c>
      <c r="Y1437" s="6" t="s">
        <v>11</v>
      </c>
      <c r="AD1437" s="6" t="s">
        <v>12</v>
      </c>
      <c r="AI1437" s="6" t="s">
        <v>13</v>
      </c>
      <c r="AN1437" s="6" t="s">
        <v>14</v>
      </c>
      <c r="AS1437" s="6" t="s">
        <v>15</v>
      </c>
      <c r="AX1437" s="6" t="s">
        <v>19</v>
      </c>
      <c r="BC1437" s="6" t="s">
        <v>17</v>
      </c>
      <c r="BH1437" s="6" t="s">
        <v>20</v>
      </c>
      <c r="BM1437" s="6" t="s">
        <v>18</v>
      </c>
      <c r="BQ1437" s="26" t="s">
        <v>16</v>
      </c>
      <c r="BR1437" s="26"/>
      <c r="BS1437" s="21"/>
      <c r="BT1437" s="21"/>
      <c r="BU1437" s="21"/>
      <c r="BV1437" s="21"/>
      <c r="BW1437" s="26" t="s">
        <v>21</v>
      </c>
      <c r="BX1437" s="21"/>
      <c r="BY1437" s="21"/>
    </row>
    <row r="1438" spans="2:86" ht="18.600000000000001" customHeight="1" thickBot="1">
      <c r="B1438" s="11"/>
      <c r="D1438" s="266" t="s">
        <v>113</v>
      </c>
      <c r="E1438" s="267"/>
      <c r="F1438" s="268" t="s">
        <v>114</v>
      </c>
      <c r="G1438" s="269"/>
      <c r="H1438" s="237"/>
      <c r="I1438" s="262" t="s">
        <v>0</v>
      </c>
      <c r="J1438" s="263"/>
      <c r="K1438" s="264" t="s">
        <v>1</v>
      </c>
      <c r="L1438" s="265"/>
      <c r="M1438" s="21"/>
      <c r="N1438" s="262" t="s">
        <v>115</v>
      </c>
      <c r="O1438" s="263"/>
      <c r="P1438" s="264" t="s">
        <v>116</v>
      </c>
      <c r="Q1438" s="265"/>
      <c r="R1438" s="21"/>
      <c r="S1438" s="266" t="s">
        <v>117</v>
      </c>
      <c r="T1438" s="267"/>
      <c r="U1438" s="268" t="s">
        <v>118</v>
      </c>
      <c r="V1438" s="269"/>
      <c r="W1438" s="20"/>
      <c r="X1438" s="262" t="s">
        <v>119</v>
      </c>
      <c r="Y1438" s="263"/>
      <c r="Z1438" s="264" t="s">
        <v>120</v>
      </c>
      <c r="AA1438" s="265"/>
      <c r="AB1438" s="20"/>
      <c r="AC1438" s="262" t="s">
        <v>121</v>
      </c>
      <c r="AD1438" s="263"/>
      <c r="AE1438" s="264" t="s">
        <v>7</v>
      </c>
      <c r="AF1438" s="265"/>
      <c r="AG1438" s="20"/>
      <c r="AH1438" s="262" t="s">
        <v>122</v>
      </c>
      <c r="AI1438" s="263"/>
      <c r="AJ1438" s="264" t="s">
        <v>123</v>
      </c>
      <c r="AK1438" s="265"/>
      <c r="AL1438" s="20"/>
      <c r="AM1438" s="266" t="s">
        <v>124</v>
      </c>
      <c r="AN1438" s="267"/>
      <c r="AO1438" s="268" t="s">
        <v>125</v>
      </c>
      <c r="AP1438" s="269"/>
      <c r="AQ1438" s="21"/>
      <c r="AR1438" s="262" t="s">
        <v>126</v>
      </c>
      <c r="AS1438" s="263"/>
      <c r="AT1438" s="264" t="s">
        <v>2</v>
      </c>
      <c r="AU1438" s="265"/>
      <c r="AV1438" s="41"/>
      <c r="AW1438" s="262" t="s">
        <v>127</v>
      </c>
      <c r="AX1438" s="263"/>
      <c r="AY1438" s="264" t="s">
        <v>128</v>
      </c>
      <c r="AZ1438" s="265"/>
      <c r="BA1438" s="20"/>
      <c r="BB1438" s="262" t="s">
        <v>129</v>
      </c>
      <c r="BC1438" s="263"/>
      <c r="BD1438" s="264" t="s">
        <v>130</v>
      </c>
      <c r="BE1438" s="265"/>
      <c r="BF1438" s="41"/>
      <c r="BG1438" s="266" t="s">
        <v>131</v>
      </c>
      <c r="BH1438" s="267"/>
      <c r="BI1438" s="268" t="s">
        <v>132</v>
      </c>
      <c r="BJ1438" s="269"/>
      <c r="BK1438" s="41"/>
      <c r="BL1438" s="262" t="s">
        <v>133</v>
      </c>
      <c r="BM1438" s="263"/>
      <c r="BN1438" s="264" t="s">
        <v>134</v>
      </c>
      <c r="BO1438" s="265"/>
      <c r="BP1438" s="41"/>
      <c r="BQ1438" s="262" t="s">
        <v>135</v>
      </c>
      <c r="BR1438" s="263"/>
      <c r="BS1438" s="264" t="s">
        <v>136</v>
      </c>
      <c r="BT1438" s="265"/>
      <c r="BU1438" s="20"/>
      <c r="BV1438" s="262" t="s">
        <v>137</v>
      </c>
      <c r="BW1438" s="263"/>
      <c r="BX1438" s="264" t="s">
        <v>138</v>
      </c>
      <c r="BY1438" s="265"/>
      <c r="CA1438" s="27" t="s">
        <v>8</v>
      </c>
      <c r="CC1438" s="113" t="s">
        <v>74</v>
      </c>
      <c r="CD1438" s="13"/>
      <c r="CE1438" s="33"/>
      <c r="CF1438" s="33"/>
      <c r="CG1438" s="33"/>
      <c r="CH1438" s="33"/>
    </row>
    <row r="1439" spans="2:86" ht="18.600000000000001" customHeight="1" thickTop="1" thickBot="1">
      <c r="B1439" s="37">
        <v>4.12</v>
      </c>
      <c r="D1439" s="1">
        <v>1</v>
      </c>
      <c r="E1439" s="7">
        <v>0</v>
      </c>
      <c r="F1439" s="2">
        <v>0</v>
      </c>
      <c r="G1439" s="8">
        <v>0</v>
      </c>
      <c r="I1439" s="1">
        <v>1</v>
      </c>
      <c r="J1439" s="9">
        <v>0</v>
      </c>
      <c r="K1439" s="2">
        <v>0</v>
      </c>
      <c r="L1439" s="8">
        <f t="shared" ref="L1439:L1502" si="13703">IF(0=(1-$J$9*$K$9*$B1439^2),10^18,$B1439*$K$9/(1-$J$9*$K$9*$B1439^2))</f>
        <v>-1.6786823221447351</v>
      </c>
      <c r="N1439" s="1">
        <f t="shared" ref="N1439" si="13704">D1439*I1439+F1439*I1442-E1439*J1439-G1439*J1442</f>
        <v>1</v>
      </c>
      <c r="O1439" s="9">
        <f t="shared" ref="O1439" si="13705">(D1439*J1439+E1439*I1439+F1439*J1442+G1439*I1442)</f>
        <v>0</v>
      </c>
      <c r="P1439" s="2">
        <f t="shared" ref="P1439" si="13706">D1439*K1439+F1439*K1442-E1439*L1439-G1439*L1442</f>
        <v>0</v>
      </c>
      <c r="Q1439" s="8">
        <f t="shared" ref="Q1439" si="13707">(D1439*L1439+E1439*K1439+F1439*L1442+G1439*K1442)</f>
        <v>-1.6786823221447351</v>
      </c>
      <c r="S1439" s="1">
        <v>1</v>
      </c>
      <c r="T1439" s="7">
        <v>0</v>
      </c>
      <c r="U1439" s="2">
        <v>0</v>
      </c>
      <c r="V1439" s="8">
        <v>0</v>
      </c>
      <c r="X1439" s="1">
        <f t="shared" ref="X1439" si="13708">N1439*S1439+P1439*S1442-O1439*T1439-Q1439*T1442</f>
        <v>11.452409485044234</v>
      </c>
      <c r="Y1439" s="9">
        <f t="shared" ref="Y1439" si="13709">(N1439*T1439+O1439*S1439+P1439*T1442+Q1439*S1442)</f>
        <v>0</v>
      </c>
      <c r="Z1439" s="2">
        <f t="shared" ref="Z1439" si="13710">N1439*U1439+P1439*U1442-O1439*V1439-Q1439*V1442</f>
        <v>0</v>
      </c>
      <c r="AA1439" s="8">
        <f t="shared" ref="AA1439" si="13711">(N1439*V1439+O1439*U1439+P1439*V1442+Q1439*U1442)</f>
        <v>-1.6786823221447351</v>
      </c>
      <c r="AB1439" s="20"/>
      <c r="AC1439" s="1">
        <v>1</v>
      </c>
      <c r="AD1439" s="9">
        <v>0</v>
      </c>
      <c r="AE1439" s="2">
        <v>0</v>
      </c>
      <c r="AF1439" s="8">
        <f t="shared" ref="AF1439:AF1502" si="13712">IF(0=(1-$AE$9*$AD$9*$B1439^2),10^18,$B1439*$AE$9/(1-$AE$9*$AD$9*$B1439^2))</f>
        <v>-0.26109159341318117</v>
      </c>
      <c r="AH1439" s="1">
        <f t="shared" ref="AH1439" si="13713">X1439*AC1439+Z1439*AC1442-Y1439*AD1439-AA1439*AD1442</f>
        <v>11.452409485044234</v>
      </c>
      <c r="AI1439" s="9">
        <f t="shared" ref="AI1439" si="13714">(X1439*AD1439+Y1439*AC1439+Z1439*AD1442+AA1439*AC1442)</f>
        <v>0</v>
      </c>
      <c r="AJ1439" s="2">
        <f t="shared" ref="AJ1439" si="13715">X1439*AE1439+Z1439*AE1442-Y1439*AF1439-AA1439*AF1442</f>
        <v>0</v>
      </c>
      <c r="AK1439" s="8">
        <f t="shared" ref="AK1439" si="13716">(X1439*AF1439+Y1439*AE1439+Z1439*AF1442+AA1439*AE1442)</f>
        <v>-4.6688101630151637</v>
      </c>
      <c r="AM1439" s="1">
        <v>1</v>
      </c>
      <c r="AN1439" s="7">
        <v>0</v>
      </c>
      <c r="AO1439" s="2">
        <v>0</v>
      </c>
      <c r="AP1439" s="8">
        <v>0</v>
      </c>
      <c r="AR1439" s="1">
        <f t="shared" ref="AR1439" si="13717">AH1439*AM1439+AJ1439*AM1442-AI1439*AN1439-AK1439*AN1442</f>
        <v>36.031528665403435</v>
      </c>
      <c r="AS1439" s="9">
        <f t="shared" ref="AS1439" si="13718">(AH1439*AN1439+AI1439*AM1439+AJ1439*AN1442+AK1439*AM1442)</f>
        <v>0</v>
      </c>
      <c r="AT1439" s="2">
        <f t="shared" ref="AT1439" si="13719">AH1439*AO1439+AJ1439*AO1442-AI1439*AP1439-AK1439*AP1442</f>
        <v>0</v>
      </c>
      <c r="AU1439" s="8">
        <f t="shared" ref="AU1439" si="13720">(AH1439*AP1439+AI1439*AO1439+AJ1439*AP1442+AK1439*AO1442)</f>
        <v>-4.6688101630151637</v>
      </c>
      <c r="AV1439" s="20"/>
      <c r="AW1439" s="1">
        <v>1</v>
      </c>
      <c r="AX1439" s="9">
        <v>0</v>
      </c>
      <c r="AY1439" s="2">
        <v>0</v>
      </c>
      <c r="AZ1439" s="8">
        <f t="shared" ref="AZ1439:AZ1502" si="13721">IF(0=(1-$AX$9*$AY$9*$B1439^2),10^18,$B1439*$AY$9/(1-$AX$9*$AY$9*$B1439^2))</f>
        <v>-0.38006956326257785</v>
      </c>
      <c r="BB1439" s="1">
        <f t="shared" ref="BB1439" si="13722">AR1439*AW1439+AT1439*AW1442-AS1439*AX1439-AU1439*AX1442</f>
        <v>36.031528665403435</v>
      </c>
      <c r="BC1439" s="9">
        <f t="shared" ref="BC1439" si="13723">(AR1439*AX1439+AS1439*AW1439+AT1439*AX1442+AU1439*AW1442)</f>
        <v>0</v>
      </c>
      <c r="BD1439" s="2">
        <f t="shared" ref="BD1439" si="13724">AR1439*AY1439+AT1439*AY1442-AS1439*AZ1439-AU1439*AZ1442</f>
        <v>0</v>
      </c>
      <c r="BE1439" s="8">
        <f t="shared" ref="BE1439" si="13725">(AR1439*AZ1439+AS1439*AY1439+AT1439*AZ1442+AU1439*AY1442)</f>
        <v>-18.363297526558103</v>
      </c>
      <c r="BG1439" s="1">
        <v>1</v>
      </c>
      <c r="BH1439" s="7">
        <v>0</v>
      </c>
      <c r="BI1439" s="2">
        <v>0</v>
      </c>
      <c r="BJ1439" s="8">
        <v>0</v>
      </c>
      <c r="BK1439" s="20"/>
      <c r="BL1439" s="1">
        <f t="shared" ref="BL1439" si="13726">BB1439*BG1439+BD1439*BG1442-BC1439*BH1439-BE1439*BH1442</f>
        <v>99.280601602078036</v>
      </c>
      <c r="BM1439" s="9">
        <f t="shared" ref="BM1439" si="13727">(BB1439*BH1439+BC1439*BG1439+BD1439*BH1442+BE1439*BG1442)</f>
        <v>0</v>
      </c>
      <c r="BN1439" s="2">
        <f t="shared" ref="BN1439" si="13728">BB1439*BI1439+BD1439*BI1442-BC1439*BJ1439-BE1439*BJ1442</f>
        <v>0</v>
      </c>
      <c r="BO1439" s="8">
        <f t="shared" ref="BO1439" si="13729">(BB1439*BJ1439+BC1439*BI1439+BD1439*BJ1442+BE1439*BI1442)</f>
        <v>-18.363297526558103</v>
      </c>
      <c r="BP1439" s="20"/>
      <c r="BQ1439" s="16">
        <v>1</v>
      </c>
      <c r="BR1439" s="23">
        <v>0</v>
      </c>
      <c r="BS1439" s="14">
        <v>0</v>
      </c>
      <c r="BT1439" s="22">
        <v>0</v>
      </c>
      <c r="BV1439" s="1">
        <f t="shared" ref="BV1439" si="13730">BL1439*BQ1439+BN1439*BQ1442-BM1439*BR1439-BO1439*BR1442</f>
        <v>99.280601602078036</v>
      </c>
      <c r="BW1439" s="9">
        <f t="shared" ref="BW1439" si="13731">(BL1439*BR1439+BM1439*BQ1439+BN1439*BR1442+BO1439*BQ1442)</f>
        <v>-18.363297526558103</v>
      </c>
      <c r="BX1439" s="2">
        <f t="shared" ref="BX1439" si="13732">BL1439*BS1439+BN1439*BS1442-BM1439*BT1439-BO1439*BT1442</f>
        <v>0</v>
      </c>
      <c r="BY1439" s="8">
        <f t="shared" ref="BY1439" si="13733">(BL1439*BT1439+BM1439*BS1439+BN1439*BT1442+BO1439*BS1442)</f>
        <v>-18.363297526558103</v>
      </c>
      <c r="CA1439" s="28">
        <f t="shared" ref="CA1439" si="13734">20*LOG(((1+$BR$9)/$BR$9)/((BV1439+BV1442)^2+(BW1439+BW1442)^2)^0.5)</f>
        <v>-48.866208055277895</v>
      </c>
      <c r="CC1439" s="114">
        <f t="shared" ref="CC1439" si="13735">((BV1439^2+BW1439^2)^0.5)/((BV1442^2+BW1442^2)^0.5)</f>
        <v>0.18498497196989669</v>
      </c>
      <c r="CD1439" s="13"/>
      <c r="CE1439" s="33"/>
      <c r="CF1439" s="33"/>
      <c r="CG1439" s="33"/>
      <c r="CH1439" s="33"/>
    </row>
    <row r="1440" spans="2:86" ht="18.600000000000001" customHeight="1" thickBot="1">
      <c r="D1440" s="3"/>
      <c r="G1440" s="4"/>
      <c r="I1440" s="3"/>
      <c r="L1440" s="4"/>
      <c r="N1440" s="3"/>
      <c r="Q1440" s="4"/>
      <c r="S1440" s="3"/>
      <c r="V1440" s="4"/>
      <c r="X1440" s="3"/>
      <c r="AA1440" s="4"/>
      <c r="AC1440" s="3"/>
      <c r="AF1440" s="4"/>
      <c r="AH1440" s="3"/>
      <c r="AK1440" s="4"/>
      <c r="AM1440" s="3"/>
      <c r="AP1440" s="4"/>
      <c r="AR1440" s="3"/>
      <c r="AU1440" s="4"/>
      <c r="AW1440" s="3"/>
      <c r="AZ1440" s="4"/>
      <c r="BB1440" s="3"/>
      <c r="BE1440" s="4"/>
      <c r="BG1440" s="3"/>
      <c r="BJ1440" s="4"/>
      <c r="BL1440" s="3"/>
      <c r="BO1440" s="4"/>
      <c r="BQ1440" s="16"/>
      <c r="BR1440" s="14"/>
      <c r="BS1440" s="14"/>
      <c r="BT1440" s="17"/>
      <c r="BV1440" s="3"/>
      <c r="BY1440" s="4"/>
      <c r="CC1440" s="115"/>
      <c r="CD1440" s="13"/>
      <c r="CE1440" s="33"/>
      <c r="CF1440" s="33"/>
      <c r="CG1440" s="33"/>
      <c r="CH1440" s="33"/>
    </row>
    <row r="1441" spans="2:86" ht="18.600000000000001" customHeight="1" thickBot="1">
      <c r="D1441" s="271" t="s">
        <v>141</v>
      </c>
      <c r="E1441" s="272"/>
      <c r="F1441" s="273" t="s">
        <v>142</v>
      </c>
      <c r="G1441" s="274"/>
      <c r="H1441" s="237"/>
      <c r="I1441" s="271" t="s">
        <v>143</v>
      </c>
      <c r="J1441" s="272"/>
      <c r="K1441" s="273" t="s">
        <v>144</v>
      </c>
      <c r="L1441" s="274"/>
      <c r="N1441" s="262" t="s">
        <v>145</v>
      </c>
      <c r="O1441" s="263"/>
      <c r="P1441" s="264" t="s">
        <v>146</v>
      </c>
      <c r="Q1441" s="265"/>
      <c r="S1441" s="271" t="s">
        <v>147</v>
      </c>
      <c r="T1441" s="272"/>
      <c r="U1441" s="273" t="s">
        <v>148</v>
      </c>
      <c r="V1441" s="274"/>
      <c r="W1441" s="20"/>
      <c r="X1441" s="262" t="s">
        <v>149</v>
      </c>
      <c r="Y1441" s="263"/>
      <c r="Z1441" s="264" t="s">
        <v>150</v>
      </c>
      <c r="AA1441" s="265"/>
      <c r="AB1441" s="20"/>
      <c r="AC1441" s="271" t="s">
        <v>151</v>
      </c>
      <c r="AD1441" s="272"/>
      <c r="AE1441" s="273" t="s">
        <v>152</v>
      </c>
      <c r="AF1441" s="274"/>
      <c r="AG1441" s="20"/>
      <c r="AH1441" s="262" t="s">
        <v>153</v>
      </c>
      <c r="AI1441" s="263"/>
      <c r="AJ1441" s="264" t="s">
        <v>154</v>
      </c>
      <c r="AK1441" s="265"/>
      <c r="AL1441" s="20"/>
      <c r="AM1441" s="271" t="s">
        <v>155</v>
      </c>
      <c r="AN1441" s="272"/>
      <c r="AO1441" s="273" t="s">
        <v>156</v>
      </c>
      <c r="AP1441" s="274"/>
      <c r="AR1441" s="262" t="s">
        <v>157</v>
      </c>
      <c r="AS1441" s="263"/>
      <c r="AT1441" s="264" t="s">
        <v>158</v>
      </c>
      <c r="AU1441" s="265"/>
      <c r="AV1441" s="41"/>
      <c r="AW1441" s="271" t="s">
        <v>159</v>
      </c>
      <c r="AX1441" s="272"/>
      <c r="AY1441" s="273" t="s">
        <v>160</v>
      </c>
      <c r="AZ1441" s="274"/>
      <c r="BA1441" s="20"/>
      <c r="BB1441" s="262" t="s">
        <v>161</v>
      </c>
      <c r="BC1441" s="263"/>
      <c r="BD1441" s="264" t="s">
        <v>162</v>
      </c>
      <c r="BE1441" s="265"/>
      <c r="BF1441" s="41"/>
      <c r="BG1441" s="271" t="s">
        <v>163</v>
      </c>
      <c r="BH1441" s="272"/>
      <c r="BI1441" s="273" t="s">
        <v>164</v>
      </c>
      <c r="BJ1441" s="274"/>
      <c r="BK1441" s="41"/>
      <c r="BL1441" s="262" t="s">
        <v>165</v>
      </c>
      <c r="BM1441" s="263"/>
      <c r="BN1441" s="264" t="s">
        <v>166</v>
      </c>
      <c r="BO1441" s="265"/>
      <c r="BP1441" s="41"/>
      <c r="BQ1441" s="271" t="s">
        <v>167</v>
      </c>
      <c r="BR1441" s="272"/>
      <c r="BS1441" s="273" t="s">
        <v>168</v>
      </c>
      <c r="BT1441" s="274"/>
      <c r="BU1441" s="20"/>
      <c r="BV1441" s="262" t="s">
        <v>169</v>
      </c>
      <c r="BW1441" s="263"/>
      <c r="BX1441" s="264" t="s">
        <v>170</v>
      </c>
      <c r="BY1441" s="265"/>
      <c r="CA1441" s="55" t="s">
        <v>35</v>
      </c>
      <c r="CC1441" s="116" t="s">
        <v>75</v>
      </c>
      <c r="CD1441" s="13"/>
      <c r="CE1441" s="33"/>
      <c r="CF1441" s="33"/>
      <c r="CG1441" s="33"/>
      <c r="CH1441" s="33"/>
    </row>
    <row r="1442" spans="2:86" ht="18.600000000000001" customHeight="1" thickTop="1" thickBot="1">
      <c r="D1442" s="1">
        <v>0</v>
      </c>
      <c r="E1442" s="9">
        <f t="shared" ref="E1442" si="13736">$E$9*$B1439</f>
        <v>4.8484160000000003</v>
      </c>
      <c r="F1442" s="2">
        <v>1</v>
      </c>
      <c r="G1442" s="8">
        <v>0</v>
      </c>
      <c r="I1442" s="1">
        <v>0</v>
      </c>
      <c r="J1442" s="9">
        <v>0</v>
      </c>
      <c r="K1442" s="2">
        <v>1</v>
      </c>
      <c r="L1442" s="8">
        <v>0</v>
      </c>
      <c r="N1442" s="1">
        <f t="shared" ref="N1442" si="13737">D1442*I1439+F1442*I1442-E1442*J1439-G1442*J1442</f>
        <v>0</v>
      </c>
      <c r="O1442" s="9">
        <f t="shared" ref="O1442" si="13738">(D1442*J1439+E1442*I1439+F1442*J1442+G1442*I1442)</f>
        <v>4.8484160000000003</v>
      </c>
      <c r="P1442" s="2">
        <f t="shared" ref="P1442" si="13739">D1442*K1439+F1442*K1442-E1442*L1439-G1442*L1442</f>
        <v>9.1389502296036884</v>
      </c>
      <c r="Q1442" s="8">
        <f t="shared" ref="Q1442" si="13740">(D1442*L1439+E1442*K1439+F1442*L1442+G1442*K1442)</f>
        <v>0</v>
      </c>
      <c r="S1442" s="1">
        <v>0</v>
      </c>
      <c r="T1442" s="9">
        <f t="shared" ref="T1442" si="13741">$T$9*$B1439</f>
        <v>6.2265560000000004</v>
      </c>
      <c r="U1442" s="2">
        <v>1</v>
      </c>
      <c r="V1442" s="8">
        <v>0</v>
      </c>
      <c r="X1442" s="1">
        <f t="shared" ref="X1442" si="13742">N1442*S1439+P1442*S1442-O1442*T1439-Q1442*T1442</f>
        <v>0</v>
      </c>
      <c r="Y1442" s="9">
        <f t="shared" ref="Y1442" si="13743">(N1442*T1439+O1442*S1439+P1442*T1442+Q1442*S1442)</f>
        <v>61.752601385840229</v>
      </c>
      <c r="Z1442" s="2">
        <f t="shared" ref="Z1442" si="13744">N1442*U1439+P1442*U1442-O1442*V1439-Q1442*V1442</f>
        <v>9.1389502296036884</v>
      </c>
      <c r="AA1442" s="8">
        <f t="shared" ref="AA1442" si="13745">(N1442*V1439+O1442*U1439+P1442*V1442+Q1442*U1442)</f>
        <v>0</v>
      </c>
      <c r="AB1442" s="20"/>
      <c r="AC1442" s="1">
        <v>0</v>
      </c>
      <c r="AD1442" s="9">
        <v>0</v>
      </c>
      <c r="AE1442" s="2">
        <v>1</v>
      </c>
      <c r="AF1442" s="8">
        <v>0</v>
      </c>
      <c r="AH1442" s="1">
        <f t="shared" ref="AH1442" si="13746">X1442*AC1439+Z1442*AC1442-Y1442*AD1439-AA1442*AD1442</f>
        <v>0</v>
      </c>
      <c r="AI1442" s="9">
        <f t="shared" ref="AI1442" si="13747">(X1442*AD1439+Y1442*AC1439+Z1442*AD1442+AA1442*AC1442)</f>
        <v>61.752601385840229</v>
      </c>
      <c r="AJ1442" s="2">
        <f t="shared" ref="AJ1442" si="13748">X1442*AE1439+Z1442*AE1442-Y1442*AF1439-AA1442*AF1442</f>
        <v>25.262035322841733</v>
      </c>
      <c r="AK1442" s="8">
        <f t="shared" ref="AK1442" si="13749">(X1442*AF1439+Y1442*AE1439+Z1442*AF1442+AA1442*AE1442)</f>
        <v>0</v>
      </c>
      <c r="AM1442" s="1">
        <v>0</v>
      </c>
      <c r="AN1442" s="9">
        <f t="shared" ref="AN1442" si="13750">$AN$9*$B1439</f>
        <v>5.2645360000000005</v>
      </c>
      <c r="AO1442" s="2">
        <v>1</v>
      </c>
      <c r="AP1442" s="8">
        <v>0</v>
      </c>
      <c r="AR1442" s="1">
        <f t="shared" ref="AR1442" si="13751">AH1442*AM1439+AJ1442*AM1442-AI1442*AN1439-AK1442*AN1442</f>
        <v>0</v>
      </c>
      <c r="AS1442" s="9">
        <f t="shared" ref="AS1442" si="13752">(AH1442*AN1439+AI1442*AM1439+AJ1442*AN1442+AK1442*AM1442)</f>
        <v>194.74549577621215</v>
      </c>
      <c r="AT1442" s="2">
        <f t="shared" ref="AT1442" si="13753">AH1442*AO1439+AJ1442*AO1442-AI1442*AP1439-AK1442*AP1442</f>
        <v>25.262035322841733</v>
      </c>
      <c r="AU1442" s="8">
        <f t="shared" ref="AU1442" si="13754">(AH1442*AP1439+AI1442*AO1439+AJ1442*AP1442+AK1442*AO1442)</f>
        <v>0</v>
      </c>
      <c r="AV1442" s="20"/>
      <c r="AW1442" s="1">
        <v>0</v>
      </c>
      <c r="AX1442" s="9">
        <v>0</v>
      </c>
      <c r="AY1442" s="2">
        <v>1</v>
      </c>
      <c r="AZ1442" s="8">
        <v>0</v>
      </c>
      <c r="BB1442" s="1">
        <f t="shared" ref="BB1442" si="13755">AR1442*AW1439+AT1442*AW1442-AS1442*AX1439-AU1442*AX1442</f>
        <v>0</v>
      </c>
      <c r="BC1442" s="9">
        <f t="shared" ref="BC1442" si="13756">(AR1442*AX1439+AS1442*AW1439+AT1442*AX1442+AU1442*AW1442)</f>
        <v>194.74549577621215</v>
      </c>
      <c r="BD1442" s="2">
        <f t="shared" ref="BD1442" si="13757">AR1442*AY1439+AT1442*AY1442-AS1442*AZ1439-AU1442*AZ1442</f>
        <v>99.27887084986088</v>
      </c>
      <c r="BE1442" s="8">
        <f t="shared" ref="BE1442" si="13758">(AR1442*AZ1439+AS1442*AY1439+AT1442*AZ1442+AU1442*AY1442)</f>
        <v>0</v>
      </c>
      <c r="BG1442" s="1">
        <v>0</v>
      </c>
      <c r="BH1442" s="9">
        <f t="shared" ref="BH1442" si="13759">$BH$9*$B1439</f>
        <v>3.4443199999999998</v>
      </c>
      <c r="BI1442" s="2">
        <v>1</v>
      </c>
      <c r="BJ1442" s="8">
        <v>0</v>
      </c>
      <c r="BK1442" s="20"/>
      <c r="BL1442" s="1">
        <f t="shared" ref="BL1442" si="13760">BB1442*BG1439+BD1442*BG1442-BC1442*BH1439-BE1442*BH1442</f>
        <v>0</v>
      </c>
      <c r="BM1442" s="9">
        <f t="shared" ref="BM1442" si="13761">(BB1442*BH1439+BC1442*BG1439+BD1442*BH1442+BE1442*BG1442)</f>
        <v>536.693696221805</v>
      </c>
      <c r="BN1442" s="2">
        <f t="shared" ref="BN1442" si="13762">BB1442*BI1439+BD1442*BI1442-BC1442*BJ1439-BE1442*BJ1442</f>
        <v>99.27887084986088</v>
      </c>
      <c r="BO1442" s="8">
        <f t="shared" ref="BO1442" si="13763">(BB1442*BJ1439+BC1442*BI1439+BD1442*BJ1442+BE1442*BI1442)</f>
        <v>0</v>
      </c>
      <c r="BP1442" s="20"/>
      <c r="BQ1442" s="18">
        <f t="shared" ref="BQ1442:BQ1505" si="13764">1/$BR$9</f>
        <v>1</v>
      </c>
      <c r="BR1442" s="25">
        <v>0</v>
      </c>
      <c r="BS1442" s="19">
        <v>1</v>
      </c>
      <c r="BT1442" s="24">
        <v>0</v>
      </c>
      <c r="BV1442" s="1">
        <f t="shared" ref="BV1442" si="13765">BL1442*BQ1439+BN1442*BQ1442-BM1442*BR1439-BO1442*BR1442</f>
        <v>99.27887084986088</v>
      </c>
      <c r="BW1442" s="9">
        <f t="shared" ref="BW1442" si="13766">(BL1442*BR1439+BM1442*BQ1439+BN1442*BR1442+BO1442*BQ1442)</f>
        <v>536.693696221805</v>
      </c>
      <c r="BX1442" s="2">
        <f t="shared" ref="BX1442" si="13767">BL1442*BS1439+BN1442*BS1442-BM1442*BT1439-BO1442*BT1442</f>
        <v>99.27887084986088</v>
      </c>
      <c r="BY1442" s="8">
        <f t="shared" ref="BY1442" si="13768">(BL1442*BT1439+BM1442*BS1439+BN1442*BT1442+BO1442*BS1442)</f>
        <v>0</v>
      </c>
      <c r="CA1442" s="56">
        <f t="shared" ref="CA1442" si="13769">(180/PI())*ATAN(-1*(BW1439+BW1442)/(BV1439+BV1442))</f>
        <v>-69.039407473768506</v>
      </c>
      <c r="CC1442" s="117">
        <f t="shared" ref="CC1442" si="13770">20*LOG(((1-(10^(CA1439/20)^2)*(1-((1-CC1439)/(1+CC1439))^2))^0.5))</f>
        <v>-2.9712264022201433E-5</v>
      </c>
      <c r="CD1442" s="13"/>
      <c r="CE1442" s="33"/>
      <c r="CF1442" s="33"/>
      <c r="CG1442" s="33"/>
      <c r="CH1442" s="33"/>
    </row>
    <row r="1443" spans="2:86" ht="18.600000000000001" customHeight="1"/>
    <row r="1444" spans="2:86" ht="18.600000000000001" customHeight="1" thickBot="1">
      <c r="E1444" s="6" t="s">
        <v>3</v>
      </c>
      <c r="J1444" s="6" t="s">
        <v>5</v>
      </c>
      <c r="O1444" s="6" t="s">
        <v>10</v>
      </c>
      <c r="T1444" s="6" t="s">
        <v>6</v>
      </c>
      <c r="Y1444" s="6" t="s">
        <v>11</v>
      </c>
      <c r="AD1444" s="6" t="s">
        <v>12</v>
      </c>
      <c r="AI1444" s="6" t="s">
        <v>13</v>
      </c>
      <c r="AN1444" s="6" t="s">
        <v>14</v>
      </c>
      <c r="AS1444" s="6" t="s">
        <v>15</v>
      </c>
      <c r="AX1444" s="6" t="s">
        <v>19</v>
      </c>
      <c r="BC1444" s="6" t="s">
        <v>17</v>
      </c>
      <c r="BH1444" s="6" t="s">
        <v>20</v>
      </c>
      <c r="BM1444" s="6" t="s">
        <v>18</v>
      </c>
      <c r="BQ1444" s="26" t="s">
        <v>16</v>
      </c>
      <c r="BR1444" s="26"/>
      <c r="BS1444" s="21"/>
      <c r="BT1444" s="21"/>
      <c r="BU1444" s="21"/>
      <c r="BV1444" s="21"/>
      <c r="BW1444" s="26" t="s">
        <v>21</v>
      </c>
      <c r="BX1444" s="21"/>
      <c r="BY1444" s="21"/>
    </row>
    <row r="1445" spans="2:86" ht="18.600000000000001" customHeight="1" thickBot="1">
      <c r="B1445" s="11"/>
      <c r="D1445" s="266" t="s">
        <v>113</v>
      </c>
      <c r="E1445" s="267"/>
      <c r="F1445" s="268" t="s">
        <v>114</v>
      </c>
      <c r="G1445" s="269"/>
      <c r="H1445" s="237"/>
      <c r="I1445" s="262" t="s">
        <v>0</v>
      </c>
      <c r="J1445" s="263"/>
      <c r="K1445" s="264" t="s">
        <v>1</v>
      </c>
      <c r="L1445" s="265"/>
      <c r="M1445" s="21"/>
      <c r="N1445" s="262" t="s">
        <v>115</v>
      </c>
      <c r="O1445" s="263"/>
      <c r="P1445" s="264" t="s">
        <v>116</v>
      </c>
      <c r="Q1445" s="265"/>
      <c r="R1445" s="21"/>
      <c r="S1445" s="266" t="s">
        <v>117</v>
      </c>
      <c r="T1445" s="267"/>
      <c r="U1445" s="268" t="s">
        <v>118</v>
      </c>
      <c r="V1445" s="269"/>
      <c r="W1445" s="20"/>
      <c r="X1445" s="262" t="s">
        <v>119</v>
      </c>
      <c r="Y1445" s="263"/>
      <c r="Z1445" s="264" t="s">
        <v>120</v>
      </c>
      <c r="AA1445" s="265"/>
      <c r="AB1445" s="20"/>
      <c r="AC1445" s="262" t="s">
        <v>121</v>
      </c>
      <c r="AD1445" s="263"/>
      <c r="AE1445" s="264" t="s">
        <v>7</v>
      </c>
      <c r="AF1445" s="265"/>
      <c r="AG1445" s="20"/>
      <c r="AH1445" s="262" t="s">
        <v>122</v>
      </c>
      <c r="AI1445" s="263"/>
      <c r="AJ1445" s="264" t="s">
        <v>123</v>
      </c>
      <c r="AK1445" s="265"/>
      <c r="AL1445" s="20"/>
      <c r="AM1445" s="266" t="s">
        <v>124</v>
      </c>
      <c r="AN1445" s="267"/>
      <c r="AO1445" s="268" t="s">
        <v>125</v>
      </c>
      <c r="AP1445" s="269"/>
      <c r="AQ1445" s="21"/>
      <c r="AR1445" s="262" t="s">
        <v>126</v>
      </c>
      <c r="AS1445" s="263"/>
      <c r="AT1445" s="264" t="s">
        <v>2</v>
      </c>
      <c r="AU1445" s="265"/>
      <c r="AV1445" s="41"/>
      <c r="AW1445" s="262" t="s">
        <v>127</v>
      </c>
      <c r="AX1445" s="263"/>
      <c r="AY1445" s="264" t="s">
        <v>128</v>
      </c>
      <c r="AZ1445" s="265"/>
      <c r="BA1445" s="20"/>
      <c r="BB1445" s="262" t="s">
        <v>129</v>
      </c>
      <c r="BC1445" s="263"/>
      <c r="BD1445" s="264" t="s">
        <v>130</v>
      </c>
      <c r="BE1445" s="265"/>
      <c r="BF1445" s="41"/>
      <c r="BG1445" s="266" t="s">
        <v>131</v>
      </c>
      <c r="BH1445" s="267"/>
      <c r="BI1445" s="268" t="s">
        <v>132</v>
      </c>
      <c r="BJ1445" s="269"/>
      <c r="BK1445" s="41"/>
      <c r="BL1445" s="262" t="s">
        <v>133</v>
      </c>
      <c r="BM1445" s="263"/>
      <c r="BN1445" s="264" t="s">
        <v>134</v>
      </c>
      <c r="BO1445" s="265"/>
      <c r="BP1445" s="41"/>
      <c r="BQ1445" s="262" t="s">
        <v>135</v>
      </c>
      <c r="BR1445" s="263"/>
      <c r="BS1445" s="264" t="s">
        <v>136</v>
      </c>
      <c r="BT1445" s="265"/>
      <c r="BU1445" s="20"/>
      <c r="BV1445" s="262" t="s">
        <v>137</v>
      </c>
      <c r="BW1445" s="263"/>
      <c r="BX1445" s="264" t="s">
        <v>138</v>
      </c>
      <c r="BY1445" s="265"/>
      <c r="CA1445" s="27" t="s">
        <v>8</v>
      </c>
      <c r="CC1445" s="113" t="s">
        <v>74</v>
      </c>
      <c r="CD1445" s="13"/>
      <c r="CE1445" s="33"/>
      <c r="CF1445" s="33"/>
      <c r="CG1445" s="33"/>
      <c r="CH1445" s="33"/>
    </row>
    <row r="1446" spans="2:86" ht="18.600000000000001" customHeight="1" thickTop="1" thickBot="1">
      <c r="B1446" s="37">
        <v>4.1399999999999997</v>
      </c>
      <c r="D1446" s="1">
        <v>1</v>
      </c>
      <c r="E1446" s="7">
        <v>0</v>
      </c>
      <c r="F1446" s="2">
        <v>0</v>
      </c>
      <c r="G1446" s="8">
        <v>0</v>
      </c>
      <c r="I1446" s="1">
        <v>1</v>
      </c>
      <c r="J1446" s="9">
        <v>0</v>
      </c>
      <c r="K1446" s="2">
        <v>0</v>
      </c>
      <c r="L1446" s="8">
        <f t="shared" ref="L1446:L1509" si="13771">IF(0=(1-$J$9*$K$9*$B1446^2),10^18,$B1446*$K$9/(1-$J$9*$K$9*$B1446^2))</f>
        <v>-1.6650992859114746</v>
      </c>
      <c r="N1446" s="1">
        <f t="shared" ref="N1446" si="13772">D1446*I1446+F1446*I1449-E1446*J1446-G1446*J1449</f>
        <v>1</v>
      </c>
      <c r="O1446" s="9">
        <f t="shared" ref="O1446" si="13773">(D1446*J1446+E1446*I1446+F1446*J1449+G1446*I1449)</f>
        <v>0</v>
      </c>
      <c r="P1446" s="2">
        <f t="shared" ref="P1446" si="13774">D1446*K1446+F1446*K1449-E1446*L1446-G1446*L1449</f>
        <v>0</v>
      </c>
      <c r="Q1446" s="8">
        <f t="shared" ref="Q1446" si="13775">(D1446*L1446+E1446*K1446+F1446*L1449+G1446*K1449)</f>
        <v>-1.6650992859114746</v>
      </c>
      <c r="S1446" s="1">
        <v>1</v>
      </c>
      <c r="T1446" s="7">
        <v>0</v>
      </c>
      <c r="U1446" s="2">
        <v>0</v>
      </c>
      <c r="V1446" s="8">
        <v>0</v>
      </c>
      <c r="X1446" s="1">
        <f t="shared" ref="X1446" si="13776">N1446*S1446+P1446*S1449-O1446*T1446-Q1446*T1449</f>
        <v>11.418163240303768</v>
      </c>
      <c r="Y1446" s="9">
        <f t="shared" ref="Y1446" si="13777">(N1446*T1446+O1446*S1446+P1446*T1449+Q1446*S1449)</f>
        <v>0</v>
      </c>
      <c r="Z1446" s="2">
        <f t="shared" ref="Z1446" si="13778">N1446*U1446+P1446*U1449-O1446*V1446-Q1446*V1449</f>
        <v>0</v>
      </c>
      <c r="AA1446" s="8">
        <f t="shared" ref="AA1446" si="13779">(N1446*V1446+O1446*U1446+P1446*V1449+Q1446*U1449)</f>
        <v>-1.6650992859114746</v>
      </c>
      <c r="AB1446" s="20"/>
      <c r="AC1446" s="1">
        <v>1</v>
      </c>
      <c r="AD1446" s="9">
        <v>0</v>
      </c>
      <c r="AE1446" s="2">
        <v>0</v>
      </c>
      <c r="AF1446" s="8">
        <f t="shared" ref="AF1446:AF1509" si="13780">IF(0=(1-$AE$9*$AD$9*$B1446^2),10^18,$B1446*$AE$9/(1-$AE$9*$AD$9*$B1446^2))</f>
        <v>-0.25961125823357328</v>
      </c>
      <c r="AH1446" s="1">
        <f t="shared" ref="AH1446" si="13781">X1446*AC1446+Z1446*AC1449-Y1446*AD1446-AA1446*AD1449</f>
        <v>11.418163240303768</v>
      </c>
      <c r="AI1446" s="9">
        <f t="shared" ref="AI1446" si="13782">(X1446*AD1446+Y1446*AC1446+Z1446*AD1449+AA1446*AC1449)</f>
        <v>0</v>
      </c>
      <c r="AJ1446" s="2">
        <f t="shared" ref="AJ1446" si="13783">X1446*AE1446+Z1446*AE1449-Y1446*AF1446-AA1446*AF1449</f>
        <v>0</v>
      </c>
      <c r="AK1446" s="8">
        <f t="shared" ref="AK1446" si="13784">(X1446*AF1446+Y1446*AE1446+Z1446*AF1449+AA1446*AE1449)</f>
        <v>-4.6293830114430694</v>
      </c>
      <c r="AM1446" s="1">
        <v>1</v>
      </c>
      <c r="AN1446" s="7">
        <v>0</v>
      </c>
      <c r="AO1446" s="2">
        <v>0</v>
      </c>
      <c r="AP1446" s="8">
        <v>0</v>
      </c>
      <c r="AR1446" s="1">
        <f t="shared" ref="AR1446" si="13785">AH1446*AM1446+AJ1446*AM1449-AI1446*AN1446-AK1446*AN1449</f>
        <v>35.908025274074653</v>
      </c>
      <c r="AS1446" s="9">
        <f t="shared" ref="AS1446" si="13786">(AH1446*AN1446+AI1446*AM1446+AJ1446*AN1449+AK1446*AM1449)</f>
        <v>0</v>
      </c>
      <c r="AT1446" s="2">
        <f t="shared" ref="AT1446" si="13787">AH1446*AO1446+AJ1446*AO1449-AI1446*AP1446-AK1446*AP1449</f>
        <v>0</v>
      </c>
      <c r="AU1446" s="8">
        <f t="shared" ref="AU1446" si="13788">(AH1446*AP1446+AI1446*AO1446+AJ1446*AP1449+AK1446*AO1449)</f>
        <v>-4.6293830114430694</v>
      </c>
      <c r="AV1446" s="20"/>
      <c r="AW1446" s="1">
        <v>1</v>
      </c>
      <c r="AX1446" s="9">
        <v>0</v>
      </c>
      <c r="AY1446" s="2">
        <v>0</v>
      </c>
      <c r="AZ1446" s="8">
        <f t="shared" ref="AZ1446:AZ1509" si="13789">IF(0=(1-$AX$9*$AY$9*$B1446^2),10^18,$B1446*$AY$9/(1-$AX$9*$AY$9*$B1446^2))</f>
        <v>-0.37781445150169018</v>
      </c>
      <c r="BB1446" s="1">
        <f t="shared" ref="BB1446" si="13790">AR1446*AW1446+AT1446*AW1449-AS1446*AX1446-AU1446*AX1449</f>
        <v>35.908025274074653</v>
      </c>
      <c r="BC1446" s="9">
        <f t="shared" ref="BC1446" si="13791">(AR1446*AX1446+AS1446*AW1446+AT1446*AX1449+AU1446*AW1449)</f>
        <v>0</v>
      </c>
      <c r="BD1446" s="2">
        <f t="shared" ref="BD1446" si="13792">AR1446*AY1446+AT1446*AY1449-AS1446*AZ1446-AU1446*AZ1449</f>
        <v>0</v>
      </c>
      <c r="BE1446" s="8">
        <f t="shared" ref="BE1446" si="13793">(AR1446*AZ1446+AS1446*AY1446+AT1446*AZ1449+AU1446*AY1449)</f>
        <v>-18.195953884876413</v>
      </c>
      <c r="BG1446" s="1">
        <v>1</v>
      </c>
      <c r="BH1446" s="7">
        <v>0</v>
      </c>
      <c r="BI1446" s="2">
        <v>0</v>
      </c>
      <c r="BJ1446" s="8">
        <v>0</v>
      </c>
      <c r="BK1446" s="20"/>
      <c r="BL1446" s="1">
        <f t="shared" ref="BL1446" si="13794">BB1446*BG1446+BD1446*BG1449-BC1446*BH1446-BE1446*BH1449</f>
        <v>98.884949507787312</v>
      </c>
      <c r="BM1446" s="9">
        <f t="shared" ref="BM1446" si="13795">(BB1446*BH1446+BC1446*BG1446+BD1446*BH1449+BE1446*BG1449)</f>
        <v>0</v>
      </c>
      <c r="BN1446" s="2">
        <f t="shared" ref="BN1446" si="13796">BB1446*BI1446+BD1446*BI1449-BC1446*BJ1446-BE1446*BJ1449</f>
        <v>0</v>
      </c>
      <c r="BO1446" s="8">
        <f t="shared" ref="BO1446" si="13797">(BB1446*BJ1446+BC1446*BI1446+BD1446*BJ1449+BE1446*BI1449)</f>
        <v>-18.195953884876413</v>
      </c>
      <c r="BP1446" s="20"/>
      <c r="BQ1446" s="16">
        <v>1</v>
      </c>
      <c r="BR1446" s="23">
        <v>0</v>
      </c>
      <c r="BS1446" s="14">
        <v>0</v>
      </c>
      <c r="BT1446" s="22">
        <v>0</v>
      </c>
      <c r="BV1446" s="1">
        <f t="shared" ref="BV1446" si="13798">BL1446*BQ1446+BN1446*BQ1449-BM1446*BR1446-BO1446*BR1449</f>
        <v>98.884949507787312</v>
      </c>
      <c r="BW1446" s="9">
        <f t="shared" ref="BW1446" si="13799">(BL1446*BR1446+BM1446*BQ1446+BN1446*BR1449+BO1446*BQ1449)</f>
        <v>-18.195953884876413</v>
      </c>
      <c r="BX1446" s="2">
        <f t="shared" ref="BX1446" si="13800">BL1446*BS1446+BN1446*BS1449-BM1446*BT1446-BO1446*BT1449</f>
        <v>0</v>
      </c>
      <c r="BY1446" s="8">
        <f t="shared" ref="BY1446" si="13801">(BL1446*BT1446+BM1446*BS1446+BN1446*BT1449+BO1446*BS1449)</f>
        <v>-18.195953884876413</v>
      </c>
      <c r="CA1446" s="28">
        <f t="shared" ref="CA1446" si="13802">20*LOG(((1+$BR$9)/$BR$9)/((BV1446+BV1449)^2+(BW1446+BW1449)^2)^0.5)</f>
        <v>-48.873398307713252</v>
      </c>
      <c r="CC1446" s="114">
        <f t="shared" ref="CC1446" si="13803">((BV1446^2+BW1446^2)^0.5)/((BV1449^2+BW1449^2)^0.5)</f>
        <v>0.18403276690480075</v>
      </c>
      <c r="CD1446" s="13"/>
      <c r="CE1446" s="33"/>
      <c r="CF1446" s="33"/>
      <c r="CG1446" s="33"/>
      <c r="CH1446" s="33"/>
    </row>
    <row r="1447" spans="2:86" ht="18.600000000000001" customHeight="1" thickBot="1">
      <c r="D1447" s="3"/>
      <c r="G1447" s="4"/>
      <c r="I1447" s="3"/>
      <c r="L1447" s="4"/>
      <c r="N1447" s="3"/>
      <c r="Q1447" s="4"/>
      <c r="S1447" s="3"/>
      <c r="V1447" s="4"/>
      <c r="X1447" s="3"/>
      <c r="AA1447" s="4"/>
      <c r="AC1447" s="3"/>
      <c r="AF1447" s="4"/>
      <c r="AH1447" s="3"/>
      <c r="AK1447" s="4"/>
      <c r="AM1447" s="3"/>
      <c r="AP1447" s="4"/>
      <c r="AR1447" s="3"/>
      <c r="AU1447" s="4"/>
      <c r="AW1447" s="3"/>
      <c r="AZ1447" s="4"/>
      <c r="BB1447" s="3"/>
      <c r="BE1447" s="4"/>
      <c r="BG1447" s="3"/>
      <c r="BJ1447" s="4"/>
      <c r="BL1447" s="3"/>
      <c r="BO1447" s="4"/>
      <c r="BQ1447" s="16"/>
      <c r="BR1447" s="14"/>
      <c r="BS1447" s="14"/>
      <c r="BT1447" s="17"/>
      <c r="BV1447" s="3"/>
      <c r="BY1447" s="4"/>
      <c r="CC1447" s="115"/>
      <c r="CD1447" s="13"/>
      <c r="CE1447" s="33"/>
      <c r="CF1447" s="33"/>
      <c r="CG1447" s="33"/>
      <c r="CH1447" s="33"/>
    </row>
    <row r="1448" spans="2:86" ht="18.600000000000001" customHeight="1" thickBot="1">
      <c r="D1448" s="271" t="s">
        <v>141</v>
      </c>
      <c r="E1448" s="272"/>
      <c r="F1448" s="273" t="s">
        <v>142</v>
      </c>
      <c r="G1448" s="274"/>
      <c r="H1448" s="237"/>
      <c r="I1448" s="271" t="s">
        <v>143</v>
      </c>
      <c r="J1448" s="272"/>
      <c r="K1448" s="273" t="s">
        <v>144</v>
      </c>
      <c r="L1448" s="274"/>
      <c r="N1448" s="262" t="s">
        <v>145</v>
      </c>
      <c r="O1448" s="263"/>
      <c r="P1448" s="264" t="s">
        <v>146</v>
      </c>
      <c r="Q1448" s="265"/>
      <c r="S1448" s="271" t="s">
        <v>147</v>
      </c>
      <c r="T1448" s="272"/>
      <c r="U1448" s="273" t="s">
        <v>148</v>
      </c>
      <c r="V1448" s="274"/>
      <c r="W1448" s="20"/>
      <c r="X1448" s="262" t="s">
        <v>149</v>
      </c>
      <c r="Y1448" s="263"/>
      <c r="Z1448" s="264" t="s">
        <v>150</v>
      </c>
      <c r="AA1448" s="265"/>
      <c r="AB1448" s="20"/>
      <c r="AC1448" s="271" t="s">
        <v>151</v>
      </c>
      <c r="AD1448" s="272"/>
      <c r="AE1448" s="273" t="s">
        <v>152</v>
      </c>
      <c r="AF1448" s="274"/>
      <c r="AG1448" s="20"/>
      <c r="AH1448" s="262" t="s">
        <v>153</v>
      </c>
      <c r="AI1448" s="263"/>
      <c r="AJ1448" s="264" t="s">
        <v>154</v>
      </c>
      <c r="AK1448" s="265"/>
      <c r="AL1448" s="20"/>
      <c r="AM1448" s="271" t="s">
        <v>155</v>
      </c>
      <c r="AN1448" s="272"/>
      <c r="AO1448" s="273" t="s">
        <v>156</v>
      </c>
      <c r="AP1448" s="274"/>
      <c r="AR1448" s="262" t="s">
        <v>157</v>
      </c>
      <c r="AS1448" s="263"/>
      <c r="AT1448" s="264" t="s">
        <v>158</v>
      </c>
      <c r="AU1448" s="265"/>
      <c r="AV1448" s="41"/>
      <c r="AW1448" s="271" t="s">
        <v>159</v>
      </c>
      <c r="AX1448" s="272"/>
      <c r="AY1448" s="273" t="s">
        <v>160</v>
      </c>
      <c r="AZ1448" s="274"/>
      <c r="BA1448" s="20"/>
      <c r="BB1448" s="262" t="s">
        <v>161</v>
      </c>
      <c r="BC1448" s="263"/>
      <c r="BD1448" s="264" t="s">
        <v>162</v>
      </c>
      <c r="BE1448" s="265"/>
      <c r="BF1448" s="41"/>
      <c r="BG1448" s="271" t="s">
        <v>163</v>
      </c>
      <c r="BH1448" s="272"/>
      <c r="BI1448" s="273" t="s">
        <v>164</v>
      </c>
      <c r="BJ1448" s="274"/>
      <c r="BK1448" s="41"/>
      <c r="BL1448" s="262" t="s">
        <v>165</v>
      </c>
      <c r="BM1448" s="263"/>
      <c r="BN1448" s="264" t="s">
        <v>166</v>
      </c>
      <c r="BO1448" s="265"/>
      <c r="BP1448" s="41"/>
      <c r="BQ1448" s="271" t="s">
        <v>167</v>
      </c>
      <c r="BR1448" s="272"/>
      <c r="BS1448" s="273" t="s">
        <v>168</v>
      </c>
      <c r="BT1448" s="274"/>
      <c r="BU1448" s="20"/>
      <c r="BV1448" s="262" t="s">
        <v>169</v>
      </c>
      <c r="BW1448" s="263"/>
      <c r="BX1448" s="264" t="s">
        <v>170</v>
      </c>
      <c r="BY1448" s="265"/>
      <c r="CA1448" s="55" t="s">
        <v>35</v>
      </c>
      <c r="CC1448" s="116" t="s">
        <v>75</v>
      </c>
      <c r="CD1448" s="13"/>
      <c r="CE1448" s="33"/>
      <c r="CF1448" s="33"/>
      <c r="CG1448" s="33"/>
      <c r="CH1448" s="33"/>
    </row>
    <row r="1449" spans="2:86" ht="18.600000000000001" customHeight="1" thickTop="1" thickBot="1">
      <c r="D1449" s="1">
        <v>0</v>
      </c>
      <c r="E1449" s="9">
        <f t="shared" ref="E1449" si="13804">$E$9*$B1446</f>
        <v>4.8719520000000003</v>
      </c>
      <c r="F1449" s="2">
        <v>1</v>
      </c>
      <c r="G1449" s="8">
        <v>0</v>
      </c>
      <c r="I1449" s="1">
        <v>0</v>
      </c>
      <c r="J1449" s="9">
        <v>0</v>
      </c>
      <c r="K1449" s="2">
        <v>1</v>
      </c>
      <c r="L1449" s="8">
        <v>0</v>
      </c>
      <c r="N1449" s="1">
        <f t="shared" ref="N1449" si="13805">D1449*I1446+F1449*I1449-E1449*J1446-G1449*J1449</f>
        <v>0</v>
      </c>
      <c r="O1449" s="9">
        <f t="shared" ref="O1449" si="13806">(D1449*J1446+E1449*I1446+F1449*J1449+G1449*I1449)</f>
        <v>4.8719520000000003</v>
      </c>
      <c r="P1449" s="2">
        <f t="shared" ref="P1449" si="13807">D1449*K1446+F1449*K1449-E1449*L1446-G1449*L1449</f>
        <v>9.1122837961949816</v>
      </c>
      <c r="Q1449" s="8">
        <f t="shared" ref="Q1449" si="13808">(D1449*L1446+E1449*K1446+F1449*L1449+G1449*K1449)</f>
        <v>0</v>
      </c>
      <c r="S1449" s="1">
        <v>0</v>
      </c>
      <c r="T1449" s="9">
        <f t="shared" ref="T1449" si="13809">$T$9*$B1446</f>
        <v>6.2567820000000003</v>
      </c>
      <c r="U1449" s="2">
        <v>1</v>
      </c>
      <c r="V1449" s="8">
        <v>0</v>
      </c>
      <c r="X1449" s="1">
        <f t="shared" ref="X1449" si="13810">N1449*S1446+P1449*S1449-O1449*T1446-Q1449*T1449</f>
        <v>0</v>
      </c>
      <c r="Y1449" s="9">
        <f t="shared" ref="Y1449" si="13811">(N1449*T1446+O1449*S1446+P1449*T1449+Q1449*S1449)</f>
        <v>61.88552523492443</v>
      </c>
      <c r="Z1449" s="2">
        <f t="shared" ref="Z1449" si="13812">N1449*U1446+P1449*U1449-O1449*V1446-Q1449*V1449</f>
        <v>9.1122837961949816</v>
      </c>
      <c r="AA1449" s="8">
        <f t="shared" ref="AA1449" si="13813">(N1449*V1446+O1449*U1446+P1449*V1449+Q1449*U1449)</f>
        <v>0</v>
      </c>
      <c r="AB1449" s="20"/>
      <c r="AC1449" s="1">
        <v>0</v>
      </c>
      <c r="AD1449" s="9">
        <v>0</v>
      </c>
      <c r="AE1449" s="2">
        <v>1</v>
      </c>
      <c r="AF1449" s="8">
        <v>0</v>
      </c>
      <c r="AH1449" s="1">
        <f t="shared" ref="AH1449" si="13814">X1449*AC1446+Z1449*AC1449-Y1449*AD1446-AA1449*AD1449</f>
        <v>0</v>
      </c>
      <c r="AI1449" s="9">
        <f t="shared" ref="AI1449" si="13815">(X1449*AD1446+Y1449*AC1446+Z1449*AD1449+AA1449*AC1449)</f>
        <v>61.88552523492443</v>
      </c>
      <c r="AJ1449" s="2">
        <f t="shared" ref="AJ1449" si="13816">X1449*AE1446+Z1449*AE1449-Y1449*AF1446-AA1449*AF1449</f>
        <v>25.178462868879265</v>
      </c>
      <c r="AK1449" s="8">
        <f t="shared" ref="AK1449" si="13817">(X1449*AF1446+Y1449*AE1446+Z1449*AF1449+AA1449*AE1449)</f>
        <v>0</v>
      </c>
      <c r="AM1449" s="1">
        <v>0</v>
      </c>
      <c r="AN1449" s="9">
        <f t="shared" ref="AN1449" si="13818">$AN$9*$B1446</f>
        <v>5.2900919999999996</v>
      </c>
      <c r="AO1449" s="2">
        <v>1</v>
      </c>
      <c r="AP1449" s="8">
        <v>0</v>
      </c>
      <c r="AR1449" s="1">
        <f t="shared" ref="AR1449" si="13819">AH1449*AM1446+AJ1449*AM1449-AI1449*AN1446-AK1449*AN1449</f>
        <v>0</v>
      </c>
      <c r="AS1449" s="9">
        <f t="shared" ref="AS1449" si="13820">(AH1449*AN1446+AI1449*AM1446+AJ1449*AN1449+AK1449*AM1449)</f>
        <v>195.08191022987967</v>
      </c>
      <c r="AT1449" s="2">
        <f t="shared" ref="AT1449" si="13821">AH1449*AO1446+AJ1449*AO1449-AI1449*AP1446-AK1449*AP1449</f>
        <v>25.178462868879265</v>
      </c>
      <c r="AU1449" s="8">
        <f t="shared" ref="AU1449" si="13822">(AH1449*AP1446+AI1449*AO1446+AJ1449*AP1449+AK1449*AO1449)</f>
        <v>0</v>
      </c>
      <c r="AV1449" s="20"/>
      <c r="AW1449" s="1">
        <v>0</v>
      </c>
      <c r="AX1449" s="9">
        <v>0</v>
      </c>
      <c r="AY1449" s="2">
        <v>1</v>
      </c>
      <c r="AZ1449" s="8">
        <v>0</v>
      </c>
      <c r="BB1449" s="1">
        <f t="shared" ref="BB1449" si="13823">AR1449*AW1446+AT1449*AW1449-AS1449*AX1446-AU1449*AX1449</f>
        <v>0</v>
      </c>
      <c r="BC1449" s="9">
        <f t="shared" ref="BC1449" si="13824">(AR1449*AX1446+AS1449*AW1446+AT1449*AX1449+AU1449*AW1449)</f>
        <v>195.08191022987967</v>
      </c>
      <c r="BD1449" s="2">
        <f t="shared" ref="BD1449" si="13825">AR1449*AY1446+AT1449*AY1449-AS1449*AZ1446-AU1449*AZ1449</f>
        <v>98.883227780283221</v>
      </c>
      <c r="BE1449" s="8">
        <f t="shared" ref="BE1449" si="13826">(AR1449*AZ1446+AS1449*AY1446+AT1449*AZ1449+AU1449*AY1449)</f>
        <v>0</v>
      </c>
      <c r="BG1449" s="1">
        <v>0</v>
      </c>
      <c r="BH1449" s="9">
        <f t="shared" ref="BH1449" si="13827">$BH$9*$B1446</f>
        <v>3.4610399999999997</v>
      </c>
      <c r="BI1449" s="2">
        <v>1</v>
      </c>
      <c r="BJ1449" s="8">
        <v>0</v>
      </c>
      <c r="BK1449" s="20"/>
      <c r="BL1449" s="1">
        <f t="shared" ref="BL1449" si="13828">BB1449*BG1446+BD1449*BG1449-BC1449*BH1446-BE1449*BH1449</f>
        <v>0</v>
      </c>
      <c r="BM1449" s="9">
        <f t="shared" ref="BM1449" si="13829">(BB1449*BH1446+BC1449*BG1446+BD1449*BH1449+BE1449*BG1449)</f>
        <v>537.32071690655107</v>
      </c>
      <c r="BN1449" s="2">
        <f t="shared" ref="BN1449" si="13830">BB1449*BI1446+BD1449*BI1449-BC1449*BJ1446-BE1449*BJ1449</f>
        <v>98.883227780283221</v>
      </c>
      <c r="BO1449" s="8">
        <f t="shared" ref="BO1449" si="13831">(BB1449*BJ1446+BC1449*BI1446+BD1449*BJ1449+BE1449*BI1449)</f>
        <v>0</v>
      </c>
      <c r="BP1449" s="20"/>
      <c r="BQ1449" s="18">
        <f t="shared" ref="BQ1449:BQ1512" si="13832">1/$BR$9</f>
        <v>1</v>
      </c>
      <c r="BR1449" s="25">
        <v>0</v>
      </c>
      <c r="BS1449" s="19">
        <v>1</v>
      </c>
      <c r="BT1449" s="24">
        <v>0</v>
      </c>
      <c r="BV1449" s="1">
        <f t="shared" ref="BV1449" si="13833">BL1449*BQ1446+BN1449*BQ1449-BM1449*BR1446-BO1449*BR1449</f>
        <v>98.883227780283221</v>
      </c>
      <c r="BW1449" s="9">
        <f t="shared" ref="BW1449" si="13834">(BL1449*BR1446+BM1449*BQ1446+BN1449*BR1449+BO1449*BQ1449)</f>
        <v>537.32071690655107</v>
      </c>
      <c r="BX1449" s="2">
        <f t="shared" ref="BX1449" si="13835">BL1449*BS1446+BN1449*BS1449-BM1449*BT1446-BO1449*BT1449</f>
        <v>98.883227780283221</v>
      </c>
      <c r="BY1449" s="8">
        <f t="shared" ref="BY1449" si="13836">(BL1449*BT1446+BM1449*BS1446+BN1449*BT1449+BO1449*BS1449)</f>
        <v>0</v>
      </c>
      <c r="CA1449" s="56">
        <f t="shared" ref="CA1449" si="13837">(180/PI())*ATAN(-1*(BW1446+BW1449)/(BV1446+BV1449))</f>
        <v>-69.144928700127849</v>
      </c>
      <c r="CC1449" s="117">
        <f t="shared" ref="CC1449" si="13838">20*LOG(((1-(10^(CA1446/20)^2)*(1-((1-CC1446)/(1+CC1446))^2))^0.5))</f>
        <v>-2.9557905958655871E-5</v>
      </c>
      <c r="CD1449" s="13"/>
      <c r="CE1449" s="33"/>
      <c r="CF1449" s="33"/>
      <c r="CG1449" s="33"/>
      <c r="CH1449" s="33"/>
    </row>
    <row r="1450" spans="2:86" ht="18.600000000000001" customHeight="1"/>
    <row r="1451" spans="2:86" ht="18.600000000000001" customHeight="1" thickBot="1">
      <c r="E1451" s="6" t="s">
        <v>3</v>
      </c>
      <c r="J1451" s="6" t="s">
        <v>5</v>
      </c>
      <c r="O1451" s="6" t="s">
        <v>10</v>
      </c>
      <c r="T1451" s="6" t="s">
        <v>6</v>
      </c>
      <c r="Y1451" s="6" t="s">
        <v>11</v>
      </c>
      <c r="AD1451" s="6" t="s">
        <v>12</v>
      </c>
      <c r="AI1451" s="6" t="s">
        <v>13</v>
      </c>
      <c r="AN1451" s="6" t="s">
        <v>14</v>
      </c>
      <c r="AS1451" s="6" t="s">
        <v>15</v>
      </c>
      <c r="AX1451" s="6" t="s">
        <v>19</v>
      </c>
      <c r="BC1451" s="6" t="s">
        <v>17</v>
      </c>
      <c r="BH1451" s="6" t="s">
        <v>20</v>
      </c>
      <c r="BM1451" s="6" t="s">
        <v>18</v>
      </c>
      <c r="BQ1451" s="26" t="s">
        <v>16</v>
      </c>
      <c r="BR1451" s="26"/>
      <c r="BS1451" s="21"/>
      <c r="BT1451" s="21"/>
      <c r="BU1451" s="21"/>
      <c r="BV1451" s="21"/>
      <c r="BW1451" s="26" t="s">
        <v>21</v>
      </c>
      <c r="BX1451" s="21"/>
      <c r="BY1451" s="21"/>
    </row>
    <row r="1452" spans="2:86" ht="18.600000000000001" customHeight="1" thickBot="1">
      <c r="B1452" s="11"/>
      <c r="D1452" s="266" t="s">
        <v>113</v>
      </c>
      <c r="E1452" s="267"/>
      <c r="F1452" s="268" t="s">
        <v>114</v>
      </c>
      <c r="G1452" s="269"/>
      <c r="H1452" s="237"/>
      <c r="I1452" s="262" t="s">
        <v>0</v>
      </c>
      <c r="J1452" s="263"/>
      <c r="K1452" s="264" t="s">
        <v>1</v>
      </c>
      <c r="L1452" s="265"/>
      <c r="M1452" s="21"/>
      <c r="N1452" s="262" t="s">
        <v>115</v>
      </c>
      <c r="O1452" s="263"/>
      <c r="P1452" s="264" t="s">
        <v>116</v>
      </c>
      <c r="Q1452" s="265"/>
      <c r="R1452" s="21"/>
      <c r="S1452" s="266" t="s">
        <v>117</v>
      </c>
      <c r="T1452" s="267"/>
      <c r="U1452" s="268" t="s">
        <v>118</v>
      </c>
      <c r="V1452" s="269"/>
      <c r="W1452" s="20"/>
      <c r="X1452" s="262" t="s">
        <v>119</v>
      </c>
      <c r="Y1452" s="263"/>
      <c r="Z1452" s="264" t="s">
        <v>120</v>
      </c>
      <c r="AA1452" s="265"/>
      <c r="AB1452" s="20"/>
      <c r="AC1452" s="262" t="s">
        <v>121</v>
      </c>
      <c r="AD1452" s="263"/>
      <c r="AE1452" s="264" t="s">
        <v>7</v>
      </c>
      <c r="AF1452" s="265"/>
      <c r="AG1452" s="20"/>
      <c r="AH1452" s="262" t="s">
        <v>122</v>
      </c>
      <c r="AI1452" s="263"/>
      <c r="AJ1452" s="264" t="s">
        <v>123</v>
      </c>
      <c r="AK1452" s="265"/>
      <c r="AL1452" s="20"/>
      <c r="AM1452" s="266" t="s">
        <v>124</v>
      </c>
      <c r="AN1452" s="267"/>
      <c r="AO1452" s="268" t="s">
        <v>125</v>
      </c>
      <c r="AP1452" s="269"/>
      <c r="AQ1452" s="21"/>
      <c r="AR1452" s="262" t="s">
        <v>126</v>
      </c>
      <c r="AS1452" s="263"/>
      <c r="AT1452" s="264" t="s">
        <v>2</v>
      </c>
      <c r="AU1452" s="265"/>
      <c r="AV1452" s="41"/>
      <c r="AW1452" s="262" t="s">
        <v>127</v>
      </c>
      <c r="AX1452" s="263"/>
      <c r="AY1452" s="264" t="s">
        <v>128</v>
      </c>
      <c r="AZ1452" s="265"/>
      <c r="BA1452" s="20"/>
      <c r="BB1452" s="262" t="s">
        <v>129</v>
      </c>
      <c r="BC1452" s="263"/>
      <c r="BD1452" s="264" t="s">
        <v>130</v>
      </c>
      <c r="BE1452" s="265"/>
      <c r="BF1452" s="41"/>
      <c r="BG1452" s="266" t="s">
        <v>131</v>
      </c>
      <c r="BH1452" s="267"/>
      <c r="BI1452" s="268" t="s">
        <v>132</v>
      </c>
      <c r="BJ1452" s="269"/>
      <c r="BK1452" s="41"/>
      <c r="BL1452" s="262" t="s">
        <v>133</v>
      </c>
      <c r="BM1452" s="263"/>
      <c r="BN1452" s="264" t="s">
        <v>134</v>
      </c>
      <c r="BO1452" s="265"/>
      <c r="BP1452" s="41"/>
      <c r="BQ1452" s="262" t="s">
        <v>135</v>
      </c>
      <c r="BR1452" s="263"/>
      <c r="BS1452" s="264" t="s">
        <v>136</v>
      </c>
      <c r="BT1452" s="265"/>
      <c r="BU1452" s="20"/>
      <c r="BV1452" s="262" t="s">
        <v>137</v>
      </c>
      <c r="BW1452" s="263"/>
      <c r="BX1452" s="264" t="s">
        <v>138</v>
      </c>
      <c r="BY1452" s="265"/>
      <c r="CA1452" s="27" t="s">
        <v>8</v>
      </c>
      <c r="CC1452" s="113" t="s">
        <v>74</v>
      </c>
      <c r="CD1452" s="13"/>
      <c r="CE1452" s="33"/>
      <c r="CF1452" s="33"/>
      <c r="CG1452" s="33"/>
      <c r="CH1452" s="33"/>
    </row>
    <row r="1453" spans="2:86" ht="18.600000000000001" customHeight="1" thickTop="1" thickBot="1">
      <c r="B1453" s="37">
        <v>4.16</v>
      </c>
      <c r="D1453" s="1">
        <v>1</v>
      </c>
      <c r="E1453" s="7">
        <v>0</v>
      </c>
      <c r="F1453" s="2">
        <v>0</v>
      </c>
      <c r="G1453" s="8">
        <v>0</v>
      </c>
      <c r="I1453" s="1">
        <v>1</v>
      </c>
      <c r="J1453" s="9">
        <v>0</v>
      </c>
      <c r="K1453" s="2">
        <v>0</v>
      </c>
      <c r="L1453" s="8">
        <f t="shared" ref="L1453:L1516" si="13839">IF(0=(1-$J$9*$K$9*$B1453^2),10^18,$B1453*$K$9/(1-$J$9*$K$9*$B1453^2))</f>
        <v>-1.6517600463001103</v>
      </c>
      <c r="N1453" s="1">
        <f t="shared" ref="N1453" si="13840">D1453*I1453+F1453*I1456-E1453*J1453-G1453*J1456</f>
        <v>1</v>
      </c>
      <c r="O1453" s="9">
        <f t="shared" ref="O1453" si="13841">(D1453*J1453+E1453*I1453+F1453*J1456+G1453*I1456)</f>
        <v>0</v>
      </c>
      <c r="P1453" s="2">
        <f t="shared" ref="P1453" si="13842">D1453*K1453+F1453*K1456-E1453*L1453-G1453*L1456</f>
        <v>0</v>
      </c>
      <c r="Q1453" s="8">
        <f t="shared" ref="Q1453" si="13843">(D1453*L1453+E1453*K1453+F1453*L1456+G1453*K1456)</f>
        <v>-1.6517600463001103</v>
      </c>
      <c r="S1453" s="1">
        <v>1</v>
      </c>
      <c r="T1453" s="7">
        <v>0</v>
      </c>
      <c r="U1453" s="2">
        <v>0</v>
      </c>
      <c r="V1453" s="8">
        <v>0</v>
      </c>
      <c r="X1453" s="1">
        <f t="shared" ref="X1453" si="13844">N1453*S1453+P1453*S1456-O1453*T1453-Q1453*T1456</f>
        <v>11.384628625169164</v>
      </c>
      <c r="Y1453" s="9">
        <f t="shared" ref="Y1453" si="13845">(N1453*T1453+O1453*S1453+P1453*T1456+Q1453*S1456)</f>
        <v>0</v>
      </c>
      <c r="Z1453" s="2">
        <f t="shared" ref="Z1453" si="13846">N1453*U1453+P1453*U1456-O1453*V1453-Q1453*V1456</f>
        <v>0</v>
      </c>
      <c r="AA1453" s="8">
        <f t="shared" ref="AA1453" si="13847">(N1453*V1453+O1453*U1453+P1453*V1456+Q1453*U1456)</f>
        <v>-1.6517600463001103</v>
      </c>
      <c r="AB1453" s="20"/>
      <c r="AC1453" s="1">
        <v>1</v>
      </c>
      <c r="AD1453" s="9">
        <v>0</v>
      </c>
      <c r="AE1453" s="2">
        <v>0</v>
      </c>
      <c r="AF1453" s="8">
        <f t="shared" ref="AF1453:AF1516" si="13848">IF(0=(1-$AE$9*$AD$9*$B1453^2),10^18,$B1453*$AE$9/(1-$AE$9*$AD$9*$B1453^2))</f>
        <v>-0.25814865256584485</v>
      </c>
      <c r="AH1453" s="1">
        <f t="shared" ref="AH1453" si="13849">X1453*AC1453+Z1453*AC1456-Y1453*AD1453-AA1453*AD1456</f>
        <v>11.384628625169164</v>
      </c>
      <c r="AI1453" s="9">
        <f t="shared" ref="AI1453" si="13850">(X1453*AD1453+Y1453*AC1453+Z1453*AD1456+AA1453*AC1456)</f>
        <v>0</v>
      </c>
      <c r="AJ1453" s="2">
        <f t="shared" ref="AJ1453" si="13851">X1453*AE1453+Z1453*AE1456-Y1453*AF1453-AA1453*AF1456</f>
        <v>0</v>
      </c>
      <c r="AK1453" s="8">
        <f t="shared" ref="AK1453" si="13852">(X1453*AF1453+Y1453*AE1453+Z1453*AF1456+AA1453*AE1456)</f>
        <v>-4.5906865858500767</v>
      </c>
      <c r="AM1453" s="1">
        <v>1</v>
      </c>
      <c r="AN1453" s="7">
        <v>0</v>
      </c>
      <c r="AO1453" s="2">
        <v>0</v>
      </c>
      <c r="AP1453" s="8">
        <v>0</v>
      </c>
      <c r="AR1453" s="1">
        <f t="shared" ref="AR1453" si="13853">AH1453*AM1453+AJ1453*AM1456-AI1453*AN1453-AK1453*AN1456</f>
        <v>35.787102593869953</v>
      </c>
      <c r="AS1453" s="9">
        <f t="shared" ref="AS1453" si="13854">(AH1453*AN1453+AI1453*AM1453+AJ1453*AN1456+AK1453*AM1456)</f>
        <v>0</v>
      </c>
      <c r="AT1453" s="2">
        <f t="shared" ref="AT1453" si="13855">AH1453*AO1453+AJ1453*AO1456-AI1453*AP1453-AK1453*AP1456</f>
        <v>0</v>
      </c>
      <c r="AU1453" s="8">
        <f t="shared" ref="AU1453" si="13856">(AH1453*AP1453+AI1453*AO1453+AJ1453*AP1456+AK1453*AO1456)</f>
        <v>-4.5906865858500767</v>
      </c>
      <c r="AV1453" s="20"/>
      <c r="AW1453" s="1">
        <v>1</v>
      </c>
      <c r="AX1453" s="9">
        <v>0</v>
      </c>
      <c r="AY1453" s="2">
        <v>0</v>
      </c>
      <c r="AZ1453" s="8">
        <f t="shared" ref="AZ1453:AZ1516" si="13857">IF(0=(1-$AX$9*$AY$9*$B1453^2),10^18,$B1453*$AY$9/(1-$AX$9*$AY$9*$B1453^2))</f>
        <v>-0.37558792678336234</v>
      </c>
      <c r="BB1453" s="1">
        <f t="shared" ref="BB1453" si="13858">AR1453*AW1453+AT1453*AW1456-AS1453*AX1453-AU1453*AX1456</f>
        <v>35.787102593869953</v>
      </c>
      <c r="BC1453" s="9">
        <f t="shared" ref="BC1453" si="13859">(AR1453*AX1453+AS1453*AW1453+AT1453*AX1456+AU1453*AW1456)</f>
        <v>0</v>
      </c>
      <c r="BD1453" s="2">
        <f t="shared" ref="BD1453" si="13860">AR1453*AY1453+AT1453*AY1456-AS1453*AZ1453-AU1453*AZ1456</f>
        <v>0</v>
      </c>
      <c r="BE1453" s="8">
        <f t="shared" ref="BE1453" si="13861">(AR1453*AZ1453+AS1453*AY1453+AT1453*AZ1456+AU1453*AY1456)</f>
        <v>-18.031890254665182</v>
      </c>
      <c r="BG1453" s="1">
        <v>1</v>
      </c>
      <c r="BH1453" s="7">
        <v>0</v>
      </c>
      <c r="BI1453" s="2">
        <v>0</v>
      </c>
      <c r="BJ1453" s="8">
        <v>0</v>
      </c>
      <c r="BK1453" s="20"/>
      <c r="BL1453" s="1">
        <f t="shared" ref="BL1453" si="13862">BB1453*BG1453+BD1453*BG1456-BC1453*BH1453-BE1453*BH1456</f>
        <v>98.497689245934339</v>
      </c>
      <c r="BM1453" s="9">
        <f t="shared" ref="BM1453" si="13863">(BB1453*BH1453+BC1453*BG1453+BD1453*BH1456+BE1453*BG1456)</f>
        <v>0</v>
      </c>
      <c r="BN1453" s="2">
        <f t="shared" ref="BN1453" si="13864">BB1453*BI1453+BD1453*BI1456-BC1453*BJ1453-BE1453*BJ1456</f>
        <v>0</v>
      </c>
      <c r="BO1453" s="8">
        <f t="shared" ref="BO1453" si="13865">(BB1453*BJ1453+BC1453*BI1453+BD1453*BJ1456+BE1453*BI1456)</f>
        <v>-18.031890254665182</v>
      </c>
      <c r="BP1453" s="20"/>
      <c r="BQ1453" s="16">
        <v>1</v>
      </c>
      <c r="BR1453" s="23">
        <v>0</v>
      </c>
      <c r="BS1453" s="14">
        <v>0</v>
      </c>
      <c r="BT1453" s="22">
        <v>0</v>
      </c>
      <c r="BV1453" s="1">
        <f t="shared" ref="BV1453" si="13866">BL1453*BQ1453+BN1453*BQ1456-BM1453*BR1453-BO1453*BR1456</f>
        <v>98.497689245934339</v>
      </c>
      <c r="BW1453" s="9">
        <f t="shared" ref="BW1453" si="13867">(BL1453*BR1453+BM1453*BQ1453+BN1453*BR1456+BO1453*BQ1456)</f>
        <v>-18.031890254665182</v>
      </c>
      <c r="BX1453" s="2">
        <f t="shared" ref="BX1453" si="13868">BL1453*BS1453+BN1453*BS1456-BM1453*BT1453-BO1453*BT1456</f>
        <v>0</v>
      </c>
      <c r="BY1453" s="8">
        <f t="shared" ref="BY1453" si="13869">(BL1453*BT1453+BM1453*BS1453+BN1453*BT1456+BO1453*BS1456)</f>
        <v>-18.031890254665182</v>
      </c>
      <c r="CA1453" s="28">
        <f t="shared" ref="CA1453" si="13870">20*LOG(((1+$BR$9)/$BR$9)/((BV1453+BV1456)^2+(BW1453+BW1456)^2)^0.5)</f>
        <v>-48.880990365946943</v>
      </c>
      <c r="CC1453" s="114">
        <f t="shared" ref="CC1453" si="13871">((BV1453^2+BW1453^2)^0.5)/((BV1456^2+BW1456^2)^0.5)</f>
        <v>0.18309061420394665</v>
      </c>
      <c r="CD1453" s="13"/>
      <c r="CE1453" s="33"/>
      <c r="CF1453" s="33"/>
      <c r="CG1453" s="33"/>
      <c r="CH1453" s="33"/>
    </row>
    <row r="1454" spans="2:86" ht="18.600000000000001" customHeight="1" thickBot="1">
      <c r="D1454" s="3"/>
      <c r="G1454" s="4"/>
      <c r="I1454" s="3"/>
      <c r="L1454" s="4"/>
      <c r="N1454" s="3"/>
      <c r="Q1454" s="4"/>
      <c r="S1454" s="3"/>
      <c r="V1454" s="4"/>
      <c r="X1454" s="3"/>
      <c r="AA1454" s="4"/>
      <c r="AC1454" s="3"/>
      <c r="AF1454" s="4"/>
      <c r="AH1454" s="3"/>
      <c r="AK1454" s="4"/>
      <c r="AM1454" s="3"/>
      <c r="AP1454" s="4"/>
      <c r="AR1454" s="3"/>
      <c r="AU1454" s="4"/>
      <c r="AW1454" s="3"/>
      <c r="AZ1454" s="4"/>
      <c r="BB1454" s="3"/>
      <c r="BE1454" s="4"/>
      <c r="BG1454" s="3"/>
      <c r="BJ1454" s="4"/>
      <c r="BL1454" s="3"/>
      <c r="BO1454" s="4"/>
      <c r="BQ1454" s="16"/>
      <c r="BR1454" s="14"/>
      <c r="BS1454" s="14"/>
      <c r="BT1454" s="17"/>
      <c r="BV1454" s="3"/>
      <c r="BY1454" s="4"/>
      <c r="CC1454" s="115"/>
      <c r="CD1454" s="13"/>
      <c r="CE1454" s="33"/>
      <c r="CF1454" s="33"/>
      <c r="CG1454" s="33"/>
      <c r="CH1454" s="33"/>
    </row>
    <row r="1455" spans="2:86" ht="18.600000000000001" customHeight="1" thickBot="1">
      <c r="D1455" s="271" t="s">
        <v>141</v>
      </c>
      <c r="E1455" s="272"/>
      <c r="F1455" s="273" t="s">
        <v>142</v>
      </c>
      <c r="G1455" s="274"/>
      <c r="H1455" s="237"/>
      <c r="I1455" s="271" t="s">
        <v>143</v>
      </c>
      <c r="J1455" s="272"/>
      <c r="K1455" s="273" t="s">
        <v>144</v>
      </c>
      <c r="L1455" s="274"/>
      <c r="N1455" s="262" t="s">
        <v>145</v>
      </c>
      <c r="O1455" s="263"/>
      <c r="P1455" s="264" t="s">
        <v>146</v>
      </c>
      <c r="Q1455" s="265"/>
      <c r="S1455" s="271" t="s">
        <v>147</v>
      </c>
      <c r="T1455" s="272"/>
      <c r="U1455" s="273" t="s">
        <v>148</v>
      </c>
      <c r="V1455" s="274"/>
      <c r="W1455" s="20"/>
      <c r="X1455" s="262" t="s">
        <v>149</v>
      </c>
      <c r="Y1455" s="263"/>
      <c r="Z1455" s="264" t="s">
        <v>150</v>
      </c>
      <c r="AA1455" s="265"/>
      <c r="AB1455" s="20"/>
      <c r="AC1455" s="271" t="s">
        <v>151</v>
      </c>
      <c r="AD1455" s="272"/>
      <c r="AE1455" s="273" t="s">
        <v>152</v>
      </c>
      <c r="AF1455" s="274"/>
      <c r="AG1455" s="20"/>
      <c r="AH1455" s="262" t="s">
        <v>153</v>
      </c>
      <c r="AI1455" s="263"/>
      <c r="AJ1455" s="264" t="s">
        <v>154</v>
      </c>
      <c r="AK1455" s="265"/>
      <c r="AL1455" s="20"/>
      <c r="AM1455" s="271" t="s">
        <v>155</v>
      </c>
      <c r="AN1455" s="272"/>
      <c r="AO1455" s="273" t="s">
        <v>156</v>
      </c>
      <c r="AP1455" s="274"/>
      <c r="AR1455" s="262" t="s">
        <v>157</v>
      </c>
      <c r="AS1455" s="263"/>
      <c r="AT1455" s="264" t="s">
        <v>158</v>
      </c>
      <c r="AU1455" s="265"/>
      <c r="AV1455" s="41"/>
      <c r="AW1455" s="271" t="s">
        <v>159</v>
      </c>
      <c r="AX1455" s="272"/>
      <c r="AY1455" s="273" t="s">
        <v>160</v>
      </c>
      <c r="AZ1455" s="274"/>
      <c r="BA1455" s="20"/>
      <c r="BB1455" s="262" t="s">
        <v>161</v>
      </c>
      <c r="BC1455" s="263"/>
      <c r="BD1455" s="264" t="s">
        <v>162</v>
      </c>
      <c r="BE1455" s="265"/>
      <c r="BF1455" s="41"/>
      <c r="BG1455" s="271" t="s">
        <v>163</v>
      </c>
      <c r="BH1455" s="272"/>
      <c r="BI1455" s="273" t="s">
        <v>164</v>
      </c>
      <c r="BJ1455" s="274"/>
      <c r="BK1455" s="41"/>
      <c r="BL1455" s="262" t="s">
        <v>165</v>
      </c>
      <c r="BM1455" s="263"/>
      <c r="BN1455" s="264" t="s">
        <v>166</v>
      </c>
      <c r="BO1455" s="265"/>
      <c r="BP1455" s="41"/>
      <c r="BQ1455" s="271" t="s">
        <v>167</v>
      </c>
      <c r="BR1455" s="272"/>
      <c r="BS1455" s="273" t="s">
        <v>168</v>
      </c>
      <c r="BT1455" s="274"/>
      <c r="BU1455" s="20"/>
      <c r="BV1455" s="262" t="s">
        <v>169</v>
      </c>
      <c r="BW1455" s="263"/>
      <c r="BX1455" s="264" t="s">
        <v>170</v>
      </c>
      <c r="BY1455" s="265"/>
      <c r="CA1455" s="55" t="s">
        <v>35</v>
      </c>
      <c r="CC1455" s="116" t="s">
        <v>75</v>
      </c>
      <c r="CD1455" s="13"/>
      <c r="CE1455" s="33"/>
      <c r="CF1455" s="33"/>
      <c r="CG1455" s="33"/>
      <c r="CH1455" s="33"/>
    </row>
    <row r="1456" spans="2:86" ht="18.600000000000001" customHeight="1" thickTop="1" thickBot="1">
      <c r="D1456" s="1">
        <v>0</v>
      </c>
      <c r="E1456" s="9">
        <f t="shared" ref="E1456" si="13872">$E$9*$B1453</f>
        <v>4.8954880000000003</v>
      </c>
      <c r="F1456" s="2">
        <v>1</v>
      </c>
      <c r="G1456" s="8">
        <v>0</v>
      </c>
      <c r="I1456" s="1">
        <v>0</v>
      </c>
      <c r="J1456" s="9">
        <v>0</v>
      </c>
      <c r="K1456" s="2">
        <v>1</v>
      </c>
      <c r="L1456" s="8">
        <v>0</v>
      </c>
      <c r="N1456" s="1">
        <f t="shared" ref="N1456" si="13873">D1456*I1453+F1456*I1456-E1456*J1453-G1456*J1456</f>
        <v>0</v>
      </c>
      <c r="O1456" s="9">
        <f t="shared" ref="O1456" si="13874">(D1456*J1453+E1456*I1453+F1456*J1456+G1456*I1456)</f>
        <v>4.8954880000000003</v>
      </c>
      <c r="P1456" s="2">
        <f t="shared" ref="P1456" si="13875">D1456*K1453+F1456*K1456-E1456*L1453-G1456*L1456</f>
        <v>9.0861714855416356</v>
      </c>
      <c r="Q1456" s="8">
        <f t="shared" ref="Q1456" si="13876">(D1456*L1453+E1456*K1453+F1456*L1456+G1456*K1456)</f>
        <v>0</v>
      </c>
      <c r="S1456" s="1">
        <v>0</v>
      </c>
      <c r="T1456" s="9">
        <f t="shared" ref="T1456" si="13877">$T$9*$B1453</f>
        <v>6.2870080000000002</v>
      </c>
      <c r="U1456" s="2">
        <v>1</v>
      </c>
      <c r="V1456" s="8">
        <v>0</v>
      </c>
      <c r="X1456" s="1">
        <f t="shared" ref="X1456" si="13878">N1456*S1453+P1456*S1456-O1456*T1453-Q1456*T1456</f>
        <v>0</v>
      </c>
      <c r="Y1456" s="9">
        <f t="shared" ref="Y1456" si="13879">(N1456*T1453+O1456*S1453+P1456*T1456+Q1456*S1456)</f>
        <v>62.020320818972152</v>
      </c>
      <c r="Z1456" s="2">
        <f t="shared" ref="Z1456" si="13880">N1456*U1453+P1456*U1456-O1456*V1453-Q1456*V1456</f>
        <v>9.0861714855416356</v>
      </c>
      <c r="AA1456" s="8">
        <f t="shared" ref="AA1456" si="13881">(N1456*V1453+O1456*U1453+P1456*V1456+Q1456*U1456)</f>
        <v>0</v>
      </c>
      <c r="AB1456" s="20"/>
      <c r="AC1456" s="1">
        <v>0</v>
      </c>
      <c r="AD1456" s="9">
        <v>0</v>
      </c>
      <c r="AE1456" s="2">
        <v>1</v>
      </c>
      <c r="AF1456" s="8">
        <v>0</v>
      </c>
      <c r="AH1456" s="1">
        <f t="shared" ref="AH1456" si="13882">X1456*AC1453+Z1456*AC1456-Y1456*AD1453-AA1456*AD1456</f>
        <v>0</v>
      </c>
      <c r="AI1456" s="9">
        <f t="shared" ref="AI1456" si="13883">(X1456*AD1453+Y1456*AC1453+Z1456*AD1456+AA1456*AC1456)</f>
        <v>62.020320818972152</v>
      </c>
      <c r="AJ1456" s="2">
        <f t="shared" ref="AJ1456" si="13884">X1456*AE1453+Z1456*AE1456-Y1456*AF1453-AA1456*AF1456</f>
        <v>25.096633736660714</v>
      </c>
      <c r="AK1456" s="8">
        <f t="shared" ref="AK1456" si="13885">(X1456*AF1453+Y1456*AE1453+Z1456*AF1456+AA1456*AE1456)</f>
        <v>0</v>
      </c>
      <c r="AM1456" s="1">
        <v>0</v>
      </c>
      <c r="AN1456" s="9">
        <f t="shared" ref="AN1456" si="13886">$AN$9*$B1453</f>
        <v>5.3156480000000004</v>
      </c>
      <c r="AO1456" s="2">
        <v>1</v>
      </c>
      <c r="AP1456" s="8">
        <v>0</v>
      </c>
      <c r="AR1456" s="1">
        <f t="shared" ref="AR1456" si="13887">AH1456*AM1453+AJ1456*AM1456-AI1456*AN1453-AK1456*AN1456</f>
        <v>0</v>
      </c>
      <c r="AS1456" s="9">
        <f t="shared" ref="AS1456" si="13888">(AH1456*AN1453+AI1456*AM1453+AJ1456*AN1456+AK1456*AM1456)</f>
        <v>195.42519174798522</v>
      </c>
      <c r="AT1456" s="2">
        <f t="shared" ref="AT1456" si="13889">AH1456*AO1453+AJ1456*AO1456-AI1456*AP1453-AK1456*AP1456</f>
        <v>25.096633736660714</v>
      </c>
      <c r="AU1456" s="8">
        <f t="shared" ref="AU1456" si="13890">(AH1456*AP1453+AI1456*AO1453+AJ1456*AP1456+AK1456*AO1456)</f>
        <v>0</v>
      </c>
      <c r="AV1456" s="20"/>
      <c r="AW1456" s="1">
        <v>0</v>
      </c>
      <c r="AX1456" s="9">
        <v>0</v>
      </c>
      <c r="AY1456" s="2">
        <v>1</v>
      </c>
      <c r="AZ1456" s="8">
        <v>0</v>
      </c>
      <c r="BB1456" s="1">
        <f t="shared" ref="BB1456" si="13891">AR1456*AW1453+AT1456*AW1456-AS1456*AX1453-AU1456*AX1456</f>
        <v>0</v>
      </c>
      <c r="BC1456" s="9">
        <f t="shared" ref="BC1456" si="13892">(AR1456*AX1453+AS1456*AW1453+AT1456*AX1456+AU1456*AW1456)</f>
        <v>195.42519174798522</v>
      </c>
      <c r="BD1456" s="2">
        <f t="shared" ref="BD1456" si="13893">AR1456*AY1453+AT1456*AY1456-AS1456*AZ1453-AU1456*AZ1456</f>
        <v>98.495976346527527</v>
      </c>
      <c r="BE1456" s="8">
        <f t="shared" ref="BE1456" si="13894">(AR1456*AZ1453+AS1456*AY1453+AT1456*AZ1456+AU1456*AY1456)</f>
        <v>0</v>
      </c>
      <c r="BG1456" s="1">
        <v>0</v>
      </c>
      <c r="BH1456" s="9">
        <f t="shared" ref="BH1456" si="13895">$BH$9*$B1453</f>
        <v>3.47776</v>
      </c>
      <c r="BI1456" s="2">
        <v>1</v>
      </c>
      <c r="BJ1456" s="8">
        <v>0</v>
      </c>
      <c r="BK1456" s="20"/>
      <c r="BL1456" s="1">
        <f t="shared" ref="BL1456" si="13896">BB1456*BG1453+BD1456*BG1456-BC1456*BH1453-BE1456*BH1456</f>
        <v>0</v>
      </c>
      <c r="BM1456" s="9">
        <f t="shared" ref="BM1456" si="13897">(BB1456*BH1453+BC1456*BG1453+BD1456*BH1456+BE1456*BG1456)</f>
        <v>537.97055844688475</v>
      </c>
      <c r="BN1456" s="2">
        <f t="shared" ref="BN1456" si="13898">BB1456*BI1453+BD1456*BI1456-BC1456*BJ1453-BE1456*BJ1456</f>
        <v>98.495976346527527</v>
      </c>
      <c r="BO1456" s="8">
        <f t="shared" ref="BO1456" si="13899">(BB1456*BJ1453+BC1456*BI1453+BD1456*BJ1456+BE1456*BI1456)</f>
        <v>0</v>
      </c>
      <c r="BP1456" s="20"/>
      <c r="BQ1456" s="18">
        <f t="shared" ref="BQ1456:BQ1519" si="13900">1/$BR$9</f>
        <v>1</v>
      </c>
      <c r="BR1456" s="25">
        <v>0</v>
      </c>
      <c r="BS1456" s="19">
        <v>1</v>
      </c>
      <c r="BT1456" s="24">
        <v>0</v>
      </c>
      <c r="BV1456" s="1">
        <f t="shared" ref="BV1456" si="13901">BL1456*BQ1453+BN1456*BQ1456-BM1456*BR1453-BO1456*BR1456</f>
        <v>98.495976346527527</v>
      </c>
      <c r="BW1456" s="9">
        <f t="shared" ref="BW1456" si="13902">(BL1456*BR1453+BM1456*BQ1453+BN1456*BR1456+BO1456*BQ1456)</f>
        <v>537.97055844688475</v>
      </c>
      <c r="BX1456" s="2">
        <f t="shared" ref="BX1456" si="13903">BL1456*BS1453+BN1456*BS1456-BM1456*BT1453-BO1456*BT1456</f>
        <v>98.495976346527527</v>
      </c>
      <c r="BY1456" s="8">
        <f t="shared" ref="BY1456" si="13904">(BL1456*BT1453+BM1456*BS1453+BN1456*BT1456+BO1456*BS1456)</f>
        <v>0</v>
      </c>
      <c r="CA1456" s="56">
        <f t="shared" ref="CA1456" si="13905">(180/PI())*ATAN(-1*(BW1453+BW1456)/(BV1453+BV1456))</f>
        <v>-69.249371161785987</v>
      </c>
      <c r="CC1456" s="117">
        <f t="shared" ref="CC1456" si="13906">20*LOG(((1-(10^(CA1453/20)^2)*(1-((1-CC1453)/(1+CC1453))^2))^0.5))</f>
        <v>-2.9401995022576793E-5</v>
      </c>
      <c r="CD1456" s="13"/>
      <c r="CE1456" s="33"/>
      <c r="CF1456" s="33"/>
      <c r="CG1456" s="33"/>
      <c r="CH1456" s="33"/>
    </row>
    <row r="1457" spans="2:86" ht="18.600000000000001" customHeight="1"/>
    <row r="1458" spans="2:86" ht="18.600000000000001" customHeight="1" thickBot="1">
      <c r="E1458" s="6" t="s">
        <v>3</v>
      </c>
      <c r="J1458" s="6" t="s">
        <v>5</v>
      </c>
      <c r="O1458" s="6" t="s">
        <v>10</v>
      </c>
      <c r="T1458" s="6" t="s">
        <v>6</v>
      </c>
      <c r="Y1458" s="6" t="s">
        <v>11</v>
      </c>
      <c r="AD1458" s="6" t="s">
        <v>12</v>
      </c>
      <c r="AI1458" s="6" t="s">
        <v>13</v>
      </c>
      <c r="AN1458" s="6" t="s">
        <v>14</v>
      </c>
      <c r="AS1458" s="6" t="s">
        <v>15</v>
      </c>
      <c r="AX1458" s="6" t="s">
        <v>19</v>
      </c>
      <c r="BC1458" s="6" t="s">
        <v>17</v>
      </c>
      <c r="BH1458" s="6" t="s">
        <v>20</v>
      </c>
      <c r="BM1458" s="6" t="s">
        <v>18</v>
      </c>
      <c r="BQ1458" s="26" t="s">
        <v>16</v>
      </c>
      <c r="BR1458" s="26"/>
      <c r="BS1458" s="21"/>
      <c r="BT1458" s="21"/>
      <c r="BU1458" s="21"/>
      <c r="BV1458" s="21"/>
      <c r="BW1458" s="26" t="s">
        <v>21</v>
      </c>
      <c r="BX1458" s="21"/>
      <c r="BY1458" s="21"/>
    </row>
    <row r="1459" spans="2:86" ht="18.600000000000001" customHeight="1" thickBot="1">
      <c r="B1459" s="11"/>
      <c r="D1459" s="266" t="s">
        <v>113</v>
      </c>
      <c r="E1459" s="267"/>
      <c r="F1459" s="268" t="s">
        <v>114</v>
      </c>
      <c r="G1459" s="269"/>
      <c r="H1459" s="237"/>
      <c r="I1459" s="262" t="s">
        <v>0</v>
      </c>
      <c r="J1459" s="263"/>
      <c r="K1459" s="264" t="s">
        <v>1</v>
      </c>
      <c r="L1459" s="265"/>
      <c r="M1459" s="21"/>
      <c r="N1459" s="262" t="s">
        <v>115</v>
      </c>
      <c r="O1459" s="263"/>
      <c r="P1459" s="264" t="s">
        <v>116</v>
      </c>
      <c r="Q1459" s="265"/>
      <c r="R1459" s="21"/>
      <c r="S1459" s="266" t="s">
        <v>117</v>
      </c>
      <c r="T1459" s="267"/>
      <c r="U1459" s="268" t="s">
        <v>118</v>
      </c>
      <c r="V1459" s="269"/>
      <c r="W1459" s="20"/>
      <c r="X1459" s="262" t="s">
        <v>119</v>
      </c>
      <c r="Y1459" s="263"/>
      <c r="Z1459" s="264" t="s">
        <v>120</v>
      </c>
      <c r="AA1459" s="265"/>
      <c r="AB1459" s="20"/>
      <c r="AC1459" s="262" t="s">
        <v>121</v>
      </c>
      <c r="AD1459" s="263"/>
      <c r="AE1459" s="264" t="s">
        <v>7</v>
      </c>
      <c r="AF1459" s="265"/>
      <c r="AG1459" s="20"/>
      <c r="AH1459" s="262" t="s">
        <v>122</v>
      </c>
      <c r="AI1459" s="263"/>
      <c r="AJ1459" s="264" t="s">
        <v>123</v>
      </c>
      <c r="AK1459" s="265"/>
      <c r="AL1459" s="20"/>
      <c r="AM1459" s="266" t="s">
        <v>124</v>
      </c>
      <c r="AN1459" s="267"/>
      <c r="AO1459" s="268" t="s">
        <v>125</v>
      </c>
      <c r="AP1459" s="269"/>
      <c r="AQ1459" s="21"/>
      <c r="AR1459" s="262" t="s">
        <v>126</v>
      </c>
      <c r="AS1459" s="263"/>
      <c r="AT1459" s="264" t="s">
        <v>2</v>
      </c>
      <c r="AU1459" s="265"/>
      <c r="AV1459" s="41"/>
      <c r="AW1459" s="262" t="s">
        <v>127</v>
      </c>
      <c r="AX1459" s="263"/>
      <c r="AY1459" s="264" t="s">
        <v>128</v>
      </c>
      <c r="AZ1459" s="265"/>
      <c r="BA1459" s="20"/>
      <c r="BB1459" s="262" t="s">
        <v>129</v>
      </c>
      <c r="BC1459" s="263"/>
      <c r="BD1459" s="264" t="s">
        <v>130</v>
      </c>
      <c r="BE1459" s="265"/>
      <c r="BF1459" s="41"/>
      <c r="BG1459" s="266" t="s">
        <v>131</v>
      </c>
      <c r="BH1459" s="267"/>
      <c r="BI1459" s="268" t="s">
        <v>132</v>
      </c>
      <c r="BJ1459" s="269"/>
      <c r="BK1459" s="41"/>
      <c r="BL1459" s="262" t="s">
        <v>133</v>
      </c>
      <c r="BM1459" s="263"/>
      <c r="BN1459" s="264" t="s">
        <v>134</v>
      </c>
      <c r="BO1459" s="265"/>
      <c r="BP1459" s="41"/>
      <c r="BQ1459" s="262" t="s">
        <v>135</v>
      </c>
      <c r="BR1459" s="263"/>
      <c r="BS1459" s="264" t="s">
        <v>136</v>
      </c>
      <c r="BT1459" s="265"/>
      <c r="BU1459" s="20"/>
      <c r="BV1459" s="262" t="s">
        <v>137</v>
      </c>
      <c r="BW1459" s="263"/>
      <c r="BX1459" s="264" t="s">
        <v>138</v>
      </c>
      <c r="BY1459" s="265"/>
      <c r="CA1459" s="27" t="s">
        <v>8</v>
      </c>
      <c r="CC1459" s="113" t="s">
        <v>74</v>
      </c>
      <c r="CD1459" s="13"/>
      <c r="CE1459" s="33"/>
      <c r="CF1459" s="33"/>
      <c r="CG1459" s="33"/>
      <c r="CH1459" s="33"/>
    </row>
    <row r="1460" spans="2:86" ht="18.600000000000001" customHeight="1" thickTop="1" thickBot="1">
      <c r="B1460" s="37">
        <v>4.18</v>
      </c>
      <c r="D1460" s="1">
        <v>1</v>
      </c>
      <c r="E1460" s="7">
        <v>0</v>
      </c>
      <c r="F1460" s="2">
        <v>0</v>
      </c>
      <c r="G1460" s="8">
        <v>0</v>
      </c>
      <c r="I1460" s="1">
        <v>1</v>
      </c>
      <c r="J1460" s="9">
        <v>0</v>
      </c>
      <c r="K1460" s="2">
        <v>0</v>
      </c>
      <c r="L1460" s="8">
        <f t="shared" ref="L1460:L1523" si="13907">IF(0=(1-$J$9*$K$9*$B1460^2),10^18,$B1460*$K$9/(1-$J$9*$K$9*$B1460^2))</f>
        <v>-1.6386578079811145</v>
      </c>
      <c r="N1460" s="1">
        <f t="shared" ref="N1460" si="13908">D1460*I1460+F1460*I1463-E1460*J1460-G1460*J1463</f>
        <v>1</v>
      </c>
      <c r="O1460" s="9">
        <f t="shared" ref="O1460" si="13909">(D1460*J1460+E1460*I1460+F1460*J1463+G1460*I1463)</f>
        <v>0</v>
      </c>
      <c r="P1460" s="2">
        <f t="shared" ref="P1460" si="13910">D1460*K1460+F1460*K1463-E1460*L1460-G1460*L1463</f>
        <v>0</v>
      </c>
      <c r="Q1460" s="8">
        <f t="shared" ref="Q1460" si="13911">(D1460*L1460+E1460*K1460+F1460*L1463+G1460*K1463)</f>
        <v>-1.6386578079811145</v>
      </c>
      <c r="S1460" s="1">
        <v>1</v>
      </c>
      <c r="T1460" s="7">
        <v>0</v>
      </c>
      <c r="U1460" s="2">
        <v>0</v>
      </c>
      <c r="V1460" s="8">
        <v>0</v>
      </c>
      <c r="X1460" s="1">
        <f t="shared" ref="X1460" si="13912">N1460*S1460+P1460*S1463-O1460*T1460-Q1460*T1463</f>
        <v>11.351784818943768</v>
      </c>
      <c r="Y1460" s="9">
        <f t="shared" ref="Y1460" si="13913">(N1460*T1460+O1460*S1460+P1460*T1463+Q1460*S1463)</f>
        <v>0</v>
      </c>
      <c r="Z1460" s="2">
        <f t="shared" ref="Z1460" si="13914">N1460*U1460+P1460*U1463-O1460*V1460-Q1460*V1463</f>
        <v>0</v>
      </c>
      <c r="AA1460" s="8">
        <f t="shared" ref="AA1460" si="13915">(N1460*V1460+O1460*U1460+P1460*V1463+Q1460*U1463)</f>
        <v>-1.6386578079811145</v>
      </c>
      <c r="AB1460" s="20"/>
      <c r="AC1460" s="1">
        <v>1</v>
      </c>
      <c r="AD1460" s="9">
        <v>0</v>
      </c>
      <c r="AE1460" s="2">
        <v>0</v>
      </c>
      <c r="AF1460" s="8">
        <f t="shared" ref="AF1460:AF1523" si="13916">IF(0=(1-$AE$9*$AD$9*$B1460^2),10^18,$B1460*$AE$9/(1-$AE$9*$AD$9*$B1460^2))</f>
        <v>-0.25670344616206942</v>
      </c>
      <c r="AH1460" s="1">
        <f t="shared" ref="AH1460" si="13917">X1460*AC1460+Z1460*AC1463-Y1460*AD1460-AA1460*AD1463</f>
        <v>11.351784818943768</v>
      </c>
      <c r="AI1460" s="9">
        <f t="shared" ref="AI1460" si="13918">(X1460*AD1460+Y1460*AC1460+Z1460*AD1463+AA1460*AC1463)</f>
        <v>0</v>
      </c>
      <c r="AJ1460" s="2">
        <f t="shared" ref="AJ1460" si="13919">X1460*AE1460+Z1460*AE1463-Y1460*AF1460-AA1460*AF1463</f>
        <v>0</v>
      </c>
      <c r="AK1460" s="8">
        <f t="shared" ref="AK1460" si="13920">(X1460*AF1460+Y1460*AE1460+Z1460*AF1463+AA1460*AE1463)</f>
        <v>-4.552700091094243</v>
      </c>
      <c r="AM1460" s="1">
        <v>1</v>
      </c>
      <c r="AN1460" s="7">
        <v>0</v>
      </c>
      <c r="AO1460" s="2">
        <v>0</v>
      </c>
      <c r="AP1460" s="8">
        <v>0</v>
      </c>
      <c r="AR1460" s="1">
        <f t="shared" ref="AR1460" si="13921">AH1460*AM1460+AJ1460*AM1463-AI1460*AN1460-AK1460*AN1463</f>
        <v>35.668684756296699</v>
      </c>
      <c r="AS1460" s="9">
        <f t="shared" ref="AS1460" si="13922">(AH1460*AN1460+AI1460*AM1460+AJ1460*AN1463+AK1460*AM1463)</f>
        <v>0</v>
      </c>
      <c r="AT1460" s="2">
        <f t="shared" ref="AT1460" si="13923">AH1460*AO1460+AJ1460*AO1463-AI1460*AP1460-AK1460*AP1463</f>
        <v>0</v>
      </c>
      <c r="AU1460" s="8">
        <f t="shared" ref="AU1460" si="13924">(AH1460*AP1460+AI1460*AO1460+AJ1460*AP1463+AK1460*AO1463)</f>
        <v>-4.552700091094243</v>
      </c>
      <c r="AV1460" s="20"/>
      <c r="AW1460" s="1">
        <v>1</v>
      </c>
      <c r="AX1460" s="9">
        <v>0</v>
      </c>
      <c r="AY1460" s="2">
        <v>0</v>
      </c>
      <c r="AZ1460" s="8">
        <f t="shared" ref="AZ1460:AZ1523" si="13925">IF(0=(1-$AX$9*$AY$9*$B1460^2),10^18,$B1460*$AY$9/(1-$AX$9*$AY$9*$B1460^2))</f>
        <v>-0.3733894234419991</v>
      </c>
      <c r="BB1460" s="1">
        <f t="shared" ref="BB1460" si="13926">AR1460*AW1460+AT1460*AW1463-AS1460*AX1460-AU1460*AX1463</f>
        <v>35.668684756296699</v>
      </c>
      <c r="BC1460" s="9">
        <f t="shared" ref="BC1460" si="13927">(AR1460*AX1460+AS1460*AW1460+AT1460*AX1463+AU1460*AW1463)</f>
        <v>0</v>
      </c>
      <c r="BD1460" s="2">
        <f t="shared" ref="BD1460" si="13928">AR1460*AY1460+AT1460*AY1463-AS1460*AZ1460-AU1460*AZ1463</f>
        <v>0</v>
      </c>
      <c r="BE1460" s="8">
        <f t="shared" ref="BE1460" si="13929">(AR1460*AZ1460+AS1460*AY1460+AT1460*AZ1463+AU1460*AY1463)</f>
        <v>-17.87100972718229</v>
      </c>
      <c r="BG1460" s="1">
        <v>1</v>
      </c>
      <c r="BH1460" s="7">
        <v>0</v>
      </c>
      <c r="BI1460" s="2">
        <v>0</v>
      </c>
      <c r="BJ1460" s="8">
        <v>0</v>
      </c>
      <c r="BK1460" s="20"/>
      <c r="BL1460" s="1">
        <f t="shared" ref="BL1460" si="13930">BB1460*BG1460+BD1460*BG1463-BC1460*BH1460-BE1460*BH1463</f>
        <v>98.118570827740655</v>
      </c>
      <c r="BM1460" s="9">
        <f t="shared" ref="BM1460" si="13931">(BB1460*BH1460+BC1460*BG1460+BD1460*BH1463+BE1460*BG1463)</f>
        <v>0</v>
      </c>
      <c r="BN1460" s="2">
        <f t="shared" ref="BN1460" si="13932">BB1460*BI1460+BD1460*BI1463-BC1460*BJ1460-BE1460*BJ1463</f>
        <v>0</v>
      </c>
      <c r="BO1460" s="8">
        <f t="shared" ref="BO1460" si="13933">(BB1460*BJ1460+BC1460*BI1460+BD1460*BJ1463+BE1460*BI1463)</f>
        <v>-17.87100972718229</v>
      </c>
      <c r="BP1460" s="20"/>
      <c r="BQ1460" s="16">
        <v>1</v>
      </c>
      <c r="BR1460" s="23">
        <v>0</v>
      </c>
      <c r="BS1460" s="14">
        <v>0</v>
      </c>
      <c r="BT1460" s="22">
        <v>0</v>
      </c>
      <c r="BV1460" s="1">
        <f t="shared" ref="BV1460" si="13934">BL1460*BQ1460+BN1460*BQ1463-BM1460*BR1460-BO1460*BR1463</f>
        <v>98.118570827740655</v>
      </c>
      <c r="BW1460" s="9">
        <f t="shared" ref="BW1460" si="13935">(BL1460*BR1460+BM1460*BQ1460+BN1460*BR1463+BO1460*BQ1463)</f>
        <v>-17.87100972718229</v>
      </c>
      <c r="BX1460" s="2">
        <f t="shared" ref="BX1460" si="13936">BL1460*BS1460+BN1460*BS1463-BM1460*BT1460-BO1460*BT1463</f>
        <v>0</v>
      </c>
      <c r="BY1460" s="8">
        <f t="shared" ref="BY1460" si="13937">(BL1460*BT1460+BM1460*BS1460+BN1460*BT1463+BO1460*BS1463)</f>
        <v>-17.87100972718229</v>
      </c>
      <c r="CA1460" s="28">
        <f t="shared" ref="CA1460" si="13938">20*LOG(((1+$BR$9)/$BR$9)/((BV1460+BV1463)^2+(BW1460+BW1463)^2)^0.5)</f>
        <v>-48.88897160067625</v>
      </c>
      <c r="CC1460" s="114">
        <f t="shared" ref="CC1460" si="13939">((BV1460^2+BW1460^2)^0.5)/((BV1463^2+BW1463^2)^0.5)</f>
        <v>0.1821583510774302</v>
      </c>
      <c r="CD1460" s="13"/>
      <c r="CE1460" s="33"/>
      <c r="CF1460" s="33"/>
      <c r="CG1460" s="33"/>
      <c r="CH1460" s="33"/>
    </row>
    <row r="1461" spans="2:86" ht="18.600000000000001" customHeight="1" thickBot="1">
      <c r="D1461" s="3"/>
      <c r="G1461" s="4"/>
      <c r="I1461" s="3"/>
      <c r="L1461" s="4"/>
      <c r="N1461" s="3"/>
      <c r="Q1461" s="4"/>
      <c r="S1461" s="3"/>
      <c r="V1461" s="4"/>
      <c r="X1461" s="3"/>
      <c r="AA1461" s="4"/>
      <c r="AC1461" s="3"/>
      <c r="AF1461" s="4"/>
      <c r="AH1461" s="3"/>
      <c r="AK1461" s="4"/>
      <c r="AM1461" s="3"/>
      <c r="AP1461" s="4"/>
      <c r="AR1461" s="3"/>
      <c r="AU1461" s="4"/>
      <c r="AW1461" s="3"/>
      <c r="AZ1461" s="4"/>
      <c r="BB1461" s="3"/>
      <c r="BE1461" s="4"/>
      <c r="BG1461" s="3"/>
      <c r="BJ1461" s="4"/>
      <c r="BL1461" s="3"/>
      <c r="BO1461" s="4"/>
      <c r="BQ1461" s="16"/>
      <c r="BR1461" s="14"/>
      <c r="BS1461" s="14"/>
      <c r="BT1461" s="17"/>
      <c r="BV1461" s="3"/>
      <c r="BY1461" s="4"/>
      <c r="CC1461" s="115"/>
      <c r="CD1461" s="13"/>
      <c r="CE1461" s="33"/>
      <c r="CF1461" s="33"/>
      <c r="CG1461" s="33"/>
      <c r="CH1461" s="33"/>
    </row>
    <row r="1462" spans="2:86" ht="18.600000000000001" customHeight="1" thickBot="1">
      <c r="D1462" s="271" t="s">
        <v>141</v>
      </c>
      <c r="E1462" s="272"/>
      <c r="F1462" s="273" t="s">
        <v>142</v>
      </c>
      <c r="G1462" s="274"/>
      <c r="H1462" s="237"/>
      <c r="I1462" s="271" t="s">
        <v>143</v>
      </c>
      <c r="J1462" s="272"/>
      <c r="K1462" s="273" t="s">
        <v>144</v>
      </c>
      <c r="L1462" s="274"/>
      <c r="N1462" s="262" t="s">
        <v>145</v>
      </c>
      <c r="O1462" s="263"/>
      <c r="P1462" s="264" t="s">
        <v>146</v>
      </c>
      <c r="Q1462" s="265"/>
      <c r="S1462" s="271" t="s">
        <v>147</v>
      </c>
      <c r="T1462" s="272"/>
      <c r="U1462" s="273" t="s">
        <v>148</v>
      </c>
      <c r="V1462" s="274"/>
      <c r="W1462" s="20"/>
      <c r="X1462" s="262" t="s">
        <v>149</v>
      </c>
      <c r="Y1462" s="263"/>
      <c r="Z1462" s="264" t="s">
        <v>150</v>
      </c>
      <c r="AA1462" s="265"/>
      <c r="AB1462" s="20"/>
      <c r="AC1462" s="271" t="s">
        <v>151</v>
      </c>
      <c r="AD1462" s="272"/>
      <c r="AE1462" s="273" t="s">
        <v>152</v>
      </c>
      <c r="AF1462" s="274"/>
      <c r="AG1462" s="20"/>
      <c r="AH1462" s="262" t="s">
        <v>153</v>
      </c>
      <c r="AI1462" s="263"/>
      <c r="AJ1462" s="264" t="s">
        <v>154</v>
      </c>
      <c r="AK1462" s="265"/>
      <c r="AL1462" s="20"/>
      <c r="AM1462" s="271" t="s">
        <v>155</v>
      </c>
      <c r="AN1462" s="272"/>
      <c r="AO1462" s="273" t="s">
        <v>156</v>
      </c>
      <c r="AP1462" s="274"/>
      <c r="AR1462" s="262" t="s">
        <v>157</v>
      </c>
      <c r="AS1462" s="263"/>
      <c r="AT1462" s="264" t="s">
        <v>158</v>
      </c>
      <c r="AU1462" s="265"/>
      <c r="AV1462" s="41"/>
      <c r="AW1462" s="271" t="s">
        <v>159</v>
      </c>
      <c r="AX1462" s="272"/>
      <c r="AY1462" s="273" t="s">
        <v>160</v>
      </c>
      <c r="AZ1462" s="274"/>
      <c r="BA1462" s="20"/>
      <c r="BB1462" s="262" t="s">
        <v>161</v>
      </c>
      <c r="BC1462" s="263"/>
      <c r="BD1462" s="264" t="s">
        <v>162</v>
      </c>
      <c r="BE1462" s="265"/>
      <c r="BF1462" s="41"/>
      <c r="BG1462" s="271" t="s">
        <v>163</v>
      </c>
      <c r="BH1462" s="272"/>
      <c r="BI1462" s="273" t="s">
        <v>164</v>
      </c>
      <c r="BJ1462" s="274"/>
      <c r="BK1462" s="41"/>
      <c r="BL1462" s="262" t="s">
        <v>165</v>
      </c>
      <c r="BM1462" s="263"/>
      <c r="BN1462" s="264" t="s">
        <v>166</v>
      </c>
      <c r="BO1462" s="265"/>
      <c r="BP1462" s="41"/>
      <c r="BQ1462" s="271" t="s">
        <v>167</v>
      </c>
      <c r="BR1462" s="272"/>
      <c r="BS1462" s="273" t="s">
        <v>168</v>
      </c>
      <c r="BT1462" s="274"/>
      <c r="BU1462" s="20"/>
      <c r="BV1462" s="262" t="s">
        <v>169</v>
      </c>
      <c r="BW1462" s="263"/>
      <c r="BX1462" s="264" t="s">
        <v>170</v>
      </c>
      <c r="BY1462" s="265"/>
      <c r="CA1462" s="55" t="s">
        <v>35</v>
      </c>
      <c r="CC1462" s="116" t="s">
        <v>75</v>
      </c>
      <c r="CD1462" s="13"/>
      <c r="CE1462" s="33"/>
      <c r="CF1462" s="33"/>
      <c r="CG1462" s="33"/>
      <c r="CH1462" s="33"/>
    </row>
    <row r="1463" spans="2:86" ht="18.600000000000001" customHeight="1" thickTop="1" thickBot="1">
      <c r="D1463" s="1">
        <v>0</v>
      </c>
      <c r="E1463" s="9">
        <f t="shared" ref="E1463" si="13940">$E$9*$B1460</f>
        <v>4.9190240000000003</v>
      </c>
      <c r="F1463" s="2">
        <v>1</v>
      </c>
      <c r="G1463" s="8">
        <v>0</v>
      </c>
      <c r="I1463" s="1">
        <v>0</v>
      </c>
      <c r="J1463" s="9">
        <v>0</v>
      </c>
      <c r="K1463" s="2">
        <v>1</v>
      </c>
      <c r="L1463" s="8">
        <v>0</v>
      </c>
      <c r="N1463" s="1">
        <f t="shared" ref="N1463" si="13941">D1463*I1460+F1463*I1463-E1463*J1460-G1463*J1463</f>
        <v>0</v>
      </c>
      <c r="O1463" s="9">
        <f t="shared" ref="O1463" si="13942">(D1463*J1460+E1463*I1460+F1463*J1463+G1463*I1463)</f>
        <v>4.9190240000000003</v>
      </c>
      <c r="P1463" s="2">
        <f t="shared" ref="P1463" si="13943">D1463*K1460+F1463*K1463-E1463*L1460-G1463*L1463</f>
        <v>9.0605970852464939</v>
      </c>
      <c r="Q1463" s="8">
        <f t="shared" ref="Q1463" si="13944">(D1463*L1460+E1463*K1460+F1463*L1463+G1463*K1463)</f>
        <v>0</v>
      </c>
      <c r="S1463" s="1">
        <v>0</v>
      </c>
      <c r="T1463" s="9">
        <f t="shared" ref="T1463" si="13945">$T$9*$B1460</f>
        <v>6.317234</v>
      </c>
      <c r="U1463" s="2">
        <v>1</v>
      </c>
      <c r="V1463" s="8">
        <v>0</v>
      </c>
      <c r="X1463" s="1">
        <f t="shared" ref="X1463" si="13946">N1463*S1460+P1463*S1463-O1463*T1460-Q1463*T1463</f>
        <v>0</v>
      </c>
      <c r="Y1463" s="9">
        <f t="shared" ref="Y1463" si="13947">(N1463*T1460+O1463*S1460+P1463*T1463+Q1463*S1463)</f>
        <v>62.156935967220051</v>
      </c>
      <c r="Z1463" s="2">
        <f t="shared" ref="Z1463" si="13948">N1463*U1460+P1463*U1463-O1463*V1460-Q1463*V1463</f>
        <v>9.0605970852464939</v>
      </c>
      <c r="AA1463" s="8">
        <f t="shared" ref="AA1463" si="13949">(N1463*V1460+O1463*U1460+P1463*V1463+Q1463*U1463)</f>
        <v>0</v>
      </c>
      <c r="AB1463" s="20"/>
      <c r="AC1463" s="1">
        <v>0</v>
      </c>
      <c r="AD1463" s="9">
        <v>0</v>
      </c>
      <c r="AE1463" s="2">
        <v>1</v>
      </c>
      <c r="AF1463" s="8">
        <v>0</v>
      </c>
      <c r="AH1463" s="1">
        <f t="shared" ref="AH1463" si="13950">X1463*AC1460+Z1463*AC1463-Y1463*AD1460-AA1463*AD1463</f>
        <v>0</v>
      </c>
      <c r="AI1463" s="9">
        <f t="shared" ref="AI1463" si="13951">(X1463*AD1460+Y1463*AC1460+Z1463*AD1463+AA1463*AC1463)</f>
        <v>62.156935967220051</v>
      </c>
      <c r="AJ1463" s="2">
        <f t="shared" ref="AJ1463" si="13952">X1463*AE1460+Z1463*AE1463-Y1463*AF1460-AA1463*AF1463</f>
        <v>25.01649675090696</v>
      </c>
      <c r="AK1463" s="8">
        <f t="shared" ref="AK1463" si="13953">(X1463*AF1460+Y1463*AE1460+Z1463*AF1463+AA1463*AE1463)</f>
        <v>0</v>
      </c>
      <c r="AM1463" s="1">
        <v>0</v>
      </c>
      <c r="AN1463" s="9">
        <f t="shared" ref="AN1463" si="13954">$AN$9*$B1460</f>
        <v>5.3412039999999994</v>
      </c>
      <c r="AO1463" s="2">
        <v>1</v>
      </c>
      <c r="AP1463" s="8">
        <v>0</v>
      </c>
      <c r="AR1463" s="1">
        <f t="shared" ref="AR1463" si="13955">AH1463*AM1460+AJ1463*AM1463-AI1463*AN1460-AK1463*AN1463</f>
        <v>0</v>
      </c>
      <c r="AS1463" s="9">
        <f t="shared" ref="AS1463" si="13956">(AH1463*AN1460+AI1463*AM1460+AJ1463*AN1463+AK1463*AM1463)</f>
        <v>195.77514847915128</v>
      </c>
      <c r="AT1463" s="2">
        <f t="shared" ref="AT1463" si="13957">AH1463*AO1460+AJ1463*AO1463-AI1463*AP1460-AK1463*AP1463</f>
        <v>25.01649675090696</v>
      </c>
      <c r="AU1463" s="8">
        <f t="shared" ref="AU1463" si="13958">(AH1463*AP1460+AI1463*AO1460+AJ1463*AP1463+AK1463*AO1463)</f>
        <v>0</v>
      </c>
      <c r="AV1463" s="20"/>
      <c r="AW1463" s="1">
        <v>0</v>
      </c>
      <c r="AX1463" s="9">
        <v>0</v>
      </c>
      <c r="AY1463" s="2">
        <v>1</v>
      </c>
      <c r="AZ1463" s="8">
        <v>0</v>
      </c>
      <c r="BB1463" s="1">
        <f t="shared" ref="BB1463" si="13959">AR1463*AW1460+AT1463*AW1463-AS1463*AX1460-AU1463*AX1463</f>
        <v>0</v>
      </c>
      <c r="BC1463" s="9">
        <f t="shared" ref="BC1463" si="13960">(AR1463*AX1460+AS1463*AW1460+AT1463*AX1463+AU1463*AW1463)</f>
        <v>195.77514847915128</v>
      </c>
      <c r="BD1463" s="2">
        <f t="shared" ref="BD1463" si="13961">AR1463*AY1460+AT1463*AY1463-AS1463*AZ1460-AU1463*AZ1463</f>
        <v>98.116866565809033</v>
      </c>
      <c r="BE1463" s="8">
        <f t="shared" ref="BE1463" si="13962">(AR1463*AZ1460+AS1463*AY1460+AT1463*AZ1463+AU1463*AY1463)</f>
        <v>0</v>
      </c>
      <c r="BG1463" s="1">
        <v>0</v>
      </c>
      <c r="BH1463" s="9">
        <f t="shared" ref="BH1463" si="13963">$BH$9*$B1460</f>
        <v>3.4944799999999998</v>
      </c>
      <c r="BI1463" s="2">
        <v>1</v>
      </c>
      <c r="BJ1463" s="8">
        <v>0</v>
      </c>
      <c r="BK1463" s="20"/>
      <c r="BL1463" s="1">
        <f t="shared" ref="BL1463" si="13964">BB1463*BG1460+BD1463*BG1463-BC1463*BH1460-BE1463*BH1463</f>
        <v>0</v>
      </c>
      <c r="BM1463" s="9">
        <f t="shared" ref="BM1463" si="13965">(BB1463*BH1460+BC1463*BG1460+BD1463*BH1463+BE1463*BG1463)</f>
        <v>538.64257635603963</v>
      </c>
      <c r="BN1463" s="2">
        <f t="shared" ref="BN1463" si="13966">BB1463*BI1460+BD1463*BI1463-BC1463*BJ1460-BE1463*BJ1463</f>
        <v>98.116866565809033</v>
      </c>
      <c r="BO1463" s="8">
        <f t="shared" ref="BO1463" si="13967">(BB1463*BJ1460+BC1463*BI1460+BD1463*BJ1463+BE1463*BI1463)</f>
        <v>0</v>
      </c>
      <c r="BP1463" s="20"/>
      <c r="BQ1463" s="18">
        <f t="shared" ref="BQ1463:BQ1526" si="13968">1/$BR$9</f>
        <v>1</v>
      </c>
      <c r="BR1463" s="25">
        <v>0</v>
      </c>
      <c r="BS1463" s="19">
        <v>1</v>
      </c>
      <c r="BT1463" s="24">
        <v>0</v>
      </c>
      <c r="BV1463" s="1">
        <f t="shared" ref="BV1463" si="13969">BL1463*BQ1460+BN1463*BQ1463-BM1463*BR1460-BO1463*BR1463</f>
        <v>98.116866565809033</v>
      </c>
      <c r="BW1463" s="9">
        <f t="shared" ref="BW1463" si="13970">(BL1463*BR1460+BM1463*BQ1460+BN1463*BR1463+BO1463*BQ1463)</f>
        <v>538.64257635603963</v>
      </c>
      <c r="BX1463" s="2">
        <f t="shared" ref="BX1463" si="13971">BL1463*BS1460+BN1463*BS1463-BM1463*BT1460-BO1463*BT1463</f>
        <v>98.116866565809033</v>
      </c>
      <c r="BY1463" s="8">
        <f t="shared" ref="BY1463" si="13972">(BL1463*BT1460+BM1463*BS1460+BN1463*BT1463+BO1463*BS1463)</f>
        <v>0</v>
      </c>
      <c r="CA1463" s="56">
        <f t="shared" ref="CA1463" si="13973">(180/PI())*ATAN(-1*(BW1460+BW1463)/(BV1460+BV1463))</f>
        <v>-69.352751639068387</v>
      </c>
      <c r="CC1463" s="117">
        <f t="shared" ref="CC1463" si="13974">20*LOG(((1-(10^(CA1460/20)^2)*(1-((1-CC1460)/(1+CC1460))^2))^0.5))</f>
        <v>-2.9244646899017521E-5</v>
      </c>
      <c r="CD1463" s="13"/>
      <c r="CE1463" s="33"/>
      <c r="CF1463" s="33"/>
      <c r="CG1463" s="33"/>
      <c r="CH1463" s="33"/>
    </row>
    <row r="1464" spans="2:86" ht="18.600000000000001" customHeight="1"/>
    <row r="1465" spans="2:86" ht="18.600000000000001" customHeight="1" thickBot="1">
      <c r="E1465" s="6" t="s">
        <v>3</v>
      </c>
      <c r="J1465" s="6" t="s">
        <v>5</v>
      </c>
      <c r="O1465" s="6" t="s">
        <v>10</v>
      </c>
      <c r="T1465" s="6" t="s">
        <v>6</v>
      </c>
      <c r="Y1465" s="6" t="s">
        <v>11</v>
      </c>
      <c r="AD1465" s="6" t="s">
        <v>12</v>
      </c>
      <c r="AI1465" s="6" t="s">
        <v>13</v>
      </c>
      <c r="AN1465" s="6" t="s">
        <v>14</v>
      </c>
      <c r="AS1465" s="6" t="s">
        <v>15</v>
      </c>
      <c r="AX1465" s="6" t="s">
        <v>19</v>
      </c>
      <c r="BC1465" s="6" t="s">
        <v>17</v>
      </c>
      <c r="BH1465" s="6" t="s">
        <v>20</v>
      </c>
      <c r="BM1465" s="6" t="s">
        <v>18</v>
      </c>
      <c r="BQ1465" s="26" t="s">
        <v>16</v>
      </c>
      <c r="BR1465" s="26"/>
      <c r="BS1465" s="21"/>
      <c r="BT1465" s="21"/>
      <c r="BU1465" s="21"/>
      <c r="BV1465" s="21"/>
      <c r="BW1465" s="26" t="s">
        <v>21</v>
      </c>
      <c r="BX1465" s="21"/>
      <c r="BY1465" s="21"/>
    </row>
    <row r="1466" spans="2:86" ht="18.600000000000001" customHeight="1" thickBot="1">
      <c r="B1466" s="11"/>
      <c r="D1466" s="266" t="s">
        <v>113</v>
      </c>
      <c r="E1466" s="267"/>
      <c r="F1466" s="268" t="s">
        <v>114</v>
      </c>
      <c r="G1466" s="269"/>
      <c r="H1466" s="237"/>
      <c r="I1466" s="262" t="s">
        <v>0</v>
      </c>
      <c r="J1466" s="263"/>
      <c r="K1466" s="264" t="s">
        <v>1</v>
      </c>
      <c r="L1466" s="265"/>
      <c r="M1466" s="21"/>
      <c r="N1466" s="262" t="s">
        <v>115</v>
      </c>
      <c r="O1466" s="263"/>
      <c r="P1466" s="264" t="s">
        <v>116</v>
      </c>
      <c r="Q1466" s="265"/>
      <c r="R1466" s="21"/>
      <c r="S1466" s="266" t="s">
        <v>117</v>
      </c>
      <c r="T1466" s="267"/>
      <c r="U1466" s="268" t="s">
        <v>118</v>
      </c>
      <c r="V1466" s="269"/>
      <c r="W1466" s="20"/>
      <c r="X1466" s="262" t="s">
        <v>119</v>
      </c>
      <c r="Y1466" s="263"/>
      <c r="Z1466" s="264" t="s">
        <v>120</v>
      </c>
      <c r="AA1466" s="265"/>
      <c r="AB1466" s="20"/>
      <c r="AC1466" s="262" t="s">
        <v>121</v>
      </c>
      <c r="AD1466" s="263"/>
      <c r="AE1466" s="264" t="s">
        <v>7</v>
      </c>
      <c r="AF1466" s="265"/>
      <c r="AG1466" s="20"/>
      <c r="AH1466" s="262" t="s">
        <v>122</v>
      </c>
      <c r="AI1466" s="263"/>
      <c r="AJ1466" s="264" t="s">
        <v>123</v>
      </c>
      <c r="AK1466" s="265"/>
      <c r="AL1466" s="20"/>
      <c r="AM1466" s="266" t="s">
        <v>124</v>
      </c>
      <c r="AN1466" s="267"/>
      <c r="AO1466" s="268" t="s">
        <v>125</v>
      </c>
      <c r="AP1466" s="269"/>
      <c r="AQ1466" s="21"/>
      <c r="AR1466" s="262" t="s">
        <v>126</v>
      </c>
      <c r="AS1466" s="263"/>
      <c r="AT1466" s="264" t="s">
        <v>2</v>
      </c>
      <c r="AU1466" s="265"/>
      <c r="AV1466" s="41"/>
      <c r="AW1466" s="262" t="s">
        <v>127</v>
      </c>
      <c r="AX1466" s="263"/>
      <c r="AY1466" s="264" t="s">
        <v>128</v>
      </c>
      <c r="AZ1466" s="265"/>
      <c r="BA1466" s="20"/>
      <c r="BB1466" s="262" t="s">
        <v>129</v>
      </c>
      <c r="BC1466" s="263"/>
      <c r="BD1466" s="264" t="s">
        <v>130</v>
      </c>
      <c r="BE1466" s="265"/>
      <c r="BF1466" s="41"/>
      <c r="BG1466" s="266" t="s">
        <v>131</v>
      </c>
      <c r="BH1466" s="267"/>
      <c r="BI1466" s="268" t="s">
        <v>132</v>
      </c>
      <c r="BJ1466" s="269"/>
      <c r="BK1466" s="41"/>
      <c r="BL1466" s="262" t="s">
        <v>133</v>
      </c>
      <c r="BM1466" s="263"/>
      <c r="BN1466" s="264" t="s">
        <v>134</v>
      </c>
      <c r="BO1466" s="265"/>
      <c r="BP1466" s="41"/>
      <c r="BQ1466" s="262" t="s">
        <v>135</v>
      </c>
      <c r="BR1466" s="263"/>
      <c r="BS1466" s="264" t="s">
        <v>136</v>
      </c>
      <c r="BT1466" s="265"/>
      <c r="BU1466" s="20"/>
      <c r="BV1466" s="262" t="s">
        <v>137</v>
      </c>
      <c r="BW1466" s="263"/>
      <c r="BX1466" s="264" t="s">
        <v>138</v>
      </c>
      <c r="BY1466" s="265"/>
      <c r="CA1466" s="27" t="s">
        <v>8</v>
      </c>
      <c r="CC1466" s="113" t="s">
        <v>74</v>
      </c>
      <c r="CD1466" s="13"/>
      <c r="CE1466" s="33"/>
      <c r="CF1466" s="33"/>
      <c r="CG1466" s="33"/>
      <c r="CH1466" s="33"/>
    </row>
    <row r="1467" spans="2:86" ht="18.600000000000001" customHeight="1" thickTop="1" thickBot="1">
      <c r="B1467" s="37">
        <v>4.2</v>
      </c>
      <c r="D1467" s="1">
        <v>1</v>
      </c>
      <c r="E1467" s="7">
        <v>0</v>
      </c>
      <c r="F1467" s="2">
        <v>0</v>
      </c>
      <c r="G1467" s="8">
        <v>0</v>
      </c>
      <c r="I1467" s="1">
        <v>1</v>
      </c>
      <c r="J1467" s="9">
        <v>0</v>
      </c>
      <c r="K1467" s="2">
        <v>0</v>
      </c>
      <c r="L1467" s="8">
        <f t="shared" ref="L1467:L1530" si="13975">IF(0=(1-$J$9*$K$9*$B1467^2),10^18,$B1467*$K$9/(1-$J$9*$K$9*$B1467^2))</f>
        <v>-1.6257860297207196</v>
      </c>
      <c r="N1467" s="1">
        <f t="shared" ref="N1467" si="13976">D1467*I1467+F1467*I1470-E1467*J1467-G1467*J1470</f>
        <v>1</v>
      </c>
      <c r="O1467" s="9">
        <f t="shared" ref="O1467" si="13977">(D1467*J1467+E1467*I1467+F1467*J1470+G1467*I1470)</f>
        <v>0</v>
      </c>
      <c r="P1467" s="2">
        <f t="shared" ref="P1467" si="13978">D1467*K1467+F1467*K1470-E1467*L1467-G1467*L1470</f>
        <v>0</v>
      </c>
      <c r="Q1467" s="8">
        <f t="shared" ref="Q1467" si="13979">(D1467*L1467+E1467*K1467+F1467*L1470+G1467*K1470)</f>
        <v>-1.6257860297207196</v>
      </c>
      <c r="S1467" s="1">
        <v>1</v>
      </c>
      <c r="T1467" s="7">
        <v>0</v>
      </c>
      <c r="U1467" s="2">
        <v>0</v>
      </c>
      <c r="V1467" s="8">
        <v>0</v>
      </c>
      <c r="X1467" s="1">
        <f t="shared" ref="X1467" si="13980">N1467*S1467+P1467*S1470-O1467*T1467-Q1467*T1470</f>
        <v>11.319611792211081</v>
      </c>
      <c r="Y1467" s="9">
        <f t="shared" ref="Y1467" si="13981">(N1467*T1467+O1467*S1467+P1467*T1470+Q1467*S1470)</f>
        <v>0</v>
      </c>
      <c r="Z1467" s="2">
        <f t="shared" ref="Z1467" si="13982">N1467*U1467+P1467*U1470-O1467*V1467-Q1467*V1470</f>
        <v>0</v>
      </c>
      <c r="AA1467" s="8">
        <f t="shared" ref="AA1467" si="13983">(N1467*V1467+O1467*U1467+P1467*V1470+Q1467*U1470)</f>
        <v>-1.6257860297207196</v>
      </c>
      <c r="AB1467" s="20"/>
      <c r="AC1467" s="1">
        <v>1</v>
      </c>
      <c r="AD1467" s="9">
        <v>0</v>
      </c>
      <c r="AE1467" s="2">
        <v>0</v>
      </c>
      <c r="AF1467" s="8">
        <f t="shared" ref="AF1467:AF1530" si="13984">IF(0=(1-$AE$9*$AD$9*$B1467^2),10^18,$B1467*$AE$9/(1-$AE$9*$AD$9*$B1467^2))</f>
        <v>-0.25527531714952745</v>
      </c>
      <c r="AH1467" s="1">
        <f t="shared" ref="AH1467" si="13985">X1467*AC1467+Z1467*AC1470-Y1467*AD1467-AA1467*AD1470</f>
        <v>11.319611792211081</v>
      </c>
      <c r="AI1467" s="9">
        <f t="shared" ref="AI1467" si="13986">(X1467*AD1467+Y1467*AC1467+Z1467*AD1470+AA1467*AC1470)</f>
        <v>0</v>
      </c>
      <c r="AJ1467" s="2">
        <f t="shared" ref="AJ1467" si="13987">X1467*AE1467+Z1467*AE1470-Y1467*AF1467-AA1467*AF1470</f>
        <v>0</v>
      </c>
      <c r="AK1467" s="8">
        <f t="shared" ref="AK1467" si="13988">(X1467*AF1467+Y1467*AE1467+Z1467*AF1470+AA1467*AE1470)</f>
        <v>-4.5154035199869345</v>
      </c>
      <c r="AM1467" s="1">
        <v>1</v>
      </c>
      <c r="AN1467" s="7">
        <v>0</v>
      </c>
      <c r="AO1467" s="2">
        <v>0</v>
      </c>
      <c r="AP1467" s="8">
        <v>0</v>
      </c>
      <c r="AR1467" s="1">
        <f t="shared" ref="AR1467" si="13989">AH1467*AM1467+AJ1467*AM1470-AI1467*AN1467-AK1467*AN1470</f>
        <v>35.552698787136165</v>
      </c>
      <c r="AS1467" s="9">
        <f t="shared" ref="AS1467" si="13990">(AH1467*AN1467+AI1467*AM1467+AJ1467*AN1470+AK1467*AM1470)</f>
        <v>0</v>
      </c>
      <c r="AT1467" s="2">
        <f t="shared" ref="AT1467" si="13991">AH1467*AO1467+AJ1467*AO1470-AI1467*AP1467-AK1467*AP1470</f>
        <v>0</v>
      </c>
      <c r="AU1467" s="8">
        <f t="shared" ref="AU1467" si="13992">(AH1467*AP1467+AI1467*AO1467+AJ1467*AP1470+AK1467*AO1470)</f>
        <v>-4.5154035199869345</v>
      </c>
      <c r="AV1467" s="20"/>
      <c r="AW1467" s="1">
        <v>1</v>
      </c>
      <c r="AX1467" s="9">
        <v>0</v>
      </c>
      <c r="AY1467" s="2">
        <v>0</v>
      </c>
      <c r="AZ1467" s="8">
        <f t="shared" ref="AZ1467:AZ1530" si="13993">IF(0=(1-$AX$9*$AY$9*$B1467^2),10^18,$B1467*$AY$9/(1-$AX$9*$AY$9*$B1467^2))</f>
        <v>-0.37121839104356741</v>
      </c>
      <c r="BB1467" s="1">
        <f t="shared" ref="BB1467" si="13994">AR1467*AW1467+AT1467*AW1470-AS1467*AX1467-AU1467*AX1470</f>
        <v>35.552698787136165</v>
      </c>
      <c r="BC1467" s="9">
        <f t="shared" ref="BC1467" si="13995">(AR1467*AX1467+AS1467*AW1467+AT1467*AX1470+AU1467*AW1470)</f>
        <v>0</v>
      </c>
      <c r="BD1467" s="2">
        <f t="shared" ref="BD1467" si="13996">AR1467*AY1467+AT1467*AY1470-AS1467*AZ1467-AU1467*AZ1470</f>
        <v>0</v>
      </c>
      <c r="BE1467" s="8">
        <f t="shared" ref="BE1467" si="13997">(AR1467*AZ1467+AS1467*AY1467+AT1467*AZ1470+AU1467*AY1470)</f>
        <v>-17.713219161004211</v>
      </c>
      <c r="BG1467" s="1">
        <v>1</v>
      </c>
      <c r="BH1467" s="7">
        <v>0</v>
      </c>
      <c r="BI1467" s="2">
        <v>0</v>
      </c>
      <c r="BJ1467" s="8">
        <v>0</v>
      </c>
      <c r="BK1467" s="20"/>
      <c r="BL1467" s="1">
        <f t="shared" ref="BL1467" si="13998">BB1467*BG1467+BD1467*BG1470-BC1467*BH1467-BE1467*BH1470</f>
        <v>97.747353905254158</v>
      </c>
      <c r="BM1467" s="9">
        <f t="shared" ref="BM1467" si="13999">(BB1467*BH1467+BC1467*BG1467+BD1467*BH1470+BE1467*BG1470)</f>
        <v>0</v>
      </c>
      <c r="BN1467" s="2">
        <f t="shared" ref="BN1467" si="14000">BB1467*BI1467+BD1467*BI1470-BC1467*BJ1467-BE1467*BJ1470</f>
        <v>0</v>
      </c>
      <c r="BO1467" s="8">
        <f t="shared" ref="BO1467" si="14001">(BB1467*BJ1467+BC1467*BI1467+BD1467*BJ1470+BE1467*BI1470)</f>
        <v>-17.713219161004211</v>
      </c>
      <c r="BP1467" s="20"/>
      <c r="BQ1467" s="16">
        <v>1</v>
      </c>
      <c r="BR1467" s="23">
        <v>0</v>
      </c>
      <c r="BS1467" s="14">
        <v>0</v>
      </c>
      <c r="BT1467" s="22">
        <v>0</v>
      </c>
      <c r="BV1467" s="1">
        <f t="shared" ref="BV1467" si="14002">BL1467*BQ1467+BN1467*BQ1470-BM1467*BR1467-BO1467*BR1470</f>
        <v>97.747353905254158</v>
      </c>
      <c r="BW1467" s="9">
        <f t="shared" ref="BW1467" si="14003">(BL1467*BR1467+BM1467*BQ1467+BN1467*BR1470+BO1467*BQ1470)</f>
        <v>-17.713219161004211</v>
      </c>
      <c r="BX1467" s="2">
        <f t="shared" ref="BX1467" si="14004">BL1467*BS1467+BN1467*BS1470-BM1467*BT1467-BO1467*BT1470</f>
        <v>0</v>
      </c>
      <c r="BY1467" s="8">
        <f t="shared" ref="BY1467" si="14005">(BL1467*BT1467+BM1467*BS1467+BN1467*BT1470+BO1467*BS1470)</f>
        <v>-17.713219161004211</v>
      </c>
      <c r="CA1467" s="28">
        <f t="shared" ref="CA1467" si="14006">20*LOG(((1+$BR$9)/$BR$9)/((BV1467+BV1470)^2+(BW1467+BW1470)^2)^0.5)</f>
        <v>-48.897329811578174</v>
      </c>
      <c r="CC1467" s="114">
        <f t="shared" ref="CC1467" si="14007">((BV1467^2+BW1467^2)^0.5)/((BV1470^2+BW1470^2)^0.5)</f>
        <v>0.18123581831780075</v>
      </c>
      <c r="CD1467" s="13"/>
      <c r="CE1467" s="33"/>
      <c r="CF1467" s="33"/>
      <c r="CG1467" s="33"/>
      <c r="CH1467" s="33"/>
    </row>
    <row r="1468" spans="2:86" ht="18.600000000000001" customHeight="1" thickBot="1">
      <c r="D1468" s="3"/>
      <c r="G1468" s="4"/>
      <c r="I1468" s="3"/>
      <c r="L1468" s="4"/>
      <c r="N1468" s="3"/>
      <c r="Q1468" s="4"/>
      <c r="S1468" s="3"/>
      <c r="V1468" s="4"/>
      <c r="X1468" s="3"/>
      <c r="AA1468" s="4"/>
      <c r="AC1468" s="3"/>
      <c r="AF1468" s="4"/>
      <c r="AH1468" s="3"/>
      <c r="AK1468" s="4"/>
      <c r="AM1468" s="3"/>
      <c r="AP1468" s="4"/>
      <c r="AR1468" s="3"/>
      <c r="AU1468" s="4"/>
      <c r="AW1468" s="3"/>
      <c r="AZ1468" s="4"/>
      <c r="BB1468" s="3"/>
      <c r="BE1468" s="4"/>
      <c r="BG1468" s="3"/>
      <c r="BJ1468" s="4"/>
      <c r="BL1468" s="3"/>
      <c r="BO1468" s="4"/>
      <c r="BQ1468" s="16"/>
      <c r="BR1468" s="14"/>
      <c r="BS1468" s="14"/>
      <c r="BT1468" s="17"/>
      <c r="BV1468" s="3"/>
      <c r="BY1468" s="4"/>
      <c r="CC1468" s="115"/>
      <c r="CD1468" s="13"/>
      <c r="CE1468" s="33"/>
      <c r="CF1468" s="33"/>
      <c r="CG1468" s="33"/>
      <c r="CH1468" s="33"/>
    </row>
    <row r="1469" spans="2:86" ht="18.600000000000001" customHeight="1" thickBot="1">
      <c r="D1469" s="271" t="s">
        <v>141</v>
      </c>
      <c r="E1469" s="272"/>
      <c r="F1469" s="273" t="s">
        <v>142</v>
      </c>
      <c r="G1469" s="274"/>
      <c r="H1469" s="237"/>
      <c r="I1469" s="271" t="s">
        <v>143</v>
      </c>
      <c r="J1469" s="272"/>
      <c r="K1469" s="273" t="s">
        <v>144</v>
      </c>
      <c r="L1469" s="274"/>
      <c r="N1469" s="262" t="s">
        <v>145</v>
      </c>
      <c r="O1469" s="263"/>
      <c r="P1469" s="264" t="s">
        <v>146</v>
      </c>
      <c r="Q1469" s="265"/>
      <c r="S1469" s="271" t="s">
        <v>147</v>
      </c>
      <c r="T1469" s="272"/>
      <c r="U1469" s="273" t="s">
        <v>148</v>
      </c>
      <c r="V1469" s="274"/>
      <c r="W1469" s="20"/>
      <c r="X1469" s="262" t="s">
        <v>149</v>
      </c>
      <c r="Y1469" s="263"/>
      <c r="Z1469" s="264" t="s">
        <v>150</v>
      </c>
      <c r="AA1469" s="265"/>
      <c r="AB1469" s="20"/>
      <c r="AC1469" s="271" t="s">
        <v>151</v>
      </c>
      <c r="AD1469" s="272"/>
      <c r="AE1469" s="273" t="s">
        <v>152</v>
      </c>
      <c r="AF1469" s="274"/>
      <c r="AG1469" s="20"/>
      <c r="AH1469" s="262" t="s">
        <v>153</v>
      </c>
      <c r="AI1469" s="263"/>
      <c r="AJ1469" s="264" t="s">
        <v>154</v>
      </c>
      <c r="AK1469" s="265"/>
      <c r="AL1469" s="20"/>
      <c r="AM1469" s="271" t="s">
        <v>155</v>
      </c>
      <c r="AN1469" s="272"/>
      <c r="AO1469" s="273" t="s">
        <v>156</v>
      </c>
      <c r="AP1469" s="274"/>
      <c r="AR1469" s="262" t="s">
        <v>157</v>
      </c>
      <c r="AS1469" s="263"/>
      <c r="AT1469" s="264" t="s">
        <v>158</v>
      </c>
      <c r="AU1469" s="265"/>
      <c r="AV1469" s="41"/>
      <c r="AW1469" s="271" t="s">
        <v>159</v>
      </c>
      <c r="AX1469" s="272"/>
      <c r="AY1469" s="273" t="s">
        <v>160</v>
      </c>
      <c r="AZ1469" s="274"/>
      <c r="BA1469" s="20"/>
      <c r="BB1469" s="262" t="s">
        <v>161</v>
      </c>
      <c r="BC1469" s="263"/>
      <c r="BD1469" s="264" t="s">
        <v>162</v>
      </c>
      <c r="BE1469" s="265"/>
      <c r="BF1469" s="41"/>
      <c r="BG1469" s="271" t="s">
        <v>163</v>
      </c>
      <c r="BH1469" s="272"/>
      <c r="BI1469" s="273" t="s">
        <v>164</v>
      </c>
      <c r="BJ1469" s="274"/>
      <c r="BK1469" s="41"/>
      <c r="BL1469" s="262" t="s">
        <v>165</v>
      </c>
      <c r="BM1469" s="263"/>
      <c r="BN1469" s="264" t="s">
        <v>166</v>
      </c>
      <c r="BO1469" s="265"/>
      <c r="BP1469" s="41"/>
      <c r="BQ1469" s="271" t="s">
        <v>167</v>
      </c>
      <c r="BR1469" s="272"/>
      <c r="BS1469" s="273" t="s">
        <v>168</v>
      </c>
      <c r="BT1469" s="274"/>
      <c r="BU1469" s="20"/>
      <c r="BV1469" s="262" t="s">
        <v>169</v>
      </c>
      <c r="BW1469" s="263"/>
      <c r="BX1469" s="264" t="s">
        <v>170</v>
      </c>
      <c r="BY1469" s="265"/>
      <c r="CA1469" s="55" t="s">
        <v>35</v>
      </c>
      <c r="CC1469" s="116" t="s">
        <v>75</v>
      </c>
      <c r="CD1469" s="13"/>
      <c r="CE1469" s="33"/>
      <c r="CF1469" s="33"/>
      <c r="CG1469" s="33"/>
      <c r="CH1469" s="33"/>
    </row>
    <row r="1470" spans="2:86" ht="18.600000000000001" customHeight="1" thickTop="1" thickBot="1">
      <c r="D1470" s="1">
        <v>0</v>
      </c>
      <c r="E1470" s="9">
        <f t="shared" ref="E1470" si="14008">$E$9*$B1467</f>
        <v>4.9425600000000003</v>
      </c>
      <c r="F1470" s="2">
        <v>1</v>
      </c>
      <c r="G1470" s="8">
        <v>0</v>
      </c>
      <c r="I1470" s="1">
        <v>0</v>
      </c>
      <c r="J1470" s="9">
        <v>0</v>
      </c>
      <c r="K1470" s="2">
        <v>1</v>
      </c>
      <c r="L1470" s="8">
        <v>0</v>
      </c>
      <c r="N1470" s="1">
        <f t="shared" ref="N1470" si="14009">D1470*I1467+F1470*I1470-E1470*J1467-G1470*J1470</f>
        <v>0</v>
      </c>
      <c r="O1470" s="9">
        <f t="shared" ref="O1470" si="14010">(D1470*J1467+E1470*I1467+F1470*J1470+G1470*I1470)</f>
        <v>4.9425600000000003</v>
      </c>
      <c r="P1470" s="2">
        <f t="shared" ref="P1470" si="14011">D1470*K1467+F1470*K1470-E1470*L1467-G1470*L1470</f>
        <v>9.0355449990564409</v>
      </c>
      <c r="Q1470" s="8">
        <f t="shared" ref="Q1470" si="14012">(D1470*L1467+E1470*K1467+F1470*L1470+G1470*K1470)</f>
        <v>0</v>
      </c>
      <c r="S1470" s="1">
        <v>0</v>
      </c>
      <c r="T1470" s="9">
        <f t="shared" ref="T1470" si="14013">$T$9*$B1467</f>
        <v>6.3474600000000008</v>
      </c>
      <c r="U1470" s="2">
        <v>1</v>
      </c>
      <c r="V1470" s="8">
        <v>0</v>
      </c>
      <c r="X1470" s="1">
        <f t="shared" ref="X1470" si="14014">N1470*S1467+P1470*S1470-O1470*T1467-Q1470*T1470</f>
        <v>0</v>
      </c>
      <c r="Y1470" s="9">
        <f t="shared" ref="Y1470" si="14015">(N1470*T1467+O1470*S1467+P1470*T1470+Q1470*S1470)</f>
        <v>62.295320459710801</v>
      </c>
      <c r="Z1470" s="2">
        <f t="shared" ref="Z1470" si="14016">N1470*U1467+P1470*U1470-O1470*V1467-Q1470*V1470</f>
        <v>9.0355449990564409</v>
      </c>
      <c r="AA1470" s="8">
        <f t="shared" ref="AA1470" si="14017">(N1470*V1467+O1470*U1467+P1470*V1470+Q1470*U1470)</f>
        <v>0</v>
      </c>
      <c r="AB1470" s="20"/>
      <c r="AC1470" s="1">
        <v>0</v>
      </c>
      <c r="AD1470" s="9">
        <v>0</v>
      </c>
      <c r="AE1470" s="2">
        <v>1</v>
      </c>
      <c r="AF1470" s="8">
        <v>0</v>
      </c>
      <c r="AH1470" s="1">
        <f t="shared" ref="AH1470" si="14018">X1470*AC1467+Z1470*AC1470-Y1470*AD1467-AA1470*AD1470</f>
        <v>0</v>
      </c>
      <c r="AI1470" s="9">
        <f t="shared" ref="AI1470" si="14019">(X1470*AD1467+Y1470*AC1467+Z1470*AD1470+AA1470*AC1470)</f>
        <v>62.295320459710801</v>
      </c>
      <c r="AJ1470" s="2">
        <f t="shared" ref="AJ1470" si="14020">X1470*AE1467+Z1470*AE1470-Y1470*AF1467-AA1470*AF1470</f>
        <v>24.93800268634056</v>
      </c>
      <c r="AK1470" s="8">
        <f t="shared" ref="AK1470" si="14021">(X1470*AF1467+Y1470*AE1467+Z1470*AF1470+AA1470*AE1470)</f>
        <v>0</v>
      </c>
      <c r="AM1470" s="1">
        <v>0</v>
      </c>
      <c r="AN1470" s="9">
        <f t="shared" ref="AN1470" si="14022">$AN$9*$B1467</f>
        <v>5.3667600000000002</v>
      </c>
      <c r="AO1470" s="2">
        <v>1</v>
      </c>
      <c r="AP1470" s="8">
        <v>0</v>
      </c>
      <c r="AR1470" s="1">
        <f t="shared" ref="AR1470" si="14023">AH1470*AM1467+AJ1470*AM1470-AI1470*AN1467-AK1470*AN1470</f>
        <v>0</v>
      </c>
      <c r="AS1470" s="9">
        <f t="shared" ref="AS1470" si="14024">(AH1470*AN1467+AI1470*AM1467+AJ1470*AN1470+AK1470*AM1470)</f>
        <v>196.13159575665588</v>
      </c>
      <c r="AT1470" s="2">
        <f t="shared" ref="AT1470" si="14025">AH1470*AO1467+AJ1470*AO1470-AI1470*AP1467-AK1470*AP1470</f>
        <v>24.93800268634056</v>
      </c>
      <c r="AU1470" s="8">
        <f t="shared" ref="AU1470" si="14026">(AH1470*AP1467+AI1470*AO1467+AJ1470*AP1470+AK1470*AO1470)</f>
        <v>0</v>
      </c>
      <c r="AV1470" s="20"/>
      <c r="AW1470" s="1">
        <v>0</v>
      </c>
      <c r="AX1470" s="9">
        <v>0</v>
      </c>
      <c r="AY1470" s="2">
        <v>1</v>
      </c>
      <c r="AZ1470" s="8">
        <v>0</v>
      </c>
      <c r="BB1470" s="1">
        <f t="shared" ref="BB1470" si="14027">AR1470*AW1467+AT1470*AW1470-AS1470*AX1467-AU1470*AX1470</f>
        <v>0</v>
      </c>
      <c r="BC1470" s="9">
        <f t="shared" ref="BC1470" si="14028">(AR1470*AX1467+AS1470*AW1467+AT1470*AX1470+AU1470*AW1470)</f>
        <v>196.13159575665588</v>
      </c>
      <c r="BD1470" s="2">
        <f t="shared" ref="BD1470" si="14029">AR1470*AY1467+AT1470*AY1470-AS1470*AZ1467-AU1470*AZ1470</f>
        <v>97.74565809593372</v>
      </c>
      <c r="BE1470" s="8">
        <f t="shared" ref="BE1470" si="14030">(AR1470*AZ1467+AS1470*AY1467+AT1470*AZ1470+AU1470*AY1470)</f>
        <v>0</v>
      </c>
      <c r="BG1470" s="1">
        <v>0</v>
      </c>
      <c r="BH1470" s="9">
        <f t="shared" ref="BH1470" si="14031">$BH$9*$B1467</f>
        <v>3.5112000000000001</v>
      </c>
      <c r="BI1470" s="2">
        <v>1</v>
      </c>
      <c r="BJ1470" s="8">
        <v>0</v>
      </c>
      <c r="BK1470" s="20"/>
      <c r="BL1470" s="1">
        <f t="shared" ref="BL1470" si="14032">BB1470*BG1467+BD1470*BG1470-BC1470*BH1467-BE1470*BH1470</f>
        <v>0</v>
      </c>
      <c r="BM1470" s="9">
        <f t="shared" ref="BM1470" si="14033">(BB1470*BH1467+BC1470*BG1467+BD1470*BH1470+BE1470*BG1470)</f>
        <v>539.33615046309842</v>
      </c>
      <c r="BN1470" s="2">
        <f t="shared" ref="BN1470" si="14034">BB1470*BI1467+BD1470*BI1470-BC1470*BJ1467-BE1470*BJ1470</f>
        <v>97.74565809593372</v>
      </c>
      <c r="BO1470" s="8">
        <f t="shared" ref="BO1470" si="14035">(BB1470*BJ1467+BC1470*BI1467+BD1470*BJ1470+BE1470*BI1470)</f>
        <v>0</v>
      </c>
      <c r="BP1470" s="20"/>
      <c r="BQ1470" s="18">
        <f t="shared" ref="BQ1470:BQ1533" si="14036">1/$BR$9</f>
        <v>1</v>
      </c>
      <c r="BR1470" s="25">
        <v>0</v>
      </c>
      <c r="BS1470" s="19">
        <v>1</v>
      </c>
      <c r="BT1470" s="24">
        <v>0</v>
      </c>
      <c r="BV1470" s="1">
        <f t="shared" ref="BV1470" si="14037">BL1470*BQ1467+BN1470*BQ1470-BM1470*BR1467-BO1470*BR1470</f>
        <v>97.74565809593372</v>
      </c>
      <c r="BW1470" s="9">
        <f t="shared" ref="BW1470" si="14038">(BL1470*BR1467+BM1470*BQ1467+BN1470*BR1470+BO1470*BQ1470)</f>
        <v>539.33615046309842</v>
      </c>
      <c r="BX1470" s="2">
        <f t="shared" ref="BX1470" si="14039">BL1470*BS1467+BN1470*BS1470-BM1470*BT1467-BO1470*BT1470</f>
        <v>97.74565809593372</v>
      </c>
      <c r="BY1470" s="8">
        <f t="shared" ref="BY1470" si="14040">(BL1470*BT1467+BM1470*BS1467+BN1470*BT1470+BO1470*BS1470)</f>
        <v>0</v>
      </c>
      <c r="CA1470" s="56">
        <f t="shared" ref="CA1470" si="14041">(180/PI())*ATAN(-1*(BW1467+BW1470)/(BV1467+BV1470))</f>
        <v>-69.455086559749745</v>
      </c>
      <c r="CC1470" s="117">
        <f t="shared" ref="CC1470" si="14042">20*LOG(((1-(10^(CA1467/20)^2)*(1-((1-CC1467)/(1+CC1467))^2))^0.5))</f>
        <v>-2.9085972813958597E-5</v>
      </c>
      <c r="CD1470" s="13"/>
      <c r="CE1470" s="33"/>
      <c r="CF1470" s="33"/>
      <c r="CG1470" s="33"/>
      <c r="CH1470" s="33"/>
    </row>
    <row r="1471" spans="2:86" ht="18.600000000000001" customHeight="1"/>
    <row r="1472" spans="2:86" ht="18.600000000000001" customHeight="1" thickBot="1">
      <c r="E1472" s="6" t="s">
        <v>3</v>
      </c>
      <c r="J1472" s="6" t="s">
        <v>5</v>
      </c>
      <c r="O1472" s="6" t="s">
        <v>10</v>
      </c>
      <c r="T1472" s="6" t="s">
        <v>6</v>
      </c>
      <c r="Y1472" s="6" t="s">
        <v>11</v>
      </c>
      <c r="AD1472" s="6" t="s">
        <v>12</v>
      </c>
      <c r="AI1472" s="6" t="s">
        <v>13</v>
      </c>
      <c r="AN1472" s="6" t="s">
        <v>14</v>
      </c>
      <c r="AS1472" s="6" t="s">
        <v>15</v>
      </c>
      <c r="AX1472" s="6" t="s">
        <v>19</v>
      </c>
      <c r="BC1472" s="6" t="s">
        <v>17</v>
      </c>
      <c r="BH1472" s="6" t="s">
        <v>20</v>
      </c>
      <c r="BM1472" s="6" t="s">
        <v>18</v>
      </c>
      <c r="BQ1472" s="26" t="s">
        <v>16</v>
      </c>
      <c r="BR1472" s="26"/>
      <c r="BS1472" s="21"/>
      <c r="BT1472" s="21"/>
      <c r="BU1472" s="21"/>
      <c r="BV1472" s="21"/>
      <c r="BW1472" s="26" t="s">
        <v>21</v>
      </c>
      <c r="BX1472" s="21"/>
      <c r="BY1472" s="21"/>
    </row>
    <row r="1473" spans="2:86" ht="18.600000000000001" customHeight="1" thickBot="1">
      <c r="B1473" s="11"/>
      <c r="D1473" s="266" t="s">
        <v>113</v>
      </c>
      <c r="E1473" s="267"/>
      <c r="F1473" s="268" t="s">
        <v>114</v>
      </c>
      <c r="G1473" s="269"/>
      <c r="H1473" s="237"/>
      <c r="I1473" s="262" t="s">
        <v>0</v>
      </c>
      <c r="J1473" s="263"/>
      <c r="K1473" s="264" t="s">
        <v>1</v>
      </c>
      <c r="L1473" s="265"/>
      <c r="M1473" s="21"/>
      <c r="N1473" s="262" t="s">
        <v>115</v>
      </c>
      <c r="O1473" s="263"/>
      <c r="P1473" s="264" t="s">
        <v>116</v>
      </c>
      <c r="Q1473" s="265"/>
      <c r="R1473" s="21"/>
      <c r="S1473" s="266" t="s">
        <v>117</v>
      </c>
      <c r="T1473" s="267"/>
      <c r="U1473" s="268" t="s">
        <v>118</v>
      </c>
      <c r="V1473" s="269"/>
      <c r="W1473" s="20"/>
      <c r="X1473" s="262" t="s">
        <v>119</v>
      </c>
      <c r="Y1473" s="263"/>
      <c r="Z1473" s="264" t="s">
        <v>120</v>
      </c>
      <c r="AA1473" s="265"/>
      <c r="AB1473" s="20"/>
      <c r="AC1473" s="262" t="s">
        <v>121</v>
      </c>
      <c r="AD1473" s="263"/>
      <c r="AE1473" s="264" t="s">
        <v>7</v>
      </c>
      <c r="AF1473" s="265"/>
      <c r="AG1473" s="20"/>
      <c r="AH1473" s="262" t="s">
        <v>122</v>
      </c>
      <c r="AI1473" s="263"/>
      <c r="AJ1473" s="264" t="s">
        <v>123</v>
      </c>
      <c r="AK1473" s="265"/>
      <c r="AL1473" s="20"/>
      <c r="AM1473" s="266" t="s">
        <v>124</v>
      </c>
      <c r="AN1473" s="267"/>
      <c r="AO1473" s="268" t="s">
        <v>125</v>
      </c>
      <c r="AP1473" s="269"/>
      <c r="AQ1473" s="21"/>
      <c r="AR1473" s="262" t="s">
        <v>126</v>
      </c>
      <c r="AS1473" s="263"/>
      <c r="AT1473" s="264" t="s">
        <v>2</v>
      </c>
      <c r="AU1473" s="265"/>
      <c r="AV1473" s="41"/>
      <c r="AW1473" s="262" t="s">
        <v>127</v>
      </c>
      <c r="AX1473" s="263"/>
      <c r="AY1473" s="264" t="s">
        <v>128</v>
      </c>
      <c r="AZ1473" s="265"/>
      <c r="BA1473" s="20"/>
      <c r="BB1473" s="262" t="s">
        <v>129</v>
      </c>
      <c r="BC1473" s="263"/>
      <c r="BD1473" s="264" t="s">
        <v>130</v>
      </c>
      <c r="BE1473" s="265"/>
      <c r="BF1473" s="41"/>
      <c r="BG1473" s="266" t="s">
        <v>131</v>
      </c>
      <c r="BH1473" s="267"/>
      <c r="BI1473" s="268" t="s">
        <v>132</v>
      </c>
      <c r="BJ1473" s="269"/>
      <c r="BK1473" s="41"/>
      <c r="BL1473" s="262" t="s">
        <v>133</v>
      </c>
      <c r="BM1473" s="263"/>
      <c r="BN1473" s="264" t="s">
        <v>134</v>
      </c>
      <c r="BO1473" s="265"/>
      <c r="BP1473" s="41"/>
      <c r="BQ1473" s="262" t="s">
        <v>135</v>
      </c>
      <c r="BR1473" s="263"/>
      <c r="BS1473" s="264" t="s">
        <v>136</v>
      </c>
      <c r="BT1473" s="265"/>
      <c r="BU1473" s="20"/>
      <c r="BV1473" s="262" t="s">
        <v>137</v>
      </c>
      <c r="BW1473" s="263"/>
      <c r="BX1473" s="264" t="s">
        <v>138</v>
      </c>
      <c r="BY1473" s="265"/>
      <c r="CA1473" s="27" t="s">
        <v>8</v>
      </c>
      <c r="CC1473" s="113" t="s">
        <v>74</v>
      </c>
      <c r="CD1473" s="13"/>
      <c r="CE1473" s="33"/>
      <c r="CF1473" s="33"/>
      <c r="CG1473" s="33"/>
      <c r="CH1473" s="33"/>
    </row>
    <row r="1474" spans="2:86" ht="18.600000000000001" customHeight="1" thickTop="1" thickBot="1">
      <c r="B1474" s="37">
        <v>4.22</v>
      </c>
      <c r="D1474" s="1">
        <v>1</v>
      </c>
      <c r="E1474" s="7">
        <v>0</v>
      </c>
      <c r="F1474" s="2">
        <v>0</v>
      </c>
      <c r="G1474" s="8">
        <v>0</v>
      </c>
      <c r="I1474" s="1">
        <v>1</v>
      </c>
      <c r="J1474" s="9">
        <v>0</v>
      </c>
      <c r="K1474" s="2">
        <v>0</v>
      </c>
      <c r="L1474" s="8">
        <f t="shared" ref="L1474:L1537" si="14043">IF(0=(1-$J$9*$K$9*$B1474^2),10^18,$B1474*$K$9/(1-$J$9*$K$9*$B1474^2))</f>
        <v>-1.613138412552366</v>
      </c>
      <c r="N1474" s="1">
        <f t="shared" ref="N1474" si="14044">D1474*I1474+F1474*I1477-E1474*J1474-G1474*J1477</f>
        <v>1</v>
      </c>
      <c r="O1474" s="9">
        <f t="shared" ref="O1474" si="14045">(D1474*J1474+E1474*I1474+F1474*J1477+G1474*I1477)</f>
        <v>0</v>
      </c>
      <c r="P1474" s="2">
        <f t="shared" ref="P1474" si="14046">D1474*K1474+F1474*K1477-E1474*L1474-G1474*L1477</f>
        <v>0</v>
      </c>
      <c r="Q1474" s="8">
        <f t="shared" ref="Q1474" si="14047">(D1474*L1474+E1474*K1474+F1474*L1477+G1474*K1477)</f>
        <v>-1.613138412552366</v>
      </c>
      <c r="S1474" s="1">
        <v>1</v>
      </c>
      <c r="T1474" s="7">
        <v>0</v>
      </c>
      <c r="U1474" s="2">
        <v>0</v>
      </c>
      <c r="V1474" s="8">
        <v>0</v>
      </c>
      <c r="X1474" s="1">
        <f t="shared" ref="X1474" si="14048">N1474*S1474+P1474*S1477-O1474*T1474-Q1474*T1477</f>
        <v>11.288090269797449</v>
      </c>
      <c r="Y1474" s="9">
        <f t="shared" ref="Y1474" si="14049">(N1474*T1474+O1474*S1474+P1474*T1477+Q1474*S1477)</f>
        <v>0</v>
      </c>
      <c r="Z1474" s="2">
        <f t="shared" ref="Z1474" si="14050">N1474*U1474+P1474*U1477-O1474*V1474-Q1474*V1477</f>
        <v>0</v>
      </c>
      <c r="AA1474" s="8">
        <f t="shared" ref="AA1474" si="14051">(N1474*V1474+O1474*U1474+P1474*V1477+Q1474*U1477)</f>
        <v>-1.613138412552366</v>
      </c>
      <c r="AB1474" s="20"/>
      <c r="AC1474" s="1">
        <v>1</v>
      </c>
      <c r="AD1474" s="9">
        <v>0</v>
      </c>
      <c r="AE1474" s="2">
        <v>0</v>
      </c>
      <c r="AF1474" s="8">
        <f t="shared" ref="AF1474:AF1537" si="14052">IF(0=(1-$AE$9*$AD$9*$B1474^2),10^18,$B1474*$AE$9/(1-$AE$9*$AD$9*$B1474^2))</f>
        <v>-0.25386395176249843</v>
      </c>
      <c r="AH1474" s="1">
        <f t="shared" ref="AH1474" si="14053">X1474*AC1474+Z1474*AC1477-Y1474*AD1474-AA1474*AD1477</f>
        <v>11.288090269797449</v>
      </c>
      <c r="AI1474" s="9">
        <f t="shared" ref="AI1474" si="14054">(X1474*AD1474+Y1474*AC1474+Z1474*AD1477+AA1474*AC1477)</f>
        <v>0</v>
      </c>
      <c r="AJ1474" s="2">
        <f t="shared" ref="AJ1474" si="14055">X1474*AE1474+Z1474*AE1477-Y1474*AF1474-AA1474*AF1477</f>
        <v>0</v>
      </c>
      <c r="AK1474" s="8">
        <f t="shared" ref="AK1474" si="14056">(X1474*AF1474+Y1474*AE1474+Z1474*AF1477+AA1474*AE1477)</f>
        <v>-4.4787776162949537</v>
      </c>
      <c r="AM1474" s="1">
        <v>1</v>
      </c>
      <c r="AN1474" s="7">
        <v>0</v>
      </c>
      <c r="AO1474" s="2">
        <v>0</v>
      </c>
      <c r="AP1474" s="8">
        <v>0</v>
      </c>
      <c r="AR1474" s="1">
        <f t="shared" ref="AR1474" si="14057">AH1474*AM1474+AJ1474*AM1477-AI1474*AN1474-AK1474*AN1477</f>
        <v>35.43907447058659</v>
      </c>
      <c r="AS1474" s="9">
        <f t="shared" ref="AS1474" si="14058">(AH1474*AN1474+AI1474*AM1474+AJ1474*AN1477+AK1474*AM1477)</f>
        <v>0</v>
      </c>
      <c r="AT1474" s="2">
        <f t="shared" ref="AT1474" si="14059">AH1474*AO1474+AJ1474*AO1477-AI1474*AP1474-AK1474*AP1477</f>
        <v>0</v>
      </c>
      <c r="AU1474" s="8">
        <f t="shared" ref="AU1474" si="14060">(AH1474*AP1474+AI1474*AO1474+AJ1474*AP1477+AK1474*AO1477)</f>
        <v>-4.4787776162949537</v>
      </c>
      <c r="AV1474" s="20"/>
      <c r="AW1474" s="1">
        <v>1</v>
      </c>
      <c r="AX1474" s="9">
        <v>0</v>
      </c>
      <c r="AY1474" s="2">
        <v>0</v>
      </c>
      <c r="AZ1474" s="8">
        <f t="shared" ref="AZ1474:AZ1537" si="14061">IF(0=(1-$AX$9*$AY$9*$B1474^2),10^18,$B1474*$AY$9/(1-$AX$9*$AY$9*$B1474^2))</f>
        <v>-0.36907429386870266</v>
      </c>
      <c r="BB1474" s="1">
        <f t="shared" ref="BB1474" si="14062">AR1474*AW1474+AT1474*AW1477-AS1474*AX1474-AU1474*AX1477</f>
        <v>35.43907447058659</v>
      </c>
      <c r="BC1474" s="9">
        <f t="shared" ref="BC1474" si="14063">(AR1474*AX1474+AS1474*AW1474+AT1474*AX1477+AU1474*AW1477)</f>
        <v>0</v>
      </c>
      <c r="BD1474" s="2">
        <f t="shared" ref="BD1474" si="14064">AR1474*AY1474+AT1474*AY1477-AS1474*AZ1474-AU1474*AZ1477</f>
        <v>0</v>
      </c>
      <c r="BE1474" s="8">
        <f t="shared" ref="BE1474" si="14065">(AR1474*AZ1474+AS1474*AY1474+AT1474*AZ1477+AU1474*AY1477)</f>
        <v>-17.558429001887067</v>
      </c>
      <c r="BG1474" s="1">
        <v>1</v>
      </c>
      <c r="BH1474" s="7">
        <v>0</v>
      </c>
      <c r="BI1474" s="2">
        <v>0</v>
      </c>
      <c r="BJ1474" s="8">
        <v>0</v>
      </c>
      <c r="BK1474" s="20"/>
      <c r="BL1474" s="1">
        <f t="shared" ref="BL1474" si="14066">BB1474*BG1474+BD1474*BG1477-BC1474*BH1474-BE1474*BH1477</f>
        <v>97.383807314923999</v>
      </c>
      <c r="BM1474" s="9">
        <f t="shared" ref="BM1474" si="14067">(BB1474*BH1474+BC1474*BG1474+BD1474*BH1477+BE1474*BG1477)</f>
        <v>0</v>
      </c>
      <c r="BN1474" s="2">
        <f t="shared" ref="BN1474" si="14068">BB1474*BI1474+BD1474*BI1477-BC1474*BJ1474-BE1474*BJ1477</f>
        <v>0</v>
      </c>
      <c r="BO1474" s="8">
        <f t="shared" ref="BO1474" si="14069">(BB1474*BJ1474+BC1474*BI1474+BD1474*BJ1477+BE1474*BI1477)</f>
        <v>-17.558429001887067</v>
      </c>
      <c r="BP1474" s="20"/>
      <c r="BQ1474" s="16">
        <v>1</v>
      </c>
      <c r="BR1474" s="23">
        <v>0</v>
      </c>
      <c r="BS1474" s="14">
        <v>0</v>
      </c>
      <c r="BT1474" s="22">
        <v>0</v>
      </c>
      <c r="BV1474" s="1">
        <f t="shared" ref="BV1474" si="14070">BL1474*BQ1474+BN1474*BQ1477-BM1474*BR1474-BO1474*BR1477</f>
        <v>97.383807314923999</v>
      </c>
      <c r="BW1474" s="9">
        <f t="shared" ref="BW1474" si="14071">(BL1474*BR1474+BM1474*BQ1474+BN1474*BR1477+BO1474*BQ1477)</f>
        <v>-17.558429001887067</v>
      </c>
      <c r="BX1474" s="2">
        <f t="shared" ref="BX1474" si="14072">BL1474*BS1474+BN1474*BS1477-BM1474*BT1474-BO1474*BT1477</f>
        <v>0</v>
      </c>
      <c r="BY1474" s="8">
        <f t="shared" ref="BY1474" si="14073">(BL1474*BT1474+BM1474*BS1474+BN1474*BT1477+BO1474*BS1477)</f>
        <v>-17.558429001887067</v>
      </c>
      <c r="CA1474" s="28">
        <f t="shared" ref="CA1474" si="14074">20*LOG(((1+$BR$9)/$BR$9)/((BV1474+BV1477)^2+(BW1474+BW1477)^2)^0.5)</f>
        <v>-48.906053210033129</v>
      </c>
      <c r="CC1474" s="114">
        <f t="shared" ref="CC1474" si="14075">((BV1474^2+BW1474^2)^0.5)/((BV1477^2+BW1477^2)^0.5)</f>
        <v>0.18032286019998628</v>
      </c>
      <c r="CD1474" s="13"/>
      <c r="CE1474" s="33"/>
      <c r="CF1474" s="33"/>
      <c r="CG1474" s="33"/>
      <c r="CH1474" s="33"/>
    </row>
    <row r="1475" spans="2:86" ht="18.600000000000001" customHeight="1" thickBot="1">
      <c r="D1475" s="3"/>
      <c r="G1475" s="4"/>
      <c r="I1475" s="3"/>
      <c r="L1475" s="4"/>
      <c r="N1475" s="3"/>
      <c r="Q1475" s="4"/>
      <c r="S1475" s="3"/>
      <c r="V1475" s="4"/>
      <c r="X1475" s="3"/>
      <c r="AA1475" s="4"/>
      <c r="AC1475" s="3"/>
      <c r="AF1475" s="4"/>
      <c r="AH1475" s="3"/>
      <c r="AK1475" s="4"/>
      <c r="AM1475" s="3"/>
      <c r="AP1475" s="4"/>
      <c r="AR1475" s="3"/>
      <c r="AU1475" s="4"/>
      <c r="AW1475" s="3"/>
      <c r="AZ1475" s="4"/>
      <c r="BB1475" s="3"/>
      <c r="BE1475" s="4"/>
      <c r="BG1475" s="3"/>
      <c r="BJ1475" s="4"/>
      <c r="BL1475" s="3"/>
      <c r="BO1475" s="4"/>
      <c r="BQ1475" s="16"/>
      <c r="BR1475" s="14"/>
      <c r="BS1475" s="14"/>
      <c r="BT1475" s="17"/>
      <c r="BV1475" s="3"/>
      <c r="BY1475" s="4"/>
      <c r="CC1475" s="115"/>
      <c r="CD1475" s="13"/>
      <c r="CE1475" s="33"/>
      <c r="CF1475" s="33"/>
      <c r="CG1475" s="33"/>
      <c r="CH1475" s="33"/>
    </row>
    <row r="1476" spans="2:86" ht="18.600000000000001" customHeight="1" thickBot="1">
      <c r="D1476" s="271" t="s">
        <v>141</v>
      </c>
      <c r="E1476" s="272"/>
      <c r="F1476" s="273" t="s">
        <v>142</v>
      </c>
      <c r="G1476" s="274"/>
      <c r="H1476" s="237"/>
      <c r="I1476" s="271" t="s">
        <v>143</v>
      </c>
      <c r="J1476" s="272"/>
      <c r="K1476" s="273" t="s">
        <v>144</v>
      </c>
      <c r="L1476" s="274"/>
      <c r="N1476" s="262" t="s">
        <v>145</v>
      </c>
      <c r="O1476" s="263"/>
      <c r="P1476" s="264" t="s">
        <v>146</v>
      </c>
      <c r="Q1476" s="265"/>
      <c r="S1476" s="271" t="s">
        <v>147</v>
      </c>
      <c r="T1476" s="272"/>
      <c r="U1476" s="273" t="s">
        <v>148</v>
      </c>
      <c r="V1476" s="274"/>
      <c r="W1476" s="20"/>
      <c r="X1476" s="262" t="s">
        <v>149</v>
      </c>
      <c r="Y1476" s="263"/>
      <c r="Z1476" s="264" t="s">
        <v>150</v>
      </c>
      <c r="AA1476" s="265"/>
      <c r="AB1476" s="20"/>
      <c r="AC1476" s="271" t="s">
        <v>151</v>
      </c>
      <c r="AD1476" s="272"/>
      <c r="AE1476" s="273" t="s">
        <v>152</v>
      </c>
      <c r="AF1476" s="274"/>
      <c r="AG1476" s="20"/>
      <c r="AH1476" s="262" t="s">
        <v>153</v>
      </c>
      <c r="AI1476" s="263"/>
      <c r="AJ1476" s="264" t="s">
        <v>154</v>
      </c>
      <c r="AK1476" s="265"/>
      <c r="AL1476" s="20"/>
      <c r="AM1476" s="271" t="s">
        <v>155</v>
      </c>
      <c r="AN1476" s="272"/>
      <c r="AO1476" s="273" t="s">
        <v>156</v>
      </c>
      <c r="AP1476" s="274"/>
      <c r="AR1476" s="262" t="s">
        <v>157</v>
      </c>
      <c r="AS1476" s="263"/>
      <c r="AT1476" s="264" t="s">
        <v>158</v>
      </c>
      <c r="AU1476" s="265"/>
      <c r="AV1476" s="41"/>
      <c r="AW1476" s="271" t="s">
        <v>159</v>
      </c>
      <c r="AX1476" s="272"/>
      <c r="AY1476" s="273" t="s">
        <v>160</v>
      </c>
      <c r="AZ1476" s="274"/>
      <c r="BA1476" s="20"/>
      <c r="BB1476" s="262" t="s">
        <v>161</v>
      </c>
      <c r="BC1476" s="263"/>
      <c r="BD1476" s="264" t="s">
        <v>162</v>
      </c>
      <c r="BE1476" s="265"/>
      <c r="BF1476" s="41"/>
      <c r="BG1476" s="271" t="s">
        <v>163</v>
      </c>
      <c r="BH1476" s="272"/>
      <c r="BI1476" s="273" t="s">
        <v>164</v>
      </c>
      <c r="BJ1476" s="274"/>
      <c r="BK1476" s="41"/>
      <c r="BL1476" s="262" t="s">
        <v>165</v>
      </c>
      <c r="BM1476" s="263"/>
      <c r="BN1476" s="264" t="s">
        <v>166</v>
      </c>
      <c r="BO1476" s="265"/>
      <c r="BP1476" s="41"/>
      <c r="BQ1476" s="271" t="s">
        <v>167</v>
      </c>
      <c r="BR1476" s="272"/>
      <c r="BS1476" s="273" t="s">
        <v>168</v>
      </c>
      <c r="BT1476" s="274"/>
      <c r="BU1476" s="20"/>
      <c r="BV1476" s="262" t="s">
        <v>169</v>
      </c>
      <c r="BW1476" s="263"/>
      <c r="BX1476" s="264" t="s">
        <v>170</v>
      </c>
      <c r="BY1476" s="265"/>
      <c r="CA1476" s="55" t="s">
        <v>35</v>
      </c>
      <c r="CC1476" s="116" t="s">
        <v>75</v>
      </c>
      <c r="CD1476" s="13"/>
      <c r="CE1476" s="33"/>
      <c r="CF1476" s="33"/>
      <c r="CG1476" s="33"/>
      <c r="CH1476" s="33"/>
    </row>
    <row r="1477" spans="2:86" ht="18.600000000000001" customHeight="1" thickTop="1" thickBot="1">
      <c r="D1477" s="1">
        <v>0</v>
      </c>
      <c r="E1477" s="9">
        <f t="shared" ref="E1477" si="14076">$E$9*$B1474</f>
        <v>4.9660960000000003</v>
      </c>
      <c r="F1477" s="2">
        <v>1</v>
      </c>
      <c r="G1477" s="8">
        <v>0</v>
      </c>
      <c r="I1477" s="1">
        <v>0</v>
      </c>
      <c r="J1477" s="9">
        <v>0</v>
      </c>
      <c r="K1477" s="2">
        <v>1</v>
      </c>
      <c r="L1477" s="8">
        <v>0</v>
      </c>
      <c r="N1477" s="1">
        <f t="shared" ref="N1477" si="14077">D1477*I1474+F1477*I1477-E1477*J1474-G1477*J1477</f>
        <v>0</v>
      </c>
      <c r="O1477" s="9">
        <f t="shared" ref="O1477" si="14078">(D1477*J1474+E1477*I1474+F1477*J1477+G1477*I1477)</f>
        <v>4.9660960000000003</v>
      </c>
      <c r="P1477" s="2">
        <f t="shared" ref="P1477" si="14079">D1477*K1474+F1477*K1477-E1477*L1474-G1477*L1477</f>
        <v>9.0110002180226552</v>
      </c>
      <c r="Q1477" s="8">
        <f t="shared" ref="Q1477" si="14080">(D1477*L1474+E1477*K1474+F1477*L1477+G1477*K1477)</f>
        <v>0</v>
      </c>
      <c r="S1477" s="1">
        <v>0</v>
      </c>
      <c r="T1477" s="9">
        <f t="shared" ref="T1477" si="14081">$T$9*$B1474</f>
        <v>6.3776859999999997</v>
      </c>
      <c r="U1477" s="2">
        <v>1</v>
      </c>
      <c r="V1477" s="8">
        <v>0</v>
      </c>
      <c r="X1477" s="1">
        <f t="shared" ref="X1477" si="14082">N1477*S1474+P1477*S1477-O1477*T1474-Q1477*T1477</f>
        <v>0</v>
      </c>
      <c r="Y1477" s="9">
        <f t="shared" ref="Y1477" si="14083">(N1477*T1474+O1477*S1474+P1477*T1477+Q1477*S1477)</f>
        <v>62.435425936480037</v>
      </c>
      <c r="Z1477" s="2">
        <f t="shared" ref="Z1477" si="14084">N1477*U1474+P1477*U1477-O1477*V1474-Q1477*V1477</f>
        <v>9.0110002180226552</v>
      </c>
      <c r="AA1477" s="8">
        <f t="shared" ref="AA1477" si="14085">(N1477*V1474+O1477*U1474+P1477*V1477+Q1477*U1477)</f>
        <v>0</v>
      </c>
      <c r="AB1477" s="20"/>
      <c r="AC1477" s="1">
        <v>0</v>
      </c>
      <c r="AD1477" s="9">
        <v>0</v>
      </c>
      <c r="AE1477" s="2">
        <v>1</v>
      </c>
      <c r="AF1477" s="8">
        <v>0</v>
      </c>
      <c r="AH1477" s="1">
        <f t="shared" ref="AH1477" si="14086">X1477*AC1474+Z1477*AC1477-Y1477*AD1474-AA1477*AD1477</f>
        <v>0</v>
      </c>
      <c r="AI1477" s="9">
        <f t="shared" ref="AI1477" si="14087">(X1477*AD1474+Y1477*AC1474+Z1477*AD1477+AA1477*AC1477)</f>
        <v>62.435425936480037</v>
      </c>
      <c r="AJ1477" s="2">
        <f t="shared" ref="AJ1477" si="14088">X1477*AE1474+Z1477*AE1477-Y1477*AF1474-AA1477*AF1477</f>
        <v>24.861104176232267</v>
      </c>
      <c r="AK1477" s="8">
        <f t="shared" ref="AK1477" si="14089">(X1477*AF1474+Y1477*AE1474+Z1477*AF1477+AA1477*AE1477)</f>
        <v>0</v>
      </c>
      <c r="AM1477" s="1">
        <v>0</v>
      </c>
      <c r="AN1477" s="9">
        <f t="shared" ref="AN1477" si="14090">$AN$9*$B1474</f>
        <v>5.3923160000000001</v>
      </c>
      <c r="AO1477" s="2">
        <v>1</v>
      </c>
      <c r="AP1477" s="8">
        <v>0</v>
      </c>
      <c r="AR1477" s="1">
        <f t="shared" ref="AR1477" si="14091">AH1477*AM1474+AJ1477*AM1477-AI1477*AN1474-AK1477*AN1477</f>
        <v>0</v>
      </c>
      <c r="AS1477" s="9">
        <f t="shared" ref="AS1477" si="14092">(AH1477*AN1474+AI1477*AM1474+AJ1477*AN1477+AK1477*AM1477)</f>
        <v>196.49435576364411</v>
      </c>
      <c r="AT1477" s="2">
        <f t="shared" ref="AT1477" si="14093">AH1477*AO1474+AJ1477*AO1477-AI1477*AP1474-AK1477*AP1477</f>
        <v>24.861104176232267</v>
      </c>
      <c r="AU1477" s="8">
        <f t="shared" ref="AU1477" si="14094">(AH1477*AP1474+AI1477*AO1474+AJ1477*AP1477+AK1477*AO1477)</f>
        <v>0</v>
      </c>
      <c r="AV1477" s="20"/>
      <c r="AW1477" s="1">
        <v>0</v>
      </c>
      <c r="AX1477" s="9">
        <v>0</v>
      </c>
      <c r="AY1477" s="2">
        <v>1</v>
      </c>
      <c r="AZ1477" s="8">
        <v>0</v>
      </c>
      <c r="BB1477" s="1">
        <f t="shared" ref="BB1477" si="14095">AR1477*AW1474+AT1477*AW1477-AS1477*AX1474-AU1477*AX1477</f>
        <v>0</v>
      </c>
      <c r="BC1477" s="9">
        <f t="shared" ref="BC1477" si="14096">(AR1477*AX1474+AS1477*AW1474+AT1477*AX1477+AU1477*AW1477)</f>
        <v>196.49435576364411</v>
      </c>
      <c r="BD1477" s="2">
        <f t="shared" ref="BD1477" si="14097">AR1477*AY1474+AT1477*AY1477-AS1477*AZ1474-AU1477*AZ1477</f>
        <v>97.382119778884856</v>
      </c>
      <c r="BE1477" s="8">
        <f t="shared" ref="BE1477" si="14098">(AR1477*AZ1474+AS1477*AY1474+AT1477*AZ1477+AU1477*AY1477)</f>
        <v>0</v>
      </c>
      <c r="BG1477" s="1">
        <v>0</v>
      </c>
      <c r="BH1477" s="9">
        <f t="shared" ref="BH1477" si="14099">$BH$9*$B1474</f>
        <v>3.5279199999999995</v>
      </c>
      <c r="BI1477" s="2">
        <v>1</v>
      </c>
      <c r="BJ1477" s="8">
        <v>0</v>
      </c>
      <c r="BK1477" s="20"/>
      <c r="BL1477" s="1">
        <f t="shared" ref="BL1477" si="14100">BB1477*BG1474+BD1477*BG1477-BC1477*BH1474-BE1477*BH1477</f>
        <v>0</v>
      </c>
      <c r="BM1477" s="9">
        <f t="shared" ref="BM1477" si="14101">(BB1477*BH1474+BC1477*BG1474+BD1477*BH1477+BE1477*BG1477)</f>
        <v>540.05068377396753</v>
      </c>
      <c r="BN1477" s="2">
        <f t="shared" ref="BN1477" si="14102">BB1477*BI1474+BD1477*BI1477-BC1477*BJ1474-BE1477*BJ1477</f>
        <v>97.382119778884856</v>
      </c>
      <c r="BO1477" s="8">
        <f t="shared" ref="BO1477" si="14103">(BB1477*BJ1474+BC1477*BI1474+BD1477*BJ1477+BE1477*BI1477)</f>
        <v>0</v>
      </c>
      <c r="BP1477" s="20"/>
      <c r="BQ1477" s="18">
        <f t="shared" ref="BQ1477:BQ1540" si="14104">1/$BR$9</f>
        <v>1</v>
      </c>
      <c r="BR1477" s="25">
        <v>0</v>
      </c>
      <c r="BS1477" s="19">
        <v>1</v>
      </c>
      <c r="BT1477" s="24">
        <v>0</v>
      </c>
      <c r="BV1477" s="1">
        <f t="shared" ref="BV1477" si="14105">BL1477*BQ1474+BN1477*BQ1477-BM1477*BR1474-BO1477*BR1477</f>
        <v>97.382119778884856</v>
      </c>
      <c r="BW1477" s="9">
        <f t="shared" ref="BW1477" si="14106">(BL1477*BR1474+BM1477*BQ1474+BN1477*BR1477+BO1477*BQ1477)</f>
        <v>540.05068377396753</v>
      </c>
      <c r="BX1477" s="2">
        <f t="shared" ref="BX1477" si="14107">BL1477*BS1474+BN1477*BS1477-BM1477*BT1474-BO1477*BT1477</f>
        <v>97.382119778884856</v>
      </c>
      <c r="BY1477" s="8">
        <f t="shared" ref="BY1477" si="14108">(BL1477*BT1474+BM1477*BS1474+BN1477*BT1477+BO1477*BS1477)</f>
        <v>0</v>
      </c>
      <c r="CA1477" s="56">
        <f t="shared" ref="CA1477" si="14109">(180/PI())*ATAN(-1*(BW1474+BW1477)/(BV1474+BV1477))</f>
        <v>-69.556392008417944</v>
      </c>
      <c r="CC1477" s="117">
        <f t="shared" ref="CC1477" si="14110">20*LOG(((1-(10^(CA1474/20)^2)*(1-((1-CC1474)/(1+CC1474))^2))^0.5))</f>
        <v>-2.8926079683779297E-5</v>
      </c>
      <c r="CD1477" s="13"/>
      <c r="CE1477" s="33"/>
      <c r="CF1477" s="33"/>
      <c r="CG1477" s="33"/>
      <c r="CH1477" s="33"/>
    </row>
    <row r="1478" spans="2:86" ht="18.600000000000001" customHeight="1"/>
    <row r="1479" spans="2:86" ht="18.600000000000001" customHeight="1" thickBot="1">
      <c r="E1479" s="6" t="s">
        <v>3</v>
      </c>
      <c r="J1479" s="6" t="s">
        <v>5</v>
      </c>
      <c r="O1479" s="6" t="s">
        <v>10</v>
      </c>
      <c r="T1479" s="6" t="s">
        <v>6</v>
      </c>
      <c r="Y1479" s="6" t="s">
        <v>11</v>
      </c>
      <c r="AD1479" s="6" t="s">
        <v>12</v>
      </c>
      <c r="AI1479" s="6" t="s">
        <v>13</v>
      </c>
      <c r="AN1479" s="6" t="s">
        <v>14</v>
      </c>
      <c r="AS1479" s="6" t="s">
        <v>15</v>
      </c>
      <c r="AX1479" s="6" t="s">
        <v>19</v>
      </c>
      <c r="BC1479" s="6" t="s">
        <v>17</v>
      </c>
      <c r="BH1479" s="6" t="s">
        <v>20</v>
      </c>
      <c r="BM1479" s="6" t="s">
        <v>18</v>
      </c>
      <c r="BQ1479" s="26" t="s">
        <v>16</v>
      </c>
      <c r="BR1479" s="26"/>
      <c r="BS1479" s="21"/>
      <c r="BT1479" s="21"/>
      <c r="BU1479" s="21"/>
      <c r="BV1479" s="21"/>
      <c r="BW1479" s="26" t="s">
        <v>21</v>
      </c>
      <c r="BX1479" s="21"/>
      <c r="BY1479" s="21"/>
    </row>
    <row r="1480" spans="2:86" ht="18.600000000000001" customHeight="1" thickBot="1">
      <c r="B1480" s="11"/>
      <c r="D1480" s="266" t="s">
        <v>113</v>
      </c>
      <c r="E1480" s="267"/>
      <c r="F1480" s="268" t="s">
        <v>114</v>
      </c>
      <c r="G1480" s="269"/>
      <c r="H1480" s="237"/>
      <c r="I1480" s="262" t="s">
        <v>0</v>
      </c>
      <c r="J1480" s="263"/>
      <c r="K1480" s="264" t="s">
        <v>1</v>
      </c>
      <c r="L1480" s="265"/>
      <c r="M1480" s="21"/>
      <c r="N1480" s="262" t="s">
        <v>115</v>
      </c>
      <c r="O1480" s="263"/>
      <c r="P1480" s="264" t="s">
        <v>116</v>
      </c>
      <c r="Q1480" s="265"/>
      <c r="R1480" s="21"/>
      <c r="S1480" s="266" t="s">
        <v>117</v>
      </c>
      <c r="T1480" s="267"/>
      <c r="U1480" s="268" t="s">
        <v>118</v>
      </c>
      <c r="V1480" s="269"/>
      <c r="W1480" s="20"/>
      <c r="X1480" s="262" t="s">
        <v>119</v>
      </c>
      <c r="Y1480" s="263"/>
      <c r="Z1480" s="264" t="s">
        <v>120</v>
      </c>
      <c r="AA1480" s="265"/>
      <c r="AB1480" s="20"/>
      <c r="AC1480" s="262" t="s">
        <v>121</v>
      </c>
      <c r="AD1480" s="263"/>
      <c r="AE1480" s="264" t="s">
        <v>7</v>
      </c>
      <c r="AF1480" s="265"/>
      <c r="AG1480" s="20"/>
      <c r="AH1480" s="262" t="s">
        <v>122</v>
      </c>
      <c r="AI1480" s="263"/>
      <c r="AJ1480" s="264" t="s">
        <v>123</v>
      </c>
      <c r="AK1480" s="265"/>
      <c r="AL1480" s="20"/>
      <c r="AM1480" s="266" t="s">
        <v>124</v>
      </c>
      <c r="AN1480" s="267"/>
      <c r="AO1480" s="268" t="s">
        <v>125</v>
      </c>
      <c r="AP1480" s="269"/>
      <c r="AQ1480" s="21"/>
      <c r="AR1480" s="262" t="s">
        <v>126</v>
      </c>
      <c r="AS1480" s="263"/>
      <c r="AT1480" s="264" t="s">
        <v>2</v>
      </c>
      <c r="AU1480" s="265"/>
      <c r="AV1480" s="41"/>
      <c r="AW1480" s="262" t="s">
        <v>127</v>
      </c>
      <c r="AX1480" s="263"/>
      <c r="AY1480" s="264" t="s">
        <v>128</v>
      </c>
      <c r="AZ1480" s="265"/>
      <c r="BA1480" s="20"/>
      <c r="BB1480" s="262" t="s">
        <v>129</v>
      </c>
      <c r="BC1480" s="263"/>
      <c r="BD1480" s="264" t="s">
        <v>130</v>
      </c>
      <c r="BE1480" s="265"/>
      <c r="BF1480" s="41"/>
      <c r="BG1480" s="266" t="s">
        <v>131</v>
      </c>
      <c r="BH1480" s="267"/>
      <c r="BI1480" s="268" t="s">
        <v>132</v>
      </c>
      <c r="BJ1480" s="269"/>
      <c r="BK1480" s="41"/>
      <c r="BL1480" s="262" t="s">
        <v>133</v>
      </c>
      <c r="BM1480" s="263"/>
      <c r="BN1480" s="264" t="s">
        <v>134</v>
      </c>
      <c r="BO1480" s="265"/>
      <c r="BP1480" s="41"/>
      <c r="BQ1480" s="262" t="s">
        <v>135</v>
      </c>
      <c r="BR1480" s="263"/>
      <c r="BS1480" s="264" t="s">
        <v>136</v>
      </c>
      <c r="BT1480" s="265"/>
      <c r="BU1480" s="20"/>
      <c r="BV1480" s="262" t="s">
        <v>137</v>
      </c>
      <c r="BW1480" s="263"/>
      <c r="BX1480" s="264" t="s">
        <v>138</v>
      </c>
      <c r="BY1480" s="265"/>
      <c r="CA1480" s="27" t="s">
        <v>8</v>
      </c>
      <c r="CC1480" s="113" t="s">
        <v>74</v>
      </c>
      <c r="CD1480" s="13"/>
      <c r="CE1480" s="33"/>
      <c r="CF1480" s="33"/>
      <c r="CG1480" s="33"/>
      <c r="CH1480" s="33"/>
    </row>
    <row r="1481" spans="2:86" ht="18.600000000000001" customHeight="1" thickTop="1" thickBot="1">
      <c r="B1481" s="37">
        <v>4.24</v>
      </c>
      <c r="D1481" s="1">
        <v>1</v>
      </c>
      <c r="E1481" s="7">
        <v>0</v>
      </c>
      <c r="F1481" s="2">
        <v>0</v>
      </c>
      <c r="G1481" s="8">
        <v>0</v>
      </c>
      <c r="I1481" s="1">
        <v>1</v>
      </c>
      <c r="J1481" s="9">
        <v>0</v>
      </c>
      <c r="K1481" s="2">
        <v>0</v>
      </c>
      <c r="L1481" s="8">
        <f t="shared" ref="L1481:L1544" si="14111">IF(0=(1-$J$9*$K$9*$B1481^2),10^18,$B1481*$K$9/(1-$J$9*$K$9*$B1481^2))</f>
        <v>-1.6007088886039751</v>
      </c>
      <c r="N1481" s="1">
        <f t="shared" ref="N1481" si="14112">D1481*I1481+F1481*I1484-E1481*J1481-G1481*J1484</f>
        <v>1</v>
      </c>
      <c r="O1481" s="9">
        <f t="shared" ref="O1481" si="14113">(D1481*J1481+E1481*I1481+F1481*J1484+G1481*I1484)</f>
        <v>0</v>
      </c>
      <c r="P1481" s="2">
        <f t="shared" ref="P1481" si="14114">D1481*K1481+F1481*K1484-E1481*L1481-G1481*L1484</f>
        <v>0</v>
      </c>
      <c r="Q1481" s="8">
        <f t="shared" ref="Q1481" si="14115">(D1481*L1481+E1481*K1481+F1481*L1484+G1481*K1484)</f>
        <v>-1.6007088886039751</v>
      </c>
      <c r="S1481" s="1">
        <v>1</v>
      </c>
      <c r="T1481" s="7">
        <v>0</v>
      </c>
      <c r="U1481" s="2">
        <v>0</v>
      </c>
      <c r="V1481" s="8">
        <v>0</v>
      </c>
      <c r="X1481" s="1">
        <f t="shared" ref="X1481" si="14116">N1481*S1481+P1481*S1484-O1481*T1481-Q1481*T1484</f>
        <v>11.257201695792077</v>
      </c>
      <c r="Y1481" s="9">
        <f t="shared" ref="Y1481" si="14117">(N1481*T1481+O1481*S1481+P1481*T1484+Q1481*S1484)</f>
        <v>0</v>
      </c>
      <c r="Z1481" s="2">
        <f t="shared" ref="Z1481" si="14118">N1481*U1481+P1481*U1484-O1481*V1481-Q1481*V1484</f>
        <v>0</v>
      </c>
      <c r="AA1481" s="8">
        <f t="shared" ref="AA1481" si="14119">(N1481*V1481+O1481*U1481+P1481*V1484+Q1481*U1484)</f>
        <v>-1.6007088886039751</v>
      </c>
      <c r="AB1481" s="20"/>
      <c r="AC1481" s="1">
        <v>1</v>
      </c>
      <c r="AD1481" s="9">
        <v>0</v>
      </c>
      <c r="AE1481" s="2">
        <v>0</v>
      </c>
      <c r="AF1481" s="8">
        <f t="shared" ref="AF1481:AF1544" si="14120">IF(0=(1-$AE$9*$AD$9*$B1481^2),10^18,$B1481*$AE$9/(1-$AE$9*$AD$9*$B1481^2))</f>
        <v>-0.25246904408439325</v>
      </c>
      <c r="AH1481" s="1">
        <f t="shared" ref="AH1481" si="14121">X1481*AC1481+Z1481*AC1484-Y1481*AD1481-AA1481*AD1484</f>
        <v>11.257201695792077</v>
      </c>
      <c r="AI1481" s="9">
        <f t="shared" ref="AI1481" si="14122">(X1481*AD1481+Y1481*AC1481+Z1481*AD1484+AA1481*AC1484)</f>
        <v>0</v>
      </c>
      <c r="AJ1481" s="2">
        <f t="shared" ref="AJ1481" si="14123">X1481*AE1481+Z1481*AE1484-Y1481*AF1481-AA1481*AF1484</f>
        <v>0</v>
      </c>
      <c r="AK1481" s="8">
        <f t="shared" ref="AK1481" si="14124">(X1481*AF1481+Y1481*AE1481+Z1481*AF1484+AA1481*AE1484)</f>
        <v>-4.4428038398058112</v>
      </c>
      <c r="AM1481" s="1">
        <v>1</v>
      </c>
      <c r="AN1481" s="7">
        <v>0</v>
      </c>
      <c r="AO1481" s="2">
        <v>0</v>
      </c>
      <c r="AP1481" s="8">
        <v>0</v>
      </c>
      <c r="AR1481" s="1">
        <f t="shared" ref="AR1481" si="14125">AH1481*AM1481+AJ1481*AM1484-AI1481*AN1481-AK1481*AN1484</f>
        <v>35.327744220968469</v>
      </c>
      <c r="AS1481" s="9">
        <f t="shared" ref="AS1481" si="14126">(AH1481*AN1481+AI1481*AM1481+AJ1481*AN1484+AK1481*AM1484)</f>
        <v>0</v>
      </c>
      <c r="AT1481" s="2">
        <f t="shared" ref="AT1481" si="14127">AH1481*AO1481+AJ1481*AO1484-AI1481*AP1481-AK1481*AP1484</f>
        <v>0</v>
      </c>
      <c r="AU1481" s="8">
        <f t="shared" ref="AU1481" si="14128">(AH1481*AP1481+AI1481*AO1481+AJ1481*AP1484+AK1481*AO1484)</f>
        <v>-4.4428038398058112</v>
      </c>
      <c r="AV1481" s="20"/>
      <c r="AW1481" s="1">
        <v>1</v>
      </c>
      <c r="AX1481" s="9">
        <v>0</v>
      </c>
      <c r="AY1481" s="2">
        <v>0</v>
      </c>
      <c r="AZ1481" s="8">
        <f t="shared" ref="AZ1481:AZ1544" si="14129">IF(0=(1-$AX$9*$AY$9*$B1481^2),10^18,$B1481*$AY$9/(1-$AX$9*$AY$9*$B1481^2))</f>
        <v>-0.3669566104168886</v>
      </c>
      <c r="BB1481" s="1">
        <f t="shared" ref="BB1481" si="14130">AR1481*AW1481+AT1481*AW1484-AS1481*AX1481-AU1481*AX1484</f>
        <v>35.327744220968469</v>
      </c>
      <c r="BC1481" s="9">
        <f t="shared" ref="BC1481" si="14131">(AR1481*AX1481+AS1481*AW1481+AT1481*AX1484+AU1481*AW1484)</f>
        <v>0</v>
      </c>
      <c r="BD1481" s="2">
        <f t="shared" ref="BD1481" si="14132">AR1481*AY1481+AT1481*AY1484-AS1481*AZ1481-AU1481*AZ1484</f>
        <v>0</v>
      </c>
      <c r="BE1481" s="8">
        <f t="shared" ref="BE1481" si="14133">(AR1481*AZ1481+AS1481*AY1481+AT1481*AZ1484+AU1481*AY1484)</f>
        <v>-17.406553112807224</v>
      </c>
      <c r="BG1481" s="1">
        <v>1</v>
      </c>
      <c r="BH1481" s="7">
        <v>0</v>
      </c>
      <c r="BI1481" s="2">
        <v>0</v>
      </c>
      <c r="BJ1481" s="8">
        <v>0</v>
      </c>
      <c r="BK1481" s="20"/>
      <c r="BL1481" s="1">
        <f t="shared" ref="BL1481" si="14134">BB1481*BG1481+BD1481*BG1484-BC1481*BH1481-BE1481*BH1484</f>
        <v>97.027708646749474</v>
      </c>
      <c r="BM1481" s="9">
        <f t="shared" ref="BM1481" si="14135">(BB1481*BH1481+BC1481*BG1481+BD1481*BH1484+BE1481*BG1484)</f>
        <v>0</v>
      </c>
      <c r="BN1481" s="2">
        <f t="shared" ref="BN1481" si="14136">BB1481*BI1481+BD1481*BI1484-BC1481*BJ1481-BE1481*BJ1484</f>
        <v>0</v>
      </c>
      <c r="BO1481" s="8">
        <f t="shared" ref="BO1481" si="14137">(BB1481*BJ1481+BC1481*BI1481+BD1481*BJ1484+BE1481*BI1484)</f>
        <v>-17.406553112807224</v>
      </c>
      <c r="BP1481" s="20"/>
      <c r="BQ1481" s="16">
        <v>1</v>
      </c>
      <c r="BR1481" s="23">
        <v>0</v>
      </c>
      <c r="BS1481" s="14">
        <v>0</v>
      </c>
      <c r="BT1481" s="22">
        <v>0</v>
      </c>
      <c r="BV1481" s="1">
        <f t="shared" ref="BV1481" si="14138">BL1481*BQ1481+BN1481*BQ1484-BM1481*BR1481-BO1481*BR1484</f>
        <v>97.027708646749474</v>
      </c>
      <c r="BW1481" s="9">
        <f t="shared" ref="BW1481" si="14139">(BL1481*BR1481+BM1481*BQ1481+BN1481*BR1484+BO1481*BQ1484)</f>
        <v>-17.406553112807224</v>
      </c>
      <c r="BX1481" s="2">
        <f t="shared" ref="BX1481" si="14140">BL1481*BS1481+BN1481*BS1484-BM1481*BT1481-BO1481*BT1484</f>
        <v>0</v>
      </c>
      <c r="BY1481" s="8">
        <f t="shared" ref="BY1481" si="14141">(BL1481*BT1481+BM1481*BS1481+BN1481*BT1484+BO1481*BS1484)</f>
        <v>-17.406553112807224</v>
      </c>
      <c r="CA1481" s="28">
        <f t="shared" ref="CA1481" si="14142">20*LOG(((1+$BR$9)/$BR$9)/((BV1481+BV1484)^2+(BW1481+BW1484)^2)^0.5)</f>
        <v>-48.915130402671267</v>
      </c>
      <c r="CC1481" s="114">
        <f t="shared" ref="CC1481" si="14143">((BV1481^2+BW1481^2)^0.5)/((BV1484^2+BW1484^2)^0.5)</f>
        <v>0.17941932438461364</v>
      </c>
      <c r="CD1481" s="13"/>
      <c r="CE1481" s="33"/>
      <c r="CF1481" s="33"/>
      <c r="CG1481" s="33"/>
      <c r="CH1481" s="33"/>
    </row>
    <row r="1482" spans="2:86" ht="18.600000000000001" customHeight="1" thickBot="1">
      <c r="D1482" s="3"/>
      <c r="G1482" s="4"/>
      <c r="I1482" s="3"/>
      <c r="L1482" s="4"/>
      <c r="N1482" s="3"/>
      <c r="Q1482" s="4"/>
      <c r="S1482" s="3"/>
      <c r="V1482" s="4"/>
      <c r="X1482" s="3"/>
      <c r="AA1482" s="4"/>
      <c r="AC1482" s="3"/>
      <c r="AF1482" s="4"/>
      <c r="AH1482" s="3"/>
      <c r="AK1482" s="4"/>
      <c r="AM1482" s="3"/>
      <c r="AP1482" s="4"/>
      <c r="AR1482" s="3"/>
      <c r="AU1482" s="4"/>
      <c r="AW1482" s="3"/>
      <c r="AZ1482" s="4"/>
      <c r="BB1482" s="3"/>
      <c r="BE1482" s="4"/>
      <c r="BG1482" s="3"/>
      <c r="BJ1482" s="4"/>
      <c r="BL1482" s="3"/>
      <c r="BO1482" s="4"/>
      <c r="BQ1482" s="16"/>
      <c r="BR1482" s="14"/>
      <c r="BS1482" s="14"/>
      <c r="BT1482" s="17"/>
      <c r="BV1482" s="3"/>
      <c r="BY1482" s="4"/>
      <c r="CC1482" s="115"/>
      <c r="CD1482" s="13"/>
      <c r="CE1482" s="33"/>
      <c r="CF1482" s="33"/>
      <c r="CG1482" s="33"/>
      <c r="CH1482" s="33"/>
    </row>
    <row r="1483" spans="2:86" ht="18.600000000000001" customHeight="1" thickBot="1">
      <c r="D1483" s="271" t="s">
        <v>141</v>
      </c>
      <c r="E1483" s="272"/>
      <c r="F1483" s="273" t="s">
        <v>142</v>
      </c>
      <c r="G1483" s="274"/>
      <c r="H1483" s="237"/>
      <c r="I1483" s="271" t="s">
        <v>143</v>
      </c>
      <c r="J1483" s="272"/>
      <c r="K1483" s="273" t="s">
        <v>144</v>
      </c>
      <c r="L1483" s="274"/>
      <c r="N1483" s="262" t="s">
        <v>145</v>
      </c>
      <c r="O1483" s="263"/>
      <c r="P1483" s="264" t="s">
        <v>146</v>
      </c>
      <c r="Q1483" s="265"/>
      <c r="S1483" s="271" t="s">
        <v>147</v>
      </c>
      <c r="T1483" s="272"/>
      <c r="U1483" s="273" t="s">
        <v>148</v>
      </c>
      <c r="V1483" s="274"/>
      <c r="W1483" s="20"/>
      <c r="X1483" s="262" t="s">
        <v>149</v>
      </c>
      <c r="Y1483" s="263"/>
      <c r="Z1483" s="264" t="s">
        <v>150</v>
      </c>
      <c r="AA1483" s="265"/>
      <c r="AB1483" s="20"/>
      <c r="AC1483" s="271" t="s">
        <v>151</v>
      </c>
      <c r="AD1483" s="272"/>
      <c r="AE1483" s="273" t="s">
        <v>152</v>
      </c>
      <c r="AF1483" s="274"/>
      <c r="AG1483" s="20"/>
      <c r="AH1483" s="262" t="s">
        <v>153</v>
      </c>
      <c r="AI1483" s="263"/>
      <c r="AJ1483" s="264" t="s">
        <v>154</v>
      </c>
      <c r="AK1483" s="265"/>
      <c r="AL1483" s="20"/>
      <c r="AM1483" s="271" t="s">
        <v>155</v>
      </c>
      <c r="AN1483" s="272"/>
      <c r="AO1483" s="273" t="s">
        <v>156</v>
      </c>
      <c r="AP1483" s="274"/>
      <c r="AR1483" s="262" t="s">
        <v>157</v>
      </c>
      <c r="AS1483" s="263"/>
      <c r="AT1483" s="264" t="s">
        <v>158</v>
      </c>
      <c r="AU1483" s="265"/>
      <c r="AV1483" s="41"/>
      <c r="AW1483" s="271" t="s">
        <v>159</v>
      </c>
      <c r="AX1483" s="272"/>
      <c r="AY1483" s="273" t="s">
        <v>160</v>
      </c>
      <c r="AZ1483" s="274"/>
      <c r="BA1483" s="20"/>
      <c r="BB1483" s="262" t="s">
        <v>161</v>
      </c>
      <c r="BC1483" s="263"/>
      <c r="BD1483" s="264" t="s">
        <v>162</v>
      </c>
      <c r="BE1483" s="265"/>
      <c r="BF1483" s="41"/>
      <c r="BG1483" s="271" t="s">
        <v>163</v>
      </c>
      <c r="BH1483" s="272"/>
      <c r="BI1483" s="273" t="s">
        <v>164</v>
      </c>
      <c r="BJ1483" s="274"/>
      <c r="BK1483" s="41"/>
      <c r="BL1483" s="262" t="s">
        <v>165</v>
      </c>
      <c r="BM1483" s="263"/>
      <c r="BN1483" s="264" t="s">
        <v>166</v>
      </c>
      <c r="BO1483" s="265"/>
      <c r="BP1483" s="41"/>
      <c r="BQ1483" s="271" t="s">
        <v>167</v>
      </c>
      <c r="BR1483" s="272"/>
      <c r="BS1483" s="273" t="s">
        <v>168</v>
      </c>
      <c r="BT1483" s="274"/>
      <c r="BU1483" s="20"/>
      <c r="BV1483" s="262" t="s">
        <v>169</v>
      </c>
      <c r="BW1483" s="263"/>
      <c r="BX1483" s="264" t="s">
        <v>170</v>
      </c>
      <c r="BY1483" s="265"/>
      <c r="CA1483" s="55" t="s">
        <v>35</v>
      </c>
      <c r="CC1483" s="116" t="s">
        <v>75</v>
      </c>
      <c r="CD1483" s="13"/>
      <c r="CE1483" s="33"/>
      <c r="CF1483" s="33"/>
      <c r="CG1483" s="33"/>
      <c r="CH1483" s="33"/>
    </row>
    <row r="1484" spans="2:86" ht="18.600000000000001" customHeight="1" thickTop="1" thickBot="1">
      <c r="D1484" s="1">
        <v>0</v>
      </c>
      <c r="E1484" s="9">
        <f t="shared" ref="E1484" si="14144">$E$9*$B1481</f>
        <v>4.9896320000000003</v>
      </c>
      <c r="F1484" s="2">
        <v>1</v>
      </c>
      <c r="G1484" s="8">
        <v>0</v>
      </c>
      <c r="I1484" s="1">
        <v>0</v>
      </c>
      <c r="J1484" s="9">
        <v>0</v>
      </c>
      <c r="K1484" s="2">
        <v>1</v>
      </c>
      <c r="L1484" s="8">
        <v>0</v>
      </c>
      <c r="N1484" s="1">
        <f t="shared" ref="N1484" si="14145">D1484*I1481+F1484*I1484-E1484*J1481-G1484*J1484</f>
        <v>0</v>
      </c>
      <c r="O1484" s="9">
        <f t="shared" ref="O1484" si="14146">(D1484*J1481+E1484*I1481+F1484*J1484+G1484*I1484)</f>
        <v>4.9896320000000003</v>
      </c>
      <c r="P1484" s="2">
        <f t="shared" ref="P1484" si="14147">D1484*K1481+F1484*K1484-E1484*L1481-G1484*L1484</f>
        <v>8.9869482932628308</v>
      </c>
      <c r="Q1484" s="8">
        <f t="shared" ref="Q1484" si="14148">(D1484*L1481+E1484*K1481+F1484*L1484+G1484*K1484)</f>
        <v>0</v>
      </c>
      <c r="S1484" s="1">
        <v>0</v>
      </c>
      <c r="T1484" s="9">
        <f t="shared" ref="T1484" si="14149">$T$9*$B1481</f>
        <v>6.4079120000000005</v>
      </c>
      <c r="U1484" s="2">
        <v>1</v>
      </c>
      <c r="V1484" s="8">
        <v>0</v>
      </c>
      <c r="X1484" s="1">
        <f t="shared" ref="X1484" si="14150">N1484*S1481+P1484*S1484-O1484*T1481-Q1484*T1484</f>
        <v>0</v>
      </c>
      <c r="Y1484" s="9">
        <f t="shared" ref="Y1484" si="14151">(N1484*T1481+O1484*S1481+P1484*T1484+Q1484*S1484)</f>
        <v>62.57720581177842</v>
      </c>
      <c r="Z1484" s="2">
        <f t="shared" ref="Z1484" si="14152">N1484*U1481+P1484*U1484-O1484*V1481-Q1484*V1484</f>
        <v>8.9869482932628308</v>
      </c>
      <c r="AA1484" s="8">
        <f t="shared" ref="AA1484" si="14153">(N1484*V1481+O1484*U1481+P1484*V1484+Q1484*U1484)</f>
        <v>0</v>
      </c>
      <c r="AB1484" s="20"/>
      <c r="AC1484" s="1">
        <v>0</v>
      </c>
      <c r="AD1484" s="9">
        <v>0</v>
      </c>
      <c r="AE1484" s="2">
        <v>1</v>
      </c>
      <c r="AF1484" s="8">
        <v>0</v>
      </c>
      <c r="AH1484" s="1">
        <f t="shared" ref="AH1484" si="14154">X1484*AC1481+Z1484*AC1484-Y1484*AD1481-AA1484*AD1484</f>
        <v>0</v>
      </c>
      <c r="AI1484" s="9">
        <f t="shared" ref="AI1484" si="14155">(X1484*AD1481+Y1484*AC1481+Z1484*AD1484+AA1484*AC1484)</f>
        <v>62.57720581177842</v>
      </c>
      <c r="AJ1484" s="2">
        <f t="shared" ref="AJ1484" si="14156">X1484*AE1481+Z1484*AE1484-Y1484*AF1481-AA1484*AF1484</f>
        <v>24.785755626034867</v>
      </c>
      <c r="AK1484" s="8">
        <f t="shared" ref="AK1484" si="14157">(X1484*AF1481+Y1484*AE1481+Z1484*AF1484+AA1484*AE1484)</f>
        <v>0</v>
      </c>
      <c r="AM1484" s="1">
        <v>0</v>
      </c>
      <c r="AN1484" s="9">
        <f t="shared" ref="AN1484" si="14158">$AN$9*$B1481</f>
        <v>5.4178720000000009</v>
      </c>
      <c r="AO1484" s="2">
        <v>1</v>
      </c>
      <c r="AP1484" s="8">
        <v>0</v>
      </c>
      <c r="AR1484" s="1">
        <f t="shared" ref="AR1484" si="14159">AH1484*AM1481+AJ1484*AM1484-AI1484*AN1481-AK1484*AN1484</f>
        <v>0</v>
      </c>
      <c r="AS1484" s="9">
        <f t="shared" ref="AS1484" si="14160">(AH1484*AN1481+AI1484*AM1481+AJ1484*AN1484+AK1484*AM1484)</f>
        <v>196.8632572169152</v>
      </c>
      <c r="AT1484" s="2">
        <f t="shared" ref="AT1484" si="14161">AH1484*AO1481+AJ1484*AO1484-AI1484*AP1481-AK1484*AP1484</f>
        <v>24.785755626034867</v>
      </c>
      <c r="AU1484" s="8">
        <f t="shared" ref="AU1484" si="14162">(AH1484*AP1481+AI1484*AO1481+AJ1484*AP1484+AK1484*AO1484)</f>
        <v>0</v>
      </c>
      <c r="AV1484" s="20"/>
      <c r="AW1484" s="1">
        <v>0</v>
      </c>
      <c r="AX1484" s="9">
        <v>0</v>
      </c>
      <c r="AY1484" s="2">
        <v>1</v>
      </c>
      <c r="AZ1484" s="8">
        <v>0</v>
      </c>
      <c r="BB1484" s="1">
        <f t="shared" ref="BB1484" si="14163">AR1484*AW1481+AT1484*AW1484-AS1484*AX1481-AU1484*AX1484</f>
        <v>0</v>
      </c>
      <c r="BC1484" s="9">
        <f t="shared" ref="BC1484" si="14164">(AR1484*AX1481+AS1484*AW1481+AT1484*AX1484+AU1484*AW1484)</f>
        <v>196.8632572169152</v>
      </c>
      <c r="BD1484" s="2">
        <f t="shared" ref="BD1484" si="14165">AR1484*AY1481+AT1484*AY1484-AS1484*AZ1481-AU1484*AZ1484</f>
        <v>97.026029209982156</v>
      </c>
      <c r="BE1484" s="8">
        <f t="shared" ref="BE1484" si="14166">(AR1484*AZ1481+AS1484*AY1481+AT1484*AZ1484+AU1484*AY1484)</f>
        <v>0</v>
      </c>
      <c r="BG1484" s="1">
        <v>0</v>
      </c>
      <c r="BH1484" s="9">
        <f t="shared" ref="BH1484" si="14167">$BH$9*$B1481</f>
        <v>3.5446400000000002</v>
      </c>
      <c r="BI1484" s="2">
        <v>1</v>
      </c>
      <c r="BJ1484" s="8">
        <v>0</v>
      </c>
      <c r="BK1484" s="20"/>
      <c r="BL1484" s="1">
        <f t="shared" ref="BL1484" si="14168">BB1484*BG1481+BD1484*BG1484-BC1484*BH1481-BE1484*BH1484</f>
        <v>0</v>
      </c>
      <c r="BM1484" s="9">
        <f t="shared" ref="BM1484" si="14169">(BB1484*BH1481+BC1484*BG1481+BD1484*BH1484+BE1484*BG1484)</f>
        <v>540.78560139578644</v>
      </c>
      <c r="BN1484" s="2">
        <f t="shared" ref="BN1484" si="14170">BB1484*BI1481+BD1484*BI1484-BC1484*BJ1481-BE1484*BJ1484</f>
        <v>97.026029209982156</v>
      </c>
      <c r="BO1484" s="8">
        <f t="shared" ref="BO1484" si="14171">(BB1484*BJ1481+BC1484*BI1481+BD1484*BJ1484+BE1484*BI1484)</f>
        <v>0</v>
      </c>
      <c r="BP1484" s="20"/>
      <c r="BQ1484" s="18">
        <f t="shared" ref="BQ1484:BQ1547" si="14172">1/$BR$9</f>
        <v>1</v>
      </c>
      <c r="BR1484" s="25">
        <v>0</v>
      </c>
      <c r="BS1484" s="19">
        <v>1</v>
      </c>
      <c r="BT1484" s="24">
        <v>0</v>
      </c>
      <c r="BV1484" s="1">
        <f t="shared" ref="BV1484" si="14173">BL1484*BQ1481+BN1484*BQ1484-BM1484*BR1481-BO1484*BR1484</f>
        <v>97.026029209982156</v>
      </c>
      <c r="BW1484" s="9">
        <f t="shared" ref="BW1484" si="14174">(BL1484*BR1481+BM1484*BQ1481+BN1484*BR1484+BO1484*BQ1484)</f>
        <v>540.78560139578644</v>
      </c>
      <c r="BX1484" s="2">
        <f t="shared" ref="BX1484" si="14175">BL1484*BS1481+BN1484*BS1484-BM1484*BT1481-BO1484*BT1484</f>
        <v>97.026029209982156</v>
      </c>
      <c r="BY1484" s="8">
        <f t="shared" ref="BY1484" si="14176">(BL1484*BT1481+BM1484*BS1481+BN1484*BT1484+BO1484*BS1484)</f>
        <v>0</v>
      </c>
      <c r="CA1484" s="56">
        <f t="shared" ref="CA1484" si="14177">(180/PI())*ATAN(-1*(BW1481+BW1484)/(BV1481+BV1484))</f>
        <v>-69.656683735537001</v>
      </c>
      <c r="CC1484" s="117">
        <f t="shared" ref="CC1484" si="14178">20*LOG(((1-(10^(CA1481/20)^2)*(1-((1-CC1481)/(1+CC1481))^2))^0.5))</f>
        <v>-2.8765070254121456E-5</v>
      </c>
      <c r="CD1484" s="13"/>
      <c r="CE1484" s="33"/>
      <c r="CF1484" s="33"/>
      <c r="CG1484" s="33"/>
      <c r="CH1484" s="33"/>
    </row>
    <row r="1485" spans="2:86" ht="18.600000000000001" customHeight="1"/>
    <row r="1486" spans="2:86" ht="18.600000000000001" customHeight="1" thickBot="1">
      <c r="E1486" s="6" t="s">
        <v>3</v>
      </c>
      <c r="J1486" s="6" t="s">
        <v>5</v>
      </c>
      <c r="O1486" s="6" t="s">
        <v>10</v>
      </c>
      <c r="T1486" s="6" t="s">
        <v>6</v>
      </c>
      <c r="Y1486" s="6" t="s">
        <v>11</v>
      </c>
      <c r="AD1486" s="6" t="s">
        <v>12</v>
      </c>
      <c r="AI1486" s="6" t="s">
        <v>13</v>
      </c>
      <c r="AN1486" s="6" t="s">
        <v>14</v>
      </c>
      <c r="AS1486" s="6" t="s">
        <v>15</v>
      </c>
      <c r="AX1486" s="6" t="s">
        <v>19</v>
      </c>
      <c r="BC1486" s="6" t="s">
        <v>17</v>
      </c>
      <c r="BH1486" s="6" t="s">
        <v>20</v>
      </c>
      <c r="BM1486" s="6" t="s">
        <v>18</v>
      </c>
      <c r="BQ1486" s="26" t="s">
        <v>16</v>
      </c>
      <c r="BR1486" s="26"/>
      <c r="BS1486" s="21"/>
      <c r="BT1486" s="21"/>
      <c r="BU1486" s="21"/>
      <c r="BV1486" s="21"/>
      <c r="BW1486" s="26" t="s">
        <v>21</v>
      </c>
      <c r="BX1486" s="21"/>
      <c r="BY1486" s="21"/>
    </row>
    <row r="1487" spans="2:86" ht="18.600000000000001" customHeight="1" thickBot="1">
      <c r="B1487" s="11"/>
      <c r="D1487" s="266" t="s">
        <v>113</v>
      </c>
      <c r="E1487" s="267"/>
      <c r="F1487" s="268" t="s">
        <v>114</v>
      </c>
      <c r="G1487" s="269"/>
      <c r="H1487" s="237"/>
      <c r="I1487" s="262" t="s">
        <v>0</v>
      </c>
      <c r="J1487" s="263"/>
      <c r="K1487" s="264" t="s">
        <v>1</v>
      </c>
      <c r="L1487" s="265"/>
      <c r="M1487" s="21"/>
      <c r="N1487" s="262" t="s">
        <v>115</v>
      </c>
      <c r="O1487" s="263"/>
      <c r="P1487" s="264" t="s">
        <v>116</v>
      </c>
      <c r="Q1487" s="265"/>
      <c r="R1487" s="21"/>
      <c r="S1487" s="266" t="s">
        <v>117</v>
      </c>
      <c r="T1487" s="267"/>
      <c r="U1487" s="268" t="s">
        <v>118</v>
      </c>
      <c r="V1487" s="269"/>
      <c r="W1487" s="20"/>
      <c r="X1487" s="262" t="s">
        <v>119</v>
      </c>
      <c r="Y1487" s="263"/>
      <c r="Z1487" s="264" t="s">
        <v>120</v>
      </c>
      <c r="AA1487" s="265"/>
      <c r="AB1487" s="20"/>
      <c r="AC1487" s="262" t="s">
        <v>121</v>
      </c>
      <c r="AD1487" s="263"/>
      <c r="AE1487" s="264" t="s">
        <v>7</v>
      </c>
      <c r="AF1487" s="265"/>
      <c r="AG1487" s="20"/>
      <c r="AH1487" s="262" t="s">
        <v>122</v>
      </c>
      <c r="AI1487" s="263"/>
      <c r="AJ1487" s="264" t="s">
        <v>123</v>
      </c>
      <c r="AK1487" s="265"/>
      <c r="AL1487" s="20"/>
      <c r="AM1487" s="266" t="s">
        <v>124</v>
      </c>
      <c r="AN1487" s="267"/>
      <c r="AO1487" s="268" t="s">
        <v>125</v>
      </c>
      <c r="AP1487" s="269"/>
      <c r="AQ1487" s="21"/>
      <c r="AR1487" s="262" t="s">
        <v>126</v>
      </c>
      <c r="AS1487" s="263"/>
      <c r="AT1487" s="264" t="s">
        <v>2</v>
      </c>
      <c r="AU1487" s="265"/>
      <c r="AV1487" s="41"/>
      <c r="AW1487" s="262" t="s">
        <v>127</v>
      </c>
      <c r="AX1487" s="263"/>
      <c r="AY1487" s="264" t="s">
        <v>128</v>
      </c>
      <c r="AZ1487" s="265"/>
      <c r="BA1487" s="20"/>
      <c r="BB1487" s="262" t="s">
        <v>129</v>
      </c>
      <c r="BC1487" s="263"/>
      <c r="BD1487" s="264" t="s">
        <v>130</v>
      </c>
      <c r="BE1487" s="265"/>
      <c r="BF1487" s="41"/>
      <c r="BG1487" s="266" t="s">
        <v>131</v>
      </c>
      <c r="BH1487" s="267"/>
      <c r="BI1487" s="268" t="s">
        <v>132</v>
      </c>
      <c r="BJ1487" s="269"/>
      <c r="BK1487" s="41"/>
      <c r="BL1487" s="262" t="s">
        <v>133</v>
      </c>
      <c r="BM1487" s="263"/>
      <c r="BN1487" s="264" t="s">
        <v>134</v>
      </c>
      <c r="BO1487" s="265"/>
      <c r="BP1487" s="41"/>
      <c r="BQ1487" s="262" t="s">
        <v>135</v>
      </c>
      <c r="BR1487" s="263"/>
      <c r="BS1487" s="264" t="s">
        <v>136</v>
      </c>
      <c r="BT1487" s="265"/>
      <c r="BU1487" s="20"/>
      <c r="BV1487" s="262" t="s">
        <v>137</v>
      </c>
      <c r="BW1487" s="263"/>
      <c r="BX1487" s="264" t="s">
        <v>138</v>
      </c>
      <c r="BY1487" s="265"/>
      <c r="CA1487" s="27" t="s">
        <v>8</v>
      </c>
      <c r="CC1487" s="113" t="s">
        <v>74</v>
      </c>
      <c r="CD1487" s="13"/>
      <c r="CE1487" s="33"/>
      <c r="CF1487" s="33"/>
      <c r="CG1487" s="33"/>
      <c r="CH1487" s="33"/>
    </row>
    <row r="1488" spans="2:86" ht="18.600000000000001" customHeight="1" thickTop="1" thickBot="1">
      <c r="B1488" s="37">
        <v>4.26</v>
      </c>
      <c r="D1488" s="1">
        <v>1</v>
      </c>
      <c r="E1488" s="7">
        <v>0</v>
      </c>
      <c r="F1488" s="2">
        <v>0</v>
      </c>
      <c r="G1488" s="8">
        <v>0</v>
      </c>
      <c r="I1488" s="1">
        <v>1</v>
      </c>
      <c r="J1488" s="9">
        <v>0</v>
      </c>
      <c r="K1488" s="2">
        <v>0</v>
      </c>
      <c r="L1488" s="8">
        <f t="shared" ref="L1488:L1551" si="14179">IF(0=(1-$J$9*$K$9*$B1488^2),10^18,$B1488*$K$9/(1-$J$9*$K$9*$B1488^2))</f>
        <v>-1.5884916105390015</v>
      </c>
      <c r="N1488" s="1">
        <f t="shared" ref="N1488" si="14180">D1488*I1488+F1488*I1491-E1488*J1488-G1488*J1491</f>
        <v>1</v>
      </c>
      <c r="O1488" s="9">
        <f t="shared" ref="O1488" si="14181">(D1488*J1488+E1488*I1488+F1488*J1491+G1488*I1491)</f>
        <v>0</v>
      </c>
      <c r="P1488" s="2">
        <f t="shared" ref="P1488" si="14182">D1488*K1488+F1488*K1491-E1488*L1488-G1488*L1491</f>
        <v>0</v>
      </c>
      <c r="Q1488" s="8">
        <f t="shared" ref="Q1488" si="14183">(D1488*L1488+E1488*K1488+F1488*L1491+G1488*K1491)</f>
        <v>-1.5884916105390015</v>
      </c>
      <c r="S1488" s="1">
        <v>1</v>
      </c>
      <c r="T1488" s="7">
        <v>0</v>
      </c>
      <c r="U1488" s="2">
        <v>0</v>
      </c>
      <c r="V1488" s="8">
        <v>0</v>
      </c>
      <c r="X1488" s="1">
        <f t="shared" ref="X1488" si="14184">N1488*S1488+P1488*S1491-O1488*T1488-Q1488*T1491</f>
        <v>11.226928200492347</v>
      </c>
      <c r="Y1488" s="9">
        <f t="shared" ref="Y1488" si="14185">(N1488*T1488+O1488*S1488+P1488*T1491+Q1488*S1491)</f>
        <v>0</v>
      </c>
      <c r="Z1488" s="2">
        <f t="shared" ref="Z1488" si="14186">N1488*U1488+P1488*U1491-O1488*V1488-Q1488*V1491</f>
        <v>0</v>
      </c>
      <c r="AA1488" s="8">
        <f t="shared" ref="AA1488" si="14187">(N1488*V1488+O1488*U1488+P1488*V1491+Q1488*U1491)</f>
        <v>-1.5884916105390015</v>
      </c>
      <c r="AB1488" s="20"/>
      <c r="AC1488" s="1">
        <v>1</v>
      </c>
      <c r="AD1488" s="9">
        <v>0</v>
      </c>
      <c r="AE1488" s="2">
        <v>0</v>
      </c>
      <c r="AF1488" s="8">
        <f t="shared" ref="AF1488:AF1551" si="14188">IF(0=(1-$AE$9*$AD$9*$B1488^2),10^18,$B1488*$AE$9/(1-$AE$9*$AD$9*$B1488^2))</f>
        <v>-0.25109029579976361</v>
      </c>
      <c r="AH1488" s="1">
        <f t="shared" ref="AH1488" si="14189">X1488*AC1488+Z1488*AC1491-Y1488*AD1488-AA1488*AD1491</f>
        <v>11.226928200492347</v>
      </c>
      <c r="AI1488" s="9">
        <f t="shared" ref="AI1488" si="14190">(X1488*AD1488+Y1488*AC1488+Z1488*AD1491+AA1488*AC1491)</f>
        <v>0</v>
      </c>
      <c r="AJ1488" s="2">
        <f t="shared" ref="AJ1488" si="14191">X1488*AE1488+Z1488*AE1491-Y1488*AF1488-AA1488*AF1491</f>
        <v>0</v>
      </c>
      <c r="AK1488" s="8">
        <f t="shared" ref="AK1488" si="14192">(X1488*AF1488+Y1488*AE1488+Z1488*AF1491+AA1488*AE1491)</f>
        <v>-4.4074643333233325</v>
      </c>
      <c r="AM1488" s="1">
        <v>1</v>
      </c>
      <c r="AN1488" s="7">
        <v>0</v>
      </c>
      <c r="AO1488" s="2">
        <v>0</v>
      </c>
      <c r="AP1488" s="8">
        <v>0</v>
      </c>
      <c r="AR1488" s="1">
        <f t="shared" ref="AR1488" si="14193">AH1488*AM1488+AJ1488*AM1491-AI1488*AN1488-AK1488*AN1491</f>
        <v>35.218642961505907</v>
      </c>
      <c r="AS1488" s="9">
        <f t="shared" ref="AS1488" si="14194">(AH1488*AN1488+AI1488*AM1488+AJ1488*AN1491+AK1488*AM1491)</f>
        <v>0</v>
      </c>
      <c r="AT1488" s="2">
        <f t="shared" ref="AT1488" si="14195">AH1488*AO1488+AJ1488*AO1491-AI1488*AP1488-AK1488*AP1491</f>
        <v>0</v>
      </c>
      <c r="AU1488" s="8">
        <f t="shared" ref="AU1488" si="14196">(AH1488*AP1488+AI1488*AO1488+AJ1488*AP1491+AK1488*AO1491)</f>
        <v>-4.4074643333233325</v>
      </c>
      <c r="AV1488" s="20"/>
      <c r="AW1488" s="1">
        <v>1</v>
      </c>
      <c r="AX1488" s="9">
        <v>0</v>
      </c>
      <c r="AY1488" s="2">
        <v>0</v>
      </c>
      <c r="AZ1488" s="8">
        <f t="shared" ref="AZ1488:AZ1551" si="14197">IF(0=(1-$AX$9*$AY$9*$B1488^2),10^18,$B1488*$AY$9/(1-$AX$9*$AY$9*$B1488^2))</f>
        <v>-0.36486483293071453</v>
      </c>
      <c r="BB1488" s="1">
        <f t="shared" ref="BB1488" si="14198">AR1488*AW1488+AT1488*AW1491-AS1488*AX1488-AU1488*AX1491</f>
        <v>35.218642961505907</v>
      </c>
      <c r="BC1488" s="9">
        <f t="shared" ref="BC1488" si="14199">(AR1488*AX1488+AS1488*AW1488+AT1488*AX1491+AU1488*AW1491)</f>
        <v>0</v>
      </c>
      <c r="BD1488" s="2">
        <f t="shared" ref="BD1488" si="14200">AR1488*AY1488+AT1488*AY1491-AS1488*AZ1488-AU1488*AZ1491</f>
        <v>0</v>
      </c>
      <c r="BE1488" s="8">
        <f t="shared" ref="BE1488" si="14201">(AR1488*AZ1488+AS1488*AY1488+AT1488*AZ1491+AU1488*AY1491)</f>
        <v>-17.257508613519668</v>
      </c>
      <c r="BG1488" s="1">
        <v>1</v>
      </c>
      <c r="BH1488" s="7">
        <v>0</v>
      </c>
      <c r="BI1488" s="2">
        <v>0</v>
      </c>
      <c r="BJ1488" s="8">
        <v>0</v>
      </c>
      <c r="BK1488" s="20"/>
      <c r="BL1488" s="1">
        <f t="shared" ref="BL1488" si="14202">BB1488*BG1488+BD1488*BG1491-BC1488*BH1488-BE1488*BH1491</f>
        <v>96.678843837350314</v>
      </c>
      <c r="BM1488" s="9">
        <f t="shared" ref="BM1488" si="14203">(BB1488*BH1488+BC1488*BG1488+BD1488*BH1491+BE1488*BG1491)</f>
        <v>0</v>
      </c>
      <c r="BN1488" s="2">
        <f t="shared" ref="BN1488" si="14204">BB1488*BI1488+BD1488*BI1491-BC1488*BJ1488-BE1488*BJ1491</f>
        <v>0</v>
      </c>
      <c r="BO1488" s="8">
        <f t="shared" ref="BO1488" si="14205">(BB1488*BJ1488+BC1488*BI1488+BD1488*BJ1491+BE1488*BI1491)</f>
        <v>-17.257508613519668</v>
      </c>
      <c r="BP1488" s="20"/>
      <c r="BQ1488" s="16">
        <v>1</v>
      </c>
      <c r="BR1488" s="23">
        <v>0</v>
      </c>
      <c r="BS1488" s="14">
        <v>0</v>
      </c>
      <c r="BT1488" s="22">
        <v>0</v>
      </c>
      <c r="BV1488" s="1">
        <f t="shared" ref="BV1488" si="14206">BL1488*BQ1488+BN1488*BQ1491-BM1488*BR1488-BO1488*BR1491</f>
        <v>96.678843837350314</v>
      </c>
      <c r="BW1488" s="9">
        <f t="shared" ref="BW1488" si="14207">(BL1488*BR1488+BM1488*BQ1488+BN1488*BR1491+BO1488*BQ1491)</f>
        <v>-17.257508613519668</v>
      </c>
      <c r="BX1488" s="2">
        <f t="shared" ref="BX1488" si="14208">BL1488*BS1488+BN1488*BS1491-BM1488*BT1488-BO1488*BT1491</f>
        <v>0</v>
      </c>
      <c r="BY1488" s="8">
        <f t="shared" ref="BY1488" si="14209">(BL1488*BT1488+BM1488*BS1488+BN1488*BT1491+BO1488*BS1491)</f>
        <v>-17.257508613519668</v>
      </c>
      <c r="CA1488" s="28">
        <f t="shared" ref="CA1488" si="14210">20*LOG(((1+$BR$9)/$BR$9)/((BV1488+BV1491)^2+(BW1488+BW1491)^2)^0.5)</f>
        <v>-48.924550375696015</v>
      </c>
      <c r="CC1488" s="114">
        <f t="shared" ref="CC1488" si="14211">((BV1488^2+BW1488^2)^0.5)/((BV1491^2+BW1491^2)^0.5)</f>
        <v>0.17852506182458749</v>
      </c>
      <c r="CD1488" s="13"/>
      <c r="CE1488" s="33"/>
      <c r="CF1488" s="33"/>
      <c r="CG1488" s="33"/>
      <c r="CH1488" s="33"/>
    </row>
    <row r="1489" spans="2:86" ht="18.600000000000001" customHeight="1" thickBot="1">
      <c r="D1489" s="3"/>
      <c r="G1489" s="4"/>
      <c r="I1489" s="3"/>
      <c r="L1489" s="4"/>
      <c r="N1489" s="3"/>
      <c r="Q1489" s="4"/>
      <c r="S1489" s="3"/>
      <c r="V1489" s="4"/>
      <c r="X1489" s="3"/>
      <c r="AA1489" s="4"/>
      <c r="AC1489" s="3"/>
      <c r="AF1489" s="4"/>
      <c r="AH1489" s="3"/>
      <c r="AK1489" s="4"/>
      <c r="AM1489" s="3"/>
      <c r="AP1489" s="4"/>
      <c r="AR1489" s="3"/>
      <c r="AU1489" s="4"/>
      <c r="AW1489" s="3"/>
      <c r="AZ1489" s="4"/>
      <c r="BB1489" s="3"/>
      <c r="BE1489" s="4"/>
      <c r="BG1489" s="3"/>
      <c r="BJ1489" s="4"/>
      <c r="BL1489" s="3"/>
      <c r="BO1489" s="4"/>
      <c r="BQ1489" s="16"/>
      <c r="BR1489" s="14"/>
      <c r="BS1489" s="14"/>
      <c r="BT1489" s="17"/>
      <c r="BV1489" s="3"/>
      <c r="BY1489" s="4"/>
      <c r="CC1489" s="115"/>
      <c r="CD1489" s="13"/>
      <c r="CE1489" s="33"/>
      <c r="CF1489" s="33"/>
      <c r="CG1489" s="33"/>
      <c r="CH1489" s="33"/>
    </row>
    <row r="1490" spans="2:86" ht="18.600000000000001" customHeight="1" thickBot="1">
      <c r="D1490" s="271" t="s">
        <v>141</v>
      </c>
      <c r="E1490" s="272"/>
      <c r="F1490" s="273" t="s">
        <v>142</v>
      </c>
      <c r="G1490" s="274"/>
      <c r="H1490" s="237"/>
      <c r="I1490" s="271" t="s">
        <v>143</v>
      </c>
      <c r="J1490" s="272"/>
      <c r="K1490" s="273" t="s">
        <v>144</v>
      </c>
      <c r="L1490" s="274"/>
      <c r="N1490" s="262" t="s">
        <v>145</v>
      </c>
      <c r="O1490" s="263"/>
      <c r="P1490" s="264" t="s">
        <v>146</v>
      </c>
      <c r="Q1490" s="265"/>
      <c r="S1490" s="271" t="s">
        <v>147</v>
      </c>
      <c r="T1490" s="272"/>
      <c r="U1490" s="273" t="s">
        <v>148</v>
      </c>
      <c r="V1490" s="274"/>
      <c r="W1490" s="20"/>
      <c r="X1490" s="262" t="s">
        <v>149</v>
      </c>
      <c r="Y1490" s="263"/>
      <c r="Z1490" s="264" t="s">
        <v>150</v>
      </c>
      <c r="AA1490" s="265"/>
      <c r="AB1490" s="20"/>
      <c r="AC1490" s="271" t="s">
        <v>151</v>
      </c>
      <c r="AD1490" s="272"/>
      <c r="AE1490" s="273" t="s">
        <v>152</v>
      </c>
      <c r="AF1490" s="274"/>
      <c r="AG1490" s="20"/>
      <c r="AH1490" s="262" t="s">
        <v>153</v>
      </c>
      <c r="AI1490" s="263"/>
      <c r="AJ1490" s="264" t="s">
        <v>154</v>
      </c>
      <c r="AK1490" s="265"/>
      <c r="AL1490" s="20"/>
      <c r="AM1490" s="271" t="s">
        <v>155</v>
      </c>
      <c r="AN1490" s="272"/>
      <c r="AO1490" s="273" t="s">
        <v>156</v>
      </c>
      <c r="AP1490" s="274"/>
      <c r="AR1490" s="262" t="s">
        <v>157</v>
      </c>
      <c r="AS1490" s="263"/>
      <c r="AT1490" s="264" t="s">
        <v>158</v>
      </c>
      <c r="AU1490" s="265"/>
      <c r="AV1490" s="41"/>
      <c r="AW1490" s="271" t="s">
        <v>159</v>
      </c>
      <c r="AX1490" s="272"/>
      <c r="AY1490" s="273" t="s">
        <v>160</v>
      </c>
      <c r="AZ1490" s="274"/>
      <c r="BA1490" s="20"/>
      <c r="BB1490" s="262" t="s">
        <v>161</v>
      </c>
      <c r="BC1490" s="263"/>
      <c r="BD1490" s="264" t="s">
        <v>162</v>
      </c>
      <c r="BE1490" s="265"/>
      <c r="BF1490" s="41"/>
      <c r="BG1490" s="271" t="s">
        <v>163</v>
      </c>
      <c r="BH1490" s="272"/>
      <c r="BI1490" s="273" t="s">
        <v>164</v>
      </c>
      <c r="BJ1490" s="274"/>
      <c r="BK1490" s="41"/>
      <c r="BL1490" s="262" t="s">
        <v>165</v>
      </c>
      <c r="BM1490" s="263"/>
      <c r="BN1490" s="264" t="s">
        <v>166</v>
      </c>
      <c r="BO1490" s="265"/>
      <c r="BP1490" s="41"/>
      <c r="BQ1490" s="271" t="s">
        <v>167</v>
      </c>
      <c r="BR1490" s="272"/>
      <c r="BS1490" s="273" t="s">
        <v>168</v>
      </c>
      <c r="BT1490" s="274"/>
      <c r="BU1490" s="20"/>
      <c r="BV1490" s="262" t="s">
        <v>169</v>
      </c>
      <c r="BW1490" s="263"/>
      <c r="BX1490" s="264" t="s">
        <v>170</v>
      </c>
      <c r="BY1490" s="265"/>
      <c r="CA1490" s="55" t="s">
        <v>35</v>
      </c>
      <c r="CC1490" s="116" t="s">
        <v>75</v>
      </c>
      <c r="CD1490" s="13"/>
      <c r="CE1490" s="33"/>
      <c r="CF1490" s="33"/>
      <c r="CG1490" s="33"/>
      <c r="CH1490" s="33"/>
    </row>
    <row r="1491" spans="2:86" ht="18.600000000000001" customHeight="1" thickTop="1" thickBot="1">
      <c r="D1491" s="1">
        <v>0</v>
      </c>
      <c r="E1491" s="9">
        <f t="shared" ref="E1491" si="14212">$E$9*$B1488</f>
        <v>5.0131680000000003</v>
      </c>
      <c r="F1491" s="2">
        <v>1</v>
      </c>
      <c r="G1491" s="8">
        <v>0</v>
      </c>
      <c r="I1491" s="1">
        <v>0</v>
      </c>
      <c r="J1491" s="9">
        <v>0</v>
      </c>
      <c r="K1491" s="2">
        <v>1</v>
      </c>
      <c r="L1491" s="8">
        <v>0</v>
      </c>
      <c r="N1491" s="1">
        <f t="shared" ref="N1491" si="14213">D1491*I1488+F1491*I1491-E1491*J1488-G1491*J1491</f>
        <v>0</v>
      </c>
      <c r="O1491" s="9">
        <f t="shared" ref="O1491" si="14214">(D1491*J1488+E1491*I1488+F1491*J1491+G1491*I1491)</f>
        <v>5.0131680000000003</v>
      </c>
      <c r="P1491" s="2">
        <f t="shared" ref="P1491" si="14215">D1491*K1488+F1491*K1491-E1491*L1488-G1491*L1491</f>
        <v>8.9633753102225846</v>
      </c>
      <c r="Q1491" s="8">
        <f t="shared" ref="Q1491" si="14216">(D1491*L1488+E1491*K1488+F1491*L1491+G1491*K1491)</f>
        <v>0</v>
      </c>
      <c r="S1491" s="1">
        <v>0</v>
      </c>
      <c r="T1491" s="9">
        <f t="shared" ref="T1491" si="14217">$T$9*$B1488</f>
        <v>6.4381380000000004</v>
      </c>
      <c r="U1491" s="2">
        <v>1</v>
      </c>
      <c r="V1491" s="8">
        <v>0</v>
      </c>
      <c r="X1491" s="1">
        <f t="shared" ref="X1491" si="14218">N1491*S1488+P1491*S1491-O1491*T1488-Q1491*T1491</f>
        <v>0</v>
      </c>
      <c r="Y1491" s="9">
        <f t="shared" ref="Y1491" si="14219">(N1491*T1488+O1491*S1488+P1491*T1491+Q1491*S1491)</f>
        <v>62.720615193005813</v>
      </c>
      <c r="Z1491" s="2">
        <f t="shared" ref="Z1491" si="14220">N1491*U1488+P1491*U1491-O1491*V1488-Q1491*V1491</f>
        <v>8.9633753102225846</v>
      </c>
      <c r="AA1491" s="8">
        <f t="shared" ref="AA1491" si="14221">(N1491*V1488+O1491*U1488+P1491*V1491+Q1491*U1491)</f>
        <v>0</v>
      </c>
      <c r="AB1491" s="20"/>
      <c r="AC1491" s="1">
        <v>0</v>
      </c>
      <c r="AD1491" s="9">
        <v>0</v>
      </c>
      <c r="AE1491" s="2">
        <v>1</v>
      </c>
      <c r="AF1491" s="8">
        <v>0</v>
      </c>
      <c r="AH1491" s="1">
        <f t="shared" ref="AH1491" si="14222">X1491*AC1488+Z1491*AC1491-Y1491*AD1488-AA1491*AD1491</f>
        <v>0</v>
      </c>
      <c r="AI1491" s="9">
        <f t="shared" ref="AI1491" si="14223">(X1491*AD1488+Y1491*AC1488+Z1491*AD1491+AA1491*AC1491)</f>
        <v>62.720615193005813</v>
      </c>
      <c r="AJ1491" s="2">
        <f t="shared" ref="AJ1491" si="14224">X1491*AE1488+Z1491*AE1491-Y1491*AF1488-AA1491*AF1491</f>
        <v>24.711913131777564</v>
      </c>
      <c r="AK1491" s="8">
        <f t="shared" ref="AK1491" si="14225">(X1491*AF1488+Y1491*AE1488+Z1491*AF1491+AA1491*AE1491)</f>
        <v>0</v>
      </c>
      <c r="AM1491" s="1">
        <v>0</v>
      </c>
      <c r="AN1491" s="9">
        <f t="shared" ref="AN1491" si="14226">$AN$9*$B1488</f>
        <v>5.4434279999999999</v>
      </c>
      <c r="AO1491" s="2">
        <v>1</v>
      </c>
      <c r="AP1491" s="8">
        <v>0</v>
      </c>
      <c r="AR1491" s="1">
        <f t="shared" ref="AR1491" si="14227">AH1491*AM1488+AJ1491*AM1491-AI1491*AN1488-AK1491*AN1491</f>
        <v>0</v>
      </c>
      <c r="AS1491" s="9">
        <f t="shared" ref="AS1491" si="14228">(AH1491*AN1488+AI1491*AM1488+AJ1491*AN1491+AK1491*AM1491)</f>
        <v>197.23813506809148</v>
      </c>
      <c r="AT1491" s="2">
        <f t="shared" ref="AT1491" si="14229">AH1491*AO1488+AJ1491*AO1491-AI1491*AP1488-AK1491*AP1491</f>
        <v>24.711913131777564</v>
      </c>
      <c r="AU1491" s="8">
        <f t="shared" ref="AU1491" si="14230">(AH1491*AP1488+AI1491*AO1488+AJ1491*AP1491+AK1491*AO1491)</f>
        <v>0</v>
      </c>
      <c r="AV1491" s="20"/>
      <c r="AW1491" s="1">
        <v>0</v>
      </c>
      <c r="AX1491" s="9">
        <v>0</v>
      </c>
      <c r="AY1491" s="2">
        <v>1</v>
      </c>
      <c r="AZ1491" s="8">
        <v>0</v>
      </c>
      <c r="BB1491" s="1">
        <f t="shared" ref="BB1491" si="14231">AR1491*AW1488+AT1491*AW1491-AS1491*AX1488-AU1491*AX1491</f>
        <v>0</v>
      </c>
      <c r="BC1491" s="9">
        <f t="shared" ref="BC1491" si="14232">(AR1491*AX1488+AS1491*AW1488+AT1491*AX1491+AU1491*AW1491)</f>
        <v>197.23813506809148</v>
      </c>
      <c r="BD1491" s="2">
        <f t="shared" ref="BD1491" si="14233">AR1491*AY1488+AT1491*AY1491-AS1491*AZ1488-AU1491*AZ1491</f>
        <v>96.677172330962463</v>
      </c>
      <c r="BE1491" s="8">
        <f t="shared" ref="BE1491" si="14234">(AR1491*AZ1488+AS1491*AY1488+AT1491*AZ1491+AU1491*AY1491)</f>
        <v>0</v>
      </c>
      <c r="BG1491" s="1">
        <v>0</v>
      </c>
      <c r="BH1491" s="9">
        <f t="shared" ref="BH1491" si="14235">$BH$9*$B1488</f>
        <v>3.5613599999999996</v>
      </c>
      <c r="BI1491" s="2">
        <v>1</v>
      </c>
      <c r="BJ1491" s="8">
        <v>0</v>
      </c>
      <c r="BK1491" s="20"/>
      <c r="BL1491" s="1">
        <f t="shared" ref="BL1491" si="14236">BB1491*BG1488+BD1491*BG1491-BC1491*BH1488-BE1491*BH1491</f>
        <v>0</v>
      </c>
      <c r="BM1491" s="9">
        <f t="shared" ref="BM1491" si="14237">(BB1491*BH1488+BC1491*BG1488+BD1491*BH1491+BE1491*BG1491)</f>
        <v>541.54034952068787</v>
      </c>
      <c r="BN1491" s="2">
        <f t="shared" ref="BN1491" si="14238">BB1491*BI1488+BD1491*BI1491-BC1491*BJ1488-BE1491*BJ1491</f>
        <v>96.677172330962463</v>
      </c>
      <c r="BO1491" s="8">
        <f t="shared" ref="BO1491" si="14239">(BB1491*BJ1488+BC1491*BI1488+BD1491*BJ1491+BE1491*BI1491)</f>
        <v>0</v>
      </c>
      <c r="BP1491" s="20"/>
      <c r="BQ1491" s="18">
        <f t="shared" ref="BQ1491:BQ1554" si="14240">1/$BR$9</f>
        <v>1</v>
      </c>
      <c r="BR1491" s="25">
        <v>0</v>
      </c>
      <c r="BS1491" s="19">
        <v>1</v>
      </c>
      <c r="BT1491" s="24">
        <v>0</v>
      </c>
      <c r="BV1491" s="1">
        <f t="shared" ref="BV1491" si="14241">BL1491*BQ1488+BN1491*BQ1491-BM1491*BR1488-BO1491*BR1491</f>
        <v>96.677172330962463</v>
      </c>
      <c r="BW1491" s="9">
        <f t="shared" ref="BW1491" si="14242">(BL1491*BR1488+BM1491*BQ1488+BN1491*BR1491+BO1491*BQ1491)</f>
        <v>541.54034952068787</v>
      </c>
      <c r="BX1491" s="2">
        <f t="shared" ref="BX1491" si="14243">BL1491*BS1488+BN1491*BS1491-BM1491*BT1488-BO1491*BT1491</f>
        <v>96.677172330962463</v>
      </c>
      <c r="BY1491" s="8">
        <f t="shared" ref="BY1491" si="14244">(BL1491*BT1488+BM1491*BS1488+BN1491*BT1491+BO1491*BS1491)</f>
        <v>0</v>
      </c>
      <c r="CA1491" s="56">
        <f t="shared" ref="CA1491" si="14245">(180/PI())*ATAN(-1*(BW1488+BW1491)/(BV1488+BV1491))</f>
        <v>-69.755977166219807</v>
      </c>
      <c r="CC1491" s="117">
        <f t="shared" ref="CC1491" si="14246">20*LOG(((1-(10^(CA1488/20)^2)*(1-((1-CC1488)/(1+CC1488))^2))^0.5))</f>
        <v>-2.8603043232967354E-5</v>
      </c>
      <c r="CD1491" s="13"/>
      <c r="CE1491" s="33"/>
      <c r="CF1491" s="33"/>
      <c r="CG1491" s="33"/>
      <c r="CH1491" s="33"/>
    </row>
    <row r="1492" spans="2:86" ht="18.600000000000001" customHeight="1"/>
    <row r="1493" spans="2:86" ht="18.600000000000001" customHeight="1" thickBot="1">
      <c r="E1493" s="6" t="s">
        <v>3</v>
      </c>
      <c r="J1493" s="6" t="s">
        <v>5</v>
      </c>
      <c r="O1493" s="6" t="s">
        <v>10</v>
      </c>
      <c r="T1493" s="6" t="s">
        <v>6</v>
      </c>
      <c r="Y1493" s="6" t="s">
        <v>11</v>
      </c>
      <c r="AD1493" s="6" t="s">
        <v>12</v>
      </c>
      <c r="AI1493" s="6" t="s">
        <v>13</v>
      </c>
      <c r="AN1493" s="6" t="s">
        <v>14</v>
      </c>
      <c r="AS1493" s="6" t="s">
        <v>15</v>
      </c>
      <c r="AX1493" s="6" t="s">
        <v>19</v>
      </c>
      <c r="BC1493" s="6" t="s">
        <v>17</v>
      </c>
      <c r="BH1493" s="6" t="s">
        <v>20</v>
      </c>
      <c r="BM1493" s="6" t="s">
        <v>18</v>
      </c>
      <c r="BQ1493" s="26" t="s">
        <v>16</v>
      </c>
      <c r="BR1493" s="26"/>
      <c r="BS1493" s="21"/>
      <c r="BT1493" s="21"/>
      <c r="BU1493" s="21"/>
      <c r="BV1493" s="21"/>
      <c r="BW1493" s="26" t="s">
        <v>21</v>
      </c>
      <c r="BX1493" s="21"/>
      <c r="BY1493" s="21"/>
    </row>
    <row r="1494" spans="2:86" ht="18.600000000000001" customHeight="1" thickBot="1">
      <c r="B1494" s="11"/>
      <c r="D1494" s="266" t="s">
        <v>113</v>
      </c>
      <c r="E1494" s="267"/>
      <c r="F1494" s="268" t="s">
        <v>114</v>
      </c>
      <c r="G1494" s="269"/>
      <c r="H1494" s="237"/>
      <c r="I1494" s="262" t="s">
        <v>0</v>
      </c>
      <c r="J1494" s="263"/>
      <c r="K1494" s="264" t="s">
        <v>1</v>
      </c>
      <c r="L1494" s="265"/>
      <c r="M1494" s="21"/>
      <c r="N1494" s="262" t="s">
        <v>115</v>
      </c>
      <c r="O1494" s="263"/>
      <c r="P1494" s="264" t="s">
        <v>116</v>
      </c>
      <c r="Q1494" s="265"/>
      <c r="R1494" s="21"/>
      <c r="S1494" s="266" t="s">
        <v>117</v>
      </c>
      <c r="T1494" s="267"/>
      <c r="U1494" s="268" t="s">
        <v>118</v>
      </c>
      <c r="V1494" s="269"/>
      <c r="W1494" s="20"/>
      <c r="X1494" s="262" t="s">
        <v>119</v>
      </c>
      <c r="Y1494" s="263"/>
      <c r="Z1494" s="264" t="s">
        <v>120</v>
      </c>
      <c r="AA1494" s="265"/>
      <c r="AB1494" s="20"/>
      <c r="AC1494" s="262" t="s">
        <v>121</v>
      </c>
      <c r="AD1494" s="263"/>
      <c r="AE1494" s="264" t="s">
        <v>7</v>
      </c>
      <c r="AF1494" s="265"/>
      <c r="AG1494" s="20"/>
      <c r="AH1494" s="262" t="s">
        <v>122</v>
      </c>
      <c r="AI1494" s="263"/>
      <c r="AJ1494" s="264" t="s">
        <v>123</v>
      </c>
      <c r="AK1494" s="265"/>
      <c r="AL1494" s="20"/>
      <c r="AM1494" s="266" t="s">
        <v>124</v>
      </c>
      <c r="AN1494" s="267"/>
      <c r="AO1494" s="268" t="s">
        <v>125</v>
      </c>
      <c r="AP1494" s="269"/>
      <c r="AQ1494" s="21"/>
      <c r="AR1494" s="262" t="s">
        <v>126</v>
      </c>
      <c r="AS1494" s="263"/>
      <c r="AT1494" s="264" t="s">
        <v>2</v>
      </c>
      <c r="AU1494" s="265"/>
      <c r="AV1494" s="41"/>
      <c r="AW1494" s="262" t="s">
        <v>127</v>
      </c>
      <c r="AX1494" s="263"/>
      <c r="AY1494" s="264" t="s">
        <v>128</v>
      </c>
      <c r="AZ1494" s="265"/>
      <c r="BA1494" s="20"/>
      <c r="BB1494" s="262" t="s">
        <v>129</v>
      </c>
      <c r="BC1494" s="263"/>
      <c r="BD1494" s="264" t="s">
        <v>130</v>
      </c>
      <c r="BE1494" s="265"/>
      <c r="BF1494" s="41"/>
      <c r="BG1494" s="266" t="s">
        <v>131</v>
      </c>
      <c r="BH1494" s="267"/>
      <c r="BI1494" s="268" t="s">
        <v>132</v>
      </c>
      <c r="BJ1494" s="269"/>
      <c r="BK1494" s="41"/>
      <c r="BL1494" s="262" t="s">
        <v>133</v>
      </c>
      <c r="BM1494" s="263"/>
      <c r="BN1494" s="264" t="s">
        <v>134</v>
      </c>
      <c r="BO1494" s="265"/>
      <c r="BP1494" s="41"/>
      <c r="BQ1494" s="262" t="s">
        <v>135</v>
      </c>
      <c r="BR1494" s="263"/>
      <c r="BS1494" s="264" t="s">
        <v>136</v>
      </c>
      <c r="BT1494" s="265"/>
      <c r="BU1494" s="20"/>
      <c r="BV1494" s="262" t="s">
        <v>137</v>
      </c>
      <c r="BW1494" s="263"/>
      <c r="BX1494" s="264" t="s">
        <v>138</v>
      </c>
      <c r="BY1494" s="265"/>
      <c r="CA1494" s="27" t="s">
        <v>8</v>
      </c>
      <c r="CC1494" s="113" t="s">
        <v>74</v>
      </c>
      <c r="CD1494" s="13"/>
      <c r="CE1494" s="33"/>
      <c r="CF1494" s="33"/>
      <c r="CG1494" s="33"/>
      <c r="CH1494" s="33"/>
    </row>
    <row r="1495" spans="2:86" ht="18.600000000000001" customHeight="1" thickTop="1" thickBot="1">
      <c r="B1495" s="37">
        <v>4.28</v>
      </c>
      <c r="D1495" s="1">
        <v>1</v>
      </c>
      <c r="E1495" s="7">
        <v>0</v>
      </c>
      <c r="F1495" s="2">
        <v>0</v>
      </c>
      <c r="G1495" s="8">
        <v>0</v>
      </c>
      <c r="I1495" s="1">
        <v>1</v>
      </c>
      <c r="J1495" s="9">
        <v>0</v>
      </c>
      <c r="K1495" s="2">
        <v>0</v>
      </c>
      <c r="L1495" s="8">
        <f t="shared" ref="L1495:L1558" si="14247">IF(0=(1-$J$9*$K$9*$B1495^2),10^18,$B1495*$K$9/(1-$J$9*$K$9*$B1495^2))</f>
        <v>-1.5764809415722494</v>
      </c>
      <c r="N1495" s="1">
        <f t="shared" ref="N1495" si="14248">D1495*I1495+F1495*I1498-E1495*J1495-G1495*J1498</f>
        <v>1</v>
      </c>
      <c r="O1495" s="9">
        <f t="shared" ref="O1495" si="14249">(D1495*J1495+E1495*I1495+F1495*J1498+G1495*I1498)</f>
        <v>0</v>
      </c>
      <c r="P1495" s="2">
        <f t="shared" ref="P1495" si="14250">D1495*K1495+F1495*K1498-E1495*L1495-G1495*L1498</f>
        <v>0</v>
      </c>
      <c r="Q1495" s="8">
        <f t="shared" ref="Q1495" si="14251">(D1495*L1495+E1495*K1495+F1495*L1498+G1495*K1498)</f>
        <v>-1.5764809415722494</v>
      </c>
      <c r="S1495" s="1">
        <v>1</v>
      </c>
      <c r="T1495" s="7">
        <v>0</v>
      </c>
      <c r="U1495" s="2">
        <v>0</v>
      </c>
      <c r="V1495" s="8">
        <v>0</v>
      </c>
      <c r="X1495" s="1">
        <f t="shared" ref="X1495" si="14252">N1495*S1495+P1495*S1498-O1495*T1495-Q1495*T1498</f>
        <v>11.197252569152043</v>
      </c>
      <c r="Y1495" s="9">
        <f t="shared" ref="Y1495" si="14253">(N1495*T1495+O1495*S1495+P1495*T1498+Q1495*S1498)</f>
        <v>0</v>
      </c>
      <c r="Z1495" s="2">
        <f t="shared" ref="Z1495" si="14254">N1495*U1495+P1495*U1498-O1495*V1495-Q1495*V1498</f>
        <v>0</v>
      </c>
      <c r="AA1495" s="8">
        <f t="shared" ref="AA1495" si="14255">(N1495*V1495+O1495*U1495+P1495*V1498+Q1495*U1498)</f>
        <v>-1.5764809415722494</v>
      </c>
      <c r="AB1495" s="20"/>
      <c r="AC1495" s="1">
        <v>1</v>
      </c>
      <c r="AD1495" s="9">
        <v>0</v>
      </c>
      <c r="AE1495" s="2">
        <v>0</v>
      </c>
      <c r="AF1495" s="8">
        <f t="shared" ref="AF1495:AF1558" si="14256">IF(0=(1-$AE$9*$AD$9*$B1495^2),10^18,$B1495*$AE$9/(1-$AE$9*$AD$9*$B1495^2))</f>
        <v>-0.24972741595574618</v>
      </c>
      <c r="AH1495" s="1">
        <f t="shared" ref="AH1495" si="14257">X1495*AC1495+Z1495*AC1498-Y1495*AD1495-AA1495*AD1498</f>
        <v>11.197252569152043</v>
      </c>
      <c r="AI1495" s="9">
        <f t="shared" ref="AI1495" si="14258">(X1495*AD1495+Y1495*AC1495+Z1495*AD1498+AA1495*AC1498)</f>
        <v>0</v>
      </c>
      <c r="AJ1495" s="2">
        <f t="shared" ref="AJ1495" si="14259">X1495*AE1495+Z1495*AE1498-Y1495*AF1495-AA1495*AF1498</f>
        <v>0</v>
      </c>
      <c r="AK1495" s="8">
        <f t="shared" ref="AK1495" si="14260">(X1495*AF1495+Y1495*AE1495+Z1495*AF1498+AA1495*AE1498)</f>
        <v>-4.3727418914704295</v>
      </c>
      <c r="AM1495" s="1">
        <v>1</v>
      </c>
      <c r="AN1495" s="7">
        <v>0</v>
      </c>
      <c r="AO1495" s="2">
        <v>0</v>
      </c>
      <c r="AP1495" s="8">
        <v>0</v>
      </c>
      <c r="AR1495" s="1">
        <f t="shared" ref="AR1495" si="14261">AH1495*AM1495+AJ1495*AM1498-AI1495*AN1495-AK1495*AN1498</f>
        <v>35.111708009733562</v>
      </c>
      <c r="AS1495" s="9">
        <f t="shared" ref="AS1495" si="14262">(AH1495*AN1495+AI1495*AM1495+AJ1495*AN1498+AK1495*AM1498)</f>
        <v>0</v>
      </c>
      <c r="AT1495" s="2">
        <f t="shared" ref="AT1495" si="14263">AH1495*AO1495+AJ1495*AO1498-AI1495*AP1495-AK1495*AP1498</f>
        <v>0</v>
      </c>
      <c r="AU1495" s="8">
        <f t="shared" ref="AU1495" si="14264">(AH1495*AP1495+AI1495*AO1495+AJ1495*AP1498+AK1495*AO1498)</f>
        <v>-4.3727418914704295</v>
      </c>
      <c r="AV1495" s="20"/>
      <c r="AW1495" s="1">
        <v>1</v>
      </c>
      <c r="AX1495" s="9">
        <v>0</v>
      </c>
      <c r="AY1495" s="2">
        <v>0</v>
      </c>
      <c r="AZ1495" s="8">
        <f t="shared" ref="AZ1495:AZ1558" si="14265">IF(0=(1-$AX$9*$AY$9*$B1495^2),10^18,$B1495*$AY$9/(1-$AX$9*$AY$9*$B1495^2))</f>
        <v>-0.36279846693926066</v>
      </c>
      <c r="BB1495" s="1">
        <f t="shared" ref="BB1495" si="14266">AR1495*AW1495+AT1495*AW1498-AS1495*AX1495-AU1495*AX1498</f>
        <v>35.111708009733562</v>
      </c>
      <c r="BC1495" s="9">
        <f t="shared" ref="BC1495" si="14267">(AR1495*AX1495+AS1495*AW1495+AT1495*AX1498+AU1495*AW1498)</f>
        <v>0</v>
      </c>
      <c r="BD1495" s="2">
        <f t="shared" ref="BD1495" si="14268">AR1495*AY1495+AT1495*AY1498-AS1495*AZ1495-AU1495*AZ1498</f>
        <v>0</v>
      </c>
      <c r="BE1495" s="8">
        <f t="shared" ref="BE1495" si="14269">(AR1495*AZ1495+AS1495*AY1495+AT1495*AZ1498+AU1495*AY1498)</f>
        <v>-17.111215729020724</v>
      </c>
      <c r="BG1495" s="1">
        <v>1</v>
      </c>
      <c r="BH1495" s="7">
        <v>0</v>
      </c>
      <c r="BI1495" s="2">
        <v>0</v>
      </c>
      <c r="BJ1495" s="8">
        <v>0</v>
      </c>
      <c r="BK1495" s="20"/>
      <c r="BL1495" s="1">
        <f t="shared" ref="BL1495" si="14270">BB1495*BG1495+BD1495*BG1498-BC1495*BH1495-BE1495*BH1498</f>
        <v>96.337006785428031</v>
      </c>
      <c r="BM1495" s="9">
        <f t="shared" ref="BM1495" si="14271">(BB1495*BH1495+BC1495*BG1495+BD1495*BH1498+BE1495*BG1498)</f>
        <v>0</v>
      </c>
      <c r="BN1495" s="2">
        <f t="shared" ref="BN1495" si="14272">BB1495*BI1495+BD1495*BI1498-BC1495*BJ1495-BE1495*BJ1498</f>
        <v>0</v>
      </c>
      <c r="BO1495" s="8">
        <f t="shared" ref="BO1495" si="14273">(BB1495*BJ1495+BC1495*BI1495+BD1495*BJ1498+BE1495*BI1498)</f>
        <v>-17.111215729020724</v>
      </c>
      <c r="BP1495" s="20"/>
      <c r="BQ1495" s="16">
        <v>1</v>
      </c>
      <c r="BR1495" s="23">
        <v>0</v>
      </c>
      <c r="BS1495" s="14">
        <v>0</v>
      </c>
      <c r="BT1495" s="22">
        <v>0</v>
      </c>
      <c r="BV1495" s="1">
        <f t="shared" ref="BV1495" si="14274">BL1495*BQ1495+BN1495*BQ1498-BM1495*BR1495-BO1495*BR1498</f>
        <v>96.337006785428031</v>
      </c>
      <c r="BW1495" s="9">
        <f t="shared" ref="BW1495" si="14275">(BL1495*BR1495+BM1495*BQ1495+BN1495*BR1498+BO1495*BQ1498)</f>
        <v>-17.111215729020724</v>
      </c>
      <c r="BX1495" s="2">
        <f t="shared" ref="BX1495" si="14276">BL1495*BS1495+BN1495*BS1498-BM1495*BT1495-BO1495*BT1498</f>
        <v>0</v>
      </c>
      <c r="BY1495" s="8">
        <f t="shared" ref="BY1495" si="14277">(BL1495*BT1495+BM1495*BS1495+BN1495*BT1498+BO1495*BS1498)</f>
        <v>-17.111215729020724</v>
      </c>
      <c r="CA1495" s="28">
        <f t="shared" ref="CA1495" si="14278">20*LOG(((1+$BR$9)/$BR$9)/((BV1495+BV1498)^2+(BW1495+BW1498)^2)^0.5)</f>
        <v>-48.934302479941969</v>
      </c>
      <c r="CC1495" s="114">
        <f t="shared" ref="CC1495" si="14279">((BV1495^2+BW1495^2)^0.5)/((BV1498^2+BW1498^2)^0.5)</f>
        <v>0.17763992667479941</v>
      </c>
      <c r="CD1495" s="13"/>
      <c r="CE1495" s="33"/>
      <c r="CF1495" s="33"/>
      <c r="CG1495" s="33"/>
      <c r="CH1495" s="33"/>
    </row>
    <row r="1496" spans="2:86" ht="18.600000000000001" customHeight="1" thickBot="1">
      <c r="D1496" s="3"/>
      <c r="G1496" s="4"/>
      <c r="I1496" s="3"/>
      <c r="L1496" s="4"/>
      <c r="N1496" s="3"/>
      <c r="Q1496" s="4"/>
      <c r="S1496" s="3"/>
      <c r="V1496" s="4"/>
      <c r="X1496" s="3"/>
      <c r="AA1496" s="4"/>
      <c r="AC1496" s="3"/>
      <c r="AF1496" s="4"/>
      <c r="AH1496" s="3"/>
      <c r="AK1496" s="4"/>
      <c r="AM1496" s="3"/>
      <c r="AP1496" s="4"/>
      <c r="AR1496" s="3"/>
      <c r="AU1496" s="4"/>
      <c r="AW1496" s="3"/>
      <c r="AZ1496" s="4"/>
      <c r="BB1496" s="3"/>
      <c r="BE1496" s="4"/>
      <c r="BG1496" s="3"/>
      <c r="BJ1496" s="4"/>
      <c r="BL1496" s="3"/>
      <c r="BO1496" s="4"/>
      <c r="BQ1496" s="16"/>
      <c r="BR1496" s="14"/>
      <c r="BS1496" s="14"/>
      <c r="BT1496" s="17"/>
      <c r="BV1496" s="3"/>
      <c r="BY1496" s="4"/>
      <c r="CC1496" s="115"/>
      <c r="CD1496" s="13"/>
      <c r="CE1496" s="33"/>
      <c r="CF1496" s="33"/>
      <c r="CG1496" s="33"/>
      <c r="CH1496" s="33"/>
    </row>
    <row r="1497" spans="2:86" ht="18.600000000000001" customHeight="1" thickBot="1">
      <c r="D1497" s="271" t="s">
        <v>141</v>
      </c>
      <c r="E1497" s="272"/>
      <c r="F1497" s="273" t="s">
        <v>142</v>
      </c>
      <c r="G1497" s="274"/>
      <c r="H1497" s="237"/>
      <c r="I1497" s="271" t="s">
        <v>143</v>
      </c>
      <c r="J1497" s="272"/>
      <c r="K1497" s="273" t="s">
        <v>144</v>
      </c>
      <c r="L1497" s="274"/>
      <c r="N1497" s="262" t="s">
        <v>145</v>
      </c>
      <c r="O1497" s="263"/>
      <c r="P1497" s="264" t="s">
        <v>146</v>
      </c>
      <c r="Q1497" s="265"/>
      <c r="S1497" s="271" t="s">
        <v>147</v>
      </c>
      <c r="T1497" s="272"/>
      <c r="U1497" s="273" t="s">
        <v>148</v>
      </c>
      <c r="V1497" s="274"/>
      <c r="W1497" s="20"/>
      <c r="X1497" s="262" t="s">
        <v>149</v>
      </c>
      <c r="Y1497" s="263"/>
      <c r="Z1497" s="264" t="s">
        <v>150</v>
      </c>
      <c r="AA1497" s="265"/>
      <c r="AB1497" s="20"/>
      <c r="AC1497" s="271" t="s">
        <v>151</v>
      </c>
      <c r="AD1497" s="272"/>
      <c r="AE1497" s="273" t="s">
        <v>152</v>
      </c>
      <c r="AF1497" s="274"/>
      <c r="AG1497" s="20"/>
      <c r="AH1497" s="262" t="s">
        <v>153</v>
      </c>
      <c r="AI1497" s="263"/>
      <c r="AJ1497" s="264" t="s">
        <v>154</v>
      </c>
      <c r="AK1497" s="265"/>
      <c r="AL1497" s="20"/>
      <c r="AM1497" s="271" t="s">
        <v>155</v>
      </c>
      <c r="AN1497" s="272"/>
      <c r="AO1497" s="273" t="s">
        <v>156</v>
      </c>
      <c r="AP1497" s="274"/>
      <c r="AR1497" s="262" t="s">
        <v>157</v>
      </c>
      <c r="AS1497" s="263"/>
      <c r="AT1497" s="264" t="s">
        <v>158</v>
      </c>
      <c r="AU1497" s="265"/>
      <c r="AV1497" s="41"/>
      <c r="AW1497" s="271" t="s">
        <v>159</v>
      </c>
      <c r="AX1497" s="272"/>
      <c r="AY1497" s="273" t="s">
        <v>160</v>
      </c>
      <c r="AZ1497" s="274"/>
      <c r="BA1497" s="20"/>
      <c r="BB1497" s="262" t="s">
        <v>161</v>
      </c>
      <c r="BC1497" s="263"/>
      <c r="BD1497" s="264" t="s">
        <v>162</v>
      </c>
      <c r="BE1497" s="265"/>
      <c r="BF1497" s="41"/>
      <c r="BG1497" s="271" t="s">
        <v>163</v>
      </c>
      <c r="BH1497" s="272"/>
      <c r="BI1497" s="273" t="s">
        <v>164</v>
      </c>
      <c r="BJ1497" s="274"/>
      <c r="BK1497" s="41"/>
      <c r="BL1497" s="262" t="s">
        <v>165</v>
      </c>
      <c r="BM1497" s="263"/>
      <c r="BN1497" s="264" t="s">
        <v>166</v>
      </c>
      <c r="BO1497" s="265"/>
      <c r="BP1497" s="41"/>
      <c r="BQ1497" s="271" t="s">
        <v>167</v>
      </c>
      <c r="BR1497" s="272"/>
      <c r="BS1497" s="273" t="s">
        <v>168</v>
      </c>
      <c r="BT1497" s="274"/>
      <c r="BU1497" s="20"/>
      <c r="BV1497" s="262" t="s">
        <v>169</v>
      </c>
      <c r="BW1497" s="263"/>
      <c r="BX1497" s="264" t="s">
        <v>170</v>
      </c>
      <c r="BY1497" s="265"/>
      <c r="CA1497" s="55" t="s">
        <v>35</v>
      </c>
      <c r="CC1497" s="116" t="s">
        <v>75</v>
      </c>
      <c r="CD1497" s="13"/>
      <c r="CE1497" s="33"/>
      <c r="CF1497" s="33"/>
      <c r="CG1497" s="33"/>
      <c r="CH1497" s="33"/>
    </row>
    <row r="1498" spans="2:86" ht="18.600000000000001" customHeight="1" thickTop="1" thickBot="1">
      <c r="D1498" s="1">
        <v>0</v>
      </c>
      <c r="E1498" s="9">
        <f t="shared" ref="E1498" si="14280">$E$9*$B1495</f>
        <v>5.0367040000000003</v>
      </c>
      <c r="F1498" s="2">
        <v>1</v>
      </c>
      <c r="G1498" s="8">
        <v>0</v>
      </c>
      <c r="I1498" s="1">
        <v>0</v>
      </c>
      <c r="J1498" s="9">
        <v>0</v>
      </c>
      <c r="K1498" s="2">
        <v>1</v>
      </c>
      <c r="L1498" s="8">
        <v>0</v>
      </c>
      <c r="N1498" s="1">
        <f t="shared" ref="N1498" si="14281">D1498*I1495+F1498*I1498-E1498*J1495-G1498*J1498</f>
        <v>0</v>
      </c>
      <c r="O1498" s="9">
        <f t="shared" ref="O1498" si="14282">(D1498*J1495+E1498*I1495+F1498*J1498+G1498*I1498)</f>
        <v>5.0367040000000003</v>
      </c>
      <c r="P1498" s="2">
        <f t="shared" ref="P1498" si="14283">D1498*K1495+F1498*K1498-E1498*L1495-G1498*L1498</f>
        <v>8.940267864340715</v>
      </c>
      <c r="Q1498" s="8">
        <f t="shared" ref="Q1498" si="14284">(D1498*L1495+E1498*K1495+F1498*L1498+G1498*K1498)</f>
        <v>0</v>
      </c>
      <c r="S1498" s="1">
        <v>0</v>
      </c>
      <c r="T1498" s="9">
        <f t="shared" ref="T1498" si="14285">$T$9*$B1495</f>
        <v>6.4683640000000011</v>
      </c>
      <c r="U1498" s="2">
        <v>1</v>
      </c>
      <c r="V1498" s="8">
        <v>0</v>
      </c>
      <c r="X1498" s="1">
        <f t="shared" ref="X1498" si="14286">N1498*S1495+P1498*S1498-O1498*T1495-Q1498*T1498</f>
        <v>0</v>
      </c>
      <c r="Y1498" s="9">
        <f t="shared" ref="Y1498" si="14287">(N1498*T1495+O1498*S1495+P1498*T1498+Q1498*S1498)</f>
        <v>62.865610804058377</v>
      </c>
      <c r="Z1498" s="2">
        <f t="shared" ref="Z1498" si="14288">N1498*U1495+P1498*U1498-O1498*V1495-Q1498*V1498</f>
        <v>8.940267864340715</v>
      </c>
      <c r="AA1498" s="8">
        <f t="shared" ref="AA1498" si="14289">(N1498*V1495+O1498*U1495+P1498*V1498+Q1498*U1498)</f>
        <v>0</v>
      </c>
      <c r="AB1498" s="20"/>
      <c r="AC1498" s="1">
        <v>0</v>
      </c>
      <c r="AD1498" s="9">
        <v>0</v>
      </c>
      <c r="AE1498" s="2">
        <v>1</v>
      </c>
      <c r="AF1498" s="8">
        <v>0</v>
      </c>
      <c r="AH1498" s="1">
        <f t="shared" ref="AH1498" si="14290">X1498*AC1495+Z1498*AC1498-Y1498*AD1495-AA1498*AD1498</f>
        <v>0</v>
      </c>
      <c r="AI1498" s="9">
        <f t="shared" ref="AI1498" si="14291">(X1498*AD1495+Y1498*AC1495+Z1498*AD1498+AA1498*AC1498)</f>
        <v>62.865610804058377</v>
      </c>
      <c r="AJ1498" s="2">
        <f t="shared" ref="AJ1498" si="14292">X1498*AE1495+Z1498*AE1498-Y1498*AF1495-AA1498*AF1498</f>
        <v>24.639534402917853</v>
      </c>
      <c r="AK1498" s="8">
        <f t="shared" ref="AK1498" si="14293">(X1498*AF1495+Y1498*AE1495+Z1498*AF1498+AA1498*AE1498)</f>
        <v>0</v>
      </c>
      <c r="AM1498" s="1">
        <v>0</v>
      </c>
      <c r="AN1498" s="9">
        <f t="shared" ref="AN1498" si="14294">$AN$9*$B1495</f>
        <v>5.4689840000000007</v>
      </c>
      <c r="AO1498" s="2">
        <v>1</v>
      </c>
      <c r="AP1498" s="8">
        <v>0</v>
      </c>
      <c r="AR1498" s="1">
        <f t="shared" ref="AR1498" si="14295">AH1498*AM1495+AJ1498*AM1498-AI1498*AN1495-AK1498*AN1498</f>
        <v>0</v>
      </c>
      <c r="AS1498" s="9">
        <f t="shared" ref="AS1498" si="14296">(AH1498*AN1495+AI1498*AM1495+AJ1498*AN1498+AK1498*AM1498)</f>
        <v>197.61883022106568</v>
      </c>
      <c r="AT1498" s="2">
        <f t="shared" ref="AT1498" si="14297">AH1498*AO1495+AJ1498*AO1498-AI1498*AP1495-AK1498*AP1498</f>
        <v>24.639534402917853</v>
      </c>
      <c r="AU1498" s="8">
        <f t="shared" ref="AU1498" si="14298">(AH1498*AP1495+AI1498*AO1495+AJ1498*AP1498+AK1498*AO1498)</f>
        <v>0</v>
      </c>
      <c r="AV1498" s="20"/>
      <c r="AW1498" s="1">
        <v>0</v>
      </c>
      <c r="AX1498" s="9">
        <v>0</v>
      </c>
      <c r="AY1498" s="2">
        <v>1</v>
      </c>
      <c r="AZ1498" s="8">
        <v>0</v>
      </c>
      <c r="BB1498" s="1">
        <f t="shared" ref="BB1498" si="14299">AR1498*AW1495+AT1498*AW1498-AS1498*AX1495-AU1498*AX1498</f>
        <v>0</v>
      </c>
      <c r="BC1498" s="9">
        <f t="shared" ref="BC1498" si="14300">(AR1498*AX1495+AS1498*AW1495+AT1498*AX1498+AU1498*AW1498)</f>
        <v>197.61883022106568</v>
      </c>
      <c r="BD1498" s="2">
        <f t="shared" ref="BD1498" si="14301">AR1498*AY1495+AT1498*AY1498-AS1498*AZ1495-AU1498*AZ1498</f>
        <v>96.335343045450514</v>
      </c>
      <c r="BE1498" s="8">
        <f t="shared" ref="BE1498" si="14302">(AR1498*AZ1495+AS1498*AY1495+AT1498*AZ1498+AU1498*AY1498)</f>
        <v>0</v>
      </c>
      <c r="BG1498" s="1">
        <v>0</v>
      </c>
      <c r="BH1498" s="9">
        <f t="shared" ref="BH1498" si="14303">$BH$9*$B1495</f>
        <v>3.5780799999999999</v>
      </c>
      <c r="BI1498" s="2">
        <v>1</v>
      </c>
      <c r="BJ1498" s="8">
        <v>0</v>
      </c>
      <c r="BK1498" s="20"/>
      <c r="BL1498" s="1">
        <f t="shared" ref="BL1498" si="14304">BB1498*BG1495+BD1498*BG1498-BC1498*BH1495-BE1498*BH1498</f>
        <v>0</v>
      </c>
      <c r="BM1498" s="9">
        <f t="shared" ref="BM1498" si="14305">(BB1498*BH1495+BC1498*BG1495+BD1498*BH1498+BE1498*BG1498)</f>
        <v>542.31439446513127</v>
      </c>
      <c r="BN1498" s="2">
        <f t="shared" ref="BN1498" si="14306">BB1498*BI1495+BD1498*BI1498-BC1498*BJ1495-BE1498*BJ1498</f>
        <v>96.335343045450514</v>
      </c>
      <c r="BO1498" s="8">
        <f t="shared" ref="BO1498" si="14307">(BB1498*BJ1495+BC1498*BI1495+BD1498*BJ1498+BE1498*BI1498)</f>
        <v>0</v>
      </c>
      <c r="BP1498" s="20"/>
      <c r="BQ1498" s="18">
        <f t="shared" ref="BQ1498:BQ1561" si="14308">1/$BR$9</f>
        <v>1</v>
      </c>
      <c r="BR1498" s="25">
        <v>0</v>
      </c>
      <c r="BS1498" s="19">
        <v>1</v>
      </c>
      <c r="BT1498" s="24">
        <v>0</v>
      </c>
      <c r="BV1498" s="1">
        <f t="shared" ref="BV1498" si="14309">BL1498*BQ1495+BN1498*BQ1498-BM1498*BR1495-BO1498*BR1498</f>
        <v>96.335343045450514</v>
      </c>
      <c r="BW1498" s="9">
        <f t="shared" ref="BW1498" si="14310">(BL1498*BR1495+BM1498*BQ1495+BN1498*BR1498+BO1498*BQ1498)</f>
        <v>542.31439446513127</v>
      </c>
      <c r="BX1498" s="2">
        <f t="shared" ref="BX1498" si="14311">BL1498*BS1495+BN1498*BS1498-BM1498*BT1495-BO1498*BT1498</f>
        <v>96.335343045450514</v>
      </c>
      <c r="BY1498" s="8">
        <f t="shared" ref="BY1498" si="14312">(BL1498*BT1495+BM1498*BS1495+BN1498*BT1498+BO1498*BS1498)</f>
        <v>0</v>
      </c>
      <c r="CA1498" s="56">
        <f t="shared" ref="CA1498" si="14313">(180/PI())*ATAN(-1*(BW1495+BW1498)/(BV1495+BV1498))</f>
        <v>-69.854287408721959</v>
      </c>
      <c r="CC1498" s="117">
        <f t="shared" ref="CC1498" si="14314">20*LOG(((1-(10^(CA1495/20)^2)*(1-((1-CC1495)/(1+CC1495))^2))^0.5))</f>
        <v>-2.8440093429503556E-5</v>
      </c>
      <c r="CD1498" s="13"/>
      <c r="CE1498" s="33"/>
      <c r="CF1498" s="33"/>
      <c r="CG1498" s="33"/>
      <c r="CH1498" s="33"/>
    </row>
    <row r="1499" spans="2:86" ht="18.600000000000001" customHeight="1"/>
    <row r="1500" spans="2:86" ht="18.600000000000001" customHeight="1" thickBot="1">
      <c r="E1500" s="6" t="s">
        <v>3</v>
      </c>
      <c r="J1500" s="6" t="s">
        <v>5</v>
      </c>
      <c r="O1500" s="6" t="s">
        <v>10</v>
      </c>
      <c r="T1500" s="6" t="s">
        <v>6</v>
      </c>
      <c r="Y1500" s="6" t="s">
        <v>11</v>
      </c>
      <c r="AD1500" s="6" t="s">
        <v>12</v>
      </c>
      <c r="AI1500" s="6" t="s">
        <v>13</v>
      </c>
      <c r="AN1500" s="6" t="s">
        <v>14</v>
      </c>
      <c r="AS1500" s="6" t="s">
        <v>15</v>
      </c>
      <c r="AX1500" s="6" t="s">
        <v>19</v>
      </c>
      <c r="BC1500" s="6" t="s">
        <v>17</v>
      </c>
      <c r="BH1500" s="6" t="s">
        <v>20</v>
      </c>
      <c r="BM1500" s="6" t="s">
        <v>18</v>
      </c>
      <c r="BQ1500" s="26" t="s">
        <v>16</v>
      </c>
      <c r="BR1500" s="26"/>
      <c r="BS1500" s="21"/>
      <c r="BT1500" s="21"/>
      <c r="BU1500" s="21"/>
      <c r="BV1500" s="21"/>
      <c r="BW1500" s="26" t="s">
        <v>21</v>
      </c>
      <c r="BX1500" s="21"/>
      <c r="BY1500" s="21"/>
    </row>
    <row r="1501" spans="2:86" ht="18.600000000000001" customHeight="1" thickBot="1">
      <c r="B1501" s="11"/>
      <c r="D1501" s="266" t="s">
        <v>113</v>
      </c>
      <c r="E1501" s="267"/>
      <c r="F1501" s="268" t="s">
        <v>114</v>
      </c>
      <c r="G1501" s="269"/>
      <c r="H1501" s="237"/>
      <c r="I1501" s="262" t="s">
        <v>0</v>
      </c>
      <c r="J1501" s="263"/>
      <c r="K1501" s="264" t="s">
        <v>1</v>
      </c>
      <c r="L1501" s="265"/>
      <c r="M1501" s="21"/>
      <c r="N1501" s="262" t="s">
        <v>115</v>
      </c>
      <c r="O1501" s="263"/>
      <c r="P1501" s="264" t="s">
        <v>116</v>
      </c>
      <c r="Q1501" s="265"/>
      <c r="R1501" s="21"/>
      <c r="S1501" s="266" t="s">
        <v>117</v>
      </c>
      <c r="T1501" s="267"/>
      <c r="U1501" s="268" t="s">
        <v>118</v>
      </c>
      <c r="V1501" s="269"/>
      <c r="W1501" s="20"/>
      <c r="X1501" s="262" t="s">
        <v>119</v>
      </c>
      <c r="Y1501" s="263"/>
      <c r="Z1501" s="264" t="s">
        <v>120</v>
      </c>
      <c r="AA1501" s="265"/>
      <c r="AB1501" s="20"/>
      <c r="AC1501" s="262" t="s">
        <v>121</v>
      </c>
      <c r="AD1501" s="263"/>
      <c r="AE1501" s="264" t="s">
        <v>7</v>
      </c>
      <c r="AF1501" s="265"/>
      <c r="AG1501" s="20"/>
      <c r="AH1501" s="262" t="s">
        <v>122</v>
      </c>
      <c r="AI1501" s="263"/>
      <c r="AJ1501" s="264" t="s">
        <v>123</v>
      </c>
      <c r="AK1501" s="265"/>
      <c r="AL1501" s="20"/>
      <c r="AM1501" s="266" t="s">
        <v>124</v>
      </c>
      <c r="AN1501" s="267"/>
      <c r="AO1501" s="268" t="s">
        <v>125</v>
      </c>
      <c r="AP1501" s="269"/>
      <c r="AQ1501" s="21"/>
      <c r="AR1501" s="262" t="s">
        <v>126</v>
      </c>
      <c r="AS1501" s="263"/>
      <c r="AT1501" s="264" t="s">
        <v>2</v>
      </c>
      <c r="AU1501" s="265"/>
      <c r="AV1501" s="41"/>
      <c r="AW1501" s="262" t="s">
        <v>127</v>
      </c>
      <c r="AX1501" s="263"/>
      <c r="AY1501" s="264" t="s">
        <v>128</v>
      </c>
      <c r="AZ1501" s="265"/>
      <c r="BA1501" s="20"/>
      <c r="BB1501" s="262" t="s">
        <v>129</v>
      </c>
      <c r="BC1501" s="263"/>
      <c r="BD1501" s="264" t="s">
        <v>130</v>
      </c>
      <c r="BE1501" s="265"/>
      <c r="BF1501" s="41"/>
      <c r="BG1501" s="266" t="s">
        <v>131</v>
      </c>
      <c r="BH1501" s="267"/>
      <c r="BI1501" s="268" t="s">
        <v>132</v>
      </c>
      <c r="BJ1501" s="269"/>
      <c r="BK1501" s="41"/>
      <c r="BL1501" s="262" t="s">
        <v>133</v>
      </c>
      <c r="BM1501" s="263"/>
      <c r="BN1501" s="264" t="s">
        <v>134</v>
      </c>
      <c r="BO1501" s="265"/>
      <c r="BP1501" s="41"/>
      <c r="BQ1501" s="262" t="s">
        <v>135</v>
      </c>
      <c r="BR1501" s="263"/>
      <c r="BS1501" s="264" t="s">
        <v>136</v>
      </c>
      <c r="BT1501" s="265"/>
      <c r="BU1501" s="20"/>
      <c r="BV1501" s="262" t="s">
        <v>137</v>
      </c>
      <c r="BW1501" s="263"/>
      <c r="BX1501" s="264" t="s">
        <v>138</v>
      </c>
      <c r="BY1501" s="265"/>
      <c r="CA1501" s="27" t="s">
        <v>8</v>
      </c>
      <c r="CC1501" s="113" t="s">
        <v>74</v>
      </c>
      <c r="CD1501" s="13"/>
      <c r="CE1501" s="33"/>
      <c r="CF1501" s="33"/>
      <c r="CG1501" s="33"/>
      <c r="CH1501" s="33"/>
    </row>
    <row r="1502" spans="2:86" ht="18.600000000000001" customHeight="1" thickTop="1" thickBot="1">
      <c r="B1502" s="37">
        <v>4.3</v>
      </c>
      <c r="D1502" s="1">
        <v>1</v>
      </c>
      <c r="E1502" s="7">
        <v>0</v>
      </c>
      <c r="F1502" s="2">
        <v>0</v>
      </c>
      <c r="G1502" s="8">
        <v>0</v>
      </c>
      <c r="I1502" s="1">
        <v>1</v>
      </c>
      <c r="J1502" s="9">
        <v>0</v>
      </c>
      <c r="K1502" s="2">
        <v>0</v>
      </c>
      <c r="L1502" s="8">
        <f t="shared" ref="L1502:L1565" si="14315">IF(0=(1-$J$9*$K$9*$B1502^2),10^18,$B1502*$K$9/(1-$J$9*$K$9*$B1502^2))</f>
        <v>-1.5646714460242668</v>
      </c>
      <c r="N1502" s="1">
        <f t="shared" ref="N1502" si="14316">D1502*I1502+F1502*I1505-E1502*J1502-G1502*J1505</f>
        <v>1</v>
      </c>
      <c r="O1502" s="9">
        <f t="shared" ref="O1502" si="14317">(D1502*J1502+E1502*I1502+F1502*J1505+G1502*I1505)</f>
        <v>0</v>
      </c>
      <c r="P1502" s="2">
        <f t="shared" ref="P1502" si="14318">D1502*K1502+F1502*K1505-E1502*L1502-G1502*L1505</f>
        <v>0</v>
      </c>
      <c r="Q1502" s="8">
        <f t="shared" ref="Q1502" si="14319">(D1502*L1502+E1502*K1502+F1502*L1505+G1502*K1505)</f>
        <v>-1.5646714460242668</v>
      </c>
      <c r="S1502" s="1">
        <v>1</v>
      </c>
      <c r="T1502" s="7">
        <v>0</v>
      </c>
      <c r="U1502" s="2">
        <v>0</v>
      </c>
      <c r="V1502" s="8">
        <v>0</v>
      </c>
      <c r="X1502" s="1">
        <f t="shared" ref="X1502" si="14320">N1502*S1502+P1502*S1505-O1502*T1502-Q1502*T1505</f>
        <v>11.16815821241884</v>
      </c>
      <c r="Y1502" s="9">
        <f t="shared" ref="Y1502" si="14321">(N1502*T1502+O1502*S1502+P1502*T1505+Q1502*S1505)</f>
        <v>0</v>
      </c>
      <c r="Z1502" s="2">
        <f t="shared" ref="Z1502" si="14322">N1502*U1502+P1502*U1505-O1502*V1502-Q1502*V1505</f>
        <v>0</v>
      </c>
      <c r="AA1502" s="8">
        <f t="shared" ref="AA1502" si="14323">(N1502*V1502+O1502*U1502+P1502*V1505+Q1502*U1505)</f>
        <v>-1.5646714460242668</v>
      </c>
      <c r="AB1502" s="20"/>
      <c r="AC1502" s="1">
        <v>1</v>
      </c>
      <c r="AD1502" s="9">
        <v>0</v>
      </c>
      <c r="AE1502" s="2">
        <v>0</v>
      </c>
      <c r="AF1502" s="8">
        <f t="shared" ref="AF1502:AF1565" si="14324">IF(0=(1-$AE$9*$AD$9*$B1502^2),10^18,$B1502*$AE$9/(1-$AE$9*$AD$9*$B1502^2))</f>
        <v>-0.24838012073252486</v>
      </c>
      <c r="AH1502" s="1">
        <f t="shared" ref="AH1502" si="14325">X1502*AC1502+Z1502*AC1505-Y1502*AD1502-AA1502*AD1505</f>
        <v>11.16815821241884</v>
      </c>
      <c r="AI1502" s="9">
        <f t="shared" ref="AI1502" si="14326">(X1502*AD1502+Y1502*AC1502+Z1502*AD1505+AA1502*AC1505)</f>
        <v>0</v>
      </c>
      <c r="AJ1502" s="2">
        <f t="shared" ref="AJ1502" si="14327">X1502*AE1502+Z1502*AE1505-Y1502*AF1502-AA1502*AF1505</f>
        <v>0</v>
      </c>
      <c r="AK1502" s="8">
        <f t="shared" ref="AK1502" si="14328">(X1502*AF1502+Y1502*AE1502+Z1502*AF1505+AA1502*AE1505)</f>
        <v>-4.3386199311847973</v>
      </c>
      <c r="AM1502" s="1">
        <v>1</v>
      </c>
      <c r="AN1502" s="7">
        <v>0</v>
      </c>
      <c r="AO1502" s="2">
        <v>0</v>
      </c>
      <c r="AP1502" s="8">
        <v>0</v>
      </c>
      <c r="AR1502" s="1">
        <f t="shared" ref="AR1502" si="14329">AH1502*AM1502+AJ1502*AM1505-AI1502*AN1502-AK1502*AN1505</f>
        <v>35.006878969110957</v>
      </c>
      <c r="AS1502" s="9">
        <f t="shared" ref="AS1502" si="14330">(AH1502*AN1502+AI1502*AM1502+AJ1502*AN1505+AK1502*AM1505)</f>
        <v>0</v>
      </c>
      <c r="AT1502" s="2">
        <f t="shared" ref="AT1502" si="14331">AH1502*AO1502+AJ1502*AO1505-AI1502*AP1502-AK1502*AP1505</f>
        <v>0</v>
      </c>
      <c r="AU1502" s="8">
        <f t="shared" ref="AU1502" si="14332">(AH1502*AP1502+AI1502*AO1502+AJ1502*AP1505+AK1502*AO1505)</f>
        <v>-4.3386199311847973</v>
      </c>
      <c r="AV1502" s="20"/>
      <c r="AW1502" s="1">
        <v>1</v>
      </c>
      <c r="AX1502" s="9">
        <v>0</v>
      </c>
      <c r="AY1502" s="2">
        <v>0</v>
      </c>
      <c r="AZ1502" s="8">
        <f t="shared" ref="AZ1502:AZ1565" si="14333">IF(0=(1-$AX$9*$AY$9*$B1502^2),10^18,$B1502*$AY$9/(1-$AX$9*$AY$9*$B1502^2))</f>
        <v>-0.36075703081971983</v>
      </c>
      <c r="BB1502" s="1">
        <f t="shared" ref="BB1502" si="14334">AR1502*AW1502+AT1502*AW1505-AS1502*AX1502-AU1502*AX1505</f>
        <v>35.006878969110957</v>
      </c>
      <c r="BC1502" s="9">
        <f t="shared" ref="BC1502" si="14335">(AR1502*AX1502+AS1502*AW1502+AT1502*AX1505+AU1502*AW1505)</f>
        <v>0</v>
      </c>
      <c r="BD1502" s="2">
        <f t="shared" ref="BD1502" si="14336">AR1502*AY1502+AT1502*AY1505-AS1502*AZ1502-AU1502*AZ1505</f>
        <v>0</v>
      </c>
      <c r="BE1502" s="8">
        <f t="shared" ref="BE1502" si="14337">(AR1502*AZ1502+AS1502*AY1502+AT1502*AZ1505+AU1502*AY1505)</f>
        <v>-16.967597646346562</v>
      </c>
      <c r="BG1502" s="1">
        <v>1</v>
      </c>
      <c r="BH1502" s="7">
        <v>0</v>
      </c>
      <c r="BI1502" s="2">
        <v>0</v>
      </c>
      <c r="BJ1502" s="8">
        <v>0</v>
      </c>
      <c r="BK1502" s="20"/>
      <c r="BL1502" s="1">
        <f t="shared" ref="BL1502" si="14338">BB1502*BG1502+BD1502*BG1505-BC1502*BH1502-BE1502*BH1505</f>
        <v>96.00199898819757</v>
      </c>
      <c r="BM1502" s="9">
        <f t="shared" ref="BM1502" si="14339">(BB1502*BH1502+BC1502*BG1502+BD1502*BH1505+BE1502*BG1505)</f>
        <v>0</v>
      </c>
      <c r="BN1502" s="2">
        <f t="shared" ref="BN1502" si="14340">BB1502*BI1502+BD1502*BI1505-BC1502*BJ1502-BE1502*BJ1505</f>
        <v>0</v>
      </c>
      <c r="BO1502" s="8">
        <f t="shared" ref="BO1502" si="14341">(BB1502*BJ1502+BC1502*BI1502+BD1502*BJ1505+BE1502*BI1505)</f>
        <v>-16.967597646346562</v>
      </c>
      <c r="BP1502" s="20"/>
      <c r="BQ1502" s="16">
        <v>1</v>
      </c>
      <c r="BR1502" s="23">
        <v>0</v>
      </c>
      <c r="BS1502" s="14">
        <v>0</v>
      </c>
      <c r="BT1502" s="22">
        <v>0</v>
      </c>
      <c r="BV1502" s="1">
        <f t="shared" ref="BV1502" si="14342">BL1502*BQ1502+BN1502*BQ1505-BM1502*BR1502-BO1502*BR1505</f>
        <v>96.00199898819757</v>
      </c>
      <c r="BW1502" s="9">
        <f t="shared" ref="BW1502" si="14343">(BL1502*BR1502+BM1502*BQ1502+BN1502*BR1505+BO1502*BQ1505)</f>
        <v>-16.967597646346562</v>
      </c>
      <c r="BX1502" s="2">
        <f t="shared" ref="BX1502" si="14344">BL1502*BS1502+BN1502*BS1505-BM1502*BT1502-BO1502*BT1505</f>
        <v>0</v>
      </c>
      <c r="BY1502" s="8">
        <f t="shared" ref="BY1502" si="14345">(BL1502*BT1502+BM1502*BS1502+BN1502*BT1505+BO1502*BS1505)</f>
        <v>-16.967597646346562</v>
      </c>
      <c r="CA1502" s="28">
        <f t="shared" ref="CA1502" si="14346">20*LOG(((1+$BR$9)/$BR$9)/((BV1502+BV1505)^2+(BW1502+BW1505)^2)^0.5)</f>
        <v>-48.944376416627065</v>
      </c>
      <c r="CC1502" s="114">
        <f t="shared" ref="CC1502" si="14347">((BV1502^2+BW1502^2)^0.5)/((BV1505^2+BW1505^2)^0.5)</f>
        <v>0.1767637762048441</v>
      </c>
      <c r="CD1502" s="13"/>
      <c r="CE1502" s="33"/>
      <c r="CF1502" s="33"/>
      <c r="CG1502" s="33"/>
      <c r="CH1502" s="33"/>
    </row>
    <row r="1503" spans="2:86" ht="18.600000000000001" customHeight="1" thickBot="1">
      <c r="D1503" s="3"/>
      <c r="G1503" s="4"/>
      <c r="I1503" s="3"/>
      <c r="L1503" s="4"/>
      <c r="N1503" s="3"/>
      <c r="Q1503" s="4"/>
      <c r="S1503" s="3"/>
      <c r="V1503" s="4"/>
      <c r="X1503" s="3"/>
      <c r="AA1503" s="4"/>
      <c r="AC1503" s="3"/>
      <c r="AF1503" s="4"/>
      <c r="AH1503" s="3"/>
      <c r="AK1503" s="4"/>
      <c r="AM1503" s="3"/>
      <c r="AP1503" s="4"/>
      <c r="AR1503" s="3"/>
      <c r="AU1503" s="4"/>
      <c r="AW1503" s="3"/>
      <c r="AZ1503" s="4"/>
      <c r="BB1503" s="3"/>
      <c r="BE1503" s="4"/>
      <c r="BG1503" s="3"/>
      <c r="BJ1503" s="4"/>
      <c r="BL1503" s="3"/>
      <c r="BO1503" s="4"/>
      <c r="BQ1503" s="16"/>
      <c r="BR1503" s="14"/>
      <c r="BS1503" s="14"/>
      <c r="BT1503" s="17"/>
      <c r="BV1503" s="3"/>
      <c r="BY1503" s="4"/>
      <c r="CC1503" s="115"/>
      <c r="CD1503" s="13"/>
      <c r="CE1503" s="33"/>
      <c r="CF1503" s="33"/>
      <c r="CG1503" s="33"/>
      <c r="CH1503" s="33"/>
    </row>
    <row r="1504" spans="2:86" ht="18.600000000000001" customHeight="1" thickBot="1">
      <c r="D1504" s="271" t="s">
        <v>141</v>
      </c>
      <c r="E1504" s="272"/>
      <c r="F1504" s="273" t="s">
        <v>142</v>
      </c>
      <c r="G1504" s="274"/>
      <c r="H1504" s="237"/>
      <c r="I1504" s="271" t="s">
        <v>143</v>
      </c>
      <c r="J1504" s="272"/>
      <c r="K1504" s="273" t="s">
        <v>144</v>
      </c>
      <c r="L1504" s="274"/>
      <c r="N1504" s="262" t="s">
        <v>145</v>
      </c>
      <c r="O1504" s="263"/>
      <c r="P1504" s="264" t="s">
        <v>146</v>
      </c>
      <c r="Q1504" s="265"/>
      <c r="S1504" s="271" t="s">
        <v>147</v>
      </c>
      <c r="T1504" s="272"/>
      <c r="U1504" s="273" t="s">
        <v>148</v>
      </c>
      <c r="V1504" s="274"/>
      <c r="W1504" s="20"/>
      <c r="X1504" s="262" t="s">
        <v>149</v>
      </c>
      <c r="Y1504" s="263"/>
      <c r="Z1504" s="264" t="s">
        <v>150</v>
      </c>
      <c r="AA1504" s="265"/>
      <c r="AB1504" s="20"/>
      <c r="AC1504" s="271" t="s">
        <v>151</v>
      </c>
      <c r="AD1504" s="272"/>
      <c r="AE1504" s="273" t="s">
        <v>152</v>
      </c>
      <c r="AF1504" s="274"/>
      <c r="AG1504" s="20"/>
      <c r="AH1504" s="262" t="s">
        <v>153</v>
      </c>
      <c r="AI1504" s="263"/>
      <c r="AJ1504" s="264" t="s">
        <v>154</v>
      </c>
      <c r="AK1504" s="265"/>
      <c r="AL1504" s="20"/>
      <c r="AM1504" s="271" t="s">
        <v>155</v>
      </c>
      <c r="AN1504" s="272"/>
      <c r="AO1504" s="273" t="s">
        <v>156</v>
      </c>
      <c r="AP1504" s="274"/>
      <c r="AR1504" s="262" t="s">
        <v>157</v>
      </c>
      <c r="AS1504" s="263"/>
      <c r="AT1504" s="264" t="s">
        <v>158</v>
      </c>
      <c r="AU1504" s="265"/>
      <c r="AV1504" s="41"/>
      <c r="AW1504" s="271" t="s">
        <v>159</v>
      </c>
      <c r="AX1504" s="272"/>
      <c r="AY1504" s="273" t="s">
        <v>160</v>
      </c>
      <c r="AZ1504" s="274"/>
      <c r="BA1504" s="20"/>
      <c r="BB1504" s="262" t="s">
        <v>161</v>
      </c>
      <c r="BC1504" s="263"/>
      <c r="BD1504" s="264" t="s">
        <v>162</v>
      </c>
      <c r="BE1504" s="265"/>
      <c r="BF1504" s="41"/>
      <c r="BG1504" s="271" t="s">
        <v>163</v>
      </c>
      <c r="BH1504" s="272"/>
      <c r="BI1504" s="273" t="s">
        <v>164</v>
      </c>
      <c r="BJ1504" s="274"/>
      <c r="BK1504" s="41"/>
      <c r="BL1504" s="262" t="s">
        <v>165</v>
      </c>
      <c r="BM1504" s="263"/>
      <c r="BN1504" s="264" t="s">
        <v>166</v>
      </c>
      <c r="BO1504" s="265"/>
      <c r="BP1504" s="41"/>
      <c r="BQ1504" s="271" t="s">
        <v>167</v>
      </c>
      <c r="BR1504" s="272"/>
      <c r="BS1504" s="273" t="s">
        <v>168</v>
      </c>
      <c r="BT1504" s="274"/>
      <c r="BU1504" s="20"/>
      <c r="BV1504" s="262" t="s">
        <v>169</v>
      </c>
      <c r="BW1504" s="263"/>
      <c r="BX1504" s="264" t="s">
        <v>170</v>
      </c>
      <c r="BY1504" s="265"/>
      <c r="CA1504" s="55" t="s">
        <v>35</v>
      </c>
      <c r="CC1504" s="116" t="s">
        <v>75</v>
      </c>
      <c r="CD1504" s="13"/>
      <c r="CE1504" s="33"/>
      <c r="CF1504" s="33"/>
      <c r="CG1504" s="33"/>
      <c r="CH1504" s="33"/>
    </row>
    <row r="1505" spans="2:86" ht="18.600000000000001" customHeight="1" thickTop="1" thickBot="1">
      <c r="D1505" s="1">
        <v>0</v>
      </c>
      <c r="E1505" s="9">
        <f t="shared" ref="E1505" si="14348">$E$9*$B1502</f>
        <v>5.0602400000000003</v>
      </c>
      <c r="F1505" s="2">
        <v>1</v>
      </c>
      <c r="G1505" s="8">
        <v>0</v>
      </c>
      <c r="I1505" s="1">
        <v>0</v>
      </c>
      <c r="J1505" s="9">
        <v>0</v>
      </c>
      <c r="K1505" s="2">
        <v>1</v>
      </c>
      <c r="L1505" s="8">
        <v>0</v>
      </c>
      <c r="N1505" s="1">
        <f t="shared" ref="N1505" si="14349">D1505*I1502+F1505*I1505-E1505*J1502-G1505*J1505</f>
        <v>0</v>
      </c>
      <c r="O1505" s="9">
        <f t="shared" ref="O1505" si="14350">(D1505*J1502+E1505*I1502+F1505*J1505+G1505*I1505)</f>
        <v>5.0602400000000003</v>
      </c>
      <c r="P1505" s="2">
        <f t="shared" ref="P1505" si="14351">D1505*K1502+F1505*K1505-E1505*L1502-G1505*L1505</f>
        <v>8.9176130380298364</v>
      </c>
      <c r="Q1505" s="8">
        <f t="shared" ref="Q1505" si="14352">(D1505*L1502+E1505*K1502+F1505*L1505+G1505*K1505)</f>
        <v>0</v>
      </c>
      <c r="S1505" s="1">
        <v>0</v>
      </c>
      <c r="T1505" s="9">
        <f t="shared" ref="T1505" si="14353">$T$9*$B1502</f>
        <v>6.4985900000000001</v>
      </c>
      <c r="U1505" s="2">
        <v>1</v>
      </c>
      <c r="V1505" s="8">
        <v>0</v>
      </c>
      <c r="X1505" s="1">
        <f t="shared" ref="X1505" si="14354">N1505*S1502+P1505*S1505-O1505*T1502-Q1505*T1505</f>
        <v>0</v>
      </c>
      <c r="Y1505" s="9">
        <f t="shared" ref="Y1505" si="14355">(N1505*T1502+O1505*S1502+P1505*T1505+Q1505*S1505)</f>
        <v>63.012150912810313</v>
      </c>
      <c r="Z1505" s="2">
        <f t="shared" ref="Z1505" si="14356">N1505*U1502+P1505*U1505-O1505*V1502-Q1505*V1505</f>
        <v>8.9176130380298364</v>
      </c>
      <c r="AA1505" s="8">
        <f t="shared" ref="AA1505" si="14357">(N1505*V1502+O1505*U1502+P1505*V1505+Q1505*U1505)</f>
        <v>0</v>
      </c>
      <c r="AB1505" s="20"/>
      <c r="AC1505" s="1">
        <v>0</v>
      </c>
      <c r="AD1505" s="9">
        <v>0</v>
      </c>
      <c r="AE1505" s="2">
        <v>1</v>
      </c>
      <c r="AF1505" s="8">
        <v>0</v>
      </c>
      <c r="AH1505" s="1">
        <f t="shared" ref="AH1505" si="14358">X1505*AC1502+Z1505*AC1505-Y1505*AD1502-AA1505*AD1505</f>
        <v>0</v>
      </c>
      <c r="AI1505" s="9">
        <f t="shared" ref="AI1505" si="14359">(X1505*AD1502+Y1505*AC1502+Z1505*AD1505+AA1505*AC1505)</f>
        <v>63.012150912810313</v>
      </c>
      <c r="AJ1505" s="2">
        <f t="shared" ref="AJ1505" si="14360">X1505*AE1502+Z1505*AE1505-Y1505*AF1502-AA1505*AF1505</f>
        <v>24.568578689369737</v>
      </c>
      <c r="AK1505" s="8">
        <f t="shared" ref="AK1505" si="14361">(X1505*AF1502+Y1505*AE1502+Z1505*AF1505+AA1505*AE1505)</f>
        <v>0</v>
      </c>
      <c r="AM1505" s="1">
        <v>0</v>
      </c>
      <c r="AN1505" s="9">
        <f t="shared" ref="AN1505" si="14362">$AN$9*$B1502</f>
        <v>5.4945399999999998</v>
      </c>
      <c r="AO1505" s="2">
        <v>1</v>
      </c>
      <c r="AP1505" s="8">
        <v>0</v>
      </c>
      <c r="AR1505" s="1">
        <f t="shared" ref="AR1505" si="14363">AH1505*AM1502+AJ1505*AM1505-AI1505*AN1502-AK1505*AN1505</f>
        <v>0</v>
      </c>
      <c r="AS1505" s="9">
        <f t="shared" ref="AS1505" si="14364">(AH1505*AN1502+AI1505*AM1502+AJ1505*AN1505+AK1505*AM1505)</f>
        <v>198.00518926469991</v>
      </c>
      <c r="AT1505" s="2">
        <f t="shared" ref="AT1505" si="14365">AH1505*AO1502+AJ1505*AO1505-AI1505*AP1502-AK1505*AP1505</f>
        <v>24.568578689369737</v>
      </c>
      <c r="AU1505" s="8">
        <f t="shared" ref="AU1505" si="14366">(AH1505*AP1502+AI1505*AO1502+AJ1505*AP1505+AK1505*AO1505)</f>
        <v>0</v>
      </c>
      <c r="AV1505" s="20"/>
      <c r="AW1505" s="1">
        <v>0</v>
      </c>
      <c r="AX1505" s="9">
        <v>0</v>
      </c>
      <c r="AY1505" s="2">
        <v>1</v>
      </c>
      <c r="AZ1505" s="8">
        <v>0</v>
      </c>
      <c r="BB1505" s="1">
        <f t="shared" ref="BB1505" si="14367">AR1505*AW1502+AT1505*AW1505-AS1505*AX1502-AU1505*AX1505</f>
        <v>0</v>
      </c>
      <c r="BC1505" s="9">
        <f t="shared" ref="BC1505" si="14368">(AR1505*AX1502+AS1505*AW1502+AT1505*AX1505+AU1505*AW1505)</f>
        <v>198.00518926469991</v>
      </c>
      <c r="BD1505" s="2">
        <f t="shared" ref="BD1505" si="14369">AR1505*AY1502+AT1505*AY1505-AS1505*AZ1502-AU1505*AZ1505</f>
        <v>96.000342855399538</v>
      </c>
      <c r="BE1505" s="8">
        <f t="shared" ref="BE1505" si="14370">(AR1505*AZ1502+AS1505*AY1502+AT1505*AZ1505+AU1505*AY1505)</f>
        <v>0</v>
      </c>
      <c r="BG1505" s="1">
        <v>0</v>
      </c>
      <c r="BH1505" s="9">
        <f t="shared" ref="BH1505" si="14371">$BH$9*$B1502</f>
        <v>3.5947999999999998</v>
      </c>
      <c r="BI1505" s="2">
        <v>1</v>
      </c>
      <c r="BJ1505" s="8">
        <v>0</v>
      </c>
      <c r="BK1505" s="20"/>
      <c r="BL1505" s="1">
        <f t="shared" ref="BL1505" si="14372">BB1505*BG1502+BD1505*BG1505-BC1505*BH1502-BE1505*BH1505</f>
        <v>0</v>
      </c>
      <c r="BM1505" s="9">
        <f t="shared" ref="BM1505" si="14373">(BB1505*BH1502+BC1505*BG1502+BD1505*BH1505+BE1505*BG1505)</f>
        <v>543.10722176129013</v>
      </c>
      <c r="BN1505" s="2">
        <f t="shared" ref="BN1505" si="14374">BB1505*BI1502+BD1505*BI1505-BC1505*BJ1502-BE1505*BJ1505</f>
        <v>96.000342855399538</v>
      </c>
      <c r="BO1505" s="8">
        <f t="shared" ref="BO1505" si="14375">(BB1505*BJ1502+BC1505*BI1502+BD1505*BJ1505+BE1505*BI1505)</f>
        <v>0</v>
      </c>
      <c r="BP1505" s="20"/>
      <c r="BQ1505" s="18">
        <f t="shared" ref="BQ1505:BQ1568" si="14376">1/$BR$9</f>
        <v>1</v>
      </c>
      <c r="BR1505" s="25">
        <v>0</v>
      </c>
      <c r="BS1505" s="19">
        <v>1</v>
      </c>
      <c r="BT1505" s="24">
        <v>0</v>
      </c>
      <c r="BV1505" s="1">
        <f t="shared" ref="BV1505" si="14377">BL1505*BQ1502+BN1505*BQ1505-BM1505*BR1502-BO1505*BR1505</f>
        <v>96.000342855399538</v>
      </c>
      <c r="BW1505" s="9">
        <f t="shared" ref="BW1505" si="14378">(BL1505*BR1502+BM1505*BQ1502+BN1505*BR1505+BO1505*BQ1505)</f>
        <v>543.10722176129013</v>
      </c>
      <c r="BX1505" s="2">
        <f t="shared" ref="BX1505" si="14379">BL1505*BS1502+BN1505*BS1505-BM1505*BT1502-BO1505*BT1505</f>
        <v>96.000342855399538</v>
      </c>
      <c r="BY1505" s="8">
        <f t="shared" ref="BY1505" si="14380">(BL1505*BT1502+BM1505*BS1502+BN1505*BT1505+BO1505*BS1505)</f>
        <v>0</v>
      </c>
      <c r="CA1505" s="56">
        <f t="shared" ref="CA1505" si="14381">(180/PI())*ATAN(-1*(BW1502+BW1505)/(BV1502+BV1505))</f>
        <v>-69.951629262666984</v>
      </c>
      <c r="CC1505" s="117">
        <f t="shared" ref="CC1505" si="14382">20*LOG(((1-(10^(CA1502/20)^2)*(1-((1-CC1502)/(1+CC1502))^2))^0.5))</f>
        <v>-2.8276311878519865E-5</v>
      </c>
      <c r="CD1505" s="13"/>
      <c r="CE1505" s="33"/>
      <c r="CF1505" s="33"/>
      <c r="CG1505" s="33"/>
      <c r="CH1505" s="33"/>
    </row>
    <row r="1506" spans="2:86" ht="18.600000000000001" customHeight="1"/>
    <row r="1507" spans="2:86" ht="18.600000000000001" customHeight="1" thickBot="1">
      <c r="E1507" s="6" t="s">
        <v>3</v>
      </c>
      <c r="J1507" s="6" t="s">
        <v>5</v>
      </c>
      <c r="O1507" s="6" t="s">
        <v>10</v>
      </c>
      <c r="T1507" s="6" t="s">
        <v>6</v>
      </c>
      <c r="Y1507" s="6" t="s">
        <v>11</v>
      </c>
      <c r="AD1507" s="6" t="s">
        <v>12</v>
      </c>
      <c r="AI1507" s="6" t="s">
        <v>13</v>
      </c>
      <c r="AN1507" s="6" t="s">
        <v>14</v>
      </c>
      <c r="AS1507" s="6" t="s">
        <v>15</v>
      </c>
      <c r="AX1507" s="6" t="s">
        <v>19</v>
      </c>
      <c r="BC1507" s="6" t="s">
        <v>17</v>
      </c>
      <c r="BH1507" s="6" t="s">
        <v>20</v>
      </c>
      <c r="BM1507" s="6" t="s">
        <v>18</v>
      </c>
      <c r="BQ1507" s="26" t="s">
        <v>16</v>
      </c>
      <c r="BR1507" s="26"/>
      <c r="BS1507" s="21"/>
      <c r="BT1507" s="21"/>
      <c r="BU1507" s="21"/>
      <c r="BV1507" s="21"/>
      <c r="BW1507" s="26" t="s">
        <v>21</v>
      </c>
      <c r="BX1507" s="21"/>
      <c r="BY1507" s="21"/>
    </row>
    <row r="1508" spans="2:86" ht="18.600000000000001" customHeight="1" thickBot="1">
      <c r="B1508" s="11"/>
      <c r="D1508" s="266" t="s">
        <v>113</v>
      </c>
      <c r="E1508" s="267"/>
      <c r="F1508" s="268" t="s">
        <v>114</v>
      </c>
      <c r="G1508" s="269"/>
      <c r="H1508" s="237"/>
      <c r="I1508" s="262" t="s">
        <v>0</v>
      </c>
      <c r="J1508" s="263"/>
      <c r="K1508" s="264" t="s">
        <v>1</v>
      </c>
      <c r="L1508" s="265"/>
      <c r="M1508" s="21"/>
      <c r="N1508" s="262" t="s">
        <v>115</v>
      </c>
      <c r="O1508" s="263"/>
      <c r="P1508" s="264" t="s">
        <v>116</v>
      </c>
      <c r="Q1508" s="265"/>
      <c r="R1508" s="21"/>
      <c r="S1508" s="266" t="s">
        <v>117</v>
      </c>
      <c r="T1508" s="267"/>
      <c r="U1508" s="268" t="s">
        <v>118</v>
      </c>
      <c r="V1508" s="269"/>
      <c r="W1508" s="20"/>
      <c r="X1508" s="262" t="s">
        <v>119</v>
      </c>
      <c r="Y1508" s="263"/>
      <c r="Z1508" s="264" t="s">
        <v>120</v>
      </c>
      <c r="AA1508" s="265"/>
      <c r="AB1508" s="20"/>
      <c r="AC1508" s="262" t="s">
        <v>121</v>
      </c>
      <c r="AD1508" s="263"/>
      <c r="AE1508" s="264" t="s">
        <v>7</v>
      </c>
      <c r="AF1508" s="265"/>
      <c r="AG1508" s="20"/>
      <c r="AH1508" s="262" t="s">
        <v>122</v>
      </c>
      <c r="AI1508" s="263"/>
      <c r="AJ1508" s="264" t="s">
        <v>123</v>
      </c>
      <c r="AK1508" s="265"/>
      <c r="AL1508" s="20"/>
      <c r="AM1508" s="266" t="s">
        <v>124</v>
      </c>
      <c r="AN1508" s="267"/>
      <c r="AO1508" s="268" t="s">
        <v>125</v>
      </c>
      <c r="AP1508" s="269"/>
      <c r="AQ1508" s="21"/>
      <c r="AR1508" s="262" t="s">
        <v>126</v>
      </c>
      <c r="AS1508" s="263"/>
      <c r="AT1508" s="264" t="s">
        <v>2</v>
      </c>
      <c r="AU1508" s="265"/>
      <c r="AV1508" s="41"/>
      <c r="AW1508" s="262" t="s">
        <v>127</v>
      </c>
      <c r="AX1508" s="263"/>
      <c r="AY1508" s="264" t="s">
        <v>128</v>
      </c>
      <c r="AZ1508" s="265"/>
      <c r="BA1508" s="20"/>
      <c r="BB1508" s="262" t="s">
        <v>129</v>
      </c>
      <c r="BC1508" s="263"/>
      <c r="BD1508" s="264" t="s">
        <v>130</v>
      </c>
      <c r="BE1508" s="265"/>
      <c r="BF1508" s="41"/>
      <c r="BG1508" s="266" t="s">
        <v>131</v>
      </c>
      <c r="BH1508" s="267"/>
      <c r="BI1508" s="268" t="s">
        <v>132</v>
      </c>
      <c r="BJ1508" s="269"/>
      <c r="BK1508" s="41"/>
      <c r="BL1508" s="262" t="s">
        <v>133</v>
      </c>
      <c r="BM1508" s="263"/>
      <c r="BN1508" s="264" t="s">
        <v>134</v>
      </c>
      <c r="BO1508" s="265"/>
      <c r="BP1508" s="41"/>
      <c r="BQ1508" s="262" t="s">
        <v>135</v>
      </c>
      <c r="BR1508" s="263"/>
      <c r="BS1508" s="264" t="s">
        <v>136</v>
      </c>
      <c r="BT1508" s="265"/>
      <c r="BU1508" s="20"/>
      <c r="BV1508" s="262" t="s">
        <v>137</v>
      </c>
      <c r="BW1508" s="263"/>
      <c r="BX1508" s="264" t="s">
        <v>138</v>
      </c>
      <c r="BY1508" s="265"/>
      <c r="CA1508" s="27" t="s">
        <v>8</v>
      </c>
      <c r="CC1508" s="113" t="s">
        <v>74</v>
      </c>
      <c r="CD1508" s="13"/>
      <c r="CE1508" s="33"/>
      <c r="CF1508" s="33"/>
      <c r="CG1508" s="33"/>
      <c r="CH1508" s="33"/>
    </row>
    <row r="1509" spans="2:86" ht="18.600000000000001" customHeight="1" thickTop="1" thickBot="1">
      <c r="B1509" s="37">
        <v>4.32</v>
      </c>
      <c r="D1509" s="1">
        <v>1</v>
      </c>
      <c r="E1509" s="7">
        <v>0</v>
      </c>
      <c r="F1509" s="2">
        <v>0</v>
      </c>
      <c r="G1509" s="8">
        <v>0</v>
      </c>
      <c r="I1509" s="1">
        <v>1</v>
      </c>
      <c r="J1509" s="9">
        <v>0</v>
      </c>
      <c r="K1509" s="2">
        <v>0</v>
      </c>
      <c r="L1509" s="8">
        <f t="shared" ref="L1509:L1572" si="14383">IF(0=(1-$J$9*$K$9*$B1509^2),10^18,$B1509*$K$9/(1-$J$9*$K$9*$B1509^2))</f>
        <v>-1.5530578803806947</v>
      </c>
      <c r="N1509" s="1">
        <f t="shared" ref="N1509" si="14384">D1509*I1509+F1509*I1512-E1509*J1509-G1509*J1512</f>
        <v>1</v>
      </c>
      <c r="O1509" s="9">
        <f t="shared" ref="O1509" si="14385">(D1509*J1509+E1509*I1509+F1509*J1512+G1509*I1512)</f>
        <v>0</v>
      </c>
      <c r="P1509" s="2">
        <f t="shared" ref="P1509" si="14386">D1509*K1509+F1509*K1512-E1509*L1509-G1509*L1512</f>
        <v>0</v>
      </c>
      <c r="Q1509" s="8">
        <f t="shared" ref="Q1509" si="14387">(D1509*L1509+E1509*K1509+F1509*L1512+G1509*K1512)</f>
        <v>-1.5530578803806947</v>
      </c>
      <c r="S1509" s="1">
        <v>1</v>
      </c>
      <c r="T1509" s="7">
        <v>0</v>
      </c>
      <c r="U1509" s="2">
        <v>0</v>
      </c>
      <c r="V1509" s="8">
        <v>0</v>
      </c>
      <c r="X1509" s="1">
        <f t="shared" ref="X1509" si="14388">N1509*S1509+P1509*S1512-O1509*T1509-Q1509*T1512</f>
        <v>11.139629138355566</v>
      </c>
      <c r="Y1509" s="9">
        <f t="shared" ref="Y1509" si="14389">(N1509*T1509+O1509*S1509+P1509*T1512+Q1509*S1512)</f>
        <v>0</v>
      </c>
      <c r="Z1509" s="2">
        <f t="shared" ref="Z1509" si="14390">N1509*U1509+P1509*U1512-O1509*V1509-Q1509*V1512</f>
        <v>0</v>
      </c>
      <c r="AA1509" s="8">
        <f t="shared" ref="AA1509" si="14391">(N1509*V1509+O1509*U1509+P1509*V1512+Q1509*U1512)</f>
        <v>-1.5530578803806947</v>
      </c>
      <c r="AB1509" s="20"/>
      <c r="AC1509" s="1">
        <v>1</v>
      </c>
      <c r="AD1509" s="9">
        <v>0</v>
      </c>
      <c r="AE1509" s="2">
        <v>0</v>
      </c>
      <c r="AF1509" s="8">
        <f t="shared" ref="AF1509:AF1572" si="14392">IF(0=(1-$AE$9*$AD$9*$B1509^2),10^18,$B1509*$AE$9/(1-$AE$9*$AD$9*$B1509^2))</f>
        <v>-0.24704813322241095</v>
      </c>
      <c r="AH1509" s="1">
        <f t="shared" ref="AH1509" si="14393">X1509*AC1509+Z1509*AC1512-Y1509*AD1509-AA1509*AD1512</f>
        <v>11.139629138355566</v>
      </c>
      <c r="AI1509" s="9">
        <f t="shared" ref="AI1509" si="14394">(X1509*AD1509+Y1509*AC1509+Z1509*AD1512+AA1509*AC1512)</f>
        <v>0</v>
      </c>
      <c r="AJ1509" s="2">
        <f t="shared" ref="AJ1509" si="14395">X1509*AE1509+Z1509*AE1512-Y1509*AF1509-AA1509*AF1512</f>
        <v>0</v>
      </c>
      <c r="AK1509" s="8">
        <f t="shared" ref="AK1509" si="14396">(X1509*AF1509+Y1509*AE1509+Z1509*AF1512+AA1509*AE1512)</f>
        <v>-4.305082463801412</v>
      </c>
      <c r="AM1509" s="1">
        <v>1</v>
      </c>
      <c r="AN1509" s="7">
        <v>0</v>
      </c>
      <c r="AO1509" s="2">
        <v>0</v>
      </c>
      <c r="AP1509" s="8">
        <v>0</v>
      </c>
      <c r="AR1509" s="1">
        <f t="shared" ref="AR1509" si="14397">AH1509*AM1509+AJ1509*AM1512-AI1509*AN1509-AK1509*AN1512</f>
        <v>34.904097626455886</v>
      </c>
      <c r="AS1509" s="9">
        <f t="shared" ref="AS1509" si="14398">(AH1509*AN1509+AI1509*AM1509+AJ1509*AN1512+AK1509*AM1512)</f>
        <v>0</v>
      </c>
      <c r="AT1509" s="2">
        <f t="shared" ref="AT1509" si="14399">AH1509*AO1509+AJ1509*AO1512-AI1509*AP1509-AK1509*AP1512</f>
        <v>0</v>
      </c>
      <c r="AU1509" s="8">
        <f t="shared" ref="AU1509" si="14400">(AH1509*AP1509+AI1509*AO1509+AJ1509*AP1512+AK1509*AO1512)</f>
        <v>-4.305082463801412</v>
      </c>
      <c r="AV1509" s="20"/>
      <c r="AW1509" s="1">
        <v>1</v>
      </c>
      <c r="AX1509" s="9">
        <v>0</v>
      </c>
      <c r="AY1509" s="2">
        <v>0</v>
      </c>
      <c r="AZ1509" s="8">
        <f t="shared" ref="AZ1509:AZ1572" si="14401">IF(0=(1-$AX$9*$AY$9*$B1509^2),10^18,$B1509*$AY$9/(1-$AX$9*$AY$9*$B1509^2))</f>
        <v>-0.35874005537640308</v>
      </c>
      <c r="BB1509" s="1">
        <f t="shared" ref="BB1509" si="14402">AR1509*AW1509+AT1509*AW1512-AS1509*AX1509-AU1509*AX1512</f>
        <v>34.904097626455886</v>
      </c>
      <c r="BC1509" s="9">
        <f t="shared" ref="BC1509" si="14403">(AR1509*AX1509+AS1509*AW1509+AT1509*AX1512+AU1509*AW1512)</f>
        <v>0</v>
      </c>
      <c r="BD1509" s="2">
        <f t="shared" ref="BD1509" si="14404">AR1509*AY1509+AT1509*AY1512-AS1509*AZ1509-AU1509*AZ1512</f>
        <v>0</v>
      </c>
      <c r="BE1509" s="8">
        <f t="shared" ref="BE1509" si="14405">(AR1509*AZ1509+AS1509*AY1509+AT1509*AZ1512+AU1509*AY1512)</f>
        <v>-16.826580379179575</v>
      </c>
      <c r="BG1509" s="1">
        <v>1</v>
      </c>
      <c r="BH1509" s="7">
        <v>0</v>
      </c>
      <c r="BI1509" s="2">
        <v>0</v>
      </c>
      <c r="BJ1509" s="8">
        <v>0</v>
      </c>
      <c r="BK1509" s="20"/>
      <c r="BL1509" s="1">
        <f t="shared" ref="BL1509" si="14406">BB1509*BG1509+BD1509*BG1512-BC1509*BH1509-BE1509*BH1512</f>
        <v>95.673629197470504</v>
      </c>
      <c r="BM1509" s="9">
        <f t="shared" ref="BM1509" si="14407">(BB1509*BH1509+BC1509*BG1509+BD1509*BH1512+BE1509*BG1512)</f>
        <v>0</v>
      </c>
      <c r="BN1509" s="2">
        <f t="shared" ref="BN1509" si="14408">BB1509*BI1509+BD1509*BI1512-BC1509*BJ1509-BE1509*BJ1512</f>
        <v>0</v>
      </c>
      <c r="BO1509" s="8">
        <f t="shared" ref="BO1509" si="14409">(BB1509*BJ1509+BC1509*BI1509+BD1509*BJ1512+BE1509*BI1512)</f>
        <v>-16.826580379179575</v>
      </c>
      <c r="BP1509" s="20"/>
      <c r="BQ1509" s="16">
        <v>1</v>
      </c>
      <c r="BR1509" s="23">
        <v>0</v>
      </c>
      <c r="BS1509" s="14">
        <v>0</v>
      </c>
      <c r="BT1509" s="22">
        <v>0</v>
      </c>
      <c r="BV1509" s="1">
        <f t="shared" ref="BV1509" si="14410">BL1509*BQ1509+BN1509*BQ1512-BM1509*BR1509-BO1509*BR1512</f>
        <v>95.673629197470504</v>
      </c>
      <c r="BW1509" s="9">
        <f t="shared" ref="BW1509" si="14411">(BL1509*BR1509+BM1509*BQ1509+BN1509*BR1512+BO1509*BQ1512)</f>
        <v>-16.826580379179575</v>
      </c>
      <c r="BX1509" s="2">
        <f t="shared" ref="BX1509" si="14412">BL1509*BS1509+BN1509*BS1512-BM1509*BT1509-BO1509*BT1512</f>
        <v>0</v>
      </c>
      <c r="BY1509" s="8">
        <f t="shared" ref="BY1509" si="14413">(BL1509*BT1509+BM1509*BS1509+BN1509*BT1512+BO1509*BS1512)</f>
        <v>-16.826580379179575</v>
      </c>
      <c r="CA1509" s="28">
        <f t="shared" ref="CA1509" si="14414">20*LOG(((1+$BR$9)/$BR$9)/((BV1509+BV1512)^2+(BW1509+BW1512)^2)^0.5)</f>
        <v>-48.954762223761733</v>
      </c>
      <c r="CC1509" s="114">
        <f t="shared" ref="CC1509" si="14415">((BV1509^2+BW1509^2)^0.5)/((BV1512^2+BW1512^2)^0.5)</f>
        <v>0.17589647071462311</v>
      </c>
      <c r="CD1509" s="13"/>
      <c r="CE1509" s="33"/>
      <c r="CF1509" s="33"/>
      <c r="CG1509" s="33"/>
      <c r="CH1509" s="33"/>
    </row>
    <row r="1510" spans="2:86" ht="18.600000000000001" customHeight="1" thickBot="1">
      <c r="D1510" s="3"/>
      <c r="G1510" s="4"/>
      <c r="I1510" s="3"/>
      <c r="L1510" s="4"/>
      <c r="N1510" s="3"/>
      <c r="Q1510" s="4"/>
      <c r="S1510" s="3"/>
      <c r="V1510" s="4"/>
      <c r="X1510" s="3"/>
      <c r="AA1510" s="4"/>
      <c r="AC1510" s="3"/>
      <c r="AF1510" s="4"/>
      <c r="AH1510" s="3"/>
      <c r="AK1510" s="4"/>
      <c r="AM1510" s="3"/>
      <c r="AP1510" s="4"/>
      <c r="AR1510" s="3"/>
      <c r="AU1510" s="4"/>
      <c r="AW1510" s="3"/>
      <c r="AZ1510" s="4"/>
      <c r="BB1510" s="3"/>
      <c r="BE1510" s="4"/>
      <c r="BG1510" s="3"/>
      <c r="BJ1510" s="4"/>
      <c r="BL1510" s="3"/>
      <c r="BO1510" s="4"/>
      <c r="BQ1510" s="16"/>
      <c r="BR1510" s="14"/>
      <c r="BS1510" s="14"/>
      <c r="BT1510" s="17"/>
      <c r="BV1510" s="3"/>
      <c r="BY1510" s="4"/>
      <c r="CC1510" s="115"/>
      <c r="CD1510" s="13"/>
      <c r="CE1510" s="33"/>
      <c r="CF1510" s="33"/>
      <c r="CG1510" s="33"/>
      <c r="CH1510" s="33"/>
    </row>
    <row r="1511" spans="2:86" ht="18.600000000000001" customHeight="1" thickBot="1">
      <c r="D1511" s="271" t="s">
        <v>141</v>
      </c>
      <c r="E1511" s="272"/>
      <c r="F1511" s="273" t="s">
        <v>142</v>
      </c>
      <c r="G1511" s="274"/>
      <c r="H1511" s="237"/>
      <c r="I1511" s="271" t="s">
        <v>143</v>
      </c>
      <c r="J1511" s="272"/>
      <c r="K1511" s="273" t="s">
        <v>144</v>
      </c>
      <c r="L1511" s="274"/>
      <c r="N1511" s="262" t="s">
        <v>145</v>
      </c>
      <c r="O1511" s="263"/>
      <c r="P1511" s="264" t="s">
        <v>146</v>
      </c>
      <c r="Q1511" s="265"/>
      <c r="S1511" s="271" t="s">
        <v>147</v>
      </c>
      <c r="T1511" s="272"/>
      <c r="U1511" s="273" t="s">
        <v>148</v>
      </c>
      <c r="V1511" s="274"/>
      <c r="W1511" s="20"/>
      <c r="X1511" s="262" t="s">
        <v>149</v>
      </c>
      <c r="Y1511" s="263"/>
      <c r="Z1511" s="264" t="s">
        <v>150</v>
      </c>
      <c r="AA1511" s="265"/>
      <c r="AB1511" s="20"/>
      <c r="AC1511" s="271" t="s">
        <v>151</v>
      </c>
      <c r="AD1511" s="272"/>
      <c r="AE1511" s="273" t="s">
        <v>152</v>
      </c>
      <c r="AF1511" s="274"/>
      <c r="AG1511" s="20"/>
      <c r="AH1511" s="262" t="s">
        <v>153</v>
      </c>
      <c r="AI1511" s="263"/>
      <c r="AJ1511" s="264" t="s">
        <v>154</v>
      </c>
      <c r="AK1511" s="265"/>
      <c r="AL1511" s="20"/>
      <c r="AM1511" s="271" t="s">
        <v>155</v>
      </c>
      <c r="AN1511" s="272"/>
      <c r="AO1511" s="273" t="s">
        <v>156</v>
      </c>
      <c r="AP1511" s="274"/>
      <c r="AR1511" s="262" t="s">
        <v>157</v>
      </c>
      <c r="AS1511" s="263"/>
      <c r="AT1511" s="264" t="s">
        <v>158</v>
      </c>
      <c r="AU1511" s="265"/>
      <c r="AV1511" s="41"/>
      <c r="AW1511" s="271" t="s">
        <v>159</v>
      </c>
      <c r="AX1511" s="272"/>
      <c r="AY1511" s="273" t="s">
        <v>160</v>
      </c>
      <c r="AZ1511" s="274"/>
      <c r="BA1511" s="20"/>
      <c r="BB1511" s="262" t="s">
        <v>161</v>
      </c>
      <c r="BC1511" s="263"/>
      <c r="BD1511" s="264" t="s">
        <v>162</v>
      </c>
      <c r="BE1511" s="265"/>
      <c r="BF1511" s="41"/>
      <c r="BG1511" s="271" t="s">
        <v>163</v>
      </c>
      <c r="BH1511" s="272"/>
      <c r="BI1511" s="273" t="s">
        <v>164</v>
      </c>
      <c r="BJ1511" s="274"/>
      <c r="BK1511" s="41"/>
      <c r="BL1511" s="262" t="s">
        <v>165</v>
      </c>
      <c r="BM1511" s="263"/>
      <c r="BN1511" s="264" t="s">
        <v>166</v>
      </c>
      <c r="BO1511" s="265"/>
      <c r="BP1511" s="41"/>
      <c r="BQ1511" s="271" t="s">
        <v>167</v>
      </c>
      <c r="BR1511" s="272"/>
      <c r="BS1511" s="273" t="s">
        <v>168</v>
      </c>
      <c r="BT1511" s="274"/>
      <c r="BU1511" s="20"/>
      <c r="BV1511" s="262" t="s">
        <v>169</v>
      </c>
      <c r="BW1511" s="263"/>
      <c r="BX1511" s="264" t="s">
        <v>170</v>
      </c>
      <c r="BY1511" s="265"/>
      <c r="CA1511" s="55" t="s">
        <v>35</v>
      </c>
      <c r="CC1511" s="116" t="s">
        <v>75</v>
      </c>
      <c r="CD1511" s="13"/>
      <c r="CE1511" s="33"/>
      <c r="CF1511" s="33"/>
      <c r="CG1511" s="33"/>
      <c r="CH1511" s="33"/>
    </row>
    <row r="1512" spans="2:86" ht="18.600000000000001" customHeight="1" thickTop="1" thickBot="1">
      <c r="D1512" s="1">
        <v>0</v>
      </c>
      <c r="E1512" s="9">
        <f t="shared" ref="E1512" si="14416">$E$9*$B1509</f>
        <v>5.0837760000000003</v>
      </c>
      <c r="F1512" s="2">
        <v>1</v>
      </c>
      <c r="G1512" s="8">
        <v>0</v>
      </c>
      <c r="I1512" s="1">
        <v>0</v>
      </c>
      <c r="J1512" s="9">
        <v>0</v>
      </c>
      <c r="K1512" s="2">
        <v>1</v>
      </c>
      <c r="L1512" s="8">
        <v>0</v>
      </c>
      <c r="N1512" s="1">
        <f t="shared" ref="N1512" si="14417">D1512*I1509+F1512*I1512-E1512*J1509-G1512*J1512</f>
        <v>0</v>
      </c>
      <c r="O1512" s="9">
        <f t="shared" ref="O1512" si="14418">(D1512*J1509+E1512*I1509+F1512*J1512+G1512*I1512)</f>
        <v>5.0837760000000003</v>
      </c>
      <c r="P1512" s="2">
        <f t="shared" ref="P1512" si="14419">D1512*K1509+F1512*K1512-E1512*L1509-G1512*L1512</f>
        <v>8.8953983788902473</v>
      </c>
      <c r="Q1512" s="8">
        <f t="shared" ref="Q1512" si="14420">(D1512*L1509+E1512*K1509+F1512*L1512+G1512*K1512)</f>
        <v>0</v>
      </c>
      <c r="S1512" s="1">
        <v>0</v>
      </c>
      <c r="T1512" s="9">
        <f t="shared" ref="T1512" si="14421">$T$9*$B1509</f>
        <v>6.5288160000000008</v>
      </c>
      <c r="U1512" s="2">
        <v>1</v>
      </c>
      <c r="V1512" s="8">
        <v>0</v>
      </c>
      <c r="X1512" s="1">
        <f t="shared" ref="X1512" si="14422">N1512*S1509+P1512*S1512-O1512*T1509-Q1512*T1512</f>
        <v>0</v>
      </c>
      <c r="Y1512" s="9">
        <f t="shared" ref="Y1512" si="14423">(N1512*T1509+O1512*S1509+P1512*T1512+Q1512*S1512)</f>
        <v>63.160195262472719</v>
      </c>
      <c r="Z1512" s="2">
        <f t="shared" ref="Z1512" si="14424">N1512*U1509+P1512*U1512-O1512*V1509-Q1512*V1512</f>
        <v>8.8953983788902473</v>
      </c>
      <c r="AA1512" s="8">
        <f t="shared" ref="AA1512" si="14425">(N1512*V1509+O1512*U1509+P1512*V1512+Q1512*U1512)</f>
        <v>0</v>
      </c>
      <c r="AB1512" s="20"/>
      <c r="AC1512" s="1">
        <v>0</v>
      </c>
      <c r="AD1512" s="9">
        <v>0</v>
      </c>
      <c r="AE1512" s="2">
        <v>1</v>
      </c>
      <c r="AF1512" s="8">
        <v>0</v>
      </c>
      <c r="AH1512" s="1">
        <f t="shared" ref="AH1512" si="14426">X1512*AC1509+Z1512*AC1512-Y1512*AD1509-AA1512*AD1512</f>
        <v>0</v>
      </c>
      <c r="AI1512" s="9">
        <f t="shared" ref="AI1512" si="14427">(X1512*AD1509+Y1512*AC1509+Z1512*AD1512+AA1512*AC1512)</f>
        <v>63.160195262472719</v>
      </c>
      <c r="AJ1512" s="2">
        <f t="shared" ref="AJ1512" si="14428">X1512*AE1509+Z1512*AE1512-Y1512*AF1509-AA1512*AF1512</f>
        <v>24.499006712447098</v>
      </c>
      <c r="AK1512" s="8">
        <f t="shared" ref="AK1512" si="14429">(X1512*AF1509+Y1512*AE1509+Z1512*AF1512+AA1512*AE1512)</f>
        <v>0</v>
      </c>
      <c r="AM1512" s="1">
        <v>0</v>
      </c>
      <c r="AN1512" s="9">
        <f t="shared" ref="AN1512" si="14430">$AN$9*$B1509</f>
        <v>5.5200960000000006</v>
      </c>
      <c r="AO1512" s="2">
        <v>1</v>
      </c>
      <c r="AP1512" s="8">
        <v>0</v>
      </c>
      <c r="AR1512" s="1">
        <f t="shared" ref="AR1512" si="14431">AH1512*AM1509+AJ1512*AM1512-AI1512*AN1509-AK1512*AN1512</f>
        <v>0</v>
      </c>
      <c r="AS1512" s="9">
        <f t="shared" ref="AS1512" si="14432">(AH1512*AN1509+AI1512*AM1509+AJ1512*AN1512+AK1512*AM1512)</f>
        <v>198.3970642198251</v>
      </c>
      <c r="AT1512" s="2">
        <f t="shared" ref="AT1512" si="14433">AH1512*AO1509+AJ1512*AO1512-AI1512*AP1509-AK1512*AP1512</f>
        <v>24.499006712447098</v>
      </c>
      <c r="AU1512" s="8">
        <f t="shared" ref="AU1512" si="14434">(AH1512*AP1509+AI1512*AO1509+AJ1512*AP1512+AK1512*AO1512)</f>
        <v>0</v>
      </c>
      <c r="AV1512" s="20"/>
      <c r="AW1512" s="1">
        <v>0</v>
      </c>
      <c r="AX1512" s="9">
        <v>0</v>
      </c>
      <c r="AY1512" s="2">
        <v>1</v>
      </c>
      <c r="AZ1512" s="8">
        <v>0</v>
      </c>
      <c r="BB1512" s="1">
        <f t="shared" ref="BB1512" si="14435">AR1512*AW1509+AT1512*AW1512-AS1512*AX1509-AU1512*AX1512</f>
        <v>0</v>
      </c>
      <c r="BC1512" s="9">
        <f t="shared" ref="BC1512" si="14436">(AR1512*AX1509+AS1512*AW1509+AT1512*AX1512+AU1512*AW1512)</f>
        <v>198.3970642198251</v>
      </c>
      <c r="BD1512" s="2">
        <f t="shared" ref="BD1512" si="14437">AR1512*AY1509+AT1512*AY1512-AS1512*AZ1509-AU1512*AZ1512</f>
        <v>95.671980517182945</v>
      </c>
      <c r="BE1512" s="8">
        <f t="shared" ref="BE1512" si="14438">(AR1512*AZ1509+AS1512*AY1509+AT1512*AZ1512+AU1512*AY1512)</f>
        <v>0</v>
      </c>
      <c r="BG1512" s="1">
        <v>0</v>
      </c>
      <c r="BH1512" s="9">
        <f t="shared" ref="BH1512" si="14439">$BH$9*$B1509</f>
        <v>3.6115200000000001</v>
      </c>
      <c r="BI1512" s="2">
        <v>1</v>
      </c>
      <c r="BJ1512" s="8">
        <v>0</v>
      </c>
      <c r="BK1512" s="20"/>
      <c r="BL1512" s="1">
        <f t="shared" ref="BL1512" si="14440">BB1512*BG1509+BD1512*BG1512-BC1512*BH1509-BE1512*BH1512</f>
        <v>0</v>
      </c>
      <c r="BM1512" s="9">
        <f t="shared" ref="BM1512" si="14441">(BB1512*BH1509+BC1512*BG1509+BD1512*BH1512+BE1512*BG1512)</f>
        <v>543.91833529724158</v>
      </c>
      <c r="BN1512" s="2">
        <f t="shared" ref="BN1512" si="14442">BB1512*BI1509+BD1512*BI1512-BC1512*BJ1509-BE1512*BJ1512</f>
        <v>95.671980517182945</v>
      </c>
      <c r="BO1512" s="8">
        <f t="shared" ref="BO1512" si="14443">(BB1512*BJ1509+BC1512*BI1509+BD1512*BJ1512+BE1512*BI1512)</f>
        <v>0</v>
      </c>
      <c r="BP1512" s="20"/>
      <c r="BQ1512" s="18">
        <f t="shared" ref="BQ1512:BQ1575" si="14444">1/$BR$9</f>
        <v>1</v>
      </c>
      <c r="BR1512" s="25">
        <v>0</v>
      </c>
      <c r="BS1512" s="19">
        <v>1</v>
      </c>
      <c r="BT1512" s="24">
        <v>0</v>
      </c>
      <c r="BV1512" s="1">
        <f t="shared" ref="BV1512" si="14445">BL1512*BQ1509+BN1512*BQ1512-BM1512*BR1509-BO1512*BR1512</f>
        <v>95.671980517182945</v>
      </c>
      <c r="BW1512" s="9">
        <f t="shared" ref="BW1512" si="14446">(BL1512*BR1509+BM1512*BQ1509+BN1512*BR1512+BO1512*BQ1512)</f>
        <v>543.91833529724158</v>
      </c>
      <c r="BX1512" s="2">
        <f t="shared" ref="BX1512" si="14447">BL1512*BS1509+BN1512*BS1512-BM1512*BT1509-BO1512*BT1512</f>
        <v>95.671980517182945</v>
      </c>
      <c r="BY1512" s="8">
        <f t="shared" ref="BY1512" si="14448">(BL1512*BT1509+BM1512*BS1509+BN1512*BT1512+BO1512*BS1512)</f>
        <v>0</v>
      </c>
      <c r="CA1512" s="56">
        <f t="shared" ref="CA1512" si="14449">(180/PI())*ATAN(-1*(BW1509+BW1512)/(BV1509+BV1512))</f>
        <v>-70.048017227012963</v>
      </c>
      <c r="CC1512" s="117">
        <f t="shared" ref="CC1512" si="14450">20*LOG(((1-(10^(CA1509/20)^2)*(1-((1-CC1509)/(1+CC1509))^2))^0.5))</f>
        <v>-2.8111785970594166E-5</v>
      </c>
      <c r="CD1512" s="13"/>
      <c r="CE1512" s="33"/>
      <c r="CF1512" s="33"/>
      <c r="CG1512" s="33"/>
      <c r="CH1512" s="33"/>
    </row>
    <row r="1513" spans="2:86" ht="18.600000000000001" customHeight="1"/>
    <row r="1514" spans="2:86" ht="18.600000000000001" customHeight="1" thickBot="1">
      <c r="E1514" s="6" t="s">
        <v>3</v>
      </c>
      <c r="J1514" s="6" t="s">
        <v>5</v>
      </c>
      <c r="O1514" s="6" t="s">
        <v>10</v>
      </c>
      <c r="T1514" s="6" t="s">
        <v>6</v>
      </c>
      <c r="Y1514" s="6" t="s">
        <v>11</v>
      </c>
      <c r="AD1514" s="6" t="s">
        <v>12</v>
      </c>
      <c r="AI1514" s="6" t="s">
        <v>13</v>
      </c>
      <c r="AN1514" s="6" t="s">
        <v>14</v>
      </c>
      <c r="AS1514" s="6" t="s">
        <v>15</v>
      </c>
      <c r="AX1514" s="6" t="s">
        <v>19</v>
      </c>
      <c r="BC1514" s="6" t="s">
        <v>17</v>
      </c>
      <c r="BH1514" s="6" t="s">
        <v>20</v>
      </c>
      <c r="BM1514" s="6" t="s">
        <v>18</v>
      </c>
      <c r="BQ1514" s="26" t="s">
        <v>16</v>
      </c>
      <c r="BR1514" s="26"/>
      <c r="BS1514" s="21"/>
      <c r="BT1514" s="21"/>
      <c r="BU1514" s="21"/>
      <c r="BV1514" s="21"/>
      <c r="BW1514" s="26" t="s">
        <v>21</v>
      </c>
      <c r="BX1514" s="21"/>
      <c r="BY1514" s="21"/>
    </row>
    <row r="1515" spans="2:86" ht="18.600000000000001" customHeight="1" thickBot="1">
      <c r="B1515" s="11"/>
      <c r="D1515" s="266" t="s">
        <v>113</v>
      </c>
      <c r="E1515" s="267"/>
      <c r="F1515" s="268" t="s">
        <v>114</v>
      </c>
      <c r="G1515" s="269"/>
      <c r="H1515" s="237"/>
      <c r="I1515" s="262" t="s">
        <v>0</v>
      </c>
      <c r="J1515" s="263"/>
      <c r="K1515" s="264" t="s">
        <v>1</v>
      </c>
      <c r="L1515" s="265"/>
      <c r="M1515" s="21"/>
      <c r="N1515" s="262" t="s">
        <v>115</v>
      </c>
      <c r="O1515" s="263"/>
      <c r="P1515" s="264" t="s">
        <v>116</v>
      </c>
      <c r="Q1515" s="265"/>
      <c r="R1515" s="21"/>
      <c r="S1515" s="266" t="s">
        <v>117</v>
      </c>
      <c r="T1515" s="267"/>
      <c r="U1515" s="268" t="s">
        <v>118</v>
      </c>
      <c r="V1515" s="269"/>
      <c r="W1515" s="20"/>
      <c r="X1515" s="262" t="s">
        <v>119</v>
      </c>
      <c r="Y1515" s="263"/>
      <c r="Z1515" s="264" t="s">
        <v>120</v>
      </c>
      <c r="AA1515" s="265"/>
      <c r="AB1515" s="20"/>
      <c r="AC1515" s="262" t="s">
        <v>121</v>
      </c>
      <c r="AD1515" s="263"/>
      <c r="AE1515" s="264" t="s">
        <v>7</v>
      </c>
      <c r="AF1515" s="265"/>
      <c r="AG1515" s="20"/>
      <c r="AH1515" s="262" t="s">
        <v>122</v>
      </c>
      <c r="AI1515" s="263"/>
      <c r="AJ1515" s="264" t="s">
        <v>123</v>
      </c>
      <c r="AK1515" s="265"/>
      <c r="AL1515" s="20"/>
      <c r="AM1515" s="266" t="s">
        <v>124</v>
      </c>
      <c r="AN1515" s="267"/>
      <c r="AO1515" s="268" t="s">
        <v>125</v>
      </c>
      <c r="AP1515" s="269"/>
      <c r="AQ1515" s="21"/>
      <c r="AR1515" s="262" t="s">
        <v>126</v>
      </c>
      <c r="AS1515" s="263"/>
      <c r="AT1515" s="264" t="s">
        <v>2</v>
      </c>
      <c r="AU1515" s="265"/>
      <c r="AV1515" s="41"/>
      <c r="AW1515" s="262" t="s">
        <v>127</v>
      </c>
      <c r="AX1515" s="263"/>
      <c r="AY1515" s="264" t="s">
        <v>128</v>
      </c>
      <c r="AZ1515" s="265"/>
      <c r="BA1515" s="20"/>
      <c r="BB1515" s="262" t="s">
        <v>129</v>
      </c>
      <c r="BC1515" s="263"/>
      <c r="BD1515" s="264" t="s">
        <v>130</v>
      </c>
      <c r="BE1515" s="265"/>
      <c r="BF1515" s="41"/>
      <c r="BG1515" s="266" t="s">
        <v>131</v>
      </c>
      <c r="BH1515" s="267"/>
      <c r="BI1515" s="268" t="s">
        <v>132</v>
      </c>
      <c r="BJ1515" s="269"/>
      <c r="BK1515" s="41"/>
      <c r="BL1515" s="262" t="s">
        <v>133</v>
      </c>
      <c r="BM1515" s="263"/>
      <c r="BN1515" s="264" t="s">
        <v>134</v>
      </c>
      <c r="BO1515" s="265"/>
      <c r="BP1515" s="41"/>
      <c r="BQ1515" s="262" t="s">
        <v>135</v>
      </c>
      <c r="BR1515" s="263"/>
      <c r="BS1515" s="264" t="s">
        <v>136</v>
      </c>
      <c r="BT1515" s="265"/>
      <c r="BU1515" s="20"/>
      <c r="BV1515" s="262" t="s">
        <v>137</v>
      </c>
      <c r="BW1515" s="263"/>
      <c r="BX1515" s="264" t="s">
        <v>138</v>
      </c>
      <c r="BY1515" s="265"/>
      <c r="CA1515" s="27" t="s">
        <v>8</v>
      </c>
      <c r="CC1515" s="113" t="s">
        <v>74</v>
      </c>
      <c r="CD1515" s="13"/>
      <c r="CE1515" s="33"/>
      <c r="CF1515" s="33"/>
      <c r="CG1515" s="33"/>
      <c r="CH1515" s="33"/>
    </row>
    <row r="1516" spans="2:86" ht="18.600000000000001" customHeight="1" thickTop="1" thickBot="1">
      <c r="B1516" s="37">
        <v>4.34</v>
      </c>
      <c r="D1516" s="1">
        <v>1</v>
      </c>
      <c r="E1516" s="7">
        <v>0</v>
      </c>
      <c r="F1516" s="2">
        <v>0</v>
      </c>
      <c r="G1516" s="8">
        <v>0</v>
      </c>
      <c r="I1516" s="1">
        <v>1</v>
      </c>
      <c r="J1516" s="9">
        <v>0</v>
      </c>
      <c r="K1516" s="2">
        <v>0</v>
      </c>
      <c r="L1516" s="8">
        <f t="shared" ref="L1516:L1579" si="14451">IF(0=(1-$J$9*$K$9*$B1516^2),10^18,$B1516*$K$9/(1-$J$9*$K$9*$B1516^2))</f>
        <v>-1.5416351848253369</v>
      </c>
      <c r="N1516" s="1">
        <f t="shared" ref="N1516" si="14452">D1516*I1516+F1516*I1519-E1516*J1516-G1516*J1519</f>
        <v>1</v>
      </c>
      <c r="O1516" s="9">
        <f t="shared" ref="O1516" si="14453">(D1516*J1516+E1516*I1516+F1516*J1519+G1516*I1519)</f>
        <v>0</v>
      </c>
      <c r="P1516" s="2">
        <f t="shared" ref="P1516" si="14454">D1516*K1516+F1516*K1519-E1516*L1516-G1516*L1519</f>
        <v>0</v>
      </c>
      <c r="Q1516" s="8">
        <f t="shared" ref="Q1516" si="14455">(D1516*L1516+E1516*K1516+F1516*L1519+G1516*K1519)</f>
        <v>-1.5416351848253369</v>
      </c>
      <c r="S1516" s="1">
        <v>1</v>
      </c>
      <c r="T1516" s="7">
        <v>0</v>
      </c>
      <c r="U1516" s="2">
        <v>0</v>
      </c>
      <c r="V1516" s="8">
        <v>0</v>
      </c>
      <c r="X1516" s="1">
        <f t="shared" ref="X1516" si="14456">N1516*S1516+P1516*S1519-O1516*T1516-Q1516*T1519</f>
        <v>11.111649925947146</v>
      </c>
      <c r="Y1516" s="9">
        <f t="shared" ref="Y1516" si="14457">(N1516*T1516+O1516*S1516+P1516*T1519+Q1516*S1519)</f>
        <v>0</v>
      </c>
      <c r="Z1516" s="2">
        <f t="shared" ref="Z1516" si="14458">N1516*U1516+P1516*U1519-O1516*V1516-Q1516*V1519</f>
        <v>0</v>
      </c>
      <c r="AA1516" s="8">
        <f t="shared" ref="AA1516" si="14459">(N1516*V1516+O1516*U1516+P1516*V1519+Q1516*U1519)</f>
        <v>-1.5416351848253369</v>
      </c>
      <c r="AB1516" s="20"/>
      <c r="AC1516" s="1">
        <v>1</v>
      </c>
      <c r="AD1516" s="9">
        <v>0</v>
      </c>
      <c r="AE1516" s="2">
        <v>0</v>
      </c>
      <c r="AF1516" s="8">
        <f t="shared" ref="AF1516:AF1579" si="14460">IF(0=(1-$AE$9*$AD$9*$B1516^2),10^18,$B1516*$AE$9/(1-$AE$9*$AD$9*$B1516^2))</f>
        <v>-0.24573118321716658</v>
      </c>
      <c r="AH1516" s="1">
        <f t="shared" ref="AH1516" si="14461">X1516*AC1516+Z1516*AC1519-Y1516*AD1516-AA1516*AD1519</f>
        <v>11.111649925947146</v>
      </c>
      <c r="AI1516" s="9">
        <f t="shared" ref="AI1516" si="14462">(X1516*AD1516+Y1516*AC1516+Z1516*AD1519+AA1516*AC1519)</f>
        <v>0</v>
      </c>
      <c r="AJ1516" s="2">
        <f t="shared" ref="AJ1516" si="14463">X1516*AE1516+Z1516*AE1519-Y1516*AF1516-AA1516*AF1519</f>
        <v>0</v>
      </c>
      <c r="AK1516" s="8">
        <f t="shared" ref="AK1516" si="14464">(X1516*AF1516+Y1516*AE1516+Z1516*AF1519+AA1516*AE1519)</f>
        <v>-4.2721140686232708</v>
      </c>
      <c r="AM1516" s="1">
        <v>1</v>
      </c>
      <c r="AN1516" s="7">
        <v>0</v>
      </c>
      <c r="AO1516" s="2">
        <v>0</v>
      </c>
      <c r="AP1516" s="8">
        <v>0</v>
      </c>
      <c r="AR1516" s="1">
        <f t="shared" ref="AR1516" si="14465">AH1516*AM1516+AJ1516*AM1519-AI1516*AN1516-AK1516*AN1519</f>
        <v>34.803307854835921</v>
      </c>
      <c r="AS1516" s="9">
        <f t="shared" ref="AS1516" si="14466">(AH1516*AN1516+AI1516*AM1516+AJ1516*AN1519+AK1516*AM1519)</f>
        <v>0</v>
      </c>
      <c r="AT1516" s="2">
        <f t="shared" ref="AT1516" si="14467">AH1516*AO1516+AJ1516*AO1519-AI1516*AP1516-AK1516*AP1519</f>
        <v>0</v>
      </c>
      <c r="AU1516" s="8">
        <f t="shared" ref="AU1516" si="14468">(AH1516*AP1516+AI1516*AO1516+AJ1516*AP1519+AK1516*AO1519)</f>
        <v>-4.2721140686232708</v>
      </c>
      <c r="AV1516" s="20"/>
      <c r="AW1516" s="1">
        <v>1</v>
      </c>
      <c r="AX1516" s="9">
        <v>0</v>
      </c>
      <c r="AY1516" s="2">
        <v>0</v>
      </c>
      <c r="AZ1516" s="8">
        <f t="shared" ref="AZ1516:AZ1579" si="14469">IF(0=(1-$AX$9*$AY$9*$B1516^2),10^18,$B1516*$AY$9/(1-$AX$9*$AY$9*$B1516^2))</f>
        <v>-0.35674708343633221</v>
      </c>
      <c r="BB1516" s="1">
        <f t="shared" ref="BB1516" si="14470">AR1516*AW1516+AT1516*AW1519-AS1516*AX1516-AU1516*AX1519</f>
        <v>34.803307854835921</v>
      </c>
      <c r="BC1516" s="9">
        <f t="shared" ref="BC1516" si="14471">(AR1516*AX1516+AS1516*AW1516+AT1516*AX1519+AU1516*AW1519)</f>
        <v>0</v>
      </c>
      <c r="BD1516" s="2">
        <f t="shared" ref="BD1516" si="14472">AR1516*AY1516+AT1516*AY1519-AS1516*AZ1516-AU1516*AZ1519</f>
        <v>0</v>
      </c>
      <c r="BE1516" s="8">
        <f t="shared" ref="BE1516" si="14473">(AR1516*AZ1516+AS1516*AY1516+AT1516*AZ1519+AU1516*AY1519)</f>
        <v>-16.688092639772776</v>
      </c>
      <c r="BG1516" s="1">
        <v>1</v>
      </c>
      <c r="BH1516" s="7">
        <v>0</v>
      </c>
      <c r="BI1516" s="2">
        <v>0</v>
      </c>
      <c r="BJ1516" s="8">
        <v>0</v>
      </c>
      <c r="BK1516" s="20"/>
      <c r="BL1516" s="1">
        <f t="shared" ref="BL1516" si="14474">BB1516*BG1516+BD1516*BG1519-BC1516*BH1516-BE1516*BH1519</f>
        <v>95.351713094165092</v>
      </c>
      <c r="BM1516" s="9">
        <f t="shared" ref="BM1516" si="14475">(BB1516*BH1516+BC1516*BG1516+BD1516*BH1519+BE1516*BG1519)</f>
        <v>0</v>
      </c>
      <c r="BN1516" s="2">
        <f t="shared" ref="BN1516" si="14476">BB1516*BI1516+BD1516*BI1519-BC1516*BJ1516-BE1516*BJ1519</f>
        <v>0</v>
      </c>
      <c r="BO1516" s="8">
        <f t="shared" ref="BO1516" si="14477">(BB1516*BJ1516+BC1516*BI1516+BD1516*BJ1519+BE1516*BI1519)</f>
        <v>-16.688092639772776</v>
      </c>
      <c r="BP1516" s="20"/>
      <c r="BQ1516" s="16">
        <v>1</v>
      </c>
      <c r="BR1516" s="23">
        <v>0</v>
      </c>
      <c r="BS1516" s="14">
        <v>0</v>
      </c>
      <c r="BT1516" s="22">
        <v>0</v>
      </c>
      <c r="BV1516" s="1">
        <f t="shared" ref="BV1516" si="14478">BL1516*BQ1516+BN1516*BQ1519-BM1516*BR1516-BO1516*BR1519</f>
        <v>95.351713094165092</v>
      </c>
      <c r="BW1516" s="9">
        <f t="shared" ref="BW1516" si="14479">(BL1516*BR1516+BM1516*BQ1516+BN1516*BR1519+BO1516*BQ1519)</f>
        <v>-16.688092639772776</v>
      </c>
      <c r="BX1516" s="2">
        <f t="shared" ref="BX1516" si="14480">BL1516*BS1516+BN1516*BS1519-BM1516*BT1516-BO1516*BT1519</f>
        <v>0</v>
      </c>
      <c r="BY1516" s="8">
        <f t="shared" ref="BY1516" si="14481">(BL1516*BT1516+BM1516*BS1516+BN1516*BT1519+BO1516*BS1519)</f>
        <v>-16.688092639772776</v>
      </c>
      <c r="CA1516" s="28">
        <f t="shared" ref="CA1516" si="14482">20*LOG(((1+$BR$9)/$BR$9)/((BV1516+BV1519)^2+(BW1516+BW1519)^2)^0.5)</f>
        <v>-48.965450263179463</v>
      </c>
      <c r="CC1516" s="114">
        <f t="shared" ref="CC1516" si="14483">((BV1516^2+BW1516^2)^0.5)/((BV1519^2+BW1519^2)^0.5)</f>
        <v>0.17503787345272609</v>
      </c>
      <c r="CD1516" s="13"/>
      <c r="CE1516" s="33"/>
      <c r="CF1516" s="33"/>
      <c r="CG1516" s="33"/>
      <c r="CH1516" s="33"/>
    </row>
    <row r="1517" spans="2:86" ht="18.600000000000001" customHeight="1" thickBot="1">
      <c r="D1517" s="3"/>
      <c r="G1517" s="4"/>
      <c r="I1517" s="3"/>
      <c r="L1517" s="4"/>
      <c r="N1517" s="3"/>
      <c r="Q1517" s="4"/>
      <c r="S1517" s="3"/>
      <c r="V1517" s="4"/>
      <c r="X1517" s="3"/>
      <c r="AA1517" s="4"/>
      <c r="AC1517" s="3"/>
      <c r="AF1517" s="4"/>
      <c r="AH1517" s="3"/>
      <c r="AK1517" s="4"/>
      <c r="AM1517" s="3"/>
      <c r="AP1517" s="4"/>
      <c r="AR1517" s="3"/>
      <c r="AU1517" s="4"/>
      <c r="AW1517" s="3"/>
      <c r="AZ1517" s="4"/>
      <c r="BB1517" s="3"/>
      <c r="BE1517" s="4"/>
      <c r="BG1517" s="3"/>
      <c r="BJ1517" s="4"/>
      <c r="BL1517" s="3"/>
      <c r="BO1517" s="4"/>
      <c r="BQ1517" s="16"/>
      <c r="BR1517" s="14"/>
      <c r="BS1517" s="14"/>
      <c r="BT1517" s="17"/>
      <c r="BV1517" s="3"/>
      <c r="BY1517" s="4"/>
      <c r="CC1517" s="115"/>
      <c r="CD1517" s="13"/>
      <c r="CE1517" s="33"/>
      <c r="CF1517" s="33"/>
      <c r="CG1517" s="33"/>
      <c r="CH1517" s="33"/>
    </row>
    <row r="1518" spans="2:86" ht="18.600000000000001" customHeight="1" thickBot="1">
      <c r="D1518" s="271" t="s">
        <v>141</v>
      </c>
      <c r="E1518" s="272"/>
      <c r="F1518" s="273" t="s">
        <v>142</v>
      </c>
      <c r="G1518" s="274"/>
      <c r="H1518" s="237"/>
      <c r="I1518" s="271" t="s">
        <v>143</v>
      </c>
      <c r="J1518" s="272"/>
      <c r="K1518" s="273" t="s">
        <v>144</v>
      </c>
      <c r="L1518" s="274"/>
      <c r="N1518" s="262" t="s">
        <v>145</v>
      </c>
      <c r="O1518" s="263"/>
      <c r="P1518" s="264" t="s">
        <v>146</v>
      </c>
      <c r="Q1518" s="265"/>
      <c r="S1518" s="271" t="s">
        <v>147</v>
      </c>
      <c r="T1518" s="272"/>
      <c r="U1518" s="273" t="s">
        <v>148</v>
      </c>
      <c r="V1518" s="274"/>
      <c r="W1518" s="20"/>
      <c r="X1518" s="262" t="s">
        <v>149</v>
      </c>
      <c r="Y1518" s="263"/>
      <c r="Z1518" s="264" t="s">
        <v>150</v>
      </c>
      <c r="AA1518" s="265"/>
      <c r="AB1518" s="20"/>
      <c r="AC1518" s="271" t="s">
        <v>151</v>
      </c>
      <c r="AD1518" s="272"/>
      <c r="AE1518" s="273" t="s">
        <v>152</v>
      </c>
      <c r="AF1518" s="274"/>
      <c r="AG1518" s="20"/>
      <c r="AH1518" s="262" t="s">
        <v>153</v>
      </c>
      <c r="AI1518" s="263"/>
      <c r="AJ1518" s="264" t="s">
        <v>154</v>
      </c>
      <c r="AK1518" s="265"/>
      <c r="AL1518" s="20"/>
      <c r="AM1518" s="271" t="s">
        <v>155</v>
      </c>
      <c r="AN1518" s="272"/>
      <c r="AO1518" s="273" t="s">
        <v>156</v>
      </c>
      <c r="AP1518" s="274"/>
      <c r="AR1518" s="262" t="s">
        <v>157</v>
      </c>
      <c r="AS1518" s="263"/>
      <c r="AT1518" s="264" t="s">
        <v>158</v>
      </c>
      <c r="AU1518" s="265"/>
      <c r="AV1518" s="41"/>
      <c r="AW1518" s="271" t="s">
        <v>159</v>
      </c>
      <c r="AX1518" s="272"/>
      <c r="AY1518" s="273" t="s">
        <v>160</v>
      </c>
      <c r="AZ1518" s="274"/>
      <c r="BA1518" s="20"/>
      <c r="BB1518" s="262" t="s">
        <v>161</v>
      </c>
      <c r="BC1518" s="263"/>
      <c r="BD1518" s="264" t="s">
        <v>162</v>
      </c>
      <c r="BE1518" s="265"/>
      <c r="BF1518" s="41"/>
      <c r="BG1518" s="271" t="s">
        <v>163</v>
      </c>
      <c r="BH1518" s="272"/>
      <c r="BI1518" s="273" t="s">
        <v>164</v>
      </c>
      <c r="BJ1518" s="274"/>
      <c r="BK1518" s="41"/>
      <c r="BL1518" s="262" t="s">
        <v>165</v>
      </c>
      <c r="BM1518" s="263"/>
      <c r="BN1518" s="264" t="s">
        <v>166</v>
      </c>
      <c r="BO1518" s="265"/>
      <c r="BP1518" s="41"/>
      <c r="BQ1518" s="271" t="s">
        <v>167</v>
      </c>
      <c r="BR1518" s="272"/>
      <c r="BS1518" s="273" t="s">
        <v>168</v>
      </c>
      <c r="BT1518" s="274"/>
      <c r="BU1518" s="20"/>
      <c r="BV1518" s="262" t="s">
        <v>169</v>
      </c>
      <c r="BW1518" s="263"/>
      <c r="BX1518" s="264" t="s">
        <v>170</v>
      </c>
      <c r="BY1518" s="265"/>
      <c r="CA1518" s="55" t="s">
        <v>35</v>
      </c>
      <c r="CC1518" s="116" t="s">
        <v>75</v>
      </c>
      <c r="CD1518" s="13"/>
      <c r="CE1518" s="33"/>
      <c r="CF1518" s="33"/>
      <c r="CG1518" s="33"/>
      <c r="CH1518" s="33"/>
    </row>
    <row r="1519" spans="2:86" ht="18.600000000000001" customHeight="1" thickTop="1" thickBot="1">
      <c r="D1519" s="1">
        <v>0</v>
      </c>
      <c r="E1519" s="9">
        <f t="shared" ref="E1519" si="14484">$E$9*$B1516</f>
        <v>5.1073120000000003</v>
      </c>
      <c r="F1519" s="2">
        <v>1</v>
      </c>
      <c r="G1519" s="8">
        <v>0</v>
      </c>
      <c r="I1519" s="1">
        <v>0</v>
      </c>
      <c r="J1519" s="9">
        <v>0</v>
      </c>
      <c r="K1519" s="2">
        <v>1</v>
      </c>
      <c r="L1519" s="8">
        <v>0</v>
      </c>
      <c r="N1519" s="1">
        <f t="shared" ref="N1519" si="14485">D1519*I1516+F1519*I1519-E1519*J1516-G1519*J1519</f>
        <v>0</v>
      </c>
      <c r="O1519" s="9">
        <f t="shared" ref="O1519" si="14486">(D1519*J1516+E1519*I1516+F1519*J1519+G1519*I1519)</f>
        <v>5.1073120000000003</v>
      </c>
      <c r="P1519" s="2">
        <f t="shared" ref="P1519" si="14487">D1519*K1516+F1519*K1519-E1519*L1516-G1519*L1519</f>
        <v>8.8736118790806628</v>
      </c>
      <c r="Q1519" s="8">
        <f t="shared" ref="Q1519" si="14488">(D1519*L1516+E1519*K1516+F1519*L1519+G1519*K1519)</f>
        <v>0</v>
      </c>
      <c r="S1519" s="1">
        <v>0</v>
      </c>
      <c r="T1519" s="9">
        <f t="shared" ref="T1519" si="14489">$T$9*$B1516</f>
        <v>6.5590419999999998</v>
      </c>
      <c r="U1519" s="2">
        <v>1</v>
      </c>
      <c r="V1519" s="8">
        <v>0</v>
      </c>
      <c r="X1519" s="1">
        <f t="shared" ref="X1519" si="14490">N1519*S1516+P1519*S1519-O1519*T1516-Q1519*T1519</f>
        <v>0</v>
      </c>
      <c r="Y1519" s="9">
        <f t="shared" ref="Y1519" si="14491">(N1519*T1516+O1519*S1516+P1519*T1519+Q1519*S1519)</f>
        <v>63.309705006588985</v>
      </c>
      <c r="Z1519" s="2">
        <f t="shared" ref="Z1519" si="14492">N1519*U1516+P1519*U1519-O1519*V1516-Q1519*V1519</f>
        <v>8.8736118790806628</v>
      </c>
      <c r="AA1519" s="8">
        <f t="shared" ref="AA1519" si="14493">(N1519*V1516+O1519*U1516+P1519*V1519+Q1519*U1519)</f>
        <v>0</v>
      </c>
      <c r="AB1519" s="20"/>
      <c r="AC1519" s="1">
        <v>0</v>
      </c>
      <c r="AD1519" s="9">
        <v>0</v>
      </c>
      <c r="AE1519" s="2">
        <v>1</v>
      </c>
      <c r="AF1519" s="8">
        <v>0</v>
      </c>
      <c r="AH1519" s="1">
        <f t="shared" ref="AH1519" si="14494">X1519*AC1516+Z1519*AC1519-Y1519*AD1516-AA1519*AD1519</f>
        <v>0</v>
      </c>
      <c r="AI1519" s="9">
        <f t="shared" ref="AI1519" si="14495">(X1519*AD1516+Y1519*AC1516+Z1519*AD1519+AA1519*AC1519)</f>
        <v>63.309705006588985</v>
      </c>
      <c r="AJ1519" s="2">
        <f t="shared" ref="AJ1519" si="14496">X1519*AE1516+Z1519*AE1519-Y1519*AF1516-AA1519*AF1519</f>
        <v>24.430780599479547</v>
      </c>
      <c r="AK1519" s="8">
        <f t="shared" ref="AK1519" si="14497">(X1519*AF1516+Y1519*AE1516+Z1519*AF1519+AA1519*AE1519)</f>
        <v>0</v>
      </c>
      <c r="AM1519" s="1">
        <v>0</v>
      </c>
      <c r="AN1519" s="9">
        <f t="shared" ref="AN1519" si="14498">$AN$9*$B1516</f>
        <v>5.5456519999999996</v>
      </c>
      <c r="AO1519" s="2">
        <v>1</v>
      </c>
      <c r="AP1519" s="8">
        <v>0</v>
      </c>
      <c r="AR1519" s="1">
        <f t="shared" ref="AR1519" si="14499">AH1519*AM1516+AJ1519*AM1519-AI1519*AN1516-AK1519*AN1519</f>
        <v>0</v>
      </c>
      <c r="AS1519" s="9">
        <f t="shared" ref="AS1519" si="14500">(AH1519*AN1516+AI1519*AM1516+AJ1519*AN1519+AK1519*AM1519)</f>
        <v>198.79431229965394</v>
      </c>
      <c r="AT1519" s="2">
        <f t="shared" ref="AT1519" si="14501">AH1519*AO1516+AJ1519*AO1519-AI1519*AP1516-AK1519*AP1519</f>
        <v>24.430780599479547</v>
      </c>
      <c r="AU1519" s="8">
        <f t="shared" ref="AU1519" si="14502">(AH1519*AP1516+AI1519*AO1516+AJ1519*AP1519+AK1519*AO1519)</f>
        <v>0</v>
      </c>
      <c r="AV1519" s="20"/>
      <c r="AW1519" s="1">
        <v>0</v>
      </c>
      <c r="AX1519" s="9">
        <v>0</v>
      </c>
      <c r="AY1519" s="2">
        <v>1</v>
      </c>
      <c r="AZ1519" s="8">
        <v>0</v>
      </c>
      <c r="BB1519" s="1">
        <f t="shared" ref="BB1519" si="14503">AR1519*AW1516+AT1519*AW1519-AS1519*AX1516-AU1519*AX1519</f>
        <v>0</v>
      </c>
      <c r="BC1519" s="9">
        <f t="shared" ref="BC1519" si="14504">(AR1519*AX1516+AS1519*AW1516+AT1519*AX1519+AU1519*AW1519)</f>
        <v>198.79431229965394</v>
      </c>
      <c r="BD1519" s="2">
        <f t="shared" ref="BD1519" si="14505">AR1519*AY1516+AT1519*AY1519-AS1519*AZ1516-AU1519*AZ1519</f>
        <v>95.350071716112481</v>
      </c>
      <c r="BE1519" s="8">
        <f t="shared" ref="BE1519" si="14506">(AR1519*AZ1516+AS1519*AY1516+AT1519*AZ1519+AU1519*AY1519)</f>
        <v>0</v>
      </c>
      <c r="BG1519" s="1">
        <v>0</v>
      </c>
      <c r="BH1519" s="9">
        <f t="shared" ref="BH1519" si="14507">$BH$9*$B1516</f>
        <v>3.6282399999999999</v>
      </c>
      <c r="BI1519" s="2">
        <v>1</v>
      </c>
      <c r="BJ1519" s="8">
        <v>0</v>
      </c>
      <c r="BK1519" s="20"/>
      <c r="BL1519" s="1">
        <f t="shared" ref="BL1519" si="14508">BB1519*BG1516+BD1519*BG1519-BC1519*BH1516-BE1519*BH1519</f>
        <v>0</v>
      </c>
      <c r="BM1519" s="9">
        <f t="shared" ref="BM1519" si="14509">(BB1519*BH1516+BC1519*BG1516+BD1519*BH1519+BE1519*BG1519)</f>
        <v>544.7472565029218</v>
      </c>
      <c r="BN1519" s="2">
        <f t="shared" ref="BN1519" si="14510">BB1519*BI1516+BD1519*BI1519-BC1519*BJ1516-BE1519*BJ1519</f>
        <v>95.350071716112481</v>
      </c>
      <c r="BO1519" s="8">
        <f t="shared" ref="BO1519" si="14511">(BB1519*BJ1516+BC1519*BI1516+BD1519*BJ1519+BE1519*BI1519)</f>
        <v>0</v>
      </c>
      <c r="BP1519" s="20"/>
      <c r="BQ1519" s="18">
        <f t="shared" ref="BQ1519:BQ1582" si="14512">1/$BR$9</f>
        <v>1</v>
      </c>
      <c r="BR1519" s="25">
        <v>0</v>
      </c>
      <c r="BS1519" s="19">
        <v>1</v>
      </c>
      <c r="BT1519" s="24">
        <v>0</v>
      </c>
      <c r="BV1519" s="1">
        <f t="shared" ref="BV1519" si="14513">BL1519*BQ1516+BN1519*BQ1519-BM1519*BR1516-BO1519*BR1519</f>
        <v>95.350071716112481</v>
      </c>
      <c r="BW1519" s="9">
        <f t="shared" ref="BW1519" si="14514">(BL1519*BR1516+BM1519*BQ1516+BN1519*BR1519+BO1519*BQ1519)</f>
        <v>544.7472565029218</v>
      </c>
      <c r="BX1519" s="2">
        <f t="shared" ref="BX1519" si="14515">BL1519*BS1516+BN1519*BS1519-BM1519*BT1516-BO1519*BT1519</f>
        <v>95.350071716112481</v>
      </c>
      <c r="BY1519" s="8">
        <f t="shared" ref="BY1519" si="14516">(BL1519*BT1516+BM1519*BS1516+BN1519*BT1519+BO1519*BS1519)</f>
        <v>0</v>
      </c>
      <c r="CA1519" s="56">
        <f t="shared" ref="CA1519" si="14517">(180/PI())*ATAN(-1*(BW1516+BW1519)/(BV1516+BV1519))</f>
        <v>-70.143465507769989</v>
      </c>
      <c r="CC1519" s="117">
        <f t="shared" ref="CC1519" si="14518">20*LOG(((1-(10^(CA1516/20)^2)*(1-((1-CC1516)/(1+CC1516))^2))^0.5))</f>
        <v>-2.7946599574562691E-5</v>
      </c>
      <c r="CD1519" s="13"/>
      <c r="CE1519" s="33"/>
      <c r="CF1519" s="33"/>
      <c r="CG1519" s="33"/>
      <c r="CH1519" s="33"/>
    </row>
    <row r="1520" spans="2:86" ht="18.600000000000001" customHeight="1"/>
    <row r="1521" spans="2:86" ht="18.600000000000001" customHeight="1" thickBot="1">
      <c r="E1521" s="6" t="s">
        <v>3</v>
      </c>
      <c r="J1521" s="6" t="s">
        <v>5</v>
      </c>
      <c r="O1521" s="6" t="s">
        <v>10</v>
      </c>
      <c r="T1521" s="6" t="s">
        <v>6</v>
      </c>
      <c r="Y1521" s="6" t="s">
        <v>11</v>
      </c>
      <c r="AD1521" s="6" t="s">
        <v>12</v>
      </c>
      <c r="AI1521" s="6" t="s">
        <v>13</v>
      </c>
      <c r="AN1521" s="6" t="s">
        <v>14</v>
      </c>
      <c r="AS1521" s="6" t="s">
        <v>15</v>
      </c>
      <c r="AX1521" s="6" t="s">
        <v>19</v>
      </c>
      <c r="BC1521" s="6" t="s">
        <v>17</v>
      </c>
      <c r="BH1521" s="6" t="s">
        <v>20</v>
      </c>
      <c r="BM1521" s="6" t="s">
        <v>18</v>
      </c>
      <c r="BQ1521" s="26" t="s">
        <v>16</v>
      </c>
      <c r="BR1521" s="26"/>
      <c r="BS1521" s="21"/>
      <c r="BT1521" s="21"/>
      <c r="BU1521" s="21"/>
      <c r="BV1521" s="21"/>
      <c r="BW1521" s="26" t="s">
        <v>21</v>
      </c>
      <c r="BX1521" s="21"/>
      <c r="BY1521" s="21"/>
    </row>
    <row r="1522" spans="2:86" ht="18.600000000000001" customHeight="1" thickBot="1">
      <c r="B1522" s="11"/>
      <c r="D1522" s="266" t="s">
        <v>113</v>
      </c>
      <c r="E1522" s="267"/>
      <c r="F1522" s="268" t="s">
        <v>114</v>
      </c>
      <c r="G1522" s="269"/>
      <c r="H1522" s="237"/>
      <c r="I1522" s="262" t="s">
        <v>0</v>
      </c>
      <c r="J1522" s="263"/>
      <c r="K1522" s="264" t="s">
        <v>1</v>
      </c>
      <c r="L1522" s="265"/>
      <c r="M1522" s="21"/>
      <c r="N1522" s="262" t="s">
        <v>115</v>
      </c>
      <c r="O1522" s="263"/>
      <c r="P1522" s="264" t="s">
        <v>116</v>
      </c>
      <c r="Q1522" s="265"/>
      <c r="R1522" s="21"/>
      <c r="S1522" s="266" t="s">
        <v>117</v>
      </c>
      <c r="T1522" s="267"/>
      <c r="U1522" s="268" t="s">
        <v>118</v>
      </c>
      <c r="V1522" s="269"/>
      <c r="W1522" s="20"/>
      <c r="X1522" s="262" t="s">
        <v>119</v>
      </c>
      <c r="Y1522" s="263"/>
      <c r="Z1522" s="264" t="s">
        <v>120</v>
      </c>
      <c r="AA1522" s="265"/>
      <c r="AB1522" s="20"/>
      <c r="AC1522" s="262" t="s">
        <v>121</v>
      </c>
      <c r="AD1522" s="263"/>
      <c r="AE1522" s="264" t="s">
        <v>7</v>
      </c>
      <c r="AF1522" s="265"/>
      <c r="AG1522" s="20"/>
      <c r="AH1522" s="262" t="s">
        <v>122</v>
      </c>
      <c r="AI1522" s="263"/>
      <c r="AJ1522" s="264" t="s">
        <v>123</v>
      </c>
      <c r="AK1522" s="265"/>
      <c r="AL1522" s="20"/>
      <c r="AM1522" s="266" t="s">
        <v>124</v>
      </c>
      <c r="AN1522" s="267"/>
      <c r="AO1522" s="268" t="s">
        <v>125</v>
      </c>
      <c r="AP1522" s="269"/>
      <c r="AQ1522" s="21"/>
      <c r="AR1522" s="262" t="s">
        <v>126</v>
      </c>
      <c r="AS1522" s="263"/>
      <c r="AT1522" s="264" t="s">
        <v>2</v>
      </c>
      <c r="AU1522" s="265"/>
      <c r="AV1522" s="41"/>
      <c r="AW1522" s="262" t="s">
        <v>127</v>
      </c>
      <c r="AX1522" s="263"/>
      <c r="AY1522" s="264" t="s">
        <v>128</v>
      </c>
      <c r="AZ1522" s="265"/>
      <c r="BA1522" s="20"/>
      <c r="BB1522" s="262" t="s">
        <v>129</v>
      </c>
      <c r="BC1522" s="263"/>
      <c r="BD1522" s="264" t="s">
        <v>130</v>
      </c>
      <c r="BE1522" s="265"/>
      <c r="BF1522" s="41"/>
      <c r="BG1522" s="266" t="s">
        <v>131</v>
      </c>
      <c r="BH1522" s="267"/>
      <c r="BI1522" s="268" t="s">
        <v>132</v>
      </c>
      <c r="BJ1522" s="269"/>
      <c r="BK1522" s="41"/>
      <c r="BL1522" s="262" t="s">
        <v>133</v>
      </c>
      <c r="BM1522" s="263"/>
      <c r="BN1522" s="264" t="s">
        <v>134</v>
      </c>
      <c r="BO1522" s="265"/>
      <c r="BP1522" s="41"/>
      <c r="BQ1522" s="262" t="s">
        <v>135</v>
      </c>
      <c r="BR1522" s="263"/>
      <c r="BS1522" s="264" t="s">
        <v>136</v>
      </c>
      <c r="BT1522" s="265"/>
      <c r="BU1522" s="20"/>
      <c r="BV1522" s="262" t="s">
        <v>137</v>
      </c>
      <c r="BW1522" s="263"/>
      <c r="BX1522" s="264" t="s">
        <v>138</v>
      </c>
      <c r="BY1522" s="265"/>
      <c r="CA1522" s="27" t="s">
        <v>8</v>
      </c>
      <c r="CC1522" s="113" t="s">
        <v>74</v>
      </c>
      <c r="CD1522" s="13"/>
      <c r="CE1522" s="33"/>
      <c r="CF1522" s="33"/>
      <c r="CG1522" s="33"/>
      <c r="CH1522" s="33"/>
    </row>
    <row r="1523" spans="2:86" ht="18.600000000000001" customHeight="1" thickTop="1" thickBot="1">
      <c r="B1523" s="37">
        <v>4.3600000000000003</v>
      </c>
      <c r="D1523" s="1">
        <v>1</v>
      </c>
      <c r="E1523" s="7">
        <v>0</v>
      </c>
      <c r="F1523" s="2">
        <v>0</v>
      </c>
      <c r="G1523" s="8">
        <v>0</v>
      </c>
      <c r="I1523" s="1">
        <v>1</v>
      </c>
      <c r="J1523" s="9">
        <v>0</v>
      </c>
      <c r="K1523" s="2">
        <v>0</v>
      </c>
      <c r="L1523" s="8">
        <f t="shared" ref="L1523:L1586" si="14519">IF(0=(1-$J$9*$K$9*$B1523^2),10^18,$B1523*$K$9/(1-$J$9*$K$9*$B1523^2))</f>
        <v>-1.5303984752179045</v>
      </c>
      <c r="N1523" s="1">
        <f t="shared" ref="N1523" si="14520">D1523*I1523+F1523*I1526-E1523*J1523-G1523*J1526</f>
        <v>1</v>
      </c>
      <c r="O1523" s="9">
        <f t="shared" ref="O1523" si="14521">(D1523*J1523+E1523*I1523+F1523*J1526+G1523*I1526)</f>
        <v>0</v>
      </c>
      <c r="P1523" s="2">
        <f t="shared" ref="P1523" si="14522">D1523*K1523+F1523*K1526-E1523*L1523-G1523*L1526</f>
        <v>0</v>
      </c>
      <c r="Q1523" s="8">
        <f t="shared" ref="Q1523" si="14523">(D1523*L1523+E1523*K1523+F1523*L1526+G1523*K1526)</f>
        <v>-1.5303984752179045</v>
      </c>
      <c r="S1523" s="1">
        <v>1</v>
      </c>
      <c r="T1523" s="7">
        <v>0</v>
      </c>
      <c r="U1523" s="2">
        <v>0</v>
      </c>
      <c r="V1523" s="8">
        <v>0</v>
      </c>
      <c r="X1523" s="1">
        <f t="shared" ref="X1523" si="14524">N1523*S1523+P1523*S1526-O1523*T1523-Q1523*T1526</f>
        <v>11.084205700002132</v>
      </c>
      <c r="Y1523" s="9">
        <f t="shared" ref="Y1523" si="14525">(N1523*T1523+O1523*S1523+P1523*T1526+Q1523*S1526)</f>
        <v>0</v>
      </c>
      <c r="Z1523" s="2">
        <f t="shared" ref="Z1523" si="14526">N1523*U1523+P1523*U1526-O1523*V1523-Q1523*V1526</f>
        <v>0</v>
      </c>
      <c r="AA1523" s="8">
        <f t="shared" ref="AA1523" si="14527">(N1523*V1523+O1523*U1523+P1523*V1526+Q1523*U1526)</f>
        <v>-1.5303984752179045</v>
      </c>
      <c r="AB1523" s="20"/>
      <c r="AC1523" s="1">
        <v>1</v>
      </c>
      <c r="AD1523" s="9">
        <v>0</v>
      </c>
      <c r="AE1523" s="2">
        <v>0</v>
      </c>
      <c r="AF1523" s="8">
        <f t="shared" ref="AF1523:AF1586" si="14528">IF(0=(1-$AE$9*$AD$9*$B1523^2),10^18,$B1523*$AE$9/(1-$AE$9*$AD$9*$B1523^2))</f>
        <v>-0.24442900700321057</v>
      </c>
      <c r="AH1523" s="1">
        <f t="shared" ref="AH1523" si="14529">X1523*AC1523+Z1523*AC1526-Y1523*AD1523-AA1523*AD1526</f>
        <v>11.084205700002132</v>
      </c>
      <c r="AI1523" s="9">
        <f t="shared" ref="AI1523" si="14530">(X1523*AD1523+Y1523*AC1523+Z1523*AD1526+AA1523*AC1526)</f>
        <v>0</v>
      </c>
      <c r="AJ1523" s="2">
        <f t="shared" ref="AJ1523" si="14531">X1523*AE1523+Z1523*AE1526-Y1523*AF1523-AA1523*AF1526</f>
        <v>0</v>
      </c>
      <c r="AK1523" s="8">
        <f t="shared" ref="AK1523" si="14532">(X1523*AF1523+Y1523*AE1523+Z1523*AF1526+AA1523*AE1526)</f>
        <v>-4.2396998678887527</v>
      </c>
      <c r="AM1523" s="1">
        <v>1</v>
      </c>
      <c r="AN1523" s="7">
        <v>0</v>
      </c>
      <c r="AO1523" s="2">
        <v>0</v>
      </c>
      <c r="AP1523" s="8">
        <v>0</v>
      </c>
      <c r="AR1523" s="1">
        <f t="shared" ref="AR1523" si="14533">AH1523*AM1523+AJ1523*AM1526-AI1523*AN1523-AK1523*AN1526</f>
        <v>34.704455521582894</v>
      </c>
      <c r="AS1523" s="9">
        <f t="shared" ref="AS1523" si="14534">(AH1523*AN1523+AI1523*AM1523+AJ1523*AN1526+AK1523*AM1526)</f>
        <v>0</v>
      </c>
      <c r="AT1523" s="2">
        <f t="shared" ref="AT1523" si="14535">AH1523*AO1523+AJ1523*AO1526-AI1523*AP1523-AK1523*AP1526</f>
        <v>0</v>
      </c>
      <c r="AU1523" s="8">
        <f t="shared" ref="AU1523" si="14536">(AH1523*AP1523+AI1523*AO1523+AJ1523*AP1526+AK1523*AO1526)</f>
        <v>-4.2396998678887527</v>
      </c>
      <c r="AV1523" s="20"/>
      <c r="AW1523" s="1">
        <v>1</v>
      </c>
      <c r="AX1523" s="9">
        <v>0</v>
      </c>
      <c r="AY1523" s="2">
        <v>0</v>
      </c>
      <c r="AZ1523" s="8">
        <f t="shared" ref="AZ1523:AZ1586" si="14537">IF(0=(1-$AX$9*$AY$9*$B1523^2),10^18,$B1523*$AY$9/(1-$AX$9*$AY$9*$B1523^2))</f>
        <v>-0.35477766946065309</v>
      </c>
      <c r="BB1523" s="1">
        <f t="shared" ref="BB1523" si="14538">AR1523*AW1523+AT1523*AW1526-AS1523*AX1523-AU1523*AX1526</f>
        <v>34.704455521582894</v>
      </c>
      <c r="BC1523" s="9">
        <f t="shared" ref="BC1523" si="14539">(AR1523*AX1523+AS1523*AW1523+AT1523*AX1526+AU1523*AW1526)</f>
        <v>0</v>
      </c>
      <c r="BD1523" s="2">
        <f t="shared" ref="BD1523" si="14540">AR1523*AY1523+AT1523*AY1526-AS1523*AZ1523-AU1523*AZ1526</f>
        <v>0</v>
      </c>
      <c r="BE1523" s="8">
        <f t="shared" ref="BE1523" si="14541">(AR1523*AZ1523+AS1523*AY1523+AT1523*AZ1526+AU1523*AY1526)</f>
        <v>-16.552065717736824</v>
      </c>
      <c r="BG1523" s="1">
        <v>1</v>
      </c>
      <c r="BH1523" s="7">
        <v>0</v>
      </c>
      <c r="BI1523" s="2">
        <v>0</v>
      </c>
      <c r="BJ1523" s="8">
        <v>0</v>
      </c>
      <c r="BK1523" s="20"/>
      <c r="BL1523" s="1">
        <f t="shared" ref="BL1523" si="14542">BB1523*BG1523+BD1523*BG1526-BC1523*BH1523-BE1523*BH1526</f>
        <v>95.036072980104905</v>
      </c>
      <c r="BM1523" s="9">
        <f t="shared" ref="BM1523" si="14543">(BB1523*BH1523+BC1523*BG1523+BD1523*BH1526+BE1523*BG1526)</f>
        <v>0</v>
      </c>
      <c r="BN1523" s="2">
        <f t="shared" ref="BN1523" si="14544">BB1523*BI1523+BD1523*BI1526-BC1523*BJ1523-BE1523*BJ1526</f>
        <v>0</v>
      </c>
      <c r="BO1523" s="8">
        <f t="shared" ref="BO1523" si="14545">(BB1523*BJ1523+BC1523*BI1523+BD1523*BJ1526+BE1523*BI1526)</f>
        <v>-16.552065717736824</v>
      </c>
      <c r="BP1523" s="20"/>
      <c r="BQ1523" s="16">
        <v>1</v>
      </c>
      <c r="BR1523" s="23">
        <v>0</v>
      </c>
      <c r="BS1523" s="14">
        <v>0</v>
      </c>
      <c r="BT1523" s="22">
        <v>0</v>
      </c>
      <c r="BV1523" s="1">
        <f t="shared" ref="BV1523" si="14546">BL1523*BQ1523+BN1523*BQ1526-BM1523*BR1523-BO1523*BR1526</f>
        <v>95.036072980104905</v>
      </c>
      <c r="BW1523" s="9">
        <f t="shared" ref="BW1523" si="14547">(BL1523*BR1523+BM1523*BQ1523+BN1523*BR1526+BO1523*BQ1526)</f>
        <v>-16.552065717736824</v>
      </c>
      <c r="BX1523" s="2">
        <f t="shared" ref="BX1523" si="14548">BL1523*BS1523+BN1523*BS1526-BM1523*BT1523-BO1523*BT1526</f>
        <v>0</v>
      </c>
      <c r="BY1523" s="8">
        <f t="shared" ref="BY1523" si="14549">(BL1523*BT1523+BM1523*BS1523+BN1523*BT1526+BO1523*BS1526)</f>
        <v>-16.552065717736824</v>
      </c>
      <c r="CA1523" s="28">
        <f t="shared" ref="CA1523" si="14550">20*LOG(((1+$BR$9)/$BR$9)/((BV1523+BV1526)^2+(BW1523+BW1526)^2)^0.5)</f>
        <v>-48.9764312081561</v>
      </c>
      <c r="CC1523" s="114">
        <f t="shared" ref="CC1523" si="14551">((BV1523^2+BW1523^2)^0.5)/((BV1526^2+BW1526^2)^0.5)</f>
        <v>0.17418785053747987</v>
      </c>
      <c r="CD1523" s="13"/>
      <c r="CE1523" s="33"/>
      <c r="CF1523" s="33"/>
      <c r="CG1523" s="33"/>
      <c r="CH1523" s="33"/>
    </row>
    <row r="1524" spans="2:86" ht="18.600000000000001" customHeight="1" thickBot="1">
      <c r="D1524" s="3"/>
      <c r="G1524" s="4"/>
      <c r="I1524" s="3"/>
      <c r="L1524" s="4"/>
      <c r="N1524" s="3"/>
      <c r="Q1524" s="4"/>
      <c r="S1524" s="3"/>
      <c r="V1524" s="4"/>
      <c r="X1524" s="3"/>
      <c r="AA1524" s="4"/>
      <c r="AC1524" s="3"/>
      <c r="AF1524" s="4"/>
      <c r="AH1524" s="3"/>
      <c r="AK1524" s="4"/>
      <c r="AM1524" s="3"/>
      <c r="AP1524" s="4"/>
      <c r="AR1524" s="3"/>
      <c r="AU1524" s="4"/>
      <c r="AW1524" s="3"/>
      <c r="AZ1524" s="4"/>
      <c r="BB1524" s="3"/>
      <c r="BE1524" s="4"/>
      <c r="BG1524" s="3"/>
      <c r="BJ1524" s="4"/>
      <c r="BL1524" s="3"/>
      <c r="BO1524" s="4"/>
      <c r="BQ1524" s="16"/>
      <c r="BR1524" s="14"/>
      <c r="BS1524" s="14"/>
      <c r="BT1524" s="17"/>
      <c r="BV1524" s="3"/>
      <c r="BY1524" s="4"/>
      <c r="CC1524" s="115"/>
      <c r="CD1524" s="13"/>
      <c r="CE1524" s="33"/>
      <c r="CF1524" s="33"/>
      <c r="CG1524" s="33"/>
      <c r="CH1524" s="33"/>
    </row>
    <row r="1525" spans="2:86" ht="18.600000000000001" customHeight="1" thickBot="1">
      <c r="D1525" s="271" t="s">
        <v>141</v>
      </c>
      <c r="E1525" s="272"/>
      <c r="F1525" s="273" t="s">
        <v>142</v>
      </c>
      <c r="G1525" s="274"/>
      <c r="H1525" s="237"/>
      <c r="I1525" s="271" t="s">
        <v>143</v>
      </c>
      <c r="J1525" s="272"/>
      <c r="K1525" s="273" t="s">
        <v>144</v>
      </c>
      <c r="L1525" s="274"/>
      <c r="N1525" s="262" t="s">
        <v>145</v>
      </c>
      <c r="O1525" s="263"/>
      <c r="P1525" s="264" t="s">
        <v>146</v>
      </c>
      <c r="Q1525" s="265"/>
      <c r="S1525" s="271" t="s">
        <v>147</v>
      </c>
      <c r="T1525" s="272"/>
      <c r="U1525" s="273" t="s">
        <v>148</v>
      </c>
      <c r="V1525" s="274"/>
      <c r="W1525" s="20"/>
      <c r="X1525" s="262" t="s">
        <v>149</v>
      </c>
      <c r="Y1525" s="263"/>
      <c r="Z1525" s="264" t="s">
        <v>150</v>
      </c>
      <c r="AA1525" s="265"/>
      <c r="AB1525" s="20"/>
      <c r="AC1525" s="271" t="s">
        <v>151</v>
      </c>
      <c r="AD1525" s="272"/>
      <c r="AE1525" s="273" t="s">
        <v>152</v>
      </c>
      <c r="AF1525" s="274"/>
      <c r="AG1525" s="20"/>
      <c r="AH1525" s="262" t="s">
        <v>153</v>
      </c>
      <c r="AI1525" s="263"/>
      <c r="AJ1525" s="264" t="s">
        <v>154</v>
      </c>
      <c r="AK1525" s="265"/>
      <c r="AL1525" s="20"/>
      <c r="AM1525" s="271" t="s">
        <v>155</v>
      </c>
      <c r="AN1525" s="272"/>
      <c r="AO1525" s="273" t="s">
        <v>156</v>
      </c>
      <c r="AP1525" s="274"/>
      <c r="AR1525" s="262" t="s">
        <v>157</v>
      </c>
      <c r="AS1525" s="263"/>
      <c r="AT1525" s="264" t="s">
        <v>158</v>
      </c>
      <c r="AU1525" s="265"/>
      <c r="AV1525" s="41"/>
      <c r="AW1525" s="271" t="s">
        <v>159</v>
      </c>
      <c r="AX1525" s="272"/>
      <c r="AY1525" s="273" t="s">
        <v>160</v>
      </c>
      <c r="AZ1525" s="274"/>
      <c r="BA1525" s="20"/>
      <c r="BB1525" s="262" t="s">
        <v>161</v>
      </c>
      <c r="BC1525" s="263"/>
      <c r="BD1525" s="264" t="s">
        <v>162</v>
      </c>
      <c r="BE1525" s="265"/>
      <c r="BF1525" s="41"/>
      <c r="BG1525" s="271" t="s">
        <v>163</v>
      </c>
      <c r="BH1525" s="272"/>
      <c r="BI1525" s="273" t="s">
        <v>164</v>
      </c>
      <c r="BJ1525" s="274"/>
      <c r="BK1525" s="41"/>
      <c r="BL1525" s="262" t="s">
        <v>165</v>
      </c>
      <c r="BM1525" s="263"/>
      <c r="BN1525" s="264" t="s">
        <v>166</v>
      </c>
      <c r="BO1525" s="265"/>
      <c r="BP1525" s="41"/>
      <c r="BQ1525" s="271" t="s">
        <v>167</v>
      </c>
      <c r="BR1525" s="272"/>
      <c r="BS1525" s="273" t="s">
        <v>168</v>
      </c>
      <c r="BT1525" s="274"/>
      <c r="BU1525" s="20"/>
      <c r="BV1525" s="262" t="s">
        <v>169</v>
      </c>
      <c r="BW1525" s="263"/>
      <c r="BX1525" s="264" t="s">
        <v>170</v>
      </c>
      <c r="BY1525" s="265"/>
      <c r="CA1525" s="55" t="s">
        <v>35</v>
      </c>
      <c r="CC1525" s="116" t="s">
        <v>75</v>
      </c>
      <c r="CD1525" s="13"/>
      <c r="CE1525" s="33"/>
      <c r="CF1525" s="33"/>
      <c r="CG1525" s="33"/>
      <c r="CH1525" s="33"/>
    </row>
    <row r="1526" spans="2:86" ht="18.600000000000001" customHeight="1" thickTop="1" thickBot="1">
      <c r="D1526" s="1">
        <v>0</v>
      </c>
      <c r="E1526" s="9">
        <f t="shared" ref="E1526" si="14552">$E$9*$B1523</f>
        <v>5.1308480000000003</v>
      </c>
      <c r="F1526" s="2">
        <v>1</v>
      </c>
      <c r="G1526" s="8">
        <v>0</v>
      </c>
      <c r="I1526" s="1">
        <v>0</v>
      </c>
      <c r="J1526" s="9">
        <v>0</v>
      </c>
      <c r="K1526" s="2">
        <v>1</v>
      </c>
      <c r="L1526" s="8">
        <v>0</v>
      </c>
      <c r="N1526" s="1">
        <f t="shared" ref="N1526" si="14553">D1526*I1523+F1526*I1526-E1526*J1523-G1526*J1526</f>
        <v>0</v>
      </c>
      <c r="O1526" s="9">
        <f t="shared" ref="O1526" si="14554">(D1526*J1523+E1526*I1523+F1526*J1526+G1526*I1526)</f>
        <v>5.1308480000000003</v>
      </c>
      <c r="P1526" s="2">
        <f t="shared" ref="P1526" si="14555">D1526*K1523+F1526*K1526-E1526*L1523-G1526*L1526</f>
        <v>8.8522419557748364</v>
      </c>
      <c r="Q1526" s="8">
        <f t="shared" ref="Q1526" si="14556">(D1526*L1523+E1526*K1523+F1526*L1526+G1526*K1526)</f>
        <v>0</v>
      </c>
      <c r="S1526" s="1">
        <v>0</v>
      </c>
      <c r="T1526" s="9">
        <f t="shared" ref="T1526" si="14557">$T$9*$B1523</f>
        <v>6.5892680000000006</v>
      </c>
      <c r="U1526" s="2">
        <v>1</v>
      </c>
      <c r="V1526" s="8">
        <v>0</v>
      </c>
      <c r="X1526" s="1">
        <f t="shared" ref="X1526" si="14558">N1526*S1523+P1526*S1526-O1526*T1523-Q1526*T1526</f>
        <v>0</v>
      </c>
      <c r="Y1526" s="9">
        <f t="shared" ref="Y1526" si="14559">(N1526*T1523+O1526*S1523+P1526*T1526+Q1526*S1526)</f>
        <v>63.460642647444551</v>
      </c>
      <c r="Z1526" s="2">
        <f t="shared" ref="Z1526" si="14560">N1526*U1523+P1526*U1526-O1526*V1523-Q1526*V1526</f>
        <v>8.8522419557748364</v>
      </c>
      <c r="AA1526" s="8">
        <f t="shared" ref="AA1526" si="14561">(N1526*V1523+O1526*U1523+P1526*V1526+Q1526*U1526)</f>
        <v>0</v>
      </c>
      <c r="AB1526" s="20"/>
      <c r="AC1526" s="1">
        <v>0</v>
      </c>
      <c r="AD1526" s="9">
        <v>0</v>
      </c>
      <c r="AE1526" s="2">
        <v>1</v>
      </c>
      <c r="AF1526" s="8">
        <v>0</v>
      </c>
      <c r="AH1526" s="1">
        <f t="shared" ref="AH1526" si="14562">X1526*AC1523+Z1526*AC1526-Y1526*AD1523-AA1526*AD1526</f>
        <v>0</v>
      </c>
      <c r="AI1526" s="9">
        <f t="shared" ref="AI1526" si="14563">(X1526*AD1523+Y1526*AC1523+Z1526*AD1526+AA1526*AC1526)</f>
        <v>63.460642647444551</v>
      </c>
      <c r="AJ1526" s="2">
        <f t="shared" ref="AJ1526" si="14564">X1526*AE1523+Z1526*AE1526-Y1526*AF1523-AA1526*AF1526</f>
        <v>24.363863821875306</v>
      </c>
      <c r="AK1526" s="8">
        <f t="shared" ref="AK1526" si="14565">(X1526*AF1523+Y1526*AE1523+Z1526*AF1526+AA1526*AE1526)</f>
        <v>0</v>
      </c>
      <c r="AM1526" s="1">
        <v>0</v>
      </c>
      <c r="AN1526" s="9">
        <f t="shared" ref="AN1526" si="14566">$AN$9*$B1523</f>
        <v>5.5712080000000004</v>
      </c>
      <c r="AO1526" s="2">
        <v>1</v>
      </c>
      <c r="AP1526" s="8">
        <v>0</v>
      </c>
      <c r="AR1526" s="1">
        <f t="shared" ref="AR1526" si="14567">AH1526*AM1523+AJ1526*AM1526-AI1526*AN1523-AK1526*AN1526</f>
        <v>0</v>
      </c>
      <c r="AS1526" s="9">
        <f t="shared" ref="AS1526" si="14568">(AH1526*AN1523+AI1526*AM1523+AJ1526*AN1526+AK1526*AM1526)</f>
        <v>199.19679568278684</v>
      </c>
      <c r="AT1526" s="2">
        <f t="shared" ref="AT1526" si="14569">AH1526*AO1523+AJ1526*AO1526-AI1526*AP1523-AK1526*AP1526</f>
        <v>24.363863821875306</v>
      </c>
      <c r="AU1526" s="8">
        <f t="shared" ref="AU1526" si="14570">(AH1526*AP1523+AI1526*AO1523+AJ1526*AP1526+AK1526*AO1526)</f>
        <v>0</v>
      </c>
      <c r="AV1526" s="20"/>
      <c r="AW1526" s="1">
        <v>0</v>
      </c>
      <c r="AX1526" s="9">
        <v>0</v>
      </c>
      <c r="AY1526" s="2">
        <v>1</v>
      </c>
      <c r="AZ1526" s="8">
        <v>0</v>
      </c>
      <c r="BB1526" s="1">
        <f t="shared" ref="BB1526" si="14571">AR1526*AW1523+AT1526*AW1526-AS1526*AX1523-AU1526*AX1526</f>
        <v>0</v>
      </c>
      <c r="BC1526" s="9">
        <f t="shared" ref="BC1526" si="14572">(AR1526*AX1523+AS1526*AW1523+AT1526*AX1526+AU1526*AW1526)</f>
        <v>199.19679568278684</v>
      </c>
      <c r="BD1526" s="2">
        <f t="shared" ref="BD1526" si="14573">AR1526*AY1523+AT1526*AY1526-AS1526*AZ1523-AU1526*AZ1526</f>
        <v>95.034438758244306</v>
      </c>
      <c r="BE1526" s="8">
        <f t="shared" ref="BE1526" si="14574">(AR1526*AZ1523+AS1526*AY1523+AT1526*AZ1526+AU1526*AY1526)</f>
        <v>0</v>
      </c>
      <c r="BG1526" s="1">
        <v>0</v>
      </c>
      <c r="BH1526" s="9">
        <f t="shared" ref="BH1526" si="14575">$BH$9*$B1523</f>
        <v>3.6449600000000002</v>
      </c>
      <c r="BI1526" s="2">
        <v>1</v>
      </c>
      <c r="BJ1526" s="8">
        <v>0</v>
      </c>
      <c r="BK1526" s="20"/>
      <c r="BL1526" s="1">
        <f t="shared" ref="BL1526" si="14576">BB1526*BG1523+BD1526*BG1526-BC1526*BH1523-BE1526*BH1526</f>
        <v>0</v>
      </c>
      <c r="BM1526" s="9">
        <f t="shared" ref="BM1526" si="14577">(BB1526*BH1523+BC1526*BG1523+BD1526*BH1526+BE1526*BG1526)</f>
        <v>545.59352357903708</v>
      </c>
      <c r="BN1526" s="2">
        <f t="shared" ref="BN1526" si="14578">BB1526*BI1523+BD1526*BI1526-BC1526*BJ1523-BE1526*BJ1526</f>
        <v>95.034438758244306</v>
      </c>
      <c r="BO1526" s="8">
        <f t="shared" ref="BO1526" si="14579">(BB1526*BJ1523+BC1526*BI1523+BD1526*BJ1526+BE1526*BI1526)</f>
        <v>0</v>
      </c>
      <c r="BP1526" s="20"/>
      <c r="BQ1526" s="18">
        <f t="shared" ref="BQ1526:BQ1589" si="14580">1/$BR$9</f>
        <v>1</v>
      </c>
      <c r="BR1526" s="25">
        <v>0</v>
      </c>
      <c r="BS1526" s="19">
        <v>1</v>
      </c>
      <c r="BT1526" s="24">
        <v>0</v>
      </c>
      <c r="BV1526" s="1">
        <f t="shared" ref="BV1526" si="14581">BL1526*BQ1523+BN1526*BQ1526-BM1526*BR1523-BO1526*BR1526</f>
        <v>95.034438758244306</v>
      </c>
      <c r="BW1526" s="9">
        <f t="shared" ref="BW1526" si="14582">(BL1526*BR1523+BM1526*BQ1523+BN1526*BR1526+BO1526*BQ1526)</f>
        <v>545.59352357903708</v>
      </c>
      <c r="BX1526" s="2">
        <f t="shared" ref="BX1526" si="14583">BL1526*BS1523+BN1526*BS1526-BM1526*BT1523-BO1526*BT1526</f>
        <v>95.034438758244306</v>
      </c>
      <c r="BY1526" s="8">
        <f t="shared" ref="BY1526" si="14584">(BL1526*BT1523+BM1526*BS1523+BN1526*BT1526+BO1526*BS1526)</f>
        <v>0</v>
      </c>
      <c r="CA1526" s="56">
        <f t="shared" ref="CA1526" si="14585">(180/PI())*ATAN(-1*(BW1523+BW1526)/(BV1523+BV1526))</f>
        <v>-70.237988025477932</v>
      </c>
      <c r="CC1526" s="117">
        <f t="shared" ref="CC1526" si="14586">20*LOG(((1-(10^(CA1523/20)^2)*(1-((1-CC1523)/(1+CC1523))^2))^0.5))</f>
        <v>-2.77808331513113E-5</v>
      </c>
      <c r="CD1526" s="13"/>
      <c r="CE1526" s="33"/>
      <c r="CF1526" s="33"/>
      <c r="CG1526" s="33"/>
      <c r="CH1526" s="33"/>
    </row>
    <row r="1527" spans="2:86" ht="18.600000000000001" customHeight="1"/>
    <row r="1528" spans="2:86" ht="18.600000000000001" customHeight="1" thickBot="1">
      <c r="E1528" s="6" t="s">
        <v>3</v>
      </c>
      <c r="J1528" s="6" t="s">
        <v>5</v>
      </c>
      <c r="O1528" s="6" t="s">
        <v>10</v>
      </c>
      <c r="T1528" s="6" t="s">
        <v>6</v>
      </c>
      <c r="Y1528" s="6" t="s">
        <v>11</v>
      </c>
      <c r="AD1528" s="6" t="s">
        <v>12</v>
      </c>
      <c r="AI1528" s="6" t="s">
        <v>13</v>
      </c>
      <c r="AN1528" s="6" t="s">
        <v>14</v>
      </c>
      <c r="AS1528" s="6" t="s">
        <v>15</v>
      </c>
      <c r="AX1528" s="6" t="s">
        <v>19</v>
      </c>
      <c r="BC1528" s="6" t="s">
        <v>17</v>
      </c>
      <c r="BH1528" s="6" t="s">
        <v>20</v>
      </c>
      <c r="BM1528" s="6" t="s">
        <v>18</v>
      </c>
      <c r="BQ1528" s="26" t="s">
        <v>16</v>
      </c>
      <c r="BR1528" s="26"/>
      <c r="BS1528" s="21"/>
      <c r="BT1528" s="21"/>
      <c r="BU1528" s="21"/>
      <c r="BV1528" s="21"/>
      <c r="BW1528" s="26" t="s">
        <v>21</v>
      </c>
      <c r="BX1528" s="21"/>
      <c r="BY1528" s="21"/>
    </row>
    <row r="1529" spans="2:86" ht="18.600000000000001" customHeight="1" thickBot="1">
      <c r="B1529" s="11"/>
      <c r="D1529" s="266" t="s">
        <v>113</v>
      </c>
      <c r="E1529" s="267"/>
      <c r="F1529" s="268" t="s">
        <v>114</v>
      </c>
      <c r="G1529" s="269"/>
      <c r="H1529" s="237"/>
      <c r="I1529" s="262" t="s">
        <v>0</v>
      </c>
      <c r="J1529" s="263"/>
      <c r="K1529" s="264" t="s">
        <v>1</v>
      </c>
      <c r="L1529" s="265"/>
      <c r="M1529" s="21"/>
      <c r="N1529" s="262" t="s">
        <v>115</v>
      </c>
      <c r="O1529" s="263"/>
      <c r="P1529" s="264" t="s">
        <v>116</v>
      </c>
      <c r="Q1529" s="265"/>
      <c r="R1529" s="21"/>
      <c r="S1529" s="266" t="s">
        <v>117</v>
      </c>
      <c r="T1529" s="267"/>
      <c r="U1529" s="268" t="s">
        <v>118</v>
      </c>
      <c r="V1529" s="269"/>
      <c r="W1529" s="20"/>
      <c r="X1529" s="262" t="s">
        <v>119</v>
      </c>
      <c r="Y1529" s="263"/>
      <c r="Z1529" s="264" t="s">
        <v>120</v>
      </c>
      <c r="AA1529" s="265"/>
      <c r="AB1529" s="20"/>
      <c r="AC1529" s="262" t="s">
        <v>121</v>
      </c>
      <c r="AD1529" s="263"/>
      <c r="AE1529" s="264" t="s">
        <v>7</v>
      </c>
      <c r="AF1529" s="265"/>
      <c r="AG1529" s="20"/>
      <c r="AH1529" s="262" t="s">
        <v>122</v>
      </c>
      <c r="AI1529" s="263"/>
      <c r="AJ1529" s="264" t="s">
        <v>123</v>
      </c>
      <c r="AK1529" s="265"/>
      <c r="AL1529" s="20"/>
      <c r="AM1529" s="266" t="s">
        <v>124</v>
      </c>
      <c r="AN1529" s="267"/>
      <c r="AO1529" s="268" t="s">
        <v>125</v>
      </c>
      <c r="AP1529" s="269"/>
      <c r="AQ1529" s="21"/>
      <c r="AR1529" s="262" t="s">
        <v>126</v>
      </c>
      <c r="AS1529" s="263"/>
      <c r="AT1529" s="264" t="s">
        <v>2</v>
      </c>
      <c r="AU1529" s="265"/>
      <c r="AV1529" s="41"/>
      <c r="AW1529" s="262" t="s">
        <v>127</v>
      </c>
      <c r="AX1529" s="263"/>
      <c r="AY1529" s="264" t="s">
        <v>128</v>
      </c>
      <c r="AZ1529" s="265"/>
      <c r="BA1529" s="20"/>
      <c r="BB1529" s="262" t="s">
        <v>129</v>
      </c>
      <c r="BC1529" s="263"/>
      <c r="BD1529" s="264" t="s">
        <v>130</v>
      </c>
      <c r="BE1529" s="265"/>
      <c r="BF1529" s="41"/>
      <c r="BG1529" s="266" t="s">
        <v>131</v>
      </c>
      <c r="BH1529" s="267"/>
      <c r="BI1529" s="268" t="s">
        <v>132</v>
      </c>
      <c r="BJ1529" s="269"/>
      <c r="BK1529" s="41"/>
      <c r="BL1529" s="262" t="s">
        <v>133</v>
      </c>
      <c r="BM1529" s="263"/>
      <c r="BN1529" s="264" t="s">
        <v>134</v>
      </c>
      <c r="BO1529" s="265"/>
      <c r="BP1529" s="41"/>
      <c r="BQ1529" s="262" t="s">
        <v>135</v>
      </c>
      <c r="BR1529" s="263"/>
      <c r="BS1529" s="264" t="s">
        <v>136</v>
      </c>
      <c r="BT1529" s="265"/>
      <c r="BU1529" s="20"/>
      <c r="BV1529" s="262" t="s">
        <v>137</v>
      </c>
      <c r="BW1529" s="263"/>
      <c r="BX1529" s="264" t="s">
        <v>138</v>
      </c>
      <c r="BY1529" s="265"/>
      <c r="CA1529" s="27" t="s">
        <v>8</v>
      </c>
      <c r="CC1529" s="113" t="s">
        <v>74</v>
      </c>
      <c r="CD1529" s="13"/>
      <c r="CE1529" s="33"/>
      <c r="CF1529" s="33"/>
      <c r="CG1529" s="33"/>
      <c r="CH1529" s="33"/>
    </row>
    <row r="1530" spans="2:86" ht="18.600000000000001" customHeight="1" thickTop="1" thickBot="1">
      <c r="B1530" s="37">
        <v>4.38</v>
      </c>
      <c r="D1530" s="1">
        <v>1</v>
      </c>
      <c r="E1530" s="7">
        <v>0</v>
      </c>
      <c r="F1530" s="2">
        <v>0</v>
      </c>
      <c r="G1530" s="8">
        <v>0</v>
      </c>
      <c r="I1530" s="1">
        <v>1</v>
      </c>
      <c r="J1530" s="9">
        <v>0</v>
      </c>
      <c r="K1530" s="2">
        <v>0</v>
      </c>
      <c r="L1530" s="8">
        <f t="shared" ref="L1530:L1593" si="14587">IF(0=(1-$J$9*$K$9*$B1530^2),10^18,$B1530*$K$9/(1-$J$9*$K$9*$B1530^2))</f>
        <v>-1.5193430354894055</v>
      </c>
      <c r="N1530" s="1">
        <f t="shared" ref="N1530" si="14588">D1530*I1530+F1530*I1533-E1530*J1530-G1530*J1533</f>
        <v>1</v>
      </c>
      <c r="O1530" s="9">
        <f t="shared" ref="O1530" si="14589">(D1530*J1530+E1530*I1530+F1530*J1533+G1530*I1533)</f>
        <v>0</v>
      </c>
      <c r="P1530" s="2">
        <f t="shared" ref="P1530" si="14590">D1530*K1530+F1530*K1533-E1530*L1530-G1530*L1533</f>
        <v>0</v>
      </c>
      <c r="Q1530" s="8">
        <f t="shared" ref="Q1530" si="14591">(D1530*L1530+E1530*K1530+F1530*L1533+G1530*K1533)</f>
        <v>-1.5193430354894055</v>
      </c>
      <c r="S1530" s="1">
        <v>1</v>
      </c>
      <c r="T1530" s="7">
        <v>0</v>
      </c>
      <c r="U1530" s="2">
        <v>0</v>
      </c>
      <c r="V1530" s="8">
        <v>0</v>
      </c>
      <c r="X1530" s="1">
        <f t="shared" ref="X1530" si="14592">N1530*S1530+P1530*S1533-O1530*T1530-Q1530*T1533</f>
        <v>11.057282107363907</v>
      </c>
      <c r="Y1530" s="9">
        <f t="shared" ref="Y1530" si="14593">(N1530*T1530+O1530*S1530+P1530*T1533+Q1530*S1533)</f>
        <v>0</v>
      </c>
      <c r="Z1530" s="2">
        <f t="shared" ref="Z1530" si="14594">N1530*U1530+P1530*U1533-O1530*V1530-Q1530*V1533</f>
        <v>0</v>
      </c>
      <c r="AA1530" s="8">
        <f t="shared" ref="AA1530" si="14595">(N1530*V1530+O1530*U1530+P1530*V1533+Q1530*U1533)</f>
        <v>-1.5193430354894055</v>
      </c>
      <c r="AB1530" s="20"/>
      <c r="AC1530" s="1">
        <v>1</v>
      </c>
      <c r="AD1530" s="9">
        <v>0</v>
      </c>
      <c r="AE1530" s="2">
        <v>0</v>
      </c>
      <c r="AF1530" s="8">
        <f t="shared" ref="AF1530:AF1593" si="14596">IF(0=(1-$AE$9*$AD$9*$B1530^2),10^18,$B1530*$AE$9/(1-$AE$9*$AD$9*$B1530^2))</f>
        <v>-0.24314134716436747</v>
      </c>
      <c r="AH1530" s="1">
        <f t="shared" ref="AH1530" si="14597">X1530*AC1530+Z1530*AC1533-Y1530*AD1530-AA1530*AD1533</f>
        <v>11.057282107363907</v>
      </c>
      <c r="AI1530" s="9">
        <f t="shared" ref="AI1530" si="14598">(X1530*AD1530+Y1530*AC1530+Z1530*AD1533+AA1530*AC1533)</f>
        <v>0</v>
      </c>
      <c r="AJ1530" s="2">
        <f t="shared" ref="AJ1530" si="14599">X1530*AE1530+Z1530*AE1533-Y1530*AF1530-AA1530*AF1533</f>
        <v>0</v>
      </c>
      <c r="AK1530" s="8">
        <f t="shared" ref="AK1530" si="14600">(X1530*AF1530+Y1530*AE1530+Z1530*AF1533+AA1530*AE1533)</f>
        <v>-4.207825503050322</v>
      </c>
      <c r="AM1530" s="1">
        <v>1</v>
      </c>
      <c r="AN1530" s="7">
        <v>0</v>
      </c>
      <c r="AO1530" s="2">
        <v>0</v>
      </c>
      <c r="AP1530" s="8">
        <v>0</v>
      </c>
      <c r="AR1530" s="1">
        <f t="shared" ref="AR1530" si="14601">AH1530*AM1530+AJ1530*AM1533-AI1530*AN1530-AK1530*AN1533</f>
        <v>34.607488401117841</v>
      </c>
      <c r="AS1530" s="9">
        <f t="shared" ref="AS1530" si="14602">(AH1530*AN1530+AI1530*AM1530+AJ1530*AN1533+AK1530*AM1533)</f>
        <v>0</v>
      </c>
      <c r="AT1530" s="2">
        <f t="shared" ref="AT1530" si="14603">AH1530*AO1530+AJ1530*AO1533-AI1530*AP1530-AK1530*AP1533</f>
        <v>0</v>
      </c>
      <c r="AU1530" s="8">
        <f t="shared" ref="AU1530" si="14604">(AH1530*AP1530+AI1530*AO1530+AJ1530*AP1533+AK1530*AO1533)</f>
        <v>-4.207825503050322</v>
      </c>
      <c r="AV1530" s="20"/>
      <c r="AW1530" s="1">
        <v>1</v>
      </c>
      <c r="AX1530" s="9">
        <v>0</v>
      </c>
      <c r="AY1530" s="2">
        <v>0</v>
      </c>
      <c r="AZ1530" s="8">
        <f t="shared" ref="AZ1530:AZ1593" si="14605">IF(0=(1-$AX$9*$AY$9*$B1530^2),10^18,$B1530*$AY$9/(1-$AX$9*$AY$9*$B1530^2))</f>
        <v>-0.35283137917115293</v>
      </c>
      <c r="BB1530" s="1">
        <f t="shared" ref="BB1530" si="14606">AR1530*AW1530+AT1530*AW1533-AS1530*AX1530-AU1530*AX1533</f>
        <v>34.607488401117841</v>
      </c>
      <c r="BC1530" s="9">
        <f t="shared" ref="BC1530" si="14607">(AR1530*AX1530+AS1530*AW1530+AT1530*AX1533+AU1530*AW1533)</f>
        <v>0</v>
      </c>
      <c r="BD1530" s="2">
        <f t="shared" ref="BD1530" si="14608">AR1530*AY1530+AT1530*AY1533-AS1530*AZ1530-AU1530*AZ1533</f>
        <v>0</v>
      </c>
      <c r="BE1530" s="8">
        <f t="shared" ref="BE1530" si="14609">(AR1530*AZ1530+AS1530*AY1530+AT1530*AZ1533+AU1530*AY1533)</f>
        <v>-16.418433365266409</v>
      </c>
      <c r="BG1530" s="1">
        <v>1</v>
      </c>
      <c r="BH1530" s="7">
        <v>0</v>
      </c>
      <c r="BI1530" s="2">
        <v>0</v>
      </c>
      <c r="BJ1530" s="8">
        <v>0</v>
      </c>
      <c r="BK1530" s="20"/>
      <c r="BL1530" s="1">
        <f t="shared" ref="BL1530" si="14610">BB1530*BG1530+BD1530*BG1533-BC1530*BH1530-BE1530*BH1533</f>
        <v>94.726537486046539</v>
      </c>
      <c r="BM1530" s="9">
        <f t="shared" ref="BM1530" si="14611">(BB1530*BH1530+BC1530*BG1530+BD1530*BH1533+BE1530*BG1533)</f>
        <v>0</v>
      </c>
      <c r="BN1530" s="2">
        <f t="shared" ref="BN1530" si="14612">BB1530*BI1530+BD1530*BI1533-BC1530*BJ1530-BE1530*BJ1533</f>
        <v>0</v>
      </c>
      <c r="BO1530" s="8">
        <f t="shared" ref="BO1530" si="14613">(BB1530*BJ1530+BC1530*BI1530+BD1530*BJ1533+BE1530*BI1533)</f>
        <v>-16.418433365266409</v>
      </c>
      <c r="BP1530" s="20"/>
      <c r="BQ1530" s="16">
        <v>1</v>
      </c>
      <c r="BR1530" s="23">
        <v>0</v>
      </c>
      <c r="BS1530" s="14">
        <v>0</v>
      </c>
      <c r="BT1530" s="22">
        <v>0</v>
      </c>
      <c r="BV1530" s="1">
        <f t="shared" ref="BV1530" si="14614">BL1530*BQ1530+BN1530*BQ1533-BM1530*BR1530-BO1530*BR1533</f>
        <v>94.726537486046539</v>
      </c>
      <c r="BW1530" s="9">
        <f t="shared" ref="BW1530" si="14615">(BL1530*BR1530+BM1530*BQ1530+BN1530*BR1533+BO1530*BQ1533)</f>
        <v>-16.418433365266409</v>
      </c>
      <c r="BX1530" s="2">
        <f t="shared" ref="BX1530" si="14616">BL1530*BS1530+BN1530*BS1533-BM1530*BT1530-BO1530*BT1533</f>
        <v>0</v>
      </c>
      <c r="BY1530" s="8">
        <f t="shared" ref="BY1530" si="14617">(BL1530*BT1530+BM1530*BS1530+BN1530*BT1533+BO1530*BS1533)</f>
        <v>-16.418433365266409</v>
      </c>
      <c r="CA1530" s="28">
        <f t="shared" ref="CA1530" si="14618">20*LOG(((1+$BR$9)/$BR$9)/((BV1530+BV1533)^2+(BW1530+BW1533)^2)^0.5)</f>
        <v>-48.987696031586516</v>
      </c>
      <c r="CC1530" s="114">
        <f t="shared" ref="CC1530" si="14619">((BV1530^2+BW1530^2)^0.5)/((BV1533^2+BW1533^2)^0.5)</f>
        <v>0.17334627088056392</v>
      </c>
      <c r="CD1530" s="13"/>
      <c r="CE1530" s="33"/>
      <c r="CF1530" s="33"/>
      <c r="CG1530" s="33"/>
      <c r="CH1530" s="33"/>
    </row>
    <row r="1531" spans="2:86" ht="18.600000000000001" customHeight="1" thickBot="1">
      <c r="D1531" s="3"/>
      <c r="G1531" s="4"/>
      <c r="I1531" s="3"/>
      <c r="L1531" s="4"/>
      <c r="N1531" s="3"/>
      <c r="Q1531" s="4"/>
      <c r="S1531" s="3"/>
      <c r="V1531" s="4"/>
      <c r="X1531" s="3"/>
      <c r="AA1531" s="4"/>
      <c r="AC1531" s="3"/>
      <c r="AF1531" s="4"/>
      <c r="AH1531" s="3"/>
      <c r="AK1531" s="4"/>
      <c r="AM1531" s="3"/>
      <c r="AP1531" s="4"/>
      <c r="AR1531" s="3"/>
      <c r="AU1531" s="4"/>
      <c r="AW1531" s="3"/>
      <c r="AZ1531" s="4"/>
      <c r="BB1531" s="3"/>
      <c r="BE1531" s="4"/>
      <c r="BG1531" s="3"/>
      <c r="BJ1531" s="4"/>
      <c r="BL1531" s="3"/>
      <c r="BO1531" s="4"/>
      <c r="BQ1531" s="16"/>
      <c r="BR1531" s="14"/>
      <c r="BS1531" s="14"/>
      <c r="BT1531" s="17"/>
      <c r="BV1531" s="3"/>
      <c r="BY1531" s="4"/>
      <c r="CC1531" s="115"/>
      <c r="CD1531" s="13"/>
      <c r="CE1531" s="33"/>
      <c r="CF1531" s="33"/>
      <c r="CG1531" s="33"/>
      <c r="CH1531" s="33"/>
    </row>
    <row r="1532" spans="2:86" ht="18.600000000000001" customHeight="1" thickBot="1">
      <c r="D1532" s="271" t="s">
        <v>141</v>
      </c>
      <c r="E1532" s="272"/>
      <c r="F1532" s="273" t="s">
        <v>142</v>
      </c>
      <c r="G1532" s="274"/>
      <c r="H1532" s="237"/>
      <c r="I1532" s="271" t="s">
        <v>143</v>
      </c>
      <c r="J1532" s="272"/>
      <c r="K1532" s="273" t="s">
        <v>144</v>
      </c>
      <c r="L1532" s="274"/>
      <c r="N1532" s="262" t="s">
        <v>145</v>
      </c>
      <c r="O1532" s="263"/>
      <c r="P1532" s="264" t="s">
        <v>146</v>
      </c>
      <c r="Q1532" s="265"/>
      <c r="S1532" s="271" t="s">
        <v>147</v>
      </c>
      <c r="T1532" s="272"/>
      <c r="U1532" s="273" t="s">
        <v>148</v>
      </c>
      <c r="V1532" s="274"/>
      <c r="W1532" s="20"/>
      <c r="X1532" s="262" t="s">
        <v>149</v>
      </c>
      <c r="Y1532" s="263"/>
      <c r="Z1532" s="264" t="s">
        <v>150</v>
      </c>
      <c r="AA1532" s="265"/>
      <c r="AB1532" s="20"/>
      <c r="AC1532" s="271" t="s">
        <v>151</v>
      </c>
      <c r="AD1532" s="272"/>
      <c r="AE1532" s="273" t="s">
        <v>152</v>
      </c>
      <c r="AF1532" s="274"/>
      <c r="AG1532" s="20"/>
      <c r="AH1532" s="262" t="s">
        <v>153</v>
      </c>
      <c r="AI1532" s="263"/>
      <c r="AJ1532" s="264" t="s">
        <v>154</v>
      </c>
      <c r="AK1532" s="265"/>
      <c r="AL1532" s="20"/>
      <c r="AM1532" s="271" t="s">
        <v>155</v>
      </c>
      <c r="AN1532" s="272"/>
      <c r="AO1532" s="273" t="s">
        <v>156</v>
      </c>
      <c r="AP1532" s="274"/>
      <c r="AR1532" s="262" t="s">
        <v>157</v>
      </c>
      <c r="AS1532" s="263"/>
      <c r="AT1532" s="264" t="s">
        <v>158</v>
      </c>
      <c r="AU1532" s="265"/>
      <c r="AV1532" s="41"/>
      <c r="AW1532" s="271" t="s">
        <v>159</v>
      </c>
      <c r="AX1532" s="272"/>
      <c r="AY1532" s="273" t="s">
        <v>160</v>
      </c>
      <c r="AZ1532" s="274"/>
      <c r="BA1532" s="20"/>
      <c r="BB1532" s="262" t="s">
        <v>161</v>
      </c>
      <c r="BC1532" s="263"/>
      <c r="BD1532" s="264" t="s">
        <v>162</v>
      </c>
      <c r="BE1532" s="265"/>
      <c r="BF1532" s="41"/>
      <c r="BG1532" s="271" t="s">
        <v>163</v>
      </c>
      <c r="BH1532" s="272"/>
      <c r="BI1532" s="273" t="s">
        <v>164</v>
      </c>
      <c r="BJ1532" s="274"/>
      <c r="BK1532" s="41"/>
      <c r="BL1532" s="262" t="s">
        <v>165</v>
      </c>
      <c r="BM1532" s="263"/>
      <c r="BN1532" s="264" t="s">
        <v>166</v>
      </c>
      <c r="BO1532" s="265"/>
      <c r="BP1532" s="41"/>
      <c r="BQ1532" s="271" t="s">
        <v>167</v>
      </c>
      <c r="BR1532" s="272"/>
      <c r="BS1532" s="273" t="s">
        <v>168</v>
      </c>
      <c r="BT1532" s="274"/>
      <c r="BU1532" s="20"/>
      <c r="BV1532" s="262" t="s">
        <v>169</v>
      </c>
      <c r="BW1532" s="263"/>
      <c r="BX1532" s="264" t="s">
        <v>170</v>
      </c>
      <c r="BY1532" s="265"/>
      <c r="CA1532" s="55" t="s">
        <v>35</v>
      </c>
      <c r="CC1532" s="116" t="s">
        <v>75</v>
      </c>
      <c r="CD1532" s="13"/>
      <c r="CE1532" s="33"/>
      <c r="CF1532" s="33"/>
      <c r="CG1532" s="33"/>
      <c r="CH1532" s="33"/>
    </row>
    <row r="1533" spans="2:86" ht="18.600000000000001" customHeight="1" thickTop="1" thickBot="1">
      <c r="D1533" s="1">
        <v>0</v>
      </c>
      <c r="E1533" s="9">
        <f t="shared" ref="E1533" si="14620">$E$9*$B1530</f>
        <v>5.1543840000000003</v>
      </c>
      <c r="F1533" s="2">
        <v>1</v>
      </c>
      <c r="G1533" s="8">
        <v>0</v>
      </c>
      <c r="I1533" s="1">
        <v>0</v>
      </c>
      <c r="J1533" s="9">
        <v>0</v>
      </c>
      <c r="K1533" s="2">
        <v>1</v>
      </c>
      <c r="L1533" s="8">
        <v>0</v>
      </c>
      <c r="N1533" s="1">
        <f t="shared" ref="N1533" si="14621">D1533*I1530+F1533*I1533-E1533*J1530-G1533*J1533</f>
        <v>0</v>
      </c>
      <c r="O1533" s="9">
        <f t="shared" ref="O1533" si="14622">(D1533*J1530+E1533*I1530+F1533*J1533+G1533*I1533)</f>
        <v>5.1543840000000003</v>
      </c>
      <c r="P1533" s="2">
        <f t="shared" ref="P1533" si="14623">D1533*K1530+F1533*K1533-E1533*L1530-G1533*L1533</f>
        <v>8.831277432638025</v>
      </c>
      <c r="Q1533" s="8">
        <f t="shared" ref="Q1533" si="14624">(D1533*L1530+E1533*K1530+F1533*L1533+G1533*K1533)</f>
        <v>0</v>
      </c>
      <c r="S1533" s="1">
        <v>0</v>
      </c>
      <c r="T1533" s="9">
        <f t="shared" ref="T1533" si="14625">$T$9*$B1530</f>
        <v>6.6194940000000004</v>
      </c>
      <c r="U1533" s="2">
        <v>1</v>
      </c>
      <c r="V1533" s="8">
        <v>0</v>
      </c>
      <c r="X1533" s="1">
        <f t="shared" ref="X1533" si="14626">N1533*S1530+P1533*S1533-O1533*T1530-Q1533*T1533</f>
        <v>0</v>
      </c>
      <c r="Y1533" s="9">
        <f t="shared" ref="Y1533" si="14627">(N1533*T1530+O1533*S1530+P1533*T1533+Q1533*S1533)</f>
        <v>63.612971977682818</v>
      </c>
      <c r="Z1533" s="2">
        <f t="shared" ref="Z1533" si="14628">N1533*U1530+P1533*U1533-O1533*V1530-Q1533*V1533</f>
        <v>8.831277432638025</v>
      </c>
      <c r="AA1533" s="8">
        <f t="shared" ref="AA1533" si="14629">(N1533*V1530+O1533*U1530+P1533*V1533+Q1533*U1533)</f>
        <v>0</v>
      </c>
      <c r="AB1533" s="20"/>
      <c r="AC1533" s="1">
        <v>0</v>
      </c>
      <c r="AD1533" s="9">
        <v>0</v>
      </c>
      <c r="AE1533" s="2">
        <v>1</v>
      </c>
      <c r="AF1533" s="8">
        <v>0</v>
      </c>
      <c r="AH1533" s="1">
        <f t="shared" ref="AH1533" si="14630">X1533*AC1530+Z1533*AC1533-Y1533*AD1530-AA1533*AD1533</f>
        <v>0</v>
      </c>
      <c r="AI1533" s="9">
        <f t="shared" ref="AI1533" si="14631">(X1533*AD1530+Y1533*AC1530+Z1533*AD1533+AA1533*AC1533)</f>
        <v>63.612971977682818</v>
      </c>
      <c r="AJ1533" s="2">
        <f t="shared" ref="AJ1533" si="14632">X1533*AE1530+Z1533*AE1533-Y1533*AF1530-AA1533*AF1533</f>
        <v>24.298221136420985</v>
      </c>
      <c r="AK1533" s="8">
        <f t="shared" ref="AK1533" si="14633">(X1533*AF1530+Y1533*AE1530+Z1533*AF1533+AA1533*AE1533)</f>
        <v>0</v>
      </c>
      <c r="AM1533" s="1">
        <v>0</v>
      </c>
      <c r="AN1533" s="9">
        <f t="shared" ref="AN1533" si="14634">$AN$9*$B1530</f>
        <v>5.5967640000000003</v>
      </c>
      <c r="AO1533" s="2">
        <v>1</v>
      </c>
      <c r="AP1533" s="8">
        <v>0</v>
      </c>
      <c r="AR1533" s="1">
        <f t="shared" ref="AR1533" si="14635">AH1533*AM1530+AJ1533*AM1533-AI1533*AN1530-AK1533*AN1533</f>
        <v>0</v>
      </c>
      <c r="AS1533" s="9">
        <f t="shared" ref="AS1533" si="14636">(AH1533*AN1530+AI1533*AM1530+AJ1533*AN1533+AK1533*AM1533)</f>
        <v>199.60438129804288</v>
      </c>
      <c r="AT1533" s="2">
        <f t="shared" ref="AT1533" si="14637">AH1533*AO1530+AJ1533*AO1533-AI1533*AP1530-AK1533*AP1533</f>
        <v>24.298221136420985</v>
      </c>
      <c r="AU1533" s="8">
        <f t="shared" ref="AU1533" si="14638">(AH1533*AP1530+AI1533*AO1530+AJ1533*AP1533+AK1533*AO1533)</f>
        <v>0</v>
      </c>
      <c r="AV1533" s="20"/>
      <c r="AW1533" s="1">
        <v>0</v>
      </c>
      <c r="AX1533" s="9">
        <v>0</v>
      </c>
      <c r="AY1533" s="2">
        <v>1</v>
      </c>
      <c r="AZ1533" s="8">
        <v>0</v>
      </c>
      <c r="BB1533" s="1">
        <f t="shared" ref="BB1533" si="14639">AR1533*AW1530+AT1533*AW1533-AS1533*AX1530-AU1533*AX1533</f>
        <v>0</v>
      </c>
      <c r="BC1533" s="9">
        <f t="shared" ref="BC1533" si="14640">(AR1533*AX1530+AS1533*AW1530+AT1533*AX1533+AU1533*AW1533)</f>
        <v>199.60438129804288</v>
      </c>
      <c r="BD1533" s="2">
        <f t="shared" ref="BD1533" si="14641">AR1533*AY1530+AT1533*AY1533-AS1533*AZ1530-AU1533*AZ1533</f>
        <v>94.724910278414143</v>
      </c>
      <c r="BE1533" s="8">
        <f t="shared" ref="BE1533" si="14642">(AR1533*AZ1530+AS1533*AY1530+AT1533*AZ1533+AU1533*AY1533)</f>
        <v>0</v>
      </c>
      <c r="BG1533" s="1">
        <v>0</v>
      </c>
      <c r="BH1533" s="9">
        <f t="shared" ref="BH1533" si="14643">$BH$9*$B1530</f>
        <v>3.6616799999999996</v>
      </c>
      <c r="BI1533" s="2">
        <v>1</v>
      </c>
      <c r="BJ1533" s="8">
        <v>0</v>
      </c>
      <c r="BK1533" s="20"/>
      <c r="BL1533" s="1">
        <f t="shared" ref="BL1533" si="14644">BB1533*BG1530+BD1533*BG1533-BC1533*BH1530-BE1533*BH1533</f>
        <v>0</v>
      </c>
      <c r="BM1533" s="9">
        <f t="shared" ref="BM1533" si="14645">(BB1533*BH1530+BC1533*BG1530+BD1533*BH1533+BE1533*BG1533)</f>
        <v>546.45669076630634</v>
      </c>
      <c r="BN1533" s="2">
        <f t="shared" ref="BN1533" si="14646">BB1533*BI1530+BD1533*BI1533-BC1533*BJ1530-BE1533*BJ1533</f>
        <v>94.724910278414143</v>
      </c>
      <c r="BO1533" s="8">
        <f t="shared" ref="BO1533" si="14647">(BB1533*BJ1530+BC1533*BI1530+BD1533*BJ1533+BE1533*BI1533)</f>
        <v>0</v>
      </c>
      <c r="BP1533" s="20"/>
      <c r="BQ1533" s="18">
        <f t="shared" ref="BQ1533:BQ1596" si="14648">1/$BR$9</f>
        <v>1</v>
      </c>
      <c r="BR1533" s="25">
        <v>0</v>
      </c>
      <c r="BS1533" s="19">
        <v>1</v>
      </c>
      <c r="BT1533" s="24">
        <v>0</v>
      </c>
      <c r="BV1533" s="1">
        <f t="shared" ref="BV1533" si="14649">BL1533*BQ1530+BN1533*BQ1533-BM1533*BR1530-BO1533*BR1533</f>
        <v>94.724910278414143</v>
      </c>
      <c r="BW1533" s="9">
        <f t="shared" ref="BW1533" si="14650">(BL1533*BR1530+BM1533*BQ1530+BN1533*BR1533+BO1533*BQ1533)</f>
        <v>546.45669076630634</v>
      </c>
      <c r="BX1533" s="2">
        <f t="shared" ref="BX1533" si="14651">BL1533*BS1530+BN1533*BS1533-BM1533*BT1530-BO1533*BT1533</f>
        <v>94.724910278414143</v>
      </c>
      <c r="BY1533" s="8">
        <f t="shared" ref="BY1533" si="14652">(BL1533*BT1530+BM1533*BS1530+BN1533*BT1533+BO1533*BS1533)</f>
        <v>0</v>
      </c>
      <c r="CA1533" s="56">
        <f t="shared" ref="CA1533" si="14653">(180/PI())*ATAN(-1*(BW1530+BW1533)/(BV1530+BV1533))</f>
        <v>-70.331598422452856</v>
      </c>
      <c r="CC1533" s="117">
        <f t="shared" ref="CC1533" si="14654">20*LOG(((1-(10^(CA1530/20)^2)*(1-((1-CC1530)/(1+CC1530))^2))^0.5))</f>
        <v>-2.7614563877210038E-5</v>
      </c>
      <c r="CD1533" s="13"/>
      <c r="CE1533" s="33"/>
      <c r="CF1533" s="33"/>
      <c r="CG1533" s="33"/>
      <c r="CH1533" s="33"/>
    </row>
    <row r="1534" spans="2:86" ht="18.600000000000001" customHeight="1"/>
    <row r="1535" spans="2:86" ht="18.600000000000001" customHeight="1" thickBot="1">
      <c r="E1535" s="6" t="s">
        <v>3</v>
      </c>
      <c r="J1535" s="6" t="s">
        <v>5</v>
      </c>
      <c r="O1535" s="6" t="s">
        <v>10</v>
      </c>
      <c r="T1535" s="6" t="s">
        <v>6</v>
      </c>
      <c r="Y1535" s="6" t="s">
        <v>11</v>
      </c>
      <c r="AD1535" s="6" t="s">
        <v>12</v>
      </c>
      <c r="AI1535" s="6" t="s">
        <v>13</v>
      </c>
      <c r="AN1535" s="6" t="s">
        <v>14</v>
      </c>
      <c r="AS1535" s="6" t="s">
        <v>15</v>
      </c>
      <c r="AX1535" s="6" t="s">
        <v>19</v>
      </c>
      <c r="BC1535" s="6" t="s">
        <v>17</v>
      </c>
      <c r="BH1535" s="6" t="s">
        <v>20</v>
      </c>
      <c r="BM1535" s="6" t="s">
        <v>18</v>
      </c>
      <c r="BQ1535" s="26" t="s">
        <v>16</v>
      </c>
      <c r="BR1535" s="26"/>
      <c r="BS1535" s="21"/>
      <c r="BT1535" s="21"/>
      <c r="BU1535" s="21"/>
      <c r="BV1535" s="21"/>
      <c r="BW1535" s="26" t="s">
        <v>21</v>
      </c>
      <c r="BX1535" s="21"/>
      <c r="BY1535" s="21"/>
    </row>
    <row r="1536" spans="2:86" ht="18.600000000000001" customHeight="1" thickBot="1">
      <c r="B1536" s="11"/>
      <c r="D1536" s="266" t="s">
        <v>113</v>
      </c>
      <c r="E1536" s="267"/>
      <c r="F1536" s="268" t="s">
        <v>114</v>
      </c>
      <c r="G1536" s="269"/>
      <c r="H1536" s="237"/>
      <c r="I1536" s="262" t="s">
        <v>0</v>
      </c>
      <c r="J1536" s="263"/>
      <c r="K1536" s="264" t="s">
        <v>1</v>
      </c>
      <c r="L1536" s="265"/>
      <c r="M1536" s="21"/>
      <c r="N1536" s="262" t="s">
        <v>115</v>
      </c>
      <c r="O1536" s="263"/>
      <c r="P1536" s="264" t="s">
        <v>116</v>
      </c>
      <c r="Q1536" s="265"/>
      <c r="R1536" s="21"/>
      <c r="S1536" s="266" t="s">
        <v>117</v>
      </c>
      <c r="T1536" s="267"/>
      <c r="U1536" s="268" t="s">
        <v>118</v>
      </c>
      <c r="V1536" s="269"/>
      <c r="W1536" s="20"/>
      <c r="X1536" s="262" t="s">
        <v>119</v>
      </c>
      <c r="Y1536" s="263"/>
      <c r="Z1536" s="264" t="s">
        <v>120</v>
      </c>
      <c r="AA1536" s="265"/>
      <c r="AB1536" s="20"/>
      <c r="AC1536" s="262" t="s">
        <v>121</v>
      </c>
      <c r="AD1536" s="263"/>
      <c r="AE1536" s="264" t="s">
        <v>7</v>
      </c>
      <c r="AF1536" s="265"/>
      <c r="AG1536" s="20"/>
      <c r="AH1536" s="262" t="s">
        <v>122</v>
      </c>
      <c r="AI1536" s="263"/>
      <c r="AJ1536" s="264" t="s">
        <v>123</v>
      </c>
      <c r="AK1536" s="265"/>
      <c r="AL1536" s="20"/>
      <c r="AM1536" s="266" t="s">
        <v>124</v>
      </c>
      <c r="AN1536" s="267"/>
      <c r="AO1536" s="268" t="s">
        <v>125</v>
      </c>
      <c r="AP1536" s="269"/>
      <c r="AQ1536" s="21"/>
      <c r="AR1536" s="262" t="s">
        <v>126</v>
      </c>
      <c r="AS1536" s="263"/>
      <c r="AT1536" s="264" t="s">
        <v>2</v>
      </c>
      <c r="AU1536" s="265"/>
      <c r="AV1536" s="41"/>
      <c r="AW1536" s="262" t="s">
        <v>127</v>
      </c>
      <c r="AX1536" s="263"/>
      <c r="AY1536" s="264" t="s">
        <v>128</v>
      </c>
      <c r="AZ1536" s="265"/>
      <c r="BA1536" s="20"/>
      <c r="BB1536" s="262" t="s">
        <v>129</v>
      </c>
      <c r="BC1536" s="263"/>
      <c r="BD1536" s="264" t="s">
        <v>130</v>
      </c>
      <c r="BE1536" s="265"/>
      <c r="BF1536" s="41"/>
      <c r="BG1536" s="266" t="s">
        <v>131</v>
      </c>
      <c r="BH1536" s="267"/>
      <c r="BI1536" s="268" t="s">
        <v>132</v>
      </c>
      <c r="BJ1536" s="269"/>
      <c r="BK1536" s="41"/>
      <c r="BL1536" s="262" t="s">
        <v>133</v>
      </c>
      <c r="BM1536" s="263"/>
      <c r="BN1536" s="264" t="s">
        <v>134</v>
      </c>
      <c r="BO1536" s="265"/>
      <c r="BP1536" s="41"/>
      <c r="BQ1536" s="262" t="s">
        <v>135</v>
      </c>
      <c r="BR1536" s="263"/>
      <c r="BS1536" s="264" t="s">
        <v>136</v>
      </c>
      <c r="BT1536" s="265"/>
      <c r="BU1536" s="20"/>
      <c r="BV1536" s="262" t="s">
        <v>137</v>
      </c>
      <c r="BW1536" s="263"/>
      <c r="BX1536" s="264" t="s">
        <v>138</v>
      </c>
      <c r="BY1536" s="265"/>
      <c r="CA1536" s="27" t="s">
        <v>8</v>
      </c>
      <c r="CC1536" s="113" t="s">
        <v>74</v>
      </c>
      <c r="CD1536" s="13"/>
      <c r="CE1536" s="33"/>
      <c r="CF1536" s="33"/>
      <c r="CG1536" s="33"/>
      <c r="CH1536" s="33"/>
    </row>
    <row r="1537" spans="2:86" ht="18.600000000000001" customHeight="1" thickTop="1" thickBot="1">
      <c r="B1537" s="37">
        <v>4.4000000000000004</v>
      </c>
      <c r="D1537" s="1">
        <v>1</v>
      </c>
      <c r="E1537" s="7">
        <v>0</v>
      </c>
      <c r="F1537" s="2">
        <v>0</v>
      </c>
      <c r="G1537" s="8">
        <v>0</v>
      </c>
      <c r="I1537" s="1">
        <v>1</v>
      </c>
      <c r="J1537" s="9">
        <v>0</v>
      </c>
      <c r="K1537" s="2">
        <v>0</v>
      </c>
      <c r="L1537" s="8">
        <f t="shared" ref="L1537:L1600" si="14655">IF(0=(1-$J$9*$K$9*$B1537^2),10^18,$B1537*$K$9/(1-$J$9*$K$9*$B1537^2))</f>
        <v>-1.5084643104300095</v>
      </c>
      <c r="N1537" s="1">
        <f t="shared" ref="N1537" si="14656">D1537*I1537+F1537*I1540-E1537*J1537-G1537*J1540</f>
        <v>1</v>
      </c>
      <c r="O1537" s="9">
        <f t="shared" ref="O1537" si="14657">(D1537*J1537+E1537*I1537+F1537*J1540+G1537*I1540)</f>
        <v>0</v>
      </c>
      <c r="P1537" s="2">
        <f t="shared" ref="P1537" si="14658">D1537*K1537+F1537*K1540-E1537*L1537-G1537*L1540</f>
        <v>0</v>
      </c>
      <c r="Q1537" s="8">
        <f t="shared" ref="Q1537" si="14659">(D1537*L1537+E1537*K1537+F1537*L1540+G1537*K1540)</f>
        <v>-1.5084643104300095</v>
      </c>
      <c r="S1537" s="1">
        <v>1</v>
      </c>
      <c r="T1537" s="7">
        <v>0</v>
      </c>
      <c r="U1537" s="2">
        <v>0</v>
      </c>
      <c r="V1537" s="8">
        <v>0</v>
      </c>
      <c r="X1537" s="1">
        <f t="shared" ref="X1537" si="14660">N1537*S1537+P1537*S1540-O1537*T1537-Q1537*T1540</f>
        <v>11.030865294352644</v>
      </c>
      <c r="Y1537" s="9">
        <f t="shared" ref="Y1537" si="14661">(N1537*T1537+O1537*S1537+P1537*T1540+Q1537*S1540)</f>
        <v>0</v>
      </c>
      <c r="Z1537" s="2">
        <f t="shared" ref="Z1537" si="14662">N1537*U1537+P1537*U1540-O1537*V1537-Q1537*V1540</f>
        <v>0</v>
      </c>
      <c r="AA1537" s="8">
        <f t="shared" ref="AA1537" si="14663">(N1537*V1537+O1537*U1537+P1537*V1540+Q1537*U1540)</f>
        <v>-1.5084643104300095</v>
      </c>
      <c r="AB1537" s="20"/>
      <c r="AC1537" s="1">
        <v>1</v>
      </c>
      <c r="AD1537" s="9">
        <v>0</v>
      </c>
      <c r="AE1537" s="2">
        <v>0</v>
      </c>
      <c r="AF1537" s="8">
        <f t="shared" ref="AF1537:AF1600" si="14664">IF(0=(1-$AE$9*$AD$9*$B1537^2),10^18,$B1537*$AE$9/(1-$AE$9*$AD$9*$B1537^2))</f>
        <v>-0.2418679523918347</v>
      </c>
      <c r="AH1537" s="1">
        <f t="shared" ref="AH1537" si="14665">X1537*AC1537+Z1537*AC1540-Y1537*AD1537-AA1537*AD1540</f>
        <v>11.030865294352644</v>
      </c>
      <c r="AI1537" s="9">
        <f t="shared" ref="AI1537" si="14666">(X1537*AD1537+Y1537*AC1537+Z1537*AD1540+AA1537*AC1540)</f>
        <v>0</v>
      </c>
      <c r="AJ1537" s="2">
        <f t="shared" ref="AJ1537" si="14667">X1537*AE1537+Z1537*AE1540-Y1537*AF1537-AA1537*AF1540</f>
        <v>0</v>
      </c>
      <c r="AK1537" s="8">
        <f t="shared" ref="AK1537" si="14668">(X1537*AF1537+Y1537*AE1537+Z1537*AF1540+AA1537*AE1540)</f>
        <v>-4.1764771122852364</v>
      </c>
      <c r="AM1537" s="1">
        <v>1</v>
      </c>
      <c r="AN1537" s="7">
        <v>0</v>
      </c>
      <c r="AO1537" s="2">
        <v>0</v>
      </c>
      <c r="AP1537" s="8">
        <v>0</v>
      </c>
      <c r="AR1537" s="1">
        <f t="shared" ref="AR1537" si="14669">AH1537*AM1537+AJ1537*AM1540-AI1537*AN1537-AK1537*AN1540</f>
        <v>34.51235609229618</v>
      </c>
      <c r="AS1537" s="9">
        <f t="shared" ref="AS1537" si="14670">(AH1537*AN1537+AI1537*AM1537+AJ1537*AN1540+AK1537*AM1540)</f>
        <v>0</v>
      </c>
      <c r="AT1537" s="2">
        <f t="shared" ref="AT1537" si="14671">AH1537*AO1537+AJ1537*AO1540-AI1537*AP1537-AK1537*AP1540</f>
        <v>0</v>
      </c>
      <c r="AU1537" s="8">
        <f t="shared" ref="AU1537" si="14672">(AH1537*AP1537+AI1537*AO1537+AJ1537*AP1540+AK1537*AO1540)</f>
        <v>-4.1764771122852364</v>
      </c>
      <c r="AV1537" s="20"/>
      <c r="AW1537" s="1">
        <v>1</v>
      </c>
      <c r="AX1537" s="9">
        <v>0</v>
      </c>
      <c r="AY1537" s="2">
        <v>0</v>
      </c>
      <c r="AZ1537" s="8">
        <f t="shared" ref="AZ1537:AZ1600" si="14673">IF(0=(1-$AX$9*$AY$9*$B1537^2),10^18,$B1537*$AY$9/(1-$AX$9*$AY$9*$B1537^2))</f>
        <v>-0.35090778919119542</v>
      </c>
      <c r="BB1537" s="1">
        <f t="shared" ref="BB1537" si="14674">AR1537*AW1537+AT1537*AW1540-AS1537*AX1537-AU1537*AX1540</f>
        <v>34.51235609229618</v>
      </c>
      <c r="BC1537" s="9">
        <f t="shared" ref="BC1537" si="14675">(AR1537*AX1537+AS1537*AW1537+AT1537*AX1540+AU1537*AW1540)</f>
        <v>0</v>
      </c>
      <c r="BD1537" s="2">
        <f t="shared" ref="BD1537" si="14676">AR1537*AY1537+AT1537*AY1540-AS1537*AZ1537-AU1537*AZ1540</f>
        <v>0</v>
      </c>
      <c r="BE1537" s="8">
        <f t="shared" ref="BE1537" si="14677">(AR1537*AZ1537+AS1537*AY1537+AT1537*AZ1540+AU1537*AY1540)</f>
        <v>-16.287131688412174</v>
      </c>
      <c r="BG1537" s="1">
        <v>1</v>
      </c>
      <c r="BH1537" s="7">
        <v>0</v>
      </c>
      <c r="BI1537" s="2">
        <v>0</v>
      </c>
      <c r="BJ1537" s="8">
        <v>0</v>
      </c>
      <c r="BK1537" s="20"/>
      <c r="BL1537" s="1">
        <f t="shared" ref="BL1537" si="14678">BB1537*BG1537+BD1537*BG1540-BC1537*BH1537-BE1537*BH1540</f>
        <v>94.422941294951528</v>
      </c>
      <c r="BM1537" s="9">
        <f t="shared" ref="BM1537" si="14679">(BB1537*BH1537+BC1537*BG1537+BD1537*BH1540+BE1537*BG1540)</f>
        <v>0</v>
      </c>
      <c r="BN1537" s="2">
        <f t="shared" ref="BN1537" si="14680">BB1537*BI1537+BD1537*BI1540-BC1537*BJ1537-BE1537*BJ1540</f>
        <v>0</v>
      </c>
      <c r="BO1537" s="8">
        <f t="shared" ref="BO1537" si="14681">(BB1537*BJ1537+BC1537*BI1537+BD1537*BJ1540+BE1537*BI1540)</f>
        <v>-16.287131688412174</v>
      </c>
      <c r="BP1537" s="20"/>
      <c r="BQ1537" s="16">
        <v>1</v>
      </c>
      <c r="BR1537" s="23">
        <v>0</v>
      </c>
      <c r="BS1537" s="14">
        <v>0</v>
      </c>
      <c r="BT1537" s="22">
        <v>0</v>
      </c>
      <c r="BV1537" s="1">
        <f t="shared" ref="BV1537" si="14682">BL1537*BQ1537+BN1537*BQ1540-BM1537*BR1537-BO1537*BR1540</f>
        <v>94.422941294951528</v>
      </c>
      <c r="BW1537" s="9">
        <f t="shared" ref="BW1537" si="14683">(BL1537*BR1537+BM1537*BQ1537+BN1537*BR1540+BO1537*BQ1540)</f>
        <v>-16.287131688412174</v>
      </c>
      <c r="BX1537" s="2">
        <f t="shared" ref="BX1537" si="14684">BL1537*BS1537+BN1537*BS1540-BM1537*BT1537-BO1537*BT1540</f>
        <v>0</v>
      </c>
      <c r="BY1537" s="8">
        <f t="shared" ref="BY1537" si="14685">(BL1537*BT1537+BM1537*BS1537+BN1537*BT1540+BO1537*BS1540)</f>
        <v>-16.287131688412174</v>
      </c>
      <c r="CA1537" s="28">
        <f t="shared" ref="CA1537" si="14686">20*LOG(((1+$BR$9)/$BR$9)/((BV1537+BV1540)^2+(BW1537+BW1540)^2)^0.5)</f>
        <v>-48.999235994689705</v>
      </c>
      <c r="CC1537" s="114">
        <f t="shared" ref="CC1537" si="14687">((BV1537^2+BW1537^2)^0.5)/((BV1540^2+BW1540^2)^0.5)</f>
        <v>0.17251300611309356</v>
      </c>
      <c r="CD1537" s="13"/>
      <c r="CE1537" s="33"/>
      <c r="CF1537" s="33"/>
      <c r="CG1537" s="33"/>
      <c r="CH1537" s="33"/>
    </row>
    <row r="1538" spans="2:86" ht="18.600000000000001" customHeight="1" thickBot="1">
      <c r="D1538" s="3"/>
      <c r="G1538" s="4"/>
      <c r="I1538" s="3"/>
      <c r="L1538" s="4"/>
      <c r="N1538" s="3"/>
      <c r="Q1538" s="4"/>
      <c r="S1538" s="3"/>
      <c r="V1538" s="4"/>
      <c r="X1538" s="3"/>
      <c r="AA1538" s="4"/>
      <c r="AC1538" s="3"/>
      <c r="AF1538" s="4"/>
      <c r="AH1538" s="3"/>
      <c r="AK1538" s="4"/>
      <c r="AM1538" s="3"/>
      <c r="AP1538" s="4"/>
      <c r="AR1538" s="3"/>
      <c r="AU1538" s="4"/>
      <c r="AW1538" s="3"/>
      <c r="AZ1538" s="4"/>
      <c r="BB1538" s="3"/>
      <c r="BE1538" s="4"/>
      <c r="BG1538" s="3"/>
      <c r="BJ1538" s="4"/>
      <c r="BL1538" s="3"/>
      <c r="BO1538" s="4"/>
      <c r="BQ1538" s="16"/>
      <c r="BR1538" s="14"/>
      <c r="BS1538" s="14"/>
      <c r="BT1538" s="17"/>
      <c r="BV1538" s="3"/>
      <c r="BY1538" s="4"/>
      <c r="CC1538" s="115"/>
      <c r="CD1538" s="13"/>
      <c r="CE1538" s="33"/>
      <c r="CF1538" s="33"/>
      <c r="CG1538" s="33"/>
      <c r="CH1538" s="33"/>
    </row>
    <row r="1539" spans="2:86" ht="18.600000000000001" customHeight="1" thickBot="1">
      <c r="D1539" s="271" t="s">
        <v>141</v>
      </c>
      <c r="E1539" s="272"/>
      <c r="F1539" s="273" t="s">
        <v>142</v>
      </c>
      <c r="G1539" s="274"/>
      <c r="H1539" s="237"/>
      <c r="I1539" s="271" t="s">
        <v>143</v>
      </c>
      <c r="J1539" s="272"/>
      <c r="K1539" s="273" t="s">
        <v>144</v>
      </c>
      <c r="L1539" s="274"/>
      <c r="N1539" s="262" t="s">
        <v>145</v>
      </c>
      <c r="O1539" s="263"/>
      <c r="P1539" s="264" t="s">
        <v>146</v>
      </c>
      <c r="Q1539" s="265"/>
      <c r="S1539" s="271" t="s">
        <v>147</v>
      </c>
      <c r="T1539" s="272"/>
      <c r="U1539" s="273" t="s">
        <v>148</v>
      </c>
      <c r="V1539" s="274"/>
      <c r="W1539" s="20"/>
      <c r="X1539" s="262" t="s">
        <v>149</v>
      </c>
      <c r="Y1539" s="263"/>
      <c r="Z1539" s="264" t="s">
        <v>150</v>
      </c>
      <c r="AA1539" s="265"/>
      <c r="AB1539" s="20"/>
      <c r="AC1539" s="271" t="s">
        <v>151</v>
      </c>
      <c r="AD1539" s="272"/>
      <c r="AE1539" s="273" t="s">
        <v>152</v>
      </c>
      <c r="AF1539" s="274"/>
      <c r="AG1539" s="20"/>
      <c r="AH1539" s="262" t="s">
        <v>153</v>
      </c>
      <c r="AI1539" s="263"/>
      <c r="AJ1539" s="264" t="s">
        <v>154</v>
      </c>
      <c r="AK1539" s="265"/>
      <c r="AL1539" s="20"/>
      <c r="AM1539" s="271" t="s">
        <v>155</v>
      </c>
      <c r="AN1539" s="272"/>
      <c r="AO1539" s="273" t="s">
        <v>156</v>
      </c>
      <c r="AP1539" s="274"/>
      <c r="AR1539" s="262" t="s">
        <v>157</v>
      </c>
      <c r="AS1539" s="263"/>
      <c r="AT1539" s="264" t="s">
        <v>158</v>
      </c>
      <c r="AU1539" s="265"/>
      <c r="AV1539" s="41"/>
      <c r="AW1539" s="271" t="s">
        <v>159</v>
      </c>
      <c r="AX1539" s="272"/>
      <c r="AY1539" s="273" t="s">
        <v>160</v>
      </c>
      <c r="AZ1539" s="274"/>
      <c r="BA1539" s="20"/>
      <c r="BB1539" s="262" t="s">
        <v>161</v>
      </c>
      <c r="BC1539" s="263"/>
      <c r="BD1539" s="264" t="s">
        <v>162</v>
      </c>
      <c r="BE1539" s="265"/>
      <c r="BF1539" s="41"/>
      <c r="BG1539" s="271" t="s">
        <v>163</v>
      </c>
      <c r="BH1539" s="272"/>
      <c r="BI1539" s="273" t="s">
        <v>164</v>
      </c>
      <c r="BJ1539" s="274"/>
      <c r="BK1539" s="41"/>
      <c r="BL1539" s="262" t="s">
        <v>165</v>
      </c>
      <c r="BM1539" s="263"/>
      <c r="BN1539" s="264" t="s">
        <v>166</v>
      </c>
      <c r="BO1539" s="265"/>
      <c r="BP1539" s="41"/>
      <c r="BQ1539" s="271" t="s">
        <v>167</v>
      </c>
      <c r="BR1539" s="272"/>
      <c r="BS1539" s="273" t="s">
        <v>168</v>
      </c>
      <c r="BT1539" s="274"/>
      <c r="BU1539" s="20"/>
      <c r="BV1539" s="262" t="s">
        <v>169</v>
      </c>
      <c r="BW1539" s="263"/>
      <c r="BX1539" s="264" t="s">
        <v>170</v>
      </c>
      <c r="BY1539" s="265"/>
      <c r="CA1539" s="55" t="s">
        <v>35</v>
      </c>
      <c r="CC1539" s="116" t="s">
        <v>75</v>
      </c>
      <c r="CD1539" s="13"/>
      <c r="CE1539" s="33"/>
      <c r="CF1539" s="33"/>
      <c r="CG1539" s="33"/>
      <c r="CH1539" s="33"/>
    </row>
    <row r="1540" spans="2:86" ht="18.600000000000001" customHeight="1" thickTop="1" thickBot="1">
      <c r="D1540" s="1">
        <v>0</v>
      </c>
      <c r="E1540" s="9">
        <f t="shared" ref="E1540" si="14688">$E$9*$B1537</f>
        <v>5.1779200000000003</v>
      </c>
      <c r="F1540" s="2">
        <v>1</v>
      </c>
      <c r="G1540" s="8">
        <v>0</v>
      </c>
      <c r="I1540" s="1">
        <v>0</v>
      </c>
      <c r="J1540" s="9">
        <v>0</v>
      </c>
      <c r="K1540" s="2">
        <v>1</v>
      </c>
      <c r="L1540" s="8">
        <v>0</v>
      </c>
      <c r="N1540" s="1">
        <f t="shared" ref="N1540" si="14689">D1540*I1537+F1540*I1540-E1540*J1537-G1540*J1540</f>
        <v>0</v>
      </c>
      <c r="O1540" s="9">
        <f t="shared" ref="O1540" si="14690">(D1540*J1537+E1540*I1537+F1540*J1540+G1540*I1540)</f>
        <v>5.1779200000000003</v>
      </c>
      <c r="P1540" s="2">
        <f t="shared" ref="P1540" si="14691">D1540*K1537+F1540*K1540-E1540*L1537-G1540*L1540</f>
        <v>8.8107075222617546</v>
      </c>
      <c r="Q1540" s="8">
        <f t="shared" ref="Q1540" si="14692">(D1540*L1537+E1540*K1537+F1540*L1540+G1540*K1540)</f>
        <v>0</v>
      </c>
      <c r="S1540" s="1">
        <v>0</v>
      </c>
      <c r="T1540" s="9">
        <f t="shared" ref="T1540" si="14693">$T$9*$B1537</f>
        <v>6.6497200000000012</v>
      </c>
      <c r="U1540" s="2">
        <v>1</v>
      </c>
      <c r="V1540" s="8">
        <v>0</v>
      </c>
      <c r="X1540" s="1">
        <f t="shared" ref="X1540" si="14694">N1540*S1537+P1540*S1540-O1540*T1537-Q1540*T1540</f>
        <v>0</v>
      </c>
      <c r="Y1540" s="9">
        <f t="shared" ref="Y1540" si="14695">(N1540*T1537+O1540*S1537+P1540*T1540+Q1540*S1540)</f>
        <v>63.766658024934443</v>
      </c>
      <c r="Z1540" s="2">
        <f t="shared" ref="Z1540" si="14696">N1540*U1537+P1540*U1540-O1540*V1537-Q1540*V1540</f>
        <v>8.8107075222617546</v>
      </c>
      <c r="AA1540" s="8">
        <f t="shared" ref="AA1540" si="14697">(N1540*V1537+O1540*U1537+P1540*V1540+Q1540*U1540)</f>
        <v>0</v>
      </c>
      <c r="AB1540" s="20"/>
      <c r="AC1540" s="1">
        <v>0</v>
      </c>
      <c r="AD1540" s="9">
        <v>0</v>
      </c>
      <c r="AE1540" s="2">
        <v>1</v>
      </c>
      <c r="AF1540" s="8">
        <v>0</v>
      </c>
      <c r="AH1540" s="1">
        <f t="shared" ref="AH1540" si="14698">X1540*AC1537+Z1540*AC1540-Y1540*AD1537-AA1540*AD1540</f>
        <v>0</v>
      </c>
      <c r="AI1540" s="9">
        <f t="shared" ref="AI1540" si="14699">(X1540*AD1537+Y1540*AC1537+Z1540*AD1540+AA1540*AC1540)</f>
        <v>63.766658024934443</v>
      </c>
      <c r="AJ1540" s="2">
        <f t="shared" ref="AJ1540" si="14700">X1540*AE1537+Z1540*AE1540-Y1540*AF1537-AA1540*AF1540</f>
        <v>24.233818529623001</v>
      </c>
      <c r="AK1540" s="8">
        <f t="shared" ref="AK1540" si="14701">(X1540*AF1537+Y1540*AE1537+Z1540*AF1540+AA1540*AE1540)</f>
        <v>0</v>
      </c>
      <c r="AM1540" s="1">
        <v>0</v>
      </c>
      <c r="AN1540" s="9">
        <f t="shared" ref="AN1540" si="14702">$AN$9*$B1537</f>
        <v>5.6223200000000011</v>
      </c>
      <c r="AO1540" s="2">
        <v>1</v>
      </c>
      <c r="AP1540" s="8">
        <v>0</v>
      </c>
      <c r="AR1540" s="1">
        <f t="shared" ref="AR1540" si="14703">AH1540*AM1537+AJ1540*AM1540-AI1540*AN1537-AK1540*AN1540</f>
        <v>0</v>
      </c>
      <c r="AS1540" s="9">
        <f t="shared" ref="AS1540" si="14704">(AH1540*AN1537+AI1540*AM1537+AJ1540*AN1540+AK1540*AM1540)</f>
        <v>200.01694062040445</v>
      </c>
      <c r="AT1540" s="2">
        <f t="shared" ref="AT1540" si="14705">AH1540*AO1537+AJ1540*AO1540-AI1540*AP1537-AK1540*AP1540</f>
        <v>24.233818529623001</v>
      </c>
      <c r="AU1540" s="8">
        <f t="shared" ref="AU1540" si="14706">(AH1540*AP1537+AI1540*AO1537+AJ1540*AP1540+AK1540*AO1540)</f>
        <v>0</v>
      </c>
      <c r="AV1540" s="20"/>
      <c r="AW1540" s="1">
        <v>0</v>
      </c>
      <c r="AX1540" s="9">
        <v>0</v>
      </c>
      <c r="AY1540" s="2">
        <v>1</v>
      </c>
      <c r="AZ1540" s="8">
        <v>0</v>
      </c>
      <c r="BB1540" s="1">
        <f t="shared" ref="BB1540" si="14707">AR1540*AW1537+AT1540*AW1540-AS1540*AX1537-AU1540*AX1540</f>
        <v>0</v>
      </c>
      <c r="BC1540" s="9">
        <f t="shared" ref="BC1540" si="14708">(AR1540*AX1537+AS1540*AW1537+AT1540*AX1540+AU1540*AW1540)</f>
        <v>200.01694062040445</v>
      </c>
      <c r="BD1540" s="2">
        <f t="shared" ref="BD1540" si="14709">AR1540*AY1537+AT1540*AY1540-AS1540*AZ1537-AU1540*AZ1540</f>
        <v>94.42132096351574</v>
      </c>
      <c r="BE1540" s="8">
        <f t="shared" ref="BE1540" si="14710">(AR1540*AZ1537+AS1540*AY1537+AT1540*AZ1540+AU1540*AY1540)</f>
        <v>0</v>
      </c>
      <c r="BG1540" s="1">
        <v>0</v>
      </c>
      <c r="BH1540" s="9">
        <f t="shared" ref="BH1540" si="14711">$BH$9*$B1537</f>
        <v>3.6784000000000003</v>
      </c>
      <c r="BI1540" s="2">
        <v>1</v>
      </c>
      <c r="BJ1540" s="8">
        <v>0</v>
      </c>
      <c r="BK1540" s="20"/>
      <c r="BL1540" s="1">
        <f t="shared" ref="BL1540" si="14712">BB1540*BG1537+BD1540*BG1540-BC1540*BH1537-BE1540*BH1540</f>
        <v>0</v>
      </c>
      <c r="BM1540" s="9">
        <f t="shared" ref="BM1540" si="14713">(BB1540*BH1537+BC1540*BG1537+BD1540*BH1540+BE1540*BG1540)</f>
        <v>547.33632765260086</v>
      </c>
      <c r="BN1540" s="2">
        <f t="shared" ref="BN1540" si="14714">BB1540*BI1537+BD1540*BI1540-BC1540*BJ1537-BE1540*BJ1540</f>
        <v>94.42132096351574</v>
      </c>
      <c r="BO1540" s="8">
        <f t="shared" ref="BO1540" si="14715">(BB1540*BJ1537+BC1540*BI1537+BD1540*BJ1540+BE1540*BI1540)</f>
        <v>0</v>
      </c>
      <c r="BP1540" s="20"/>
      <c r="BQ1540" s="18">
        <f t="shared" ref="BQ1540:BQ1603" si="14716">1/$BR$9</f>
        <v>1</v>
      </c>
      <c r="BR1540" s="25">
        <v>0</v>
      </c>
      <c r="BS1540" s="19">
        <v>1</v>
      </c>
      <c r="BT1540" s="24">
        <v>0</v>
      </c>
      <c r="BV1540" s="1">
        <f t="shared" ref="BV1540" si="14717">BL1540*BQ1537+BN1540*BQ1540-BM1540*BR1537-BO1540*BR1540</f>
        <v>94.42132096351574</v>
      </c>
      <c r="BW1540" s="9">
        <f t="shared" ref="BW1540" si="14718">(BL1540*BR1537+BM1540*BQ1537+BN1540*BR1540+BO1540*BQ1540)</f>
        <v>547.33632765260086</v>
      </c>
      <c r="BX1540" s="2">
        <f t="shared" ref="BX1540" si="14719">BL1540*BS1537+BN1540*BS1540-BM1540*BT1537-BO1540*BT1540</f>
        <v>94.42132096351574</v>
      </c>
      <c r="BY1540" s="8">
        <f t="shared" ref="BY1540" si="14720">(BL1540*BT1537+BM1540*BS1537+BN1540*BT1540+BO1540*BS1540)</f>
        <v>0</v>
      </c>
      <c r="CA1540" s="56">
        <f t="shared" ref="CA1540" si="14721">(180/PI())*ATAN(-1*(BW1537+BW1540)/(BV1537+BV1540))</f>
        <v>-70.424310069810915</v>
      </c>
      <c r="CC1540" s="117">
        <f t="shared" ref="CC1540" si="14722">20*LOG(((1-(10^(CA1537/20)^2)*(1-((1-CC1537)/(1+CC1537))^2))^0.5))</f>
        <v>-2.7447865751154092E-5</v>
      </c>
      <c r="CD1540" s="13"/>
      <c r="CE1540" s="33"/>
      <c r="CF1540" s="33"/>
      <c r="CG1540" s="33"/>
      <c r="CH1540" s="33"/>
    </row>
    <row r="1541" spans="2:86" ht="18.600000000000001" customHeight="1"/>
    <row r="1542" spans="2:86" ht="18.600000000000001" customHeight="1" thickBot="1">
      <c r="E1542" s="6" t="s">
        <v>3</v>
      </c>
      <c r="J1542" s="6" t="s">
        <v>5</v>
      </c>
      <c r="O1542" s="6" t="s">
        <v>10</v>
      </c>
      <c r="T1542" s="6" t="s">
        <v>6</v>
      </c>
      <c r="Y1542" s="6" t="s">
        <v>11</v>
      </c>
      <c r="AD1542" s="6" t="s">
        <v>12</v>
      </c>
      <c r="AI1542" s="6" t="s">
        <v>13</v>
      </c>
      <c r="AN1542" s="6" t="s">
        <v>14</v>
      </c>
      <c r="AS1542" s="6" t="s">
        <v>15</v>
      </c>
      <c r="AX1542" s="6" t="s">
        <v>19</v>
      </c>
      <c r="BC1542" s="6" t="s">
        <v>17</v>
      </c>
      <c r="BH1542" s="6" t="s">
        <v>20</v>
      </c>
      <c r="BM1542" s="6" t="s">
        <v>18</v>
      </c>
      <c r="BQ1542" s="26" t="s">
        <v>16</v>
      </c>
      <c r="BR1542" s="26"/>
      <c r="BS1542" s="21"/>
      <c r="BT1542" s="21"/>
      <c r="BU1542" s="21"/>
      <c r="BV1542" s="21"/>
      <c r="BW1542" s="26" t="s">
        <v>21</v>
      </c>
      <c r="BX1542" s="21"/>
      <c r="BY1542" s="21"/>
    </row>
    <row r="1543" spans="2:86" ht="18.600000000000001" customHeight="1" thickBot="1">
      <c r="B1543" s="11"/>
      <c r="D1543" s="266" t="s">
        <v>113</v>
      </c>
      <c r="E1543" s="267"/>
      <c r="F1543" s="268" t="s">
        <v>114</v>
      </c>
      <c r="G1543" s="269"/>
      <c r="H1543" s="237"/>
      <c r="I1543" s="262" t="s">
        <v>0</v>
      </c>
      <c r="J1543" s="263"/>
      <c r="K1543" s="264" t="s">
        <v>1</v>
      </c>
      <c r="L1543" s="265"/>
      <c r="M1543" s="21"/>
      <c r="N1543" s="262" t="s">
        <v>115</v>
      </c>
      <c r="O1543" s="263"/>
      <c r="P1543" s="264" t="s">
        <v>116</v>
      </c>
      <c r="Q1543" s="265"/>
      <c r="R1543" s="21"/>
      <c r="S1543" s="266" t="s">
        <v>117</v>
      </c>
      <c r="T1543" s="267"/>
      <c r="U1543" s="268" t="s">
        <v>118</v>
      </c>
      <c r="V1543" s="269"/>
      <c r="W1543" s="20"/>
      <c r="X1543" s="262" t="s">
        <v>119</v>
      </c>
      <c r="Y1543" s="263"/>
      <c r="Z1543" s="264" t="s">
        <v>120</v>
      </c>
      <c r="AA1543" s="265"/>
      <c r="AB1543" s="20"/>
      <c r="AC1543" s="262" t="s">
        <v>121</v>
      </c>
      <c r="AD1543" s="263"/>
      <c r="AE1543" s="264" t="s">
        <v>7</v>
      </c>
      <c r="AF1543" s="265"/>
      <c r="AG1543" s="20"/>
      <c r="AH1543" s="262" t="s">
        <v>122</v>
      </c>
      <c r="AI1543" s="263"/>
      <c r="AJ1543" s="264" t="s">
        <v>123</v>
      </c>
      <c r="AK1543" s="265"/>
      <c r="AL1543" s="20"/>
      <c r="AM1543" s="266" t="s">
        <v>124</v>
      </c>
      <c r="AN1543" s="267"/>
      <c r="AO1543" s="268" t="s">
        <v>125</v>
      </c>
      <c r="AP1543" s="269"/>
      <c r="AQ1543" s="21"/>
      <c r="AR1543" s="262" t="s">
        <v>126</v>
      </c>
      <c r="AS1543" s="263"/>
      <c r="AT1543" s="264" t="s">
        <v>2</v>
      </c>
      <c r="AU1543" s="265"/>
      <c r="AV1543" s="41"/>
      <c r="AW1543" s="262" t="s">
        <v>127</v>
      </c>
      <c r="AX1543" s="263"/>
      <c r="AY1543" s="264" t="s">
        <v>128</v>
      </c>
      <c r="AZ1543" s="265"/>
      <c r="BA1543" s="20"/>
      <c r="BB1543" s="262" t="s">
        <v>129</v>
      </c>
      <c r="BC1543" s="263"/>
      <c r="BD1543" s="264" t="s">
        <v>130</v>
      </c>
      <c r="BE1543" s="265"/>
      <c r="BF1543" s="41"/>
      <c r="BG1543" s="266" t="s">
        <v>131</v>
      </c>
      <c r="BH1543" s="267"/>
      <c r="BI1543" s="268" t="s">
        <v>132</v>
      </c>
      <c r="BJ1543" s="269"/>
      <c r="BK1543" s="41"/>
      <c r="BL1543" s="262" t="s">
        <v>133</v>
      </c>
      <c r="BM1543" s="263"/>
      <c r="BN1543" s="264" t="s">
        <v>134</v>
      </c>
      <c r="BO1543" s="265"/>
      <c r="BP1543" s="41"/>
      <c r="BQ1543" s="262" t="s">
        <v>135</v>
      </c>
      <c r="BR1543" s="263"/>
      <c r="BS1543" s="264" t="s">
        <v>136</v>
      </c>
      <c r="BT1543" s="265"/>
      <c r="BU1543" s="20"/>
      <c r="BV1543" s="262" t="s">
        <v>137</v>
      </c>
      <c r="BW1543" s="263"/>
      <c r="BX1543" s="264" t="s">
        <v>138</v>
      </c>
      <c r="BY1543" s="265"/>
      <c r="CA1543" s="27" t="s">
        <v>8</v>
      </c>
      <c r="CC1543" s="113" t="s">
        <v>74</v>
      </c>
      <c r="CD1543" s="13"/>
      <c r="CE1543" s="33"/>
      <c r="CF1543" s="33"/>
      <c r="CG1543" s="33"/>
      <c r="CH1543" s="33"/>
    </row>
    <row r="1544" spans="2:86" ht="18.600000000000001" customHeight="1" thickTop="1" thickBot="1">
      <c r="B1544" s="37">
        <v>4.42</v>
      </c>
      <c r="D1544" s="1">
        <v>1</v>
      </c>
      <c r="E1544" s="7">
        <v>0</v>
      </c>
      <c r="F1544" s="2">
        <v>0</v>
      </c>
      <c r="G1544" s="8">
        <v>0</v>
      </c>
      <c r="I1544" s="1">
        <v>1</v>
      </c>
      <c r="J1544" s="9">
        <v>0</v>
      </c>
      <c r="K1544" s="2">
        <v>0</v>
      </c>
      <c r="L1544" s="8">
        <f t="shared" ref="L1544:L1607" si="14723">IF(0=(1-$J$9*$K$9*$B1544^2),10^18,$B1544*$K$9/(1-$J$9*$K$9*$B1544^2))</f>
        <v>-1.4977578988459432</v>
      </c>
      <c r="N1544" s="1">
        <f t="shared" ref="N1544" si="14724">D1544*I1544+F1544*I1547-E1544*J1544-G1544*J1547</f>
        <v>1</v>
      </c>
      <c r="O1544" s="9">
        <f t="shared" ref="O1544" si="14725">(D1544*J1544+E1544*I1544+F1544*J1547+G1544*I1547)</f>
        <v>0</v>
      </c>
      <c r="P1544" s="2">
        <f t="shared" ref="P1544" si="14726">D1544*K1544+F1544*K1547-E1544*L1544-G1544*L1547</f>
        <v>0</v>
      </c>
      <c r="Q1544" s="8">
        <f t="shared" ref="Q1544" si="14727">(D1544*L1544+E1544*K1544+F1544*L1547+G1544*K1547)</f>
        <v>-1.4977578988459432</v>
      </c>
      <c r="S1544" s="1">
        <v>1</v>
      </c>
      <c r="T1544" s="7">
        <v>0</v>
      </c>
      <c r="U1544" s="2">
        <v>0</v>
      </c>
      <c r="V1544" s="8">
        <v>0</v>
      </c>
      <c r="X1544" s="1">
        <f t="shared" ref="X1544" si="14728">N1544*S1544+P1544*S1547-O1544*T1544-Q1544*T1547</f>
        <v>11.004941885364364</v>
      </c>
      <c r="Y1544" s="9">
        <f t="shared" ref="Y1544" si="14729">(N1544*T1544+O1544*S1544+P1544*T1547+Q1544*S1547)</f>
        <v>0</v>
      </c>
      <c r="Z1544" s="2">
        <f t="shared" ref="Z1544" si="14730">N1544*U1544+P1544*U1547-O1544*V1544-Q1544*V1547</f>
        <v>0</v>
      </c>
      <c r="AA1544" s="8">
        <f t="shared" ref="AA1544" si="14731">(N1544*V1544+O1544*U1544+P1544*V1547+Q1544*U1547)</f>
        <v>-1.4977578988459432</v>
      </c>
      <c r="AB1544" s="20"/>
      <c r="AC1544" s="1">
        <v>1</v>
      </c>
      <c r="AD1544" s="9">
        <v>0</v>
      </c>
      <c r="AE1544" s="2">
        <v>0</v>
      </c>
      <c r="AF1544" s="8">
        <f t="shared" ref="AF1544:AF1607" si="14732">IF(0=(1-$AE$9*$AD$9*$B1544^2),10^18,$B1544*$AE$9/(1-$AE$9*$AD$9*$B1544^2))</f>
        <v>-0.24060857730106022</v>
      </c>
      <c r="AH1544" s="1">
        <f t="shared" ref="AH1544" si="14733">X1544*AC1544+Z1544*AC1547-Y1544*AD1544-AA1544*AD1547</f>
        <v>11.004941885364364</v>
      </c>
      <c r="AI1544" s="9">
        <f t="shared" ref="AI1544" si="14734">(X1544*AD1544+Y1544*AC1544+Z1544*AD1547+AA1544*AC1547)</f>
        <v>0</v>
      </c>
      <c r="AJ1544" s="2">
        <f t="shared" ref="AJ1544" si="14735">X1544*AE1544+Z1544*AE1547-Y1544*AF1544-AA1544*AF1547</f>
        <v>0</v>
      </c>
      <c r="AK1544" s="8">
        <f t="shared" ref="AK1544" si="14736">(X1544*AF1544+Y1544*AE1544+Z1544*AF1547+AA1544*AE1547)</f>
        <v>-4.1456413091643105</v>
      </c>
      <c r="AM1544" s="1">
        <v>1</v>
      </c>
      <c r="AN1544" s="7">
        <v>0</v>
      </c>
      <c r="AO1544" s="2">
        <v>0</v>
      </c>
      <c r="AP1544" s="8">
        <v>0</v>
      </c>
      <c r="AR1544" s="1">
        <f t="shared" ref="AR1544" si="14737">AH1544*AM1544+AJ1544*AM1547-AI1544*AN1544-AK1544*AN1547</f>
        <v>34.419009940002056</v>
      </c>
      <c r="AS1544" s="9">
        <f t="shared" ref="AS1544" si="14738">(AH1544*AN1544+AI1544*AM1544+AJ1544*AN1547+AK1544*AM1547)</f>
        <v>0</v>
      </c>
      <c r="AT1544" s="2">
        <f t="shared" ref="AT1544" si="14739">AH1544*AO1544+AJ1544*AO1547-AI1544*AP1544-AK1544*AP1547</f>
        <v>0</v>
      </c>
      <c r="AU1544" s="8">
        <f t="shared" ref="AU1544" si="14740">(AH1544*AP1544+AI1544*AO1544+AJ1544*AP1547+AK1544*AO1547)</f>
        <v>-4.1456413091643105</v>
      </c>
      <c r="AV1544" s="20"/>
      <c r="AW1544" s="1">
        <v>1</v>
      </c>
      <c r="AX1544" s="9">
        <v>0</v>
      </c>
      <c r="AY1544" s="2">
        <v>0</v>
      </c>
      <c r="AZ1544" s="8">
        <f t="shared" ref="AZ1544:AZ1607" si="14741">IF(0=(1-$AX$9*$AY$9*$B1544^2),10^18,$B1544*$AY$9/(1-$AX$9*$AY$9*$B1544^2))</f>
        <v>-0.34900648670042744</v>
      </c>
      <c r="BB1544" s="1">
        <f t="shared" ref="BB1544" si="14742">AR1544*AW1544+AT1544*AW1547-AS1544*AX1544-AU1544*AX1547</f>
        <v>34.419009940002056</v>
      </c>
      <c r="BC1544" s="9">
        <f t="shared" ref="BC1544" si="14743">(AR1544*AX1544+AS1544*AW1544+AT1544*AX1547+AU1544*AW1547)</f>
        <v>0</v>
      </c>
      <c r="BD1544" s="2">
        <f t="shared" ref="BD1544" si="14744">AR1544*AY1544+AT1544*AY1547-AS1544*AZ1544-AU1544*AZ1547</f>
        <v>0</v>
      </c>
      <c r="BE1544" s="8">
        <f t="shared" ref="BE1544" si="14745">(AR1544*AZ1544+AS1544*AY1544+AT1544*AZ1547+AU1544*AY1547)</f>
        <v>-16.158099044031516</v>
      </c>
      <c r="BG1544" s="1">
        <v>1</v>
      </c>
      <c r="BH1544" s="7">
        <v>0</v>
      </c>
      <c r="BI1544" s="2">
        <v>0</v>
      </c>
      <c r="BJ1544" s="8">
        <v>0</v>
      </c>
      <c r="BK1544" s="20"/>
      <c r="BL1544" s="1">
        <f t="shared" ref="BL1544" si="14746">BB1544*BG1544+BD1544*BG1547-BC1544*BH1544-BE1544*BH1547</f>
        <v>94.12512487958378</v>
      </c>
      <c r="BM1544" s="9">
        <f t="shared" ref="BM1544" si="14747">(BB1544*BH1544+BC1544*BG1544+BD1544*BH1547+BE1544*BG1547)</f>
        <v>0</v>
      </c>
      <c r="BN1544" s="2">
        <f t="shared" ref="BN1544" si="14748">BB1544*BI1544+BD1544*BI1547-BC1544*BJ1544-BE1544*BJ1547</f>
        <v>0</v>
      </c>
      <c r="BO1544" s="8">
        <f t="shared" ref="BO1544" si="14749">(BB1544*BJ1544+BC1544*BI1544+BD1544*BJ1547+BE1544*BI1547)</f>
        <v>-16.158099044031516</v>
      </c>
      <c r="BP1544" s="20"/>
      <c r="BQ1544" s="16">
        <v>1</v>
      </c>
      <c r="BR1544" s="23">
        <v>0</v>
      </c>
      <c r="BS1544" s="14">
        <v>0</v>
      </c>
      <c r="BT1544" s="22">
        <v>0</v>
      </c>
      <c r="BV1544" s="1">
        <f t="shared" ref="BV1544" si="14750">BL1544*BQ1544+BN1544*BQ1547-BM1544*BR1544-BO1544*BR1547</f>
        <v>94.12512487958378</v>
      </c>
      <c r="BW1544" s="9">
        <f t="shared" ref="BW1544" si="14751">(BL1544*BR1544+BM1544*BQ1544+BN1544*BR1547+BO1544*BQ1547)</f>
        <v>-16.158099044031516</v>
      </c>
      <c r="BX1544" s="2">
        <f t="shared" ref="BX1544" si="14752">BL1544*BS1544+BN1544*BS1547-BM1544*BT1544-BO1544*BT1547</f>
        <v>0</v>
      </c>
      <c r="BY1544" s="8">
        <f t="shared" ref="BY1544" si="14753">(BL1544*BT1544+BM1544*BS1544+BN1544*BT1547+BO1544*BS1547)</f>
        <v>-16.158099044031516</v>
      </c>
      <c r="CA1544" s="28">
        <f t="shared" ref="CA1544" si="14754">20*LOG(((1+$BR$9)/$BR$9)/((BV1544+BV1547)^2+(BW1544+BW1547)^2)^0.5)</f>
        <v>-49.011042636214803</v>
      </c>
      <c r="CC1544" s="114">
        <f t="shared" ref="CC1544" si="14755">((BV1544^2+BW1544^2)^0.5)/((BV1547^2+BW1547^2)^0.5)</f>
        <v>0.17168793051407771</v>
      </c>
      <c r="CD1544" s="13"/>
      <c r="CE1544" s="33"/>
      <c r="CF1544" s="33"/>
      <c r="CG1544" s="33"/>
      <c r="CH1544" s="33"/>
    </row>
    <row r="1545" spans="2:86" ht="18.600000000000001" customHeight="1" thickBot="1">
      <c r="D1545" s="3"/>
      <c r="G1545" s="4"/>
      <c r="I1545" s="3"/>
      <c r="L1545" s="4"/>
      <c r="N1545" s="3"/>
      <c r="Q1545" s="4"/>
      <c r="S1545" s="3"/>
      <c r="V1545" s="4"/>
      <c r="X1545" s="3"/>
      <c r="AA1545" s="4"/>
      <c r="AC1545" s="3"/>
      <c r="AF1545" s="4"/>
      <c r="AH1545" s="3"/>
      <c r="AK1545" s="4"/>
      <c r="AM1545" s="3"/>
      <c r="AP1545" s="4"/>
      <c r="AR1545" s="3"/>
      <c r="AU1545" s="4"/>
      <c r="AW1545" s="3"/>
      <c r="AZ1545" s="4"/>
      <c r="BB1545" s="3"/>
      <c r="BE1545" s="4"/>
      <c r="BG1545" s="3"/>
      <c r="BJ1545" s="4"/>
      <c r="BL1545" s="3"/>
      <c r="BO1545" s="4"/>
      <c r="BQ1545" s="16"/>
      <c r="BR1545" s="14"/>
      <c r="BS1545" s="14"/>
      <c r="BT1545" s="17"/>
      <c r="BV1545" s="3"/>
      <c r="BY1545" s="4"/>
      <c r="CC1545" s="115"/>
      <c r="CD1545" s="13"/>
      <c r="CE1545" s="33"/>
      <c r="CF1545" s="33"/>
      <c r="CG1545" s="33"/>
      <c r="CH1545" s="33"/>
    </row>
    <row r="1546" spans="2:86" ht="18.600000000000001" customHeight="1" thickBot="1">
      <c r="D1546" s="271" t="s">
        <v>141</v>
      </c>
      <c r="E1546" s="272"/>
      <c r="F1546" s="273" t="s">
        <v>142</v>
      </c>
      <c r="G1546" s="274"/>
      <c r="H1546" s="237"/>
      <c r="I1546" s="271" t="s">
        <v>143</v>
      </c>
      <c r="J1546" s="272"/>
      <c r="K1546" s="273" t="s">
        <v>144</v>
      </c>
      <c r="L1546" s="274"/>
      <c r="N1546" s="262" t="s">
        <v>145</v>
      </c>
      <c r="O1546" s="263"/>
      <c r="P1546" s="264" t="s">
        <v>146</v>
      </c>
      <c r="Q1546" s="265"/>
      <c r="S1546" s="271" t="s">
        <v>147</v>
      </c>
      <c r="T1546" s="272"/>
      <c r="U1546" s="273" t="s">
        <v>148</v>
      </c>
      <c r="V1546" s="274"/>
      <c r="W1546" s="20"/>
      <c r="X1546" s="262" t="s">
        <v>149</v>
      </c>
      <c r="Y1546" s="263"/>
      <c r="Z1546" s="264" t="s">
        <v>150</v>
      </c>
      <c r="AA1546" s="265"/>
      <c r="AB1546" s="20"/>
      <c r="AC1546" s="271" t="s">
        <v>151</v>
      </c>
      <c r="AD1546" s="272"/>
      <c r="AE1546" s="273" t="s">
        <v>152</v>
      </c>
      <c r="AF1546" s="274"/>
      <c r="AG1546" s="20"/>
      <c r="AH1546" s="262" t="s">
        <v>153</v>
      </c>
      <c r="AI1546" s="263"/>
      <c r="AJ1546" s="264" t="s">
        <v>154</v>
      </c>
      <c r="AK1546" s="265"/>
      <c r="AL1546" s="20"/>
      <c r="AM1546" s="271" t="s">
        <v>155</v>
      </c>
      <c r="AN1546" s="272"/>
      <c r="AO1546" s="273" t="s">
        <v>156</v>
      </c>
      <c r="AP1546" s="274"/>
      <c r="AR1546" s="262" t="s">
        <v>157</v>
      </c>
      <c r="AS1546" s="263"/>
      <c r="AT1546" s="264" t="s">
        <v>158</v>
      </c>
      <c r="AU1546" s="265"/>
      <c r="AV1546" s="41"/>
      <c r="AW1546" s="271" t="s">
        <v>159</v>
      </c>
      <c r="AX1546" s="272"/>
      <c r="AY1546" s="273" t="s">
        <v>160</v>
      </c>
      <c r="AZ1546" s="274"/>
      <c r="BA1546" s="20"/>
      <c r="BB1546" s="262" t="s">
        <v>161</v>
      </c>
      <c r="BC1546" s="263"/>
      <c r="BD1546" s="264" t="s">
        <v>162</v>
      </c>
      <c r="BE1546" s="265"/>
      <c r="BF1546" s="41"/>
      <c r="BG1546" s="271" t="s">
        <v>163</v>
      </c>
      <c r="BH1546" s="272"/>
      <c r="BI1546" s="273" t="s">
        <v>164</v>
      </c>
      <c r="BJ1546" s="274"/>
      <c r="BK1546" s="41"/>
      <c r="BL1546" s="262" t="s">
        <v>165</v>
      </c>
      <c r="BM1546" s="263"/>
      <c r="BN1546" s="264" t="s">
        <v>166</v>
      </c>
      <c r="BO1546" s="265"/>
      <c r="BP1546" s="41"/>
      <c r="BQ1546" s="271" t="s">
        <v>167</v>
      </c>
      <c r="BR1546" s="272"/>
      <c r="BS1546" s="273" t="s">
        <v>168</v>
      </c>
      <c r="BT1546" s="274"/>
      <c r="BU1546" s="20"/>
      <c r="BV1546" s="262" t="s">
        <v>169</v>
      </c>
      <c r="BW1546" s="263"/>
      <c r="BX1546" s="264" t="s">
        <v>170</v>
      </c>
      <c r="BY1546" s="265"/>
      <c r="CA1546" s="55" t="s">
        <v>35</v>
      </c>
      <c r="CC1546" s="116" t="s">
        <v>75</v>
      </c>
      <c r="CD1546" s="13"/>
      <c r="CE1546" s="33"/>
      <c r="CF1546" s="33"/>
      <c r="CG1546" s="33"/>
      <c r="CH1546" s="33"/>
    </row>
    <row r="1547" spans="2:86" ht="18.600000000000001" customHeight="1" thickTop="1" thickBot="1">
      <c r="D1547" s="1">
        <v>0</v>
      </c>
      <c r="E1547" s="9">
        <f t="shared" ref="E1547" si="14756">$E$9*$B1544</f>
        <v>5.2014560000000003</v>
      </c>
      <c r="F1547" s="2">
        <v>1</v>
      </c>
      <c r="G1547" s="8">
        <v>0</v>
      </c>
      <c r="I1547" s="1">
        <v>0</v>
      </c>
      <c r="J1547" s="9">
        <v>0</v>
      </c>
      <c r="K1547" s="2">
        <v>1</v>
      </c>
      <c r="L1547" s="8">
        <v>0</v>
      </c>
      <c r="N1547" s="1">
        <f t="shared" ref="N1547" si="14757">D1547*I1544+F1547*I1547-E1547*J1544-G1547*J1547</f>
        <v>0</v>
      </c>
      <c r="O1547" s="9">
        <f t="shared" ref="O1547" si="14758">(D1547*J1544+E1547*I1544+F1547*J1547+G1547*I1547)</f>
        <v>5.2014560000000003</v>
      </c>
      <c r="P1547" s="2">
        <f t="shared" ref="P1547" si="14759">D1547*K1544+F1547*K1547-E1547*L1544-G1547*L1547</f>
        <v>8.7905218094996247</v>
      </c>
      <c r="Q1547" s="8">
        <f t="shared" ref="Q1547" si="14760">(D1547*L1544+E1547*K1544+F1547*L1547+G1547*K1547)</f>
        <v>0</v>
      </c>
      <c r="S1547" s="1">
        <v>0</v>
      </c>
      <c r="T1547" s="9">
        <f t="shared" ref="T1547" si="14761">$T$9*$B1544</f>
        <v>6.6799460000000002</v>
      </c>
      <c r="U1547" s="2">
        <v>1</v>
      </c>
      <c r="V1547" s="8">
        <v>0</v>
      </c>
      <c r="X1547" s="1">
        <f t="shared" ref="X1547" si="14762">N1547*S1544+P1547*S1547-O1547*T1544-Q1547*T1547</f>
        <v>0</v>
      </c>
      <c r="Y1547" s="9">
        <f t="shared" ref="Y1547" si="14763">(N1547*T1544+O1547*S1544+P1547*T1547+Q1547*S1547)</f>
        <v>63.921666999279779</v>
      </c>
      <c r="Z1547" s="2">
        <f t="shared" ref="Z1547" si="14764">N1547*U1544+P1547*U1547-O1547*V1544-Q1547*V1547</f>
        <v>8.7905218094996247</v>
      </c>
      <c r="AA1547" s="8">
        <f t="shared" ref="AA1547" si="14765">(N1547*V1544+O1547*U1544+P1547*V1547+Q1547*U1547)</f>
        <v>0</v>
      </c>
      <c r="AB1547" s="20"/>
      <c r="AC1547" s="1">
        <v>0</v>
      </c>
      <c r="AD1547" s="9">
        <v>0</v>
      </c>
      <c r="AE1547" s="2">
        <v>1</v>
      </c>
      <c r="AF1547" s="8">
        <v>0</v>
      </c>
      <c r="AH1547" s="1">
        <f t="shared" ref="AH1547" si="14766">X1547*AC1544+Z1547*AC1547-Y1547*AD1544-AA1547*AD1547</f>
        <v>0</v>
      </c>
      <c r="AI1547" s="9">
        <f t="shared" ref="AI1547" si="14767">(X1547*AD1544+Y1547*AC1544+Z1547*AD1547+AA1547*AC1547)</f>
        <v>63.921666999279779</v>
      </c>
      <c r="AJ1547" s="2">
        <f t="shared" ref="AJ1547" si="14768">X1547*AE1544+Z1547*AE1547-Y1547*AF1544-AA1547*AF1547</f>
        <v>24.170623164908463</v>
      </c>
      <c r="AK1547" s="8">
        <f t="shared" ref="AK1547" si="14769">(X1547*AF1544+Y1547*AE1544+Z1547*AF1547+AA1547*AE1547)</f>
        <v>0</v>
      </c>
      <c r="AM1547" s="1">
        <v>0</v>
      </c>
      <c r="AN1547" s="9">
        <f t="shared" ref="AN1547" si="14770">$AN$9*$B1544</f>
        <v>5.6478760000000001</v>
      </c>
      <c r="AO1547" s="2">
        <v>1</v>
      </c>
      <c r="AP1547" s="8">
        <v>0</v>
      </c>
      <c r="AR1547" s="1">
        <f t="shared" ref="AR1547" si="14771">AH1547*AM1544+AJ1547*AM1547-AI1547*AN1544-AK1547*AN1547</f>
        <v>0</v>
      </c>
      <c r="AS1547" s="9">
        <f t="shared" ref="AS1547" si="14772">(AH1547*AN1544+AI1547*AM1544+AJ1547*AN1547+AK1547*AM1547)</f>
        <v>200.43434947741034</v>
      </c>
      <c r="AT1547" s="2">
        <f t="shared" ref="AT1547" si="14773">AH1547*AO1544+AJ1547*AO1547-AI1547*AP1544-AK1547*AP1547</f>
        <v>24.170623164908463</v>
      </c>
      <c r="AU1547" s="8">
        <f t="shared" ref="AU1547" si="14774">(AH1547*AP1544+AI1547*AO1544+AJ1547*AP1547+AK1547*AO1547)</f>
        <v>0</v>
      </c>
      <c r="AV1547" s="20"/>
      <c r="AW1547" s="1">
        <v>0</v>
      </c>
      <c r="AX1547" s="9">
        <v>0</v>
      </c>
      <c r="AY1547" s="2">
        <v>1</v>
      </c>
      <c r="AZ1547" s="8">
        <v>0</v>
      </c>
      <c r="BB1547" s="1">
        <f t="shared" ref="BB1547" si="14775">AR1547*AW1544+AT1547*AW1547-AS1547*AX1544-AU1547*AX1547</f>
        <v>0</v>
      </c>
      <c r="BC1547" s="9">
        <f t="shared" ref="BC1547" si="14776">(AR1547*AX1544+AS1547*AW1544+AT1547*AX1547+AU1547*AW1547)</f>
        <v>200.43434947741034</v>
      </c>
      <c r="BD1547" s="2">
        <f t="shared" ref="BD1547" si="14777">AR1547*AY1544+AT1547*AY1547-AS1547*AZ1544-AU1547*AZ1547</f>
        <v>94.1235112901051</v>
      </c>
      <c r="BE1547" s="8">
        <f t="shared" ref="BE1547" si="14778">(AR1547*AZ1544+AS1547*AY1544+AT1547*AZ1547+AU1547*AY1547)</f>
        <v>0</v>
      </c>
      <c r="BG1547" s="1">
        <v>0</v>
      </c>
      <c r="BH1547" s="9">
        <f t="shared" ref="BH1547" si="14779">$BH$9*$B1544</f>
        <v>3.6951199999999997</v>
      </c>
      <c r="BI1547" s="2">
        <v>1</v>
      </c>
      <c r="BJ1547" s="8">
        <v>0</v>
      </c>
      <c r="BK1547" s="20"/>
      <c r="BL1547" s="1">
        <f t="shared" ref="BL1547" si="14780">BB1547*BG1544+BD1547*BG1547-BC1547*BH1544-BE1547*BH1547</f>
        <v>0</v>
      </c>
      <c r="BM1547" s="9">
        <f t="shared" ref="BM1547" si="14781">(BB1547*BH1544+BC1547*BG1544+BD1547*BH1547+BE1547*BG1547)</f>
        <v>548.23201851570343</v>
      </c>
      <c r="BN1547" s="2">
        <f t="shared" ref="BN1547" si="14782">BB1547*BI1544+BD1547*BI1547-BC1547*BJ1544-BE1547*BJ1547</f>
        <v>94.1235112901051</v>
      </c>
      <c r="BO1547" s="8">
        <f t="shared" ref="BO1547" si="14783">(BB1547*BJ1544+BC1547*BI1544+BD1547*BJ1547+BE1547*BI1547)</f>
        <v>0</v>
      </c>
      <c r="BP1547" s="20"/>
      <c r="BQ1547" s="18">
        <f t="shared" ref="BQ1547:BQ1610" si="14784">1/$BR$9</f>
        <v>1</v>
      </c>
      <c r="BR1547" s="25">
        <v>0</v>
      </c>
      <c r="BS1547" s="19">
        <v>1</v>
      </c>
      <c r="BT1547" s="24">
        <v>0</v>
      </c>
      <c r="BV1547" s="1">
        <f t="shared" ref="BV1547" si="14785">BL1547*BQ1544+BN1547*BQ1547-BM1547*BR1544-BO1547*BR1547</f>
        <v>94.1235112901051</v>
      </c>
      <c r="BW1547" s="9">
        <f t="shared" ref="BW1547" si="14786">(BL1547*BR1544+BM1547*BQ1544+BN1547*BR1547+BO1547*BQ1547)</f>
        <v>548.23201851570343</v>
      </c>
      <c r="BX1547" s="2">
        <f t="shared" ref="BX1547" si="14787">BL1547*BS1544+BN1547*BS1547-BM1547*BT1544-BO1547*BT1547</f>
        <v>94.1235112901051</v>
      </c>
      <c r="BY1547" s="8">
        <f t="shared" ref="BY1547" si="14788">(BL1547*BT1544+BM1547*BS1544+BN1547*BT1547+BO1547*BS1547)</f>
        <v>0</v>
      </c>
      <c r="CA1547" s="56">
        <f t="shared" ref="CA1547" si="14789">(180/PI())*ATAN(-1*(BW1544+BW1547)/(BV1544+BV1547))</f>
        <v>-70.516136074277284</v>
      </c>
      <c r="CC1547" s="117">
        <f t="shared" ref="CC1547" si="14790">20*LOG(((1-(10^(CA1544/20)^2)*(1-((1-CC1544)/(1+CC1544))^2))^0.5))</f>
        <v>-2.7280809705462076E-5</v>
      </c>
      <c r="CD1547" s="13"/>
      <c r="CE1547" s="33"/>
      <c r="CF1547" s="33"/>
      <c r="CG1547" s="33"/>
      <c r="CH1547" s="33"/>
    </row>
    <row r="1548" spans="2:86" ht="18.600000000000001" customHeight="1"/>
    <row r="1549" spans="2:86" ht="18.600000000000001" customHeight="1" thickBot="1">
      <c r="E1549" s="6" t="s">
        <v>3</v>
      </c>
      <c r="J1549" s="6" t="s">
        <v>5</v>
      </c>
      <c r="O1549" s="6" t="s">
        <v>10</v>
      </c>
      <c r="T1549" s="6" t="s">
        <v>6</v>
      </c>
      <c r="Y1549" s="6" t="s">
        <v>11</v>
      </c>
      <c r="AD1549" s="6" t="s">
        <v>12</v>
      </c>
      <c r="AI1549" s="6" t="s">
        <v>13</v>
      </c>
      <c r="AN1549" s="6" t="s">
        <v>14</v>
      </c>
      <c r="AS1549" s="6" t="s">
        <v>15</v>
      </c>
      <c r="AX1549" s="6" t="s">
        <v>19</v>
      </c>
      <c r="BC1549" s="6" t="s">
        <v>17</v>
      </c>
      <c r="BH1549" s="6" t="s">
        <v>20</v>
      </c>
      <c r="BM1549" s="6" t="s">
        <v>18</v>
      </c>
      <c r="BQ1549" s="26" t="s">
        <v>16</v>
      </c>
      <c r="BR1549" s="26"/>
      <c r="BS1549" s="21"/>
      <c r="BT1549" s="21"/>
      <c r="BU1549" s="21"/>
      <c r="BV1549" s="21"/>
      <c r="BW1549" s="26" t="s">
        <v>21</v>
      </c>
      <c r="BX1549" s="21"/>
      <c r="BY1549" s="21"/>
    </row>
    <row r="1550" spans="2:86" ht="18.600000000000001" customHeight="1" thickBot="1">
      <c r="B1550" s="11"/>
      <c r="D1550" s="266" t="s">
        <v>113</v>
      </c>
      <c r="E1550" s="267"/>
      <c r="F1550" s="268" t="s">
        <v>114</v>
      </c>
      <c r="G1550" s="269"/>
      <c r="H1550" s="237"/>
      <c r="I1550" s="262" t="s">
        <v>0</v>
      </c>
      <c r="J1550" s="263"/>
      <c r="K1550" s="264" t="s">
        <v>1</v>
      </c>
      <c r="L1550" s="265"/>
      <c r="M1550" s="21"/>
      <c r="N1550" s="262" t="s">
        <v>115</v>
      </c>
      <c r="O1550" s="263"/>
      <c r="P1550" s="264" t="s">
        <v>116</v>
      </c>
      <c r="Q1550" s="265"/>
      <c r="R1550" s="21"/>
      <c r="S1550" s="266" t="s">
        <v>117</v>
      </c>
      <c r="T1550" s="267"/>
      <c r="U1550" s="268" t="s">
        <v>118</v>
      </c>
      <c r="V1550" s="269"/>
      <c r="W1550" s="20"/>
      <c r="X1550" s="262" t="s">
        <v>119</v>
      </c>
      <c r="Y1550" s="263"/>
      <c r="Z1550" s="264" t="s">
        <v>120</v>
      </c>
      <c r="AA1550" s="265"/>
      <c r="AB1550" s="20"/>
      <c r="AC1550" s="262" t="s">
        <v>121</v>
      </c>
      <c r="AD1550" s="263"/>
      <c r="AE1550" s="264" t="s">
        <v>7</v>
      </c>
      <c r="AF1550" s="265"/>
      <c r="AG1550" s="20"/>
      <c r="AH1550" s="262" t="s">
        <v>122</v>
      </c>
      <c r="AI1550" s="263"/>
      <c r="AJ1550" s="264" t="s">
        <v>123</v>
      </c>
      <c r="AK1550" s="265"/>
      <c r="AL1550" s="20"/>
      <c r="AM1550" s="266" t="s">
        <v>124</v>
      </c>
      <c r="AN1550" s="267"/>
      <c r="AO1550" s="268" t="s">
        <v>125</v>
      </c>
      <c r="AP1550" s="269"/>
      <c r="AQ1550" s="21"/>
      <c r="AR1550" s="262" t="s">
        <v>126</v>
      </c>
      <c r="AS1550" s="263"/>
      <c r="AT1550" s="264" t="s">
        <v>2</v>
      </c>
      <c r="AU1550" s="265"/>
      <c r="AV1550" s="41"/>
      <c r="AW1550" s="262" t="s">
        <v>127</v>
      </c>
      <c r="AX1550" s="263"/>
      <c r="AY1550" s="264" t="s">
        <v>128</v>
      </c>
      <c r="AZ1550" s="265"/>
      <c r="BA1550" s="20"/>
      <c r="BB1550" s="262" t="s">
        <v>129</v>
      </c>
      <c r="BC1550" s="263"/>
      <c r="BD1550" s="264" t="s">
        <v>130</v>
      </c>
      <c r="BE1550" s="265"/>
      <c r="BF1550" s="41"/>
      <c r="BG1550" s="266" t="s">
        <v>131</v>
      </c>
      <c r="BH1550" s="267"/>
      <c r="BI1550" s="268" t="s">
        <v>132</v>
      </c>
      <c r="BJ1550" s="269"/>
      <c r="BK1550" s="41"/>
      <c r="BL1550" s="262" t="s">
        <v>133</v>
      </c>
      <c r="BM1550" s="263"/>
      <c r="BN1550" s="264" t="s">
        <v>134</v>
      </c>
      <c r="BO1550" s="265"/>
      <c r="BP1550" s="41"/>
      <c r="BQ1550" s="262" t="s">
        <v>135</v>
      </c>
      <c r="BR1550" s="263"/>
      <c r="BS1550" s="264" t="s">
        <v>136</v>
      </c>
      <c r="BT1550" s="265"/>
      <c r="BU1550" s="20"/>
      <c r="BV1550" s="262" t="s">
        <v>137</v>
      </c>
      <c r="BW1550" s="263"/>
      <c r="BX1550" s="264" t="s">
        <v>138</v>
      </c>
      <c r="BY1550" s="265"/>
      <c r="CA1550" s="27" t="s">
        <v>8</v>
      </c>
      <c r="CC1550" s="113" t="s">
        <v>74</v>
      </c>
      <c r="CD1550" s="13"/>
      <c r="CE1550" s="33"/>
      <c r="CF1550" s="33"/>
      <c r="CG1550" s="33"/>
      <c r="CH1550" s="33"/>
    </row>
    <row r="1551" spans="2:86" ht="18.600000000000001" customHeight="1" thickTop="1" thickBot="1">
      <c r="B1551" s="37">
        <v>4.4400000000000004</v>
      </c>
      <c r="D1551" s="1">
        <v>1</v>
      </c>
      <c r="E1551" s="7">
        <v>0</v>
      </c>
      <c r="F1551" s="2">
        <v>0</v>
      </c>
      <c r="G1551" s="8">
        <v>0</v>
      </c>
      <c r="I1551" s="1">
        <v>1</v>
      </c>
      <c r="J1551" s="9">
        <v>0</v>
      </c>
      <c r="K1551" s="2">
        <v>0</v>
      </c>
      <c r="L1551" s="8">
        <f t="shared" ref="L1551:L1614" si="14791">IF(0=(1-$J$9*$K$9*$B1551^2),10^18,$B1551*$K$9/(1-$J$9*$K$9*$B1551^2))</f>
        <v>-1.4872195470635525</v>
      </c>
      <c r="N1551" s="1">
        <f t="shared" ref="N1551" si="14792">D1551*I1551+F1551*I1554-E1551*J1551-G1551*J1554</f>
        <v>1</v>
      </c>
      <c r="O1551" s="9">
        <f t="shared" ref="O1551" si="14793">(D1551*J1551+E1551*I1551+F1551*J1554+G1551*I1554)</f>
        <v>0</v>
      </c>
      <c r="P1551" s="2">
        <f t="shared" ref="P1551" si="14794">D1551*K1551+F1551*K1554-E1551*L1551-G1551*L1554</f>
        <v>0</v>
      </c>
      <c r="Q1551" s="8">
        <f t="shared" ref="Q1551" si="14795">(D1551*L1551+E1551*K1551+F1551*L1554+G1551*K1554)</f>
        <v>-1.4872195470635525</v>
      </c>
      <c r="S1551" s="1">
        <v>1</v>
      </c>
      <c r="T1551" s="7">
        <v>0</v>
      </c>
      <c r="U1551" s="2">
        <v>0</v>
      </c>
      <c r="V1551" s="8">
        <v>0</v>
      </c>
      <c r="X1551" s="1">
        <f t="shared" ref="X1551" si="14796">N1551*S1551+P1551*S1554-O1551*T1551-Q1551*T1554</f>
        <v>10.979498962558534</v>
      </c>
      <c r="Y1551" s="9">
        <f t="shared" ref="Y1551" si="14797">(N1551*T1551+O1551*S1551+P1551*T1554+Q1551*S1554)</f>
        <v>0</v>
      </c>
      <c r="Z1551" s="2">
        <f t="shared" ref="Z1551" si="14798">N1551*U1551+P1551*U1554-O1551*V1551-Q1551*V1554</f>
        <v>0</v>
      </c>
      <c r="AA1551" s="8">
        <f t="shared" ref="AA1551" si="14799">(N1551*V1551+O1551*U1551+P1551*V1554+Q1551*U1554)</f>
        <v>-1.4872195470635525</v>
      </c>
      <c r="AB1551" s="20"/>
      <c r="AC1551" s="1">
        <v>1</v>
      </c>
      <c r="AD1551" s="9">
        <v>0</v>
      </c>
      <c r="AE1551" s="2">
        <v>0</v>
      </c>
      <c r="AF1551" s="8">
        <f t="shared" ref="AF1551:AF1614" si="14800">IF(0=(1-$AE$9*$AD$9*$B1551^2),10^18,$B1551*$AE$9/(1-$AE$9*$AD$9*$B1551^2))</f>
        <v>-0.23936298225523708</v>
      </c>
      <c r="AH1551" s="1">
        <f t="shared" ref="AH1551" si="14801">X1551*AC1551+Z1551*AC1554-Y1551*AD1551-AA1551*AD1554</f>
        <v>10.979498962558534</v>
      </c>
      <c r="AI1551" s="9">
        <f t="shared" ref="AI1551" si="14802">(X1551*AD1551+Y1551*AC1551+Z1551*AD1554+AA1551*AC1554)</f>
        <v>0</v>
      </c>
      <c r="AJ1551" s="2">
        <f t="shared" ref="AJ1551" si="14803">X1551*AE1551+Z1551*AE1554-Y1551*AF1551-AA1551*AF1554</f>
        <v>0</v>
      </c>
      <c r="AK1551" s="8">
        <f t="shared" ref="AK1551" si="14804">(X1551*AF1551+Y1551*AE1551+Z1551*AF1554+AA1551*AE1554)</f>
        <v>-4.1153051624098449</v>
      </c>
      <c r="AM1551" s="1">
        <v>1</v>
      </c>
      <c r="AN1551" s="7">
        <v>0</v>
      </c>
      <c r="AO1551" s="2">
        <v>0</v>
      </c>
      <c r="AP1551" s="8">
        <v>0</v>
      </c>
      <c r="AR1551" s="1">
        <f t="shared" ref="AR1551" si="14805">AH1551*AM1551+AJ1551*AM1554-AI1551*AN1551-AK1551*AN1554</f>
        <v>34.327402960739747</v>
      </c>
      <c r="AS1551" s="9">
        <f t="shared" ref="AS1551" si="14806">(AH1551*AN1551+AI1551*AM1551+AJ1551*AN1554+AK1551*AM1554)</f>
        <v>0</v>
      </c>
      <c r="AT1551" s="2">
        <f t="shared" ref="AT1551" si="14807">AH1551*AO1551+AJ1551*AO1554-AI1551*AP1551-AK1551*AP1554</f>
        <v>0</v>
      </c>
      <c r="AU1551" s="8">
        <f t="shared" ref="AU1551" si="14808">(AH1551*AP1551+AI1551*AO1551+AJ1551*AP1554+AK1551*AO1554)</f>
        <v>-4.1153051624098449</v>
      </c>
      <c r="AV1551" s="20"/>
      <c r="AW1551" s="1">
        <v>1</v>
      </c>
      <c r="AX1551" s="9">
        <v>0</v>
      </c>
      <c r="AY1551" s="2">
        <v>0</v>
      </c>
      <c r="AZ1551" s="8">
        <f t="shared" ref="AZ1551:AZ1614" si="14809">IF(0=(1-$AX$9*$AY$9*$B1551^2),10^18,$B1551*$AY$9/(1-$AX$9*$AY$9*$B1551^2))</f>
        <v>-0.3471270691026403</v>
      </c>
      <c r="BB1551" s="1">
        <f t="shared" ref="BB1551" si="14810">AR1551*AW1551+AT1551*AW1554-AS1551*AX1551-AU1551*AX1554</f>
        <v>34.327402960739747</v>
      </c>
      <c r="BC1551" s="9">
        <f t="shared" ref="BC1551" si="14811">(AR1551*AX1551+AS1551*AW1551+AT1551*AX1554+AU1551*AW1554)</f>
        <v>0</v>
      </c>
      <c r="BD1551" s="2">
        <f t="shared" ref="BD1551" si="14812">AR1551*AY1551+AT1551*AY1554-AS1551*AZ1551-AU1551*AZ1554</f>
        <v>0</v>
      </c>
      <c r="BE1551" s="8">
        <f t="shared" ref="BE1551" si="14813">(AR1551*AZ1551+AS1551*AY1551+AT1551*AZ1554+AU1551*AY1554)</f>
        <v>-16.031275942076732</v>
      </c>
      <c r="BG1551" s="1">
        <v>1</v>
      </c>
      <c r="BH1551" s="7">
        <v>0</v>
      </c>
      <c r="BI1551" s="2">
        <v>0</v>
      </c>
      <c r="BJ1551" s="8">
        <v>0</v>
      </c>
      <c r="BK1551" s="20"/>
      <c r="BL1551" s="1">
        <f t="shared" ref="BL1551" si="14814">BB1551*BG1551+BD1551*BG1554-BC1551*BH1551-BE1551*BH1554</f>
        <v>93.832934253577847</v>
      </c>
      <c r="BM1551" s="9">
        <f t="shared" ref="BM1551" si="14815">(BB1551*BH1551+BC1551*BG1551+BD1551*BH1554+BE1551*BG1554)</f>
        <v>0</v>
      </c>
      <c r="BN1551" s="2">
        <f t="shared" ref="BN1551" si="14816">BB1551*BI1551+BD1551*BI1554-BC1551*BJ1551-BE1551*BJ1554</f>
        <v>0</v>
      </c>
      <c r="BO1551" s="8">
        <f t="shared" ref="BO1551" si="14817">(BB1551*BJ1551+BC1551*BI1551+BD1551*BJ1554+BE1551*BI1554)</f>
        <v>-16.031275942076732</v>
      </c>
      <c r="BP1551" s="20"/>
      <c r="BQ1551" s="16">
        <v>1</v>
      </c>
      <c r="BR1551" s="23">
        <v>0</v>
      </c>
      <c r="BS1551" s="14">
        <v>0</v>
      </c>
      <c r="BT1551" s="22">
        <v>0</v>
      </c>
      <c r="BV1551" s="1">
        <f t="shared" ref="BV1551" si="14818">BL1551*BQ1551+BN1551*BQ1554-BM1551*BR1551-BO1551*BR1554</f>
        <v>93.832934253577847</v>
      </c>
      <c r="BW1551" s="9">
        <f t="shared" ref="BW1551" si="14819">(BL1551*BR1551+BM1551*BQ1551+BN1551*BR1554+BO1551*BQ1554)</f>
        <v>-16.031275942076732</v>
      </c>
      <c r="BX1551" s="2">
        <f t="shared" ref="BX1551" si="14820">BL1551*BS1551+BN1551*BS1554-BM1551*BT1551-BO1551*BT1554</f>
        <v>0</v>
      </c>
      <c r="BY1551" s="8">
        <f t="shared" ref="BY1551" si="14821">(BL1551*BT1551+BM1551*BS1551+BN1551*BT1554+BO1551*BS1554)</f>
        <v>-16.031275942076732</v>
      </c>
      <c r="CA1551" s="28">
        <f t="shared" ref="CA1551" si="14822">20*LOG(((1+$BR$9)/$BR$9)/((BV1551+BV1554)^2+(BW1551+BW1554)^2)^0.5)</f>
        <v>-49.023107762122208</v>
      </c>
      <c r="CC1551" s="114">
        <f t="shared" ref="CC1551" si="14823">((BV1551^2+BW1551^2)^0.5)/((BV1554^2+BW1554^2)^0.5)</f>
        <v>0.17087092094116021</v>
      </c>
      <c r="CD1551" s="13"/>
      <c r="CE1551" s="33"/>
      <c r="CF1551" s="33"/>
      <c r="CG1551" s="33"/>
      <c r="CH1551" s="33"/>
    </row>
    <row r="1552" spans="2:86" ht="18.600000000000001" customHeight="1" thickBot="1">
      <c r="D1552" s="3"/>
      <c r="G1552" s="4"/>
      <c r="I1552" s="3"/>
      <c r="L1552" s="4"/>
      <c r="N1552" s="3"/>
      <c r="Q1552" s="4"/>
      <c r="S1552" s="3"/>
      <c r="V1552" s="4"/>
      <c r="X1552" s="3"/>
      <c r="AA1552" s="4"/>
      <c r="AC1552" s="3"/>
      <c r="AF1552" s="4"/>
      <c r="AH1552" s="3"/>
      <c r="AK1552" s="4"/>
      <c r="AM1552" s="3"/>
      <c r="AP1552" s="4"/>
      <c r="AR1552" s="3"/>
      <c r="AU1552" s="4"/>
      <c r="AW1552" s="3"/>
      <c r="AZ1552" s="4"/>
      <c r="BB1552" s="3"/>
      <c r="BE1552" s="4"/>
      <c r="BG1552" s="3"/>
      <c r="BJ1552" s="4"/>
      <c r="BL1552" s="3"/>
      <c r="BO1552" s="4"/>
      <c r="BQ1552" s="16"/>
      <c r="BR1552" s="14"/>
      <c r="BS1552" s="14"/>
      <c r="BT1552" s="17"/>
      <c r="BV1552" s="3"/>
      <c r="BY1552" s="4"/>
      <c r="CC1552" s="115"/>
      <c r="CD1552" s="13"/>
      <c r="CE1552" s="33"/>
      <c r="CF1552" s="33"/>
      <c r="CG1552" s="33"/>
      <c r="CH1552" s="33"/>
    </row>
    <row r="1553" spans="2:86" ht="18.600000000000001" customHeight="1" thickBot="1">
      <c r="D1553" s="271" t="s">
        <v>141</v>
      </c>
      <c r="E1553" s="272"/>
      <c r="F1553" s="273" t="s">
        <v>142</v>
      </c>
      <c r="G1553" s="274"/>
      <c r="H1553" s="237"/>
      <c r="I1553" s="271" t="s">
        <v>143</v>
      </c>
      <c r="J1553" s="272"/>
      <c r="K1553" s="273" t="s">
        <v>144</v>
      </c>
      <c r="L1553" s="274"/>
      <c r="N1553" s="262" t="s">
        <v>145</v>
      </c>
      <c r="O1553" s="263"/>
      <c r="P1553" s="264" t="s">
        <v>146</v>
      </c>
      <c r="Q1553" s="265"/>
      <c r="S1553" s="271" t="s">
        <v>147</v>
      </c>
      <c r="T1553" s="272"/>
      <c r="U1553" s="273" t="s">
        <v>148</v>
      </c>
      <c r="V1553" s="274"/>
      <c r="W1553" s="20"/>
      <c r="X1553" s="262" t="s">
        <v>149</v>
      </c>
      <c r="Y1553" s="263"/>
      <c r="Z1553" s="264" t="s">
        <v>150</v>
      </c>
      <c r="AA1553" s="265"/>
      <c r="AB1553" s="20"/>
      <c r="AC1553" s="271" t="s">
        <v>151</v>
      </c>
      <c r="AD1553" s="272"/>
      <c r="AE1553" s="273" t="s">
        <v>152</v>
      </c>
      <c r="AF1553" s="274"/>
      <c r="AG1553" s="20"/>
      <c r="AH1553" s="262" t="s">
        <v>153</v>
      </c>
      <c r="AI1553" s="263"/>
      <c r="AJ1553" s="264" t="s">
        <v>154</v>
      </c>
      <c r="AK1553" s="265"/>
      <c r="AL1553" s="20"/>
      <c r="AM1553" s="271" t="s">
        <v>155</v>
      </c>
      <c r="AN1553" s="272"/>
      <c r="AO1553" s="273" t="s">
        <v>156</v>
      </c>
      <c r="AP1553" s="274"/>
      <c r="AR1553" s="262" t="s">
        <v>157</v>
      </c>
      <c r="AS1553" s="263"/>
      <c r="AT1553" s="264" t="s">
        <v>158</v>
      </c>
      <c r="AU1553" s="265"/>
      <c r="AV1553" s="41"/>
      <c r="AW1553" s="271" t="s">
        <v>159</v>
      </c>
      <c r="AX1553" s="272"/>
      <c r="AY1553" s="273" t="s">
        <v>160</v>
      </c>
      <c r="AZ1553" s="274"/>
      <c r="BA1553" s="20"/>
      <c r="BB1553" s="262" t="s">
        <v>161</v>
      </c>
      <c r="BC1553" s="263"/>
      <c r="BD1553" s="264" t="s">
        <v>162</v>
      </c>
      <c r="BE1553" s="265"/>
      <c r="BF1553" s="41"/>
      <c r="BG1553" s="271" t="s">
        <v>163</v>
      </c>
      <c r="BH1553" s="272"/>
      <c r="BI1553" s="273" t="s">
        <v>164</v>
      </c>
      <c r="BJ1553" s="274"/>
      <c r="BK1553" s="41"/>
      <c r="BL1553" s="262" t="s">
        <v>165</v>
      </c>
      <c r="BM1553" s="263"/>
      <c r="BN1553" s="264" t="s">
        <v>166</v>
      </c>
      <c r="BO1553" s="265"/>
      <c r="BP1553" s="41"/>
      <c r="BQ1553" s="271" t="s">
        <v>167</v>
      </c>
      <c r="BR1553" s="272"/>
      <c r="BS1553" s="273" t="s">
        <v>168</v>
      </c>
      <c r="BT1553" s="274"/>
      <c r="BU1553" s="20"/>
      <c r="BV1553" s="262" t="s">
        <v>169</v>
      </c>
      <c r="BW1553" s="263"/>
      <c r="BX1553" s="264" t="s">
        <v>170</v>
      </c>
      <c r="BY1553" s="265"/>
      <c r="CA1553" s="55" t="s">
        <v>35</v>
      </c>
      <c r="CC1553" s="116" t="s">
        <v>75</v>
      </c>
      <c r="CD1553" s="13"/>
      <c r="CE1553" s="33"/>
      <c r="CF1553" s="33"/>
      <c r="CG1553" s="33"/>
      <c r="CH1553" s="33"/>
    </row>
    <row r="1554" spans="2:86" ht="18.600000000000001" customHeight="1" thickTop="1" thickBot="1">
      <c r="D1554" s="1">
        <v>0</v>
      </c>
      <c r="E1554" s="9">
        <f t="shared" ref="E1554" si="14824">$E$9*$B1551</f>
        <v>5.2249920000000012</v>
      </c>
      <c r="F1554" s="2">
        <v>1</v>
      </c>
      <c r="G1554" s="8">
        <v>0</v>
      </c>
      <c r="I1554" s="1">
        <v>0</v>
      </c>
      <c r="J1554" s="9">
        <v>0</v>
      </c>
      <c r="K1554" s="2">
        <v>1</v>
      </c>
      <c r="L1554" s="8">
        <v>0</v>
      </c>
      <c r="N1554" s="1">
        <f t="shared" ref="N1554" si="14825">D1554*I1551+F1554*I1554-E1554*J1551-G1554*J1554</f>
        <v>0</v>
      </c>
      <c r="O1554" s="9">
        <f t="shared" ref="O1554" si="14826">(D1554*J1551+E1554*I1551+F1554*J1554+G1554*I1554)</f>
        <v>5.2249920000000012</v>
      </c>
      <c r="P1554" s="2">
        <f t="shared" ref="P1554" si="14827">D1554*K1551+F1554*K1554-E1554*L1551-G1554*L1554</f>
        <v>8.7707102356506876</v>
      </c>
      <c r="Q1554" s="8">
        <f t="shared" ref="Q1554" si="14828">(D1554*L1551+E1554*K1551+F1554*L1554+G1554*K1554)</f>
        <v>0</v>
      </c>
      <c r="S1554" s="1">
        <v>0</v>
      </c>
      <c r="T1554" s="9">
        <f t="shared" ref="T1554" si="14829">$T$9*$B1551</f>
        <v>6.7101720000000009</v>
      </c>
      <c r="U1554" s="2">
        <v>1</v>
      </c>
      <c r="V1554" s="8">
        <v>0</v>
      </c>
      <c r="X1554" s="1">
        <f t="shared" ref="X1554" si="14830">N1554*S1551+P1554*S1554-O1554*T1551-Q1554*T1554</f>
        <v>0</v>
      </c>
      <c r="Y1554" s="9">
        <f t="shared" ref="Y1554" si="14831">(N1554*T1551+O1554*S1551+P1554*T1554+Q1554*S1554)</f>
        <v>64.077966243376665</v>
      </c>
      <c r="Z1554" s="2">
        <f t="shared" ref="Z1554" si="14832">N1554*U1551+P1554*U1554-O1554*V1551-Q1554*V1554</f>
        <v>8.7707102356506876</v>
      </c>
      <c r="AA1554" s="8">
        <f t="shared" ref="AA1554" si="14833">(N1554*V1551+O1554*U1551+P1554*V1554+Q1554*U1554)</f>
        <v>0</v>
      </c>
      <c r="AB1554" s="20"/>
      <c r="AC1554" s="1">
        <v>0</v>
      </c>
      <c r="AD1554" s="9">
        <v>0</v>
      </c>
      <c r="AE1554" s="2">
        <v>1</v>
      </c>
      <c r="AF1554" s="8">
        <v>0</v>
      </c>
      <c r="AH1554" s="1">
        <f t="shared" ref="AH1554" si="14834">X1554*AC1551+Z1554*AC1554-Y1554*AD1551-AA1554*AD1554</f>
        <v>0</v>
      </c>
      <c r="AI1554" s="9">
        <f t="shared" ref="AI1554" si="14835">(X1554*AD1551+Y1554*AC1551+Z1554*AD1554+AA1554*AC1554)</f>
        <v>64.077966243376665</v>
      </c>
      <c r="AJ1554" s="2">
        <f t="shared" ref="AJ1554" si="14836">X1554*AE1551+Z1554*AE1554-Y1554*AF1551-AA1554*AF1554</f>
        <v>24.108603332515735</v>
      </c>
      <c r="AK1554" s="8">
        <f t="shared" ref="AK1554" si="14837">(X1554*AF1551+Y1554*AE1551+Z1554*AF1554+AA1554*AE1554)</f>
        <v>0</v>
      </c>
      <c r="AM1554" s="1">
        <v>0</v>
      </c>
      <c r="AN1554" s="9">
        <f t="shared" ref="AN1554" si="14838">$AN$9*$B1551</f>
        <v>5.6734320000000009</v>
      </c>
      <c r="AO1554" s="2">
        <v>1</v>
      </c>
      <c r="AP1554" s="8">
        <v>0</v>
      </c>
      <c r="AR1554" s="1">
        <f t="shared" ref="AR1554" si="14839">AH1554*AM1551+AJ1554*AM1554-AI1554*AN1551-AK1554*AN1554</f>
        <v>0</v>
      </c>
      <c r="AS1554" s="9">
        <f t="shared" ref="AS1554" si="14840">(AH1554*AN1551+AI1554*AM1551+AJ1554*AN1554+AK1554*AM1554)</f>
        <v>200.85648786537809</v>
      </c>
      <c r="AT1554" s="2">
        <f t="shared" ref="AT1554" si="14841">AH1554*AO1551+AJ1554*AO1554-AI1554*AP1551-AK1554*AP1554</f>
        <v>24.108603332515735</v>
      </c>
      <c r="AU1554" s="8">
        <f t="shared" ref="AU1554" si="14842">(AH1554*AP1551+AI1554*AO1551+AJ1554*AP1554+AK1554*AO1554)</f>
        <v>0</v>
      </c>
      <c r="AV1554" s="20"/>
      <c r="AW1554" s="1">
        <v>0</v>
      </c>
      <c r="AX1554" s="9">
        <v>0</v>
      </c>
      <c r="AY1554" s="2">
        <v>1</v>
      </c>
      <c r="AZ1554" s="8">
        <v>0</v>
      </c>
      <c r="BB1554" s="1">
        <f t="shared" ref="BB1554" si="14843">AR1554*AW1551+AT1554*AW1554-AS1554*AX1551-AU1554*AX1554</f>
        <v>0</v>
      </c>
      <c r="BC1554" s="9">
        <f t="shared" ref="BC1554" si="14844">(AR1554*AX1551+AS1554*AW1551+AT1554*AX1554+AU1554*AW1554)</f>
        <v>200.85648786537809</v>
      </c>
      <c r="BD1554" s="2">
        <f t="shared" ref="BD1554" si="14845">AR1554*AY1551+AT1554*AY1554-AS1554*AZ1551-AU1554*AZ1554</f>
        <v>93.831327275474479</v>
      </c>
      <c r="BE1554" s="8">
        <f t="shared" ref="BE1554" si="14846">(AR1554*AZ1551+AS1554*AY1551+AT1554*AZ1554+AU1554*AY1554)</f>
        <v>0</v>
      </c>
      <c r="BG1554" s="1">
        <v>0</v>
      </c>
      <c r="BH1554" s="9">
        <f t="shared" ref="BH1554" si="14847">$BH$9*$B1551</f>
        <v>3.71184</v>
      </c>
      <c r="BI1554" s="2">
        <v>1</v>
      </c>
      <c r="BJ1554" s="8">
        <v>0</v>
      </c>
      <c r="BK1554" s="20"/>
      <c r="BL1554" s="1">
        <f t="shared" ref="BL1554" si="14848">BB1554*BG1551+BD1554*BG1554-BC1554*BH1551-BE1554*BH1554</f>
        <v>0</v>
      </c>
      <c r="BM1554" s="9">
        <f t="shared" ref="BM1554" si="14849">(BB1554*BH1551+BC1554*BG1551+BD1554*BH1554+BE1554*BG1554)</f>
        <v>549.14336169957528</v>
      </c>
      <c r="BN1554" s="2">
        <f t="shared" ref="BN1554" si="14850">BB1554*BI1551+BD1554*BI1554-BC1554*BJ1551-BE1554*BJ1554</f>
        <v>93.831327275474479</v>
      </c>
      <c r="BO1554" s="8">
        <f t="shared" ref="BO1554" si="14851">(BB1554*BJ1551+BC1554*BI1551+BD1554*BJ1554+BE1554*BI1554)</f>
        <v>0</v>
      </c>
      <c r="BP1554" s="20"/>
      <c r="BQ1554" s="18">
        <f t="shared" ref="BQ1554:BQ1617" si="14852">1/$BR$9</f>
        <v>1</v>
      </c>
      <c r="BR1554" s="25">
        <v>0</v>
      </c>
      <c r="BS1554" s="19">
        <v>1</v>
      </c>
      <c r="BT1554" s="24">
        <v>0</v>
      </c>
      <c r="BV1554" s="1">
        <f t="shared" ref="BV1554" si="14853">BL1554*BQ1551+BN1554*BQ1554-BM1554*BR1551-BO1554*BR1554</f>
        <v>93.831327275474479</v>
      </c>
      <c r="BW1554" s="9">
        <f t="shared" ref="BW1554" si="14854">(BL1554*BR1551+BM1554*BQ1551+BN1554*BR1554+BO1554*BQ1554)</f>
        <v>549.14336169957528</v>
      </c>
      <c r="BX1554" s="2">
        <f t="shared" ref="BX1554" si="14855">BL1554*BS1551+BN1554*BS1554-BM1554*BT1551-BO1554*BT1554</f>
        <v>93.831327275474479</v>
      </c>
      <c r="BY1554" s="8">
        <f t="shared" ref="BY1554" si="14856">(BL1554*BT1551+BM1554*BS1551+BN1554*BT1554+BO1554*BS1554)</f>
        <v>0</v>
      </c>
      <c r="CA1554" s="56">
        <f t="shared" ref="CA1554" si="14857">(180/PI())*ATAN(-1*(BW1551+BW1554)/(BV1551+BV1554))</f>
        <v>-70.607089284788415</v>
      </c>
      <c r="CC1554" s="117">
        <f t="shared" ref="CC1554" si="14858">20*LOG(((1-(10^(CA1551/20)^2)*(1-((1-CC1551)/(1+CC1551))^2))^0.5))</f>
        <v>-2.7113463712916948E-5</v>
      </c>
      <c r="CD1554" s="13"/>
      <c r="CE1554" s="33"/>
      <c r="CF1554" s="33"/>
      <c r="CG1554" s="33"/>
      <c r="CH1554" s="33"/>
    </row>
    <row r="1555" spans="2:86" ht="18.600000000000001" customHeight="1"/>
    <row r="1556" spans="2:86" ht="18.600000000000001" customHeight="1" thickBot="1">
      <c r="E1556" s="6" t="s">
        <v>3</v>
      </c>
      <c r="J1556" s="6" t="s">
        <v>5</v>
      </c>
      <c r="O1556" s="6" t="s">
        <v>10</v>
      </c>
      <c r="T1556" s="6" t="s">
        <v>6</v>
      </c>
      <c r="Y1556" s="6" t="s">
        <v>11</v>
      </c>
      <c r="AD1556" s="6" t="s">
        <v>12</v>
      </c>
      <c r="AI1556" s="6" t="s">
        <v>13</v>
      </c>
      <c r="AN1556" s="6" t="s">
        <v>14</v>
      </c>
      <c r="AS1556" s="6" t="s">
        <v>15</v>
      </c>
      <c r="AX1556" s="6" t="s">
        <v>19</v>
      </c>
      <c r="BC1556" s="6" t="s">
        <v>17</v>
      </c>
      <c r="BH1556" s="6" t="s">
        <v>20</v>
      </c>
      <c r="BM1556" s="6" t="s">
        <v>18</v>
      </c>
      <c r="BQ1556" s="26" t="s">
        <v>16</v>
      </c>
      <c r="BR1556" s="26"/>
      <c r="BS1556" s="21"/>
      <c r="BT1556" s="21"/>
      <c r="BU1556" s="21"/>
      <c r="BV1556" s="21"/>
      <c r="BW1556" s="26" t="s">
        <v>21</v>
      </c>
      <c r="BX1556" s="21"/>
      <c r="BY1556" s="21"/>
    </row>
    <row r="1557" spans="2:86" ht="18.600000000000001" customHeight="1" thickBot="1">
      <c r="B1557" s="11"/>
      <c r="D1557" s="266" t="s">
        <v>113</v>
      </c>
      <c r="E1557" s="267"/>
      <c r="F1557" s="268" t="s">
        <v>114</v>
      </c>
      <c r="G1557" s="269"/>
      <c r="H1557" s="237"/>
      <c r="I1557" s="262" t="s">
        <v>0</v>
      </c>
      <c r="J1557" s="263"/>
      <c r="K1557" s="264" t="s">
        <v>1</v>
      </c>
      <c r="L1557" s="265"/>
      <c r="M1557" s="21"/>
      <c r="N1557" s="262" t="s">
        <v>115</v>
      </c>
      <c r="O1557" s="263"/>
      <c r="P1557" s="264" t="s">
        <v>116</v>
      </c>
      <c r="Q1557" s="265"/>
      <c r="R1557" s="21"/>
      <c r="S1557" s="266" t="s">
        <v>117</v>
      </c>
      <c r="T1557" s="267"/>
      <c r="U1557" s="268" t="s">
        <v>118</v>
      </c>
      <c r="V1557" s="269"/>
      <c r="W1557" s="20"/>
      <c r="X1557" s="262" t="s">
        <v>119</v>
      </c>
      <c r="Y1557" s="263"/>
      <c r="Z1557" s="264" t="s">
        <v>120</v>
      </c>
      <c r="AA1557" s="265"/>
      <c r="AB1557" s="20"/>
      <c r="AC1557" s="262" t="s">
        <v>121</v>
      </c>
      <c r="AD1557" s="263"/>
      <c r="AE1557" s="264" t="s">
        <v>7</v>
      </c>
      <c r="AF1557" s="265"/>
      <c r="AG1557" s="20"/>
      <c r="AH1557" s="262" t="s">
        <v>122</v>
      </c>
      <c r="AI1557" s="263"/>
      <c r="AJ1557" s="264" t="s">
        <v>123</v>
      </c>
      <c r="AK1557" s="265"/>
      <c r="AL1557" s="20"/>
      <c r="AM1557" s="266" t="s">
        <v>124</v>
      </c>
      <c r="AN1557" s="267"/>
      <c r="AO1557" s="268" t="s">
        <v>125</v>
      </c>
      <c r="AP1557" s="269"/>
      <c r="AQ1557" s="21"/>
      <c r="AR1557" s="262" t="s">
        <v>126</v>
      </c>
      <c r="AS1557" s="263"/>
      <c r="AT1557" s="264" t="s">
        <v>2</v>
      </c>
      <c r="AU1557" s="265"/>
      <c r="AV1557" s="41"/>
      <c r="AW1557" s="262" t="s">
        <v>127</v>
      </c>
      <c r="AX1557" s="263"/>
      <c r="AY1557" s="264" t="s">
        <v>128</v>
      </c>
      <c r="AZ1557" s="265"/>
      <c r="BA1557" s="20"/>
      <c r="BB1557" s="262" t="s">
        <v>129</v>
      </c>
      <c r="BC1557" s="263"/>
      <c r="BD1557" s="264" t="s">
        <v>130</v>
      </c>
      <c r="BE1557" s="265"/>
      <c r="BF1557" s="41"/>
      <c r="BG1557" s="266" t="s">
        <v>131</v>
      </c>
      <c r="BH1557" s="267"/>
      <c r="BI1557" s="268" t="s">
        <v>132</v>
      </c>
      <c r="BJ1557" s="269"/>
      <c r="BK1557" s="41"/>
      <c r="BL1557" s="262" t="s">
        <v>133</v>
      </c>
      <c r="BM1557" s="263"/>
      <c r="BN1557" s="264" t="s">
        <v>134</v>
      </c>
      <c r="BO1557" s="265"/>
      <c r="BP1557" s="41"/>
      <c r="BQ1557" s="262" t="s">
        <v>135</v>
      </c>
      <c r="BR1557" s="263"/>
      <c r="BS1557" s="264" t="s">
        <v>136</v>
      </c>
      <c r="BT1557" s="265"/>
      <c r="BU1557" s="20"/>
      <c r="BV1557" s="262" t="s">
        <v>137</v>
      </c>
      <c r="BW1557" s="263"/>
      <c r="BX1557" s="264" t="s">
        <v>138</v>
      </c>
      <c r="BY1557" s="265"/>
      <c r="CA1557" s="27" t="s">
        <v>8</v>
      </c>
      <c r="CC1557" s="113" t="s">
        <v>74</v>
      </c>
      <c r="CD1557" s="13"/>
      <c r="CE1557" s="33"/>
      <c r="CF1557" s="33"/>
      <c r="CG1557" s="33"/>
      <c r="CH1557" s="33"/>
    </row>
    <row r="1558" spans="2:86" ht="18.600000000000001" customHeight="1" thickTop="1" thickBot="1">
      <c r="B1558" s="37">
        <v>4.46</v>
      </c>
      <c r="D1558" s="1">
        <v>1</v>
      </c>
      <c r="E1558" s="7">
        <v>0</v>
      </c>
      <c r="F1558" s="2">
        <v>0</v>
      </c>
      <c r="G1558" s="8">
        <v>0</v>
      </c>
      <c r="I1558" s="1">
        <v>1</v>
      </c>
      <c r="J1558" s="9">
        <v>0</v>
      </c>
      <c r="K1558" s="2">
        <v>0</v>
      </c>
      <c r="L1558" s="8">
        <f t="shared" ref="L1558:L1621" si="14859">IF(0=(1-$J$9*$K$9*$B1558^2),10^18,$B1558*$K$9/(1-$J$9*$K$9*$B1558^2))</f>
        <v>-1.4768451427601454</v>
      </c>
      <c r="N1558" s="1">
        <f t="shared" ref="N1558" si="14860">D1558*I1558+F1558*I1561-E1558*J1558-G1558*J1561</f>
        <v>1</v>
      </c>
      <c r="O1558" s="9">
        <f t="shared" ref="O1558" si="14861">(D1558*J1558+E1558*I1558+F1558*J1561+G1558*I1561)</f>
        <v>0</v>
      </c>
      <c r="P1558" s="2">
        <f t="shared" ref="P1558" si="14862">D1558*K1558+F1558*K1561-E1558*L1558-G1558*L1561</f>
        <v>0</v>
      </c>
      <c r="Q1558" s="8">
        <f t="shared" ref="Q1558" si="14863">(D1558*L1558+E1558*K1558+F1558*L1561+G1558*K1561)</f>
        <v>-1.4768451427601454</v>
      </c>
      <c r="S1558" s="1">
        <v>1</v>
      </c>
      <c r="T1558" s="7">
        <v>0</v>
      </c>
      <c r="U1558" s="2">
        <v>0</v>
      </c>
      <c r="V1558" s="8">
        <v>0</v>
      </c>
      <c r="X1558" s="1">
        <f t="shared" ref="X1558" si="14864">N1558*S1558+P1558*S1561-O1558*T1558-Q1558*T1561</f>
        <v>10.954524046570199</v>
      </c>
      <c r="Y1558" s="9">
        <f t="shared" ref="Y1558" si="14865">(N1558*T1558+O1558*S1558+P1558*T1561+Q1558*S1561)</f>
        <v>0</v>
      </c>
      <c r="Z1558" s="2">
        <f t="shared" ref="Z1558" si="14866">N1558*U1558+P1558*U1561-O1558*V1558-Q1558*V1561</f>
        <v>0</v>
      </c>
      <c r="AA1558" s="8">
        <f t="shared" ref="AA1558" si="14867">(N1558*V1558+O1558*U1558+P1558*V1561+Q1558*U1561)</f>
        <v>-1.4768451427601454</v>
      </c>
      <c r="AB1558" s="20"/>
      <c r="AC1558" s="1">
        <v>1</v>
      </c>
      <c r="AD1558" s="9">
        <v>0</v>
      </c>
      <c r="AE1558" s="2">
        <v>0</v>
      </c>
      <c r="AF1558" s="8">
        <f t="shared" ref="AF1558:AF1621" si="14868">IF(0=(1-$AE$9*$AD$9*$B1558^2),10^18,$B1558*$AE$9/(1-$AE$9*$AD$9*$B1558^2))</f>
        <v>-0.23813093319513645</v>
      </c>
      <c r="AH1558" s="1">
        <f t="shared" ref="AH1558" si="14869">X1558*AC1558+Z1558*AC1561-Y1558*AD1558-AA1558*AD1561</f>
        <v>10.954524046570199</v>
      </c>
      <c r="AI1558" s="9">
        <f t="shared" ref="AI1558" si="14870">(X1558*AD1558+Y1558*AC1558+Z1558*AD1561+AA1558*AC1561)</f>
        <v>0</v>
      </c>
      <c r="AJ1558" s="2">
        <f t="shared" ref="AJ1558" si="14871">X1558*AE1558+Z1558*AE1561-Y1558*AF1558-AA1558*AF1561</f>
        <v>0</v>
      </c>
      <c r="AK1558" s="8">
        <f t="shared" ref="AK1558" si="14872">(X1558*AF1558+Y1558*AE1558+Z1558*AF1561+AA1558*AE1561)</f>
        <v>-4.0854561766784698</v>
      </c>
      <c r="AM1558" s="1">
        <v>1</v>
      </c>
      <c r="AN1558" s="7">
        <v>0</v>
      </c>
      <c r="AO1558" s="2">
        <v>0</v>
      </c>
      <c r="AP1558" s="8">
        <v>0</v>
      </c>
      <c r="AR1558" s="1">
        <f t="shared" ref="AR1558" si="14873">AH1558*AM1558+AJ1558*AM1561-AI1558*AN1558-AK1558*AN1561</f>
        <v>34.237489771986674</v>
      </c>
      <c r="AS1558" s="9">
        <f t="shared" ref="AS1558" si="14874">(AH1558*AN1558+AI1558*AM1558+AJ1558*AN1561+AK1558*AM1561)</f>
        <v>0</v>
      </c>
      <c r="AT1558" s="2">
        <f t="shared" ref="AT1558" si="14875">AH1558*AO1558+AJ1558*AO1561-AI1558*AP1558-AK1558*AP1561</f>
        <v>0</v>
      </c>
      <c r="AU1558" s="8">
        <f t="shared" ref="AU1558" si="14876">(AH1558*AP1558+AI1558*AO1558+AJ1558*AP1561+AK1558*AO1561)</f>
        <v>-4.0854561766784698</v>
      </c>
      <c r="AV1558" s="20"/>
      <c r="AW1558" s="1">
        <v>1</v>
      </c>
      <c r="AX1558" s="9">
        <v>0</v>
      </c>
      <c r="AY1558" s="2">
        <v>0</v>
      </c>
      <c r="AZ1558" s="8">
        <f t="shared" ref="AZ1558:AZ1621" si="14877">IF(0=(1-$AX$9*$AY$9*$B1558^2),10^18,$B1558*$AY$9/(1-$AX$9*$AY$9*$B1558^2))</f>
        <v>-0.34526914370620271</v>
      </c>
      <c r="BB1558" s="1">
        <f t="shared" ref="BB1558" si="14878">AR1558*AW1558+AT1558*AW1561-AS1558*AX1558-AU1558*AX1561</f>
        <v>34.237489771986674</v>
      </c>
      <c r="BC1558" s="9">
        <f t="shared" ref="BC1558" si="14879">(AR1558*AX1558+AS1558*AW1558+AT1558*AX1561+AU1558*AW1561)</f>
        <v>0</v>
      </c>
      <c r="BD1558" s="2">
        <f t="shared" ref="BD1558" si="14880">AR1558*AY1558+AT1558*AY1561-AS1558*AZ1558-AU1558*AZ1561</f>
        <v>0</v>
      </c>
      <c r="BE1558" s="8">
        <f t="shared" ref="BE1558" si="14881">(AR1558*AZ1558+AS1558*AY1558+AT1558*AZ1561+AU1558*AY1561)</f>
        <v>-15.906604952902182</v>
      </c>
      <c r="BG1558" s="1">
        <v>1</v>
      </c>
      <c r="BH1558" s="7">
        <v>0</v>
      </c>
      <c r="BI1558" s="2">
        <v>0</v>
      </c>
      <c r="BJ1558" s="8">
        <v>0</v>
      </c>
      <c r="BK1558" s="20"/>
      <c r="BL1558" s="1">
        <f t="shared" ref="BL1558" si="14882">BB1558*BG1558+BD1558*BG1561-BC1558*BH1558-BE1558*BH1561</f>
        <v>93.546220735179631</v>
      </c>
      <c r="BM1558" s="9">
        <f t="shared" ref="BM1558" si="14883">(BB1558*BH1558+BC1558*BG1558+BD1558*BH1561+BE1558*BG1561)</f>
        <v>0</v>
      </c>
      <c r="BN1558" s="2">
        <f t="shared" ref="BN1558" si="14884">BB1558*BI1558+BD1558*BI1561-BC1558*BJ1558-BE1558*BJ1561</f>
        <v>0</v>
      </c>
      <c r="BO1558" s="8">
        <f t="shared" ref="BO1558" si="14885">(BB1558*BJ1558+BC1558*BI1558+BD1558*BJ1561+BE1558*BI1561)</f>
        <v>-15.906604952902182</v>
      </c>
      <c r="BP1558" s="20"/>
      <c r="BQ1558" s="16">
        <v>1</v>
      </c>
      <c r="BR1558" s="23">
        <v>0</v>
      </c>
      <c r="BS1558" s="14">
        <v>0</v>
      </c>
      <c r="BT1558" s="22">
        <v>0</v>
      </c>
      <c r="BV1558" s="1">
        <f t="shared" ref="BV1558" si="14886">BL1558*BQ1558+BN1558*BQ1561-BM1558*BR1558-BO1558*BR1561</f>
        <v>93.546220735179631</v>
      </c>
      <c r="BW1558" s="9">
        <f t="shared" ref="BW1558" si="14887">(BL1558*BR1558+BM1558*BQ1558+BN1558*BR1561+BO1558*BQ1561)</f>
        <v>-15.906604952902182</v>
      </c>
      <c r="BX1558" s="2">
        <f t="shared" ref="BX1558" si="14888">BL1558*BS1558+BN1558*BS1561-BM1558*BT1558-BO1558*BT1561</f>
        <v>0</v>
      </c>
      <c r="BY1558" s="8">
        <f t="shared" ref="BY1558" si="14889">(BL1558*BT1558+BM1558*BS1558+BN1558*BT1561+BO1558*BS1561)</f>
        <v>-15.906604952902182</v>
      </c>
      <c r="CA1558" s="28">
        <f t="shared" ref="CA1558" si="14890">20*LOG(((1+$BR$9)/$BR$9)/((BV1558+BV1561)^2+(BW1558+BW1561)^2)^0.5)</f>
        <v>-49.035423435715572</v>
      </c>
      <c r="CC1558" s="114">
        <f t="shared" ref="CC1558" si="14891">((BV1558^2+BW1558^2)^0.5)/((BV1561^2+BW1561^2)^0.5)</f>
        <v>0.17006185676356073</v>
      </c>
      <c r="CD1558" s="13"/>
      <c r="CE1558" s="33"/>
      <c r="CF1558" s="33"/>
      <c r="CG1558" s="33"/>
      <c r="CH1558" s="33"/>
    </row>
    <row r="1559" spans="2:86" ht="18.600000000000001" customHeight="1" thickBot="1">
      <c r="D1559" s="3"/>
      <c r="G1559" s="4"/>
      <c r="I1559" s="3"/>
      <c r="L1559" s="4"/>
      <c r="N1559" s="3"/>
      <c r="Q1559" s="4"/>
      <c r="S1559" s="3"/>
      <c r="V1559" s="4"/>
      <c r="X1559" s="3"/>
      <c r="AA1559" s="4"/>
      <c r="AC1559" s="3"/>
      <c r="AF1559" s="4"/>
      <c r="AH1559" s="3"/>
      <c r="AK1559" s="4"/>
      <c r="AM1559" s="3"/>
      <c r="AP1559" s="4"/>
      <c r="AR1559" s="3"/>
      <c r="AU1559" s="4"/>
      <c r="AW1559" s="3"/>
      <c r="AZ1559" s="4"/>
      <c r="BB1559" s="3"/>
      <c r="BE1559" s="4"/>
      <c r="BG1559" s="3"/>
      <c r="BJ1559" s="4"/>
      <c r="BL1559" s="3"/>
      <c r="BO1559" s="4"/>
      <c r="BQ1559" s="16"/>
      <c r="BR1559" s="14"/>
      <c r="BS1559" s="14"/>
      <c r="BT1559" s="17"/>
      <c r="BV1559" s="3"/>
      <c r="BY1559" s="4"/>
      <c r="CC1559" s="115"/>
      <c r="CD1559" s="13"/>
      <c r="CE1559" s="33"/>
      <c r="CF1559" s="33"/>
      <c r="CG1559" s="33"/>
      <c r="CH1559" s="33"/>
    </row>
    <row r="1560" spans="2:86" ht="18.600000000000001" customHeight="1" thickBot="1">
      <c r="D1560" s="271" t="s">
        <v>141</v>
      </c>
      <c r="E1560" s="272"/>
      <c r="F1560" s="273" t="s">
        <v>142</v>
      </c>
      <c r="G1560" s="274"/>
      <c r="H1560" s="237"/>
      <c r="I1560" s="271" t="s">
        <v>143</v>
      </c>
      <c r="J1560" s="272"/>
      <c r="K1560" s="273" t="s">
        <v>144</v>
      </c>
      <c r="L1560" s="274"/>
      <c r="N1560" s="262" t="s">
        <v>145</v>
      </c>
      <c r="O1560" s="263"/>
      <c r="P1560" s="264" t="s">
        <v>146</v>
      </c>
      <c r="Q1560" s="265"/>
      <c r="S1560" s="271" t="s">
        <v>147</v>
      </c>
      <c r="T1560" s="272"/>
      <c r="U1560" s="273" t="s">
        <v>148</v>
      </c>
      <c r="V1560" s="274"/>
      <c r="W1560" s="20"/>
      <c r="X1560" s="262" t="s">
        <v>149</v>
      </c>
      <c r="Y1560" s="263"/>
      <c r="Z1560" s="264" t="s">
        <v>150</v>
      </c>
      <c r="AA1560" s="265"/>
      <c r="AB1560" s="20"/>
      <c r="AC1560" s="271" t="s">
        <v>151</v>
      </c>
      <c r="AD1560" s="272"/>
      <c r="AE1560" s="273" t="s">
        <v>152</v>
      </c>
      <c r="AF1560" s="274"/>
      <c r="AG1560" s="20"/>
      <c r="AH1560" s="262" t="s">
        <v>153</v>
      </c>
      <c r="AI1560" s="263"/>
      <c r="AJ1560" s="264" t="s">
        <v>154</v>
      </c>
      <c r="AK1560" s="265"/>
      <c r="AL1560" s="20"/>
      <c r="AM1560" s="271" t="s">
        <v>155</v>
      </c>
      <c r="AN1560" s="272"/>
      <c r="AO1560" s="273" t="s">
        <v>156</v>
      </c>
      <c r="AP1560" s="274"/>
      <c r="AR1560" s="262" t="s">
        <v>157</v>
      </c>
      <c r="AS1560" s="263"/>
      <c r="AT1560" s="264" t="s">
        <v>158</v>
      </c>
      <c r="AU1560" s="265"/>
      <c r="AV1560" s="41"/>
      <c r="AW1560" s="271" t="s">
        <v>159</v>
      </c>
      <c r="AX1560" s="272"/>
      <c r="AY1560" s="273" t="s">
        <v>160</v>
      </c>
      <c r="AZ1560" s="274"/>
      <c r="BA1560" s="20"/>
      <c r="BB1560" s="262" t="s">
        <v>161</v>
      </c>
      <c r="BC1560" s="263"/>
      <c r="BD1560" s="264" t="s">
        <v>162</v>
      </c>
      <c r="BE1560" s="265"/>
      <c r="BF1560" s="41"/>
      <c r="BG1560" s="271" t="s">
        <v>163</v>
      </c>
      <c r="BH1560" s="272"/>
      <c r="BI1560" s="273" t="s">
        <v>164</v>
      </c>
      <c r="BJ1560" s="274"/>
      <c r="BK1560" s="41"/>
      <c r="BL1560" s="262" t="s">
        <v>165</v>
      </c>
      <c r="BM1560" s="263"/>
      <c r="BN1560" s="264" t="s">
        <v>166</v>
      </c>
      <c r="BO1560" s="265"/>
      <c r="BP1560" s="41"/>
      <c r="BQ1560" s="271" t="s">
        <v>167</v>
      </c>
      <c r="BR1560" s="272"/>
      <c r="BS1560" s="273" t="s">
        <v>168</v>
      </c>
      <c r="BT1560" s="274"/>
      <c r="BU1560" s="20"/>
      <c r="BV1560" s="262" t="s">
        <v>169</v>
      </c>
      <c r="BW1560" s="263"/>
      <c r="BX1560" s="264" t="s">
        <v>170</v>
      </c>
      <c r="BY1560" s="265"/>
      <c r="CA1560" s="55" t="s">
        <v>35</v>
      </c>
      <c r="CC1560" s="116" t="s">
        <v>75</v>
      </c>
      <c r="CD1560" s="13"/>
      <c r="CE1560" s="33"/>
      <c r="CF1560" s="33"/>
      <c r="CG1560" s="33"/>
      <c r="CH1560" s="33"/>
    </row>
    <row r="1561" spans="2:86" ht="18.600000000000001" customHeight="1" thickTop="1" thickBot="1">
      <c r="D1561" s="1">
        <v>0</v>
      </c>
      <c r="E1561" s="9">
        <f t="shared" ref="E1561" si="14892">$E$9*$B1558</f>
        <v>5.2485280000000003</v>
      </c>
      <c r="F1561" s="2">
        <v>1</v>
      </c>
      <c r="G1561" s="8">
        <v>0</v>
      </c>
      <c r="I1561" s="1">
        <v>0</v>
      </c>
      <c r="J1561" s="9">
        <v>0</v>
      </c>
      <c r="K1561" s="2">
        <v>1</v>
      </c>
      <c r="L1561" s="8">
        <v>0</v>
      </c>
      <c r="N1561" s="1">
        <f t="shared" ref="N1561" si="14893">D1561*I1558+F1561*I1561-E1561*J1558-G1561*J1561</f>
        <v>0</v>
      </c>
      <c r="O1561" s="9">
        <f t="shared" ref="O1561" si="14894">(D1561*J1558+E1561*I1558+F1561*J1561+G1561*I1561)</f>
        <v>5.2485280000000003</v>
      </c>
      <c r="P1561" s="2">
        <f t="shared" ref="P1561" si="14895">D1561*K1558+F1561*K1561-E1561*L1558-G1561*L1561</f>
        <v>8.7512630834406213</v>
      </c>
      <c r="Q1561" s="8">
        <f t="shared" ref="Q1561" si="14896">(D1561*L1558+E1561*K1558+F1561*L1561+G1561*K1561)</f>
        <v>0</v>
      </c>
      <c r="S1561" s="1">
        <v>0</v>
      </c>
      <c r="T1561" s="9">
        <f t="shared" ref="T1561" si="14897">$T$9*$B1558</f>
        <v>6.7403980000000008</v>
      </c>
      <c r="U1561" s="2">
        <v>1</v>
      </c>
      <c r="V1561" s="8">
        <v>0</v>
      </c>
      <c r="X1561" s="1">
        <f t="shared" ref="X1561" si="14898">N1561*S1558+P1561*S1561-O1561*T1558-Q1561*T1561</f>
        <v>0</v>
      </c>
      <c r="Y1561" s="9">
        <f t="shared" ref="Y1561" si="14899">(N1561*T1558+O1561*S1558+P1561*T1561+Q1561*S1561)</f>
        <v>64.235524185097006</v>
      </c>
      <c r="Z1561" s="2">
        <f t="shared" ref="Z1561" si="14900">N1561*U1558+P1561*U1561-O1561*V1558-Q1561*V1561</f>
        <v>8.7512630834406213</v>
      </c>
      <c r="AA1561" s="8">
        <f t="shared" ref="AA1561" si="14901">(N1561*V1558+O1561*U1558+P1561*V1561+Q1561*U1561)</f>
        <v>0</v>
      </c>
      <c r="AB1561" s="20"/>
      <c r="AC1561" s="1">
        <v>0</v>
      </c>
      <c r="AD1561" s="9">
        <v>0</v>
      </c>
      <c r="AE1561" s="2">
        <v>1</v>
      </c>
      <c r="AF1561" s="8">
        <v>0</v>
      </c>
      <c r="AH1561" s="1">
        <f t="shared" ref="AH1561" si="14902">X1561*AC1558+Z1561*AC1561-Y1561*AD1558-AA1561*AD1561</f>
        <v>0</v>
      </c>
      <c r="AI1561" s="9">
        <f t="shared" ref="AI1561" si="14903">(X1561*AD1558+Y1561*AC1558+Z1561*AD1561+AA1561*AC1561)</f>
        <v>64.235524185097006</v>
      </c>
      <c r="AJ1561" s="2">
        <f t="shared" ref="AJ1561" si="14904">X1561*AE1558+Z1561*AE1561-Y1561*AF1558-AA1561*AF1561</f>
        <v>24.04772840191653</v>
      </c>
      <c r="AK1561" s="8">
        <f t="shared" ref="AK1561" si="14905">(X1561*AF1558+Y1561*AE1558+Z1561*AF1561+AA1561*AE1561)</f>
        <v>0</v>
      </c>
      <c r="AM1561" s="1">
        <v>0</v>
      </c>
      <c r="AN1561" s="9">
        <f t="shared" ref="AN1561" si="14906">$AN$9*$B1558</f>
        <v>5.6989879999999999</v>
      </c>
      <c r="AO1561" s="2">
        <v>1</v>
      </c>
      <c r="AP1561" s="8">
        <v>0</v>
      </c>
      <c r="AR1561" s="1">
        <f t="shared" ref="AR1561" si="14907">AH1561*AM1558+AJ1561*AM1561-AI1561*AN1558-AK1561*AN1561</f>
        <v>0</v>
      </c>
      <c r="AS1561" s="9">
        <f t="shared" ref="AS1561" si="14908">(AH1561*AN1558+AI1561*AM1558+AJ1561*AN1561+AK1561*AM1561)</f>
        <v>201.2832397748785</v>
      </c>
      <c r="AT1561" s="2">
        <f t="shared" ref="AT1561" si="14909">AH1561*AO1558+AJ1561*AO1561-AI1561*AP1558-AK1561*AP1561</f>
        <v>24.04772840191653</v>
      </c>
      <c r="AU1561" s="8">
        <f t="shared" ref="AU1561" si="14910">(AH1561*AP1558+AI1561*AO1558+AJ1561*AP1561+AK1561*AO1561)</f>
        <v>0</v>
      </c>
      <c r="AV1561" s="20"/>
      <c r="AW1561" s="1">
        <v>0</v>
      </c>
      <c r="AX1561" s="9">
        <v>0</v>
      </c>
      <c r="AY1561" s="2">
        <v>1</v>
      </c>
      <c r="AZ1561" s="8">
        <v>0</v>
      </c>
      <c r="BB1561" s="1">
        <f t="shared" ref="BB1561" si="14911">AR1561*AW1558+AT1561*AW1561-AS1561*AX1558-AU1561*AX1561</f>
        <v>0</v>
      </c>
      <c r="BC1561" s="9">
        <f t="shared" ref="BC1561" si="14912">(AR1561*AX1558+AS1561*AW1558+AT1561*AX1561+AU1561*AW1561)</f>
        <v>201.2832397748785</v>
      </c>
      <c r="BD1561" s="2">
        <f t="shared" ref="BD1561" si="14913">AR1561*AY1558+AT1561*AY1561-AS1561*AZ1558-AU1561*AZ1561</f>
        <v>93.544620241399116</v>
      </c>
      <c r="BE1561" s="8">
        <f t="shared" ref="BE1561" si="14914">(AR1561*AZ1558+AS1561*AY1558+AT1561*AZ1561+AU1561*AY1561)</f>
        <v>0</v>
      </c>
      <c r="BG1561" s="1">
        <v>0</v>
      </c>
      <c r="BH1561" s="9">
        <f t="shared" ref="BH1561" si="14915">$BH$9*$B1558</f>
        <v>3.7285599999999999</v>
      </c>
      <c r="BI1561" s="2">
        <v>1</v>
      </c>
      <c r="BJ1561" s="8">
        <v>0</v>
      </c>
      <c r="BK1561" s="20"/>
      <c r="BL1561" s="1">
        <f t="shared" ref="BL1561" si="14916">BB1561*BG1558+BD1561*BG1561-BC1561*BH1558-BE1561*BH1561</f>
        <v>0</v>
      </c>
      <c r="BM1561" s="9">
        <f t="shared" ref="BM1561" si="14917">(BB1561*BH1558+BC1561*BG1558+BD1561*BH1561+BE1561*BG1561)</f>
        <v>550.06996902214951</v>
      </c>
      <c r="BN1561" s="2">
        <f t="shared" ref="BN1561" si="14918">BB1561*BI1558+BD1561*BI1561-BC1561*BJ1558-BE1561*BJ1561</f>
        <v>93.544620241399116</v>
      </c>
      <c r="BO1561" s="8">
        <f t="shared" ref="BO1561" si="14919">(BB1561*BJ1558+BC1561*BI1558+BD1561*BJ1561+BE1561*BI1561)</f>
        <v>0</v>
      </c>
      <c r="BP1561" s="20"/>
      <c r="BQ1561" s="18">
        <f t="shared" ref="BQ1561:BQ1624" si="14920">1/$BR$9</f>
        <v>1</v>
      </c>
      <c r="BR1561" s="25">
        <v>0</v>
      </c>
      <c r="BS1561" s="19">
        <v>1</v>
      </c>
      <c r="BT1561" s="24">
        <v>0</v>
      </c>
      <c r="BV1561" s="1">
        <f t="shared" ref="BV1561" si="14921">BL1561*BQ1558+BN1561*BQ1561-BM1561*BR1558-BO1561*BR1561</f>
        <v>93.544620241399116</v>
      </c>
      <c r="BW1561" s="9">
        <f t="shared" ref="BW1561" si="14922">(BL1561*BR1558+BM1561*BQ1558+BN1561*BR1561+BO1561*BQ1561)</f>
        <v>550.06996902214951</v>
      </c>
      <c r="BX1561" s="2">
        <f t="shared" ref="BX1561" si="14923">BL1561*BS1558+BN1561*BS1561-BM1561*BT1558-BO1561*BT1561</f>
        <v>93.544620241399116</v>
      </c>
      <c r="BY1561" s="8">
        <f t="shared" ref="BY1561" si="14924">(BL1561*BT1558+BM1561*BS1558+BN1561*BT1561+BO1561*BS1561)</f>
        <v>0</v>
      </c>
      <c r="CA1561" s="56">
        <f t="shared" ref="CA1561" si="14925">(180/PI())*ATAN(-1*(BW1558+BW1561)/(BV1558+BV1561))</f>
        <v>-70.69718229889456</v>
      </c>
      <c r="CC1561" s="117">
        <f t="shared" ref="CC1561" si="14926">20*LOG(((1-(10^(CA1558/20)^2)*(1-((1-CC1558)/(1+CC1558))^2))^0.5))</f>
        <v>-2.6945892887056667E-5</v>
      </c>
      <c r="CD1561" s="13"/>
      <c r="CE1561" s="33"/>
      <c r="CF1561" s="33"/>
      <c r="CG1561" s="33"/>
      <c r="CH1561" s="33"/>
    </row>
    <row r="1562" spans="2:86" ht="18.600000000000001" customHeight="1"/>
    <row r="1563" spans="2:86" ht="18.600000000000001" customHeight="1" thickBot="1">
      <c r="E1563" s="6" t="s">
        <v>3</v>
      </c>
      <c r="J1563" s="6" t="s">
        <v>5</v>
      </c>
      <c r="O1563" s="6" t="s">
        <v>10</v>
      </c>
      <c r="T1563" s="6" t="s">
        <v>6</v>
      </c>
      <c r="Y1563" s="6" t="s">
        <v>11</v>
      </c>
      <c r="AD1563" s="6" t="s">
        <v>12</v>
      </c>
      <c r="AI1563" s="6" t="s">
        <v>13</v>
      </c>
      <c r="AN1563" s="6" t="s">
        <v>14</v>
      </c>
      <c r="AS1563" s="6" t="s">
        <v>15</v>
      </c>
      <c r="AX1563" s="6" t="s">
        <v>19</v>
      </c>
      <c r="BC1563" s="6" t="s">
        <v>17</v>
      </c>
      <c r="BH1563" s="6" t="s">
        <v>20</v>
      </c>
      <c r="BM1563" s="6" t="s">
        <v>18</v>
      </c>
      <c r="BQ1563" s="26" t="s">
        <v>16</v>
      </c>
      <c r="BR1563" s="26"/>
      <c r="BS1563" s="21"/>
      <c r="BT1563" s="21"/>
      <c r="BU1563" s="21"/>
      <c r="BV1563" s="21"/>
      <c r="BW1563" s="26" t="s">
        <v>21</v>
      </c>
      <c r="BX1563" s="21"/>
      <c r="BY1563" s="21"/>
    </row>
    <row r="1564" spans="2:86" ht="18.600000000000001" customHeight="1" thickBot="1">
      <c r="B1564" s="11"/>
      <c r="D1564" s="266" t="s">
        <v>113</v>
      </c>
      <c r="E1564" s="267"/>
      <c r="F1564" s="268" t="s">
        <v>114</v>
      </c>
      <c r="G1564" s="269"/>
      <c r="H1564" s="237"/>
      <c r="I1564" s="262" t="s">
        <v>0</v>
      </c>
      <c r="J1564" s="263"/>
      <c r="K1564" s="264" t="s">
        <v>1</v>
      </c>
      <c r="L1564" s="265"/>
      <c r="M1564" s="21"/>
      <c r="N1564" s="262" t="s">
        <v>115</v>
      </c>
      <c r="O1564" s="263"/>
      <c r="P1564" s="264" t="s">
        <v>116</v>
      </c>
      <c r="Q1564" s="265"/>
      <c r="R1564" s="21"/>
      <c r="S1564" s="266" t="s">
        <v>117</v>
      </c>
      <c r="T1564" s="267"/>
      <c r="U1564" s="268" t="s">
        <v>118</v>
      </c>
      <c r="V1564" s="269"/>
      <c r="W1564" s="20"/>
      <c r="X1564" s="262" t="s">
        <v>119</v>
      </c>
      <c r="Y1564" s="263"/>
      <c r="Z1564" s="264" t="s">
        <v>120</v>
      </c>
      <c r="AA1564" s="265"/>
      <c r="AB1564" s="20"/>
      <c r="AC1564" s="262" t="s">
        <v>121</v>
      </c>
      <c r="AD1564" s="263"/>
      <c r="AE1564" s="264" t="s">
        <v>7</v>
      </c>
      <c r="AF1564" s="265"/>
      <c r="AG1564" s="20"/>
      <c r="AH1564" s="262" t="s">
        <v>122</v>
      </c>
      <c r="AI1564" s="263"/>
      <c r="AJ1564" s="264" t="s">
        <v>123</v>
      </c>
      <c r="AK1564" s="265"/>
      <c r="AL1564" s="20"/>
      <c r="AM1564" s="266" t="s">
        <v>124</v>
      </c>
      <c r="AN1564" s="267"/>
      <c r="AO1564" s="268" t="s">
        <v>125</v>
      </c>
      <c r="AP1564" s="269"/>
      <c r="AQ1564" s="21"/>
      <c r="AR1564" s="262" t="s">
        <v>126</v>
      </c>
      <c r="AS1564" s="263"/>
      <c r="AT1564" s="264" t="s">
        <v>2</v>
      </c>
      <c r="AU1564" s="265"/>
      <c r="AV1564" s="41"/>
      <c r="AW1564" s="262" t="s">
        <v>127</v>
      </c>
      <c r="AX1564" s="263"/>
      <c r="AY1564" s="264" t="s">
        <v>128</v>
      </c>
      <c r="AZ1564" s="265"/>
      <c r="BA1564" s="20"/>
      <c r="BB1564" s="262" t="s">
        <v>129</v>
      </c>
      <c r="BC1564" s="263"/>
      <c r="BD1564" s="264" t="s">
        <v>130</v>
      </c>
      <c r="BE1564" s="265"/>
      <c r="BF1564" s="41"/>
      <c r="BG1564" s="266" t="s">
        <v>131</v>
      </c>
      <c r="BH1564" s="267"/>
      <c r="BI1564" s="268" t="s">
        <v>132</v>
      </c>
      <c r="BJ1564" s="269"/>
      <c r="BK1564" s="41"/>
      <c r="BL1564" s="262" t="s">
        <v>133</v>
      </c>
      <c r="BM1564" s="263"/>
      <c r="BN1564" s="264" t="s">
        <v>134</v>
      </c>
      <c r="BO1564" s="265"/>
      <c r="BP1564" s="41"/>
      <c r="BQ1564" s="262" t="s">
        <v>135</v>
      </c>
      <c r="BR1564" s="263"/>
      <c r="BS1564" s="264" t="s">
        <v>136</v>
      </c>
      <c r="BT1564" s="265"/>
      <c r="BU1564" s="20"/>
      <c r="BV1564" s="262" t="s">
        <v>137</v>
      </c>
      <c r="BW1564" s="263"/>
      <c r="BX1564" s="264" t="s">
        <v>138</v>
      </c>
      <c r="BY1564" s="265"/>
      <c r="CA1564" s="27" t="s">
        <v>8</v>
      </c>
      <c r="CC1564" s="113" t="s">
        <v>74</v>
      </c>
      <c r="CD1564" s="13"/>
      <c r="CE1564" s="33"/>
      <c r="CF1564" s="33"/>
      <c r="CG1564" s="33"/>
      <c r="CH1564" s="33"/>
    </row>
    <row r="1565" spans="2:86" ht="18.600000000000001" customHeight="1" thickTop="1" thickBot="1">
      <c r="B1565" s="37">
        <v>4.4800000000000004</v>
      </c>
      <c r="D1565" s="1">
        <v>1</v>
      </c>
      <c r="E1565" s="7">
        <v>0</v>
      </c>
      <c r="F1565" s="2">
        <v>0</v>
      </c>
      <c r="G1565" s="8">
        <v>0</v>
      </c>
      <c r="I1565" s="1">
        <v>1</v>
      </c>
      <c r="J1565" s="9">
        <v>0</v>
      </c>
      <c r="K1565" s="2">
        <v>0</v>
      </c>
      <c r="L1565" s="8">
        <f t="shared" ref="L1565:L1628" si="14927">IF(0=(1-$J$9*$K$9*$B1565^2),10^18,$B1565*$K$9/(1-$J$9*$K$9*$B1565^2))</f>
        <v>-1.4666307091025677</v>
      </c>
      <c r="N1565" s="1">
        <f t="shared" ref="N1565" si="14928">D1565*I1565+F1565*I1568-E1565*J1565-G1565*J1568</f>
        <v>1</v>
      </c>
      <c r="O1565" s="9">
        <f t="shared" ref="O1565" si="14929">(D1565*J1565+E1565*I1565+F1565*J1568+G1565*I1568)</f>
        <v>0</v>
      </c>
      <c r="P1565" s="2">
        <f t="shared" ref="P1565" si="14930">D1565*K1565+F1565*K1568-E1565*L1565-G1565*L1568</f>
        <v>0</v>
      </c>
      <c r="Q1565" s="8">
        <f t="shared" ref="Q1565" si="14931">(D1565*L1565+E1565*K1565+F1565*L1568+G1565*K1568)</f>
        <v>-1.4666307091025677</v>
      </c>
      <c r="S1565" s="1">
        <v>1</v>
      </c>
      <c r="T1565" s="7">
        <v>0</v>
      </c>
      <c r="U1565" s="2">
        <v>0</v>
      </c>
      <c r="V1565" s="8">
        <v>0</v>
      </c>
      <c r="X1565" s="1">
        <f t="shared" ref="X1565" si="14932">N1565*S1565+P1565*S1568-O1565*T1565-Q1565*T1568</f>
        <v>10.930005078186865</v>
      </c>
      <c r="Y1565" s="9">
        <f t="shared" ref="Y1565" si="14933">(N1565*T1565+O1565*S1565+P1565*T1568+Q1565*S1568)</f>
        <v>0</v>
      </c>
      <c r="Z1565" s="2">
        <f t="shared" ref="Z1565" si="14934">N1565*U1565+P1565*U1568-O1565*V1565-Q1565*V1568</f>
        <v>0</v>
      </c>
      <c r="AA1565" s="8">
        <f t="shared" ref="AA1565" si="14935">(N1565*V1565+O1565*U1565+P1565*V1568+Q1565*U1568)</f>
        <v>-1.4666307091025677</v>
      </c>
      <c r="AB1565" s="20"/>
      <c r="AC1565" s="1">
        <v>1</v>
      </c>
      <c r="AD1565" s="9">
        <v>0</v>
      </c>
      <c r="AE1565" s="2">
        <v>0</v>
      </c>
      <c r="AF1565" s="8">
        <f t="shared" ref="AF1565:AF1628" si="14936">IF(0=(1-$AE$9*$AD$9*$B1565^2),10^18,$B1565*$AE$9/(1-$AE$9*$AD$9*$B1565^2))</f>
        <v>-0.23691220147501274</v>
      </c>
      <c r="AH1565" s="1">
        <f t="shared" ref="AH1565" si="14937">X1565*AC1565+Z1565*AC1568-Y1565*AD1565-AA1565*AD1568</f>
        <v>10.930005078186865</v>
      </c>
      <c r="AI1565" s="9">
        <f t="shared" ref="AI1565" si="14938">(X1565*AD1565+Y1565*AC1565+Z1565*AD1568+AA1565*AC1568)</f>
        <v>0</v>
      </c>
      <c r="AJ1565" s="2">
        <f t="shared" ref="AJ1565" si="14939">X1565*AE1565+Z1565*AE1568-Y1565*AF1565-AA1565*AF1568</f>
        <v>0</v>
      </c>
      <c r="AK1565" s="8">
        <f t="shared" ref="AK1565" si="14940">(X1565*AF1565+Y1565*AE1565+Z1565*AF1568+AA1565*AE1568)</f>
        <v>-4.0560822743088867</v>
      </c>
      <c r="AM1565" s="1">
        <v>1</v>
      </c>
      <c r="AN1565" s="7">
        <v>0</v>
      </c>
      <c r="AO1565" s="2">
        <v>0</v>
      </c>
      <c r="AP1565" s="8">
        <v>0</v>
      </c>
      <c r="AR1565" s="1">
        <f t="shared" ref="AR1565" si="14941">AH1565*AM1565+AJ1565*AM1568-AI1565*AN1565-AK1565*AN1568</f>
        <v>34.14922652508816</v>
      </c>
      <c r="AS1565" s="9">
        <f t="shared" ref="AS1565" si="14942">(AH1565*AN1565+AI1565*AM1565+AJ1565*AN1568+AK1565*AM1568)</f>
        <v>0</v>
      </c>
      <c r="AT1565" s="2">
        <f t="shared" ref="AT1565" si="14943">AH1565*AO1565+AJ1565*AO1568-AI1565*AP1565-AK1565*AP1568</f>
        <v>0</v>
      </c>
      <c r="AU1565" s="8">
        <f t="shared" ref="AU1565" si="14944">(AH1565*AP1565+AI1565*AO1565+AJ1565*AP1568+AK1565*AO1568)</f>
        <v>-4.0560822743088867</v>
      </c>
      <c r="AV1565" s="20"/>
      <c r="AW1565" s="1">
        <v>1</v>
      </c>
      <c r="AX1565" s="9">
        <v>0</v>
      </c>
      <c r="AY1565" s="2">
        <v>0</v>
      </c>
      <c r="AZ1565" s="8">
        <f t="shared" ref="AZ1565:AZ1628" si="14945">IF(0=(1-$AX$9*$AY$9*$B1565^2),10^18,$B1565*$AY$9/(1-$AX$9*$AY$9*$B1565^2))</f>
        <v>-0.34343232741651192</v>
      </c>
      <c r="BB1565" s="1">
        <f t="shared" ref="BB1565" si="14946">AR1565*AW1565+AT1565*AW1568-AS1565*AX1565-AU1565*AX1568</f>
        <v>34.14922652508816</v>
      </c>
      <c r="BC1565" s="9">
        <f t="shared" ref="BC1565" si="14947">(AR1565*AX1565+AS1565*AW1565+AT1565*AX1568+AU1565*AW1568)</f>
        <v>0</v>
      </c>
      <c r="BD1565" s="2">
        <f t="shared" ref="BD1565" si="14948">AR1565*AY1565+AT1565*AY1568-AS1565*AZ1565-AU1565*AZ1568</f>
        <v>0</v>
      </c>
      <c r="BE1565" s="8">
        <f t="shared" ref="BE1565" si="14949">(AR1565*AZ1565+AS1565*AY1565+AT1565*AZ1568+AU1565*AY1568)</f>
        <v>-15.784030619293597</v>
      </c>
      <c r="BG1565" s="1">
        <v>1</v>
      </c>
      <c r="BH1565" s="7">
        <v>0</v>
      </c>
      <c r="BI1565" s="2">
        <v>0</v>
      </c>
      <c r="BJ1565" s="8">
        <v>0</v>
      </c>
      <c r="BK1565" s="20"/>
      <c r="BL1565" s="1">
        <f t="shared" ref="BL1565" si="14950">BB1565*BG1565+BD1565*BG1568-BC1565*BH1565-BE1565*BH1568</f>
        <v>93.264840722916091</v>
      </c>
      <c r="BM1565" s="9">
        <f t="shared" ref="BM1565" si="14951">(BB1565*BH1565+BC1565*BG1565+BD1565*BH1568+BE1565*BG1568)</f>
        <v>0</v>
      </c>
      <c r="BN1565" s="2">
        <f t="shared" ref="BN1565" si="14952">BB1565*BI1565+BD1565*BI1568-BC1565*BJ1565-BE1565*BJ1568</f>
        <v>0</v>
      </c>
      <c r="BO1565" s="8">
        <f t="shared" ref="BO1565" si="14953">(BB1565*BJ1565+BC1565*BI1565+BD1565*BJ1568+BE1565*BI1568)</f>
        <v>-15.784030619293597</v>
      </c>
      <c r="BP1565" s="20"/>
      <c r="BQ1565" s="16">
        <v>1</v>
      </c>
      <c r="BR1565" s="23">
        <v>0</v>
      </c>
      <c r="BS1565" s="14">
        <v>0</v>
      </c>
      <c r="BT1565" s="22">
        <v>0</v>
      </c>
      <c r="BV1565" s="1">
        <f t="shared" ref="BV1565" si="14954">BL1565*BQ1565+BN1565*BQ1568-BM1565*BR1565-BO1565*BR1568</f>
        <v>93.264840722916091</v>
      </c>
      <c r="BW1565" s="9">
        <f t="shared" ref="BW1565" si="14955">(BL1565*BR1565+BM1565*BQ1565+BN1565*BR1568+BO1565*BQ1568)</f>
        <v>-15.784030619293597</v>
      </c>
      <c r="BX1565" s="2">
        <f t="shared" ref="BX1565" si="14956">BL1565*BS1565+BN1565*BS1568-BM1565*BT1565-BO1565*BT1568</f>
        <v>0</v>
      </c>
      <c r="BY1565" s="8">
        <f t="shared" ref="BY1565" si="14957">(BL1565*BT1565+BM1565*BS1565+BN1565*BT1568+BO1565*BS1568)</f>
        <v>-15.784030619293597</v>
      </c>
      <c r="CA1565" s="28">
        <f t="shared" ref="CA1565" si="14958">20*LOG(((1+$BR$9)/$BR$9)/((BV1565+BV1568)^2+(BW1565+BW1568)^2)^0.5)</f>
        <v>-49.047981968201839</v>
      </c>
      <c r="CC1565" s="114">
        <f t="shared" ref="CC1565" si="14959">((BV1565^2+BW1565^2)^0.5)/((BV1568^2+BW1568^2)^0.5)</f>
        <v>0.16926061979713072</v>
      </c>
      <c r="CD1565" s="13"/>
      <c r="CE1565" s="33"/>
      <c r="CF1565" s="33"/>
      <c r="CG1565" s="33"/>
      <c r="CH1565" s="33"/>
    </row>
    <row r="1566" spans="2:86" ht="18.600000000000001" customHeight="1" thickBot="1">
      <c r="D1566" s="3"/>
      <c r="G1566" s="4"/>
      <c r="I1566" s="3"/>
      <c r="L1566" s="4"/>
      <c r="N1566" s="3"/>
      <c r="Q1566" s="4"/>
      <c r="S1566" s="3"/>
      <c r="V1566" s="4"/>
      <c r="X1566" s="3"/>
      <c r="AA1566" s="4"/>
      <c r="AC1566" s="3"/>
      <c r="AF1566" s="4"/>
      <c r="AH1566" s="3"/>
      <c r="AK1566" s="4"/>
      <c r="AM1566" s="3"/>
      <c r="AP1566" s="4"/>
      <c r="AR1566" s="3"/>
      <c r="AU1566" s="4"/>
      <c r="AW1566" s="3"/>
      <c r="AZ1566" s="4"/>
      <c r="BB1566" s="3"/>
      <c r="BE1566" s="4"/>
      <c r="BG1566" s="3"/>
      <c r="BJ1566" s="4"/>
      <c r="BL1566" s="3"/>
      <c r="BO1566" s="4"/>
      <c r="BQ1566" s="16"/>
      <c r="BR1566" s="14"/>
      <c r="BS1566" s="14"/>
      <c r="BT1566" s="17"/>
      <c r="BV1566" s="3"/>
      <c r="BY1566" s="4"/>
      <c r="CC1566" s="115"/>
      <c r="CD1566" s="13"/>
      <c r="CE1566" s="33"/>
      <c r="CF1566" s="33"/>
      <c r="CG1566" s="33"/>
      <c r="CH1566" s="33"/>
    </row>
    <row r="1567" spans="2:86" ht="18.600000000000001" customHeight="1" thickBot="1">
      <c r="D1567" s="271" t="s">
        <v>141</v>
      </c>
      <c r="E1567" s="272"/>
      <c r="F1567" s="273" t="s">
        <v>142</v>
      </c>
      <c r="G1567" s="274"/>
      <c r="H1567" s="237"/>
      <c r="I1567" s="271" t="s">
        <v>143</v>
      </c>
      <c r="J1567" s="272"/>
      <c r="K1567" s="273" t="s">
        <v>144</v>
      </c>
      <c r="L1567" s="274"/>
      <c r="N1567" s="262" t="s">
        <v>145</v>
      </c>
      <c r="O1567" s="263"/>
      <c r="P1567" s="264" t="s">
        <v>146</v>
      </c>
      <c r="Q1567" s="265"/>
      <c r="S1567" s="271" t="s">
        <v>147</v>
      </c>
      <c r="T1567" s="272"/>
      <c r="U1567" s="273" t="s">
        <v>148</v>
      </c>
      <c r="V1567" s="274"/>
      <c r="W1567" s="20"/>
      <c r="X1567" s="262" t="s">
        <v>149</v>
      </c>
      <c r="Y1567" s="263"/>
      <c r="Z1567" s="264" t="s">
        <v>150</v>
      </c>
      <c r="AA1567" s="265"/>
      <c r="AB1567" s="20"/>
      <c r="AC1567" s="271" t="s">
        <v>151</v>
      </c>
      <c r="AD1567" s="272"/>
      <c r="AE1567" s="273" t="s">
        <v>152</v>
      </c>
      <c r="AF1567" s="274"/>
      <c r="AG1567" s="20"/>
      <c r="AH1567" s="262" t="s">
        <v>153</v>
      </c>
      <c r="AI1567" s="263"/>
      <c r="AJ1567" s="264" t="s">
        <v>154</v>
      </c>
      <c r="AK1567" s="265"/>
      <c r="AL1567" s="20"/>
      <c r="AM1567" s="271" t="s">
        <v>155</v>
      </c>
      <c r="AN1567" s="272"/>
      <c r="AO1567" s="273" t="s">
        <v>156</v>
      </c>
      <c r="AP1567" s="274"/>
      <c r="AR1567" s="262" t="s">
        <v>157</v>
      </c>
      <c r="AS1567" s="263"/>
      <c r="AT1567" s="264" t="s">
        <v>158</v>
      </c>
      <c r="AU1567" s="265"/>
      <c r="AV1567" s="41"/>
      <c r="AW1567" s="271" t="s">
        <v>159</v>
      </c>
      <c r="AX1567" s="272"/>
      <c r="AY1567" s="273" t="s">
        <v>160</v>
      </c>
      <c r="AZ1567" s="274"/>
      <c r="BA1567" s="20"/>
      <c r="BB1567" s="262" t="s">
        <v>161</v>
      </c>
      <c r="BC1567" s="263"/>
      <c r="BD1567" s="264" t="s">
        <v>162</v>
      </c>
      <c r="BE1567" s="265"/>
      <c r="BF1567" s="41"/>
      <c r="BG1567" s="271" t="s">
        <v>163</v>
      </c>
      <c r="BH1567" s="272"/>
      <c r="BI1567" s="273" t="s">
        <v>164</v>
      </c>
      <c r="BJ1567" s="274"/>
      <c r="BK1567" s="41"/>
      <c r="BL1567" s="262" t="s">
        <v>165</v>
      </c>
      <c r="BM1567" s="263"/>
      <c r="BN1567" s="264" t="s">
        <v>166</v>
      </c>
      <c r="BO1567" s="265"/>
      <c r="BP1567" s="41"/>
      <c r="BQ1567" s="271" t="s">
        <v>167</v>
      </c>
      <c r="BR1567" s="272"/>
      <c r="BS1567" s="273" t="s">
        <v>168</v>
      </c>
      <c r="BT1567" s="274"/>
      <c r="BU1567" s="20"/>
      <c r="BV1567" s="262" t="s">
        <v>169</v>
      </c>
      <c r="BW1567" s="263"/>
      <c r="BX1567" s="264" t="s">
        <v>170</v>
      </c>
      <c r="BY1567" s="265"/>
      <c r="CA1567" s="55" t="s">
        <v>35</v>
      </c>
      <c r="CC1567" s="116" t="s">
        <v>75</v>
      </c>
      <c r="CD1567" s="13"/>
      <c r="CE1567" s="33"/>
      <c r="CF1567" s="33"/>
      <c r="CG1567" s="33"/>
      <c r="CH1567" s="33"/>
    </row>
    <row r="1568" spans="2:86" ht="18.600000000000001" customHeight="1" thickTop="1" thickBot="1">
      <c r="D1568" s="1">
        <v>0</v>
      </c>
      <c r="E1568" s="9">
        <f t="shared" ref="E1568" si="14960">$E$9*$B1565</f>
        <v>5.2720640000000012</v>
      </c>
      <c r="F1568" s="2">
        <v>1</v>
      </c>
      <c r="G1568" s="8">
        <v>0</v>
      </c>
      <c r="I1568" s="1">
        <v>0</v>
      </c>
      <c r="J1568" s="9">
        <v>0</v>
      </c>
      <c r="K1568" s="2">
        <v>1</v>
      </c>
      <c r="L1568" s="8">
        <v>0</v>
      </c>
      <c r="N1568" s="1">
        <f t="shared" ref="N1568" si="14961">D1568*I1565+F1568*I1568-E1568*J1565-G1568*J1568</f>
        <v>0</v>
      </c>
      <c r="O1568" s="9">
        <f t="shared" ref="O1568" si="14962">(D1568*J1565+E1568*I1565+F1568*J1568+G1568*I1568)</f>
        <v>5.2720640000000012</v>
      </c>
      <c r="P1568" s="2">
        <f t="shared" ref="P1568" si="14963">D1568*K1565+F1568*K1568-E1568*L1565-G1568*L1568</f>
        <v>8.7321709627541217</v>
      </c>
      <c r="Q1568" s="8">
        <f t="shared" ref="Q1568" si="14964">(D1568*L1565+E1568*K1565+F1568*L1568+G1568*K1568)</f>
        <v>0</v>
      </c>
      <c r="S1568" s="1">
        <v>0</v>
      </c>
      <c r="T1568" s="9">
        <f t="shared" ref="T1568" si="14965">$T$9*$B1565</f>
        <v>6.7706240000000006</v>
      </c>
      <c r="U1568" s="2">
        <v>1</v>
      </c>
      <c r="V1568" s="8">
        <v>0</v>
      </c>
      <c r="X1568" s="1">
        <f t="shared" ref="X1568" si="14966">N1568*S1565+P1568*S1568-O1568*T1565-Q1568*T1568</f>
        <v>0</v>
      </c>
      <c r="Y1568" s="9">
        <f t="shared" ref="Y1568" si="14967">(N1568*T1565+O1568*S1565+P1568*T1568+Q1568*S1568)</f>
        <v>64.394310292526171</v>
      </c>
      <c r="Z1568" s="2">
        <f t="shared" ref="Z1568" si="14968">N1568*U1565+P1568*U1568-O1568*V1565-Q1568*V1568</f>
        <v>8.7321709627541217</v>
      </c>
      <c r="AA1568" s="8">
        <f t="shared" ref="AA1568" si="14969">(N1568*V1565+O1568*U1565+P1568*V1568+Q1568*U1568)</f>
        <v>0</v>
      </c>
      <c r="AB1568" s="20"/>
      <c r="AC1568" s="1">
        <v>0</v>
      </c>
      <c r="AD1568" s="9">
        <v>0</v>
      </c>
      <c r="AE1568" s="2">
        <v>1</v>
      </c>
      <c r="AF1568" s="8">
        <v>0</v>
      </c>
      <c r="AH1568" s="1">
        <f t="shared" ref="AH1568" si="14970">X1568*AC1565+Z1568*AC1568-Y1568*AD1565-AA1568*AD1568</f>
        <v>0</v>
      </c>
      <c r="AI1568" s="9">
        <f t="shared" ref="AI1568" si="14971">(X1568*AD1565+Y1568*AC1565+Z1568*AD1568+AA1568*AC1568)</f>
        <v>64.394310292526171</v>
      </c>
      <c r="AJ1568" s="2">
        <f t="shared" ref="AJ1568" si="14972">X1568*AE1565+Z1568*AE1568-Y1568*AF1565-AA1568*AF1568</f>
        <v>23.987968776621571</v>
      </c>
      <c r="AK1568" s="8">
        <f t="shared" ref="AK1568" si="14973">(X1568*AF1565+Y1568*AE1565+Z1568*AF1568+AA1568*AE1568)</f>
        <v>0</v>
      </c>
      <c r="AM1568" s="1">
        <v>0</v>
      </c>
      <c r="AN1568" s="9">
        <f t="shared" ref="AN1568" si="14974">$AN$9*$B1565</f>
        <v>5.7245440000000007</v>
      </c>
      <c r="AO1568" s="2">
        <v>1</v>
      </c>
      <c r="AP1568" s="8">
        <v>0</v>
      </c>
      <c r="AR1568" s="1">
        <f t="shared" ref="AR1568" si="14975">AH1568*AM1565+AJ1568*AM1568-AI1568*AN1565-AK1568*AN1568</f>
        <v>0</v>
      </c>
      <c r="AS1568" s="9">
        <f t="shared" ref="AS1568" si="14976">(AH1568*AN1565+AI1568*AM1565+AJ1568*AN1568+AK1568*AM1568)</f>
        <v>201.71449302492255</v>
      </c>
      <c r="AT1568" s="2">
        <f t="shared" ref="AT1568" si="14977">AH1568*AO1565+AJ1568*AO1568-AI1568*AP1565-AK1568*AP1568</f>
        <v>23.987968776621571</v>
      </c>
      <c r="AU1568" s="8">
        <f t="shared" ref="AU1568" si="14978">(AH1568*AP1565+AI1568*AO1565+AJ1568*AP1568+AK1568*AO1568)</f>
        <v>0</v>
      </c>
      <c r="AV1568" s="20"/>
      <c r="AW1568" s="1">
        <v>0</v>
      </c>
      <c r="AX1568" s="9">
        <v>0</v>
      </c>
      <c r="AY1568" s="2">
        <v>1</v>
      </c>
      <c r="AZ1568" s="8">
        <v>0</v>
      </c>
      <c r="BB1568" s="1">
        <f t="shared" ref="BB1568" si="14979">AR1568*AW1565+AT1568*AW1568-AS1568*AX1565-AU1568*AX1568</f>
        <v>0</v>
      </c>
      <c r="BC1568" s="9">
        <f t="shared" ref="BC1568" si="14980">(AR1568*AX1565+AS1568*AW1565+AT1568*AX1568+AU1568*AW1568)</f>
        <v>201.71449302492255</v>
      </c>
      <c r="BD1568" s="2">
        <f t="shared" ref="BD1568" si="14981">AR1568*AY1565+AT1568*AY1568-AS1568*AZ1565-AU1568*AZ1568</f>
        <v>93.263246589812482</v>
      </c>
      <c r="BE1568" s="8">
        <f t="shared" ref="BE1568" si="14982">(AR1568*AZ1565+AS1568*AY1565+AT1568*AZ1568+AU1568*AY1568)</f>
        <v>0</v>
      </c>
      <c r="BG1568" s="1">
        <v>0</v>
      </c>
      <c r="BH1568" s="9">
        <f t="shared" ref="BH1568" si="14983">$BH$9*$B1565</f>
        <v>3.7452800000000002</v>
      </c>
      <c r="BI1568" s="2">
        <v>1</v>
      </c>
      <c r="BJ1568" s="8">
        <v>0</v>
      </c>
      <c r="BK1568" s="20"/>
      <c r="BL1568" s="1">
        <f t="shared" ref="BL1568" si="14984">BB1568*BG1565+BD1568*BG1568-BC1568*BH1565-BE1568*BH1568</f>
        <v>0</v>
      </c>
      <c r="BM1568" s="9">
        <f t="shared" ref="BM1568" si="14985">(BB1568*BH1565+BC1568*BG1565+BD1568*BH1568+BE1568*BG1568)</f>
        <v>551.01146521281544</v>
      </c>
      <c r="BN1568" s="2">
        <f t="shared" ref="BN1568" si="14986">BB1568*BI1565+BD1568*BI1568-BC1568*BJ1565-BE1568*BJ1568</f>
        <v>93.263246589812482</v>
      </c>
      <c r="BO1568" s="8">
        <f t="shared" ref="BO1568" si="14987">(BB1568*BJ1565+BC1568*BI1565+BD1568*BJ1568+BE1568*BI1568)</f>
        <v>0</v>
      </c>
      <c r="BP1568" s="20"/>
      <c r="BQ1568" s="18">
        <f t="shared" ref="BQ1568:BQ1631" si="14988">1/$BR$9</f>
        <v>1</v>
      </c>
      <c r="BR1568" s="25">
        <v>0</v>
      </c>
      <c r="BS1568" s="19">
        <v>1</v>
      </c>
      <c r="BT1568" s="24">
        <v>0</v>
      </c>
      <c r="BV1568" s="1">
        <f t="shared" ref="BV1568" si="14989">BL1568*BQ1565+BN1568*BQ1568-BM1568*BR1565-BO1568*BR1568</f>
        <v>93.263246589812482</v>
      </c>
      <c r="BW1568" s="9">
        <f t="shared" ref="BW1568" si="14990">(BL1568*BR1565+BM1568*BQ1565+BN1568*BR1568+BO1568*BQ1568)</f>
        <v>551.01146521281544</v>
      </c>
      <c r="BX1568" s="2">
        <f t="shared" ref="BX1568" si="14991">BL1568*BS1565+BN1568*BS1568-BM1568*BT1565-BO1568*BT1568</f>
        <v>93.263246589812482</v>
      </c>
      <c r="BY1568" s="8">
        <f t="shared" ref="BY1568" si="14992">(BL1568*BT1565+BM1568*BS1565+BN1568*BT1568+BO1568*BS1568)</f>
        <v>0</v>
      </c>
      <c r="CA1568" s="56">
        <f t="shared" ref="CA1568" si="14993">(180/PI())*ATAN(-1*(BW1565+BW1568)/(BV1565+BV1568))</f>
        <v>-70.786427468969677</v>
      </c>
      <c r="CC1568" s="117">
        <f t="shared" ref="CC1568" si="14994">20*LOG(((1-(10^(CA1565/20)^2)*(1-((1-CC1565)/(1+CC1565))^2))^0.5))</f>
        <v>-2.677815958439345E-5</v>
      </c>
      <c r="CD1568" s="13"/>
      <c r="CE1568" s="33"/>
      <c r="CF1568" s="33"/>
      <c r="CG1568" s="33"/>
      <c r="CH1568" s="33"/>
    </row>
    <row r="1569" spans="2:86" ht="18.600000000000001" customHeight="1"/>
    <row r="1570" spans="2:86" ht="18.600000000000001" customHeight="1" thickBot="1">
      <c r="E1570" s="6" t="s">
        <v>3</v>
      </c>
      <c r="J1570" s="6" t="s">
        <v>5</v>
      </c>
      <c r="O1570" s="6" t="s">
        <v>10</v>
      </c>
      <c r="T1570" s="6" t="s">
        <v>6</v>
      </c>
      <c r="Y1570" s="6" t="s">
        <v>11</v>
      </c>
      <c r="AD1570" s="6" t="s">
        <v>12</v>
      </c>
      <c r="AI1570" s="6" t="s">
        <v>13</v>
      </c>
      <c r="AN1570" s="6" t="s">
        <v>14</v>
      </c>
      <c r="AS1570" s="6" t="s">
        <v>15</v>
      </c>
      <c r="AX1570" s="6" t="s">
        <v>19</v>
      </c>
      <c r="BC1570" s="6" t="s">
        <v>17</v>
      </c>
      <c r="BH1570" s="6" t="s">
        <v>20</v>
      </c>
      <c r="BM1570" s="6" t="s">
        <v>18</v>
      </c>
      <c r="BQ1570" s="26" t="s">
        <v>16</v>
      </c>
      <c r="BR1570" s="26"/>
      <c r="BS1570" s="21"/>
      <c r="BT1570" s="21"/>
      <c r="BU1570" s="21"/>
      <c r="BV1570" s="21"/>
      <c r="BW1570" s="26" t="s">
        <v>21</v>
      </c>
      <c r="BX1570" s="21"/>
      <c r="BY1570" s="21"/>
    </row>
    <row r="1571" spans="2:86" ht="18.600000000000001" customHeight="1" thickBot="1">
      <c r="B1571" s="11"/>
      <c r="D1571" s="266" t="s">
        <v>113</v>
      </c>
      <c r="E1571" s="267"/>
      <c r="F1571" s="268" t="s">
        <v>114</v>
      </c>
      <c r="G1571" s="269"/>
      <c r="H1571" s="237"/>
      <c r="I1571" s="262" t="s">
        <v>0</v>
      </c>
      <c r="J1571" s="263"/>
      <c r="K1571" s="264" t="s">
        <v>1</v>
      </c>
      <c r="L1571" s="265"/>
      <c r="M1571" s="21"/>
      <c r="N1571" s="262" t="s">
        <v>115</v>
      </c>
      <c r="O1571" s="263"/>
      <c r="P1571" s="264" t="s">
        <v>116</v>
      </c>
      <c r="Q1571" s="265"/>
      <c r="R1571" s="21"/>
      <c r="S1571" s="266" t="s">
        <v>117</v>
      </c>
      <c r="T1571" s="267"/>
      <c r="U1571" s="268" t="s">
        <v>118</v>
      </c>
      <c r="V1571" s="269"/>
      <c r="W1571" s="20"/>
      <c r="X1571" s="262" t="s">
        <v>119</v>
      </c>
      <c r="Y1571" s="263"/>
      <c r="Z1571" s="264" t="s">
        <v>120</v>
      </c>
      <c r="AA1571" s="265"/>
      <c r="AB1571" s="20"/>
      <c r="AC1571" s="262" t="s">
        <v>121</v>
      </c>
      <c r="AD1571" s="263"/>
      <c r="AE1571" s="264" t="s">
        <v>7</v>
      </c>
      <c r="AF1571" s="265"/>
      <c r="AG1571" s="20"/>
      <c r="AH1571" s="262" t="s">
        <v>122</v>
      </c>
      <c r="AI1571" s="263"/>
      <c r="AJ1571" s="264" t="s">
        <v>123</v>
      </c>
      <c r="AK1571" s="265"/>
      <c r="AL1571" s="20"/>
      <c r="AM1571" s="266" t="s">
        <v>124</v>
      </c>
      <c r="AN1571" s="267"/>
      <c r="AO1571" s="268" t="s">
        <v>125</v>
      </c>
      <c r="AP1571" s="269"/>
      <c r="AQ1571" s="21"/>
      <c r="AR1571" s="262" t="s">
        <v>126</v>
      </c>
      <c r="AS1571" s="263"/>
      <c r="AT1571" s="264" t="s">
        <v>2</v>
      </c>
      <c r="AU1571" s="265"/>
      <c r="AV1571" s="41"/>
      <c r="AW1571" s="262" t="s">
        <v>127</v>
      </c>
      <c r="AX1571" s="263"/>
      <c r="AY1571" s="264" t="s">
        <v>128</v>
      </c>
      <c r="AZ1571" s="265"/>
      <c r="BA1571" s="20"/>
      <c r="BB1571" s="262" t="s">
        <v>129</v>
      </c>
      <c r="BC1571" s="263"/>
      <c r="BD1571" s="264" t="s">
        <v>130</v>
      </c>
      <c r="BE1571" s="265"/>
      <c r="BF1571" s="41"/>
      <c r="BG1571" s="266" t="s">
        <v>131</v>
      </c>
      <c r="BH1571" s="267"/>
      <c r="BI1571" s="268" t="s">
        <v>132</v>
      </c>
      <c r="BJ1571" s="269"/>
      <c r="BK1571" s="41"/>
      <c r="BL1571" s="262" t="s">
        <v>133</v>
      </c>
      <c r="BM1571" s="263"/>
      <c r="BN1571" s="264" t="s">
        <v>134</v>
      </c>
      <c r="BO1571" s="265"/>
      <c r="BP1571" s="41"/>
      <c r="BQ1571" s="262" t="s">
        <v>135</v>
      </c>
      <c r="BR1571" s="263"/>
      <c r="BS1571" s="264" t="s">
        <v>136</v>
      </c>
      <c r="BT1571" s="265"/>
      <c r="BU1571" s="20"/>
      <c r="BV1571" s="262" t="s">
        <v>137</v>
      </c>
      <c r="BW1571" s="263"/>
      <c r="BX1571" s="264" t="s">
        <v>138</v>
      </c>
      <c r="BY1571" s="265"/>
      <c r="CA1571" s="27" t="s">
        <v>8</v>
      </c>
      <c r="CC1571" s="113" t="s">
        <v>74</v>
      </c>
      <c r="CD1571" s="13"/>
      <c r="CE1571" s="33"/>
      <c r="CF1571" s="33"/>
      <c r="CG1571" s="33"/>
      <c r="CH1571" s="33"/>
    </row>
    <row r="1572" spans="2:86" ht="18.600000000000001" customHeight="1" thickTop="1" thickBot="1">
      <c r="B1572" s="37">
        <v>4.5</v>
      </c>
      <c r="D1572" s="1">
        <v>1</v>
      </c>
      <c r="E1572" s="7">
        <v>0</v>
      </c>
      <c r="F1572" s="2">
        <v>0</v>
      </c>
      <c r="G1572" s="8">
        <v>0</v>
      </c>
      <c r="I1572" s="1">
        <v>1</v>
      </c>
      <c r="J1572" s="9">
        <v>0</v>
      </c>
      <c r="K1572" s="2">
        <v>0</v>
      </c>
      <c r="L1572" s="8">
        <f t="shared" ref="L1572:L1635" si="14995">IF(0=(1-$J$9*$K$9*$B1572^2),10^18,$B1572*$K$9/(1-$J$9*$K$9*$B1572^2))</f>
        <v>-1.4565723991757531</v>
      </c>
      <c r="N1572" s="1">
        <f t="shared" ref="N1572" si="14996">D1572*I1572+F1572*I1575-E1572*J1572-G1572*J1575</f>
        <v>1</v>
      </c>
      <c r="O1572" s="9">
        <f t="shared" ref="O1572" si="14997">(D1572*J1572+E1572*I1572+F1572*J1575+G1572*I1575)</f>
        <v>0</v>
      </c>
      <c r="P1572" s="2">
        <f t="shared" ref="P1572" si="14998">D1572*K1572+F1572*K1575-E1572*L1572-G1572*L1575</f>
        <v>0</v>
      </c>
      <c r="Q1572" s="8">
        <f t="shared" ref="Q1572" si="14999">(D1572*L1572+E1572*K1572+F1572*L1575+G1572*K1575)</f>
        <v>-1.4565723991757531</v>
      </c>
      <c r="S1572" s="1">
        <v>1</v>
      </c>
      <c r="T1572" s="7">
        <v>0</v>
      </c>
      <c r="U1572" s="2">
        <v>0</v>
      </c>
      <c r="V1572" s="8">
        <v>0</v>
      </c>
      <c r="X1572" s="1">
        <f t="shared" ref="X1572" si="15000">N1572*S1572+P1572*S1575-O1572*T1572-Q1572*T1575</f>
        <v>10.905930400934421</v>
      </c>
      <c r="Y1572" s="9">
        <f t="shared" ref="Y1572" si="15001">(N1572*T1572+O1572*S1572+P1572*T1575+Q1572*S1575)</f>
        <v>0</v>
      </c>
      <c r="Z1572" s="2">
        <f t="shared" ref="Z1572" si="15002">N1572*U1572+P1572*U1575-O1572*V1572-Q1572*V1575</f>
        <v>0</v>
      </c>
      <c r="AA1572" s="8">
        <f t="shared" ref="AA1572" si="15003">(N1572*V1572+O1572*U1572+P1572*V1575+Q1572*U1575)</f>
        <v>-1.4565723991757531</v>
      </c>
      <c r="AB1572" s="20"/>
      <c r="AC1572" s="1">
        <v>1</v>
      </c>
      <c r="AD1572" s="9">
        <v>0</v>
      </c>
      <c r="AE1572" s="2">
        <v>0</v>
      </c>
      <c r="AF1572" s="8">
        <f t="shared" ref="AF1572:AF1635" si="15004">IF(0=(1-$AE$9*$AD$9*$B1572^2),10^18,$B1572*$AE$9/(1-$AE$9*$AD$9*$B1572^2))</f>
        <v>-0.23570656370432908</v>
      </c>
      <c r="AH1572" s="1">
        <f t="shared" ref="AH1572" si="15005">X1572*AC1572+Z1572*AC1575-Y1572*AD1572-AA1572*AD1575</f>
        <v>10.905930400934421</v>
      </c>
      <c r="AI1572" s="9">
        <f t="shared" ref="AI1572" si="15006">(X1572*AD1572+Y1572*AC1572+Z1572*AD1575+AA1572*AC1575)</f>
        <v>0</v>
      </c>
      <c r="AJ1572" s="2">
        <f t="shared" ref="AJ1572" si="15007">X1572*AE1572+Z1572*AE1575-Y1572*AF1572-AA1572*AF1575</f>
        <v>0</v>
      </c>
      <c r="AK1572" s="8">
        <f t="shared" ref="AK1572" si="15008">(X1572*AF1572+Y1572*AE1572+Z1572*AF1575+AA1572*AE1575)</f>
        <v>-4.0271717779785812</v>
      </c>
      <c r="AM1572" s="1">
        <v>1</v>
      </c>
      <c r="AN1572" s="7">
        <v>0</v>
      </c>
      <c r="AO1572" s="2">
        <v>0</v>
      </c>
      <c r="AP1572" s="8">
        <v>0</v>
      </c>
      <c r="AR1572" s="1">
        <f t="shared" ref="AR1572" si="15009">AH1572*AM1572+AJ1572*AM1575-AI1572*AN1572-AK1572*AN1575</f>
        <v>34.062570841489062</v>
      </c>
      <c r="AS1572" s="9">
        <f t="shared" ref="AS1572" si="15010">(AH1572*AN1572+AI1572*AM1572+AJ1572*AN1575+AK1572*AM1575)</f>
        <v>0</v>
      </c>
      <c r="AT1572" s="2">
        <f t="shared" ref="AT1572" si="15011">AH1572*AO1572+AJ1572*AO1575-AI1572*AP1572-AK1572*AP1575</f>
        <v>0</v>
      </c>
      <c r="AU1572" s="8">
        <f t="shared" ref="AU1572" si="15012">(AH1572*AP1572+AI1572*AO1572+AJ1572*AP1575+AK1572*AO1575)</f>
        <v>-4.0271717779785812</v>
      </c>
      <c r="AV1572" s="20"/>
      <c r="AW1572" s="1">
        <v>1</v>
      </c>
      <c r="AX1572" s="9">
        <v>0</v>
      </c>
      <c r="AY1572" s="2">
        <v>0</v>
      </c>
      <c r="AZ1572" s="8">
        <f t="shared" ref="AZ1572:AZ1635" si="15013">IF(0=(1-$AX$9*$AY$9*$B1572^2),10^18,$B1572*$AY$9/(1-$AX$9*$AY$9*$B1572^2))</f>
        <v>-0.34161624643993471</v>
      </c>
      <c r="BB1572" s="1">
        <f t="shared" ref="BB1572" si="15014">AR1572*AW1572+AT1572*AW1575-AS1572*AX1572-AU1572*AX1575</f>
        <v>34.062570841489062</v>
      </c>
      <c r="BC1572" s="9">
        <f t="shared" ref="BC1572" si="15015">(AR1572*AX1572+AS1572*AW1572+AT1572*AX1575+AU1572*AW1575)</f>
        <v>0</v>
      </c>
      <c r="BD1572" s="2">
        <f t="shared" ref="BD1572" si="15016">AR1572*AY1572+AT1572*AY1575-AS1572*AZ1572-AU1572*AZ1575</f>
        <v>0</v>
      </c>
      <c r="BE1572" s="8">
        <f t="shared" ref="BE1572" si="15017">(AR1572*AZ1572+AS1572*AY1572+AT1572*AZ1575+AU1572*AY1575)</f>
        <v>-15.663499372942443</v>
      </c>
      <c r="BG1572" s="1">
        <v>1</v>
      </c>
      <c r="BH1572" s="7">
        <v>0</v>
      </c>
      <c r="BI1572" s="2">
        <v>0</v>
      </c>
      <c r="BJ1572" s="8">
        <v>0</v>
      </c>
      <c r="BK1572" s="20"/>
      <c r="BL1572" s="1">
        <f t="shared" ref="BL1572" si="15018">BB1572*BG1572+BD1572*BG1575-BC1572*BH1572-BE1572*BH1575</f>
        <v>92.98865548249853</v>
      </c>
      <c r="BM1572" s="9">
        <f t="shared" ref="BM1572" si="15019">(BB1572*BH1572+BC1572*BG1572+BD1572*BH1575+BE1572*BG1575)</f>
        <v>0</v>
      </c>
      <c r="BN1572" s="2">
        <f t="shared" ref="BN1572" si="15020">BB1572*BI1572+BD1572*BI1575-BC1572*BJ1572-BE1572*BJ1575</f>
        <v>0</v>
      </c>
      <c r="BO1572" s="8">
        <f t="shared" ref="BO1572" si="15021">(BB1572*BJ1572+BC1572*BI1572+BD1572*BJ1575+BE1572*BI1575)</f>
        <v>-15.663499372942443</v>
      </c>
      <c r="BP1572" s="20"/>
      <c r="BQ1572" s="16">
        <v>1</v>
      </c>
      <c r="BR1572" s="23">
        <v>0</v>
      </c>
      <c r="BS1572" s="14">
        <v>0</v>
      </c>
      <c r="BT1572" s="22">
        <v>0</v>
      </c>
      <c r="BV1572" s="1">
        <f t="shared" ref="BV1572" si="15022">BL1572*BQ1572+BN1572*BQ1575-BM1572*BR1572-BO1572*BR1575</f>
        <v>92.98865548249853</v>
      </c>
      <c r="BW1572" s="9">
        <f t="shared" ref="BW1572" si="15023">(BL1572*BR1572+BM1572*BQ1572+BN1572*BR1575+BO1572*BQ1575)</f>
        <v>-15.663499372942443</v>
      </c>
      <c r="BX1572" s="2">
        <f t="shared" ref="BX1572" si="15024">BL1572*BS1572+BN1572*BS1575-BM1572*BT1572-BO1572*BT1575</f>
        <v>0</v>
      </c>
      <c r="BY1572" s="8">
        <f t="shared" ref="BY1572" si="15025">(BL1572*BT1572+BM1572*BS1572+BN1572*BT1575+BO1572*BS1575)</f>
        <v>-15.663499372942443</v>
      </c>
      <c r="CA1572" s="28">
        <f t="shared" ref="CA1572" si="15026">20*LOG(((1+$BR$9)/$BR$9)/((BV1572+BV1575)^2+(BW1572+BW1575)^2)^0.5)</f>
        <v>-49.060775909657693</v>
      </c>
      <c r="CC1572" s="114">
        <f t="shared" ref="CC1572" si="15027">((BV1572^2+BW1572^2)^0.5)/((BV1575^2+BW1575^2)^0.5)</f>
        <v>0.16846709424144846</v>
      </c>
      <c r="CD1572" s="13"/>
      <c r="CE1572" s="33"/>
      <c r="CF1572" s="33"/>
      <c r="CG1572" s="33"/>
      <c r="CH1572" s="33"/>
    </row>
    <row r="1573" spans="2:86" ht="18.600000000000001" customHeight="1" thickBot="1">
      <c r="D1573" s="3"/>
      <c r="G1573" s="4"/>
      <c r="I1573" s="3"/>
      <c r="L1573" s="4"/>
      <c r="N1573" s="3"/>
      <c r="Q1573" s="4"/>
      <c r="S1573" s="3"/>
      <c r="V1573" s="4"/>
      <c r="X1573" s="3"/>
      <c r="AA1573" s="4"/>
      <c r="AC1573" s="3"/>
      <c r="AF1573" s="4"/>
      <c r="AH1573" s="3"/>
      <c r="AK1573" s="4"/>
      <c r="AM1573" s="3"/>
      <c r="AP1573" s="4"/>
      <c r="AR1573" s="3"/>
      <c r="AU1573" s="4"/>
      <c r="AW1573" s="3"/>
      <c r="AZ1573" s="4"/>
      <c r="BB1573" s="3"/>
      <c r="BE1573" s="4"/>
      <c r="BG1573" s="3"/>
      <c r="BJ1573" s="4"/>
      <c r="BL1573" s="3"/>
      <c r="BO1573" s="4"/>
      <c r="BQ1573" s="16"/>
      <c r="BR1573" s="14"/>
      <c r="BS1573" s="14"/>
      <c r="BT1573" s="17"/>
      <c r="BV1573" s="3"/>
      <c r="BY1573" s="4"/>
      <c r="CC1573" s="115"/>
      <c r="CD1573" s="13"/>
      <c r="CE1573" s="33"/>
      <c r="CF1573" s="33"/>
      <c r="CG1573" s="33"/>
      <c r="CH1573" s="33"/>
    </row>
    <row r="1574" spans="2:86" ht="18.600000000000001" customHeight="1" thickBot="1">
      <c r="D1574" s="271" t="s">
        <v>141</v>
      </c>
      <c r="E1574" s="272"/>
      <c r="F1574" s="273" t="s">
        <v>142</v>
      </c>
      <c r="G1574" s="274"/>
      <c r="H1574" s="237"/>
      <c r="I1574" s="271" t="s">
        <v>143</v>
      </c>
      <c r="J1574" s="272"/>
      <c r="K1574" s="273" t="s">
        <v>144</v>
      </c>
      <c r="L1574" s="274"/>
      <c r="N1574" s="262" t="s">
        <v>145</v>
      </c>
      <c r="O1574" s="263"/>
      <c r="P1574" s="264" t="s">
        <v>146</v>
      </c>
      <c r="Q1574" s="265"/>
      <c r="S1574" s="271" t="s">
        <v>147</v>
      </c>
      <c r="T1574" s="272"/>
      <c r="U1574" s="273" t="s">
        <v>148</v>
      </c>
      <c r="V1574" s="274"/>
      <c r="W1574" s="20"/>
      <c r="X1574" s="262" t="s">
        <v>149</v>
      </c>
      <c r="Y1574" s="263"/>
      <c r="Z1574" s="264" t="s">
        <v>150</v>
      </c>
      <c r="AA1574" s="265"/>
      <c r="AB1574" s="20"/>
      <c r="AC1574" s="271" t="s">
        <v>151</v>
      </c>
      <c r="AD1574" s="272"/>
      <c r="AE1574" s="273" t="s">
        <v>152</v>
      </c>
      <c r="AF1574" s="274"/>
      <c r="AG1574" s="20"/>
      <c r="AH1574" s="262" t="s">
        <v>153</v>
      </c>
      <c r="AI1574" s="263"/>
      <c r="AJ1574" s="264" t="s">
        <v>154</v>
      </c>
      <c r="AK1574" s="265"/>
      <c r="AL1574" s="20"/>
      <c r="AM1574" s="271" t="s">
        <v>155</v>
      </c>
      <c r="AN1574" s="272"/>
      <c r="AO1574" s="273" t="s">
        <v>156</v>
      </c>
      <c r="AP1574" s="274"/>
      <c r="AR1574" s="262" t="s">
        <v>157</v>
      </c>
      <c r="AS1574" s="263"/>
      <c r="AT1574" s="264" t="s">
        <v>158</v>
      </c>
      <c r="AU1574" s="265"/>
      <c r="AV1574" s="41"/>
      <c r="AW1574" s="271" t="s">
        <v>159</v>
      </c>
      <c r="AX1574" s="272"/>
      <c r="AY1574" s="273" t="s">
        <v>160</v>
      </c>
      <c r="AZ1574" s="274"/>
      <c r="BA1574" s="20"/>
      <c r="BB1574" s="262" t="s">
        <v>161</v>
      </c>
      <c r="BC1574" s="263"/>
      <c r="BD1574" s="264" t="s">
        <v>162</v>
      </c>
      <c r="BE1574" s="265"/>
      <c r="BF1574" s="41"/>
      <c r="BG1574" s="271" t="s">
        <v>163</v>
      </c>
      <c r="BH1574" s="272"/>
      <c r="BI1574" s="273" t="s">
        <v>164</v>
      </c>
      <c r="BJ1574" s="274"/>
      <c r="BK1574" s="41"/>
      <c r="BL1574" s="262" t="s">
        <v>165</v>
      </c>
      <c r="BM1574" s="263"/>
      <c r="BN1574" s="264" t="s">
        <v>166</v>
      </c>
      <c r="BO1574" s="265"/>
      <c r="BP1574" s="41"/>
      <c r="BQ1574" s="271" t="s">
        <v>167</v>
      </c>
      <c r="BR1574" s="272"/>
      <c r="BS1574" s="273" t="s">
        <v>168</v>
      </c>
      <c r="BT1574" s="274"/>
      <c r="BU1574" s="20"/>
      <c r="BV1574" s="262" t="s">
        <v>169</v>
      </c>
      <c r="BW1574" s="263"/>
      <c r="BX1574" s="264" t="s">
        <v>170</v>
      </c>
      <c r="BY1574" s="265"/>
      <c r="CA1574" s="55" t="s">
        <v>35</v>
      </c>
      <c r="CC1574" s="116" t="s">
        <v>75</v>
      </c>
      <c r="CD1574" s="13"/>
      <c r="CE1574" s="33"/>
      <c r="CF1574" s="33"/>
      <c r="CG1574" s="33"/>
      <c r="CH1574" s="33"/>
    </row>
    <row r="1575" spans="2:86" ht="18.600000000000001" customHeight="1" thickTop="1" thickBot="1">
      <c r="D1575" s="1">
        <v>0</v>
      </c>
      <c r="E1575" s="9">
        <f t="shared" ref="E1575" si="15028">$E$9*$B1572</f>
        <v>5.2956000000000003</v>
      </c>
      <c r="F1575" s="2">
        <v>1</v>
      </c>
      <c r="G1575" s="8">
        <v>0</v>
      </c>
      <c r="I1575" s="1">
        <v>0</v>
      </c>
      <c r="J1575" s="9">
        <v>0</v>
      </c>
      <c r="K1575" s="2">
        <v>1</v>
      </c>
      <c r="L1575" s="8">
        <v>0</v>
      </c>
      <c r="N1575" s="1">
        <f t="shared" ref="N1575" si="15029">D1575*I1572+F1575*I1575-E1575*J1572-G1575*J1575</f>
        <v>0</v>
      </c>
      <c r="O1575" s="9">
        <f t="shared" ref="O1575" si="15030">(D1575*J1572+E1575*I1572+F1575*J1575+G1575*I1575)</f>
        <v>5.2956000000000003</v>
      </c>
      <c r="P1575" s="2">
        <f t="shared" ref="P1575" si="15031">D1575*K1572+F1575*K1575-E1575*L1572-G1575*L1575</f>
        <v>8.7134247970751186</v>
      </c>
      <c r="Q1575" s="8">
        <f t="shared" ref="Q1575" si="15032">(D1575*L1572+E1575*K1572+F1575*L1575+G1575*K1575)</f>
        <v>0</v>
      </c>
      <c r="S1575" s="1">
        <v>0</v>
      </c>
      <c r="T1575" s="9">
        <f t="shared" ref="T1575" si="15033">$T$9*$B1572</f>
        <v>6.8008500000000005</v>
      </c>
      <c r="U1575" s="2">
        <v>1</v>
      </c>
      <c r="V1575" s="8">
        <v>0</v>
      </c>
      <c r="X1575" s="1">
        <f t="shared" ref="X1575" si="15034">N1575*S1572+P1575*S1575-O1575*T1572-Q1575*T1575</f>
        <v>0</v>
      </c>
      <c r="Y1575" s="9">
        <f t="shared" ref="Y1575" si="15035">(N1575*T1572+O1575*S1572+P1575*T1575+Q1575*S1575)</f>
        <v>64.554295031188332</v>
      </c>
      <c r="Z1575" s="2">
        <f t="shared" ref="Z1575" si="15036">N1575*U1572+P1575*U1575-O1575*V1572-Q1575*V1575</f>
        <v>8.7134247970751186</v>
      </c>
      <c r="AA1575" s="8">
        <f t="shared" ref="AA1575" si="15037">(N1575*V1572+O1575*U1572+P1575*V1575+Q1575*U1575)</f>
        <v>0</v>
      </c>
      <c r="AB1575" s="20"/>
      <c r="AC1575" s="1">
        <v>0</v>
      </c>
      <c r="AD1575" s="9">
        <v>0</v>
      </c>
      <c r="AE1575" s="2">
        <v>1</v>
      </c>
      <c r="AF1575" s="8">
        <v>0</v>
      </c>
      <c r="AH1575" s="1">
        <f t="shared" ref="AH1575" si="15038">X1575*AC1572+Z1575*AC1575-Y1575*AD1572-AA1575*AD1575</f>
        <v>0</v>
      </c>
      <c r="AI1575" s="9">
        <f t="shared" ref="AI1575" si="15039">(X1575*AD1572+Y1575*AC1572+Z1575*AD1575+AA1575*AC1575)</f>
        <v>64.554295031188332</v>
      </c>
      <c r="AJ1575" s="2">
        <f t="shared" ref="AJ1575" si="15040">X1575*AE1572+Z1575*AE1575-Y1575*AF1572-AA1575*AF1575</f>
        <v>23.929295851231963</v>
      </c>
      <c r="AK1575" s="8">
        <f t="shared" ref="AK1575" si="15041">(X1575*AF1572+Y1575*AE1572+Z1575*AF1575+AA1575*AE1575)</f>
        <v>0</v>
      </c>
      <c r="AM1575" s="1">
        <v>0</v>
      </c>
      <c r="AN1575" s="9">
        <f t="shared" ref="AN1575" si="15042">$AN$9*$B1572</f>
        <v>5.7500999999999998</v>
      </c>
      <c r="AO1575" s="2">
        <v>1</v>
      </c>
      <c r="AP1575" s="8">
        <v>0</v>
      </c>
      <c r="AR1575" s="1">
        <f t="shared" ref="AR1575" si="15043">AH1575*AM1572+AJ1575*AM1575-AI1575*AN1572-AK1575*AN1575</f>
        <v>0</v>
      </c>
      <c r="AS1575" s="9">
        <f t="shared" ref="AS1575" si="15044">(AH1575*AN1572+AI1575*AM1572+AJ1575*AN1575+AK1575*AM1575)</f>
        <v>202.15013910535723</v>
      </c>
      <c r="AT1575" s="2">
        <f t="shared" ref="AT1575" si="15045">AH1575*AO1572+AJ1575*AO1575-AI1575*AP1572-AK1575*AP1575</f>
        <v>23.929295851231963</v>
      </c>
      <c r="AU1575" s="8">
        <f t="shared" ref="AU1575" si="15046">(AH1575*AP1572+AI1575*AO1572+AJ1575*AP1575+AK1575*AO1575)</f>
        <v>0</v>
      </c>
      <c r="AV1575" s="20"/>
      <c r="AW1575" s="1">
        <v>0</v>
      </c>
      <c r="AX1575" s="9">
        <v>0</v>
      </c>
      <c r="AY1575" s="2">
        <v>1</v>
      </c>
      <c r="AZ1575" s="8">
        <v>0</v>
      </c>
      <c r="BB1575" s="1">
        <f t="shared" ref="BB1575" si="15047">AR1575*AW1572+AT1575*AW1575-AS1575*AX1572-AU1575*AX1575</f>
        <v>0</v>
      </c>
      <c r="BC1575" s="9">
        <f t="shared" ref="BC1575" si="15048">(AR1575*AX1572+AS1575*AW1572+AT1575*AX1575+AU1575*AW1575)</f>
        <v>202.15013910535723</v>
      </c>
      <c r="BD1575" s="2">
        <f t="shared" ref="BD1575" si="15049">AR1575*AY1572+AT1575*AY1575-AS1575*AZ1572-AU1575*AZ1575</f>
        <v>92.987067589714769</v>
      </c>
      <c r="BE1575" s="8">
        <f t="shared" ref="BE1575" si="15050">(AR1575*AZ1572+AS1575*AY1572+AT1575*AZ1575+AU1575*AY1575)</f>
        <v>0</v>
      </c>
      <c r="BG1575" s="1">
        <v>0</v>
      </c>
      <c r="BH1575" s="9">
        <f t="shared" ref="BH1575" si="15051">$BH$9*$B1572</f>
        <v>3.762</v>
      </c>
      <c r="BI1575" s="2">
        <v>1</v>
      </c>
      <c r="BJ1575" s="8">
        <v>0</v>
      </c>
      <c r="BK1575" s="20"/>
      <c r="BL1575" s="1">
        <f t="shared" ref="BL1575" si="15052">BB1575*BG1572+BD1575*BG1575-BC1575*BH1572-BE1575*BH1575</f>
        <v>0</v>
      </c>
      <c r="BM1575" s="9">
        <f t="shared" ref="BM1575" si="15053">(BB1575*BH1572+BC1575*BG1572+BD1575*BH1575+BE1575*BG1575)</f>
        <v>551.96748737786424</v>
      </c>
      <c r="BN1575" s="2">
        <f t="shared" ref="BN1575" si="15054">BB1575*BI1572+BD1575*BI1575-BC1575*BJ1572-BE1575*BJ1575</f>
        <v>92.987067589714769</v>
      </c>
      <c r="BO1575" s="8">
        <f t="shared" ref="BO1575" si="15055">(BB1575*BJ1572+BC1575*BI1572+BD1575*BJ1575+BE1575*BI1575)</f>
        <v>0</v>
      </c>
      <c r="BP1575" s="20"/>
      <c r="BQ1575" s="18">
        <f t="shared" ref="BQ1575:BQ1638" si="15056">1/$BR$9</f>
        <v>1</v>
      </c>
      <c r="BR1575" s="25">
        <v>0</v>
      </c>
      <c r="BS1575" s="19">
        <v>1</v>
      </c>
      <c r="BT1575" s="24">
        <v>0</v>
      </c>
      <c r="BV1575" s="1">
        <f t="shared" ref="BV1575" si="15057">BL1575*BQ1572+BN1575*BQ1575-BM1575*BR1572-BO1575*BR1575</f>
        <v>92.987067589714769</v>
      </c>
      <c r="BW1575" s="9">
        <f t="shared" ref="BW1575" si="15058">(BL1575*BR1572+BM1575*BQ1572+BN1575*BR1575+BO1575*BQ1575)</f>
        <v>551.96748737786424</v>
      </c>
      <c r="BX1575" s="2">
        <f t="shared" ref="BX1575" si="15059">BL1575*BS1572+BN1575*BS1575-BM1575*BT1572-BO1575*BT1575</f>
        <v>92.987067589714769</v>
      </c>
      <c r="BY1575" s="8">
        <f t="shared" ref="BY1575" si="15060">(BL1575*BT1572+BM1575*BS1572+BN1575*BT1575+BO1575*BS1575)</f>
        <v>0</v>
      </c>
      <c r="CA1575" s="56">
        <f t="shared" ref="CA1575" si="15061">(180/PI())*ATAN(-1*(BW1572+BW1575)/(BV1572+BV1575))</f>
        <v>-70.874836908235977</v>
      </c>
      <c r="CC1575" s="117">
        <f t="shared" ref="CC1575" si="15062">20*LOG(((1-(10^(CA1572/20)^2)*(1-((1-CC1572)/(1+CC1572))^2))^0.5))</f>
        <v>-2.6610323497954103E-5</v>
      </c>
      <c r="CD1575" s="13"/>
      <c r="CE1575" s="33"/>
      <c r="CF1575" s="33"/>
      <c r="CG1575" s="33"/>
      <c r="CH1575" s="33"/>
    </row>
    <row r="1576" spans="2:86" ht="18.600000000000001" customHeight="1"/>
    <row r="1577" spans="2:86" ht="18.600000000000001" customHeight="1" thickBot="1">
      <c r="E1577" s="6" t="s">
        <v>3</v>
      </c>
      <c r="J1577" s="6" t="s">
        <v>5</v>
      </c>
      <c r="O1577" s="6" t="s">
        <v>10</v>
      </c>
      <c r="T1577" s="6" t="s">
        <v>6</v>
      </c>
      <c r="Y1577" s="6" t="s">
        <v>11</v>
      </c>
      <c r="AD1577" s="6" t="s">
        <v>12</v>
      </c>
      <c r="AI1577" s="6" t="s">
        <v>13</v>
      </c>
      <c r="AN1577" s="6" t="s">
        <v>14</v>
      </c>
      <c r="AS1577" s="6" t="s">
        <v>15</v>
      </c>
      <c r="AX1577" s="6" t="s">
        <v>19</v>
      </c>
      <c r="BC1577" s="6" t="s">
        <v>17</v>
      </c>
      <c r="BH1577" s="6" t="s">
        <v>20</v>
      </c>
      <c r="BM1577" s="6" t="s">
        <v>18</v>
      </c>
      <c r="BQ1577" s="26" t="s">
        <v>16</v>
      </c>
      <c r="BR1577" s="26"/>
      <c r="BS1577" s="21"/>
      <c r="BT1577" s="21"/>
      <c r="BU1577" s="21"/>
      <c r="BV1577" s="21"/>
      <c r="BW1577" s="26" t="s">
        <v>21</v>
      </c>
      <c r="BX1577" s="21"/>
      <c r="BY1577" s="21"/>
    </row>
    <row r="1578" spans="2:86" ht="18.600000000000001" customHeight="1" thickBot="1">
      <c r="B1578" s="11"/>
      <c r="D1578" s="266" t="s">
        <v>113</v>
      </c>
      <c r="E1578" s="267"/>
      <c r="F1578" s="268" t="s">
        <v>114</v>
      </c>
      <c r="G1578" s="269"/>
      <c r="H1578" s="237"/>
      <c r="I1578" s="262" t="s">
        <v>0</v>
      </c>
      <c r="J1578" s="263"/>
      <c r="K1578" s="264" t="s">
        <v>1</v>
      </c>
      <c r="L1578" s="265"/>
      <c r="M1578" s="21"/>
      <c r="N1578" s="262" t="s">
        <v>115</v>
      </c>
      <c r="O1578" s="263"/>
      <c r="P1578" s="264" t="s">
        <v>116</v>
      </c>
      <c r="Q1578" s="265"/>
      <c r="R1578" s="21"/>
      <c r="S1578" s="266" t="s">
        <v>117</v>
      </c>
      <c r="T1578" s="267"/>
      <c r="U1578" s="268" t="s">
        <v>118</v>
      </c>
      <c r="V1578" s="269"/>
      <c r="W1578" s="20"/>
      <c r="X1578" s="262" t="s">
        <v>119</v>
      </c>
      <c r="Y1578" s="263"/>
      <c r="Z1578" s="264" t="s">
        <v>120</v>
      </c>
      <c r="AA1578" s="265"/>
      <c r="AB1578" s="20"/>
      <c r="AC1578" s="262" t="s">
        <v>121</v>
      </c>
      <c r="AD1578" s="263"/>
      <c r="AE1578" s="264" t="s">
        <v>7</v>
      </c>
      <c r="AF1578" s="265"/>
      <c r="AG1578" s="20"/>
      <c r="AH1578" s="262" t="s">
        <v>122</v>
      </c>
      <c r="AI1578" s="263"/>
      <c r="AJ1578" s="264" t="s">
        <v>123</v>
      </c>
      <c r="AK1578" s="265"/>
      <c r="AL1578" s="20"/>
      <c r="AM1578" s="266" t="s">
        <v>124</v>
      </c>
      <c r="AN1578" s="267"/>
      <c r="AO1578" s="268" t="s">
        <v>125</v>
      </c>
      <c r="AP1578" s="269"/>
      <c r="AQ1578" s="21"/>
      <c r="AR1578" s="262" t="s">
        <v>126</v>
      </c>
      <c r="AS1578" s="263"/>
      <c r="AT1578" s="264" t="s">
        <v>2</v>
      </c>
      <c r="AU1578" s="265"/>
      <c r="AV1578" s="41"/>
      <c r="AW1578" s="262" t="s">
        <v>127</v>
      </c>
      <c r="AX1578" s="263"/>
      <c r="AY1578" s="264" t="s">
        <v>128</v>
      </c>
      <c r="AZ1578" s="265"/>
      <c r="BA1578" s="20"/>
      <c r="BB1578" s="262" t="s">
        <v>129</v>
      </c>
      <c r="BC1578" s="263"/>
      <c r="BD1578" s="264" t="s">
        <v>130</v>
      </c>
      <c r="BE1578" s="265"/>
      <c r="BF1578" s="41"/>
      <c r="BG1578" s="266" t="s">
        <v>131</v>
      </c>
      <c r="BH1578" s="267"/>
      <c r="BI1578" s="268" t="s">
        <v>132</v>
      </c>
      <c r="BJ1578" s="269"/>
      <c r="BK1578" s="41"/>
      <c r="BL1578" s="262" t="s">
        <v>133</v>
      </c>
      <c r="BM1578" s="263"/>
      <c r="BN1578" s="264" t="s">
        <v>134</v>
      </c>
      <c r="BO1578" s="265"/>
      <c r="BP1578" s="41"/>
      <c r="BQ1578" s="262" t="s">
        <v>135</v>
      </c>
      <c r="BR1578" s="263"/>
      <c r="BS1578" s="264" t="s">
        <v>136</v>
      </c>
      <c r="BT1578" s="265"/>
      <c r="BU1578" s="20"/>
      <c r="BV1578" s="262" t="s">
        <v>137</v>
      </c>
      <c r="BW1578" s="263"/>
      <c r="BX1578" s="264" t="s">
        <v>138</v>
      </c>
      <c r="BY1578" s="265"/>
      <c r="CA1578" s="27" t="s">
        <v>8</v>
      </c>
      <c r="CC1578" s="113" t="s">
        <v>74</v>
      </c>
      <c r="CD1578" s="13"/>
      <c r="CE1578" s="33"/>
      <c r="CF1578" s="33"/>
      <c r="CG1578" s="33"/>
      <c r="CH1578" s="33"/>
    </row>
    <row r="1579" spans="2:86" ht="18.600000000000001" customHeight="1" thickTop="1" thickBot="1">
      <c r="B1579" s="37">
        <v>4.5199999999999996</v>
      </c>
      <c r="D1579" s="1">
        <v>1</v>
      </c>
      <c r="E1579" s="7">
        <v>0</v>
      </c>
      <c r="F1579" s="2">
        <v>0</v>
      </c>
      <c r="G1579" s="8">
        <v>0</v>
      </c>
      <c r="I1579" s="1">
        <v>1</v>
      </c>
      <c r="J1579" s="9">
        <v>0</v>
      </c>
      <c r="K1579" s="2">
        <v>0</v>
      </c>
      <c r="L1579" s="8">
        <f t="shared" ref="L1579:L1642" si="15063">IF(0=(1-$J$9*$K$9*$B1579^2),10^18,$B1579*$K$9/(1-$J$9*$K$9*$B1579^2))</f>
        <v>-1.4466664906846158</v>
      </c>
      <c r="N1579" s="1">
        <f t="shared" ref="N1579" si="15064">D1579*I1579+F1579*I1582-E1579*J1579-G1579*J1582</f>
        <v>1</v>
      </c>
      <c r="O1579" s="9">
        <f t="shared" ref="O1579" si="15065">(D1579*J1579+E1579*I1579+F1579*J1582+G1579*I1582)</f>
        <v>0</v>
      </c>
      <c r="P1579" s="2">
        <f t="shared" ref="P1579" si="15066">D1579*K1579+F1579*K1582-E1579*L1579-G1579*L1582</f>
        <v>0</v>
      </c>
      <c r="Q1579" s="8">
        <f t="shared" ref="Q1579" si="15067">(D1579*L1579+E1579*K1579+F1579*L1582+G1579*K1582)</f>
        <v>-1.4466664906846158</v>
      </c>
      <c r="S1579" s="1">
        <v>1</v>
      </c>
      <c r="T1579" s="7">
        <v>0</v>
      </c>
      <c r="U1579" s="2">
        <v>0</v>
      </c>
      <c r="V1579" s="8">
        <v>0</v>
      </c>
      <c r="X1579" s="1">
        <f t="shared" ref="X1579" si="15068">N1579*S1579+P1579*S1582-O1579*T1579-Q1579*T1582</f>
        <v>10.882288744519903</v>
      </c>
      <c r="Y1579" s="9">
        <f t="shared" ref="Y1579" si="15069">(N1579*T1579+O1579*S1579+P1579*T1582+Q1579*S1582)</f>
        <v>0</v>
      </c>
      <c r="Z1579" s="2">
        <f t="shared" ref="Z1579" si="15070">N1579*U1579+P1579*U1582-O1579*V1579-Q1579*V1582</f>
        <v>0</v>
      </c>
      <c r="AA1579" s="8">
        <f t="shared" ref="AA1579" si="15071">(N1579*V1579+O1579*U1579+P1579*V1582+Q1579*U1582)</f>
        <v>-1.4466664906846158</v>
      </c>
      <c r="AB1579" s="20"/>
      <c r="AC1579" s="1">
        <v>1</v>
      </c>
      <c r="AD1579" s="9">
        <v>0</v>
      </c>
      <c r="AE1579" s="2">
        <v>0</v>
      </c>
      <c r="AF1579" s="8">
        <f t="shared" ref="AF1579:AF1642" si="15072">IF(0=(1-$AE$9*$AD$9*$B1579^2),10^18,$B1579*$AE$9/(1-$AE$9*$AD$9*$B1579^2))</f>
        <v>-0.23451380159506072</v>
      </c>
      <c r="AH1579" s="1">
        <f t="shared" ref="AH1579" si="15073">X1579*AC1579+Z1579*AC1582-Y1579*AD1579-AA1579*AD1582</f>
        <v>10.882288744519903</v>
      </c>
      <c r="AI1579" s="9">
        <f t="shared" ref="AI1579" si="15074">(X1579*AD1579+Y1579*AC1579+Z1579*AD1582+AA1579*AC1582)</f>
        <v>0</v>
      </c>
      <c r="AJ1579" s="2">
        <f t="shared" ref="AJ1579" si="15075">X1579*AE1579+Z1579*AE1582-Y1579*AF1579-AA1579*AF1582</f>
        <v>0</v>
      </c>
      <c r="AK1579" s="8">
        <f t="shared" ref="AK1579" si="15076">(X1579*AF1579+Y1579*AE1579+Z1579*AF1582+AA1579*AE1582)</f>
        <v>-3.9987133942171189</v>
      </c>
      <c r="AM1579" s="1">
        <v>1</v>
      </c>
      <c r="AN1579" s="7">
        <v>0</v>
      </c>
      <c r="AO1579" s="2">
        <v>0</v>
      </c>
      <c r="AP1579" s="8">
        <v>0</v>
      </c>
      <c r="AR1579" s="1">
        <f t="shared" ref="AR1579" si="15077">AH1579*AM1579+AJ1579*AM1582-AI1579*AN1579-AK1579*AN1582</f>
        <v>33.977481752110371</v>
      </c>
      <c r="AS1579" s="9">
        <f t="shared" ref="AS1579" si="15078">(AH1579*AN1579+AI1579*AM1579+AJ1579*AN1582+AK1579*AM1582)</f>
        <v>0</v>
      </c>
      <c r="AT1579" s="2">
        <f t="shared" ref="AT1579" si="15079">AH1579*AO1579+AJ1579*AO1582-AI1579*AP1579-AK1579*AP1582</f>
        <v>0</v>
      </c>
      <c r="AU1579" s="8">
        <f t="shared" ref="AU1579" si="15080">(AH1579*AP1579+AI1579*AO1579+AJ1579*AP1582+AK1579*AO1582)</f>
        <v>-3.9987133942171189</v>
      </c>
      <c r="AV1579" s="20"/>
      <c r="AW1579" s="1">
        <v>1</v>
      </c>
      <c r="AX1579" s="9">
        <v>0</v>
      </c>
      <c r="AY1579" s="2">
        <v>0</v>
      </c>
      <c r="AZ1579" s="8">
        <f t="shared" ref="AZ1579:AZ1642" si="15081">IF(0=(1-$AX$9*$AY$9*$B1579^2),10^18,$B1579*$AY$9/(1-$AX$9*$AY$9*$B1579^2))</f>
        <v>-0.33982053599873885</v>
      </c>
      <c r="BB1579" s="1">
        <f t="shared" ref="BB1579" si="15082">AR1579*AW1579+AT1579*AW1582-AS1579*AX1579-AU1579*AX1582</f>
        <v>33.977481752110371</v>
      </c>
      <c r="BC1579" s="9">
        <f t="shared" ref="BC1579" si="15083">(AR1579*AX1579+AS1579*AW1579+AT1579*AX1582+AU1579*AW1582)</f>
        <v>0</v>
      </c>
      <c r="BD1579" s="2">
        <f t="shared" ref="BD1579" si="15084">AR1579*AY1579+AT1579*AY1582-AS1579*AZ1579-AU1579*AZ1582</f>
        <v>0</v>
      </c>
      <c r="BE1579" s="8">
        <f t="shared" ref="BE1579" si="15085">(AR1579*AZ1579+AS1579*AY1579+AT1579*AZ1582+AU1579*AY1582)</f>
        <v>-15.544959455106635</v>
      </c>
      <c r="BG1579" s="1">
        <v>1</v>
      </c>
      <c r="BH1579" s="7">
        <v>0</v>
      </c>
      <c r="BI1579" s="2">
        <v>0</v>
      </c>
      <c r="BJ1579" s="8">
        <v>0</v>
      </c>
      <c r="BK1579" s="20"/>
      <c r="BL1579" s="1">
        <f t="shared" ref="BL1579" si="15086">BB1579*BG1579+BD1579*BG1582-BC1579*BH1579-BE1579*BH1582</f>
        <v>92.717530944310909</v>
      </c>
      <c r="BM1579" s="9">
        <f t="shared" ref="BM1579" si="15087">(BB1579*BH1579+BC1579*BG1579+BD1579*BH1582+BE1579*BG1582)</f>
        <v>0</v>
      </c>
      <c r="BN1579" s="2">
        <f t="shared" ref="BN1579" si="15088">BB1579*BI1579+BD1579*BI1582-BC1579*BJ1579-BE1579*BJ1582</f>
        <v>0</v>
      </c>
      <c r="BO1579" s="8">
        <f t="shared" ref="BO1579" si="15089">(BB1579*BJ1579+BC1579*BI1579+BD1579*BJ1582+BE1579*BI1582)</f>
        <v>-15.544959455106635</v>
      </c>
      <c r="BP1579" s="20"/>
      <c r="BQ1579" s="16">
        <v>1</v>
      </c>
      <c r="BR1579" s="23">
        <v>0</v>
      </c>
      <c r="BS1579" s="14">
        <v>0</v>
      </c>
      <c r="BT1579" s="22">
        <v>0</v>
      </c>
      <c r="BV1579" s="1">
        <f t="shared" ref="BV1579" si="15090">BL1579*BQ1579+BN1579*BQ1582-BM1579*BR1579-BO1579*BR1582</f>
        <v>92.717530944310909</v>
      </c>
      <c r="BW1579" s="9">
        <f t="shared" ref="BW1579" si="15091">(BL1579*BR1579+BM1579*BQ1579+BN1579*BR1582+BO1579*BQ1582)</f>
        <v>-15.544959455106635</v>
      </c>
      <c r="BX1579" s="2">
        <f t="shared" ref="BX1579" si="15092">BL1579*BS1579+BN1579*BS1582-BM1579*BT1579-BO1579*BT1582</f>
        <v>0</v>
      </c>
      <c r="BY1579" s="8">
        <f t="shared" ref="BY1579" si="15093">(BL1579*BT1579+BM1579*BS1579+BN1579*BT1582+BO1579*BS1582)</f>
        <v>-15.544959455106635</v>
      </c>
      <c r="CA1579" s="28">
        <f t="shared" ref="CA1579" si="15094">20*LOG(((1+$BR$9)/$BR$9)/((BV1579+BV1582)^2+(BW1579+BW1582)^2)^0.5)</f>
        <v>-49.073798040382215</v>
      </c>
      <c r="CC1579" s="114">
        <f t="shared" ref="CC1579" si="15095">((BV1579^2+BW1579^2)^0.5)/((BV1582^2+BW1582^2)^0.5)</f>
        <v>0.16768116661887617</v>
      </c>
      <c r="CD1579" s="13"/>
      <c r="CE1579" s="33"/>
      <c r="CF1579" s="33"/>
      <c r="CG1579" s="33"/>
      <c r="CH1579" s="33"/>
    </row>
    <row r="1580" spans="2:86" ht="18.600000000000001" customHeight="1" thickBot="1">
      <c r="D1580" s="3"/>
      <c r="G1580" s="4"/>
      <c r="I1580" s="3"/>
      <c r="L1580" s="4"/>
      <c r="N1580" s="3"/>
      <c r="Q1580" s="4"/>
      <c r="S1580" s="3"/>
      <c r="V1580" s="4"/>
      <c r="X1580" s="3"/>
      <c r="AA1580" s="4"/>
      <c r="AC1580" s="3"/>
      <c r="AF1580" s="4"/>
      <c r="AH1580" s="3"/>
      <c r="AK1580" s="4"/>
      <c r="AM1580" s="3"/>
      <c r="AP1580" s="4"/>
      <c r="AR1580" s="3"/>
      <c r="AU1580" s="4"/>
      <c r="AW1580" s="3"/>
      <c r="AZ1580" s="4"/>
      <c r="BB1580" s="3"/>
      <c r="BE1580" s="4"/>
      <c r="BG1580" s="3"/>
      <c r="BJ1580" s="4"/>
      <c r="BL1580" s="3"/>
      <c r="BO1580" s="4"/>
      <c r="BQ1580" s="16"/>
      <c r="BR1580" s="14"/>
      <c r="BS1580" s="14"/>
      <c r="BT1580" s="17"/>
      <c r="BV1580" s="3"/>
      <c r="BY1580" s="4"/>
      <c r="CC1580" s="115"/>
      <c r="CD1580" s="13"/>
      <c r="CE1580" s="33"/>
      <c r="CF1580" s="33"/>
      <c r="CG1580" s="33"/>
      <c r="CH1580" s="33"/>
    </row>
    <row r="1581" spans="2:86" ht="18.600000000000001" customHeight="1" thickBot="1">
      <c r="D1581" s="271" t="s">
        <v>141</v>
      </c>
      <c r="E1581" s="272"/>
      <c r="F1581" s="273" t="s">
        <v>142</v>
      </c>
      <c r="G1581" s="274"/>
      <c r="H1581" s="237"/>
      <c r="I1581" s="271" t="s">
        <v>143</v>
      </c>
      <c r="J1581" s="272"/>
      <c r="K1581" s="273" t="s">
        <v>144</v>
      </c>
      <c r="L1581" s="274"/>
      <c r="N1581" s="262" t="s">
        <v>145</v>
      </c>
      <c r="O1581" s="263"/>
      <c r="P1581" s="264" t="s">
        <v>146</v>
      </c>
      <c r="Q1581" s="265"/>
      <c r="S1581" s="271" t="s">
        <v>147</v>
      </c>
      <c r="T1581" s="272"/>
      <c r="U1581" s="273" t="s">
        <v>148</v>
      </c>
      <c r="V1581" s="274"/>
      <c r="W1581" s="20"/>
      <c r="X1581" s="262" t="s">
        <v>149</v>
      </c>
      <c r="Y1581" s="263"/>
      <c r="Z1581" s="264" t="s">
        <v>150</v>
      </c>
      <c r="AA1581" s="265"/>
      <c r="AB1581" s="20"/>
      <c r="AC1581" s="271" t="s">
        <v>151</v>
      </c>
      <c r="AD1581" s="272"/>
      <c r="AE1581" s="273" t="s">
        <v>152</v>
      </c>
      <c r="AF1581" s="274"/>
      <c r="AG1581" s="20"/>
      <c r="AH1581" s="262" t="s">
        <v>153</v>
      </c>
      <c r="AI1581" s="263"/>
      <c r="AJ1581" s="264" t="s">
        <v>154</v>
      </c>
      <c r="AK1581" s="265"/>
      <c r="AL1581" s="20"/>
      <c r="AM1581" s="271" t="s">
        <v>155</v>
      </c>
      <c r="AN1581" s="272"/>
      <c r="AO1581" s="273" t="s">
        <v>156</v>
      </c>
      <c r="AP1581" s="274"/>
      <c r="AR1581" s="262" t="s">
        <v>157</v>
      </c>
      <c r="AS1581" s="263"/>
      <c r="AT1581" s="264" t="s">
        <v>158</v>
      </c>
      <c r="AU1581" s="265"/>
      <c r="AV1581" s="41"/>
      <c r="AW1581" s="271" t="s">
        <v>159</v>
      </c>
      <c r="AX1581" s="272"/>
      <c r="AY1581" s="273" t="s">
        <v>160</v>
      </c>
      <c r="AZ1581" s="274"/>
      <c r="BA1581" s="20"/>
      <c r="BB1581" s="262" t="s">
        <v>161</v>
      </c>
      <c r="BC1581" s="263"/>
      <c r="BD1581" s="264" t="s">
        <v>162</v>
      </c>
      <c r="BE1581" s="265"/>
      <c r="BF1581" s="41"/>
      <c r="BG1581" s="271" t="s">
        <v>163</v>
      </c>
      <c r="BH1581" s="272"/>
      <c r="BI1581" s="273" t="s">
        <v>164</v>
      </c>
      <c r="BJ1581" s="274"/>
      <c r="BK1581" s="41"/>
      <c r="BL1581" s="262" t="s">
        <v>165</v>
      </c>
      <c r="BM1581" s="263"/>
      <c r="BN1581" s="264" t="s">
        <v>166</v>
      </c>
      <c r="BO1581" s="265"/>
      <c r="BP1581" s="41"/>
      <c r="BQ1581" s="271" t="s">
        <v>167</v>
      </c>
      <c r="BR1581" s="272"/>
      <c r="BS1581" s="273" t="s">
        <v>168</v>
      </c>
      <c r="BT1581" s="274"/>
      <c r="BU1581" s="20"/>
      <c r="BV1581" s="262" t="s">
        <v>169</v>
      </c>
      <c r="BW1581" s="263"/>
      <c r="BX1581" s="264" t="s">
        <v>170</v>
      </c>
      <c r="BY1581" s="265"/>
      <c r="CA1581" s="55" t="s">
        <v>35</v>
      </c>
      <c r="CC1581" s="116" t="s">
        <v>75</v>
      </c>
      <c r="CD1581" s="13"/>
      <c r="CE1581" s="33"/>
      <c r="CF1581" s="33"/>
      <c r="CG1581" s="33"/>
      <c r="CH1581" s="33"/>
    </row>
    <row r="1582" spans="2:86" ht="18.600000000000001" customHeight="1" thickTop="1" thickBot="1">
      <c r="D1582" s="1">
        <v>0</v>
      </c>
      <c r="E1582" s="9">
        <f t="shared" ref="E1582" si="15096">$E$9*$B1579</f>
        <v>5.3191359999999994</v>
      </c>
      <c r="F1582" s="2">
        <v>1</v>
      </c>
      <c r="G1582" s="8">
        <v>0</v>
      </c>
      <c r="I1582" s="1">
        <v>0</v>
      </c>
      <c r="J1582" s="9">
        <v>0</v>
      </c>
      <c r="K1582" s="2">
        <v>1</v>
      </c>
      <c r="L1582" s="8">
        <v>0</v>
      </c>
      <c r="N1582" s="1">
        <f t="shared" ref="N1582" si="15097">D1582*I1579+F1582*I1582-E1582*J1579-G1582*J1582</f>
        <v>0</v>
      </c>
      <c r="O1582" s="9">
        <f t="shared" ref="O1582" si="15098">(D1582*J1579+E1582*I1579+F1582*J1582+G1582*I1582)</f>
        <v>5.3191359999999994</v>
      </c>
      <c r="P1582" s="2">
        <f t="shared" ref="P1582" si="15099">D1582*K1579+F1582*K1582-E1582*L1579-G1582*L1582</f>
        <v>8.695015810594203</v>
      </c>
      <c r="Q1582" s="8">
        <f t="shared" ref="Q1582" si="15100">(D1582*L1579+E1582*K1579+F1582*L1582+G1582*K1582)</f>
        <v>0</v>
      </c>
      <c r="S1582" s="1">
        <v>0</v>
      </c>
      <c r="T1582" s="9">
        <f t="shared" ref="T1582" si="15101">$T$9*$B1579</f>
        <v>6.8310759999999995</v>
      </c>
      <c r="U1582" s="2">
        <v>1</v>
      </c>
      <c r="V1582" s="8">
        <v>0</v>
      </c>
      <c r="X1582" s="1">
        <f t="shared" ref="X1582" si="15102">N1582*S1579+P1582*S1582-O1582*T1579-Q1582*T1582</f>
        <v>0</v>
      </c>
      <c r="Y1582" s="9">
        <f t="shared" ref="Y1582" si="15103">(N1582*T1579+O1582*S1579+P1582*T1582+Q1582*S1582)</f>
        <v>64.715449823370605</v>
      </c>
      <c r="Z1582" s="2">
        <f t="shared" ref="Z1582" si="15104">N1582*U1579+P1582*U1582-O1582*V1579-Q1582*V1582</f>
        <v>8.695015810594203</v>
      </c>
      <c r="AA1582" s="8">
        <f t="shared" ref="AA1582" si="15105">(N1582*V1579+O1582*U1579+P1582*V1582+Q1582*U1582)</f>
        <v>0</v>
      </c>
      <c r="AB1582" s="20"/>
      <c r="AC1582" s="1">
        <v>0</v>
      </c>
      <c r="AD1582" s="9">
        <v>0</v>
      </c>
      <c r="AE1582" s="2">
        <v>1</v>
      </c>
      <c r="AF1582" s="8">
        <v>0</v>
      </c>
      <c r="AH1582" s="1">
        <f t="shared" ref="AH1582" si="15106">X1582*AC1579+Z1582*AC1582-Y1582*AD1579-AA1582*AD1582</f>
        <v>0</v>
      </c>
      <c r="AI1582" s="9">
        <f t="shared" ref="AI1582" si="15107">(X1582*AD1579+Y1582*AC1579+Z1582*AD1582+AA1582*AC1582)</f>
        <v>64.715449823370605</v>
      </c>
      <c r="AJ1582" s="2">
        <f t="shared" ref="AJ1582" si="15108">X1582*AE1579+Z1582*AE1582-Y1582*AF1579-AA1582*AF1582</f>
        <v>23.871681970607245</v>
      </c>
      <c r="AK1582" s="8">
        <f t="shared" ref="AK1582" si="15109">(X1582*AF1579+Y1582*AE1579+Z1582*AF1582+AA1582*AE1582)</f>
        <v>0</v>
      </c>
      <c r="AM1582" s="1">
        <v>0</v>
      </c>
      <c r="AN1582" s="9">
        <f t="shared" ref="AN1582" si="15110">$AN$9*$B1579</f>
        <v>5.7756559999999997</v>
      </c>
      <c r="AO1582" s="2">
        <v>1</v>
      </c>
      <c r="AP1582" s="8">
        <v>0</v>
      </c>
      <c r="AR1582" s="1">
        <f t="shared" ref="AR1582" si="15111">AH1582*AM1579+AJ1582*AM1582-AI1582*AN1579-AK1582*AN1582</f>
        <v>0</v>
      </c>
      <c r="AS1582" s="9">
        <f t="shared" ref="AS1582" si="15112">(AH1582*AN1579+AI1582*AM1579+AJ1582*AN1582+AK1582*AM1582)</f>
        <v>202.59007302700013</v>
      </c>
      <c r="AT1582" s="2">
        <f t="shared" ref="AT1582" si="15113">AH1582*AO1579+AJ1582*AO1582-AI1582*AP1579-AK1582*AP1582</f>
        <v>23.871681970607245</v>
      </c>
      <c r="AU1582" s="8">
        <f t="shared" ref="AU1582" si="15114">(AH1582*AP1579+AI1582*AO1579+AJ1582*AP1582+AK1582*AO1582)</f>
        <v>0</v>
      </c>
      <c r="AV1582" s="20"/>
      <c r="AW1582" s="1">
        <v>0</v>
      </c>
      <c r="AX1582" s="9">
        <v>0</v>
      </c>
      <c r="AY1582" s="2">
        <v>1</v>
      </c>
      <c r="AZ1582" s="8">
        <v>0</v>
      </c>
      <c r="BB1582" s="1">
        <f t="shared" ref="BB1582" si="15115">AR1582*AW1579+AT1582*AW1582-AS1582*AX1579-AU1582*AX1582</f>
        <v>0</v>
      </c>
      <c r="BC1582" s="9">
        <f t="shared" ref="BC1582" si="15116">(AR1582*AX1579+AS1582*AW1579+AT1582*AX1582+AU1582*AW1582)</f>
        <v>202.59007302700013</v>
      </c>
      <c r="BD1582" s="2">
        <f t="shared" ref="BD1582" si="15117">AR1582*AY1579+AT1582*AY1582-AS1582*AZ1579-AU1582*AZ1582</f>
        <v>92.715949174666065</v>
      </c>
      <c r="BE1582" s="8">
        <f t="shared" ref="BE1582" si="15118">(AR1582*AZ1579+AS1582*AY1579+AT1582*AZ1582+AU1582*AY1582)</f>
        <v>0</v>
      </c>
      <c r="BG1582" s="1">
        <v>0</v>
      </c>
      <c r="BH1582" s="9">
        <f t="shared" ref="BH1582" si="15119">$BH$9*$B1579</f>
        <v>3.7787199999999994</v>
      </c>
      <c r="BI1582" s="2">
        <v>1</v>
      </c>
      <c r="BJ1582" s="8">
        <v>0</v>
      </c>
      <c r="BK1582" s="20"/>
      <c r="BL1582" s="1">
        <f t="shared" ref="BL1582" si="15120">BB1582*BG1579+BD1582*BG1582-BC1582*BH1579-BE1582*BH1582</f>
        <v>0</v>
      </c>
      <c r="BM1582" s="9">
        <f t="shared" ref="BM1582" si="15121">(BB1582*BH1579+BC1582*BG1579+BD1582*BH1582+BE1582*BG1582)</f>
        <v>552.93768449229424</v>
      </c>
      <c r="BN1582" s="2">
        <f t="shared" ref="BN1582" si="15122">BB1582*BI1579+BD1582*BI1582-BC1582*BJ1579-BE1582*BJ1582</f>
        <v>92.715949174666065</v>
      </c>
      <c r="BO1582" s="8">
        <f t="shared" ref="BO1582" si="15123">(BB1582*BJ1579+BC1582*BI1579+BD1582*BJ1582+BE1582*BI1582)</f>
        <v>0</v>
      </c>
      <c r="BP1582" s="20"/>
      <c r="BQ1582" s="18">
        <f t="shared" ref="BQ1582:BQ1645" si="15124">1/$BR$9</f>
        <v>1</v>
      </c>
      <c r="BR1582" s="25">
        <v>0</v>
      </c>
      <c r="BS1582" s="19">
        <v>1</v>
      </c>
      <c r="BT1582" s="24">
        <v>0</v>
      </c>
      <c r="BV1582" s="1">
        <f t="shared" ref="BV1582" si="15125">BL1582*BQ1579+BN1582*BQ1582-BM1582*BR1579-BO1582*BR1582</f>
        <v>92.715949174666065</v>
      </c>
      <c r="BW1582" s="9">
        <f t="shared" ref="BW1582" si="15126">(BL1582*BR1579+BM1582*BQ1579+BN1582*BR1582+BO1582*BQ1582)</f>
        <v>552.93768449229424</v>
      </c>
      <c r="BX1582" s="2">
        <f t="shared" ref="BX1582" si="15127">BL1582*BS1579+BN1582*BS1582-BM1582*BT1579-BO1582*BT1582</f>
        <v>92.715949174666065</v>
      </c>
      <c r="BY1582" s="8">
        <f t="shared" ref="BY1582" si="15128">(BL1582*BT1579+BM1582*BS1579+BN1582*BT1582+BO1582*BS1582)</f>
        <v>0</v>
      </c>
      <c r="CA1582" s="56">
        <f t="shared" ref="CA1582" si="15129">(180/PI())*ATAN(-1*(BW1579+BW1582)/(BV1579+BV1582))</f>
        <v>-70.962422496609008</v>
      </c>
      <c r="CC1582" s="117">
        <f t="shared" ref="CC1582" si="15130">20*LOG(((1-(10^(CA1579/20)^2)*(1-((1-CC1579)/(1+CC1579))^2))^0.5))</f>
        <v>-2.6442441754677613E-5</v>
      </c>
      <c r="CD1582" s="13"/>
      <c r="CE1582" s="33"/>
      <c r="CF1582" s="33"/>
      <c r="CG1582" s="33"/>
      <c r="CH1582" s="33"/>
    </row>
    <row r="1583" spans="2:86" ht="18.600000000000001" customHeight="1"/>
    <row r="1584" spans="2:86" ht="18.600000000000001" customHeight="1" thickBot="1">
      <c r="E1584" s="6" t="s">
        <v>3</v>
      </c>
      <c r="J1584" s="6" t="s">
        <v>5</v>
      </c>
      <c r="O1584" s="6" t="s">
        <v>10</v>
      </c>
      <c r="T1584" s="6" t="s">
        <v>6</v>
      </c>
      <c r="Y1584" s="6" t="s">
        <v>11</v>
      </c>
      <c r="AD1584" s="6" t="s">
        <v>12</v>
      </c>
      <c r="AI1584" s="6" t="s">
        <v>13</v>
      </c>
      <c r="AN1584" s="6" t="s">
        <v>14</v>
      </c>
      <c r="AS1584" s="6" t="s">
        <v>15</v>
      </c>
      <c r="AX1584" s="6" t="s">
        <v>19</v>
      </c>
      <c r="BC1584" s="6" t="s">
        <v>17</v>
      </c>
      <c r="BH1584" s="6" t="s">
        <v>20</v>
      </c>
      <c r="BM1584" s="6" t="s">
        <v>18</v>
      </c>
      <c r="BQ1584" s="26" t="s">
        <v>16</v>
      </c>
      <c r="BR1584" s="26"/>
      <c r="BS1584" s="21"/>
      <c r="BT1584" s="21"/>
      <c r="BU1584" s="21"/>
      <c r="BV1584" s="21"/>
      <c r="BW1584" s="26" t="s">
        <v>21</v>
      </c>
      <c r="BX1584" s="21"/>
      <c r="BY1584" s="21"/>
    </row>
    <row r="1585" spans="2:86" ht="18.600000000000001" customHeight="1" thickBot="1">
      <c r="B1585" s="11"/>
      <c r="D1585" s="266" t="s">
        <v>113</v>
      </c>
      <c r="E1585" s="267"/>
      <c r="F1585" s="268" t="s">
        <v>114</v>
      </c>
      <c r="G1585" s="269"/>
      <c r="H1585" s="237"/>
      <c r="I1585" s="262" t="s">
        <v>0</v>
      </c>
      <c r="J1585" s="263"/>
      <c r="K1585" s="264" t="s">
        <v>1</v>
      </c>
      <c r="L1585" s="265"/>
      <c r="M1585" s="21"/>
      <c r="N1585" s="262" t="s">
        <v>115</v>
      </c>
      <c r="O1585" s="263"/>
      <c r="P1585" s="264" t="s">
        <v>116</v>
      </c>
      <c r="Q1585" s="265"/>
      <c r="R1585" s="21"/>
      <c r="S1585" s="266" t="s">
        <v>117</v>
      </c>
      <c r="T1585" s="267"/>
      <c r="U1585" s="268" t="s">
        <v>118</v>
      </c>
      <c r="V1585" s="269"/>
      <c r="W1585" s="20"/>
      <c r="X1585" s="262" t="s">
        <v>119</v>
      </c>
      <c r="Y1585" s="263"/>
      <c r="Z1585" s="264" t="s">
        <v>120</v>
      </c>
      <c r="AA1585" s="265"/>
      <c r="AB1585" s="20"/>
      <c r="AC1585" s="262" t="s">
        <v>121</v>
      </c>
      <c r="AD1585" s="263"/>
      <c r="AE1585" s="264" t="s">
        <v>7</v>
      </c>
      <c r="AF1585" s="265"/>
      <c r="AG1585" s="20"/>
      <c r="AH1585" s="262" t="s">
        <v>122</v>
      </c>
      <c r="AI1585" s="263"/>
      <c r="AJ1585" s="264" t="s">
        <v>123</v>
      </c>
      <c r="AK1585" s="265"/>
      <c r="AL1585" s="20"/>
      <c r="AM1585" s="266" t="s">
        <v>124</v>
      </c>
      <c r="AN1585" s="267"/>
      <c r="AO1585" s="268" t="s">
        <v>125</v>
      </c>
      <c r="AP1585" s="269"/>
      <c r="AQ1585" s="21"/>
      <c r="AR1585" s="262" t="s">
        <v>126</v>
      </c>
      <c r="AS1585" s="263"/>
      <c r="AT1585" s="264" t="s">
        <v>2</v>
      </c>
      <c r="AU1585" s="265"/>
      <c r="AV1585" s="41"/>
      <c r="AW1585" s="262" t="s">
        <v>127</v>
      </c>
      <c r="AX1585" s="263"/>
      <c r="AY1585" s="264" t="s">
        <v>128</v>
      </c>
      <c r="AZ1585" s="265"/>
      <c r="BA1585" s="20"/>
      <c r="BB1585" s="262" t="s">
        <v>129</v>
      </c>
      <c r="BC1585" s="263"/>
      <c r="BD1585" s="264" t="s">
        <v>130</v>
      </c>
      <c r="BE1585" s="265"/>
      <c r="BF1585" s="41"/>
      <c r="BG1585" s="266" t="s">
        <v>131</v>
      </c>
      <c r="BH1585" s="267"/>
      <c r="BI1585" s="268" t="s">
        <v>132</v>
      </c>
      <c r="BJ1585" s="269"/>
      <c r="BK1585" s="41"/>
      <c r="BL1585" s="262" t="s">
        <v>133</v>
      </c>
      <c r="BM1585" s="263"/>
      <c r="BN1585" s="264" t="s">
        <v>134</v>
      </c>
      <c r="BO1585" s="265"/>
      <c r="BP1585" s="41"/>
      <c r="BQ1585" s="262" t="s">
        <v>135</v>
      </c>
      <c r="BR1585" s="263"/>
      <c r="BS1585" s="264" t="s">
        <v>136</v>
      </c>
      <c r="BT1585" s="265"/>
      <c r="BU1585" s="20"/>
      <c r="BV1585" s="262" t="s">
        <v>137</v>
      </c>
      <c r="BW1585" s="263"/>
      <c r="BX1585" s="264" t="s">
        <v>138</v>
      </c>
      <c r="BY1585" s="265"/>
      <c r="CA1585" s="27" t="s">
        <v>8</v>
      </c>
      <c r="CC1585" s="113" t="s">
        <v>74</v>
      </c>
      <c r="CD1585" s="13"/>
      <c r="CE1585" s="33"/>
      <c r="CF1585" s="33"/>
      <c r="CG1585" s="33"/>
      <c r="CH1585" s="33"/>
    </row>
    <row r="1586" spans="2:86" ht="18.600000000000001" customHeight="1" thickTop="1" thickBot="1">
      <c r="B1586" s="37">
        <v>4.54</v>
      </c>
      <c r="D1586" s="1">
        <v>1</v>
      </c>
      <c r="E1586" s="7">
        <v>0</v>
      </c>
      <c r="F1586" s="2">
        <v>0</v>
      </c>
      <c r="G1586" s="8">
        <v>0</v>
      </c>
      <c r="I1586" s="1">
        <v>1</v>
      </c>
      <c r="J1586" s="9">
        <v>0</v>
      </c>
      <c r="K1586" s="2">
        <v>0</v>
      </c>
      <c r="L1586" s="8">
        <f t="shared" ref="L1586:L1649" si="15131">IF(0=(1-$J$9*$K$9*$B1586^2),10^18,$B1586*$K$9/(1-$J$9*$K$9*$B1586^2))</f>
        <v>-1.436909380913767</v>
      </c>
      <c r="N1586" s="1">
        <f t="shared" ref="N1586" si="15132">D1586*I1586+F1586*I1589-E1586*J1586-G1586*J1589</f>
        <v>1</v>
      </c>
      <c r="O1586" s="9">
        <f t="shared" ref="O1586" si="15133">(D1586*J1586+E1586*I1586+F1586*J1589+G1586*I1589)</f>
        <v>0</v>
      </c>
      <c r="P1586" s="2">
        <f t="shared" ref="P1586" si="15134">D1586*K1586+F1586*K1589-E1586*L1586-G1586*L1589</f>
        <v>0</v>
      </c>
      <c r="Q1586" s="8">
        <f t="shared" ref="Q1586" si="15135">(D1586*L1586+E1586*K1586+F1586*L1589+G1586*K1589)</f>
        <v>-1.436909380913767</v>
      </c>
      <c r="S1586" s="1">
        <v>1</v>
      </c>
      <c r="T1586" s="7">
        <v>0</v>
      </c>
      <c r="U1586" s="2">
        <v>0</v>
      </c>
      <c r="V1586" s="8">
        <v>0</v>
      </c>
      <c r="X1586" s="1">
        <f t="shared" ref="X1586" si="15136">N1586*S1586+P1586*S1589-O1586*T1586-Q1586*T1589</f>
        <v>10.859069209082392</v>
      </c>
      <c r="Y1586" s="9">
        <f t="shared" ref="Y1586" si="15137">(N1586*T1586+O1586*S1586+P1586*T1589+Q1586*S1589)</f>
        <v>0</v>
      </c>
      <c r="Z1586" s="2">
        <f t="shared" ref="Z1586" si="15138">N1586*U1586+P1586*U1589-O1586*V1586-Q1586*V1589</f>
        <v>0</v>
      </c>
      <c r="AA1586" s="8">
        <f t="shared" ref="AA1586" si="15139">(N1586*V1586+O1586*U1586+P1586*V1589+Q1586*U1589)</f>
        <v>-1.436909380913767</v>
      </c>
      <c r="AB1586" s="20"/>
      <c r="AC1586" s="1">
        <v>1</v>
      </c>
      <c r="AD1586" s="9">
        <v>0</v>
      </c>
      <c r="AE1586" s="2">
        <v>0</v>
      </c>
      <c r="AF1586" s="8">
        <f t="shared" ref="AF1586:AF1649" si="15140">IF(0=(1-$AE$9*$AD$9*$B1586^2),10^18,$B1586*$AE$9/(1-$AE$9*$AD$9*$B1586^2))</f>
        <v>-0.2333337018143484</v>
      </c>
      <c r="AH1586" s="1">
        <f t="shared" ref="AH1586" si="15141">X1586*AC1586+Z1586*AC1589-Y1586*AD1586-AA1586*AD1589</f>
        <v>10.859069209082392</v>
      </c>
      <c r="AI1586" s="9">
        <f t="shared" ref="AI1586" si="15142">(X1586*AD1586+Y1586*AC1586+Z1586*AD1589+AA1586*AC1589)</f>
        <v>0</v>
      </c>
      <c r="AJ1586" s="2">
        <f t="shared" ref="AJ1586" si="15143">X1586*AE1586+Z1586*AE1589-Y1586*AF1586-AA1586*AF1589</f>
        <v>0</v>
      </c>
      <c r="AK1586" s="8">
        <f t="shared" ref="AK1586" si="15144">(X1586*AF1586+Y1586*AE1586+Z1586*AF1589+AA1586*AE1589)</f>
        <v>-3.97069619772717</v>
      </c>
      <c r="AM1586" s="1">
        <v>1</v>
      </c>
      <c r="AN1586" s="7">
        <v>0</v>
      </c>
      <c r="AO1586" s="2">
        <v>0</v>
      </c>
      <c r="AP1586" s="8">
        <v>0</v>
      </c>
      <c r="AR1586" s="1">
        <f t="shared" ref="AR1586" si="15145">AH1586*AM1586+AJ1586*AM1589-AI1586*AN1586-AK1586*AN1589</f>
        <v>33.893919639691624</v>
      </c>
      <c r="AS1586" s="9">
        <f t="shared" ref="AS1586" si="15146">(AH1586*AN1586+AI1586*AM1586+AJ1586*AN1589+AK1586*AM1589)</f>
        <v>0</v>
      </c>
      <c r="AT1586" s="2">
        <f t="shared" ref="AT1586" si="15147">AH1586*AO1586+AJ1586*AO1589-AI1586*AP1586-AK1586*AP1589</f>
        <v>0</v>
      </c>
      <c r="AU1586" s="8">
        <f t="shared" ref="AU1586" si="15148">(AH1586*AP1586+AI1586*AO1586+AJ1586*AP1589+AK1586*AO1589)</f>
        <v>-3.97069619772717</v>
      </c>
      <c r="AV1586" s="20"/>
      <c r="AW1586" s="1">
        <v>1</v>
      </c>
      <c r="AX1586" s="9">
        <v>0</v>
      </c>
      <c r="AY1586" s="2">
        <v>0</v>
      </c>
      <c r="AZ1586" s="8">
        <f t="shared" ref="AZ1586:AZ1649" si="15149">IF(0=(1-$AX$9*$AY$9*$B1586^2),10^18,$B1586*$AY$9/(1-$AX$9*$AY$9*$B1586^2))</f>
        <v>-0.3380448400565404</v>
      </c>
      <c r="BB1586" s="1">
        <f t="shared" ref="BB1586" si="15150">AR1586*AW1586+AT1586*AW1589-AS1586*AX1586-AU1586*AX1589</f>
        <v>33.893919639691624</v>
      </c>
      <c r="BC1586" s="9">
        <f t="shared" ref="BC1586" si="15151">(AR1586*AX1586+AS1586*AW1586+AT1586*AX1589+AU1586*AW1589)</f>
        <v>0</v>
      </c>
      <c r="BD1586" s="2">
        <f t="shared" ref="BD1586" si="15152">AR1586*AY1586+AT1586*AY1589-AS1586*AZ1586-AU1586*AZ1589</f>
        <v>0</v>
      </c>
      <c r="BE1586" s="8">
        <f t="shared" ref="BE1586" si="15153">(AR1586*AZ1586+AS1586*AY1586+AT1586*AZ1589+AU1586*AY1589)</f>
        <v>-15.428360841215959</v>
      </c>
      <c r="BG1586" s="1">
        <v>1</v>
      </c>
      <c r="BH1586" s="7">
        <v>0</v>
      </c>
      <c r="BI1586" s="2">
        <v>0</v>
      </c>
      <c r="BJ1586" s="8">
        <v>0</v>
      </c>
      <c r="BK1586" s="20"/>
      <c r="BL1586" s="1">
        <f t="shared" ref="BL1586" si="15154">BB1586*BG1586+BD1586*BG1589-BC1586*BH1586-BE1586*BH1589</f>
        <v>92.451337510876328</v>
      </c>
      <c r="BM1586" s="9">
        <f t="shared" ref="BM1586" si="15155">(BB1586*BH1586+BC1586*BG1586+BD1586*BH1589+BE1586*BG1589)</f>
        <v>0</v>
      </c>
      <c r="BN1586" s="2">
        <f t="shared" ref="BN1586" si="15156">BB1586*BI1586+BD1586*BI1589-BC1586*BJ1586-BE1586*BJ1589</f>
        <v>0</v>
      </c>
      <c r="BO1586" s="8">
        <f t="shared" ref="BO1586" si="15157">(BB1586*BJ1586+BC1586*BI1586+BD1586*BJ1589+BE1586*BI1589)</f>
        <v>-15.428360841215959</v>
      </c>
      <c r="BP1586" s="20"/>
      <c r="BQ1586" s="16">
        <v>1</v>
      </c>
      <c r="BR1586" s="23">
        <v>0</v>
      </c>
      <c r="BS1586" s="14">
        <v>0</v>
      </c>
      <c r="BT1586" s="22">
        <v>0</v>
      </c>
      <c r="BV1586" s="1">
        <f t="shared" ref="BV1586" si="15158">BL1586*BQ1586+BN1586*BQ1589-BM1586*BR1586-BO1586*BR1589</f>
        <v>92.451337510876328</v>
      </c>
      <c r="BW1586" s="9">
        <f t="shared" ref="BW1586" si="15159">(BL1586*BR1586+BM1586*BQ1586+BN1586*BR1589+BO1586*BQ1589)</f>
        <v>-15.428360841215959</v>
      </c>
      <c r="BX1586" s="2">
        <f t="shared" ref="BX1586" si="15160">BL1586*BS1586+BN1586*BS1589-BM1586*BT1586-BO1586*BT1589</f>
        <v>0</v>
      </c>
      <c r="BY1586" s="8">
        <f t="shared" ref="BY1586" si="15161">(BL1586*BT1586+BM1586*BS1586+BN1586*BT1589+BO1586*BS1589)</f>
        <v>-15.428360841215959</v>
      </c>
      <c r="CA1586" s="28">
        <f t="shared" ref="CA1586" si="15162">20*LOG(((1+$BR$9)/$BR$9)/((BV1586+BV1589)^2+(BW1586+BW1589)^2)^0.5)</f>
        <v>-49.087041362616631</v>
      </c>
      <c r="CC1586" s="114">
        <f t="shared" ref="CC1586" si="15163">((BV1586^2+BW1586^2)^0.5)/((BV1589^2+BW1589^2)^0.5)</f>
        <v>0.16690272571550702</v>
      </c>
      <c r="CD1586" s="13"/>
      <c r="CE1586" s="33"/>
      <c r="CF1586" s="33"/>
      <c r="CG1586" s="33"/>
      <c r="CH1586" s="33"/>
    </row>
    <row r="1587" spans="2:86" ht="18.600000000000001" customHeight="1" thickBot="1">
      <c r="D1587" s="3"/>
      <c r="G1587" s="4"/>
      <c r="I1587" s="3"/>
      <c r="L1587" s="4"/>
      <c r="N1587" s="3"/>
      <c r="Q1587" s="4"/>
      <c r="S1587" s="3"/>
      <c r="V1587" s="4"/>
      <c r="X1587" s="3"/>
      <c r="AA1587" s="4"/>
      <c r="AC1587" s="3"/>
      <c r="AF1587" s="4"/>
      <c r="AH1587" s="3"/>
      <c r="AK1587" s="4"/>
      <c r="AM1587" s="3"/>
      <c r="AP1587" s="4"/>
      <c r="AR1587" s="3"/>
      <c r="AU1587" s="4"/>
      <c r="AW1587" s="3"/>
      <c r="AZ1587" s="4"/>
      <c r="BB1587" s="3"/>
      <c r="BE1587" s="4"/>
      <c r="BG1587" s="3"/>
      <c r="BJ1587" s="4"/>
      <c r="BL1587" s="3"/>
      <c r="BO1587" s="4"/>
      <c r="BQ1587" s="16"/>
      <c r="BR1587" s="14"/>
      <c r="BS1587" s="14"/>
      <c r="BT1587" s="17"/>
      <c r="BV1587" s="3"/>
      <c r="BY1587" s="4"/>
      <c r="CC1587" s="115"/>
      <c r="CD1587" s="13"/>
      <c r="CE1587" s="33"/>
      <c r="CF1587" s="33"/>
      <c r="CG1587" s="33"/>
      <c r="CH1587" s="33"/>
    </row>
    <row r="1588" spans="2:86" ht="18.600000000000001" customHeight="1" thickBot="1">
      <c r="D1588" s="271" t="s">
        <v>141</v>
      </c>
      <c r="E1588" s="272"/>
      <c r="F1588" s="273" t="s">
        <v>142</v>
      </c>
      <c r="G1588" s="274"/>
      <c r="H1588" s="237"/>
      <c r="I1588" s="271" t="s">
        <v>143</v>
      </c>
      <c r="J1588" s="272"/>
      <c r="K1588" s="273" t="s">
        <v>144</v>
      </c>
      <c r="L1588" s="274"/>
      <c r="N1588" s="262" t="s">
        <v>145</v>
      </c>
      <c r="O1588" s="263"/>
      <c r="P1588" s="264" t="s">
        <v>146</v>
      </c>
      <c r="Q1588" s="265"/>
      <c r="S1588" s="271" t="s">
        <v>147</v>
      </c>
      <c r="T1588" s="272"/>
      <c r="U1588" s="273" t="s">
        <v>148</v>
      </c>
      <c r="V1588" s="274"/>
      <c r="W1588" s="20"/>
      <c r="X1588" s="262" t="s">
        <v>149</v>
      </c>
      <c r="Y1588" s="263"/>
      <c r="Z1588" s="264" t="s">
        <v>150</v>
      </c>
      <c r="AA1588" s="265"/>
      <c r="AB1588" s="20"/>
      <c r="AC1588" s="271" t="s">
        <v>151</v>
      </c>
      <c r="AD1588" s="272"/>
      <c r="AE1588" s="273" t="s">
        <v>152</v>
      </c>
      <c r="AF1588" s="274"/>
      <c r="AG1588" s="20"/>
      <c r="AH1588" s="262" t="s">
        <v>153</v>
      </c>
      <c r="AI1588" s="263"/>
      <c r="AJ1588" s="264" t="s">
        <v>154</v>
      </c>
      <c r="AK1588" s="265"/>
      <c r="AL1588" s="20"/>
      <c r="AM1588" s="271" t="s">
        <v>155</v>
      </c>
      <c r="AN1588" s="272"/>
      <c r="AO1588" s="273" t="s">
        <v>156</v>
      </c>
      <c r="AP1588" s="274"/>
      <c r="AR1588" s="262" t="s">
        <v>157</v>
      </c>
      <c r="AS1588" s="263"/>
      <c r="AT1588" s="264" t="s">
        <v>158</v>
      </c>
      <c r="AU1588" s="265"/>
      <c r="AV1588" s="41"/>
      <c r="AW1588" s="271" t="s">
        <v>159</v>
      </c>
      <c r="AX1588" s="272"/>
      <c r="AY1588" s="273" t="s">
        <v>160</v>
      </c>
      <c r="AZ1588" s="274"/>
      <c r="BA1588" s="20"/>
      <c r="BB1588" s="262" t="s">
        <v>161</v>
      </c>
      <c r="BC1588" s="263"/>
      <c r="BD1588" s="264" t="s">
        <v>162</v>
      </c>
      <c r="BE1588" s="265"/>
      <c r="BF1588" s="41"/>
      <c r="BG1588" s="271" t="s">
        <v>163</v>
      </c>
      <c r="BH1588" s="272"/>
      <c r="BI1588" s="273" t="s">
        <v>164</v>
      </c>
      <c r="BJ1588" s="274"/>
      <c r="BK1588" s="41"/>
      <c r="BL1588" s="262" t="s">
        <v>165</v>
      </c>
      <c r="BM1588" s="263"/>
      <c r="BN1588" s="264" t="s">
        <v>166</v>
      </c>
      <c r="BO1588" s="265"/>
      <c r="BP1588" s="41"/>
      <c r="BQ1588" s="271" t="s">
        <v>167</v>
      </c>
      <c r="BR1588" s="272"/>
      <c r="BS1588" s="273" t="s">
        <v>168</v>
      </c>
      <c r="BT1588" s="274"/>
      <c r="BU1588" s="20"/>
      <c r="BV1588" s="262" t="s">
        <v>169</v>
      </c>
      <c r="BW1588" s="263"/>
      <c r="BX1588" s="264" t="s">
        <v>170</v>
      </c>
      <c r="BY1588" s="265"/>
      <c r="CA1588" s="55" t="s">
        <v>35</v>
      </c>
      <c r="CC1588" s="116" t="s">
        <v>75</v>
      </c>
      <c r="CD1588" s="13"/>
      <c r="CE1588" s="33"/>
      <c r="CF1588" s="33"/>
      <c r="CG1588" s="33"/>
      <c r="CH1588" s="33"/>
    </row>
    <row r="1589" spans="2:86" ht="18.600000000000001" customHeight="1" thickTop="1" thickBot="1">
      <c r="D1589" s="1">
        <v>0</v>
      </c>
      <c r="E1589" s="9">
        <f t="shared" ref="E1589" si="15164">$E$9*$B1586</f>
        <v>5.3426720000000003</v>
      </c>
      <c r="F1589" s="2">
        <v>1</v>
      </c>
      <c r="G1589" s="8">
        <v>0</v>
      </c>
      <c r="I1589" s="1">
        <v>0</v>
      </c>
      <c r="J1589" s="9">
        <v>0</v>
      </c>
      <c r="K1589" s="2">
        <v>1</v>
      </c>
      <c r="L1589" s="8">
        <v>0</v>
      </c>
      <c r="N1589" s="1">
        <f t="shared" ref="N1589" si="15165">D1589*I1586+F1589*I1589-E1589*J1586-G1589*J1589</f>
        <v>0</v>
      </c>
      <c r="O1589" s="9">
        <f t="shared" ref="O1589" si="15166">(D1589*J1586+E1589*I1586+F1589*J1589+G1589*I1589)</f>
        <v>5.3426720000000003</v>
      </c>
      <c r="P1589" s="2">
        <f t="shared" ref="P1589" si="15167">D1589*K1586+F1589*K1589-E1589*L1586-G1589*L1589</f>
        <v>8.676935515945317</v>
      </c>
      <c r="Q1589" s="8">
        <f t="shared" ref="Q1589" si="15168">(D1589*L1586+E1589*K1586+F1589*L1589+G1589*K1589)</f>
        <v>0</v>
      </c>
      <c r="S1589" s="1">
        <v>0</v>
      </c>
      <c r="T1589" s="9">
        <f t="shared" ref="T1589" si="15169">$T$9*$B1586</f>
        <v>6.8613020000000002</v>
      </c>
      <c r="U1589" s="2">
        <v>1</v>
      </c>
      <c r="V1589" s="8">
        <v>0</v>
      </c>
      <c r="X1589" s="1">
        <f t="shared" ref="X1589" si="15170">N1589*S1586+P1589*S1589-O1589*T1586-Q1589*T1589</f>
        <v>0</v>
      </c>
      <c r="Y1589" s="9">
        <f t="shared" ref="Y1589" si="15171">(N1589*T1586+O1589*S1586+P1589*T1589+Q1589*S1589)</f>
        <v>64.877747009426628</v>
      </c>
      <c r="Z1589" s="2">
        <f t="shared" ref="Z1589" si="15172">N1589*U1586+P1589*U1589-O1589*V1586-Q1589*V1589</f>
        <v>8.676935515945317</v>
      </c>
      <c r="AA1589" s="8">
        <f t="shared" ref="AA1589" si="15173">(N1589*V1586+O1589*U1586+P1589*V1589+Q1589*U1589)</f>
        <v>0</v>
      </c>
      <c r="AB1589" s="20"/>
      <c r="AC1589" s="1">
        <v>0</v>
      </c>
      <c r="AD1589" s="9">
        <v>0</v>
      </c>
      <c r="AE1589" s="2">
        <v>1</v>
      </c>
      <c r="AF1589" s="8">
        <v>0</v>
      </c>
      <c r="AH1589" s="1">
        <f t="shared" ref="AH1589" si="15174">X1589*AC1586+Z1589*AC1589-Y1589*AD1586-AA1589*AD1589</f>
        <v>0</v>
      </c>
      <c r="AI1589" s="9">
        <f t="shared" ref="AI1589" si="15175">(X1589*AD1586+Y1589*AC1586+Z1589*AD1589+AA1589*AC1589)</f>
        <v>64.877747009426628</v>
      </c>
      <c r="AJ1589" s="2">
        <f t="shared" ref="AJ1589" si="15176">X1589*AE1586+Z1589*AE1589-Y1589*AF1586-AA1589*AF1589</f>
        <v>23.815100391029603</v>
      </c>
      <c r="AK1589" s="8">
        <f t="shared" ref="AK1589" si="15177">(X1589*AF1586+Y1589*AE1586+Z1589*AF1589+AA1589*AE1589)</f>
        <v>0</v>
      </c>
      <c r="AM1589" s="1">
        <v>0</v>
      </c>
      <c r="AN1589" s="9">
        <f t="shared" ref="AN1589" si="15178">$AN$9*$B1586</f>
        <v>5.8012120000000005</v>
      </c>
      <c r="AO1589" s="2">
        <v>1</v>
      </c>
      <c r="AP1589" s="8">
        <v>0</v>
      </c>
      <c r="AR1589" s="1">
        <f t="shared" ref="AR1589" si="15179">AH1589*AM1586+AJ1589*AM1589-AI1589*AN1586-AK1589*AN1589</f>
        <v>0</v>
      </c>
      <c r="AS1589" s="9">
        <f t="shared" ref="AS1589" si="15180">(AH1589*AN1586+AI1589*AM1586+AJ1589*AN1589+AK1589*AM1589)</f>
        <v>203.03419317907228</v>
      </c>
      <c r="AT1589" s="2">
        <f t="shared" ref="AT1589" si="15181">AH1589*AO1586+AJ1589*AO1589-AI1589*AP1586-AK1589*AP1589</f>
        <v>23.815100391029603</v>
      </c>
      <c r="AU1589" s="8">
        <f t="shared" ref="AU1589" si="15182">(AH1589*AP1586+AI1589*AO1586+AJ1589*AP1589+AK1589*AO1589)</f>
        <v>0</v>
      </c>
      <c r="AV1589" s="20"/>
      <c r="AW1589" s="1">
        <v>0</v>
      </c>
      <c r="AX1589" s="9">
        <v>0</v>
      </c>
      <c r="AY1589" s="2">
        <v>1</v>
      </c>
      <c r="AZ1589" s="8">
        <v>0</v>
      </c>
      <c r="BB1589" s="1">
        <f t="shared" ref="BB1589" si="15183">AR1589*AW1586+AT1589*AW1589-AS1589*AX1586-AU1589*AX1589</f>
        <v>0</v>
      </c>
      <c r="BC1589" s="9">
        <f t="shared" ref="BC1589" si="15184">(AR1589*AX1586+AS1589*AW1586+AT1589*AX1589+AU1589*AW1589)</f>
        <v>203.03419317907228</v>
      </c>
      <c r="BD1589" s="2">
        <f t="shared" ref="BD1589" si="15185">AR1589*AY1586+AT1589*AY1589-AS1589*AZ1586-AU1589*AZ1589</f>
        <v>92.449761750257821</v>
      </c>
      <c r="BE1589" s="8">
        <f t="shared" ref="BE1589" si="15186">(AR1589*AZ1586+AS1589*AY1586+AT1589*AZ1589+AU1589*AY1589)</f>
        <v>0</v>
      </c>
      <c r="BG1589" s="1">
        <v>0</v>
      </c>
      <c r="BH1589" s="9">
        <f t="shared" ref="BH1589" si="15187">$BH$9*$B1586</f>
        <v>3.7954399999999997</v>
      </c>
      <c r="BI1589" s="2">
        <v>1</v>
      </c>
      <c r="BJ1589" s="8">
        <v>0</v>
      </c>
      <c r="BK1589" s="20"/>
      <c r="BL1589" s="1">
        <f t="shared" ref="BL1589" si="15188">BB1589*BG1586+BD1589*BG1589-BC1589*BH1586-BE1589*BH1589</f>
        <v>0</v>
      </c>
      <c r="BM1589" s="9">
        <f t="shared" ref="BM1589" si="15189">(BB1589*BH1586+BC1589*BG1586+BD1589*BH1589+BE1589*BG1589)</f>
        <v>553.92171691647081</v>
      </c>
      <c r="BN1589" s="2">
        <f t="shared" ref="BN1589" si="15190">BB1589*BI1586+BD1589*BI1589-BC1589*BJ1586-BE1589*BJ1589</f>
        <v>92.449761750257821</v>
      </c>
      <c r="BO1589" s="8">
        <f t="shared" ref="BO1589" si="15191">(BB1589*BJ1586+BC1589*BI1586+BD1589*BJ1589+BE1589*BI1589)</f>
        <v>0</v>
      </c>
      <c r="BP1589" s="20"/>
      <c r="BQ1589" s="18">
        <f t="shared" ref="BQ1589:BQ1652" si="15192">1/$BR$9</f>
        <v>1</v>
      </c>
      <c r="BR1589" s="25">
        <v>0</v>
      </c>
      <c r="BS1589" s="19">
        <v>1</v>
      </c>
      <c r="BT1589" s="24">
        <v>0</v>
      </c>
      <c r="BV1589" s="1">
        <f t="shared" ref="BV1589" si="15193">BL1589*BQ1586+BN1589*BQ1589-BM1589*BR1586-BO1589*BR1589</f>
        <v>92.449761750257821</v>
      </c>
      <c r="BW1589" s="9">
        <f t="shared" ref="BW1589" si="15194">(BL1589*BR1586+BM1589*BQ1586+BN1589*BR1589+BO1589*BQ1589)</f>
        <v>553.92171691647081</v>
      </c>
      <c r="BX1589" s="2">
        <f t="shared" ref="BX1589" si="15195">BL1589*BS1586+BN1589*BS1589-BM1589*BT1586-BO1589*BT1589</f>
        <v>92.449761750257821</v>
      </c>
      <c r="BY1589" s="8">
        <f t="shared" ref="BY1589" si="15196">(BL1589*BT1586+BM1589*BS1586+BN1589*BT1589+BO1589*BS1589)</f>
        <v>0</v>
      </c>
      <c r="CA1589" s="56">
        <f t="shared" ref="CA1589" si="15197">(180/PI())*ATAN(-1*(BW1586+BW1589)/(BV1586+BV1589))</f>
        <v>-71.04919588636993</v>
      </c>
      <c r="CC1589" s="117">
        <f t="shared" ref="CC1589" si="15198">20*LOG(((1-(10^(CA1586/20)^2)*(1-((1-CC1586)/(1+CC1586))^2))^0.5))</f>
        <v>-2.6274569003169458E-5</v>
      </c>
      <c r="CD1589" s="13"/>
      <c r="CE1589" s="33"/>
      <c r="CF1589" s="33"/>
      <c r="CG1589" s="33"/>
      <c r="CH1589" s="33"/>
    </row>
    <row r="1590" spans="2:86" ht="18.600000000000001" customHeight="1"/>
    <row r="1591" spans="2:86" ht="18.600000000000001" customHeight="1" thickBot="1">
      <c r="E1591" s="6" t="s">
        <v>3</v>
      </c>
      <c r="J1591" s="6" t="s">
        <v>5</v>
      </c>
      <c r="O1591" s="6" t="s">
        <v>10</v>
      </c>
      <c r="T1591" s="6" t="s">
        <v>6</v>
      </c>
      <c r="Y1591" s="6" t="s">
        <v>11</v>
      </c>
      <c r="AD1591" s="6" t="s">
        <v>12</v>
      </c>
      <c r="AI1591" s="6" t="s">
        <v>13</v>
      </c>
      <c r="AN1591" s="6" t="s">
        <v>14</v>
      </c>
      <c r="AS1591" s="6" t="s">
        <v>15</v>
      </c>
      <c r="AX1591" s="6" t="s">
        <v>19</v>
      </c>
      <c r="BC1591" s="6" t="s">
        <v>17</v>
      </c>
      <c r="BH1591" s="6" t="s">
        <v>20</v>
      </c>
      <c r="BM1591" s="6" t="s">
        <v>18</v>
      </c>
      <c r="BQ1591" s="26" t="s">
        <v>16</v>
      </c>
      <c r="BR1591" s="26"/>
      <c r="BS1591" s="21"/>
      <c r="BT1591" s="21"/>
      <c r="BU1591" s="21"/>
      <c r="BV1591" s="21"/>
      <c r="BW1591" s="26" t="s">
        <v>21</v>
      </c>
      <c r="BX1591" s="21"/>
      <c r="BY1591" s="21"/>
    </row>
    <row r="1592" spans="2:86" ht="18.600000000000001" customHeight="1" thickBot="1">
      <c r="B1592" s="11"/>
      <c r="D1592" s="266" t="s">
        <v>113</v>
      </c>
      <c r="E1592" s="267"/>
      <c r="F1592" s="268" t="s">
        <v>114</v>
      </c>
      <c r="G1592" s="269"/>
      <c r="H1592" s="237"/>
      <c r="I1592" s="262" t="s">
        <v>0</v>
      </c>
      <c r="J1592" s="263"/>
      <c r="K1592" s="264" t="s">
        <v>1</v>
      </c>
      <c r="L1592" s="265"/>
      <c r="M1592" s="21"/>
      <c r="N1592" s="262" t="s">
        <v>115</v>
      </c>
      <c r="O1592" s="263"/>
      <c r="P1592" s="264" t="s">
        <v>116</v>
      </c>
      <c r="Q1592" s="265"/>
      <c r="R1592" s="21"/>
      <c r="S1592" s="266" t="s">
        <v>117</v>
      </c>
      <c r="T1592" s="267"/>
      <c r="U1592" s="268" t="s">
        <v>118</v>
      </c>
      <c r="V1592" s="269"/>
      <c r="W1592" s="20"/>
      <c r="X1592" s="262" t="s">
        <v>119</v>
      </c>
      <c r="Y1592" s="263"/>
      <c r="Z1592" s="264" t="s">
        <v>120</v>
      </c>
      <c r="AA1592" s="265"/>
      <c r="AB1592" s="20"/>
      <c r="AC1592" s="262" t="s">
        <v>121</v>
      </c>
      <c r="AD1592" s="263"/>
      <c r="AE1592" s="264" t="s">
        <v>7</v>
      </c>
      <c r="AF1592" s="265"/>
      <c r="AG1592" s="20"/>
      <c r="AH1592" s="262" t="s">
        <v>122</v>
      </c>
      <c r="AI1592" s="263"/>
      <c r="AJ1592" s="264" t="s">
        <v>123</v>
      </c>
      <c r="AK1592" s="265"/>
      <c r="AL1592" s="20"/>
      <c r="AM1592" s="266" t="s">
        <v>124</v>
      </c>
      <c r="AN1592" s="267"/>
      <c r="AO1592" s="268" t="s">
        <v>125</v>
      </c>
      <c r="AP1592" s="269"/>
      <c r="AQ1592" s="21"/>
      <c r="AR1592" s="262" t="s">
        <v>126</v>
      </c>
      <c r="AS1592" s="263"/>
      <c r="AT1592" s="264" t="s">
        <v>2</v>
      </c>
      <c r="AU1592" s="265"/>
      <c r="AV1592" s="41"/>
      <c r="AW1592" s="262" t="s">
        <v>127</v>
      </c>
      <c r="AX1592" s="263"/>
      <c r="AY1592" s="264" t="s">
        <v>128</v>
      </c>
      <c r="AZ1592" s="265"/>
      <c r="BA1592" s="20"/>
      <c r="BB1592" s="262" t="s">
        <v>129</v>
      </c>
      <c r="BC1592" s="263"/>
      <c r="BD1592" s="264" t="s">
        <v>130</v>
      </c>
      <c r="BE1592" s="265"/>
      <c r="BF1592" s="41"/>
      <c r="BG1592" s="266" t="s">
        <v>131</v>
      </c>
      <c r="BH1592" s="267"/>
      <c r="BI1592" s="268" t="s">
        <v>132</v>
      </c>
      <c r="BJ1592" s="269"/>
      <c r="BK1592" s="41"/>
      <c r="BL1592" s="262" t="s">
        <v>133</v>
      </c>
      <c r="BM1592" s="263"/>
      <c r="BN1592" s="264" t="s">
        <v>134</v>
      </c>
      <c r="BO1592" s="265"/>
      <c r="BP1592" s="41"/>
      <c r="BQ1592" s="262" t="s">
        <v>135</v>
      </c>
      <c r="BR1592" s="263"/>
      <c r="BS1592" s="264" t="s">
        <v>136</v>
      </c>
      <c r="BT1592" s="265"/>
      <c r="BU1592" s="20"/>
      <c r="BV1592" s="262" t="s">
        <v>137</v>
      </c>
      <c r="BW1592" s="263"/>
      <c r="BX1592" s="264" t="s">
        <v>138</v>
      </c>
      <c r="BY1592" s="265"/>
      <c r="CA1592" s="27" t="s">
        <v>8</v>
      </c>
      <c r="CC1592" s="113" t="s">
        <v>74</v>
      </c>
      <c r="CD1592" s="13"/>
      <c r="CE1592" s="33"/>
      <c r="CF1592" s="33"/>
      <c r="CG1592" s="33"/>
      <c r="CH1592" s="33"/>
    </row>
    <row r="1593" spans="2:86" ht="18.600000000000001" customHeight="1" thickTop="1" thickBot="1">
      <c r="B1593" s="37">
        <v>4.5599999999999996</v>
      </c>
      <c r="D1593" s="1">
        <v>1</v>
      </c>
      <c r="E1593" s="7">
        <v>0</v>
      </c>
      <c r="F1593" s="2">
        <v>0</v>
      </c>
      <c r="G1593" s="8">
        <v>0</v>
      </c>
      <c r="I1593" s="1">
        <v>1</v>
      </c>
      <c r="J1593" s="9">
        <v>0</v>
      </c>
      <c r="K1593" s="2">
        <v>0</v>
      </c>
      <c r="L1593" s="8">
        <f t="shared" ref="L1593:L1656" si="15199">IF(0=(1-$J$9*$K$9*$B1593^2),10^18,$B1593*$K$9/(1-$J$9*$K$9*$B1593^2))</f>
        <v>-1.4272975819305134</v>
      </c>
      <c r="N1593" s="1">
        <f t="shared" ref="N1593" si="15200">D1593*I1593+F1593*I1596-E1593*J1593-G1593*J1596</f>
        <v>1</v>
      </c>
      <c r="O1593" s="9">
        <f t="shared" ref="O1593" si="15201">(D1593*J1593+E1593*I1593+F1593*J1596+G1593*I1596)</f>
        <v>0</v>
      </c>
      <c r="P1593" s="2">
        <f t="shared" ref="P1593" si="15202">D1593*K1593+F1593*K1596-E1593*L1593-G1593*L1596</f>
        <v>0</v>
      </c>
      <c r="Q1593" s="8">
        <f t="shared" ref="Q1593" si="15203">(D1593*L1593+E1593*K1593+F1593*L1596+G1593*K1596)</f>
        <v>-1.4272975819305134</v>
      </c>
      <c r="S1593" s="1">
        <v>1</v>
      </c>
      <c r="T1593" s="7">
        <v>0</v>
      </c>
      <c r="U1593" s="2">
        <v>0</v>
      </c>
      <c r="V1593" s="8">
        <v>0</v>
      </c>
      <c r="X1593" s="1">
        <f t="shared" ref="X1593" si="15204">N1593*S1593+P1593*S1596-O1593*T1593-Q1593*T1596</f>
        <v>10.836261250206427</v>
      </c>
      <c r="Y1593" s="9">
        <f t="shared" ref="Y1593" si="15205">(N1593*T1593+O1593*S1593+P1593*T1596+Q1593*S1596)</f>
        <v>0</v>
      </c>
      <c r="Z1593" s="2">
        <f t="shared" ref="Z1593" si="15206">N1593*U1593+P1593*U1596-O1593*V1593-Q1593*V1596</f>
        <v>0</v>
      </c>
      <c r="AA1593" s="8">
        <f t="shared" ref="AA1593" si="15207">(N1593*V1593+O1593*U1593+P1593*V1596+Q1593*U1596)</f>
        <v>-1.4272975819305134</v>
      </c>
      <c r="AB1593" s="20"/>
      <c r="AC1593" s="1">
        <v>1</v>
      </c>
      <c r="AD1593" s="9">
        <v>0</v>
      </c>
      <c r="AE1593" s="2">
        <v>0</v>
      </c>
      <c r="AF1593" s="8">
        <f t="shared" ref="AF1593:AF1656" si="15208">IF(0=(1-$AE$9*$AD$9*$B1593^2),10^18,$B1593*$AE$9/(1-$AE$9*$AD$9*$B1593^2))</f>
        <v>-0.23216605584228189</v>
      </c>
      <c r="AH1593" s="1">
        <f t="shared" ref="AH1593" si="15209">X1593*AC1593+Z1593*AC1596-Y1593*AD1593-AA1593*AD1596</f>
        <v>10.836261250206427</v>
      </c>
      <c r="AI1593" s="9">
        <f t="shared" ref="AI1593" si="15210">(X1593*AD1593+Y1593*AC1593+Z1593*AD1596+AA1593*AC1596)</f>
        <v>0</v>
      </c>
      <c r="AJ1593" s="2">
        <f t="shared" ref="AJ1593" si="15211">X1593*AE1593+Z1593*AE1596-Y1593*AF1593-AA1593*AF1596</f>
        <v>0</v>
      </c>
      <c r="AK1593" s="8">
        <f t="shared" ref="AK1593" si="15212">(X1593*AF1593+Y1593*AE1593+Z1593*AF1596+AA1593*AE1596)</f>
        <v>-3.9431096164674941</v>
      </c>
      <c r="AM1593" s="1">
        <v>1</v>
      </c>
      <c r="AN1593" s="7">
        <v>0</v>
      </c>
      <c r="AO1593" s="2">
        <v>0</v>
      </c>
      <c r="AP1593" s="8">
        <v>0</v>
      </c>
      <c r="AR1593" s="1">
        <f t="shared" ref="AR1593" si="15213">AH1593*AM1593+AJ1593*AM1596-AI1593*AN1593-AK1593*AN1596</f>
        <v>33.811846183931493</v>
      </c>
      <c r="AS1593" s="9">
        <f t="shared" ref="AS1593" si="15214">(AH1593*AN1593+AI1593*AM1593+AJ1593*AN1596+AK1593*AM1596)</f>
        <v>0</v>
      </c>
      <c r="AT1593" s="2">
        <f t="shared" ref="AT1593" si="15215">AH1593*AO1593+AJ1593*AO1596-AI1593*AP1593-AK1593*AP1596</f>
        <v>0</v>
      </c>
      <c r="AU1593" s="8">
        <f t="shared" ref="AU1593" si="15216">(AH1593*AP1593+AI1593*AO1593+AJ1593*AP1596+AK1593*AO1596)</f>
        <v>-3.9431096164674941</v>
      </c>
      <c r="AV1593" s="20"/>
      <c r="AW1593" s="1">
        <v>1</v>
      </c>
      <c r="AX1593" s="9">
        <v>0</v>
      </c>
      <c r="AY1593" s="2">
        <v>0</v>
      </c>
      <c r="AZ1593" s="8">
        <f t="shared" ref="AZ1593:AZ1656" si="15217">IF(0=(1-$AX$9*$AY$9*$B1593^2),10^18,$B1593*$AY$9/(1-$AX$9*$AY$9*$B1593^2))</f>
        <v>-0.33628881105381375</v>
      </c>
      <c r="BB1593" s="1">
        <f t="shared" ref="BB1593" si="15218">AR1593*AW1593+AT1593*AW1596-AS1593*AX1593-AU1593*AX1596</f>
        <v>33.811846183931493</v>
      </c>
      <c r="BC1593" s="9">
        <f t="shared" ref="BC1593" si="15219">(AR1593*AX1593+AS1593*AW1593+AT1593*AX1596+AU1593*AW1596)</f>
        <v>0</v>
      </c>
      <c r="BD1593" s="2">
        <f t="shared" ref="BD1593" si="15220">AR1593*AY1593+AT1593*AY1596-AS1593*AZ1593-AU1593*AZ1596</f>
        <v>0</v>
      </c>
      <c r="BE1593" s="8">
        <f t="shared" ref="BE1593" si="15221">(AR1593*AZ1593+AS1593*AY1593+AT1593*AZ1596+AU1593*AY1596)</f>
        <v>-15.313655169196245</v>
      </c>
      <c r="BG1593" s="1">
        <v>1</v>
      </c>
      <c r="BH1593" s="7">
        <v>0</v>
      </c>
      <c r="BI1593" s="2">
        <v>0</v>
      </c>
      <c r="BJ1593" s="8">
        <v>0</v>
      </c>
      <c r="BK1593" s="20"/>
      <c r="BL1593" s="1">
        <f t="shared" ref="BL1593" si="15222">BB1593*BG1593+BD1593*BG1596-BC1593*BH1593-BE1593*BH1596</f>
        <v>92.189949873734648</v>
      </c>
      <c r="BM1593" s="9">
        <f t="shared" ref="BM1593" si="15223">(BB1593*BH1593+BC1593*BG1593+BD1593*BH1596+BE1593*BG1596)</f>
        <v>0</v>
      </c>
      <c r="BN1593" s="2">
        <f t="shared" ref="BN1593" si="15224">BB1593*BI1593+BD1593*BI1596-BC1593*BJ1593-BE1593*BJ1596</f>
        <v>0</v>
      </c>
      <c r="BO1593" s="8">
        <f t="shared" ref="BO1593" si="15225">(BB1593*BJ1593+BC1593*BI1593+BD1593*BJ1596+BE1593*BI1596)</f>
        <v>-15.313655169196245</v>
      </c>
      <c r="BP1593" s="20"/>
      <c r="BQ1593" s="16">
        <v>1</v>
      </c>
      <c r="BR1593" s="23">
        <v>0</v>
      </c>
      <c r="BS1593" s="14">
        <v>0</v>
      </c>
      <c r="BT1593" s="22">
        <v>0</v>
      </c>
      <c r="BV1593" s="1">
        <f t="shared" ref="BV1593" si="15226">BL1593*BQ1593+BN1593*BQ1596-BM1593*BR1593-BO1593*BR1596</f>
        <v>92.189949873734648</v>
      </c>
      <c r="BW1593" s="9">
        <f t="shared" ref="BW1593" si="15227">(BL1593*BR1593+BM1593*BQ1593+BN1593*BR1596+BO1593*BQ1596)</f>
        <v>-15.313655169196245</v>
      </c>
      <c r="BX1593" s="2">
        <f t="shared" ref="BX1593" si="15228">BL1593*BS1593+BN1593*BS1596-BM1593*BT1593-BO1593*BT1596</f>
        <v>0</v>
      </c>
      <c r="BY1593" s="8">
        <f t="shared" ref="BY1593" si="15229">(BL1593*BT1593+BM1593*BS1593+BN1593*BT1596+BO1593*BS1596)</f>
        <v>-15.313655169196245</v>
      </c>
      <c r="CA1593" s="28">
        <f t="shared" ref="CA1593" si="15230">20*LOG(((1+$BR$9)/$BR$9)/((BV1593+BV1596)^2+(BW1593+BW1596)^2)^0.5)</f>
        <v>-49.100499092612949</v>
      </c>
      <c r="CC1593" s="114">
        <f t="shared" ref="CC1593" si="15231">((BV1593^2+BW1593^2)^0.5)/((BV1596^2+BW1596^2)^0.5)</f>
        <v>0.1661316625239353</v>
      </c>
      <c r="CD1593" s="13"/>
      <c r="CE1593" s="33"/>
      <c r="CF1593" s="33"/>
      <c r="CG1593" s="33"/>
      <c r="CH1593" s="33"/>
    </row>
    <row r="1594" spans="2:86" ht="18.600000000000001" customHeight="1" thickBot="1">
      <c r="D1594" s="3"/>
      <c r="G1594" s="4"/>
      <c r="I1594" s="3"/>
      <c r="L1594" s="4"/>
      <c r="N1594" s="3"/>
      <c r="Q1594" s="4"/>
      <c r="S1594" s="3"/>
      <c r="V1594" s="4"/>
      <c r="X1594" s="3"/>
      <c r="AA1594" s="4"/>
      <c r="AC1594" s="3"/>
      <c r="AF1594" s="4"/>
      <c r="AH1594" s="3"/>
      <c r="AK1594" s="4"/>
      <c r="AM1594" s="3"/>
      <c r="AP1594" s="4"/>
      <c r="AR1594" s="3"/>
      <c r="AU1594" s="4"/>
      <c r="AW1594" s="3"/>
      <c r="AZ1594" s="4"/>
      <c r="BB1594" s="3"/>
      <c r="BE1594" s="4"/>
      <c r="BG1594" s="3"/>
      <c r="BJ1594" s="4"/>
      <c r="BL1594" s="3"/>
      <c r="BO1594" s="4"/>
      <c r="BQ1594" s="16"/>
      <c r="BR1594" s="14"/>
      <c r="BS1594" s="14"/>
      <c r="BT1594" s="17"/>
      <c r="BV1594" s="3"/>
      <c r="BY1594" s="4"/>
      <c r="CC1594" s="115"/>
      <c r="CD1594" s="13"/>
      <c r="CE1594" s="33"/>
      <c r="CF1594" s="33"/>
      <c r="CG1594" s="33"/>
      <c r="CH1594" s="33"/>
    </row>
    <row r="1595" spans="2:86" ht="18.600000000000001" customHeight="1" thickBot="1">
      <c r="D1595" s="271" t="s">
        <v>141</v>
      </c>
      <c r="E1595" s="272"/>
      <c r="F1595" s="273" t="s">
        <v>142</v>
      </c>
      <c r="G1595" s="274"/>
      <c r="H1595" s="237"/>
      <c r="I1595" s="271" t="s">
        <v>143</v>
      </c>
      <c r="J1595" s="272"/>
      <c r="K1595" s="273" t="s">
        <v>144</v>
      </c>
      <c r="L1595" s="274"/>
      <c r="N1595" s="262" t="s">
        <v>145</v>
      </c>
      <c r="O1595" s="263"/>
      <c r="P1595" s="264" t="s">
        <v>146</v>
      </c>
      <c r="Q1595" s="265"/>
      <c r="S1595" s="271" t="s">
        <v>147</v>
      </c>
      <c r="T1595" s="272"/>
      <c r="U1595" s="273" t="s">
        <v>148</v>
      </c>
      <c r="V1595" s="274"/>
      <c r="W1595" s="20"/>
      <c r="X1595" s="262" t="s">
        <v>149</v>
      </c>
      <c r="Y1595" s="263"/>
      <c r="Z1595" s="264" t="s">
        <v>150</v>
      </c>
      <c r="AA1595" s="265"/>
      <c r="AB1595" s="20"/>
      <c r="AC1595" s="271" t="s">
        <v>151</v>
      </c>
      <c r="AD1595" s="272"/>
      <c r="AE1595" s="273" t="s">
        <v>152</v>
      </c>
      <c r="AF1595" s="274"/>
      <c r="AG1595" s="20"/>
      <c r="AH1595" s="262" t="s">
        <v>153</v>
      </c>
      <c r="AI1595" s="263"/>
      <c r="AJ1595" s="264" t="s">
        <v>154</v>
      </c>
      <c r="AK1595" s="265"/>
      <c r="AL1595" s="20"/>
      <c r="AM1595" s="271" t="s">
        <v>155</v>
      </c>
      <c r="AN1595" s="272"/>
      <c r="AO1595" s="273" t="s">
        <v>156</v>
      </c>
      <c r="AP1595" s="274"/>
      <c r="AR1595" s="262" t="s">
        <v>157</v>
      </c>
      <c r="AS1595" s="263"/>
      <c r="AT1595" s="264" t="s">
        <v>158</v>
      </c>
      <c r="AU1595" s="265"/>
      <c r="AV1595" s="41"/>
      <c r="AW1595" s="271" t="s">
        <v>159</v>
      </c>
      <c r="AX1595" s="272"/>
      <c r="AY1595" s="273" t="s">
        <v>160</v>
      </c>
      <c r="AZ1595" s="274"/>
      <c r="BA1595" s="20"/>
      <c r="BB1595" s="262" t="s">
        <v>161</v>
      </c>
      <c r="BC1595" s="263"/>
      <c r="BD1595" s="264" t="s">
        <v>162</v>
      </c>
      <c r="BE1595" s="265"/>
      <c r="BF1595" s="41"/>
      <c r="BG1595" s="271" t="s">
        <v>163</v>
      </c>
      <c r="BH1595" s="272"/>
      <c r="BI1595" s="273" t="s">
        <v>164</v>
      </c>
      <c r="BJ1595" s="274"/>
      <c r="BK1595" s="41"/>
      <c r="BL1595" s="262" t="s">
        <v>165</v>
      </c>
      <c r="BM1595" s="263"/>
      <c r="BN1595" s="264" t="s">
        <v>166</v>
      </c>
      <c r="BO1595" s="265"/>
      <c r="BP1595" s="41"/>
      <c r="BQ1595" s="271" t="s">
        <v>167</v>
      </c>
      <c r="BR1595" s="272"/>
      <c r="BS1595" s="273" t="s">
        <v>168</v>
      </c>
      <c r="BT1595" s="274"/>
      <c r="BU1595" s="20"/>
      <c r="BV1595" s="262" t="s">
        <v>169</v>
      </c>
      <c r="BW1595" s="263"/>
      <c r="BX1595" s="264" t="s">
        <v>170</v>
      </c>
      <c r="BY1595" s="265"/>
      <c r="CA1595" s="55" t="s">
        <v>35</v>
      </c>
      <c r="CC1595" s="116" t="s">
        <v>75</v>
      </c>
      <c r="CD1595" s="13"/>
      <c r="CE1595" s="33"/>
      <c r="CF1595" s="33"/>
      <c r="CG1595" s="33"/>
      <c r="CH1595" s="33"/>
    </row>
    <row r="1596" spans="2:86" ht="18.600000000000001" customHeight="1" thickTop="1" thickBot="1">
      <c r="D1596" s="1">
        <v>0</v>
      </c>
      <c r="E1596" s="9">
        <f t="shared" ref="E1596" si="15232">$E$9*$B1593</f>
        <v>5.3662079999999994</v>
      </c>
      <c r="F1596" s="2">
        <v>1</v>
      </c>
      <c r="G1596" s="8">
        <v>0</v>
      </c>
      <c r="I1596" s="1">
        <v>0</v>
      </c>
      <c r="J1596" s="9">
        <v>0</v>
      </c>
      <c r="K1596" s="2">
        <v>1</v>
      </c>
      <c r="L1596" s="8">
        <v>0</v>
      </c>
      <c r="N1596" s="1">
        <f t="shared" ref="N1596" si="15233">D1596*I1593+F1596*I1596-E1596*J1593-G1596*J1596</f>
        <v>0</v>
      </c>
      <c r="O1596" s="9">
        <f t="shared" ref="O1596" si="15234">(D1596*J1593+E1596*I1593+F1596*J1596+G1596*I1596)</f>
        <v>5.3662079999999994</v>
      </c>
      <c r="P1596" s="2">
        <f t="shared" ref="P1596" si="15235">D1596*K1593+F1596*K1596-E1596*L1593-G1596*L1596</f>
        <v>8.6591757025361744</v>
      </c>
      <c r="Q1596" s="8">
        <f t="shared" ref="Q1596" si="15236">(D1596*L1593+E1596*K1593+F1596*L1596+G1596*K1596)</f>
        <v>0</v>
      </c>
      <c r="S1596" s="1">
        <v>0</v>
      </c>
      <c r="T1596" s="9">
        <f t="shared" ref="T1596" si="15237">$T$9*$B1593</f>
        <v>6.8915280000000001</v>
      </c>
      <c r="U1596" s="2">
        <v>1</v>
      </c>
      <c r="V1596" s="8">
        <v>0</v>
      </c>
      <c r="X1596" s="1">
        <f t="shared" ref="X1596" si="15238">N1596*S1593+P1596*S1596-O1596*T1593-Q1596*T1596</f>
        <v>0</v>
      </c>
      <c r="Y1596" s="9">
        <f t="shared" ref="Y1596" si="15239">(N1596*T1593+O1596*S1593+P1596*T1596+Q1596*S1596)</f>
        <v>65.041159810947718</v>
      </c>
      <c r="Z1596" s="2">
        <f t="shared" ref="Z1596" si="15240">N1596*U1593+P1596*U1596-O1596*V1593-Q1596*V1596</f>
        <v>8.6591757025361744</v>
      </c>
      <c r="AA1596" s="8">
        <f t="shared" ref="AA1596" si="15241">(N1596*V1593+O1596*U1593+P1596*V1596+Q1596*U1596)</f>
        <v>0</v>
      </c>
      <c r="AB1596" s="20"/>
      <c r="AC1596" s="1">
        <v>0</v>
      </c>
      <c r="AD1596" s="9">
        <v>0</v>
      </c>
      <c r="AE1596" s="2">
        <v>1</v>
      </c>
      <c r="AF1596" s="8">
        <v>0</v>
      </c>
      <c r="AH1596" s="1">
        <f t="shared" ref="AH1596" si="15242">X1596*AC1593+Z1596*AC1596-Y1596*AD1593-AA1596*AD1596</f>
        <v>0</v>
      </c>
      <c r="AI1596" s="9">
        <f t="shared" ref="AI1596" si="15243">(X1596*AD1593+Y1596*AC1593+Z1596*AD1596+AA1596*AC1596)</f>
        <v>65.041159810947718</v>
      </c>
      <c r="AJ1596" s="2">
        <f t="shared" ref="AJ1596" si="15244">X1596*AE1593+Z1596*AE1596-Y1596*AF1593-AA1596*AF1596</f>
        <v>23.759525243251446</v>
      </c>
      <c r="AK1596" s="8">
        <f t="shared" ref="AK1596" si="15245">(X1596*AF1593+Y1596*AE1593+Z1596*AF1596+AA1596*AE1596)</f>
        <v>0</v>
      </c>
      <c r="AM1596" s="1">
        <v>0</v>
      </c>
      <c r="AN1596" s="9">
        <f t="shared" ref="AN1596" si="15246">$AN$9*$B1593</f>
        <v>5.8267679999999995</v>
      </c>
      <c r="AO1596" s="2">
        <v>1</v>
      </c>
      <c r="AP1596" s="8">
        <v>0</v>
      </c>
      <c r="AR1596" s="1">
        <f t="shared" ref="AR1596" si="15247">AH1596*AM1593+AJ1596*AM1596-AI1596*AN1593-AK1596*AN1596</f>
        <v>0</v>
      </c>
      <c r="AS1596" s="9">
        <f t="shared" ref="AS1596" si="15248">(AH1596*AN1593+AI1596*AM1593+AJ1596*AN1596+AK1596*AM1596)</f>
        <v>203.48240119351743</v>
      </c>
      <c r="AT1596" s="2">
        <f t="shared" ref="AT1596" si="15249">AH1596*AO1593+AJ1596*AO1596-AI1596*AP1593-AK1596*AP1596</f>
        <v>23.759525243251446</v>
      </c>
      <c r="AU1596" s="8">
        <f t="shared" ref="AU1596" si="15250">(AH1596*AP1593+AI1596*AO1593+AJ1596*AP1596+AK1596*AO1596)</f>
        <v>0</v>
      </c>
      <c r="AV1596" s="20"/>
      <c r="AW1596" s="1">
        <v>0</v>
      </c>
      <c r="AX1596" s="9">
        <v>0</v>
      </c>
      <c r="AY1596" s="2">
        <v>1</v>
      </c>
      <c r="AZ1596" s="8">
        <v>0</v>
      </c>
      <c r="BB1596" s="1">
        <f t="shared" ref="BB1596" si="15251">AR1596*AW1593+AT1596*AW1596-AS1596*AX1593-AU1596*AX1596</f>
        <v>0</v>
      </c>
      <c r="BC1596" s="9">
        <f t="shared" ref="BC1596" si="15252">(AR1596*AX1593+AS1596*AW1593+AT1596*AX1596+AU1596*AW1596)</f>
        <v>203.48240119351743</v>
      </c>
      <c r="BD1596" s="2">
        <f t="shared" ref="BD1596" si="15253">AR1596*AY1593+AT1596*AY1596-AS1596*AZ1593-AU1596*AZ1596</f>
        <v>92.18838001099455</v>
      </c>
      <c r="BE1596" s="8">
        <f t="shared" ref="BE1596" si="15254">(AR1596*AZ1593+AS1596*AY1593+AT1596*AZ1596+AU1596*AY1596)</f>
        <v>0</v>
      </c>
      <c r="BG1596" s="1">
        <v>0</v>
      </c>
      <c r="BH1596" s="9">
        <f t="shared" ref="BH1596" si="15255">$BH$9*$B1593</f>
        <v>3.8121599999999995</v>
      </c>
      <c r="BI1596" s="2">
        <v>1</v>
      </c>
      <c r="BJ1596" s="8">
        <v>0</v>
      </c>
      <c r="BK1596" s="20"/>
      <c r="BL1596" s="1">
        <f t="shared" ref="BL1596" si="15256">BB1596*BG1593+BD1596*BG1596-BC1596*BH1593-BE1596*BH1596</f>
        <v>0</v>
      </c>
      <c r="BM1596" s="9">
        <f t="shared" ref="BM1596" si="15257">(BB1596*BH1593+BC1596*BG1593+BD1596*BH1596+BE1596*BG1596)</f>
        <v>554.91925593623046</v>
      </c>
      <c r="BN1596" s="2">
        <f t="shared" ref="BN1596" si="15258">BB1596*BI1593+BD1596*BI1596-BC1596*BJ1593-BE1596*BJ1596</f>
        <v>92.18838001099455</v>
      </c>
      <c r="BO1596" s="8">
        <f t="shared" ref="BO1596" si="15259">(BB1596*BJ1593+BC1596*BI1593+BD1596*BJ1596+BE1596*BI1596)</f>
        <v>0</v>
      </c>
      <c r="BP1596" s="20"/>
      <c r="BQ1596" s="18">
        <f t="shared" ref="BQ1596:BQ1659" si="15260">1/$BR$9</f>
        <v>1</v>
      </c>
      <c r="BR1596" s="25">
        <v>0</v>
      </c>
      <c r="BS1596" s="19">
        <v>1</v>
      </c>
      <c r="BT1596" s="24">
        <v>0</v>
      </c>
      <c r="BV1596" s="1">
        <f t="shared" ref="BV1596" si="15261">BL1596*BQ1593+BN1596*BQ1596-BM1596*BR1593-BO1596*BR1596</f>
        <v>92.18838001099455</v>
      </c>
      <c r="BW1596" s="9">
        <f t="shared" ref="BW1596" si="15262">(BL1596*BR1593+BM1596*BQ1593+BN1596*BR1596+BO1596*BQ1596)</f>
        <v>554.91925593623046</v>
      </c>
      <c r="BX1596" s="2">
        <f t="shared" ref="BX1596" si="15263">BL1596*BS1593+BN1596*BS1596-BM1596*BT1593-BO1596*BT1596</f>
        <v>92.18838001099455</v>
      </c>
      <c r="BY1596" s="8">
        <f t="shared" ref="BY1596" si="15264">(BL1596*BT1593+BM1596*BS1593+BN1596*BT1596+BO1596*BS1596)</f>
        <v>0</v>
      </c>
      <c r="CA1596" s="56">
        <f t="shared" ref="CA1596" si="15265">(180/PI())*ATAN(-1*(BW1593+BW1596)/(BV1593+BV1596))</f>
        <v>-71.135168507670926</v>
      </c>
      <c r="CC1596" s="117">
        <f t="shared" ref="CC1596" si="15266">20*LOG(((1-(10^(CA1593/20)^2)*(1-((1-CC1593)/(1+CC1593))^2))^0.5))</f>
        <v>-2.6106757502420264E-5</v>
      </c>
      <c r="CD1596" s="13"/>
      <c r="CE1596" s="33"/>
      <c r="CF1596" s="33"/>
      <c r="CG1596" s="33"/>
      <c r="CH1596" s="33"/>
    </row>
    <row r="1597" spans="2:86" ht="18.600000000000001" customHeight="1"/>
    <row r="1598" spans="2:86" ht="18.600000000000001" customHeight="1" thickBot="1">
      <c r="E1598" s="6" t="s">
        <v>3</v>
      </c>
      <c r="J1598" s="6" t="s">
        <v>5</v>
      </c>
      <c r="O1598" s="6" t="s">
        <v>10</v>
      </c>
      <c r="T1598" s="6" t="s">
        <v>6</v>
      </c>
      <c r="Y1598" s="6" t="s">
        <v>11</v>
      </c>
      <c r="AD1598" s="6" t="s">
        <v>12</v>
      </c>
      <c r="AI1598" s="6" t="s">
        <v>13</v>
      </c>
      <c r="AN1598" s="6" t="s">
        <v>14</v>
      </c>
      <c r="AS1598" s="6" t="s">
        <v>15</v>
      </c>
      <c r="AX1598" s="6" t="s">
        <v>19</v>
      </c>
      <c r="BC1598" s="6" t="s">
        <v>17</v>
      </c>
      <c r="BH1598" s="6" t="s">
        <v>20</v>
      </c>
      <c r="BM1598" s="6" t="s">
        <v>18</v>
      </c>
      <c r="BQ1598" s="26" t="s">
        <v>16</v>
      </c>
      <c r="BR1598" s="26"/>
      <c r="BS1598" s="21"/>
      <c r="BT1598" s="21"/>
      <c r="BU1598" s="21"/>
      <c r="BV1598" s="21"/>
      <c r="BW1598" s="26" t="s">
        <v>21</v>
      </c>
      <c r="BX1598" s="21"/>
      <c r="BY1598" s="21"/>
    </row>
    <row r="1599" spans="2:86" ht="18.600000000000001" customHeight="1" thickBot="1">
      <c r="B1599" s="11"/>
      <c r="D1599" s="266" t="s">
        <v>113</v>
      </c>
      <c r="E1599" s="267"/>
      <c r="F1599" s="268" t="s">
        <v>114</v>
      </c>
      <c r="G1599" s="269"/>
      <c r="H1599" s="237"/>
      <c r="I1599" s="262" t="s">
        <v>0</v>
      </c>
      <c r="J1599" s="263"/>
      <c r="K1599" s="264" t="s">
        <v>1</v>
      </c>
      <c r="L1599" s="265"/>
      <c r="M1599" s="21"/>
      <c r="N1599" s="262" t="s">
        <v>115</v>
      </c>
      <c r="O1599" s="263"/>
      <c r="P1599" s="264" t="s">
        <v>116</v>
      </c>
      <c r="Q1599" s="265"/>
      <c r="R1599" s="21"/>
      <c r="S1599" s="266" t="s">
        <v>117</v>
      </c>
      <c r="T1599" s="267"/>
      <c r="U1599" s="268" t="s">
        <v>118</v>
      </c>
      <c r="V1599" s="269"/>
      <c r="W1599" s="20"/>
      <c r="X1599" s="262" t="s">
        <v>119</v>
      </c>
      <c r="Y1599" s="263"/>
      <c r="Z1599" s="264" t="s">
        <v>120</v>
      </c>
      <c r="AA1599" s="265"/>
      <c r="AB1599" s="20"/>
      <c r="AC1599" s="262" t="s">
        <v>121</v>
      </c>
      <c r="AD1599" s="263"/>
      <c r="AE1599" s="264" t="s">
        <v>7</v>
      </c>
      <c r="AF1599" s="265"/>
      <c r="AG1599" s="20"/>
      <c r="AH1599" s="262" t="s">
        <v>122</v>
      </c>
      <c r="AI1599" s="263"/>
      <c r="AJ1599" s="264" t="s">
        <v>123</v>
      </c>
      <c r="AK1599" s="265"/>
      <c r="AL1599" s="20"/>
      <c r="AM1599" s="266" t="s">
        <v>124</v>
      </c>
      <c r="AN1599" s="267"/>
      <c r="AO1599" s="268" t="s">
        <v>125</v>
      </c>
      <c r="AP1599" s="269"/>
      <c r="AQ1599" s="21"/>
      <c r="AR1599" s="262" t="s">
        <v>126</v>
      </c>
      <c r="AS1599" s="263"/>
      <c r="AT1599" s="264" t="s">
        <v>2</v>
      </c>
      <c r="AU1599" s="265"/>
      <c r="AV1599" s="41"/>
      <c r="AW1599" s="262" t="s">
        <v>127</v>
      </c>
      <c r="AX1599" s="263"/>
      <c r="AY1599" s="264" t="s">
        <v>128</v>
      </c>
      <c r="AZ1599" s="265"/>
      <c r="BA1599" s="20"/>
      <c r="BB1599" s="262" t="s">
        <v>129</v>
      </c>
      <c r="BC1599" s="263"/>
      <c r="BD1599" s="264" t="s">
        <v>130</v>
      </c>
      <c r="BE1599" s="265"/>
      <c r="BF1599" s="41"/>
      <c r="BG1599" s="266" t="s">
        <v>131</v>
      </c>
      <c r="BH1599" s="267"/>
      <c r="BI1599" s="268" t="s">
        <v>132</v>
      </c>
      <c r="BJ1599" s="269"/>
      <c r="BK1599" s="41"/>
      <c r="BL1599" s="262" t="s">
        <v>133</v>
      </c>
      <c r="BM1599" s="263"/>
      <c r="BN1599" s="264" t="s">
        <v>134</v>
      </c>
      <c r="BO1599" s="265"/>
      <c r="BP1599" s="41"/>
      <c r="BQ1599" s="262" t="s">
        <v>135</v>
      </c>
      <c r="BR1599" s="263"/>
      <c r="BS1599" s="264" t="s">
        <v>136</v>
      </c>
      <c r="BT1599" s="265"/>
      <c r="BU1599" s="20"/>
      <c r="BV1599" s="262" t="s">
        <v>137</v>
      </c>
      <c r="BW1599" s="263"/>
      <c r="BX1599" s="264" t="s">
        <v>138</v>
      </c>
      <c r="BY1599" s="265"/>
      <c r="CA1599" s="27" t="s">
        <v>8</v>
      </c>
      <c r="CC1599" s="113" t="s">
        <v>74</v>
      </c>
      <c r="CD1599" s="13"/>
      <c r="CE1599" s="33"/>
      <c r="CF1599" s="33"/>
      <c r="CG1599" s="33"/>
      <c r="CH1599" s="33"/>
    </row>
    <row r="1600" spans="2:86" ht="18.600000000000001" customHeight="1" thickTop="1" thickBot="1">
      <c r="B1600" s="37">
        <v>4.58</v>
      </c>
      <c r="D1600" s="1">
        <v>1</v>
      </c>
      <c r="E1600" s="7">
        <v>0</v>
      </c>
      <c r="F1600" s="2">
        <v>0</v>
      </c>
      <c r="G1600" s="8">
        <v>0</v>
      </c>
      <c r="I1600" s="1">
        <v>1</v>
      </c>
      <c r="J1600" s="9">
        <v>0</v>
      </c>
      <c r="K1600" s="2">
        <v>0</v>
      </c>
      <c r="L1600" s="8">
        <f t="shared" ref="L1600:L1663" si="15267">IF(0=(1-$J$9*$K$9*$B1600^2),10^18,$B1600*$K$9/(1-$J$9*$K$9*$B1600^2))</f>
        <v>-1.4178277160175359</v>
      </c>
      <c r="N1600" s="1">
        <f t="shared" ref="N1600" si="15268">D1600*I1600+F1600*I1603-E1600*J1600-G1600*J1603</f>
        <v>1</v>
      </c>
      <c r="O1600" s="9">
        <f t="shared" ref="O1600" si="15269">(D1600*J1600+E1600*I1600+F1600*J1603+G1600*I1603)</f>
        <v>0</v>
      </c>
      <c r="P1600" s="2">
        <f t="shared" ref="P1600" si="15270">D1600*K1600+F1600*K1603-E1600*L1600-G1600*L1603</f>
        <v>0</v>
      </c>
      <c r="Q1600" s="8">
        <f t="shared" ref="Q1600" si="15271">(D1600*L1600+E1600*K1600+F1600*L1603+G1600*K1603)</f>
        <v>-1.4178277160175359</v>
      </c>
      <c r="S1600" s="1">
        <v>1</v>
      </c>
      <c r="T1600" s="7">
        <v>0</v>
      </c>
      <c r="U1600" s="2">
        <v>0</v>
      </c>
      <c r="V1600" s="8">
        <v>0</v>
      </c>
      <c r="X1600" s="1">
        <f t="shared" ref="X1600" si="15272">N1600*S1600+P1600*S1603-O1600*T1600-Q1600*T1603</f>
        <v>10.813854664655244</v>
      </c>
      <c r="Y1600" s="9">
        <f t="shared" ref="Y1600" si="15273">(N1600*T1600+O1600*S1600+P1600*T1603+Q1600*S1603)</f>
        <v>0</v>
      </c>
      <c r="Z1600" s="2">
        <f t="shared" ref="Z1600" si="15274">N1600*U1600+P1600*U1603-O1600*V1600-Q1600*V1603</f>
        <v>0</v>
      </c>
      <c r="AA1600" s="8">
        <f t="shared" ref="AA1600" si="15275">(N1600*V1600+O1600*U1600+P1600*V1603+Q1600*U1603)</f>
        <v>-1.4178277160175359</v>
      </c>
      <c r="AB1600" s="20"/>
      <c r="AC1600" s="1">
        <v>1</v>
      </c>
      <c r="AD1600" s="9">
        <v>0</v>
      </c>
      <c r="AE1600" s="2">
        <v>0</v>
      </c>
      <c r="AF1600" s="8">
        <f t="shared" ref="AF1600:AF1663" si="15276">IF(0=(1-$AE$9*$AD$9*$B1600^2),10^18,$B1600*$AE$9/(1-$AE$9*$AD$9*$B1600^2))</f>
        <v>-0.2310106598346057</v>
      </c>
      <c r="AH1600" s="1">
        <f t="shared" ref="AH1600" si="15277">X1600*AC1600+Z1600*AC1603-Y1600*AD1600-AA1600*AD1603</f>
        <v>10.813854664655244</v>
      </c>
      <c r="AI1600" s="9">
        <f t="shared" ref="AI1600" si="15278">(X1600*AD1600+Y1600*AC1600+Z1600*AD1603+AA1600*AC1603)</f>
        <v>0</v>
      </c>
      <c r="AJ1600" s="2">
        <f t="shared" ref="AJ1600" si="15279">X1600*AE1600+Z1600*AE1603-Y1600*AF1600-AA1600*AF1603</f>
        <v>0</v>
      </c>
      <c r="AK1600" s="8">
        <f t="shared" ref="AK1600" si="15280">(X1600*AF1600+Y1600*AE1600+Z1600*AF1603+AA1600*AE1603)</f>
        <v>-3.9159434174550727</v>
      </c>
      <c r="AM1600" s="1">
        <v>1</v>
      </c>
      <c r="AN1600" s="7">
        <v>0</v>
      </c>
      <c r="AO1600" s="2">
        <v>0</v>
      </c>
      <c r="AP1600" s="8">
        <v>0</v>
      </c>
      <c r="AR1600" s="1">
        <f t="shared" ref="AR1600" si="15281">AH1600*AM1600+AJ1600*AM1603-AI1600*AN1600-AK1600*AN1603</f>
        <v>33.731224309269585</v>
      </c>
      <c r="AS1600" s="9">
        <f t="shared" ref="AS1600" si="15282">(AH1600*AN1600+AI1600*AM1600+AJ1600*AN1603+AK1600*AM1603)</f>
        <v>0</v>
      </c>
      <c r="AT1600" s="2">
        <f t="shared" ref="AT1600" si="15283">AH1600*AO1600+AJ1600*AO1603-AI1600*AP1600-AK1600*AP1603</f>
        <v>0</v>
      </c>
      <c r="AU1600" s="8">
        <f t="shared" ref="AU1600" si="15284">(AH1600*AP1600+AI1600*AO1600+AJ1600*AP1603+AK1600*AO1603)</f>
        <v>-3.9159434174550727</v>
      </c>
      <c r="AV1600" s="20"/>
      <c r="AW1600" s="1">
        <v>1</v>
      </c>
      <c r="AX1600" s="9">
        <v>0</v>
      </c>
      <c r="AY1600" s="2">
        <v>0</v>
      </c>
      <c r="AZ1600" s="8">
        <f t="shared" ref="AZ1600:AZ1663" si="15285">IF(0=(1-$AX$9*$AY$9*$B1600^2),10^18,$B1600*$AY$9/(1-$AX$9*$AY$9*$B1600^2))</f>
        <v>-0.33455210965303472</v>
      </c>
      <c r="BB1600" s="1">
        <f t="shared" ref="BB1600" si="15286">AR1600*AW1600+AT1600*AW1603-AS1600*AX1600-AU1600*AX1603</f>
        <v>33.731224309269585</v>
      </c>
      <c r="BC1600" s="9">
        <f t="shared" ref="BC1600" si="15287">(AR1600*AX1600+AS1600*AW1600+AT1600*AX1603+AU1600*AW1603)</f>
        <v>0</v>
      </c>
      <c r="BD1600" s="2">
        <f t="shared" ref="BD1600" si="15288">AR1600*AY1600+AT1600*AY1603-AS1600*AZ1600-AU1600*AZ1603</f>
        <v>0</v>
      </c>
      <c r="BE1600" s="8">
        <f t="shared" ref="BE1600" si="15289">(AR1600*AZ1600+AS1600*AY1600+AT1600*AZ1603+AU1600*AY1603)</f>
        <v>-15.200795671300941</v>
      </c>
      <c r="BG1600" s="1">
        <v>1</v>
      </c>
      <c r="BH1600" s="7">
        <v>0</v>
      </c>
      <c r="BI1600" s="2">
        <v>0</v>
      </c>
      <c r="BJ1600" s="8">
        <v>0</v>
      </c>
      <c r="BK1600" s="20"/>
      <c r="BL1600" s="1">
        <f t="shared" ref="BL1600" si="15290">BB1600*BG1600+BD1600*BG1603-BC1600*BH1600-BE1600*BH1603</f>
        <v>91.933246839200336</v>
      </c>
      <c r="BM1600" s="9">
        <f t="shared" ref="BM1600" si="15291">(BB1600*BH1600+BC1600*BG1600+BD1600*BH1603+BE1600*BG1603)</f>
        <v>0</v>
      </c>
      <c r="BN1600" s="2">
        <f t="shared" ref="BN1600" si="15292">BB1600*BI1600+BD1600*BI1603-BC1600*BJ1600-BE1600*BJ1603</f>
        <v>0</v>
      </c>
      <c r="BO1600" s="8">
        <f t="shared" ref="BO1600" si="15293">(BB1600*BJ1600+BC1600*BI1600+BD1600*BJ1603+BE1600*BI1603)</f>
        <v>-15.200795671300941</v>
      </c>
      <c r="BP1600" s="20"/>
      <c r="BQ1600" s="16">
        <v>1</v>
      </c>
      <c r="BR1600" s="23">
        <v>0</v>
      </c>
      <c r="BS1600" s="14">
        <v>0</v>
      </c>
      <c r="BT1600" s="22">
        <v>0</v>
      </c>
      <c r="BV1600" s="1">
        <f t="shared" ref="BV1600" si="15294">BL1600*BQ1600+BN1600*BQ1603-BM1600*BR1600-BO1600*BR1603</f>
        <v>91.933246839200336</v>
      </c>
      <c r="BW1600" s="9">
        <f t="shared" ref="BW1600" si="15295">(BL1600*BR1600+BM1600*BQ1600+BN1600*BR1603+BO1600*BQ1603)</f>
        <v>-15.200795671300941</v>
      </c>
      <c r="BX1600" s="2">
        <f t="shared" ref="BX1600" si="15296">BL1600*BS1600+BN1600*BS1603-BM1600*BT1600-BO1600*BT1603</f>
        <v>0</v>
      </c>
      <c r="BY1600" s="8">
        <f t="shared" ref="BY1600" si="15297">(BL1600*BT1600+BM1600*BS1600+BN1600*BT1603+BO1600*BS1603)</f>
        <v>-15.200795671300941</v>
      </c>
      <c r="CA1600" s="28">
        <f t="shared" ref="CA1600" si="15298">20*LOG(((1+$BR$9)/$BR$9)/((BV1600+BV1603)^2+(BW1600+BW1603)^2)^0.5)</f>
        <v>-49.114164653034614</v>
      </c>
      <c r="CC1600" s="114">
        <f t="shared" ref="CC1600" si="15299">((BV1600^2+BW1600^2)^0.5)/((BV1603^2+BW1603^2)^0.5)</f>
        <v>0.16536787018778026</v>
      </c>
      <c r="CD1600" s="13"/>
      <c r="CE1600" s="33"/>
      <c r="CF1600" s="33"/>
      <c r="CG1600" s="33"/>
      <c r="CH1600" s="33"/>
    </row>
    <row r="1601" spans="2:86" ht="18.600000000000001" customHeight="1" thickBot="1">
      <c r="D1601" s="3"/>
      <c r="G1601" s="4"/>
      <c r="I1601" s="3"/>
      <c r="L1601" s="4"/>
      <c r="N1601" s="3"/>
      <c r="Q1601" s="4"/>
      <c r="S1601" s="3"/>
      <c r="V1601" s="4"/>
      <c r="X1601" s="3"/>
      <c r="AA1601" s="4"/>
      <c r="AC1601" s="3"/>
      <c r="AF1601" s="4"/>
      <c r="AH1601" s="3"/>
      <c r="AK1601" s="4"/>
      <c r="AM1601" s="3"/>
      <c r="AP1601" s="4"/>
      <c r="AR1601" s="3"/>
      <c r="AU1601" s="4"/>
      <c r="AW1601" s="3"/>
      <c r="AZ1601" s="4"/>
      <c r="BB1601" s="3"/>
      <c r="BE1601" s="4"/>
      <c r="BG1601" s="3"/>
      <c r="BJ1601" s="4"/>
      <c r="BL1601" s="3"/>
      <c r="BO1601" s="4"/>
      <c r="BQ1601" s="16"/>
      <c r="BR1601" s="14"/>
      <c r="BS1601" s="14"/>
      <c r="BT1601" s="17"/>
      <c r="BV1601" s="3"/>
      <c r="BY1601" s="4"/>
      <c r="CC1601" s="115"/>
      <c r="CD1601" s="13"/>
      <c r="CE1601" s="33"/>
      <c r="CF1601" s="33"/>
      <c r="CG1601" s="33"/>
      <c r="CH1601" s="33"/>
    </row>
    <row r="1602" spans="2:86" ht="18.600000000000001" customHeight="1" thickBot="1">
      <c r="D1602" s="271" t="s">
        <v>141</v>
      </c>
      <c r="E1602" s="272"/>
      <c r="F1602" s="273" t="s">
        <v>142</v>
      </c>
      <c r="G1602" s="274"/>
      <c r="H1602" s="237"/>
      <c r="I1602" s="271" t="s">
        <v>143</v>
      </c>
      <c r="J1602" s="272"/>
      <c r="K1602" s="273" t="s">
        <v>144</v>
      </c>
      <c r="L1602" s="274"/>
      <c r="N1602" s="262" t="s">
        <v>145</v>
      </c>
      <c r="O1602" s="263"/>
      <c r="P1602" s="264" t="s">
        <v>146</v>
      </c>
      <c r="Q1602" s="265"/>
      <c r="S1602" s="271" t="s">
        <v>147</v>
      </c>
      <c r="T1602" s="272"/>
      <c r="U1602" s="273" t="s">
        <v>148</v>
      </c>
      <c r="V1602" s="274"/>
      <c r="W1602" s="20"/>
      <c r="X1602" s="262" t="s">
        <v>149</v>
      </c>
      <c r="Y1602" s="263"/>
      <c r="Z1602" s="264" t="s">
        <v>150</v>
      </c>
      <c r="AA1602" s="265"/>
      <c r="AB1602" s="20"/>
      <c r="AC1602" s="271" t="s">
        <v>151</v>
      </c>
      <c r="AD1602" s="272"/>
      <c r="AE1602" s="273" t="s">
        <v>152</v>
      </c>
      <c r="AF1602" s="274"/>
      <c r="AG1602" s="20"/>
      <c r="AH1602" s="262" t="s">
        <v>153</v>
      </c>
      <c r="AI1602" s="263"/>
      <c r="AJ1602" s="264" t="s">
        <v>154</v>
      </c>
      <c r="AK1602" s="265"/>
      <c r="AL1602" s="20"/>
      <c r="AM1602" s="271" t="s">
        <v>155</v>
      </c>
      <c r="AN1602" s="272"/>
      <c r="AO1602" s="273" t="s">
        <v>156</v>
      </c>
      <c r="AP1602" s="274"/>
      <c r="AR1602" s="262" t="s">
        <v>157</v>
      </c>
      <c r="AS1602" s="263"/>
      <c r="AT1602" s="264" t="s">
        <v>158</v>
      </c>
      <c r="AU1602" s="265"/>
      <c r="AV1602" s="41"/>
      <c r="AW1602" s="271" t="s">
        <v>159</v>
      </c>
      <c r="AX1602" s="272"/>
      <c r="AY1602" s="273" t="s">
        <v>160</v>
      </c>
      <c r="AZ1602" s="274"/>
      <c r="BA1602" s="20"/>
      <c r="BB1602" s="262" t="s">
        <v>161</v>
      </c>
      <c r="BC1602" s="263"/>
      <c r="BD1602" s="264" t="s">
        <v>162</v>
      </c>
      <c r="BE1602" s="265"/>
      <c r="BF1602" s="41"/>
      <c r="BG1602" s="271" t="s">
        <v>163</v>
      </c>
      <c r="BH1602" s="272"/>
      <c r="BI1602" s="273" t="s">
        <v>164</v>
      </c>
      <c r="BJ1602" s="274"/>
      <c r="BK1602" s="41"/>
      <c r="BL1602" s="262" t="s">
        <v>165</v>
      </c>
      <c r="BM1602" s="263"/>
      <c r="BN1602" s="264" t="s">
        <v>166</v>
      </c>
      <c r="BO1602" s="265"/>
      <c r="BP1602" s="41"/>
      <c r="BQ1602" s="271" t="s">
        <v>167</v>
      </c>
      <c r="BR1602" s="272"/>
      <c r="BS1602" s="273" t="s">
        <v>168</v>
      </c>
      <c r="BT1602" s="274"/>
      <c r="BU1602" s="20"/>
      <c r="BV1602" s="262" t="s">
        <v>169</v>
      </c>
      <c r="BW1602" s="263"/>
      <c r="BX1602" s="264" t="s">
        <v>170</v>
      </c>
      <c r="BY1602" s="265"/>
      <c r="CA1602" s="55" t="s">
        <v>35</v>
      </c>
      <c r="CC1602" s="116" t="s">
        <v>75</v>
      </c>
      <c r="CD1602" s="13"/>
      <c r="CE1602" s="33"/>
      <c r="CF1602" s="33"/>
      <c r="CG1602" s="33"/>
      <c r="CH1602" s="33"/>
    </row>
    <row r="1603" spans="2:86" ht="18.600000000000001" customHeight="1" thickTop="1" thickBot="1">
      <c r="D1603" s="1">
        <v>0</v>
      </c>
      <c r="E1603" s="9">
        <f t="shared" ref="E1603" si="15300">$E$9*$B1600</f>
        <v>5.3897440000000003</v>
      </c>
      <c r="F1603" s="2">
        <v>1</v>
      </c>
      <c r="G1603" s="8">
        <v>0</v>
      </c>
      <c r="I1603" s="1">
        <v>0</v>
      </c>
      <c r="J1603" s="9">
        <v>0</v>
      </c>
      <c r="K1603" s="2">
        <v>1</v>
      </c>
      <c r="L1603" s="8">
        <v>0</v>
      </c>
      <c r="N1603" s="1">
        <f t="shared" ref="N1603" si="15301">D1603*I1600+F1603*I1603-E1603*J1600-G1603*J1603</f>
        <v>0</v>
      </c>
      <c r="O1603" s="9">
        <f t="shared" ref="O1603" si="15302">(D1603*J1600+E1603*I1600+F1603*J1603+G1603*I1603)</f>
        <v>5.3897440000000003</v>
      </c>
      <c r="P1603" s="2">
        <f t="shared" ref="P1603" si="15303">D1603*K1600+F1603*K1603-E1603*L1600-G1603*L1603</f>
        <v>8.6417284254392186</v>
      </c>
      <c r="Q1603" s="8">
        <f t="shared" ref="Q1603" si="15304">(D1603*L1600+E1603*K1600+F1603*L1603+G1603*K1603)</f>
        <v>0</v>
      </c>
      <c r="S1603" s="1">
        <v>0</v>
      </c>
      <c r="T1603" s="9">
        <f t="shared" ref="T1603" si="15305">$T$9*$B1600</f>
        <v>6.9217540000000009</v>
      </c>
      <c r="U1603" s="2">
        <v>1</v>
      </c>
      <c r="V1603" s="8">
        <v>0</v>
      </c>
      <c r="X1603" s="1">
        <f t="shared" ref="X1603" si="15306">N1603*S1600+P1603*S1603-O1603*T1600-Q1603*T1603</f>
        <v>0</v>
      </c>
      <c r="Y1603" s="9">
        <f t="shared" ref="Y1603" si="15307">(N1603*T1600+O1603*S1600+P1603*T1603+Q1603*S1603)</f>
        <v>65.205662295697621</v>
      </c>
      <c r="Z1603" s="2">
        <f t="shared" ref="Z1603" si="15308">N1603*U1600+P1603*U1603-O1603*V1600-Q1603*V1603</f>
        <v>8.6417284254392186</v>
      </c>
      <c r="AA1603" s="8">
        <f t="shared" ref="AA1603" si="15309">(N1603*V1600+O1603*U1600+P1603*V1603+Q1603*U1603)</f>
        <v>0</v>
      </c>
      <c r="AB1603" s="20"/>
      <c r="AC1603" s="1">
        <v>0</v>
      </c>
      <c r="AD1603" s="9">
        <v>0</v>
      </c>
      <c r="AE1603" s="2">
        <v>1</v>
      </c>
      <c r="AF1603" s="8">
        <v>0</v>
      </c>
      <c r="AH1603" s="1">
        <f t="shared" ref="AH1603" si="15310">X1603*AC1600+Z1603*AC1603-Y1603*AD1600-AA1603*AD1603</f>
        <v>0</v>
      </c>
      <c r="AI1603" s="9">
        <f t="shared" ref="AI1603" si="15311">(X1603*AD1600+Y1603*AC1600+Z1603*AD1603+AA1603*AC1603)</f>
        <v>65.205662295697621</v>
      </c>
      <c r="AJ1603" s="2">
        <f t="shared" ref="AJ1603" si="15312">X1603*AE1600+Z1603*AE1603-Y1603*AF1600-AA1603*AF1603</f>
        <v>23.704931497320796</v>
      </c>
      <c r="AK1603" s="8">
        <f t="shared" ref="AK1603" si="15313">(X1603*AF1600+Y1603*AE1600+Z1603*AF1603+AA1603*AE1603)</f>
        <v>0</v>
      </c>
      <c r="AM1603" s="1">
        <v>0</v>
      </c>
      <c r="AN1603" s="9">
        <f t="shared" ref="AN1603" si="15314">$AN$9*$B1600</f>
        <v>5.8523240000000003</v>
      </c>
      <c r="AO1603" s="2">
        <v>1</v>
      </c>
      <c r="AP1603" s="8">
        <v>0</v>
      </c>
      <c r="AR1603" s="1">
        <f t="shared" ref="AR1603" si="15315">AH1603*AM1600+AJ1603*AM1603-AI1603*AN1600-AK1603*AN1603</f>
        <v>0</v>
      </c>
      <c r="AS1603" s="9">
        <f t="shared" ref="AS1603" si="15316">(AH1603*AN1600+AI1603*AM1600+AJ1603*AN1603+AK1603*AM1603)</f>
        <v>203.93460181582407</v>
      </c>
      <c r="AT1603" s="2">
        <f t="shared" ref="AT1603" si="15317">AH1603*AO1600+AJ1603*AO1603-AI1603*AP1600-AK1603*AP1603</f>
        <v>23.704931497320796</v>
      </c>
      <c r="AU1603" s="8">
        <f t="shared" ref="AU1603" si="15318">(AH1603*AP1600+AI1603*AO1600+AJ1603*AP1603+AK1603*AO1603)</f>
        <v>0</v>
      </c>
      <c r="AV1603" s="20"/>
      <c r="AW1603" s="1">
        <v>0</v>
      </c>
      <c r="AX1603" s="9">
        <v>0</v>
      </c>
      <c r="AY1603" s="2">
        <v>1</v>
      </c>
      <c r="AZ1603" s="8">
        <v>0</v>
      </c>
      <c r="BB1603" s="1">
        <f t="shared" ref="BB1603" si="15319">AR1603*AW1600+AT1603*AW1603-AS1603*AX1600-AU1603*AX1603</f>
        <v>0</v>
      </c>
      <c r="BC1603" s="9">
        <f t="shared" ref="BC1603" si="15320">(AR1603*AX1600+AS1603*AW1600+AT1603*AX1603+AU1603*AW1603)</f>
        <v>203.93460181582407</v>
      </c>
      <c r="BD1603" s="2">
        <f t="shared" ref="BD1603" si="15321">AR1603*AY1600+AT1603*AY1603-AS1603*AZ1600-AU1603*AZ1603</f>
        <v>91.93168276605634</v>
      </c>
      <c r="BE1603" s="8">
        <f t="shared" ref="BE1603" si="15322">(AR1603*AZ1600+AS1603*AY1600+AT1603*AZ1603+AU1603*AY1603)</f>
        <v>0</v>
      </c>
      <c r="BG1603" s="1">
        <v>0</v>
      </c>
      <c r="BH1603" s="9">
        <f t="shared" ref="BH1603" si="15323">$BH$9*$B1600</f>
        <v>3.8288799999999998</v>
      </c>
      <c r="BI1603" s="2">
        <v>1</v>
      </c>
      <c r="BJ1603" s="8">
        <v>0</v>
      </c>
      <c r="BK1603" s="20"/>
      <c r="BL1603" s="1">
        <f t="shared" ref="BL1603" si="15324">BB1603*BG1600+BD1603*BG1603-BC1603*BH1600-BE1603*BH1603</f>
        <v>0</v>
      </c>
      <c r="BM1603" s="9">
        <f t="shared" ref="BM1603" si="15325">(BB1603*BH1600+BC1603*BG1600+BD1603*BH1603+BE1603*BG1603)</f>
        <v>555.92998332512184</v>
      </c>
      <c r="BN1603" s="2">
        <f t="shared" ref="BN1603" si="15326">BB1603*BI1600+BD1603*BI1603-BC1603*BJ1600-BE1603*BJ1603</f>
        <v>91.93168276605634</v>
      </c>
      <c r="BO1603" s="8">
        <f t="shared" ref="BO1603" si="15327">(BB1603*BJ1600+BC1603*BI1600+BD1603*BJ1603+BE1603*BI1603)</f>
        <v>0</v>
      </c>
      <c r="BP1603" s="20"/>
      <c r="BQ1603" s="18">
        <f t="shared" ref="BQ1603:BQ1666" si="15328">1/$BR$9</f>
        <v>1</v>
      </c>
      <c r="BR1603" s="25">
        <v>0</v>
      </c>
      <c r="BS1603" s="19">
        <v>1</v>
      </c>
      <c r="BT1603" s="24">
        <v>0</v>
      </c>
      <c r="BV1603" s="1">
        <f t="shared" ref="BV1603" si="15329">BL1603*BQ1600+BN1603*BQ1603-BM1603*BR1600-BO1603*BR1603</f>
        <v>91.93168276605634</v>
      </c>
      <c r="BW1603" s="9">
        <f t="shared" ref="BW1603" si="15330">(BL1603*BR1600+BM1603*BQ1600+BN1603*BR1603+BO1603*BQ1603)</f>
        <v>555.92998332512184</v>
      </c>
      <c r="BX1603" s="2">
        <f t="shared" ref="BX1603" si="15331">BL1603*BS1600+BN1603*BS1603-BM1603*BT1600-BO1603*BT1603</f>
        <v>91.93168276605634</v>
      </c>
      <c r="BY1603" s="8">
        <f t="shared" ref="BY1603" si="15332">(BL1603*BT1600+BM1603*BS1600+BN1603*BT1603+BO1603*BS1603)</f>
        <v>0</v>
      </c>
      <c r="CA1603" s="56">
        <f t="shared" ref="CA1603" si="15333">(180/PI())*ATAN(-1*(BW1600+BW1603)/(BV1600+BV1603))</f>
        <v>-71.220351573879526</v>
      </c>
      <c r="CC1603" s="117">
        <f t="shared" ref="CC1603" si="15334">20*LOG(((1-(10^(CA1600/20)^2)*(1-((1-CC1600)/(1+CC1600))^2))^0.5))</f>
        <v>-2.5939057206667084E-5</v>
      </c>
      <c r="CD1603" s="13"/>
      <c r="CE1603" s="33"/>
      <c r="CF1603" s="33"/>
      <c r="CG1603" s="33"/>
      <c r="CH1603" s="33"/>
    </row>
    <row r="1604" spans="2:86" ht="18.600000000000001" customHeight="1"/>
    <row r="1605" spans="2:86" ht="18.600000000000001" customHeight="1" thickBot="1">
      <c r="E1605" s="6" t="s">
        <v>3</v>
      </c>
      <c r="J1605" s="6" t="s">
        <v>5</v>
      </c>
      <c r="O1605" s="6" t="s">
        <v>10</v>
      </c>
      <c r="T1605" s="6" t="s">
        <v>6</v>
      </c>
      <c r="Y1605" s="6" t="s">
        <v>11</v>
      </c>
      <c r="AD1605" s="6" t="s">
        <v>12</v>
      </c>
      <c r="AI1605" s="6" t="s">
        <v>13</v>
      </c>
      <c r="AN1605" s="6" t="s">
        <v>14</v>
      </c>
      <c r="AS1605" s="6" t="s">
        <v>15</v>
      </c>
      <c r="AX1605" s="6" t="s">
        <v>19</v>
      </c>
      <c r="BC1605" s="6" t="s">
        <v>17</v>
      </c>
      <c r="BH1605" s="6" t="s">
        <v>20</v>
      </c>
      <c r="BM1605" s="6" t="s">
        <v>18</v>
      </c>
      <c r="BQ1605" s="26" t="s">
        <v>16</v>
      </c>
      <c r="BR1605" s="26"/>
      <c r="BS1605" s="21"/>
      <c r="BT1605" s="21"/>
      <c r="BU1605" s="21"/>
      <c r="BV1605" s="21"/>
      <c r="BW1605" s="26" t="s">
        <v>21</v>
      </c>
      <c r="BX1605" s="21"/>
      <c r="BY1605" s="21"/>
    </row>
    <row r="1606" spans="2:86" ht="18.600000000000001" customHeight="1" thickBot="1">
      <c r="B1606" s="11"/>
      <c r="D1606" s="266" t="s">
        <v>113</v>
      </c>
      <c r="E1606" s="267"/>
      <c r="F1606" s="268" t="s">
        <v>114</v>
      </c>
      <c r="G1606" s="269"/>
      <c r="H1606" s="237"/>
      <c r="I1606" s="262" t="s">
        <v>0</v>
      </c>
      <c r="J1606" s="263"/>
      <c r="K1606" s="264" t="s">
        <v>1</v>
      </c>
      <c r="L1606" s="265"/>
      <c r="M1606" s="21"/>
      <c r="N1606" s="262" t="s">
        <v>115</v>
      </c>
      <c r="O1606" s="263"/>
      <c r="P1606" s="264" t="s">
        <v>116</v>
      </c>
      <c r="Q1606" s="265"/>
      <c r="R1606" s="21"/>
      <c r="S1606" s="266" t="s">
        <v>117</v>
      </c>
      <c r="T1606" s="267"/>
      <c r="U1606" s="268" t="s">
        <v>118</v>
      </c>
      <c r="V1606" s="269"/>
      <c r="W1606" s="20"/>
      <c r="X1606" s="262" t="s">
        <v>119</v>
      </c>
      <c r="Y1606" s="263"/>
      <c r="Z1606" s="264" t="s">
        <v>120</v>
      </c>
      <c r="AA1606" s="265"/>
      <c r="AB1606" s="20"/>
      <c r="AC1606" s="262" t="s">
        <v>121</v>
      </c>
      <c r="AD1606" s="263"/>
      <c r="AE1606" s="264" t="s">
        <v>7</v>
      </c>
      <c r="AF1606" s="265"/>
      <c r="AG1606" s="20"/>
      <c r="AH1606" s="262" t="s">
        <v>122</v>
      </c>
      <c r="AI1606" s="263"/>
      <c r="AJ1606" s="264" t="s">
        <v>123</v>
      </c>
      <c r="AK1606" s="265"/>
      <c r="AL1606" s="20"/>
      <c r="AM1606" s="266" t="s">
        <v>124</v>
      </c>
      <c r="AN1606" s="267"/>
      <c r="AO1606" s="268" t="s">
        <v>125</v>
      </c>
      <c r="AP1606" s="269"/>
      <c r="AQ1606" s="21"/>
      <c r="AR1606" s="262" t="s">
        <v>126</v>
      </c>
      <c r="AS1606" s="263"/>
      <c r="AT1606" s="264" t="s">
        <v>2</v>
      </c>
      <c r="AU1606" s="265"/>
      <c r="AV1606" s="41"/>
      <c r="AW1606" s="262" t="s">
        <v>127</v>
      </c>
      <c r="AX1606" s="263"/>
      <c r="AY1606" s="264" t="s">
        <v>128</v>
      </c>
      <c r="AZ1606" s="265"/>
      <c r="BA1606" s="20"/>
      <c r="BB1606" s="262" t="s">
        <v>129</v>
      </c>
      <c r="BC1606" s="263"/>
      <c r="BD1606" s="264" t="s">
        <v>130</v>
      </c>
      <c r="BE1606" s="265"/>
      <c r="BF1606" s="41"/>
      <c r="BG1606" s="266" t="s">
        <v>131</v>
      </c>
      <c r="BH1606" s="267"/>
      <c r="BI1606" s="268" t="s">
        <v>132</v>
      </c>
      <c r="BJ1606" s="269"/>
      <c r="BK1606" s="41"/>
      <c r="BL1606" s="262" t="s">
        <v>133</v>
      </c>
      <c r="BM1606" s="263"/>
      <c r="BN1606" s="264" t="s">
        <v>134</v>
      </c>
      <c r="BO1606" s="265"/>
      <c r="BP1606" s="41"/>
      <c r="BQ1606" s="262" t="s">
        <v>135</v>
      </c>
      <c r="BR1606" s="263"/>
      <c r="BS1606" s="264" t="s">
        <v>136</v>
      </c>
      <c r="BT1606" s="265"/>
      <c r="BU1606" s="20"/>
      <c r="BV1606" s="262" t="s">
        <v>137</v>
      </c>
      <c r="BW1606" s="263"/>
      <c r="BX1606" s="264" t="s">
        <v>138</v>
      </c>
      <c r="BY1606" s="265"/>
      <c r="CA1606" s="27" t="s">
        <v>8</v>
      </c>
      <c r="CC1606" s="113" t="s">
        <v>74</v>
      </c>
      <c r="CD1606" s="13"/>
      <c r="CE1606" s="33"/>
      <c r="CF1606" s="33"/>
      <c r="CG1606" s="33"/>
      <c r="CH1606" s="33"/>
    </row>
    <row r="1607" spans="2:86" ht="18.600000000000001" customHeight="1" thickTop="1" thickBot="1">
      <c r="B1607" s="37">
        <v>4.5999999999999996</v>
      </c>
      <c r="D1607" s="1">
        <v>1</v>
      </c>
      <c r="E1607" s="7">
        <v>0</v>
      </c>
      <c r="F1607" s="2">
        <v>0</v>
      </c>
      <c r="G1607" s="8">
        <v>0</v>
      </c>
      <c r="I1607" s="1">
        <v>1</v>
      </c>
      <c r="J1607" s="9">
        <v>0</v>
      </c>
      <c r="K1607" s="2">
        <v>0</v>
      </c>
      <c r="L1607" s="8">
        <f t="shared" ref="L1607:L1670" si="15335">IF(0=(1-$J$9*$K$9*$B1607^2),10^18,$B1607*$K$9/(1-$J$9*$K$9*$B1607^2))</f>
        <v>-1.4084965113225116</v>
      </c>
      <c r="N1607" s="1">
        <f t="shared" ref="N1607" si="15336">D1607*I1607+F1607*I1610-E1607*J1607-G1607*J1610</f>
        <v>1</v>
      </c>
      <c r="O1607" s="9">
        <f t="shared" ref="O1607" si="15337">(D1607*J1607+E1607*I1607+F1607*J1610+G1607*I1610)</f>
        <v>0</v>
      </c>
      <c r="P1607" s="2">
        <f t="shared" ref="P1607" si="15338">D1607*K1607+F1607*K1610-E1607*L1607-G1607*L1610</f>
        <v>0</v>
      </c>
      <c r="Q1607" s="8">
        <f t="shared" ref="Q1607" si="15339">(D1607*L1607+E1607*K1607+F1607*L1610+G1607*K1610)</f>
        <v>-1.4084965113225116</v>
      </c>
      <c r="S1607" s="1">
        <v>1</v>
      </c>
      <c r="T1607" s="7">
        <v>0</v>
      </c>
      <c r="U1607" s="2">
        <v>0</v>
      </c>
      <c r="V1607" s="8">
        <v>0</v>
      </c>
      <c r="X1607" s="1">
        <f t="shared" ref="X1607" si="15340">N1607*S1607+P1607*S1610-O1607*T1607-Q1607*T1610</f>
        <v>10.791839576783874</v>
      </c>
      <c r="Y1607" s="9">
        <f t="shared" ref="Y1607" si="15341">(N1607*T1607+O1607*S1607+P1607*T1610+Q1607*S1610)</f>
        <v>0</v>
      </c>
      <c r="Z1607" s="2">
        <f t="shared" ref="Z1607" si="15342">N1607*U1607+P1607*U1610-O1607*V1607-Q1607*V1610</f>
        <v>0</v>
      </c>
      <c r="AA1607" s="8">
        <f t="shared" ref="AA1607" si="15343">(N1607*V1607+O1607*U1607+P1607*V1610+Q1607*U1610)</f>
        <v>-1.4084965113225116</v>
      </c>
      <c r="AB1607" s="20"/>
      <c r="AC1607" s="1">
        <v>1</v>
      </c>
      <c r="AD1607" s="9">
        <v>0</v>
      </c>
      <c r="AE1607" s="2">
        <v>0</v>
      </c>
      <c r="AF1607" s="8">
        <f t="shared" ref="AF1607:AF1670" si="15344">IF(0=(1-$AE$9*$AD$9*$B1607^2),10^18,$B1607*$AE$9/(1-$AE$9*$AD$9*$B1607^2))</f>
        <v>-0.22986731449014752</v>
      </c>
      <c r="AH1607" s="1">
        <f t="shared" ref="AH1607" si="15345">X1607*AC1607+Z1607*AC1610-Y1607*AD1607-AA1607*AD1610</f>
        <v>10.791839576783874</v>
      </c>
      <c r="AI1607" s="9">
        <f t="shared" ref="AI1607" si="15346">(X1607*AD1607+Y1607*AC1607+Z1607*AD1610+AA1607*AC1610)</f>
        <v>0</v>
      </c>
      <c r="AJ1607" s="2">
        <f t="shared" ref="AJ1607" si="15347">X1607*AE1607+Z1607*AE1610-Y1607*AF1607-AA1607*AF1610</f>
        <v>0</v>
      </c>
      <c r="AK1607" s="8">
        <f t="shared" ref="AK1607" si="15348">(X1607*AF1607+Y1607*AE1607+Z1607*AF1610+AA1607*AE1610)</f>
        <v>-3.8891876932463108</v>
      </c>
      <c r="AM1607" s="1">
        <v>1</v>
      </c>
      <c r="AN1607" s="7">
        <v>0</v>
      </c>
      <c r="AO1607" s="2">
        <v>0</v>
      </c>
      <c r="AP1607" s="8">
        <v>0</v>
      </c>
      <c r="AR1607" s="1">
        <f t="shared" ref="AR1607" si="15349">AH1607*AM1607+AJ1607*AM1610-AI1607*AN1607-AK1607*AN1610</f>
        <v>33.652018135162493</v>
      </c>
      <c r="AS1607" s="9">
        <f t="shared" ref="AS1607" si="15350">(AH1607*AN1607+AI1607*AM1607+AJ1607*AN1610+AK1607*AM1610)</f>
        <v>0</v>
      </c>
      <c r="AT1607" s="2">
        <f t="shared" ref="AT1607" si="15351">AH1607*AO1607+AJ1607*AO1610-AI1607*AP1607-AK1607*AP1610</f>
        <v>0</v>
      </c>
      <c r="AU1607" s="8">
        <f t="shared" ref="AU1607" si="15352">(AH1607*AP1607+AI1607*AO1607+AJ1607*AP1610+AK1607*AO1610)</f>
        <v>-3.8891876932463108</v>
      </c>
      <c r="AV1607" s="20"/>
      <c r="AW1607" s="1">
        <v>1</v>
      </c>
      <c r="AX1607" s="9">
        <v>0</v>
      </c>
      <c r="AY1607" s="2">
        <v>0</v>
      </c>
      <c r="AZ1607" s="8">
        <f t="shared" ref="AZ1607:AZ1670" si="15353">IF(0=(1-$AX$9*$AY$9*$B1607^2),10^18,$B1607*$AY$9/(1-$AX$9*$AY$9*$B1607^2))</f>
        <v>-0.3328344044930483</v>
      </c>
      <c r="BB1607" s="1">
        <f t="shared" ref="BB1607" si="15354">AR1607*AW1607+AT1607*AW1610-AS1607*AX1607-AU1607*AX1610</f>
        <v>33.652018135162493</v>
      </c>
      <c r="BC1607" s="9">
        <f t="shared" ref="BC1607" si="15355">(AR1607*AX1607+AS1607*AW1607+AT1607*AX1610+AU1607*AW1610)</f>
        <v>0</v>
      </c>
      <c r="BD1607" s="2">
        <f t="shared" ref="BD1607" si="15356">AR1607*AY1607+AT1607*AY1610-AS1607*AZ1607-AU1607*AZ1610</f>
        <v>0</v>
      </c>
      <c r="BE1607" s="8">
        <f t="shared" ref="BE1607" si="15357">(AR1607*AZ1607+AS1607*AY1607+AT1607*AZ1610+AU1607*AY1610)</f>
        <v>-15.089737109252379</v>
      </c>
      <c r="BG1607" s="1">
        <v>1</v>
      </c>
      <c r="BH1607" s="7">
        <v>0</v>
      </c>
      <c r="BI1607" s="2">
        <v>0</v>
      </c>
      <c r="BJ1607" s="8">
        <v>0</v>
      </c>
      <c r="BK1607" s="20"/>
      <c r="BL1607" s="1">
        <f t="shared" ref="BL1607" si="15358">BB1607*BG1607+BD1607*BG1610-BC1607*BH1607-BE1607*BH1610</f>
        <v>91.681111162503441</v>
      </c>
      <c r="BM1607" s="9">
        <f t="shared" ref="BM1607" si="15359">(BB1607*BH1607+BC1607*BG1607+BD1607*BH1610+BE1607*BG1610)</f>
        <v>0</v>
      </c>
      <c r="BN1607" s="2">
        <f t="shared" ref="BN1607" si="15360">BB1607*BI1607+BD1607*BI1610-BC1607*BJ1607-BE1607*BJ1610</f>
        <v>0</v>
      </c>
      <c r="BO1607" s="8">
        <f t="shared" ref="BO1607" si="15361">(BB1607*BJ1607+BC1607*BI1607+BD1607*BJ1610+BE1607*BI1610)</f>
        <v>-15.089737109252379</v>
      </c>
      <c r="BP1607" s="20"/>
      <c r="BQ1607" s="16">
        <v>1</v>
      </c>
      <c r="BR1607" s="23">
        <v>0</v>
      </c>
      <c r="BS1607" s="14">
        <v>0</v>
      </c>
      <c r="BT1607" s="22">
        <v>0</v>
      </c>
      <c r="BV1607" s="1">
        <f t="shared" ref="BV1607" si="15362">BL1607*BQ1607+BN1607*BQ1610-BM1607*BR1607-BO1607*BR1610</f>
        <v>91.681111162503441</v>
      </c>
      <c r="BW1607" s="9">
        <f t="shared" ref="BW1607" si="15363">(BL1607*BR1607+BM1607*BQ1607+BN1607*BR1610+BO1607*BQ1610)</f>
        <v>-15.089737109252379</v>
      </c>
      <c r="BX1607" s="2">
        <f t="shared" ref="BX1607" si="15364">BL1607*BS1607+BN1607*BS1610-BM1607*BT1607-BO1607*BT1610</f>
        <v>0</v>
      </c>
      <c r="BY1607" s="8">
        <f t="shared" ref="BY1607" si="15365">(BL1607*BT1607+BM1607*BS1607+BN1607*BT1610+BO1607*BS1610)</f>
        <v>-15.089737109252379</v>
      </c>
      <c r="CA1607" s="28">
        <f t="shared" ref="CA1607" si="15366">20*LOG(((1+$BR$9)/$BR$9)/((BV1607+BV1610)^2+(BW1607+BW1610)^2)^0.5)</f>
        <v>-49.128031665673092</v>
      </c>
      <c r="CC1607" s="114">
        <f t="shared" ref="CC1607" si="15367">((BV1607^2+BW1607^2)^0.5)/((BV1610^2+BW1610^2)^0.5)</f>
        <v>0.16461124394790314</v>
      </c>
      <c r="CD1607" s="13"/>
      <c r="CE1607" s="33"/>
      <c r="CF1607" s="33"/>
      <c r="CG1607" s="33"/>
      <c r="CH1607" s="33"/>
    </row>
    <row r="1608" spans="2:86" ht="18.600000000000001" customHeight="1" thickBot="1">
      <c r="D1608" s="3"/>
      <c r="G1608" s="4"/>
      <c r="I1608" s="3"/>
      <c r="L1608" s="4"/>
      <c r="N1608" s="3"/>
      <c r="Q1608" s="4"/>
      <c r="S1608" s="3"/>
      <c r="V1608" s="4"/>
      <c r="X1608" s="3"/>
      <c r="AA1608" s="4"/>
      <c r="AC1608" s="3"/>
      <c r="AF1608" s="4"/>
      <c r="AH1608" s="3"/>
      <c r="AK1608" s="4"/>
      <c r="AM1608" s="3"/>
      <c r="AP1608" s="4"/>
      <c r="AR1608" s="3"/>
      <c r="AU1608" s="4"/>
      <c r="AW1608" s="3"/>
      <c r="AZ1608" s="4"/>
      <c r="BB1608" s="3"/>
      <c r="BE1608" s="4"/>
      <c r="BG1608" s="3"/>
      <c r="BJ1608" s="4"/>
      <c r="BL1608" s="3"/>
      <c r="BO1608" s="4"/>
      <c r="BQ1608" s="16"/>
      <c r="BR1608" s="14"/>
      <c r="BS1608" s="14"/>
      <c r="BT1608" s="17"/>
      <c r="BV1608" s="3"/>
      <c r="BY1608" s="4"/>
      <c r="CC1608" s="115"/>
      <c r="CD1608" s="13"/>
      <c r="CE1608" s="33"/>
      <c r="CF1608" s="33"/>
      <c r="CG1608" s="33"/>
      <c r="CH1608" s="33"/>
    </row>
    <row r="1609" spans="2:86" ht="18.600000000000001" customHeight="1" thickBot="1">
      <c r="D1609" s="271" t="s">
        <v>141</v>
      </c>
      <c r="E1609" s="272"/>
      <c r="F1609" s="273" t="s">
        <v>142</v>
      </c>
      <c r="G1609" s="274"/>
      <c r="H1609" s="237"/>
      <c r="I1609" s="271" t="s">
        <v>143</v>
      </c>
      <c r="J1609" s="272"/>
      <c r="K1609" s="273" t="s">
        <v>144</v>
      </c>
      <c r="L1609" s="274"/>
      <c r="N1609" s="262" t="s">
        <v>145</v>
      </c>
      <c r="O1609" s="263"/>
      <c r="P1609" s="264" t="s">
        <v>146</v>
      </c>
      <c r="Q1609" s="265"/>
      <c r="S1609" s="271" t="s">
        <v>147</v>
      </c>
      <c r="T1609" s="272"/>
      <c r="U1609" s="273" t="s">
        <v>148</v>
      </c>
      <c r="V1609" s="274"/>
      <c r="W1609" s="20"/>
      <c r="X1609" s="262" t="s">
        <v>149</v>
      </c>
      <c r="Y1609" s="263"/>
      <c r="Z1609" s="264" t="s">
        <v>150</v>
      </c>
      <c r="AA1609" s="265"/>
      <c r="AB1609" s="20"/>
      <c r="AC1609" s="271" t="s">
        <v>151</v>
      </c>
      <c r="AD1609" s="272"/>
      <c r="AE1609" s="273" t="s">
        <v>152</v>
      </c>
      <c r="AF1609" s="274"/>
      <c r="AG1609" s="20"/>
      <c r="AH1609" s="262" t="s">
        <v>153</v>
      </c>
      <c r="AI1609" s="263"/>
      <c r="AJ1609" s="264" t="s">
        <v>154</v>
      </c>
      <c r="AK1609" s="265"/>
      <c r="AL1609" s="20"/>
      <c r="AM1609" s="271" t="s">
        <v>155</v>
      </c>
      <c r="AN1609" s="272"/>
      <c r="AO1609" s="273" t="s">
        <v>156</v>
      </c>
      <c r="AP1609" s="274"/>
      <c r="AR1609" s="262" t="s">
        <v>157</v>
      </c>
      <c r="AS1609" s="263"/>
      <c r="AT1609" s="264" t="s">
        <v>158</v>
      </c>
      <c r="AU1609" s="265"/>
      <c r="AV1609" s="41"/>
      <c r="AW1609" s="271" t="s">
        <v>159</v>
      </c>
      <c r="AX1609" s="272"/>
      <c r="AY1609" s="273" t="s">
        <v>160</v>
      </c>
      <c r="AZ1609" s="274"/>
      <c r="BA1609" s="20"/>
      <c r="BB1609" s="262" t="s">
        <v>161</v>
      </c>
      <c r="BC1609" s="263"/>
      <c r="BD1609" s="264" t="s">
        <v>162</v>
      </c>
      <c r="BE1609" s="265"/>
      <c r="BF1609" s="41"/>
      <c r="BG1609" s="271" t="s">
        <v>163</v>
      </c>
      <c r="BH1609" s="272"/>
      <c r="BI1609" s="273" t="s">
        <v>164</v>
      </c>
      <c r="BJ1609" s="274"/>
      <c r="BK1609" s="41"/>
      <c r="BL1609" s="262" t="s">
        <v>165</v>
      </c>
      <c r="BM1609" s="263"/>
      <c r="BN1609" s="264" t="s">
        <v>166</v>
      </c>
      <c r="BO1609" s="265"/>
      <c r="BP1609" s="41"/>
      <c r="BQ1609" s="271" t="s">
        <v>167</v>
      </c>
      <c r="BR1609" s="272"/>
      <c r="BS1609" s="273" t="s">
        <v>168</v>
      </c>
      <c r="BT1609" s="274"/>
      <c r="BU1609" s="20"/>
      <c r="BV1609" s="262" t="s">
        <v>169</v>
      </c>
      <c r="BW1609" s="263"/>
      <c r="BX1609" s="264" t="s">
        <v>170</v>
      </c>
      <c r="BY1609" s="265"/>
      <c r="CA1609" s="55" t="s">
        <v>35</v>
      </c>
      <c r="CC1609" s="116" t="s">
        <v>75</v>
      </c>
      <c r="CD1609" s="13"/>
      <c r="CE1609" s="33"/>
      <c r="CF1609" s="33"/>
      <c r="CG1609" s="33"/>
      <c r="CH1609" s="33"/>
    </row>
    <row r="1610" spans="2:86" ht="18.600000000000001" customHeight="1" thickTop="1" thickBot="1">
      <c r="D1610" s="1">
        <v>0</v>
      </c>
      <c r="E1610" s="9">
        <f t="shared" ref="E1610" si="15368">$E$9*$B1607</f>
        <v>5.4132800000000003</v>
      </c>
      <c r="F1610" s="2">
        <v>1</v>
      </c>
      <c r="G1610" s="8">
        <v>0</v>
      </c>
      <c r="I1610" s="1">
        <v>0</v>
      </c>
      <c r="J1610" s="9">
        <v>0</v>
      </c>
      <c r="K1610" s="2">
        <v>1</v>
      </c>
      <c r="L1610" s="8">
        <v>0</v>
      </c>
      <c r="N1610" s="1">
        <f t="shared" ref="N1610" si="15369">D1610*I1607+F1610*I1610-E1610*J1607-G1610*J1610</f>
        <v>0</v>
      </c>
      <c r="O1610" s="9">
        <f t="shared" ref="O1610" si="15370">(D1610*J1607+E1610*I1607+F1610*J1610+G1610*I1610)</f>
        <v>5.4132800000000003</v>
      </c>
      <c r="P1610" s="2">
        <f t="shared" ref="P1610" si="15371">D1610*K1607+F1610*K1610-E1610*L1607-G1610*L1610</f>
        <v>8.6245859948119268</v>
      </c>
      <c r="Q1610" s="8">
        <f t="shared" ref="Q1610" si="15372">(D1610*L1607+E1610*K1607+F1610*L1610+G1610*K1610)</f>
        <v>0</v>
      </c>
      <c r="S1610" s="1">
        <v>0</v>
      </c>
      <c r="T1610" s="9">
        <f t="shared" ref="T1610" si="15373">$T$9*$B1607</f>
        <v>6.9519799999999998</v>
      </c>
      <c r="U1610" s="2">
        <v>1</v>
      </c>
      <c r="V1610" s="8">
        <v>0</v>
      </c>
      <c r="X1610" s="1">
        <f t="shared" ref="X1610" si="15374">N1610*S1607+P1610*S1610-O1610*T1607-Q1610*T1610</f>
        <v>0</v>
      </c>
      <c r="Y1610" s="9">
        <f t="shared" ref="Y1610" si="15375">(N1610*T1607+O1610*S1607+P1610*T1610+Q1610*S1610)</f>
        <v>65.371229344212622</v>
      </c>
      <c r="Z1610" s="2">
        <f t="shared" ref="Z1610" si="15376">N1610*U1607+P1610*U1610-O1610*V1607-Q1610*V1610</f>
        <v>8.6245859948119268</v>
      </c>
      <c r="AA1610" s="8">
        <f t="shared" ref="AA1610" si="15377">(N1610*V1607+O1610*U1607+P1610*V1610+Q1610*U1610)</f>
        <v>0</v>
      </c>
      <c r="AB1610" s="20"/>
      <c r="AC1610" s="1">
        <v>0</v>
      </c>
      <c r="AD1610" s="9">
        <v>0</v>
      </c>
      <c r="AE1610" s="2">
        <v>1</v>
      </c>
      <c r="AF1610" s="8">
        <v>0</v>
      </c>
      <c r="AH1610" s="1">
        <f t="shared" ref="AH1610" si="15378">X1610*AC1607+Z1610*AC1610-Y1610*AD1607-AA1610*AD1610</f>
        <v>0</v>
      </c>
      <c r="AI1610" s="9">
        <f t="shared" ref="AI1610" si="15379">(X1610*AD1607+Y1610*AC1607+Z1610*AD1610+AA1610*AC1610)</f>
        <v>65.371229344212622</v>
      </c>
      <c r="AJ1610" s="2">
        <f t="shared" ref="AJ1610" si="15380">X1610*AE1607+Z1610*AE1610-Y1610*AF1607-AA1610*AF1610</f>
        <v>23.651294929085608</v>
      </c>
      <c r="AK1610" s="8">
        <f t="shared" ref="AK1610" si="15381">(X1610*AF1607+Y1610*AE1607+Z1610*AF1610+AA1610*AE1610)</f>
        <v>0</v>
      </c>
      <c r="AM1610" s="1">
        <v>0</v>
      </c>
      <c r="AN1610" s="9">
        <f t="shared" ref="AN1610" si="15382">$AN$9*$B1607</f>
        <v>5.8778799999999993</v>
      </c>
      <c r="AO1610" s="2">
        <v>1</v>
      </c>
      <c r="AP1610" s="8">
        <v>0</v>
      </c>
      <c r="AR1610" s="1">
        <f t="shared" ref="AR1610" si="15383">AH1610*AM1607+AJ1610*AM1610-AI1610*AN1607-AK1610*AN1610</f>
        <v>0</v>
      </c>
      <c r="AS1610" s="9">
        <f t="shared" ref="AS1610" si="15384">(AH1610*AN1607+AI1610*AM1607+AJ1610*AN1610+AK1610*AM1610)</f>
        <v>204.39070278198633</v>
      </c>
      <c r="AT1610" s="2">
        <f t="shared" ref="AT1610" si="15385">AH1610*AO1607+AJ1610*AO1610-AI1610*AP1607-AK1610*AP1610</f>
        <v>23.651294929085608</v>
      </c>
      <c r="AU1610" s="8">
        <f t="shared" ref="AU1610" si="15386">(AH1610*AP1607+AI1610*AO1607+AJ1610*AP1610+AK1610*AO1610)</f>
        <v>0</v>
      </c>
      <c r="AV1610" s="20"/>
      <c r="AW1610" s="1">
        <v>0</v>
      </c>
      <c r="AX1610" s="9">
        <v>0</v>
      </c>
      <c r="AY1610" s="2">
        <v>1</v>
      </c>
      <c r="AZ1610" s="8">
        <v>0</v>
      </c>
      <c r="BB1610" s="1">
        <f t="shared" ref="BB1610" si="15387">AR1610*AW1607+AT1610*AW1610-AS1610*AX1607-AU1610*AX1610</f>
        <v>0</v>
      </c>
      <c r="BC1610" s="9">
        <f t="shared" ref="BC1610" si="15388">(AR1610*AX1607+AS1610*AW1607+AT1610*AX1610+AU1610*AW1610)</f>
        <v>204.39070278198633</v>
      </c>
      <c r="BD1610" s="2">
        <f t="shared" ref="BD1610" si="15389">AR1610*AY1607+AT1610*AY1610-AS1610*AZ1607-AU1610*AZ1610</f>
        <v>91.67955277344366</v>
      </c>
      <c r="BE1610" s="8">
        <f t="shared" ref="BE1610" si="15390">(AR1610*AZ1607+AS1610*AY1607+AT1610*AZ1610+AU1610*AY1610)</f>
        <v>0</v>
      </c>
      <c r="BG1610" s="1">
        <v>0</v>
      </c>
      <c r="BH1610" s="9">
        <f t="shared" ref="BH1610" si="15391">$BH$9*$B1607</f>
        <v>3.8455999999999997</v>
      </c>
      <c r="BI1610" s="2">
        <v>1</v>
      </c>
      <c r="BJ1610" s="8">
        <v>0</v>
      </c>
      <c r="BK1610" s="20"/>
      <c r="BL1610" s="1">
        <f t="shared" ref="BL1610" si="15392">BB1610*BG1607+BD1610*BG1610-BC1610*BH1607-BE1610*BH1610</f>
        <v>0</v>
      </c>
      <c r="BM1610" s="9">
        <f t="shared" ref="BM1610" si="15393">(BB1610*BH1607+BC1610*BG1607+BD1610*BH1610+BE1610*BG1610)</f>
        <v>556.9535909275412</v>
      </c>
      <c r="BN1610" s="2">
        <f t="shared" ref="BN1610" si="15394">BB1610*BI1607+BD1610*BI1610-BC1610*BJ1607-BE1610*BJ1610</f>
        <v>91.67955277344366</v>
      </c>
      <c r="BO1610" s="8">
        <f t="shared" ref="BO1610" si="15395">(BB1610*BJ1607+BC1610*BI1607+BD1610*BJ1610+BE1610*BI1610)</f>
        <v>0</v>
      </c>
      <c r="BP1610" s="20"/>
      <c r="BQ1610" s="18">
        <f t="shared" ref="BQ1610:BQ1673" si="15396">1/$BR$9</f>
        <v>1</v>
      </c>
      <c r="BR1610" s="25">
        <v>0</v>
      </c>
      <c r="BS1610" s="19">
        <v>1</v>
      </c>
      <c r="BT1610" s="24">
        <v>0</v>
      </c>
      <c r="BV1610" s="1">
        <f t="shared" ref="BV1610" si="15397">BL1610*BQ1607+BN1610*BQ1610-BM1610*BR1607-BO1610*BR1610</f>
        <v>91.67955277344366</v>
      </c>
      <c r="BW1610" s="9">
        <f t="shared" ref="BW1610" si="15398">(BL1610*BR1607+BM1610*BQ1607+BN1610*BR1610+BO1610*BQ1610)</f>
        <v>556.9535909275412</v>
      </c>
      <c r="BX1610" s="2">
        <f t="shared" ref="BX1610" si="15399">BL1610*BS1607+BN1610*BS1610-BM1610*BT1607-BO1610*BT1610</f>
        <v>91.67955277344366</v>
      </c>
      <c r="BY1610" s="8">
        <f t="shared" ref="BY1610" si="15400">(BL1610*BT1607+BM1610*BS1607+BN1610*BT1610+BO1610*BS1610)</f>
        <v>0</v>
      </c>
      <c r="CA1610" s="56">
        <f t="shared" ref="CA1610" si="15401">(180/PI())*ATAN(-1*(BW1607+BW1610)/(BV1607+BV1610))</f>
        <v>-71.304756086767199</v>
      </c>
      <c r="CC1610" s="117">
        <f t="shared" ref="CC1610" si="15402">20*LOG(((1-(10^(CA1607/20)^2)*(1-((1-CC1607)/(1+CC1607))^2))^0.5))</f>
        <v>-2.5771515847361704E-5</v>
      </c>
      <c r="CD1610" s="13"/>
      <c r="CE1610" s="33"/>
      <c r="CF1610" s="33"/>
      <c r="CG1610" s="33"/>
      <c r="CH1610" s="33"/>
    </row>
    <row r="1611" spans="2:86" ht="18.600000000000001" customHeight="1"/>
    <row r="1612" spans="2:86" ht="18.600000000000001" customHeight="1" thickBot="1">
      <c r="E1612" s="6" t="s">
        <v>3</v>
      </c>
      <c r="J1612" s="6" t="s">
        <v>5</v>
      </c>
      <c r="O1612" s="6" t="s">
        <v>10</v>
      </c>
      <c r="T1612" s="6" t="s">
        <v>6</v>
      </c>
      <c r="Y1612" s="6" t="s">
        <v>11</v>
      </c>
      <c r="AD1612" s="6" t="s">
        <v>12</v>
      </c>
      <c r="AI1612" s="6" t="s">
        <v>13</v>
      </c>
      <c r="AN1612" s="6" t="s">
        <v>14</v>
      </c>
      <c r="AS1612" s="6" t="s">
        <v>15</v>
      </c>
      <c r="AX1612" s="6" t="s">
        <v>19</v>
      </c>
      <c r="BC1612" s="6" t="s">
        <v>17</v>
      </c>
      <c r="BH1612" s="6" t="s">
        <v>20</v>
      </c>
      <c r="BM1612" s="6" t="s">
        <v>18</v>
      </c>
      <c r="BQ1612" s="26" t="s">
        <v>16</v>
      </c>
      <c r="BR1612" s="26"/>
      <c r="BS1612" s="21"/>
      <c r="BT1612" s="21"/>
      <c r="BU1612" s="21"/>
      <c r="BV1612" s="21"/>
      <c r="BW1612" s="26" t="s">
        <v>21</v>
      </c>
      <c r="BX1612" s="21"/>
      <c r="BY1612" s="21"/>
    </row>
    <row r="1613" spans="2:86" ht="18.600000000000001" customHeight="1" thickBot="1">
      <c r="B1613" s="11"/>
      <c r="D1613" s="266" t="s">
        <v>113</v>
      </c>
      <c r="E1613" s="267"/>
      <c r="F1613" s="268" t="s">
        <v>114</v>
      </c>
      <c r="G1613" s="269"/>
      <c r="H1613" s="237"/>
      <c r="I1613" s="262" t="s">
        <v>0</v>
      </c>
      <c r="J1613" s="263"/>
      <c r="K1613" s="264" t="s">
        <v>1</v>
      </c>
      <c r="L1613" s="265"/>
      <c r="M1613" s="21"/>
      <c r="N1613" s="262" t="s">
        <v>115</v>
      </c>
      <c r="O1613" s="263"/>
      <c r="P1613" s="264" t="s">
        <v>116</v>
      </c>
      <c r="Q1613" s="265"/>
      <c r="R1613" s="21"/>
      <c r="S1613" s="266" t="s">
        <v>117</v>
      </c>
      <c r="T1613" s="267"/>
      <c r="U1613" s="268" t="s">
        <v>118</v>
      </c>
      <c r="V1613" s="269"/>
      <c r="W1613" s="20"/>
      <c r="X1613" s="262" t="s">
        <v>119</v>
      </c>
      <c r="Y1613" s="263"/>
      <c r="Z1613" s="264" t="s">
        <v>120</v>
      </c>
      <c r="AA1613" s="265"/>
      <c r="AB1613" s="20"/>
      <c r="AC1613" s="262" t="s">
        <v>121</v>
      </c>
      <c r="AD1613" s="263"/>
      <c r="AE1613" s="264" t="s">
        <v>7</v>
      </c>
      <c r="AF1613" s="265"/>
      <c r="AG1613" s="20"/>
      <c r="AH1613" s="262" t="s">
        <v>122</v>
      </c>
      <c r="AI1613" s="263"/>
      <c r="AJ1613" s="264" t="s">
        <v>123</v>
      </c>
      <c r="AK1613" s="265"/>
      <c r="AL1613" s="20"/>
      <c r="AM1613" s="266" t="s">
        <v>124</v>
      </c>
      <c r="AN1613" s="267"/>
      <c r="AO1613" s="268" t="s">
        <v>125</v>
      </c>
      <c r="AP1613" s="269"/>
      <c r="AQ1613" s="21"/>
      <c r="AR1613" s="262" t="s">
        <v>126</v>
      </c>
      <c r="AS1613" s="263"/>
      <c r="AT1613" s="264" t="s">
        <v>2</v>
      </c>
      <c r="AU1613" s="265"/>
      <c r="AV1613" s="41"/>
      <c r="AW1613" s="262" t="s">
        <v>127</v>
      </c>
      <c r="AX1613" s="263"/>
      <c r="AY1613" s="264" t="s">
        <v>128</v>
      </c>
      <c r="AZ1613" s="265"/>
      <c r="BA1613" s="20"/>
      <c r="BB1613" s="262" t="s">
        <v>129</v>
      </c>
      <c r="BC1613" s="263"/>
      <c r="BD1613" s="264" t="s">
        <v>130</v>
      </c>
      <c r="BE1613" s="265"/>
      <c r="BF1613" s="41"/>
      <c r="BG1613" s="266" t="s">
        <v>131</v>
      </c>
      <c r="BH1613" s="267"/>
      <c r="BI1613" s="268" t="s">
        <v>132</v>
      </c>
      <c r="BJ1613" s="269"/>
      <c r="BK1613" s="41"/>
      <c r="BL1613" s="262" t="s">
        <v>133</v>
      </c>
      <c r="BM1613" s="263"/>
      <c r="BN1613" s="264" t="s">
        <v>134</v>
      </c>
      <c r="BO1613" s="265"/>
      <c r="BP1613" s="41"/>
      <c r="BQ1613" s="262" t="s">
        <v>135</v>
      </c>
      <c r="BR1613" s="263"/>
      <c r="BS1613" s="264" t="s">
        <v>136</v>
      </c>
      <c r="BT1613" s="265"/>
      <c r="BU1613" s="20"/>
      <c r="BV1613" s="262" t="s">
        <v>137</v>
      </c>
      <c r="BW1613" s="263"/>
      <c r="BX1613" s="264" t="s">
        <v>138</v>
      </c>
      <c r="BY1613" s="265"/>
      <c r="CA1613" s="27" t="s">
        <v>8</v>
      </c>
      <c r="CC1613" s="113" t="s">
        <v>74</v>
      </c>
      <c r="CD1613" s="13"/>
      <c r="CE1613" s="33"/>
      <c r="CF1613" s="33"/>
      <c r="CG1613" s="33"/>
      <c r="CH1613" s="33"/>
    </row>
    <row r="1614" spans="2:86" ht="18.600000000000001" customHeight="1" thickTop="1" thickBot="1">
      <c r="B1614" s="37">
        <v>4.62</v>
      </c>
      <c r="D1614" s="1">
        <v>1</v>
      </c>
      <c r="E1614" s="7">
        <v>0</v>
      </c>
      <c r="F1614" s="2">
        <v>0</v>
      </c>
      <c r="G1614" s="8">
        <v>0</v>
      </c>
      <c r="I1614" s="1">
        <v>1</v>
      </c>
      <c r="J1614" s="9">
        <v>0</v>
      </c>
      <c r="K1614" s="2">
        <v>0</v>
      </c>
      <c r="L1614" s="8">
        <f t="shared" ref="L1614:L1677" si="15403">IF(0=(1-$J$9*$K$9*$B1614^2),10^18,$B1614*$K$9/(1-$J$9*$K$9*$B1614^2))</f>
        <v>-1.3993007977127332</v>
      </c>
      <c r="N1614" s="1">
        <f t="shared" ref="N1614" si="15404">D1614*I1614+F1614*I1617-E1614*J1614-G1614*J1617</f>
        <v>1</v>
      </c>
      <c r="O1614" s="9">
        <f t="shared" ref="O1614" si="15405">(D1614*J1614+E1614*I1614+F1614*J1617+G1614*I1617)</f>
        <v>0</v>
      </c>
      <c r="P1614" s="2">
        <f t="shared" ref="P1614" si="15406">D1614*K1614+F1614*K1617-E1614*L1614-G1614*L1617</f>
        <v>0</v>
      </c>
      <c r="Q1614" s="8">
        <f t="shared" ref="Q1614" si="15407">(D1614*L1614+E1614*K1614+F1614*L1617+G1614*K1617)</f>
        <v>-1.3993007977127332</v>
      </c>
      <c r="S1614" s="1">
        <v>1</v>
      </c>
      <c r="T1614" s="7">
        <v>0</v>
      </c>
      <c r="U1614" s="2">
        <v>0</v>
      </c>
      <c r="V1614" s="8">
        <v>0</v>
      </c>
      <c r="X1614" s="1">
        <f t="shared" ref="X1614" si="15408">N1614*S1614+P1614*S1617-O1614*T1614-Q1614*T1617</f>
        <v>10.770206425594633</v>
      </c>
      <c r="Y1614" s="9">
        <f t="shared" ref="Y1614" si="15409">(N1614*T1614+O1614*S1614+P1614*T1617+Q1614*S1617)</f>
        <v>0</v>
      </c>
      <c r="Z1614" s="2">
        <f t="shared" ref="Z1614" si="15410">N1614*U1614+P1614*U1617-O1614*V1614-Q1614*V1617</f>
        <v>0</v>
      </c>
      <c r="AA1614" s="8">
        <f t="shared" ref="AA1614" si="15411">(N1614*V1614+O1614*U1614+P1614*V1617+Q1614*U1617)</f>
        <v>-1.3993007977127332</v>
      </c>
      <c r="AB1614" s="20"/>
      <c r="AC1614" s="1">
        <v>1</v>
      </c>
      <c r="AD1614" s="9">
        <v>0</v>
      </c>
      <c r="AE1614" s="2">
        <v>0</v>
      </c>
      <c r="AF1614" s="8">
        <f t="shared" ref="AF1614:AF1677" si="15412">IF(0=(1-$AE$9*$AD$9*$B1614^2),10^18,$B1614*$AE$9/(1-$AE$9*$AD$9*$B1614^2))</f>
        <v>-0.22873582492278044</v>
      </c>
      <c r="AH1614" s="1">
        <f t="shared" ref="AH1614" si="15413">X1614*AC1614+Z1614*AC1617-Y1614*AD1614-AA1614*AD1617</f>
        <v>10.770206425594633</v>
      </c>
      <c r="AI1614" s="9">
        <f t="shared" ref="AI1614" si="15414">(X1614*AD1614+Y1614*AC1614+Z1614*AD1617+AA1614*AC1617)</f>
        <v>0</v>
      </c>
      <c r="AJ1614" s="2">
        <f t="shared" ref="AJ1614" si="15415">X1614*AE1614+Z1614*AE1617-Y1614*AF1614-AA1614*AF1617</f>
        <v>0</v>
      </c>
      <c r="AK1614" s="8">
        <f t="shared" ref="AK1614" si="15416">(X1614*AF1614+Y1614*AE1614+Z1614*AF1617+AA1614*AE1617)</f>
        <v>-3.8628328490597523</v>
      </c>
      <c r="AM1614" s="1">
        <v>1</v>
      </c>
      <c r="AN1614" s="7">
        <v>0</v>
      </c>
      <c r="AO1614" s="2">
        <v>0</v>
      </c>
      <c r="AP1614" s="8">
        <v>0</v>
      </c>
      <c r="AR1614" s="1">
        <f t="shared" ref="AR1614" si="15417">AH1614*AM1614+AJ1614*AM1617-AI1614*AN1614-AK1614*AN1617</f>
        <v>33.574192928716542</v>
      </c>
      <c r="AS1614" s="9">
        <f t="shared" ref="AS1614" si="15418">(AH1614*AN1614+AI1614*AM1614+AJ1614*AN1617+AK1614*AM1617)</f>
        <v>0</v>
      </c>
      <c r="AT1614" s="2">
        <f t="shared" ref="AT1614" si="15419">AH1614*AO1614+AJ1614*AO1617-AI1614*AP1614-AK1614*AP1617</f>
        <v>0</v>
      </c>
      <c r="AU1614" s="8">
        <f t="shared" ref="AU1614" si="15420">(AH1614*AP1614+AI1614*AO1614+AJ1614*AP1617+AK1614*AO1617)</f>
        <v>-3.8628328490597523</v>
      </c>
      <c r="AV1614" s="20"/>
      <c r="AW1614" s="1">
        <v>1</v>
      </c>
      <c r="AX1614" s="9">
        <v>0</v>
      </c>
      <c r="AY1614" s="2">
        <v>0</v>
      </c>
      <c r="AZ1614" s="8">
        <f t="shared" ref="AZ1614:AZ1677" si="15421">IF(0=(1-$AX$9*$AY$9*$B1614^2),10^18,$B1614*$AY$9/(1-$AX$9*$AY$9*$B1614^2))</f>
        <v>-0.33113537195227083</v>
      </c>
      <c r="BB1614" s="1">
        <f t="shared" ref="BB1614" si="15422">AR1614*AW1614+AT1614*AW1617-AS1614*AX1614-AU1614*AX1617</f>
        <v>33.574192928716542</v>
      </c>
      <c r="BC1614" s="9">
        <f t="shared" ref="BC1614" si="15423">(AR1614*AX1614+AS1614*AW1614+AT1614*AX1617+AU1614*AW1617)</f>
        <v>0</v>
      </c>
      <c r="BD1614" s="2">
        <f t="shared" ref="BD1614" si="15424">AR1614*AY1614+AT1614*AY1617-AS1614*AZ1614-AU1614*AZ1617</f>
        <v>0</v>
      </c>
      <c r="BE1614" s="8">
        <f t="shared" ref="BE1614" si="15425">(AR1614*AZ1614+AS1614*AY1614+AT1614*AZ1617+AU1614*AY1617)</f>
        <v>-14.980435712507607</v>
      </c>
      <c r="BG1614" s="1">
        <v>1</v>
      </c>
      <c r="BH1614" s="7">
        <v>0</v>
      </c>
      <c r="BI1614" s="2">
        <v>0</v>
      </c>
      <c r="BJ1614" s="8">
        <v>0</v>
      </c>
      <c r="BK1614" s="20"/>
      <c r="BL1614" s="1">
        <f t="shared" ref="BL1614" si="15426">BB1614*BG1614+BD1614*BG1617-BC1614*BH1614-BE1614*BH1617</f>
        <v>91.433429389848925</v>
      </c>
      <c r="BM1614" s="9">
        <f t="shared" ref="BM1614" si="15427">(BB1614*BH1614+BC1614*BG1614+BD1614*BH1617+BE1614*BG1617)</f>
        <v>0</v>
      </c>
      <c r="BN1614" s="2">
        <f t="shared" ref="BN1614" si="15428">BB1614*BI1614+BD1614*BI1617-BC1614*BJ1614-BE1614*BJ1617</f>
        <v>0</v>
      </c>
      <c r="BO1614" s="8">
        <f t="shared" ref="BO1614" si="15429">(BB1614*BJ1614+BC1614*BI1614+BD1614*BJ1617+BE1614*BI1617)</f>
        <v>-14.980435712507607</v>
      </c>
      <c r="BP1614" s="20"/>
      <c r="BQ1614" s="16">
        <v>1</v>
      </c>
      <c r="BR1614" s="23">
        <v>0</v>
      </c>
      <c r="BS1614" s="14">
        <v>0</v>
      </c>
      <c r="BT1614" s="22">
        <v>0</v>
      </c>
      <c r="BV1614" s="1">
        <f t="shared" ref="BV1614" si="15430">BL1614*BQ1614+BN1614*BQ1617-BM1614*BR1614-BO1614*BR1617</f>
        <v>91.433429389848925</v>
      </c>
      <c r="BW1614" s="9">
        <f t="shared" ref="BW1614" si="15431">(BL1614*BR1614+BM1614*BQ1614+BN1614*BR1617+BO1614*BQ1617)</f>
        <v>-14.980435712507607</v>
      </c>
      <c r="BX1614" s="2">
        <f t="shared" ref="BX1614" si="15432">BL1614*BS1614+BN1614*BS1617-BM1614*BT1614-BO1614*BT1617</f>
        <v>0</v>
      </c>
      <c r="BY1614" s="8">
        <f t="shared" ref="BY1614" si="15433">(BL1614*BT1614+BM1614*BS1614+BN1614*BT1617+BO1614*BS1617)</f>
        <v>-14.980435712507607</v>
      </c>
      <c r="CA1614" s="28">
        <f t="shared" ref="CA1614" si="15434">20*LOG(((1+$BR$9)/$BR$9)/((BV1614+BV1617)^2+(BW1614+BW1617)^2)^0.5)</f>
        <v>-49.142093944464975</v>
      </c>
      <c r="CC1614" s="114">
        <f t="shared" ref="CC1614" si="15435">((BV1614^2+BW1614^2)^0.5)/((BV1617^2+BW1617^2)^0.5)</f>
        <v>0.16386168109025512</v>
      </c>
      <c r="CD1614" s="13"/>
      <c r="CE1614" s="33"/>
      <c r="CF1614" s="33"/>
      <c r="CG1614" s="33"/>
      <c r="CH1614" s="33"/>
    </row>
    <row r="1615" spans="2:86" ht="18.600000000000001" customHeight="1" thickBot="1">
      <c r="D1615" s="3"/>
      <c r="G1615" s="4"/>
      <c r="I1615" s="3"/>
      <c r="L1615" s="4"/>
      <c r="N1615" s="3"/>
      <c r="Q1615" s="4"/>
      <c r="S1615" s="3"/>
      <c r="V1615" s="4"/>
      <c r="X1615" s="3"/>
      <c r="AA1615" s="4"/>
      <c r="AC1615" s="3"/>
      <c r="AF1615" s="4"/>
      <c r="AH1615" s="3"/>
      <c r="AK1615" s="4"/>
      <c r="AM1615" s="3"/>
      <c r="AP1615" s="4"/>
      <c r="AR1615" s="3"/>
      <c r="AU1615" s="4"/>
      <c r="AW1615" s="3"/>
      <c r="AZ1615" s="4"/>
      <c r="BB1615" s="3"/>
      <c r="BE1615" s="4"/>
      <c r="BG1615" s="3"/>
      <c r="BJ1615" s="4"/>
      <c r="BL1615" s="3"/>
      <c r="BO1615" s="4"/>
      <c r="BQ1615" s="16"/>
      <c r="BR1615" s="14"/>
      <c r="BS1615" s="14"/>
      <c r="BT1615" s="17"/>
      <c r="BV1615" s="3"/>
      <c r="BY1615" s="4"/>
      <c r="CC1615" s="115"/>
      <c r="CD1615" s="13"/>
      <c r="CE1615" s="33"/>
      <c r="CF1615" s="33"/>
      <c r="CG1615" s="33"/>
      <c r="CH1615" s="33"/>
    </row>
    <row r="1616" spans="2:86" ht="18.600000000000001" customHeight="1" thickBot="1">
      <c r="D1616" s="271" t="s">
        <v>141</v>
      </c>
      <c r="E1616" s="272"/>
      <c r="F1616" s="273" t="s">
        <v>142</v>
      </c>
      <c r="G1616" s="274"/>
      <c r="H1616" s="237"/>
      <c r="I1616" s="271" t="s">
        <v>143</v>
      </c>
      <c r="J1616" s="272"/>
      <c r="K1616" s="273" t="s">
        <v>144</v>
      </c>
      <c r="L1616" s="274"/>
      <c r="N1616" s="262" t="s">
        <v>145</v>
      </c>
      <c r="O1616" s="263"/>
      <c r="P1616" s="264" t="s">
        <v>146</v>
      </c>
      <c r="Q1616" s="265"/>
      <c r="S1616" s="271" t="s">
        <v>147</v>
      </c>
      <c r="T1616" s="272"/>
      <c r="U1616" s="273" t="s">
        <v>148</v>
      </c>
      <c r="V1616" s="274"/>
      <c r="W1616" s="20"/>
      <c r="X1616" s="262" t="s">
        <v>149</v>
      </c>
      <c r="Y1616" s="263"/>
      <c r="Z1616" s="264" t="s">
        <v>150</v>
      </c>
      <c r="AA1616" s="265"/>
      <c r="AB1616" s="20"/>
      <c r="AC1616" s="271" t="s">
        <v>151</v>
      </c>
      <c r="AD1616" s="272"/>
      <c r="AE1616" s="273" t="s">
        <v>152</v>
      </c>
      <c r="AF1616" s="274"/>
      <c r="AG1616" s="20"/>
      <c r="AH1616" s="262" t="s">
        <v>153</v>
      </c>
      <c r="AI1616" s="263"/>
      <c r="AJ1616" s="264" t="s">
        <v>154</v>
      </c>
      <c r="AK1616" s="265"/>
      <c r="AL1616" s="20"/>
      <c r="AM1616" s="271" t="s">
        <v>155</v>
      </c>
      <c r="AN1616" s="272"/>
      <c r="AO1616" s="273" t="s">
        <v>156</v>
      </c>
      <c r="AP1616" s="274"/>
      <c r="AR1616" s="262" t="s">
        <v>157</v>
      </c>
      <c r="AS1616" s="263"/>
      <c r="AT1616" s="264" t="s">
        <v>158</v>
      </c>
      <c r="AU1616" s="265"/>
      <c r="AV1616" s="41"/>
      <c r="AW1616" s="271" t="s">
        <v>159</v>
      </c>
      <c r="AX1616" s="272"/>
      <c r="AY1616" s="273" t="s">
        <v>160</v>
      </c>
      <c r="AZ1616" s="274"/>
      <c r="BA1616" s="20"/>
      <c r="BB1616" s="262" t="s">
        <v>161</v>
      </c>
      <c r="BC1616" s="263"/>
      <c r="BD1616" s="264" t="s">
        <v>162</v>
      </c>
      <c r="BE1616" s="265"/>
      <c r="BF1616" s="41"/>
      <c r="BG1616" s="271" t="s">
        <v>163</v>
      </c>
      <c r="BH1616" s="272"/>
      <c r="BI1616" s="273" t="s">
        <v>164</v>
      </c>
      <c r="BJ1616" s="274"/>
      <c r="BK1616" s="41"/>
      <c r="BL1616" s="262" t="s">
        <v>165</v>
      </c>
      <c r="BM1616" s="263"/>
      <c r="BN1616" s="264" t="s">
        <v>166</v>
      </c>
      <c r="BO1616" s="265"/>
      <c r="BP1616" s="41"/>
      <c r="BQ1616" s="271" t="s">
        <v>167</v>
      </c>
      <c r="BR1616" s="272"/>
      <c r="BS1616" s="273" t="s">
        <v>168</v>
      </c>
      <c r="BT1616" s="274"/>
      <c r="BU1616" s="20"/>
      <c r="BV1616" s="262" t="s">
        <v>169</v>
      </c>
      <c r="BW1616" s="263"/>
      <c r="BX1616" s="264" t="s">
        <v>170</v>
      </c>
      <c r="BY1616" s="265"/>
      <c r="CA1616" s="55" t="s">
        <v>35</v>
      </c>
      <c r="CC1616" s="116" t="s">
        <v>75</v>
      </c>
      <c r="CD1616" s="13"/>
      <c r="CE1616" s="33"/>
      <c r="CF1616" s="33"/>
      <c r="CG1616" s="33"/>
      <c r="CH1616" s="33"/>
    </row>
    <row r="1617" spans="2:86" ht="18.600000000000001" customHeight="1" thickTop="1" thickBot="1">
      <c r="D1617" s="1">
        <v>0</v>
      </c>
      <c r="E1617" s="9">
        <f t="shared" ref="E1617" si="15436">$E$9*$B1614</f>
        <v>5.4368160000000003</v>
      </c>
      <c r="F1617" s="2">
        <v>1</v>
      </c>
      <c r="G1617" s="8">
        <v>0</v>
      </c>
      <c r="I1617" s="1">
        <v>0</v>
      </c>
      <c r="J1617" s="9">
        <v>0</v>
      </c>
      <c r="K1617" s="2">
        <v>1</v>
      </c>
      <c r="L1617" s="8">
        <v>0</v>
      </c>
      <c r="N1617" s="1">
        <f t="shared" ref="N1617" si="15437">D1617*I1614+F1617*I1617-E1617*J1614-G1617*J1617</f>
        <v>0</v>
      </c>
      <c r="O1617" s="9">
        <f t="shared" ref="O1617" si="15438">(D1617*J1614+E1617*I1614+F1617*J1617+G1617*I1617)</f>
        <v>5.4368160000000003</v>
      </c>
      <c r="P1617" s="2">
        <f t="shared" ref="P1617" si="15439">D1617*K1614+F1617*K1617-E1617*L1614-G1617*L1617</f>
        <v>8.6077409658173529</v>
      </c>
      <c r="Q1617" s="8">
        <f t="shared" ref="Q1617" si="15440">(D1617*L1614+E1617*K1614+F1617*L1617+G1617*K1617)</f>
        <v>0</v>
      </c>
      <c r="S1617" s="1">
        <v>0</v>
      </c>
      <c r="T1617" s="9">
        <f t="shared" ref="T1617" si="15441">$T$9*$B1614</f>
        <v>6.9822060000000006</v>
      </c>
      <c r="U1617" s="2">
        <v>1</v>
      </c>
      <c r="V1617" s="8">
        <v>0</v>
      </c>
      <c r="X1617" s="1">
        <f t="shared" ref="X1617" si="15442">N1617*S1614+P1617*S1617-O1617*T1614-Q1617*T1617</f>
        <v>0</v>
      </c>
      <c r="Y1617" s="9">
        <f t="shared" ref="Y1617" si="15443">(N1617*T1614+O1617*S1614+P1617*T1617+Q1617*S1617)</f>
        <v>65.537836617975728</v>
      </c>
      <c r="Z1617" s="2">
        <f t="shared" ref="Z1617" si="15444">N1617*U1614+P1617*U1617-O1617*V1614-Q1617*V1617</f>
        <v>8.6077409658173529</v>
      </c>
      <c r="AA1617" s="8">
        <f t="shared" ref="AA1617" si="15445">(N1617*V1614+O1617*U1614+P1617*V1617+Q1617*U1617)</f>
        <v>0</v>
      </c>
      <c r="AB1617" s="20"/>
      <c r="AC1617" s="1">
        <v>0</v>
      </c>
      <c r="AD1617" s="9">
        <v>0</v>
      </c>
      <c r="AE1617" s="2">
        <v>1</v>
      </c>
      <c r="AF1617" s="8">
        <v>0</v>
      </c>
      <c r="AH1617" s="1">
        <f t="shared" ref="AH1617" si="15446">X1617*AC1614+Z1617*AC1617-Y1617*AD1614-AA1617*AD1617</f>
        <v>0</v>
      </c>
      <c r="AI1617" s="9">
        <f t="shared" ref="AI1617" si="15447">(X1617*AD1614+Y1617*AC1614+Z1617*AD1617+AA1617*AC1617)</f>
        <v>65.537836617975728</v>
      </c>
      <c r="AJ1617" s="2">
        <f t="shared" ref="AJ1617" si="15448">X1617*AE1614+Z1617*AE1617-Y1617*AF1614-AA1617*AF1617</f>
        <v>23.598592088284438</v>
      </c>
      <c r="AK1617" s="8">
        <f t="shared" ref="AK1617" si="15449">(X1617*AF1614+Y1617*AE1614+Z1617*AF1617+AA1617*AE1617)</f>
        <v>0</v>
      </c>
      <c r="AM1617" s="1">
        <v>0</v>
      </c>
      <c r="AN1617" s="9">
        <f t="shared" ref="AN1617" si="15450">$AN$9*$B1614</f>
        <v>5.9034360000000001</v>
      </c>
      <c r="AO1617" s="2">
        <v>1</v>
      </c>
      <c r="AP1617" s="8">
        <v>0</v>
      </c>
      <c r="AR1617" s="1">
        <f t="shared" ref="AR1617" si="15451">AH1617*AM1614+AJ1617*AM1617-AI1617*AN1614-AK1617*AN1617</f>
        <v>0</v>
      </c>
      <c r="AS1617" s="9">
        <f t="shared" ref="AS1617" si="15452">(AH1617*AN1614+AI1617*AM1614+AJ1617*AN1617+AK1617*AM1617)</f>
        <v>204.85061470126925</v>
      </c>
      <c r="AT1617" s="2">
        <f t="shared" ref="AT1617" si="15453">AH1617*AO1614+AJ1617*AO1617-AI1617*AP1614-AK1617*AP1617</f>
        <v>23.598592088284438</v>
      </c>
      <c r="AU1617" s="8">
        <f t="shared" ref="AU1617" si="15454">(AH1617*AP1614+AI1617*AO1614+AJ1617*AP1617+AK1617*AO1617)</f>
        <v>0</v>
      </c>
      <c r="AV1617" s="20"/>
      <c r="AW1617" s="1">
        <v>0</v>
      </c>
      <c r="AX1617" s="9">
        <v>0</v>
      </c>
      <c r="AY1617" s="2">
        <v>1</v>
      </c>
      <c r="AZ1617" s="8">
        <v>0</v>
      </c>
      <c r="BB1617" s="1">
        <f t="shared" ref="BB1617" si="15455">AR1617*AW1614+AT1617*AW1617-AS1617*AX1614-AU1617*AX1617</f>
        <v>0</v>
      </c>
      <c r="BC1617" s="9">
        <f t="shared" ref="BC1617" si="15456">(AR1617*AX1614+AS1617*AW1614+AT1617*AX1617+AU1617*AW1617)</f>
        <v>204.85061470126925</v>
      </c>
      <c r="BD1617" s="2">
        <f t="shared" ref="BD1617" si="15457">AR1617*AY1614+AT1617*AY1617-AS1617*AZ1614-AU1617*AZ1617</f>
        <v>91.431876582040545</v>
      </c>
      <c r="BE1617" s="8">
        <f t="shared" ref="BE1617" si="15458">(AR1617*AZ1614+AS1617*AY1614+AT1617*AZ1617+AU1617*AY1617)</f>
        <v>0</v>
      </c>
      <c r="BG1617" s="1">
        <v>0</v>
      </c>
      <c r="BH1617" s="9">
        <f t="shared" ref="BH1617" si="15459">$BH$9*$B1614</f>
        <v>3.86232</v>
      </c>
      <c r="BI1617" s="2">
        <v>1</v>
      </c>
      <c r="BJ1617" s="8">
        <v>0</v>
      </c>
      <c r="BK1617" s="20"/>
      <c r="BL1617" s="1">
        <f t="shared" ref="BL1617" si="15460">BB1617*BG1614+BD1617*BG1617-BC1617*BH1614-BE1617*BH1617</f>
        <v>0</v>
      </c>
      <c r="BM1617" s="9">
        <f t="shared" ref="BM1617" si="15461">(BB1617*BH1614+BC1617*BG1614+BD1617*BH1617+BE1617*BG1617)</f>
        <v>557.98978026161603</v>
      </c>
      <c r="BN1617" s="2">
        <f t="shared" ref="BN1617" si="15462">BB1617*BI1614+BD1617*BI1617-BC1617*BJ1614-BE1617*BJ1617</f>
        <v>91.431876582040545</v>
      </c>
      <c r="BO1617" s="8">
        <f t="shared" ref="BO1617" si="15463">(BB1617*BJ1614+BC1617*BI1614+BD1617*BJ1617+BE1617*BI1617)</f>
        <v>0</v>
      </c>
      <c r="BP1617" s="20"/>
      <c r="BQ1617" s="18">
        <f t="shared" ref="BQ1617:BQ1680" si="15464">1/$BR$9</f>
        <v>1</v>
      </c>
      <c r="BR1617" s="25">
        <v>0</v>
      </c>
      <c r="BS1617" s="19">
        <v>1</v>
      </c>
      <c r="BT1617" s="24">
        <v>0</v>
      </c>
      <c r="BV1617" s="1">
        <f t="shared" ref="BV1617" si="15465">BL1617*BQ1614+BN1617*BQ1617-BM1617*BR1614-BO1617*BR1617</f>
        <v>91.431876582040545</v>
      </c>
      <c r="BW1617" s="9">
        <f t="shared" ref="BW1617" si="15466">(BL1617*BR1614+BM1617*BQ1614+BN1617*BR1617+BO1617*BQ1617)</f>
        <v>557.98978026161603</v>
      </c>
      <c r="BX1617" s="2">
        <f t="shared" ref="BX1617" si="15467">BL1617*BS1614+BN1617*BS1617-BM1617*BT1614-BO1617*BT1617</f>
        <v>91.431876582040545</v>
      </c>
      <c r="BY1617" s="8">
        <f t="shared" ref="BY1617" si="15468">(BL1617*BT1614+BM1617*BS1614+BN1617*BT1617+BO1617*BS1617)</f>
        <v>0</v>
      </c>
      <c r="CA1617" s="56">
        <f t="shared" ref="CA1617" si="15469">(180/PI())*ATAN(-1*(BW1614+BW1617)/(BV1614+BV1617))</f>
        <v>-71.388392841547812</v>
      </c>
      <c r="CC1617" s="117">
        <f t="shared" ref="CC1617" si="15470">20*LOG(((1-(10^(CA1614/20)^2)*(1-((1-CC1614)/(1+CC1614))^2))^0.5))</f>
        <v>-2.5604179016103289E-5</v>
      </c>
      <c r="CD1617" s="13"/>
      <c r="CE1617" s="33"/>
      <c r="CF1617" s="33"/>
      <c r="CG1617" s="33"/>
      <c r="CH1617" s="33"/>
    </row>
    <row r="1618" spans="2:86" ht="18.600000000000001" customHeight="1"/>
    <row r="1619" spans="2:86" ht="18.600000000000001" customHeight="1" thickBot="1">
      <c r="E1619" s="6" t="s">
        <v>3</v>
      </c>
      <c r="J1619" s="6" t="s">
        <v>5</v>
      </c>
      <c r="O1619" s="6" t="s">
        <v>10</v>
      </c>
      <c r="T1619" s="6" t="s">
        <v>6</v>
      </c>
      <c r="Y1619" s="6" t="s">
        <v>11</v>
      </c>
      <c r="AD1619" s="6" t="s">
        <v>12</v>
      </c>
      <c r="AI1619" s="6" t="s">
        <v>13</v>
      </c>
      <c r="AN1619" s="6" t="s">
        <v>14</v>
      </c>
      <c r="AS1619" s="6" t="s">
        <v>15</v>
      </c>
      <c r="AX1619" s="6" t="s">
        <v>19</v>
      </c>
      <c r="BC1619" s="6" t="s">
        <v>17</v>
      </c>
      <c r="BH1619" s="6" t="s">
        <v>20</v>
      </c>
      <c r="BM1619" s="6" t="s">
        <v>18</v>
      </c>
      <c r="BQ1619" s="26" t="s">
        <v>16</v>
      </c>
      <c r="BR1619" s="26"/>
      <c r="BS1619" s="21"/>
      <c r="BT1619" s="21"/>
      <c r="BU1619" s="21"/>
      <c r="BV1619" s="21"/>
      <c r="BW1619" s="26" t="s">
        <v>21</v>
      </c>
      <c r="BX1619" s="21"/>
      <c r="BY1619" s="21"/>
    </row>
    <row r="1620" spans="2:86" ht="18.600000000000001" customHeight="1" thickBot="1">
      <c r="B1620" s="11"/>
      <c r="D1620" s="266" t="s">
        <v>113</v>
      </c>
      <c r="E1620" s="267"/>
      <c r="F1620" s="268" t="s">
        <v>114</v>
      </c>
      <c r="G1620" s="269"/>
      <c r="H1620" s="237"/>
      <c r="I1620" s="262" t="s">
        <v>0</v>
      </c>
      <c r="J1620" s="263"/>
      <c r="K1620" s="264" t="s">
        <v>1</v>
      </c>
      <c r="L1620" s="265"/>
      <c r="M1620" s="21"/>
      <c r="N1620" s="262" t="s">
        <v>115</v>
      </c>
      <c r="O1620" s="263"/>
      <c r="P1620" s="264" t="s">
        <v>116</v>
      </c>
      <c r="Q1620" s="265"/>
      <c r="R1620" s="21"/>
      <c r="S1620" s="266" t="s">
        <v>117</v>
      </c>
      <c r="T1620" s="267"/>
      <c r="U1620" s="268" t="s">
        <v>118</v>
      </c>
      <c r="V1620" s="269"/>
      <c r="W1620" s="20"/>
      <c r="X1620" s="262" t="s">
        <v>119</v>
      </c>
      <c r="Y1620" s="263"/>
      <c r="Z1620" s="264" t="s">
        <v>120</v>
      </c>
      <c r="AA1620" s="265"/>
      <c r="AB1620" s="20"/>
      <c r="AC1620" s="262" t="s">
        <v>121</v>
      </c>
      <c r="AD1620" s="263"/>
      <c r="AE1620" s="264" t="s">
        <v>7</v>
      </c>
      <c r="AF1620" s="265"/>
      <c r="AG1620" s="20"/>
      <c r="AH1620" s="262" t="s">
        <v>122</v>
      </c>
      <c r="AI1620" s="263"/>
      <c r="AJ1620" s="264" t="s">
        <v>123</v>
      </c>
      <c r="AK1620" s="265"/>
      <c r="AL1620" s="20"/>
      <c r="AM1620" s="266" t="s">
        <v>124</v>
      </c>
      <c r="AN1620" s="267"/>
      <c r="AO1620" s="268" t="s">
        <v>125</v>
      </c>
      <c r="AP1620" s="269"/>
      <c r="AQ1620" s="21"/>
      <c r="AR1620" s="262" t="s">
        <v>126</v>
      </c>
      <c r="AS1620" s="263"/>
      <c r="AT1620" s="264" t="s">
        <v>2</v>
      </c>
      <c r="AU1620" s="265"/>
      <c r="AV1620" s="41"/>
      <c r="AW1620" s="262" t="s">
        <v>127</v>
      </c>
      <c r="AX1620" s="263"/>
      <c r="AY1620" s="264" t="s">
        <v>128</v>
      </c>
      <c r="AZ1620" s="265"/>
      <c r="BA1620" s="20"/>
      <c r="BB1620" s="262" t="s">
        <v>129</v>
      </c>
      <c r="BC1620" s="263"/>
      <c r="BD1620" s="264" t="s">
        <v>130</v>
      </c>
      <c r="BE1620" s="265"/>
      <c r="BF1620" s="41"/>
      <c r="BG1620" s="266" t="s">
        <v>131</v>
      </c>
      <c r="BH1620" s="267"/>
      <c r="BI1620" s="268" t="s">
        <v>132</v>
      </c>
      <c r="BJ1620" s="269"/>
      <c r="BK1620" s="41"/>
      <c r="BL1620" s="262" t="s">
        <v>133</v>
      </c>
      <c r="BM1620" s="263"/>
      <c r="BN1620" s="264" t="s">
        <v>134</v>
      </c>
      <c r="BO1620" s="265"/>
      <c r="BP1620" s="41"/>
      <c r="BQ1620" s="262" t="s">
        <v>135</v>
      </c>
      <c r="BR1620" s="263"/>
      <c r="BS1620" s="264" t="s">
        <v>136</v>
      </c>
      <c r="BT1620" s="265"/>
      <c r="BU1620" s="20"/>
      <c r="BV1620" s="262" t="s">
        <v>137</v>
      </c>
      <c r="BW1620" s="263"/>
      <c r="BX1620" s="264" t="s">
        <v>138</v>
      </c>
      <c r="BY1620" s="265"/>
      <c r="CA1620" s="27" t="s">
        <v>8</v>
      </c>
      <c r="CC1620" s="113" t="s">
        <v>74</v>
      </c>
      <c r="CD1620" s="13"/>
      <c r="CE1620" s="33"/>
      <c r="CF1620" s="33"/>
      <c r="CG1620" s="33"/>
      <c r="CH1620" s="33"/>
    </row>
    <row r="1621" spans="2:86" ht="18.600000000000001" customHeight="1" thickTop="1" thickBot="1">
      <c r="B1621" s="37">
        <v>4.6399999999999997</v>
      </c>
      <c r="D1621" s="1">
        <v>1</v>
      </c>
      <c r="E1621" s="7">
        <v>0</v>
      </c>
      <c r="F1621" s="2">
        <v>0</v>
      </c>
      <c r="G1621" s="8">
        <v>0</v>
      </c>
      <c r="I1621" s="1">
        <v>1</v>
      </c>
      <c r="J1621" s="9">
        <v>0</v>
      </c>
      <c r="K1621" s="2">
        <v>0</v>
      </c>
      <c r="L1621" s="8">
        <f t="shared" ref="L1621:L1684" si="15471">IF(0=(1-$J$9*$K$9*$B1621^2),10^18,$B1621*$K$9/(1-$J$9*$K$9*$B1621^2))</f>
        <v>-1.3902375028235412</v>
      </c>
      <c r="N1621" s="1">
        <f t="shared" ref="N1621" si="15472">D1621*I1621+F1621*I1624-E1621*J1621-G1621*J1624</f>
        <v>1</v>
      </c>
      <c r="O1621" s="9">
        <f t="shared" ref="O1621" si="15473">(D1621*J1621+E1621*I1621+F1621*J1624+G1621*I1624)</f>
        <v>0</v>
      </c>
      <c r="P1621" s="2">
        <f t="shared" ref="P1621" si="15474">D1621*K1621+F1621*K1624-E1621*L1621-G1621*L1624</f>
        <v>0</v>
      </c>
      <c r="Q1621" s="8">
        <f t="shared" ref="Q1621" si="15475">(D1621*L1621+E1621*K1621+F1621*L1624+G1621*K1624)</f>
        <v>-1.3902375028235412</v>
      </c>
      <c r="S1621" s="1">
        <v>1</v>
      </c>
      <c r="T1621" s="7">
        <v>0</v>
      </c>
      <c r="U1621" s="2">
        <v>0</v>
      </c>
      <c r="V1621" s="8">
        <v>0</v>
      </c>
      <c r="X1621" s="1">
        <f t="shared" ref="X1621" si="15476">N1621*S1621+P1621*S1624-O1621*T1621-Q1621*T1624</f>
        <v>10.74894595239989</v>
      </c>
      <c r="Y1621" s="9">
        <f t="shared" ref="Y1621" si="15477">(N1621*T1621+O1621*S1621+P1621*T1624+Q1621*S1624)</f>
        <v>0</v>
      </c>
      <c r="Z1621" s="2">
        <f t="shared" ref="Z1621" si="15478">N1621*U1621+P1621*U1624-O1621*V1621-Q1621*V1624</f>
        <v>0</v>
      </c>
      <c r="AA1621" s="8">
        <f t="shared" ref="AA1621" si="15479">(N1621*V1621+O1621*U1621+P1621*V1624+Q1621*U1624)</f>
        <v>-1.3902375028235412</v>
      </c>
      <c r="AB1621" s="20"/>
      <c r="AC1621" s="1">
        <v>1</v>
      </c>
      <c r="AD1621" s="9">
        <v>0</v>
      </c>
      <c r="AE1621" s="2">
        <v>0</v>
      </c>
      <c r="AF1621" s="8">
        <f t="shared" ref="AF1621:AF1684" si="15480">IF(0=(1-$AE$9*$AD$9*$B1621^2),10^18,$B1621*$AE$9/(1-$AE$9*$AD$9*$B1621^2))</f>
        <v>-0.22761600053773751</v>
      </c>
      <c r="AH1621" s="1">
        <f t="shared" ref="AH1621" si="15481">X1621*AC1621+Z1621*AC1624-Y1621*AD1621-AA1621*AD1624</f>
        <v>10.74894595239989</v>
      </c>
      <c r="AI1621" s="9">
        <f t="shared" ref="AI1621" si="15482">(X1621*AD1621+Y1621*AC1621+Z1621*AD1624+AA1621*AC1624)</f>
        <v>0</v>
      </c>
      <c r="AJ1621" s="2">
        <f t="shared" ref="AJ1621" si="15483">X1621*AE1621+Z1621*AE1624-Y1621*AF1621-AA1621*AF1624</f>
        <v>0</v>
      </c>
      <c r="AK1621" s="8">
        <f t="shared" ref="AK1621" si="15484">(X1621*AF1621+Y1621*AE1621+Z1621*AF1624+AA1621*AE1624)</f>
        <v>-3.8368695905051062</v>
      </c>
      <c r="AM1621" s="1">
        <v>1</v>
      </c>
      <c r="AN1621" s="7">
        <v>0</v>
      </c>
      <c r="AO1621" s="2">
        <v>0</v>
      </c>
      <c r="AP1621" s="8">
        <v>0</v>
      </c>
      <c r="AR1621" s="1">
        <f t="shared" ref="AR1621" si="15485">AH1621*AM1621+AJ1621*AM1624-AI1621*AN1621-AK1621*AN1624</f>
        <v>33.497715059547943</v>
      </c>
      <c r="AS1621" s="9">
        <f t="shared" ref="AS1621" si="15486">(AH1621*AN1621+AI1621*AM1621+AJ1621*AN1624+AK1621*AM1624)</f>
        <v>0</v>
      </c>
      <c r="AT1621" s="2">
        <f t="shared" ref="AT1621" si="15487">AH1621*AO1621+AJ1621*AO1624-AI1621*AP1621-AK1621*AP1624</f>
        <v>0</v>
      </c>
      <c r="AU1621" s="8">
        <f t="shared" ref="AU1621" si="15488">(AH1621*AP1621+AI1621*AO1621+AJ1621*AP1624+AK1621*AO1624)</f>
        <v>-3.8368695905051062</v>
      </c>
      <c r="AV1621" s="20"/>
      <c r="AW1621" s="1">
        <v>1</v>
      </c>
      <c r="AX1621" s="9">
        <v>0</v>
      </c>
      <c r="AY1621" s="2">
        <v>0</v>
      </c>
      <c r="AZ1621" s="8">
        <f t="shared" ref="AZ1621:AZ1684" si="15489">IF(0=(1-$AX$9*$AY$9*$B1621^2),10^18,$B1621*$AY$9/(1-$AX$9*$AY$9*$B1621^2))</f>
        <v>-0.32945469592035792</v>
      </c>
      <c r="BB1621" s="1">
        <f t="shared" ref="BB1621" si="15490">AR1621*AW1621+AT1621*AW1624-AS1621*AX1621-AU1621*AX1624</f>
        <v>33.497715059547943</v>
      </c>
      <c r="BC1621" s="9">
        <f t="shared" ref="BC1621" si="15491">(AR1621*AX1621+AS1621*AW1621+AT1621*AX1624+AU1621*AW1624)</f>
        <v>0</v>
      </c>
      <c r="BD1621" s="2">
        <f t="shared" ref="BD1621" si="15492">AR1621*AY1621+AT1621*AY1624-AS1621*AZ1621-AU1621*AZ1624</f>
        <v>0</v>
      </c>
      <c r="BE1621" s="8">
        <f t="shared" ref="BE1621" si="15493">(AR1621*AZ1621+AS1621*AY1621+AT1621*AZ1624+AU1621*AY1624)</f>
        <v>-14.872849119475267</v>
      </c>
      <c r="BG1621" s="1">
        <v>1</v>
      </c>
      <c r="BH1621" s="7">
        <v>0</v>
      </c>
      <c r="BI1621" s="2">
        <v>0</v>
      </c>
      <c r="BJ1621" s="8">
        <v>0</v>
      </c>
      <c r="BK1621" s="20"/>
      <c r="BL1621" s="1">
        <f t="shared" ref="BL1621" si="15494">BB1621*BG1621+BD1621*BG1624-BC1621*BH1621-BE1621*BH1624</f>
        <v>91.190091707957265</v>
      </c>
      <c r="BM1621" s="9">
        <f t="shared" ref="BM1621" si="15495">(BB1621*BH1621+BC1621*BG1621+BD1621*BH1624+BE1621*BG1624)</f>
        <v>0</v>
      </c>
      <c r="BN1621" s="2">
        <f t="shared" ref="BN1621" si="15496">BB1621*BI1621+BD1621*BI1624-BC1621*BJ1621-BE1621*BJ1624</f>
        <v>0</v>
      </c>
      <c r="BO1621" s="8">
        <f t="shared" ref="BO1621" si="15497">(BB1621*BJ1621+BC1621*BI1621+BD1621*BJ1624+BE1621*BI1624)</f>
        <v>-14.872849119475267</v>
      </c>
      <c r="BP1621" s="20"/>
      <c r="BQ1621" s="16">
        <v>1</v>
      </c>
      <c r="BR1621" s="23">
        <v>0</v>
      </c>
      <c r="BS1621" s="14">
        <v>0</v>
      </c>
      <c r="BT1621" s="22">
        <v>0</v>
      </c>
      <c r="BV1621" s="1">
        <f t="shared" ref="BV1621" si="15498">BL1621*BQ1621+BN1621*BQ1624-BM1621*BR1621-BO1621*BR1624</f>
        <v>91.190091707957265</v>
      </c>
      <c r="BW1621" s="9">
        <f t="shared" ref="BW1621" si="15499">(BL1621*BR1621+BM1621*BQ1621+BN1621*BR1624+BO1621*BQ1624)</f>
        <v>-14.872849119475267</v>
      </c>
      <c r="BX1621" s="2">
        <f t="shared" ref="BX1621" si="15500">BL1621*BS1621+BN1621*BS1624-BM1621*BT1621-BO1621*BT1624</f>
        <v>0</v>
      </c>
      <c r="BY1621" s="8">
        <f t="shared" ref="BY1621" si="15501">(BL1621*BT1621+BM1621*BS1621+BN1621*BT1624+BO1621*BS1624)</f>
        <v>-14.872849119475267</v>
      </c>
      <c r="CA1621" s="28">
        <f t="shared" ref="CA1621" si="15502">20*LOG(((1+$BR$9)/$BR$9)/((BV1621+BV1624)^2+(BW1621+BW1624)^2)^0.5)</f>
        <v>-49.156345488795523</v>
      </c>
      <c r="CC1621" s="114">
        <f t="shared" ref="CC1621" si="15503">((BV1621^2+BW1621^2)^0.5)/((BV1624^2+BW1624^2)^0.5)</f>
        <v>0.16311908089529853</v>
      </c>
      <c r="CD1621" s="13"/>
      <c r="CE1621" s="33"/>
      <c r="CF1621" s="33"/>
      <c r="CG1621" s="33"/>
      <c r="CH1621" s="33"/>
    </row>
    <row r="1622" spans="2:86" ht="18.600000000000001" customHeight="1" thickBot="1">
      <c r="D1622" s="3"/>
      <c r="G1622" s="4"/>
      <c r="I1622" s="3"/>
      <c r="L1622" s="4"/>
      <c r="N1622" s="3"/>
      <c r="Q1622" s="4"/>
      <c r="S1622" s="3"/>
      <c r="V1622" s="4"/>
      <c r="X1622" s="3"/>
      <c r="AA1622" s="4"/>
      <c r="AC1622" s="3"/>
      <c r="AF1622" s="4"/>
      <c r="AH1622" s="3"/>
      <c r="AK1622" s="4"/>
      <c r="AM1622" s="3"/>
      <c r="AP1622" s="4"/>
      <c r="AR1622" s="3"/>
      <c r="AU1622" s="4"/>
      <c r="AW1622" s="3"/>
      <c r="AZ1622" s="4"/>
      <c r="BB1622" s="3"/>
      <c r="BE1622" s="4"/>
      <c r="BG1622" s="3"/>
      <c r="BJ1622" s="4"/>
      <c r="BL1622" s="3"/>
      <c r="BO1622" s="4"/>
      <c r="BQ1622" s="16"/>
      <c r="BR1622" s="14"/>
      <c r="BS1622" s="14"/>
      <c r="BT1622" s="17"/>
      <c r="BV1622" s="3"/>
      <c r="BY1622" s="4"/>
      <c r="CC1622" s="115"/>
      <c r="CD1622" s="13"/>
      <c r="CE1622" s="33"/>
      <c r="CF1622" s="33"/>
      <c r="CG1622" s="33"/>
      <c r="CH1622" s="33"/>
    </row>
    <row r="1623" spans="2:86" ht="18.600000000000001" customHeight="1" thickBot="1">
      <c r="D1623" s="271" t="s">
        <v>141</v>
      </c>
      <c r="E1623" s="272"/>
      <c r="F1623" s="273" t="s">
        <v>142</v>
      </c>
      <c r="G1623" s="274"/>
      <c r="H1623" s="237"/>
      <c r="I1623" s="271" t="s">
        <v>143</v>
      </c>
      <c r="J1623" s="272"/>
      <c r="K1623" s="273" t="s">
        <v>144</v>
      </c>
      <c r="L1623" s="274"/>
      <c r="N1623" s="262" t="s">
        <v>145</v>
      </c>
      <c r="O1623" s="263"/>
      <c r="P1623" s="264" t="s">
        <v>146</v>
      </c>
      <c r="Q1623" s="265"/>
      <c r="S1623" s="271" t="s">
        <v>147</v>
      </c>
      <c r="T1623" s="272"/>
      <c r="U1623" s="273" t="s">
        <v>148</v>
      </c>
      <c r="V1623" s="274"/>
      <c r="W1623" s="20"/>
      <c r="X1623" s="262" t="s">
        <v>149</v>
      </c>
      <c r="Y1623" s="263"/>
      <c r="Z1623" s="264" t="s">
        <v>150</v>
      </c>
      <c r="AA1623" s="265"/>
      <c r="AB1623" s="20"/>
      <c r="AC1623" s="271" t="s">
        <v>151</v>
      </c>
      <c r="AD1623" s="272"/>
      <c r="AE1623" s="273" t="s">
        <v>152</v>
      </c>
      <c r="AF1623" s="274"/>
      <c r="AG1623" s="20"/>
      <c r="AH1623" s="262" t="s">
        <v>153</v>
      </c>
      <c r="AI1623" s="263"/>
      <c r="AJ1623" s="264" t="s">
        <v>154</v>
      </c>
      <c r="AK1623" s="265"/>
      <c r="AL1623" s="20"/>
      <c r="AM1623" s="271" t="s">
        <v>155</v>
      </c>
      <c r="AN1623" s="272"/>
      <c r="AO1623" s="273" t="s">
        <v>156</v>
      </c>
      <c r="AP1623" s="274"/>
      <c r="AR1623" s="262" t="s">
        <v>157</v>
      </c>
      <c r="AS1623" s="263"/>
      <c r="AT1623" s="264" t="s">
        <v>158</v>
      </c>
      <c r="AU1623" s="265"/>
      <c r="AV1623" s="41"/>
      <c r="AW1623" s="271" t="s">
        <v>159</v>
      </c>
      <c r="AX1623" s="272"/>
      <c r="AY1623" s="273" t="s">
        <v>160</v>
      </c>
      <c r="AZ1623" s="274"/>
      <c r="BA1623" s="20"/>
      <c r="BB1623" s="262" t="s">
        <v>161</v>
      </c>
      <c r="BC1623" s="263"/>
      <c r="BD1623" s="264" t="s">
        <v>162</v>
      </c>
      <c r="BE1623" s="265"/>
      <c r="BF1623" s="41"/>
      <c r="BG1623" s="271" t="s">
        <v>163</v>
      </c>
      <c r="BH1623" s="272"/>
      <c r="BI1623" s="273" t="s">
        <v>164</v>
      </c>
      <c r="BJ1623" s="274"/>
      <c r="BK1623" s="41"/>
      <c r="BL1623" s="262" t="s">
        <v>165</v>
      </c>
      <c r="BM1623" s="263"/>
      <c r="BN1623" s="264" t="s">
        <v>166</v>
      </c>
      <c r="BO1623" s="265"/>
      <c r="BP1623" s="41"/>
      <c r="BQ1623" s="271" t="s">
        <v>167</v>
      </c>
      <c r="BR1623" s="272"/>
      <c r="BS1623" s="273" t="s">
        <v>168</v>
      </c>
      <c r="BT1623" s="274"/>
      <c r="BU1623" s="20"/>
      <c r="BV1623" s="262" t="s">
        <v>169</v>
      </c>
      <c r="BW1623" s="263"/>
      <c r="BX1623" s="264" t="s">
        <v>170</v>
      </c>
      <c r="BY1623" s="265"/>
      <c r="CA1623" s="55" t="s">
        <v>35</v>
      </c>
      <c r="CC1623" s="116" t="s">
        <v>75</v>
      </c>
      <c r="CD1623" s="13"/>
      <c r="CE1623" s="33"/>
      <c r="CF1623" s="33"/>
      <c r="CG1623" s="33"/>
      <c r="CH1623" s="33"/>
    </row>
    <row r="1624" spans="2:86" ht="18.600000000000001" customHeight="1" thickTop="1" thickBot="1">
      <c r="D1624" s="1">
        <v>0</v>
      </c>
      <c r="E1624" s="9">
        <f t="shared" ref="E1624" si="15504">$E$9*$B1621</f>
        <v>5.4603520000000003</v>
      </c>
      <c r="F1624" s="2">
        <v>1</v>
      </c>
      <c r="G1624" s="8">
        <v>0</v>
      </c>
      <c r="I1624" s="1">
        <v>0</v>
      </c>
      <c r="J1624" s="9">
        <v>0</v>
      </c>
      <c r="K1624" s="2">
        <v>1</v>
      </c>
      <c r="L1624" s="8">
        <v>0</v>
      </c>
      <c r="N1624" s="1">
        <f t="shared" ref="N1624" si="15505">D1624*I1621+F1624*I1624-E1624*J1621-G1624*J1624</f>
        <v>0</v>
      </c>
      <c r="O1624" s="9">
        <f t="shared" ref="O1624" si="15506">(D1624*J1621+E1624*I1621+F1624*J1624+G1624*I1624)</f>
        <v>5.4603520000000003</v>
      </c>
      <c r="P1624" s="2">
        <f t="shared" ref="P1624" si="15507">D1624*K1621+F1624*K1624-E1624*L1621-G1624*L1624</f>
        <v>8.5911861290175295</v>
      </c>
      <c r="Q1624" s="8">
        <f t="shared" ref="Q1624" si="15508">(D1624*L1621+E1624*K1621+F1624*L1624+G1624*K1624)</f>
        <v>0</v>
      </c>
      <c r="S1624" s="1">
        <v>0</v>
      </c>
      <c r="T1624" s="9">
        <f t="shared" ref="T1624" si="15509">$T$9*$B1621</f>
        <v>7.0124319999999996</v>
      </c>
      <c r="U1624" s="2">
        <v>1</v>
      </c>
      <c r="V1624" s="8">
        <v>0</v>
      </c>
      <c r="X1624" s="1">
        <f t="shared" ref="X1624" si="15510">N1624*S1621+P1624*S1624-O1624*T1621-Q1624*T1624</f>
        <v>0</v>
      </c>
      <c r="Y1624" s="9">
        <f t="shared" ref="Y1624" si="15511">(N1624*T1621+O1624*S1621+P1624*T1624+Q1624*S1624)</f>
        <v>65.70546052907865</v>
      </c>
      <c r="Z1624" s="2">
        <f t="shared" ref="Z1624" si="15512">N1624*U1621+P1624*U1624-O1624*V1621-Q1624*V1624</f>
        <v>8.5911861290175295</v>
      </c>
      <c r="AA1624" s="8">
        <f t="shared" ref="AA1624" si="15513">(N1624*V1621+O1624*U1621+P1624*V1624+Q1624*U1624)</f>
        <v>0</v>
      </c>
      <c r="AB1624" s="20"/>
      <c r="AC1624" s="1">
        <v>0</v>
      </c>
      <c r="AD1624" s="9">
        <v>0</v>
      </c>
      <c r="AE1624" s="2">
        <v>1</v>
      </c>
      <c r="AF1624" s="8">
        <v>0</v>
      </c>
      <c r="AH1624" s="1">
        <f t="shared" ref="AH1624" si="15514">X1624*AC1621+Z1624*AC1624-Y1624*AD1621-AA1624*AD1624</f>
        <v>0</v>
      </c>
      <c r="AI1624" s="9">
        <f t="shared" ref="AI1624" si="15515">(X1624*AD1621+Y1624*AC1621+Z1624*AD1624+AA1624*AC1624)</f>
        <v>65.70546052907865</v>
      </c>
      <c r="AJ1624" s="2">
        <f t="shared" ref="AJ1624" si="15516">X1624*AE1621+Z1624*AE1624-Y1624*AF1621-AA1624*AF1624</f>
        <v>23.546800268136586</v>
      </c>
      <c r="AK1624" s="8">
        <f t="shared" ref="AK1624" si="15517">(X1624*AF1621+Y1624*AE1621+Z1624*AF1624+AA1624*AE1624)</f>
        <v>0</v>
      </c>
      <c r="AM1624" s="1">
        <v>0</v>
      </c>
      <c r="AN1624" s="9">
        <f t="shared" ref="AN1624" si="15518">$AN$9*$B1621</f>
        <v>5.928992</v>
      </c>
      <c r="AO1624" s="2">
        <v>1</v>
      </c>
      <c r="AP1624" s="8">
        <v>0</v>
      </c>
      <c r="AR1624" s="1">
        <f t="shared" ref="AR1624" si="15519">AH1624*AM1621+AJ1624*AM1624-AI1624*AN1621-AK1624*AN1624</f>
        <v>0</v>
      </c>
      <c r="AS1624" s="9">
        <f t="shared" ref="AS1624" si="15520">(AH1624*AN1621+AI1624*AM1621+AJ1624*AN1624+AK1624*AM1624)</f>
        <v>205.31425094445831</v>
      </c>
      <c r="AT1624" s="2">
        <f t="shared" ref="AT1624" si="15521">AH1624*AO1621+AJ1624*AO1624-AI1624*AP1621-AK1624*AP1624</f>
        <v>23.546800268136586</v>
      </c>
      <c r="AU1624" s="8">
        <f t="shared" ref="AU1624" si="15522">(AH1624*AP1621+AI1624*AO1621+AJ1624*AP1624+AK1624*AO1624)</f>
        <v>0</v>
      </c>
      <c r="AV1624" s="20"/>
      <c r="AW1624" s="1">
        <v>0</v>
      </c>
      <c r="AX1624" s="9">
        <v>0</v>
      </c>
      <c r="AY1624" s="2">
        <v>1</v>
      </c>
      <c r="AZ1624" s="8">
        <v>0</v>
      </c>
      <c r="BB1624" s="1">
        <f t="shared" ref="BB1624" si="15523">AR1624*AW1621+AT1624*AW1624-AS1624*AX1621-AU1624*AX1624</f>
        <v>0</v>
      </c>
      <c r="BC1624" s="9">
        <f t="shared" ref="BC1624" si="15524">(AR1624*AX1621+AS1624*AW1621+AT1624*AX1624+AU1624*AW1624)</f>
        <v>205.31425094445831</v>
      </c>
      <c r="BD1624" s="2">
        <f t="shared" ref="BD1624" si="15525">AR1624*AY1621+AT1624*AY1624-AS1624*AZ1621-AU1624*AZ1624</f>
        <v>91.188544381159147</v>
      </c>
      <c r="BE1624" s="8">
        <f t="shared" ref="BE1624" si="15526">(AR1624*AZ1621+AS1624*AY1621+AT1624*AZ1624+AU1624*AY1624)</f>
        <v>0</v>
      </c>
      <c r="BG1624" s="1">
        <v>0</v>
      </c>
      <c r="BH1624" s="9">
        <f t="shared" ref="BH1624" si="15527">$BH$9*$B1621</f>
        <v>3.8790399999999994</v>
      </c>
      <c r="BI1624" s="2">
        <v>1</v>
      </c>
      <c r="BJ1624" s="8">
        <v>0</v>
      </c>
      <c r="BK1624" s="20"/>
      <c r="BL1624" s="1">
        <f t="shared" ref="BL1624" si="15528">BB1624*BG1621+BD1624*BG1624-BC1624*BH1621-BE1624*BH1624</f>
        <v>0</v>
      </c>
      <c r="BM1624" s="9">
        <f t="shared" ref="BM1624" si="15529">(BB1624*BH1621+BC1624*BG1621+BD1624*BH1624+BE1624*BG1624)</f>
        <v>559.03826214074979</v>
      </c>
      <c r="BN1624" s="2">
        <f t="shared" ref="BN1624" si="15530">BB1624*BI1621+BD1624*BI1624-BC1624*BJ1621-BE1624*BJ1624</f>
        <v>91.188544381159147</v>
      </c>
      <c r="BO1624" s="8">
        <f t="shared" ref="BO1624" si="15531">(BB1624*BJ1621+BC1624*BI1621+BD1624*BJ1624+BE1624*BI1624)</f>
        <v>0</v>
      </c>
      <c r="BP1624" s="20"/>
      <c r="BQ1624" s="18">
        <f t="shared" ref="BQ1624:BQ1687" si="15532">1/$BR$9</f>
        <v>1</v>
      </c>
      <c r="BR1624" s="25">
        <v>0</v>
      </c>
      <c r="BS1624" s="19">
        <v>1</v>
      </c>
      <c r="BT1624" s="24">
        <v>0</v>
      </c>
      <c r="BV1624" s="1">
        <f t="shared" ref="BV1624" si="15533">BL1624*BQ1621+BN1624*BQ1624-BM1624*BR1621-BO1624*BR1624</f>
        <v>91.188544381159147</v>
      </c>
      <c r="BW1624" s="9">
        <f t="shared" ref="BW1624" si="15534">(BL1624*BR1621+BM1624*BQ1621+BN1624*BR1624+BO1624*BQ1624)</f>
        <v>559.03826214074979</v>
      </c>
      <c r="BX1624" s="2">
        <f t="shared" ref="BX1624" si="15535">BL1624*BS1621+BN1624*BS1624-BM1624*BT1621-BO1624*BT1624</f>
        <v>91.188544381159147</v>
      </c>
      <c r="BY1624" s="8">
        <f t="shared" ref="BY1624" si="15536">(BL1624*BT1621+BM1624*BS1621+BN1624*BT1624+BO1624*BS1624)</f>
        <v>0</v>
      </c>
      <c r="CA1624" s="56">
        <f t="shared" ref="CA1624" si="15537">(180/PI())*ATAN(-1*(BW1621+BW1624)/(BV1621+BV1624))</f>
        <v>-71.471272431770927</v>
      </c>
      <c r="CC1624" s="117">
        <f t="shared" ref="CC1624" si="15538">20*LOG(((1-(10^(CA1621/20)^2)*(1-((1-CC1621)/(1+CC1621))^2))^0.5))</f>
        <v>-2.5437090235999026E-5</v>
      </c>
      <c r="CD1624" s="13"/>
      <c r="CE1624" s="33"/>
      <c r="CF1624" s="33"/>
      <c r="CG1624" s="33"/>
      <c r="CH1624" s="33"/>
    </row>
    <row r="1625" spans="2:86" ht="18.600000000000001" customHeight="1"/>
    <row r="1626" spans="2:86" ht="18.600000000000001" customHeight="1" thickBot="1">
      <c r="E1626" s="6" t="s">
        <v>3</v>
      </c>
      <c r="J1626" s="6" t="s">
        <v>5</v>
      </c>
      <c r="O1626" s="6" t="s">
        <v>10</v>
      </c>
      <c r="T1626" s="6" t="s">
        <v>6</v>
      </c>
      <c r="Y1626" s="6" t="s">
        <v>11</v>
      </c>
      <c r="AD1626" s="6" t="s">
        <v>12</v>
      </c>
      <c r="AI1626" s="6" t="s">
        <v>13</v>
      </c>
      <c r="AN1626" s="6" t="s">
        <v>14</v>
      </c>
      <c r="AS1626" s="6" t="s">
        <v>15</v>
      </c>
      <c r="AX1626" s="6" t="s">
        <v>19</v>
      </c>
      <c r="BC1626" s="6" t="s">
        <v>17</v>
      </c>
      <c r="BH1626" s="6" t="s">
        <v>20</v>
      </c>
      <c r="BM1626" s="6" t="s">
        <v>18</v>
      </c>
      <c r="BQ1626" s="26" t="s">
        <v>16</v>
      </c>
      <c r="BR1626" s="26"/>
      <c r="BS1626" s="21"/>
      <c r="BT1626" s="21"/>
      <c r="BU1626" s="21"/>
      <c r="BV1626" s="21"/>
      <c r="BW1626" s="26" t="s">
        <v>21</v>
      </c>
      <c r="BX1626" s="21"/>
      <c r="BY1626" s="21"/>
    </row>
    <row r="1627" spans="2:86" ht="18.600000000000001" customHeight="1" thickBot="1">
      <c r="B1627" s="11"/>
      <c r="D1627" s="266" t="s">
        <v>113</v>
      </c>
      <c r="E1627" s="267"/>
      <c r="F1627" s="268" t="s">
        <v>114</v>
      </c>
      <c r="G1627" s="269"/>
      <c r="H1627" s="237"/>
      <c r="I1627" s="262" t="s">
        <v>0</v>
      </c>
      <c r="J1627" s="263"/>
      <c r="K1627" s="264" t="s">
        <v>1</v>
      </c>
      <c r="L1627" s="265"/>
      <c r="M1627" s="21"/>
      <c r="N1627" s="262" t="s">
        <v>115</v>
      </c>
      <c r="O1627" s="263"/>
      <c r="P1627" s="264" t="s">
        <v>116</v>
      </c>
      <c r="Q1627" s="265"/>
      <c r="R1627" s="21"/>
      <c r="S1627" s="266" t="s">
        <v>117</v>
      </c>
      <c r="T1627" s="267"/>
      <c r="U1627" s="268" t="s">
        <v>118</v>
      </c>
      <c r="V1627" s="269"/>
      <c r="W1627" s="20"/>
      <c r="X1627" s="262" t="s">
        <v>119</v>
      </c>
      <c r="Y1627" s="263"/>
      <c r="Z1627" s="264" t="s">
        <v>120</v>
      </c>
      <c r="AA1627" s="265"/>
      <c r="AB1627" s="20"/>
      <c r="AC1627" s="262" t="s">
        <v>121</v>
      </c>
      <c r="AD1627" s="263"/>
      <c r="AE1627" s="264" t="s">
        <v>7</v>
      </c>
      <c r="AF1627" s="265"/>
      <c r="AG1627" s="20"/>
      <c r="AH1627" s="262" t="s">
        <v>122</v>
      </c>
      <c r="AI1627" s="263"/>
      <c r="AJ1627" s="264" t="s">
        <v>123</v>
      </c>
      <c r="AK1627" s="265"/>
      <c r="AL1627" s="20"/>
      <c r="AM1627" s="266" t="s">
        <v>124</v>
      </c>
      <c r="AN1627" s="267"/>
      <c r="AO1627" s="268" t="s">
        <v>125</v>
      </c>
      <c r="AP1627" s="269"/>
      <c r="AQ1627" s="21"/>
      <c r="AR1627" s="262" t="s">
        <v>126</v>
      </c>
      <c r="AS1627" s="263"/>
      <c r="AT1627" s="264" t="s">
        <v>2</v>
      </c>
      <c r="AU1627" s="265"/>
      <c r="AV1627" s="41"/>
      <c r="AW1627" s="262" t="s">
        <v>127</v>
      </c>
      <c r="AX1627" s="263"/>
      <c r="AY1627" s="264" t="s">
        <v>128</v>
      </c>
      <c r="AZ1627" s="265"/>
      <c r="BA1627" s="20"/>
      <c r="BB1627" s="262" t="s">
        <v>129</v>
      </c>
      <c r="BC1627" s="263"/>
      <c r="BD1627" s="264" t="s">
        <v>130</v>
      </c>
      <c r="BE1627" s="265"/>
      <c r="BF1627" s="41"/>
      <c r="BG1627" s="266" t="s">
        <v>131</v>
      </c>
      <c r="BH1627" s="267"/>
      <c r="BI1627" s="268" t="s">
        <v>132</v>
      </c>
      <c r="BJ1627" s="269"/>
      <c r="BK1627" s="41"/>
      <c r="BL1627" s="262" t="s">
        <v>133</v>
      </c>
      <c r="BM1627" s="263"/>
      <c r="BN1627" s="264" t="s">
        <v>134</v>
      </c>
      <c r="BO1627" s="265"/>
      <c r="BP1627" s="41"/>
      <c r="BQ1627" s="262" t="s">
        <v>135</v>
      </c>
      <c r="BR1627" s="263"/>
      <c r="BS1627" s="264" t="s">
        <v>136</v>
      </c>
      <c r="BT1627" s="265"/>
      <c r="BU1627" s="20"/>
      <c r="BV1627" s="262" t="s">
        <v>137</v>
      </c>
      <c r="BW1627" s="263"/>
      <c r="BX1627" s="264" t="s">
        <v>138</v>
      </c>
      <c r="BY1627" s="265"/>
      <c r="CA1627" s="27" t="s">
        <v>8</v>
      </c>
      <c r="CC1627" s="113" t="s">
        <v>74</v>
      </c>
      <c r="CD1627" s="13"/>
      <c r="CE1627" s="33"/>
      <c r="CF1627" s="33"/>
      <c r="CG1627" s="33"/>
      <c r="CH1627" s="33"/>
    </row>
    <row r="1628" spans="2:86" ht="18.600000000000001" customHeight="1" thickTop="1" thickBot="1">
      <c r="B1628" s="37">
        <v>4.66</v>
      </c>
      <c r="D1628" s="1">
        <v>1</v>
      </c>
      <c r="E1628" s="7">
        <v>0</v>
      </c>
      <c r="F1628" s="2">
        <v>0</v>
      </c>
      <c r="G1628" s="8">
        <v>0</v>
      </c>
      <c r="I1628" s="1">
        <v>1</v>
      </c>
      <c r="J1628" s="9">
        <v>0</v>
      </c>
      <c r="K1628" s="2">
        <v>0</v>
      </c>
      <c r="L1628" s="8">
        <f t="shared" ref="L1628:L1691" si="15539">IF(0=(1-$J$9*$K$9*$B1628^2),10^18,$B1628*$K$9/(1-$J$9*$K$9*$B1628^2))</f>
        <v>-1.3813036482900565</v>
      </c>
      <c r="N1628" s="1">
        <f t="shared" ref="N1628" si="15540">D1628*I1628+F1628*I1631-E1628*J1628-G1628*J1631</f>
        <v>1</v>
      </c>
      <c r="O1628" s="9">
        <f t="shared" ref="O1628" si="15541">(D1628*J1628+E1628*I1628+F1628*J1631+G1628*I1631)</f>
        <v>0</v>
      </c>
      <c r="P1628" s="2">
        <f t="shared" ref="P1628" si="15542">D1628*K1628+F1628*K1631-E1628*L1628-G1628*L1631</f>
        <v>0</v>
      </c>
      <c r="Q1628" s="8">
        <f t="shared" ref="Q1628" si="15543">(D1628*L1628+E1628*K1628+F1628*L1631+G1628*K1631)</f>
        <v>-1.3813036482900565</v>
      </c>
      <c r="S1628" s="1">
        <v>1</v>
      </c>
      <c r="T1628" s="7">
        <v>0</v>
      </c>
      <c r="U1628" s="2">
        <v>0</v>
      </c>
      <c r="V1628" s="8">
        <v>0</v>
      </c>
      <c r="X1628" s="1">
        <f t="shared" ref="X1628" si="15544">N1628*S1628+P1628*S1631-O1628*T1628-Q1628*T1631</f>
        <v>10.728049189059153</v>
      </c>
      <c r="Y1628" s="9">
        <f t="shared" ref="Y1628" si="15545">(N1628*T1628+O1628*S1628+P1628*T1631+Q1628*S1631)</f>
        <v>0</v>
      </c>
      <c r="Z1628" s="2">
        <f t="shared" ref="Z1628" si="15546">N1628*U1628+P1628*U1631-O1628*V1628-Q1628*V1631</f>
        <v>0</v>
      </c>
      <c r="AA1628" s="8">
        <f t="shared" ref="AA1628" si="15547">(N1628*V1628+O1628*U1628+P1628*V1631+Q1628*U1631)</f>
        <v>-1.3813036482900565</v>
      </c>
      <c r="AB1628" s="20"/>
      <c r="AC1628" s="1">
        <v>1</v>
      </c>
      <c r="AD1628" s="9">
        <v>0</v>
      </c>
      <c r="AE1628" s="2">
        <v>0</v>
      </c>
      <c r="AF1628" s="8">
        <f t="shared" ref="AF1628:AF1691" si="15548">IF(0=(1-$AE$9*$AD$9*$B1628^2),10^18,$B1628*$AE$9/(1-$AE$9*$AD$9*$B1628^2))</f>
        <v>-0.22650765491210553</v>
      </c>
      <c r="AH1628" s="1">
        <f t="shared" ref="AH1628" si="15549">X1628*AC1628+Z1628*AC1631-Y1628*AD1628-AA1628*AD1631</f>
        <v>10.728049189059153</v>
      </c>
      <c r="AI1628" s="9">
        <f t="shared" ref="AI1628" si="15550">(X1628*AD1628+Y1628*AC1628+Z1628*AD1631+AA1628*AC1631)</f>
        <v>0</v>
      </c>
      <c r="AJ1628" s="2">
        <f t="shared" ref="AJ1628" si="15551">X1628*AE1628+Z1628*AE1631-Y1628*AF1628-AA1628*AF1631</f>
        <v>0</v>
      </c>
      <c r="AK1628" s="8">
        <f t="shared" ref="AK1628" si="15552">(X1628*AF1628+Y1628*AE1628+Z1628*AF1631+AA1628*AE1631)</f>
        <v>-3.8112889118855611</v>
      </c>
      <c r="AM1628" s="1">
        <v>1</v>
      </c>
      <c r="AN1628" s="7">
        <v>0</v>
      </c>
      <c r="AO1628" s="2">
        <v>0</v>
      </c>
      <c r="AP1628" s="8">
        <v>0</v>
      </c>
      <c r="AR1628" s="1">
        <f t="shared" ref="AR1628" si="15553">AH1628*AM1628+AJ1628*AM1631-AI1628*AN1628-AK1628*AN1631</f>
        <v>33.422551956749501</v>
      </c>
      <c r="AS1628" s="9">
        <f t="shared" ref="AS1628" si="15554">(AH1628*AN1628+AI1628*AM1628+AJ1628*AN1631+AK1628*AM1631)</f>
        <v>0</v>
      </c>
      <c r="AT1628" s="2">
        <f t="shared" ref="AT1628" si="15555">AH1628*AO1628+AJ1628*AO1631-AI1628*AP1628-AK1628*AP1631</f>
        <v>0</v>
      </c>
      <c r="AU1628" s="8">
        <f t="shared" ref="AU1628" si="15556">(AH1628*AP1628+AI1628*AO1628+AJ1628*AP1631+AK1628*AO1631)</f>
        <v>-3.8112889118855611</v>
      </c>
      <c r="AV1628" s="20"/>
      <c r="AW1628" s="1">
        <v>1</v>
      </c>
      <c r="AX1628" s="9">
        <v>0</v>
      </c>
      <c r="AY1628" s="2">
        <v>0</v>
      </c>
      <c r="AZ1628" s="8">
        <f t="shared" ref="AZ1628:AZ1691" si="15557">IF(0=(1-$AX$9*$AY$9*$B1628^2),10^18,$B1628*$AY$9/(1-$AX$9*$AY$9*$B1628^2))</f>
        <v>-0.32779206757798268</v>
      </c>
      <c r="BB1628" s="1">
        <f t="shared" ref="BB1628" si="15558">AR1628*AW1628+AT1628*AW1631-AS1628*AX1628-AU1628*AX1631</f>
        <v>33.422551956749501</v>
      </c>
      <c r="BC1628" s="9">
        <f t="shared" ref="BC1628" si="15559">(AR1628*AX1628+AS1628*AW1628+AT1628*AX1631+AU1628*AW1631)</f>
        <v>0</v>
      </c>
      <c r="BD1628" s="2">
        <f t="shared" ref="BD1628" si="15560">AR1628*AY1628+AT1628*AY1631-AS1628*AZ1628-AU1628*AZ1631</f>
        <v>0</v>
      </c>
      <c r="BE1628" s="8">
        <f t="shared" ref="BE1628" si="15561">(AR1628*AZ1628+AS1628*AY1628+AT1628*AZ1631+AU1628*AY1631)</f>
        <v>-14.76693632152103</v>
      </c>
      <c r="BG1628" s="1">
        <v>1</v>
      </c>
      <c r="BH1628" s="7">
        <v>0</v>
      </c>
      <c r="BI1628" s="2">
        <v>0</v>
      </c>
      <c r="BJ1628" s="8">
        <v>0</v>
      </c>
      <c r="BK1628" s="20"/>
      <c r="BL1628" s="1">
        <f t="shared" ref="BL1628" si="15562">BB1628*BG1628+BD1628*BG1631-BC1628*BH1628-BE1628*BH1631</f>
        <v>90.950991800678267</v>
      </c>
      <c r="BM1628" s="9">
        <f t="shared" ref="BM1628" si="15563">(BB1628*BH1628+BC1628*BG1628+BD1628*BH1631+BE1628*BG1631)</f>
        <v>0</v>
      </c>
      <c r="BN1628" s="2">
        <f t="shared" ref="BN1628" si="15564">BB1628*BI1628+BD1628*BI1631-BC1628*BJ1628-BE1628*BJ1631</f>
        <v>0</v>
      </c>
      <c r="BO1628" s="8">
        <f t="shared" ref="BO1628" si="15565">(BB1628*BJ1628+BC1628*BI1628+BD1628*BJ1631+BE1628*BI1631)</f>
        <v>-14.76693632152103</v>
      </c>
      <c r="BP1628" s="20"/>
      <c r="BQ1628" s="16">
        <v>1</v>
      </c>
      <c r="BR1628" s="23">
        <v>0</v>
      </c>
      <c r="BS1628" s="14">
        <v>0</v>
      </c>
      <c r="BT1628" s="22">
        <v>0</v>
      </c>
      <c r="BV1628" s="1">
        <f t="shared" ref="BV1628" si="15566">BL1628*BQ1628+BN1628*BQ1631-BM1628*BR1628-BO1628*BR1631</f>
        <v>90.950991800678267</v>
      </c>
      <c r="BW1628" s="9">
        <f t="shared" ref="BW1628" si="15567">(BL1628*BR1628+BM1628*BQ1628+BN1628*BR1631+BO1628*BQ1631)</f>
        <v>-14.76693632152103</v>
      </c>
      <c r="BX1628" s="2">
        <f t="shared" ref="BX1628" si="15568">BL1628*BS1628+BN1628*BS1631-BM1628*BT1628-BO1628*BT1631</f>
        <v>0</v>
      </c>
      <c r="BY1628" s="8">
        <f t="shared" ref="BY1628" si="15569">(BL1628*BT1628+BM1628*BS1628+BN1628*BT1631+BO1628*BS1631)</f>
        <v>-14.76693632152103</v>
      </c>
      <c r="CA1628" s="28">
        <f t="shared" ref="CA1628" si="15570">20*LOG(((1+$BR$9)/$BR$9)/((BV1628+BV1631)^2+(BW1628+BW1631)^2)^0.5)</f>
        <v>-49.170780477074878</v>
      </c>
      <c r="CC1628" s="114">
        <f t="shared" ref="CC1628" si="15571">((BV1628^2+BW1628^2)^0.5)/((BV1631^2+BW1631^2)^0.5)</f>
        <v>0.16238334458894549</v>
      </c>
      <c r="CD1628" s="13"/>
      <c r="CE1628" s="33"/>
      <c r="CF1628" s="33"/>
      <c r="CG1628" s="33"/>
      <c r="CH1628" s="33"/>
    </row>
    <row r="1629" spans="2:86" ht="18.600000000000001" customHeight="1" thickBot="1">
      <c r="D1629" s="3"/>
      <c r="G1629" s="4"/>
      <c r="I1629" s="3"/>
      <c r="L1629" s="4"/>
      <c r="N1629" s="3"/>
      <c r="Q1629" s="4"/>
      <c r="S1629" s="3"/>
      <c r="V1629" s="4"/>
      <c r="X1629" s="3"/>
      <c r="AA1629" s="4"/>
      <c r="AC1629" s="3"/>
      <c r="AF1629" s="4"/>
      <c r="AH1629" s="3"/>
      <c r="AK1629" s="4"/>
      <c r="AM1629" s="3"/>
      <c r="AP1629" s="4"/>
      <c r="AR1629" s="3"/>
      <c r="AU1629" s="4"/>
      <c r="AW1629" s="3"/>
      <c r="AZ1629" s="4"/>
      <c r="BB1629" s="3"/>
      <c r="BE1629" s="4"/>
      <c r="BG1629" s="3"/>
      <c r="BJ1629" s="4"/>
      <c r="BL1629" s="3"/>
      <c r="BO1629" s="4"/>
      <c r="BQ1629" s="16"/>
      <c r="BR1629" s="14"/>
      <c r="BS1629" s="14"/>
      <c r="BT1629" s="17"/>
      <c r="BV1629" s="3"/>
      <c r="BY1629" s="4"/>
      <c r="CC1629" s="115"/>
      <c r="CD1629" s="13"/>
      <c r="CE1629" s="33"/>
      <c r="CF1629" s="33"/>
      <c r="CG1629" s="33"/>
      <c r="CH1629" s="33"/>
    </row>
    <row r="1630" spans="2:86" ht="18.600000000000001" customHeight="1" thickBot="1">
      <c r="D1630" s="271" t="s">
        <v>141</v>
      </c>
      <c r="E1630" s="272"/>
      <c r="F1630" s="273" t="s">
        <v>142</v>
      </c>
      <c r="G1630" s="274"/>
      <c r="H1630" s="237"/>
      <c r="I1630" s="271" t="s">
        <v>143</v>
      </c>
      <c r="J1630" s="272"/>
      <c r="K1630" s="273" t="s">
        <v>144</v>
      </c>
      <c r="L1630" s="274"/>
      <c r="N1630" s="262" t="s">
        <v>145</v>
      </c>
      <c r="O1630" s="263"/>
      <c r="P1630" s="264" t="s">
        <v>146</v>
      </c>
      <c r="Q1630" s="265"/>
      <c r="S1630" s="271" t="s">
        <v>147</v>
      </c>
      <c r="T1630" s="272"/>
      <c r="U1630" s="273" t="s">
        <v>148</v>
      </c>
      <c r="V1630" s="274"/>
      <c r="W1630" s="20"/>
      <c r="X1630" s="262" t="s">
        <v>149</v>
      </c>
      <c r="Y1630" s="263"/>
      <c r="Z1630" s="264" t="s">
        <v>150</v>
      </c>
      <c r="AA1630" s="265"/>
      <c r="AB1630" s="20"/>
      <c r="AC1630" s="271" t="s">
        <v>151</v>
      </c>
      <c r="AD1630" s="272"/>
      <c r="AE1630" s="273" t="s">
        <v>152</v>
      </c>
      <c r="AF1630" s="274"/>
      <c r="AG1630" s="20"/>
      <c r="AH1630" s="262" t="s">
        <v>153</v>
      </c>
      <c r="AI1630" s="263"/>
      <c r="AJ1630" s="264" t="s">
        <v>154</v>
      </c>
      <c r="AK1630" s="265"/>
      <c r="AL1630" s="20"/>
      <c r="AM1630" s="271" t="s">
        <v>155</v>
      </c>
      <c r="AN1630" s="272"/>
      <c r="AO1630" s="273" t="s">
        <v>156</v>
      </c>
      <c r="AP1630" s="274"/>
      <c r="AR1630" s="262" t="s">
        <v>157</v>
      </c>
      <c r="AS1630" s="263"/>
      <c r="AT1630" s="264" t="s">
        <v>158</v>
      </c>
      <c r="AU1630" s="265"/>
      <c r="AV1630" s="41"/>
      <c r="AW1630" s="271" t="s">
        <v>159</v>
      </c>
      <c r="AX1630" s="272"/>
      <c r="AY1630" s="273" t="s">
        <v>160</v>
      </c>
      <c r="AZ1630" s="274"/>
      <c r="BA1630" s="20"/>
      <c r="BB1630" s="262" t="s">
        <v>161</v>
      </c>
      <c r="BC1630" s="263"/>
      <c r="BD1630" s="264" t="s">
        <v>162</v>
      </c>
      <c r="BE1630" s="265"/>
      <c r="BF1630" s="41"/>
      <c r="BG1630" s="271" t="s">
        <v>163</v>
      </c>
      <c r="BH1630" s="272"/>
      <c r="BI1630" s="273" t="s">
        <v>164</v>
      </c>
      <c r="BJ1630" s="274"/>
      <c r="BK1630" s="41"/>
      <c r="BL1630" s="262" t="s">
        <v>165</v>
      </c>
      <c r="BM1630" s="263"/>
      <c r="BN1630" s="264" t="s">
        <v>166</v>
      </c>
      <c r="BO1630" s="265"/>
      <c r="BP1630" s="41"/>
      <c r="BQ1630" s="271" t="s">
        <v>167</v>
      </c>
      <c r="BR1630" s="272"/>
      <c r="BS1630" s="273" t="s">
        <v>168</v>
      </c>
      <c r="BT1630" s="274"/>
      <c r="BU1630" s="20"/>
      <c r="BV1630" s="262" t="s">
        <v>169</v>
      </c>
      <c r="BW1630" s="263"/>
      <c r="BX1630" s="264" t="s">
        <v>170</v>
      </c>
      <c r="BY1630" s="265"/>
      <c r="CA1630" s="55" t="s">
        <v>35</v>
      </c>
      <c r="CC1630" s="116" t="s">
        <v>75</v>
      </c>
      <c r="CD1630" s="13"/>
      <c r="CE1630" s="33"/>
      <c r="CF1630" s="33"/>
      <c r="CG1630" s="33"/>
      <c r="CH1630" s="33"/>
    </row>
    <row r="1631" spans="2:86" ht="18.600000000000001" customHeight="1" thickTop="1" thickBot="1">
      <c r="D1631" s="1">
        <v>0</v>
      </c>
      <c r="E1631" s="9">
        <f t="shared" ref="E1631" si="15572">$E$9*$B1628</f>
        <v>5.4838880000000003</v>
      </c>
      <c r="F1631" s="2">
        <v>1</v>
      </c>
      <c r="G1631" s="8">
        <v>0</v>
      </c>
      <c r="I1631" s="1">
        <v>0</v>
      </c>
      <c r="J1631" s="9">
        <v>0</v>
      </c>
      <c r="K1631" s="2">
        <v>1</v>
      </c>
      <c r="L1631" s="8">
        <v>0</v>
      </c>
      <c r="N1631" s="1">
        <f t="shared" ref="N1631" si="15573">D1631*I1628+F1631*I1631-E1631*J1628-G1631*J1631</f>
        <v>0</v>
      </c>
      <c r="O1631" s="9">
        <f t="shared" ref="O1631" si="15574">(D1631*J1628+E1631*I1628+F1631*J1631+G1631*I1631)</f>
        <v>5.4838880000000003</v>
      </c>
      <c r="P1631" s="2">
        <f t="shared" ref="P1631" si="15575">D1631*K1628+F1631*K1631-E1631*L1628-G1631*L1631</f>
        <v>8.574914501214062</v>
      </c>
      <c r="Q1631" s="8">
        <f t="shared" ref="Q1631" si="15576">(D1631*L1628+E1631*K1628+F1631*L1631+G1631*K1631)</f>
        <v>0</v>
      </c>
      <c r="S1631" s="1">
        <v>0</v>
      </c>
      <c r="T1631" s="9">
        <f t="shared" ref="T1631" si="15577">$T$9*$B1628</f>
        <v>7.0426580000000003</v>
      </c>
      <c r="U1631" s="2">
        <v>1</v>
      </c>
      <c r="V1631" s="8">
        <v>0</v>
      </c>
      <c r="X1631" s="1">
        <f t="shared" ref="X1631" si="15578">N1631*S1628+P1631*S1631-O1631*T1628-Q1631*T1631</f>
        <v>0</v>
      </c>
      <c r="Y1631" s="9">
        <f t="shared" ref="Y1631" si="15579">(N1631*T1628+O1631*S1628+P1631*T1631+Q1631*S1631)</f>
        <v>65.87407821129122</v>
      </c>
      <c r="Z1631" s="2">
        <f t="shared" ref="Z1631" si="15580">N1631*U1628+P1631*U1631-O1631*V1628-Q1631*V1631</f>
        <v>8.574914501214062</v>
      </c>
      <c r="AA1631" s="8">
        <f t="shared" ref="AA1631" si="15581">(N1631*V1628+O1631*U1628+P1631*V1631+Q1631*U1631)</f>
        <v>0</v>
      </c>
      <c r="AB1631" s="20"/>
      <c r="AC1631" s="1">
        <v>0</v>
      </c>
      <c r="AD1631" s="9">
        <v>0</v>
      </c>
      <c r="AE1631" s="2">
        <v>1</v>
      </c>
      <c r="AF1631" s="8">
        <v>0</v>
      </c>
      <c r="AH1631" s="1">
        <f t="shared" ref="AH1631" si="15582">X1631*AC1628+Z1631*AC1631-Y1631*AD1628-AA1631*AD1631</f>
        <v>0</v>
      </c>
      <c r="AI1631" s="9">
        <f t="shared" ref="AI1631" si="15583">(X1631*AD1628+Y1631*AC1628+Z1631*AD1631+AA1631*AC1631)</f>
        <v>65.87407821129122</v>
      </c>
      <c r="AJ1631" s="2">
        <f t="shared" ref="AJ1631" si="15584">X1631*AE1628+Z1631*AE1631-Y1631*AF1628-AA1631*AF1631</f>
        <v>23.495897476350265</v>
      </c>
      <c r="AK1631" s="8">
        <f t="shared" ref="AK1631" si="15585">(X1631*AF1628+Y1631*AE1628+Z1631*AF1631+AA1631*AE1631)</f>
        <v>0</v>
      </c>
      <c r="AM1631" s="1">
        <v>0</v>
      </c>
      <c r="AN1631" s="9">
        <f t="shared" ref="AN1631" si="15586">$AN$9*$B1628</f>
        <v>5.9545480000000008</v>
      </c>
      <c r="AO1631" s="2">
        <v>1</v>
      </c>
      <c r="AP1631" s="8">
        <v>0</v>
      </c>
      <c r="AR1631" s="1">
        <f t="shared" ref="AR1631" si="15587">AH1631*AM1628+AJ1631*AM1631-AI1631*AN1628-AK1631*AN1631</f>
        <v>0</v>
      </c>
      <c r="AS1631" s="9">
        <f t="shared" ref="AS1631" si="15588">(AH1631*AN1628+AI1631*AM1628+AJ1631*AN1631+AK1631*AM1631)</f>
        <v>205.78152753729776</v>
      </c>
      <c r="AT1631" s="2">
        <f t="shared" ref="AT1631" si="15589">AH1631*AO1628+AJ1631*AO1631-AI1631*AP1628-AK1631*AP1631</f>
        <v>23.495897476350265</v>
      </c>
      <c r="AU1631" s="8">
        <f t="shared" ref="AU1631" si="15590">(AH1631*AP1628+AI1631*AO1628+AJ1631*AP1631+AK1631*AO1631)</f>
        <v>0</v>
      </c>
      <c r="AV1631" s="20"/>
      <c r="AW1631" s="1">
        <v>0</v>
      </c>
      <c r="AX1631" s="9">
        <v>0</v>
      </c>
      <c r="AY1631" s="2">
        <v>1</v>
      </c>
      <c r="AZ1631" s="8">
        <v>0</v>
      </c>
      <c r="BB1631" s="1">
        <f t="shared" ref="BB1631" si="15591">AR1631*AW1628+AT1631*AW1631-AS1631*AX1628-AU1631*AX1631</f>
        <v>0</v>
      </c>
      <c r="BC1631" s="9">
        <f t="shared" ref="BC1631" si="15592">(AR1631*AX1628+AS1631*AW1628+AT1631*AX1631+AU1631*AW1631)</f>
        <v>205.78152753729776</v>
      </c>
      <c r="BD1631" s="2">
        <f t="shared" ref="BD1631" si="15593">AR1631*AY1628+AT1631*AY1631-AS1631*AZ1628-AU1631*AZ1631</f>
        <v>90.949449857156679</v>
      </c>
      <c r="BE1631" s="8">
        <f t="shared" ref="BE1631" si="15594">(AR1631*AZ1628+AS1631*AY1628+AT1631*AZ1631+AU1631*AY1631)</f>
        <v>0</v>
      </c>
      <c r="BG1631" s="1">
        <v>0</v>
      </c>
      <c r="BH1631" s="9">
        <f t="shared" ref="BH1631" si="15595">$BH$9*$B1628</f>
        <v>3.8957600000000001</v>
      </c>
      <c r="BI1631" s="2">
        <v>1</v>
      </c>
      <c r="BJ1631" s="8">
        <v>0</v>
      </c>
      <c r="BK1631" s="20"/>
      <c r="BL1631" s="1">
        <f t="shared" ref="BL1631" si="15596">BB1631*BG1628+BD1631*BG1631-BC1631*BH1628-BE1631*BH1631</f>
        <v>0</v>
      </c>
      <c r="BM1631" s="9">
        <f t="shared" ref="BM1631" si="15597">(BB1631*BH1628+BC1631*BG1628+BD1631*BH1631+BE1631*BG1631)</f>
        <v>560.09875631281443</v>
      </c>
      <c r="BN1631" s="2">
        <f t="shared" ref="BN1631" si="15598">BB1631*BI1628+BD1631*BI1631-BC1631*BJ1628-BE1631*BJ1631</f>
        <v>90.949449857156679</v>
      </c>
      <c r="BO1631" s="8">
        <f t="shared" ref="BO1631" si="15599">(BB1631*BJ1628+BC1631*BI1628+BD1631*BJ1631+BE1631*BI1631)</f>
        <v>0</v>
      </c>
      <c r="BP1631" s="20"/>
      <c r="BQ1631" s="18">
        <f t="shared" ref="BQ1631:BQ1694" si="15600">1/$BR$9</f>
        <v>1</v>
      </c>
      <c r="BR1631" s="25">
        <v>0</v>
      </c>
      <c r="BS1631" s="19">
        <v>1</v>
      </c>
      <c r="BT1631" s="24">
        <v>0</v>
      </c>
      <c r="BV1631" s="1">
        <f t="shared" ref="BV1631" si="15601">BL1631*BQ1628+BN1631*BQ1631-BM1631*BR1628-BO1631*BR1631</f>
        <v>90.949449857156679</v>
      </c>
      <c r="BW1631" s="9">
        <f t="shared" ref="BW1631" si="15602">(BL1631*BR1628+BM1631*BQ1628+BN1631*BR1631+BO1631*BQ1631)</f>
        <v>560.09875631281443</v>
      </c>
      <c r="BX1631" s="2">
        <f t="shared" ref="BX1631" si="15603">BL1631*BS1628+BN1631*BS1631-BM1631*BT1628-BO1631*BT1631</f>
        <v>90.949449857156679</v>
      </c>
      <c r="BY1631" s="8">
        <f t="shared" ref="BY1631" si="15604">(BL1631*BT1628+BM1631*BS1628+BN1631*BT1631+BO1631*BS1631)</f>
        <v>0</v>
      </c>
      <c r="CA1631" s="56">
        <f t="shared" ref="CA1631" si="15605">(180/PI())*ATAN(-1*(BW1628+BW1631)/(BV1628+BV1631))</f>
        <v>-71.553405254074804</v>
      </c>
      <c r="CC1631" s="117">
        <f t="shared" ref="CC1631" si="15606">20*LOG(((1-(10^(CA1628/20)^2)*(1-((1-CC1628)/(1+CC1628))^2))^0.5))</f>
        <v>-2.5270291040739421E-5</v>
      </c>
      <c r="CD1631" s="13"/>
      <c r="CE1631" s="33"/>
      <c r="CF1631" s="33"/>
      <c r="CG1631" s="33"/>
      <c r="CH1631" s="33"/>
    </row>
    <row r="1632" spans="2:86" ht="18.600000000000001" customHeight="1"/>
    <row r="1633" spans="2:86" ht="18.600000000000001" customHeight="1" thickBot="1">
      <c r="E1633" s="6" t="s">
        <v>3</v>
      </c>
      <c r="J1633" s="6" t="s">
        <v>5</v>
      </c>
      <c r="O1633" s="6" t="s">
        <v>10</v>
      </c>
      <c r="T1633" s="6" t="s">
        <v>6</v>
      </c>
      <c r="Y1633" s="6" t="s">
        <v>11</v>
      </c>
      <c r="AD1633" s="6" t="s">
        <v>12</v>
      </c>
      <c r="AI1633" s="6" t="s">
        <v>13</v>
      </c>
      <c r="AN1633" s="6" t="s">
        <v>14</v>
      </c>
      <c r="AS1633" s="6" t="s">
        <v>15</v>
      </c>
      <c r="AX1633" s="6" t="s">
        <v>19</v>
      </c>
      <c r="BC1633" s="6" t="s">
        <v>17</v>
      </c>
      <c r="BH1633" s="6" t="s">
        <v>20</v>
      </c>
      <c r="BM1633" s="6" t="s">
        <v>18</v>
      </c>
      <c r="BQ1633" s="26" t="s">
        <v>16</v>
      </c>
      <c r="BR1633" s="26"/>
      <c r="BS1633" s="21"/>
      <c r="BT1633" s="21"/>
      <c r="BU1633" s="21"/>
      <c r="BV1633" s="21"/>
      <c r="BW1633" s="26" t="s">
        <v>21</v>
      </c>
      <c r="BX1633" s="21"/>
      <c r="BY1633" s="21"/>
    </row>
    <row r="1634" spans="2:86" ht="18.600000000000001" customHeight="1" thickBot="1">
      <c r="B1634" s="11"/>
      <c r="D1634" s="266" t="s">
        <v>113</v>
      </c>
      <c r="E1634" s="267"/>
      <c r="F1634" s="268" t="s">
        <v>114</v>
      </c>
      <c r="G1634" s="269"/>
      <c r="H1634" s="237"/>
      <c r="I1634" s="262" t="s">
        <v>0</v>
      </c>
      <c r="J1634" s="263"/>
      <c r="K1634" s="264" t="s">
        <v>1</v>
      </c>
      <c r="L1634" s="265"/>
      <c r="M1634" s="21"/>
      <c r="N1634" s="262" t="s">
        <v>115</v>
      </c>
      <c r="O1634" s="263"/>
      <c r="P1634" s="264" t="s">
        <v>116</v>
      </c>
      <c r="Q1634" s="265"/>
      <c r="R1634" s="21"/>
      <c r="S1634" s="266" t="s">
        <v>117</v>
      </c>
      <c r="T1634" s="267"/>
      <c r="U1634" s="268" t="s">
        <v>118</v>
      </c>
      <c r="V1634" s="269"/>
      <c r="W1634" s="20"/>
      <c r="X1634" s="262" t="s">
        <v>119</v>
      </c>
      <c r="Y1634" s="263"/>
      <c r="Z1634" s="264" t="s">
        <v>120</v>
      </c>
      <c r="AA1634" s="265"/>
      <c r="AB1634" s="20"/>
      <c r="AC1634" s="262" t="s">
        <v>121</v>
      </c>
      <c r="AD1634" s="263"/>
      <c r="AE1634" s="264" t="s">
        <v>7</v>
      </c>
      <c r="AF1634" s="265"/>
      <c r="AG1634" s="20"/>
      <c r="AH1634" s="262" t="s">
        <v>122</v>
      </c>
      <c r="AI1634" s="263"/>
      <c r="AJ1634" s="264" t="s">
        <v>123</v>
      </c>
      <c r="AK1634" s="265"/>
      <c r="AL1634" s="20"/>
      <c r="AM1634" s="266" t="s">
        <v>124</v>
      </c>
      <c r="AN1634" s="267"/>
      <c r="AO1634" s="268" t="s">
        <v>125</v>
      </c>
      <c r="AP1634" s="269"/>
      <c r="AQ1634" s="21"/>
      <c r="AR1634" s="262" t="s">
        <v>126</v>
      </c>
      <c r="AS1634" s="263"/>
      <c r="AT1634" s="264" t="s">
        <v>2</v>
      </c>
      <c r="AU1634" s="265"/>
      <c r="AV1634" s="41"/>
      <c r="AW1634" s="262" t="s">
        <v>127</v>
      </c>
      <c r="AX1634" s="263"/>
      <c r="AY1634" s="264" t="s">
        <v>128</v>
      </c>
      <c r="AZ1634" s="265"/>
      <c r="BA1634" s="20"/>
      <c r="BB1634" s="262" t="s">
        <v>129</v>
      </c>
      <c r="BC1634" s="263"/>
      <c r="BD1634" s="264" t="s">
        <v>130</v>
      </c>
      <c r="BE1634" s="265"/>
      <c r="BF1634" s="41"/>
      <c r="BG1634" s="266" t="s">
        <v>131</v>
      </c>
      <c r="BH1634" s="267"/>
      <c r="BI1634" s="268" t="s">
        <v>132</v>
      </c>
      <c r="BJ1634" s="269"/>
      <c r="BK1634" s="41"/>
      <c r="BL1634" s="262" t="s">
        <v>133</v>
      </c>
      <c r="BM1634" s="263"/>
      <c r="BN1634" s="264" t="s">
        <v>134</v>
      </c>
      <c r="BO1634" s="265"/>
      <c r="BP1634" s="41"/>
      <c r="BQ1634" s="262" t="s">
        <v>135</v>
      </c>
      <c r="BR1634" s="263"/>
      <c r="BS1634" s="264" t="s">
        <v>136</v>
      </c>
      <c r="BT1634" s="265"/>
      <c r="BU1634" s="20"/>
      <c r="BV1634" s="262" t="s">
        <v>137</v>
      </c>
      <c r="BW1634" s="263"/>
      <c r="BX1634" s="264" t="s">
        <v>138</v>
      </c>
      <c r="BY1634" s="265"/>
      <c r="CA1634" s="27" t="s">
        <v>8</v>
      </c>
      <c r="CC1634" s="113" t="s">
        <v>74</v>
      </c>
      <c r="CD1634" s="13"/>
      <c r="CE1634" s="33"/>
      <c r="CF1634" s="33"/>
      <c r="CG1634" s="33"/>
      <c r="CH1634" s="33"/>
    </row>
    <row r="1635" spans="2:86" ht="18.600000000000001" customHeight="1" thickTop="1" thickBot="1">
      <c r="B1635" s="37">
        <v>4.68</v>
      </c>
      <c r="D1635" s="1">
        <v>1</v>
      </c>
      <c r="E1635" s="7">
        <v>0</v>
      </c>
      <c r="F1635" s="2">
        <v>0</v>
      </c>
      <c r="G1635" s="8">
        <v>0</v>
      </c>
      <c r="I1635" s="1">
        <v>1</v>
      </c>
      <c r="J1635" s="9">
        <v>0</v>
      </c>
      <c r="K1635" s="2">
        <v>0</v>
      </c>
      <c r="L1635" s="8">
        <f t="shared" ref="L1635:L1698" si="15607">IF(0=(1-$J$9*$K$9*$B1635^2),10^18,$B1635*$K$9/(1-$J$9*$K$9*$B1635^2))</f>
        <v>-1.3724963461523714</v>
      </c>
      <c r="N1635" s="1">
        <f t="shared" ref="N1635" si="15608">D1635*I1635+F1635*I1638-E1635*J1635-G1635*J1638</f>
        <v>1</v>
      </c>
      <c r="O1635" s="9">
        <f t="shared" ref="O1635" si="15609">(D1635*J1635+E1635*I1635+F1635*J1638+G1635*I1638)</f>
        <v>0</v>
      </c>
      <c r="P1635" s="2">
        <f t="shared" ref="P1635" si="15610">D1635*K1635+F1635*K1638-E1635*L1635-G1635*L1638</f>
        <v>0</v>
      </c>
      <c r="Q1635" s="8">
        <f t="shared" ref="Q1635" si="15611">(D1635*L1635+E1635*K1635+F1635*L1638+G1635*K1638)</f>
        <v>-1.3724963461523714</v>
      </c>
      <c r="S1635" s="1">
        <v>1</v>
      </c>
      <c r="T1635" s="7">
        <v>0</v>
      </c>
      <c r="U1635" s="2">
        <v>0</v>
      </c>
      <c r="V1635" s="8">
        <v>0</v>
      </c>
      <c r="X1635" s="1">
        <f t="shared" ref="X1635" si="15612">N1635*S1635+P1635*S1638-O1635*T1635-Q1635*T1638</f>
        <v>10.707507446759569</v>
      </c>
      <c r="Y1635" s="9">
        <f t="shared" ref="Y1635" si="15613">(N1635*T1635+O1635*S1635+P1635*T1638+Q1635*S1638)</f>
        <v>0</v>
      </c>
      <c r="Z1635" s="2">
        <f t="shared" ref="Z1635" si="15614">N1635*U1635+P1635*U1638-O1635*V1635-Q1635*V1638</f>
        <v>0</v>
      </c>
      <c r="AA1635" s="8">
        <f t="shared" ref="AA1635" si="15615">(N1635*V1635+O1635*U1635+P1635*V1638+Q1635*U1638)</f>
        <v>-1.3724963461523714</v>
      </c>
      <c r="AB1635" s="20"/>
      <c r="AC1635" s="1">
        <v>1</v>
      </c>
      <c r="AD1635" s="9">
        <v>0</v>
      </c>
      <c r="AE1635" s="2">
        <v>0</v>
      </c>
      <c r="AF1635" s="8">
        <f t="shared" ref="AF1635:AF1698" si="15616">IF(0=(1-$AE$9*$AD$9*$B1635^2),10^18,$B1635*$AE$9/(1-$AE$9*$AD$9*$B1635^2))</f>
        <v>-0.22541060567933421</v>
      </c>
      <c r="AH1635" s="1">
        <f t="shared" ref="AH1635" si="15617">X1635*AC1635+Z1635*AC1638-Y1635*AD1635-AA1635*AD1638</f>
        <v>10.707507446759569</v>
      </c>
      <c r="AI1635" s="9">
        <f t="shared" ref="AI1635" si="15618">(X1635*AD1635+Y1635*AC1635+Z1635*AD1638+AA1635*AC1638)</f>
        <v>0</v>
      </c>
      <c r="AJ1635" s="2">
        <f t="shared" ref="AJ1635" si="15619">X1635*AE1635+Z1635*AE1638-Y1635*AF1635-AA1635*AF1638</f>
        <v>0</v>
      </c>
      <c r="AK1635" s="8">
        <f t="shared" ref="AK1635" si="15620">(X1635*AF1635+Y1635*AE1635+Z1635*AF1638+AA1635*AE1638)</f>
        <v>-3.7860820850424277</v>
      </c>
      <c r="AM1635" s="1">
        <v>1</v>
      </c>
      <c r="AN1635" s="7">
        <v>0</v>
      </c>
      <c r="AO1635" s="2">
        <v>0</v>
      </c>
      <c r="AP1635" s="8">
        <v>0</v>
      </c>
      <c r="AR1635" s="1">
        <f t="shared" ref="AR1635" si="15621">AH1635*AM1635+AJ1635*AM1638-AI1635*AN1635-AK1635*AN1638</f>
        <v>33.348672067850131</v>
      </c>
      <c r="AS1635" s="9">
        <f t="shared" ref="AS1635" si="15622">(AH1635*AN1635+AI1635*AM1635+AJ1635*AN1638+AK1635*AM1638)</f>
        <v>0</v>
      </c>
      <c r="AT1635" s="2">
        <f t="shared" ref="AT1635" si="15623">AH1635*AO1635+AJ1635*AO1638-AI1635*AP1635-AK1635*AP1638</f>
        <v>0</v>
      </c>
      <c r="AU1635" s="8">
        <f t="shared" ref="AU1635" si="15624">(AH1635*AP1635+AI1635*AO1635+AJ1635*AP1638+AK1635*AO1638)</f>
        <v>-3.7860820850424277</v>
      </c>
      <c r="AV1635" s="20"/>
      <c r="AW1635" s="1">
        <v>1</v>
      </c>
      <c r="AX1635" s="9">
        <v>0</v>
      </c>
      <c r="AY1635" s="2">
        <v>0</v>
      </c>
      <c r="AZ1635" s="8">
        <f t="shared" ref="AZ1635:AZ1698" si="15625">IF(0=(1-$AX$9*$AY$9*$B1635^2),10^18,$B1635*$AY$9/(1-$AX$9*$AY$9*$B1635^2))</f>
        <v>-0.32614718518439167</v>
      </c>
      <c r="BB1635" s="1">
        <f t="shared" ref="BB1635" si="15626">AR1635*AW1635+AT1635*AW1638-AS1635*AX1635-AU1635*AX1638</f>
        <v>33.348672067850131</v>
      </c>
      <c r="BC1635" s="9">
        <f t="shared" ref="BC1635" si="15627">(AR1635*AX1635+AS1635*AW1635+AT1635*AX1638+AU1635*AW1638)</f>
        <v>0</v>
      </c>
      <c r="BD1635" s="2">
        <f t="shared" ref="BD1635" si="15628">AR1635*AY1635+AT1635*AY1638-AS1635*AZ1635-AU1635*AZ1638</f>
        <v>0</v>
      </c>
      <c r="BE1635" s="8">
        <f t="shared" ref="BE1635" si="15629">(AR1635*AZ1635+AS1635*AY1635+AT1635*AZ1638+AU1635*AY1638)</f>
        <v>-14.662657609609095</v>
      </c>
      <c r="BG1635" s="1">
        <v>1</v>
      </c>
      <c r="BH1635" s="7">
        <v>0</v>
      </c>
      <c r="BI1635" s="2">
        <v>0</v>
      </c>
      <c r="BJ1635" s="8">
        <v>0</v>
      </c>
      <c r="BK1635" s="20"/>
      <c r="BL1635" s="1">
        <f t="shared" ref="BL1635" si="15630">BB1635*BG1635+BD1635*BG1638-BC1635*BH1635-BE1635*BH1638</f>
        <v>90.716026712293512</v>
      </c>
      <c r="BM1635" s="9">
        <f t="shared" ref="BM1635" si="15631">(BB1635*BH1635+BC1635*BG1635+BD1635*BH1638+BE1635*BG1638)</f>
        <v>0</v>
      </c>
      <c r="BN1635" s="2">
        <f t="shared" ref="BN1635" si="15632">BB1635*BI1635+BD1635*BI1638-BC1635*BJ1635-BE1635*BJ1638</f>
        <v>0</v>
      </c>
      <c r="BO1635" s="8">
        <f t="shared" ref="BO1635" si="15633">(BB1635*BJ1635+BC1635*BI1635+BD1635*BJ1638+BE1635*BI1638)</f>
        <v>-14.662657609609095</v>
      </c>
      <c r="BP1635" s="20"/>
      <c r="BQ1635" s="16">
        <v>1</v>
      </c>
      <c r="BR1635" s="23">
        <v>0</v>
      </c>
      <c r="BS1635" s="14">
        <v>0</v>
      </c>
      <c r="BT1635" s="22">
        <v>0</v>
      </c>
      <c r="BV1635" s="1">
        <f t="shared" ref="BV1635" si="15634">BL1635*BQ1635+BN1635*BQ1638-BM1635*BR1635-BO1635*BR1638</f>
        <v>90.716026712293512</v>
      </c>
      <c r="BW1635" s="9">
        <f t="shared" ref="BW1635" si="15635">(BL1635*BR1635+BM1635*BQ1635+BN1635*BR1638+BO1635*BQ1638)</f>
        <v>-14.662657609609095</v>
      </c>
      <c r="BX1635" s="2">
        <f t="shared" ref="BX1635" si="15636">BL1635*BS1635+BN1635*BS1638-BM1635*BT1635-BO1635*BT1638</f>
        <v>0</v>
      </c>
      <c r="BY1635" s="8">
        <f t="shared" ref="BY1635" si="15637">(BL1635*BT1635+BM1635*BS1635+BN1635*BT1638+BO1635*BS1638)</f>
        <v>-14.662657609609095</v>
      </c>
      <c r="CA1635" s="28">
        <f t="shared" ref="CA1635" si="15638">20*LOG(((1+$BR$9)/$BR$9)/((BV1635+BV1638)^2+(BW1635+BW1638)^2)^0.5)</f>
        <v>-49.185393260574131</v>
      </c>
      <c r="CC1635" s="114">
        <f t="shared" ref="CC1635" si="15639">((BV1635^2+BW1635^2)^0.5)/((BV1638^2+BW1638^2)^0.5)</f>
        <v>0.16165437529496018</v>
      </c>
      <c r="CD1635" s="13"/>
      <c r="CE1635" s="33"/>
      <c r="CF1635" s="33"/>
      <c r="CG1635" s="33"/>
      <c r="CH1635" s="33"/>
    </row>
    <row r="1636" spans="2:86" ht="18.600000000000001" customHeight="1" thickBot="1">
      <c r="D1636" s="3"/>
      <c r="G1636" s="4"/>
      <c r="I1636" s="3"/>
      <c r="L1636" s="4"/>
      <c r="N1636" s="3"/>
      <c r="Q1636" s="4"/>
      <c r="S1636" s="3"/>
      <c r="V1636" s="4"/>
      <c r="X1636" s="3"/>
      <c r="AA1636" s="4"/>
      <c r="AC1636" s="3"/>
      <c r="AF1636" s="4"/>
      <c r="AH1636" s="3"/>
      <c r="AK1636" s="4"/>
      <c r="AM1636" s="3"/>
      <c r="AP1636" s="4"/>
      <c r="AR1636" s="3"/>
      <c r="AU1636" s="4"/>
      <c r="AW1636" s="3"/>
      <c r="AZ1636" s="4"/>
      <c r="BB1636" s="3"/>
      <c r="BE1636" s="4"/>
      <c r="BG1636" s="3"/>
      <c r="BJ1636" s="4"/>
      <c r="BL1636" s="3"/>
      <c r="BO1636" s="4"/>
      <c r="BQ1636" s="16"/>
      <c r="BR1636" s="14"/>
      <c r="BS1636" s="14"/>
      <c r="BT1636" s="17"/>
      <c r="BV1636" s="3"/>
      <c r="BY1636" s="4"/>
      <c r="CC1636" s="115"/>
      <c r="CD1636" s="13"/>
      <c r="CE1636" s="33"/>
      <c r="CF1636" s="33"/>
      <c r="CG1636" s="33"/>
      <c r="CH1636" s="33"/>
    </row>
    <row r="1637" spans="2:86" ht="18.600000000000001" customHeight="1" thickBot="1">
      <c r="D1637" s="271" t="s">
        <v>141</v>
      </c>
      <c r="E1637" s="272"/>
      <c r="F1637" s="273" t="s">
        <v>142</v>
      </c>
      <c r="G1637" s="274"/>
      <c r="H1637" s="237"/>
      <c r="I1637" s="271" t="s">
        <v>143</v>
      </c>
      <c r="J1637" s="272"/>
      <c r="K1637" s="273" t="s">
        <v>144</v>
      </c>
      <c r="L1637" s="274"/>
      <c r="N1637" s="262" t="s">
        <v>145</v>
      </c>
      <c r="O1637" s="263"/>
      <c r="P1637" s="264" t="s">
        <v>146</v>
      </c>
      <c r="Q1637" s="265"/>
      <c r="S1637" s="271" t="s">
        <v>147</v>
      </c>
      <c r="T1637" s="272"/>
      <c r="U1637" s="273" t="s">
        <v>148</v>
      </c>
      <c r="V1637" s="274"/>
      <c r="W1637" s="20"/>
      <c r="X1637" s="262" t="s">
        <v>149</v>
      </c>
      <c r="Y1637" s="263"/>
      <c r="Z1637" s="264" t="s">
        <v>150</v>
      </c>
      <c r="AA1637" s="265"/>
      <c r="AB1637" s="20"/>
      <c r="AC1637" s="271" t="s">
        <v>151</v>
      </c>
      <c r="AD1637" s="272"/>
      <c r="AE1637" s="273" t="s">
        <v>152</v>
      </c>
      <c r="AF1637" s="274"/>
      <c r="AG1637" s="20"/>
      <c r="AH1637" s="262" t="s">
        <v>153</v>
      </c>
      <c r="AI1637" s="263"/>
      <c r="AJ1637" s="264" t="s">
        <v>154</v>
      </c>
      <c r="AK1637" s="265"/>
      <c r="AL1637" s="20"/>
      <c r="AM1637" s="271" t="s">
        <v>155</v>
      </c>
      <c r="AN1637" s="272"/>
      <c r="AO1637" s="273" t="s">
        <v>156</v>
      </c>
      <c r="AP1637" s="274"/>
      <c r="AR1637" s="262" t="s">
        <v>157</v>
      </c>
      <c r="AS1637" s="263"/>
      <c r="AT1637" s="264" t="s">
        <v>158</v>
      </c>
      <c r="AU1637" s="265"/>
      <c r="AV1637" s="41"/>
      <c r="AW1637" s="271" t="s">
        <v>159</v>
      </c>
      <c r="AX1637" s="272"/>
      <c r="AY1637" s="273" t="s">
        <v>160</v>
      </c>
      <c r="AZ1637" s="274"/>
      <c r="BA1637" s="20"/>
      <c r="BB1637" s="262" t="s">
        <v>161</v>
      </c>
      <c r="BC1637" s="263"/>
      <c r="BD1637" s="264" t="s">
        <v>162</v>
      </c>
      <c r="BE1637" s="265"/>
      <c r="BF1637" s="41"/>
      <c r="BG1637" s="271" t="s">
        <v>163</v>
      </c>
      <c r="BH1637" s="272"/>
      <c r="BI1637" s="273" t="s">
        <v>164</v>
      </c>
      <c r="BJ1637" s="274"/>
      <c r="BK1637" s="41"/>
      <c r="BL1637" s="262" t="s">
        <v>165</v>
      </c>
      <c r="BM1637" s="263"/>
      <c r="BN1637" s="264" t="s">
        <v>166</v>
      </c>
      <c r="BO1637" s="265"/>
      <c r="BP1637" s="41"/>
      <c r="BQ1637" s="271" t="s">
        <v>167</v>
      </c>
      <c r="BR1637" s="272"/>
      <c r="BS1637" s="273" t="s">
        <v>168</v>
      </c>
      <c r="BT1637" s="274"/>
      <c r="BU1637" s="20"/>
      <c r="BV1637" s="262" t="s">
        <v>169</v>
      </c>
      <c r="BW1637" s="263"/>
      <c r="BX1637" s="264" t="s">
        <v>170</v>
      </c>
      <c r="BY1637" s="265"/>
      <c r="CA1637" s="55" t="s">
        <v>35</v>
      </c>
      <c r="CC1637" s="116" t="s">
        <v>75</v>
      </c>
      <c r="CD1637" s="13"/>
      <c r="CE1637" s="33"/>
      <c r="CF1637" s="33"/>
      <c r="CG1637" s="33"/>
      <c r="CH1637" s="33"/>
    </row>
    <row r="1638" spans="2:86" ht="18.600000000000001" customHeight="1" thickTop="1" thickBot="1">
      <c r="D1638" s="1">
        <v>0</v>
      </c>
      <c r="E1638" s="9">
        <f t="shared" ref="E1638" si="15640">$E$9*$B1635</f>
        <v>5.5074240000000003</v>
      </c>
      <c r="F1638" s="2">
        <v>1</v>
      </c>
      <c r="G1638" s="8">
        <v>0</v>
      </c>
      <c r="I1638" s="1">
        <v>0</v>
      </c>
      <c r="J1638" s="9">
        <v>0</v>
      </c>
      <c r="K1638" s="2">
        <v>1</v>
      </c>
      <c r="L1638" s="8">
        <v>0</v>
      </c>
      <c r="N1638" s="1">
        <f t="shared" ref="N1638" si="15641">D1638*I1635+F1638*I1638-E1638*J1635-G1638*J1638</f>
        <v>0</v>
      </c>
      <c r="O1638" s="9">
        <f t="shared" ref="O1638" si="15642">(D1638*J1635+E1638*I1635+F1638*J1638+G1638*I1638)</f>
        <v>5.5074240000000003</v>
      </c>
      <c r="P1638" s="2">
        <f t="shared" ref="P1638" si="15643">D1638*K1635+F1638*K1638-E1638*L1635-G1638*L1638</f>
        <v>8.5589193167118793</v>
      </c>
      <c r="Q1638" s="8">
        <f t="shared" ref="Q1638" si="15644">(D1638*L1635+E1638*K1635+F1638*L1638+G1638*K1638)</f>
        <v>0</v>
      </c>
      <c r="S1638" s="1">
        <v>0</v>
      </c>
      <c r="T1638" s="9">
        <f t="shared" ref="T1638" si="15645">$T$9*$B1635</f>
        <v>7.0728840000000002</v>
      </c>
      <c r="U1638" s="2">
        <v>1</v>
      </c>
      <c r="V1638" s="8">
        <v>0</v>
      </c>
      <c r="X1638" s="1">
        <f t="shared" ref="X1638" si="15646">N1638*S1635+P1638*S1638-O1638*T1635-Q1638*T1638</f>
        <v>0</v>
      </c>
      <c r="Y1638" s="9">
        <f t="shared" ref="Y1638" si="15647">(N1638*T1635+O1638*S1635+P1638*T1638+Q1638*S1638)</f>
        <v>66.04366749246239</v>
      </c>
      <c r="Z1638" s="2">
        <f t="shared" ref="Z1638" si="15648">N1638*U1635+P1638*U1638-O1638*V1635-Q1638*V1638</f>
        <v>8.5589193167118793</v>
      </c>
      <c r="AA1638" s="8">
        <f t="shared" ref="AA1638" si="15649">(N1638*V1635+O1638*U1635+P1638*V1638+Q1638*U1638)</f>
        <v>0</v>
      </c>
      <c r="AB1638" s="20"/>
      <c r="AC1638" s="1">
        <v>0</v>
      </c>
      <c r="AD1638" s="9">
        <v>0</v>
      </c>
      <c r="AE1638" s="2">
        <v>1</v>
      </c>
      <c r="AF1638" s="8">
        <v>0</v>
      </c>
      <c r="AH1638" s="1">
        <f t="shared" ref="AH1638" si="15650">X1638*AC1635+Z1638*AC1638-Y1638*AD1635-AA1638*AD1638</f>
        <v>0</v>
      </c>
      <c r="AI1638" s="9">
        <f t="shared" ref="AI1638" si="15651">(X1638*AD1635+Y1638*AC1635+Z1638*AD1638+AA1638*AC1638)</f>
        <v>66.04366749246239</v>
      </c>
      <c r="AJ1638" s="2">
        <f t="shared" ref="AJ1638" si="15652">X1638*AE1635+Z1638*AE1638-Y1638*AF1635-AA1638*AF1638</f>
        <v>23.445862407472383</v>
      </c>
      <c r="AK1638" s="8">
        <f t="shared" ref="AK1638" si="15653">(X1638*AF1635+Y1638*AE1635+Z1638*AF1638+AA1638*AE1638)</f>
        <v>0</v>
      </c>
      <c r="AM1638" s="1">
        <v>0</v>
      </c>
      <c r="AN1638" s="9">
        <f t="shared" ref="AN1638" si="15654">$AN$9*$B1635</f>
        <v>5.9801039999999999</v>
      </c>
      <c r="AO1638" s="2">
        <v>1</v>
      </c>
      <c r="AP1638" s="8">
        <v>0</v>
      </c>
      <c r="AR1638" s="1">
        <f t="shared" ref="AR1638" si="15655">AH1638*AM1635+AJ1638*AM1638-AI1638*AN1635-AK1638*AN1638</f>
        <v>0</v>
      </c>
      <c r="AS1638" s="9">
        <f t="shared" ref="AS1638" si="15656">(AH1638*AN1635+AI1638*AM1635+AJ1638*AN1638+AK1638*AM1638)</f>
        <v>206.2523630588376</v>
      </c>
      <c r="AT1638" s="2">
        <f t="shared" ref="AT1638" si="15657">AH1638*AO1635+AJ1638*AO1638-AI1638*AP1635-AK1638*AP1638</f>
        <v>23.445862407472383</v>
      </c>
      <c r="AU1638" s="8">
        <f t="shared" ref="AU1638" si="15658">(AH1638*AP1635+AI1638*AO1635+AJ1638*AP1638+AK1638*AO1638)</f>
        <v>0</v>
      </c>
      <c r="AV1638" s="20"/>
      <c r="AW1638" s="1">
        <v>0</v>
      </c>
      <c r="AX1638" s="9">
        <v>0</v>
      </c>
      <c r="AY1638" s="2">
        <v>1</v>
      </c>
      <c r="AZ1638" s="8">
        <v>0</v>
      </c>
      <c r="BB1638" s="1">
        <f t="shared" ref="BB1638" si="15659">AR1638*AW1635+AT1638*AW1638-AS1638*AX1635-AU1638*AX1638</f>
        <v>0</v>
      </c>
      <c r="BC1638" s="9">
        <f t="shared" ref="BC1638" si="15660">(AR1638*AX1635+AS1638*AW1635+AT1638*AX1638+AU1638*AW1638)</f>
        <v>206.2523630588376</v>
      </c>
      <c r="BD1638" s="2">
        <f t="shared" ref="BD1638" si="15661">AR1638*AY1635+AT1638*AY1638-AS1638*AZ1635-AU1638*AZ1638</f>
        <v>90.714490056741482</v>
      </c>
      <c r="BE1638" s="8">
        <f t="shared" ref="BE1638" si="15662">(AR1638*AZ1635+AS1638*AY1635+AT1638*AZ1638+AU1638*AY1638)</f>
        <v>0</v>
      </c>
      <c r="BG1638" s="1">
        <v>0</v>
      </c>
      <c r="BH1638" s="9">
        <f t="shared" ref="BH1638" si="15663">$BH$9*$B1635</f>
        <v>3.9124799999999995</v>
      </c>
      <c r="BI1638" s="2">
        <v>1</v>
      </c>
      <c r="BJ1638" s="8">
        <v>0</v>
      </c>
      <c r="BK1638" s="20"/>
      <c r="BL1638" s="1">
        <f t="shared" ref="BL1638" si="15664">BB1638*BG1635+BD1638*BG1638-BC1638*BH1635-BE1638*BH1638</f>
        <v>0</v>
      </c>
      <c r="BM1638" s="9">
        <f t="shared" ref="BM1638" si="15665">(BB1638*BH1635+BC1638*BG1635+BD1638*BH1638+BE1638*BG1638)</f>
        <v>561.1709911160375</v>
      </c>
      <c r="BN1638" s="2">
        <f t="shared" ref="BN1638" si="15666">BB1638*BI1635+BD1638*BI1638-BC1638*BJ1635-BE1638*BJ1638</f>
        <v>90.714490056741482</v>
      </c>
      <c r="BO1638" s="8">
        <f t="shared" ref="BO1638" si="15667">(BB1638*BJ1635+BC1638*BI1635+BD1638*BJ1638+BE1638*BI1638)</f>
        <v>0</v>
      </c>
      <c r="BP1638" s="20"/>
      <c r="BQ1638" s="18">
        <f t="shared" ref="BQ1638:BQ1701" si="15668">1/$BR$9</f>
        <v>1</v>
      </c>
      <c r="BR1638" s="25">
        <v>0</v>
      </c>
      <c r="BS1638" s="19">
        <v>1</v>
      </c>
      <c r="BT1638" s="24">
        <v>0</v>
      </c>
      <c r="BV1638" s="1">
        <f t="shared" ref="BV1638" si="15669">BL1638*BQ1635+BN1638*BQ1638-BM1638*BR1635-BO1638*BR1638</f>
        <v>90.714490056741482</v>
      </c>
      <c r="BW1638" s="9">
        <f t="shared" ref="BW1638" si="15670">(BL1638*BR1635+BM1638*BQ1635+BN1638*BR1638+BO1638*BQ1638)</f>
        <v>561.1709911160375</v>
      </c>
      <c r="BX1638" s="2">
        <f t="shared" ref="BX1638" si="15671">BL1638*BS1635+BN1638*BS1638-BM1638*BT1635-BO1638*BT1638</f>
        <v>90.714490056741482</v>
      </c>
      <c r="BY1638" s="8">
        <f t="shared" ref="BY1638" si="15672">(BL1638*BT1635+BM1638*BS1635+BN1638*BT1638+BO1638*BS1638)</f>
        <v>0</v>
      </c>
      <c r="CA1638" s="56">
        <f t="shared" ref="CA1638" si="15673">(180/PI())*ATAN(-1*(BW1635+BW1638)/(BV1635+BV1638))</f>
        <v>-71.63480151280389</v>
      </c>
      <c r="CC1638" s="117">
        <f t="shared" ref="CC1638" si="15674">20*LOG(((1-(10^(CA1635/20)^2)*(1-((1-CC1635)/(1+CC1635))^2))^0.5))</f>
        <v>-2.5103821045958936E-5</v>
      </c>
      <c r="CD1638" s="13"/>
      <c r="CE1638" s="33"/>
      <c r="CF1638" s="33"/>
      <c r="CG1638" s="33"/>
      <c r="CH1638" s="33"/>
    </row>
    <row r="1639" spans="2:86" ht="18.600000000000001" customHeight="1"/>
    <row r="1640" spans="2:86" ht="18.600000000000001" customHeight="1" thickBot="1">
      <c r="E1640" s="6" t="s">
        <v>3</v>
      </c>
      <c r="J1640" s="6" t="s">
        <v>5</v>
      </c>
      <c r="O1640" s="6" t="s">
        <v>10</v>
      </c>
      <c r="T1640" s="6" t="s">
        <v>6</v>
      </c>
      <c r="Y1640" s="6" t="s">
        <v>11</v>
      </c>
      <c r="AD1640" s="6" t="s">
        <v>12</v>
      </c>
      <c r="AI1640" s="6" t="s">
        <v>13</v>
      </c>
      <c r="AN1640" s="6" t="s">
        <v>14</v>
      </c>
      <c r="AS1640" s="6" t="s">
        <v>15</v>
      </c>
      <c r="AX1640" s="6" t="s">
        <v>19</v>
      </c>
      <c r="BC1640" s="6" t="s">
        <v>17</v>
      </c>
      <c r="BH1640" s="6" t="s">
        <v>20</v>
      </c>
      <c r="BM1640" s="6" t="s">
        <v>18</v>
      </c>
      <c r="BQ1640" s="26" t="s">
        <v>16</v>
      </c>
      <c r="BR1640" s="26"/>
      <c r="BS1640" s="21"/>
      <c r="BT1640" s="21"/>
      <c r="BU1640" s="21"/>
      <c r="BV1640" s="21"/>
      <c r="BW1640" s="26" t="s">
        <v>21</v>
      </c>
      <c r="BX1640" s="21"/>
      <c r="BY1640" s="21"/>
    </row>
    <row r="1641" spans="2:86" ht="18.600000000000001" customHeight="1" thickBot="1">
      <c r="B1641" s="11"/>
      <c r="D1641" s="266" t="s">
        <v>113</v>
      </c>
      <c r="E1641" s="267"/>
      <c r="F1641" s="268" t="s">
        <v>114</v>
      </c>
      <c r="G1641" s="269"/>
      <c r="H1641" s="237"/>
      <c r="I1641" s="262" t="s">
        <v>0</v>
      </c>
      <c r="J1641" s="263"/>
      <c r="K1641" s="264" t="s">
        <v>1</v>
      </c>
      <c r="L1641" s="265"/>
      <c r="M1641" s="21"/>
      <c r="N1641" s="262" t="s">
        <v>115</v>
      </c>
      <c r="O1641" s="263"/>
      <c r="P1641" s="264" t="s">
        <v>116</v>
      </c>
      <c r="Q1641" s="265"/>
      <c r="R1641" s="21"/>
      <c r="S1641" s="266" t="s">
        <v>117</v>
      </c>
      <c r="T1641" s="267"/>
      <c r="U1641" s="268" t="s">
        <v>118</v>
      </c>
      <c r="V1641" s="269"/>
      <c r="W1641" s="20"/>
      <c r="X1641" s="262" t="s">
        <v>119</v>
      </c>
      <c r="Y1641" s="263"/>
      <c r="Z1641" s="264" t="s">
        <v>120</v>
      </c>
      <c r="AA1641" s="265"/>
      <c r="AB1641" s="20"/>
      <c r="AC1641" s="262" t="s">
        <v>121</v>
      </c>
      <c r="AD1641" s="263"/>
      <c r="AE1641" s="264" t="s">
        <v>7</v>
      </c>
      <c r="AF1641" s="265"/>
      <c r="AG1641" s="20"/>
      <c r="AH1641" s="262" t="s">
        <v>122</v>
      </c>
      <c r="AI1641" s="263"/>
      <c r="AJ1641" s="264" t="s">
        <v>123</v>
      </c>
      <c r="AK1641" s="265"/>
      <c r="AL1641" s="20"/>
      <c r="AM1641" s="266" t="s">
        <v>124</v>
      </c>
      <c r="AN1641" s="267"/>
      <c r="AO1641" s="268" t="s">
        <v>125</v>
      </c>
      <c r="AP1641" s="269"/>
      <c r="AQ1641" s="21"/>
      <c r="AR1641" s="262" t="s">
        <v>126</v>
      </c>
      <c r="AS1641" s="263"/>
      <c r="AT1641" s="264" t="s">
        <v>2</v>
      </c>
      <c r="AU1641" s="265"/>
      <c r="AV1641" s="41"/>
      <c r="AW1641" s="262" t="s">
        <v>127</v>
      </c>
      <c r="AX1641" s="263"/>
      <c r="AY1641" s="264" t="s">
        <v>128</v>
      </c>
      <c r="AZ1641" s="265"/>
      <c r="BA1641" s="20"/>
      <c r="BB1641" s="262" t="s">
        <v>129</v>
      </c>
      <c r="BC1641" s="263"/>
      <c r="BD1641" s="264" t="s">
        <v>130</v>
      </c>
      <c r="BE1641" s="265"/>
      <c r="BF1641" s="41"/>
      <c r="BG1641" s="266" t="s">
        <v>131</v>
      </c>
      <c r="BH1641" s="267"/>
      <c r="BI1641" s="268" t="s">
        <v>132</v>
      </c>
      <c r="BJ1641" s="269"/>
      <c r="BK1641" s="41"/>
      <c r="BL1641" s="262" t="s">
        <v>133</v>
      </c>
      <c r="BM1641" s="263"/>
      <c r="BN1641" s="264" t="s">
        <v>134</v>
      </c>
      <c r="BO1641" s="265"/>
      <c r="BP1641" s="41"/>
      <c r="BQ1641" s="262" t="s">
        <v>135</v>
      </c>
      <c r="BR1641" s="263"/>
      <c r="BS1641" s="264" t="s">
        <v>136</v>
      </c>
      <c r="BT1641" s="265"/>
      <c r="BU1641" s="20"/>
      <c r="BV1641" s="262" t="s">
        <v>137</v>
      </c>
      <c r="BW1641" s="263"/>
      <c r="BX1641" s="264" t="s">
        <v>138</v>
      </c>
      <c r="BY1641" s="265"/>
      <c r="CA1641" s="27" t="s">
        <v>8</v>
      </c>
      <c r="CC1641" s="113" t="s">
        <v>74</v>
      </c>
      <c r="CD1641" s="13"/>
      <c r="CE1641" s="33"/>
      <c r="CF1641" s="33"/>
      <c r="CG1641" s="33"/>
      <c r="CH1641" s="33"/>
    </row>
    <row r="1642" spans="2:86" ht="18.600000000000001" customHeight="1" thickTop="1" thickBot="1">
      <c r="B1642" s="37">
        <v>4.7</v>
      </c>
      <c r="D1642" s="1">
        <v>1</v>
      </c>
      <c r="E1642" s="7">
        <v>0</v>
      </c>
      <c r="F1642" s="2">
        <v>0</v>
      </c>
      <c r="G1642" s="8">
        <v>0</v>
      </c>
      <c r="I1642" s="1">
        <v>1</v>
      </c>
      <c r="J1642" s="9">
        <v>0</v>
      </c>
      <c r="K1642" s="2">
        <v>0</v>
      </c>
      <c r="L1642" s="8">
        <f t="shared" ref="L1642:L1705" si="15675">IF(0=(1-$J$9*$K$9*$B1642^2),10^18,$B1642*$K$9/(1-$J$9*$K$9*$B1642^2))</f>
        <v>-1.3638127954249311</v>
      </c>
      <c r="N1642" s="1">
        <f t="shared" ref="N1642" si="15676">D1642*I1642+F1642*I1645-E1642*J1642-G1642*J1645</f>
        <v>1</v>
      </c>
      <c r="O1642" s="9">
        <f t="shared" ref="O1642" si="15677">(D1642*J1642+E1642*I1642+F1642*J1645+G1642*I1645)</f>
        <v>0</v>
      </c>
      <c r="P1642" s="2">
        <f t="shared" ref="P1642" si="15678">D1642*K1642+F1642*K1645-E1642*L1642-G1642*L1645</f>
        <v>0</v>
      </c>
      <c r="Q1642" s="8">
        <f t="shared" ref="Q1642" si="15679">(D1642*L1642+E1642*K1642+F1642*L1645+G1642*K1645)</f>
        <v>-1.3638127954249311</v>
      </c>
      <c r="S1642" s="1">
        <v>1</v>
      </c>
      <c r="T1642" s="7">
        <v>0</v>
      </c>
      <c r="U1642" s="2">
        <v>0</v>
      </c>
      <c r="V1642" s="8">
        <v>0</v>
      </c>
      <c r="X1642" s="1">
        <f t="shared" ref="X1642" si="15680">N1642*S1642+P1642*S1645-O1642*T1642-Q1642*T1645</f>
        <v>10.687312305310783</v>
      </c>
      <c r="Y1642" s="9">
        <f t="shared" ref="Y1642" si="15681">(N1642*T1642+O1642*S1642+P1642*T1645+Q1642*S1645)</f>
        <v>0</v>
      </c>
      <c r="Z1642" s="2">
        <f t="shared" ref="Z1642" si="15682">N1642*U1642+P1642*U1645-O1642*V1642-Q1642*V1645</f>
        <v>0</v>
      </c>
      <c r="AA1642" s="8">
        <f t="shared" ref="AA1642" si="15683">(N1642*V1642+O1642*U1642+P1642*V1645+Q1642*U1645)</f>
        <v>-1.3638127954249311</v>
      </c>
      <c r="AB1642" s="20"/>
      <c r="AC1642" s="1">
        <v>1</v>
      </c>
      <c r="AD1642" s="9">
        <v>0</v>
      </c>
      <c r="AE1642" s="2">
        <v>0</v>
      </c>
      <c r="AF1642" s="8">
        <f t="shared" ref="AF1642:AF1705" si="15684">IF(0=(1-$AE$9*$AD$9*$B1642^2),10^18,$B1642*$AE$9/(1-$AE$9*$AD$9*$B1642^2))</f>
        <v>-0.22432467441760146</v>
      </c>
      <c r="AH1642" s="1">
        <f t="shared" ref="AH1642" si="15685">X1642*AC1642+Z1642*AC1645-Y1642*AD1642-AA1642*AD1645</f>
        <v>10.687312305310783</v>
      </c>
      <c r="AI1642" s="9">
        <f t="shared" ref="AI1642" si="15686">(X1642*AD1642+Y1642*AC1642+Z1642*AD1645+AA1642*AC1645)</f>
        <v>0</v>
      </c>
      <c r="AJ1642" s="2">
        <f t="shared" ref="AJ1642" si="15687">X1642*AE1642+Z1642*AE1645-Y1642*AF1642-AA1642*AF1645</f>
        <v>0</v>
      </c>
      <c r="AK1642" s="8">
        <f t="shared" ref="AK1642" si="15688">(X1642*AF1642+Y1642*AE1642+Z1642*AF1645+AA1642*AE1645)</f>
        <v>-3.7612406487129983</v>
      </c>
      <c r="AM1642" s="1">
        <v>1</v>
      </c>
      <c r="AN1642" s="7">
        <v>0</v>
      </c>
      <c r="AO1642" s="2">
        <v>0</v>
      </c>
      <c r="AP1642" s="8">
        <v>0</v>
      </c>
      <c r="AR1642" s="1">
        <f t="shared" ref="AR1642" si="15689">AH1642*AM1642+AJ1642*AM1645-AI1642*AN1642-AK1642*AN1645</f>
        <v>33.276044819660491</v>
      </c>
      <c r="AS1642" s="9">
        <f t="shared" ref="AS1642" si="15690">(AH1642*AN1642+AI1642*AM1642+AJ1642*AN1645+AK1642*AM1645)</f>
        <v>0</v>
      </c>
      <c r="AT1642" s="2">
        <f t="shared" ref="AT1642" si="15691">AH1642*AO1642+AJ1642*AO1645-AI1642*AP1642-AK1642*AP1645</f>
        <v>0</v>
      </c>
      <c r="AU1642" s="8">
        <f t="shared" ref="AU1642" si="15692">(AH1642*AP1642+AI1642*AO1642+AJ1642*AP1645+AK1642*AO1645)</f>
        <v>-3.7612406487129983</v>
      </c>
      <c r="AV1642" s="20"/>
      <c r="AW1642" s="1">
        <v>1</v>
      </c>
      <c r="AX1642" s="9">
        <v>0</v>
      </c>
      <c r="AY1642" s="2">
        <v>0</v>
      </c>
      <c r="AZ1642" s="8">
        <f t="shared" ref="AZ1642:AZ1705" si="15693">IF(0=(1-$AX$9*$AY$9*$B1642^2),10^18,$B1642*$AY$9/(1-$AX$9*$AY$9*$B1642^2))</f>
        <v>-0.32451975387241427</v>
      </c>
      <c r="BB1642" s="1">
        <f t="shared" ref="BB1642" si="15694">AR1642*AW1642+AT1642*AW1645-AS1642*AX1642-AU1642*AX1645</f>
        <v>33.276044819660491</v>
      </c>
      <c r="BC1642" s="9">
        <f t="shared" ref="BC1642" si="15695">(AR1642*AX1642+AS1642*AW1642+AT1642*AX1645+AU1642*AW1645)</f>
        <v>0</v>
      </c>
      <c r="BD1642" s="2">
        <f t="shared" ref="BD1642" si="15696">AR1642*AY1642+AT1642*AY1645-AS1642*AZ1642-AU1642*AZ1645</f>
        <v>0</v>
      </c>
      <c r="BE1642" s="8">
        <f t="shared" ref="BE1642" si="15697">(AR1642*AZ1642+AS1642*AY1642+AT1642*AZ1645+AU1642*AY1645)</f>
        <v>-14.559974523436647</v>
      </c>
      <c r="BG1642" s="1">
        <v>1</v>
      </c>
      <c r="BH1642" s="7">
        <v>0</v>
      </c>
      <c r="BI1642" s="2">
        <v>0</v>
      </c>
      <c r="BJ1642" s="8">
        <v>0</v>
      </c>
      <c r="BK1642" s="20"/>
      <c r="BL1642" s="1">
        <f t="shared" ref="BL1642" si="15698">BB1642*BG1642+BD1642*BG1645-BC1642*BH1642-BE1642*BH1645</f>
        <v>90.485096717147769</v>
      </c>
      <c r="BM1642" s="9">
        <f t="shared" ref="BM1642" si="15699">(BB1642*BH1642+BC1642*BG1642+BD1642*BH1645+BE1642*BG1645)</f>
        <v>0</v>
      </c>
      <c r="BN1642" s="2">
        <f t="shared" ref="BN1642" si="15700">BB1642*BI1642+BD1642*BI1645-BC1642*BJ1642-BE1642*BJ1645</f>
        <v>0</v>
      </c>
      <c r="BO1642" s="8">
        <f t="shared" ref="BO1642" si="15701">(BB1642*BJ1642+BC1642*BI1642+BD1642*BJ1645+BE1642*BI1645)</f>
        <v>-14.559974523436647</v>
      </c>
      <c r="BP1642" s="20"/>
      <c r="BQ1642" s="16">
        <v>1</v>
      </c>
      <c r="BR1642" s="23">
        <v>0</v>
      </c>
      <c r="BS1642" s="14">
        <v>0</v>
      </c>
      <c r="BT1642" s="22">
        <v>0</v>
      </c>
      <c r="BV1642" s="1">
        <f t="shared" ref="BV1642" si="15702">BL1642*BQ1642+BN1642*BQ1645-BM1642*BR1642-BO1642*BR1645</f>
        <v>90.485096717147769</v>
      </c>
      <c r="BW1642" s="9">
        <f t="shared" ref="BW1642" si="15703">(BL1642*BR1642+BM1642*BQ1642+BN1642*BR1645+BO1642*BQ1645)</f>
        <v>-14.559974523436647</v>
      </c>
      <c r="BX1642" s="2">
        <f t="shared" ref="BX1642" si="15704">BL1642*BS1642+BN1642*BS1645-BM1642*BT1642-BO1642*BT1645</f>
        <v>0</v>
      </c>
      <c r="BY1642" s="8">
        <f t="shared" ref="BY1642" si="15705">(BL1642*BT1642+BM1642*BS1642+BN1642*BT1645+BO1642*BS1645)</f>
        <v>-14.559974523436647</v>
      </c>
      <c r="CA1642" s="28">
        <f t="shared" ref="CA1642" si="15706">20*LOG(((1+$BR$9)/$BR$9)/((BV1642+BV1645)^2+(BW1642+BW1645)^2)^0.5)</f>
        <v>-49.200178357509188</v>
      </c>
      <c r="CC1642" s="114">
        <f t="shared" ref="CC1642" si="15707">((BV1642^2+BW1642^2)^0.5)/((BV1645^2+BW1645^2)^0.5)</f>
        <v>0.16093207798877363</v>
      </c>
      <c r="CD1642" s="13"/>
      <c r="CE1642" s="33"/>
      <c r="CF1642" s="33"/>
      <c r="CG1642" s="33"/>
      <c r="CH1642" s="33"/>
    </row>
    <row r="1643" spans="2:86" ht="18.600000000000001" customHeight="1" thickBot="1">
      <c r="D1643" s="3"/>
      <c r="G1643" s="4"/>
      <c r="I1643" s="3"/>
      <c r="L1643" s="4"/>
      <c r="N1643" s="3"/>
      <c r="Q1643" s="4"/>
      <c r="S1643" s="3"/>
      <c r="V1643" s="4"/>
      <c r="X1643" s="3"/>
      <c r="AA1643" s="4"/>
      <c r="AC1643" s="3"/>
      <c r="AF1643" s="4"/>
      <c r="AH1643" s="3"/>
      <c r="AK1643" s="4"/>
      <c r="AM1643" s="3"/>
      <c r="AP1643" s="4"/>
      <c r="AR1643" s="3"/>
      <c r="AU1643" s="4"/>
      <c r="AW1643" s="3"/>
      <c r="AZ1643" s="4"/>
      <c r="BB1643" s="3"/>
      <c r="BE1643" s="4"/>
      <c r="BG1643" s="3"/>
      <c r="BJ1643" s="4"/>
      <c r="BL1643" s="3"/>
      <c r="BO1643" s="4"/>
      <c r="BQ1643" s="16"/>
      <c r="BR1643" s="14"/>
      <c r="BS1643" s="14"/>
      <c r="BT1643" s="17"/>
      <c r="BV1643" s="3"/>
      <c r="BY1643" s="4"/>
      <c r="CC1643" s="115"/>
      <c r="CD1643" s="13"/>
      <c r="CE1643" s="33"/>
      <c r="CF1643" s="33"/>
      <c r="CG1643" s="33"/>
      <c r="CH1643" s="33"/>
    </row>
    <row r="1644" spans="2:86" ht="18.600000000000001" customHeight="1" thickBot="1">
      <c r="D1644" s="271" t="s">
        <v>141</v>
      </c>
      <c r="E1644" s="272"/>
      <c r="F1644" s="273" t="s">
        <v>142</v>
      </c>
      <c r="G1644" s="274"/>
      <c r="H1644" s="237"/>
      <c r="I1644" s="271" t="s">
        <v>143</v>
      </c>
      <c r="J1644" s="272"/>
      <c r="K1644" s="273" t="s">
        <v>144</v>
      </c>
      <c r="L1644" s="274"/>
      <c r="N1644" s="262" t="s">
        <v>145</v>
      </c>
      <c r="O1644" s="263"/>
      <c r="P1644" s="264" t="s">
        <v>146</v>
      </c>
      <c r="Q1644" s="265"/>
      <c r="S1644" s="271" t="s">
        <v>147</v>
      </c>
      <c r="T1644" s="272"/>
      <c r="U1644" s="273" t="s">
        <v>148</v>
      </c>
      <c r="V1644" s="274"/>
      <c r="W1644" s="20"/>
      <c r="X1644" s="262" t="s">
        <v>149</v>
      </c>
      <c r="Y1644" s="263"/>
      <c r="Z1644" s="264" t="s">
        <v>150</v>
      </c>
      <c r="AA1644" s="265"/>
      <c r="AB1644" s="20"/>
      <c r="AC1644" s="271" t="s">
        <v>151</v>
      </c>
      <c r="AD1644" s="272"/>
      <c r="AE1644" s="273" t="s">
        <v>152</v>
      </c>
      <c r="AF1644" s="274"/>
      <c r="AG1644" s="20"/>
      <c r="AH1644" s="262" t="s">
        <v>153</v>
      </c>
      <c r="AI1644" s="263"/>
      <c r="AJ1644" s="264" t="s">
        <v>154</v>
      </c>
      <c r="AK1644" s="265"/>
      <c r="AL1644" s="20"/>
      <c r="AM1644" s="271" t="s">
        <v>155</v>
      </c>
      <c r="AN1644" s="272"/>
      <c r="AO1644" s="273" t="s">
        <v>156</v>
      </c>
      <c r="AP1644" s="274"/>
      <c r="AR1644" s="262" t="s">
        <v>157</v>
      </c>
      <c r="AS1644" s="263"/>
      <c r="AT1644" s="264" t="s">
        <v>158</v>
      </c>
      <c r="AU1644" s="265"/>
      <c r="AV1644" s="41"/>
      <c r="AW1644" s="271" t="s">
        <v>159</v>
      </c>
      <c r="AX1644" s="272"/>
      <c r="AY1644" s="273" t="s">
        <v>160</v>
      </c>
      <c r="AZ1644" s="274"/>
      <c r="BA1644" s="20"/>
      <c r="BB1644" s="262" t="s">
        <v>161</v>
      </c>
      <c r="BC1644" s="263"/>
      <c r="BD1644" s="264" t="s">
        <v>162</v>
      </c>
      <c r="BE1644" s="265"/>
      <c r="BF1644" s="41"/>
      <c r="BG1644" s="271" t="s">
        <v>163</v>
      </c>
      <c r="BH1644" s="272"/>
      <c r="BI1644" s="273" t="s">
        <v>164</v>
      </c>
      <c r="BJ1644" s="274"/>
      <c r="BK1644" s="41"/>
      <c r="BL1644" s="262" t="s">
        <v>165</v>
      </c>
      <c r="BM1644" s="263"/>
      <c r="BN1644" s="264" t="s">
        <v>166</v>
      </c>
      <c r="BO1644" s="265"/>
      <c r="BP1644" s="41"/>
      <c r="BQ1644" s="271" t="s">
        <v>167</v>
      </c>
      <c r="BR1644" s="272"/>
      <c r="BS1644" s="273" t="s">
        <v>168</v>
      </c>
      <c r="BT1644" s="274"/>
      <c r="BU1644" s="20"/>
      <c r="BV1644" s="262" t="s">
        <v>169</v>
      </c>
      <c r="BW1644" s="263"/>
      <c r="BX1644" s="264" t="s">
        <v>170</v>
      </c>
      <c r="BY1644" s="265"/>
      <c r="CA1644" s="55" t="s">
        <v>35</v>
      </c>
      <c r="CC1644" s="116" t="s">
        <v>75</v>
      </c>
      <c r="CD1644" s="13"/>
      <c r="CE1644" s="33"/>
      <c r="CF1644" s="33"/>
      <c r="CG1644" s="33"/>
      <c r="CH1644" s="33"/>
    </row>
    <row r="1645" spans="2:86" ht="18.600000000000001" customHeight="1" thickTop="1" thickBot="1">
      <c r="D1645" s="1">
        <v>0</v>
      </c>
      <c r="E1645" s="9">
        <f t="shared" ref="E1645" si="15708">$E$9*$B1642</f>
        <v>5.5309600000000003</v>
      </c>
      <c r="F1645" s="2">
        <v>1</v>
      </c>
      <c r="G1645" s="8">
        <v>0</v>
      </c>
      <c r="I1645" s="1">
        <v>0</v>
      </c>
      <c r="J1645" s="9">
        <v>0</v>
      </c>
      <c r="K1645" s="2">
        <v>1</v>
      </c>
      <c r="L1645" s="8">
        <v>0</v>
      </c>
      <c r="N1645" s="1">
        <f t="shared" ref="N1645" si="15709">D1645*I1642+F1645*I1645-E1645*J1642-G1645*J1645</f>
        <v>0</v>
      </c>
      <c r="O1645" s="9">
        <f t="shared" ref="O1645" si="15710">(D1645*J1642+E1645*I1642+F1645*J1645+G1645*I1645)</f>
        <v>5.5309600000000003</v>
      </c>
      <c r="P1645" s="2">
        <f t="shared" ref="P1645" si="15711">D1645*K1642+F1645*K1645-E1645*L1642-G1645*L1645</f>
        <v>8.5431940189834776</v>
      </c>
      <c r="Q1645" s="8">
        <f t="shared" ref="Q1645" si="15712">(D1645*L1642+E1645*K1642+F1645*L1645+G1645*K1645)</f>
        <v>0</v>
      </c>
      <c r="S1645" s="1">
        <v>0</v>
      </c>
      <c r="T1645" s="9">
        <f t="shared" ref="T1645" si="15713">$T$9*$B1642</f>
        <v>7.1031100000000009</v>
      </c>
      <c r="U1645" s="2">
        <v>1</v>
      </c>
      <c r="V1645" s="8">
        <v>0</v>
      </c>
      <c r="X1645" s="1">
        <f t="shared" ref="X1645" si="15714">N1645*S1642+P1645*S1645-O1645*T1642-Q1645*T1645</f>
        <v>0</v>
      </c>
      <c r="Y1645" s="9">
        <f t="shared" ref="Y1645" si="15715">(N1645*T1642+O1645*S1642+P1645*T1645+Q1645*S1645)</f>
        <v>66.214206868181748</v>
      </c>
      <c r="Z1645" s="2">
        <f t="shared" ref="Z1645" si="15716">N1645*U1642+P1645*U1645-O1645*V1642-Q1645*V1645</f>
        <v>8.5431940189834776</v>
      </c>
      <c r="AA1645" s="8">
        <f t="shared" ref="AA1645" si="15717">(N1645*V1642+O1645*U1642+P1645*V1645+Q1645*U1645)</f>
        <v>0</v>
      </c>
      <c r="AB1645" s="20"/>
      <c r="AC1645" s="1">
        <v>0</v>
      </c>
      <c r="AD1645" s="9">
        <v>0</v>
      </c>
      <c r="AE1645" s="2">
        <v>1</v>
      </c>
      <c r="AF1645" s="8">
        <v>0</v>
      </c>
      <c r="AH1645" s="1">
        <f t="shared" ref="AH1645" si="15718">X1645*AC1642+Z1645*AC1645-Y1645*AD1642-AA1645*AD1645</f>
        <v>0</v>
      </c>
      <c r="AI1645" s="9">
        <f t="shared" ref="AI1645" si="15719">(X1645*AD1642+Y1645*AC1642+Z1645*AD1645+AA1645*AC1645)</f>
        <v>66.214206868181748</v>
      </c>
      <c r="AJ1645" s="2">
        <f t="shared" ref="AJ1645" si="15720">X1645*AE1642+Z1645*AE1645-Y1645*AF1642-AA1645*AF1645</f>
        <v>23.396674416508059</v>
      </c>
      <c r="AK1645" s="8">
        <f t="shared" ref="AK1645" si="15721">(X1645*AF1642+Y1645*AE1642+Z1645*AF1645+AA1645*AE1645)</f>
        <v>0</v>
      </c>
      <c r="AM1645" s="1">
        <v>0</v>
      </c>
      <c r="AN1645" s="9">
        <f t="shared" ref="AN1645" si="15722">$AN$9*$B1642</f>
        <v>6.0056600000000007</v>
      </c>
      <c r="AO1645" s="2">
        <v>1</v>
      </c>
      <c r="AP1645" s="8">
        <v>0</v>
      </c>
      <c r="AR1645" s="1">
        <f t="shared" ref="AR1645" si="15723">AH1645*AM1642+AJ1645*AM1645-AI1645*AN1642-AK1645*AN1645</f>
        <v>0</v>
      </c>
      <c r="AS1645" s="9">
        <f t="shared" ref="AS1645" si="15724">(AH1645*AN1642+AI1645*AM1642+AJ1645*AN1645+AK1645*AM1645)</f>
        <v>206.72667854442756</v>
      </c>
      <c r="AT1645" s="2">
        <f t="shared" ref="AT1645" si="15725">AH1645*AO1642+AJ1645*AO1645-AI1645*AP1642-AK1645*AP1645</f>
        <v>23.396674416508059</v>
      </c>
      <c r="AU1645" s="8">
        <f t="shared" ref="AU1645" si="15726">(AH1645*AP1642+AI1645*AO1642+AJ1645*AP1645+AK1645*AO1645)</f>
        <v>0</v>
      </c>
      <c r="AV1645" s="20"/>
      <c r="AW1645" s="1">
        <v>0</v>
      </c>
      <c r="AX1645" s="9">
        <v>0</v>
      </c>
      <c r="AY1645" s="2">
        <v>1</v>
      </c>
      <c r="AZ1645" s="8">
        <v>0</v>
      </c>
      <c r="BB1645" s="1">
        <f t="shared" ref="BB1645" si="15727">AR1645*AW1642+AT1645*AW1645-AS1645*AX1642-AU1645*AX1645</f>
        <v>0</v>
      </c>
      <c r="BC1645" s="9">
        <f t="shared" ref="BC1645" si="15728">(AR1645*AX1642+AS1645*AW1642+AT1645*AX1645+AU1645*AW1645)</f>
        <v>206.72667854442756</v>
      </c>
      <c r="BD1645" s="2">
        <f t="shared" ref="BD1645" si="15729">AR1645*AY1642+AT1645*AY1645-AS1645*AZ1642-AU1645*AZ1645</f>
        <v>90.483565256607392</v>
      </c>
      <c r="BE1645" s="8">
        <f t="shared" ref="BE1645" si="15730">(AR1645*AZ1642+AS1645*AY1642+AT1645*AZ1645+AU1645*AY1645)</f>
        <v>0</v>
      </c>
      <c r="BG1645" s="1">
        <v>0</v>
      </c>
      <c r="BH1645" s="9">
        <f t="shared" ref="BH1645" si="15731">$BH$9*$B1642</f>
        <v>3.9291999999999998</v>
      </c>
      <c r="BI1645" s="2">
        <v>1</v>
      </c>
      <c r="BJ1645" s="8">
        <v>0</v>
      </c>
      <c r="BK1645" s="20"/>
      <c r="BL1645" s="1">
        <f t="shared" ref="BL1645" si="15732">BB1645*BG1642+BD1645*BG1645-BC1645*BH1642-BE1645*BH1645</f>
        <v>0</v>
      </c>
      <c r="BM1645" s="9">
        <f t="shared" ref="BM1645" si="15733">(BB1645*BH1642+BC1645*BG1642+BD1645*BH1645+BE1645*BG1645)</f>
        <v>562.25470315068924</v>
      </c>
      <c r="BN1645" s="2">
        <f t="shared" ref="BN1645" si="15734">BB1645*BI1642+BD1645*BI1645-BC1645*BJ1642-BE1645*BJ1645</f>
        <v>90.483565256607392</v>
      </c>
      <c r="BO1645" s="8">
        <f t="shared" ref="BO1645" si="15735">(BB1645*BJ1642+BC1645*BI1642+BD1645*BJ1645+BE1645*BI1645)</f>
        <v>0</v>
      </c>
      <c r="BP1645" s="20"/>
      <c r="BQ1645" s="18">
        <f t="shared" ref="BQ1645:BQ1708" si="15736">1/$BR$9</f>
        <v>1</v>
      </c>
      <c r="BR1645" s="25">
        <v>0</v>
      </c>
      <c r="BS1645" s="19">
        <v>1</v>
      </c>
      <c r="BT1645" s="24">
        <v>0</v>
      </c>
      <c r="BV1645" s="1">
        <f t="shared" ref="BV1645" si="15737">BL1645*BQ1642+BN1645*BQ1645-BM1645*BR1642-BO1645*BR1645</f>
        <v>90.483565256607392</v>
      </c>
      <c r="BW1645" s="9">
        <f t="shared" ref="BW1645" si="15738">(BL1645*BR1642+BM1645*BQ1642+BN1645*BR1645+BO1645*BQ1645)</f>
        <v>562.25470315068924</v>
      </c>
      <c r="BX1645" s="2">
        <f t="shared" ref="BX1645" si="15739">BL1645*BS1642+BN1645*BS1645-BM1645*BT1642-BO1645*BT1645</f>
        <v>90.483565256607392</v>
      </c>
      <c r="BY1645" s="8">
        <f t="shared" ref="BY1645" si="15740">(BL1645*BT1642+BM1645*BS1642+BN1645*BT1645+BO1645*BS1645)</f>
        <v>0</v>
      </c>
      <c r="CA1645" s="56">
        <f t="shared" ref="CA1645" si="15741">(180/PI())*ATAN(-1*(BW1642+BW1645)/(BV1642+BV1645))</f>
        <v>-71.715471224495374</v>
      </c>
      <c r="CC1645" s="117">
        <f t="shared" ref="CC1645" si="15742">20*LOG(((1-(10^(CA1642/20)^2)*(1-((1-CC1642)/(1+CC1642))^2))^0.5))</f>
        <v>-2.4937718018667982E-5</v>
      </c>
      <c r="CD1645" s="13"/>
      <c r="CE1645" s="33"/>
      <c r="CF1645" s="33"/>
      <c r="CG1645" s="33"/>
      <c r="CH1645" s="33"/>
    </row>
    <row r="1646" spans="2:86" ht="18.600000000000001" customHeight="1"/>
    <row r="1647" spans="2:86" ht="18.600000000000001" customHeight="1" thickBot="1">
      <c r="E1647" s="6" t="s">
        <v>3</v>
      </c>
      <c r="J1647" s="6" t="s">
        <v>5</v>
      </c>
      <c r="O1647" s="6" t="s">
        <v>10</v>
      </c>
      <c r="T1647" s="6" t="s">
        <v>6</v>
      </c>
      <c r="Y1647" s="6" t="s">
        <v>11</v>
      </c>
      <c r="AD1647" s="6" t="s">
        <v>12</v>
      </c>
      <c r="AI1647" s="6" t="s">
        <v>13</v>
      </c>
      <c r="AN1647" s="6" t="s">
        <v>14</v>
      </c>
      <c r="AS1647" s="6" t="s">
        <v>15</v>
      </c>
      <c r="AX1647" s="6" t="s">
        <v>19</v>
      </c>
      <c r="BC1647" s="6" t="s">
        <v>17</v>
      </c>
      <c r="BH1647" s="6" t="s">
        <v>20</v>
      </c>
      <c r="BM1647" s="6" t="s">
        <v>18</v>
      </c>
      <c r="BQ1647" s="26" t="s">
        <v>16</v>
      </c>
      <c r="BR1647" s="26"/>
      <c r="BS1647" s="21"/>
      <c r="BT1647" s="21"/>
      <c r="BU1647" s="21"/>
      <c r="BV1647" s="21"/>
      <c r="BW1647" s="26" t="s">
        <v>21</v>
      </c>
      <c r="BX1647" s="21"/>
      <c r="BY1647" s="21"/>
    </row>
    <row r="1648" spans="2:86" ht="18.600000000000001" customHeight="1" thickBot="1">
      <c r="B1648" s="11"/>
      <c r="D1648" s="266" t="s">
        <v>113</v>
      </c>
      <c r="E1648" s="267"/>
      <c r="F1648" s="268" t="s">
        <v>114</v>
      </c>
      <c r="G1648" s="269"/>
      <c r="H1648" s="237"/>
      <c r="I1648" s="262" t="s">
        <v>0</v>
      </c>
      <c r="J1648" s="263"/>
      <c r="K1648" s="264" t="s">
        <v>1</v>
      </c>
      <c r="L1648" s="265"/>
      <c r="M1648" s="21"/>
      <c r="N1648" s="262" t="s">
        <v>115</v>
      </c>
      <c r="O1648" s="263"/>
      <c r="P1648" s="264" t="s">
        <v>116</v>
      </c>
      <c r="Q1648" s="265"/>
      <c r="R1648" s="21"/>
      <c r="S1648" s="266" t="s">
        <v>117</v>
      </c>
      <c r="T1648" s="267"/>
      <c r="U1648" s="268" t="s">
        <v>118</v>
      </c>
      <c r="V1648" s="269"/>
      <c r="W1648" s="20"/>
      <c r="X1648" s="262" t="s">
        <v>119</v>
      </c>
      <c r="Y1648" s="263"/>
      <c r="Z1648" s="264" t="s">
        <v>120</v>
      </c>
      <c r="AA1648" s="265"/>
      <c r="AB1648" s="20"/>
      <c r="AC1648" s="262" t="s">
        <v>121</v>
      </c>
      <c r="AD1648" s="263"/>
      <c r="AE1648" s="264" t="s">
        <v>7</v>
      </c>
      <c r="AF1648" s="265"/>
      <c r="AG1648" s="20"/>
      <c r="AH1648" s="262" t="s">
        <v>122</v>
      </c>
      <c r="AI1648" s="263"/>
      <c r="AJ1648" s="264" t="s">
        <v>123</v>
      </c>
      <c r="AK1648" s="265"/>
      <c r="AL1648" s="20"/>
      <c r="AM1648" s="266" t="s">
        <v>124</v>
      </c>
      <c r="AN1648" s="267"/>
      <c r="AO1648" s="268" t="s">
        <v>125</v>
      </c>
      <c r="AP1648" s="269"/>
      <c r="AQ1648" s="21"/>
      <c r="AR1648" s="262" t="s">
        <v>126</v>
      </c>
      <c r="AS1648" s="263"/>
      <c r="AT1648" s="264" t="s">
        <v>2</v>
      </c>
      <c r="AU1648" s="265"/>
      <c r="AV1648" s="41"/>
      <c r="AW1648" s="262" t="s">
        <v>127</v>
      </c>
      <c r="AX1648" s="263"/>
      <c r="AY1648" s="264" t="s">
        <v>128</v>
      </c>
      <c r="AZ1648" s="265"/>
      <c r="BA1648" s="20"/>
      <c r="BB1648" s="262" t="s">
        <v>129</v>
      </c>
      <c r="BC1648" s="263"/>
      <c r="BD1648" s="264" t="s">
        <v>130</v>
      </c>
      <c r="BE1648" s="265"/>
      <c r="BF1648" s="41"/>
      <c r="BG1648" s="266" t="s">
        <v>131</v>
      </c>
      <c r="BH1648" s="267"/>
      <c r="BI1648" s="268" t="s">
        <v>132</v>
      </c>
      <c r="BJ1648" s="269"/>
      <c r="BK1648" s="41"/>
      <c r="BL1648" s="262" t="s">
        <v>133</v>
      </c>
      <c r="BM1648" s="263"/>
      <c r="BN1648" s="264" t="s">
        <v>134</v>
      </c>
      <c r="BO1648" s="265"/>
      <c r="BP1648" s="41"/>
      <c r="BQ1648" s="262" t="s">
        <v>135</v>
      </c>
      <c r="BR1648" s="263"/>
      <c r="BS1648" s="264" t="s">
        <v>136</v>
      </c>
      <c r="BT1648" s="265"/>
      <c r="BU1648" s="20"/>
      <c r="BV1648" s="262" t="s">
        <v>137</v>
      </c>
      <c r="BW1648" s="263"/>
      <c r="BX1648" s="264" t="s">
        <v>138</v>
      </c>
      <c r="BY1648" s="265"/>
      <c r="CA1648" s="27" t="s">
        <v>8</v>
      </c>
      <c r="CC1648" s="113" t="s">
        <v>74</v>
      </c>
      <c r="CD1648" s="13"/>
      <c r="CE1648" s="33"/>
      <c r="CF1648" s="33"/>
      <c r="CG1648" s="33"/>
      <c r="CH1648" s="33"/>
    </row>
    <row r="1649" spans="2:86" ht="18.600000000000001" customHeight="1" thickTop="1" thickBot="1">
      <c r="B1649" s="37">
        <v>4.72</v>
      </c>
      <c r="D1649" s="1">
        <v>1</v>
      </c>
      <c r="E1649" s="7">
        <v>0</v>
      </c>
      <c r="F1649" s="2">
        <v>0</v>
      </c>
      <c r="G1649" s="8">
        <v>0</v>
      </c>
      <c r="I1649" s="1">
        <v>1</v>
      </c>
      <c r="J1649" s="9">
        <v>0</v>
      </c>
      <c r="K1649" s="2">
        <v>0</v>
      </c>
      <c r="L1649" s="8">
        <f t="shared" ref="L1649:L1712" si="15743">IF(0=(1-$J$9*$K$9*$B1649^2),10^18,$B1649*$K$9/(1-$J$9*$K$9*$B1649^2))</f>
        <v>-1.3552502788214305</v>
      </c>
      <c r="N1649" s="1">
        <f t="shared" ref="N1649" si="15744">D1649*I1649+F1649*I1652-E1649*J1649-G1649*J1652</f>
        <v>1</v>
      </c>
      <c r="O1649" s="9">
        <f t="shared" ref="O1649" si="15745">(D1649*J1649+E1649*I1649+F1649*J1652+G1649*I1652)</f>
        <v>0</v>
      </c>
      <c r="P1649" s="2">
        <f t="shared" ref="P1649" si="15746">D1649*K1649+F1649*K1652-E1649*L1649-G1649*L1652</f>
        <v>0</v>
      </c>
      <c r="Q1649" s="8">
        <f t="shared" ref="Q1649" si="15747">(D1649*L1649+E1649*K1649+F1649*L1652+G1649*K1652)</f>
        <v>-1.3552502788214305</v>
      </c>
      <c r="S1649" s="1">
        <v>1</v>
      </c>
      <c r="T1649" s="7">
        <v>0</v>
      </c>
      <c r="U1649" s="2">
        <v>0</v>
      </c>
      <c r="V1649" s="8">
        <v>0</v>
      </c>
      <c r="X1649" s="1">
        <f t="shared" ref="X1649" si="15748">N1649*S1649+P1649*S1652-O1649*T1649-Q1649*T1652</f>
        <v>10.667455602926948</v>
      </c>
      <c r="Y1649" s="9">
        <f t="shared" ref="Y1649" si="15749">(N1649*T1649+O1649*S1649+P1649*T1652+Q1649*S1652)</f>
        <v>0</v>
      </c>
      <c r="Z1649" s="2">
        <f t="shared" ref="Z1649" si="15750">N1649*U1649+P1649*U1652-O1649*V1649-Q1649*V1652</f>
        <v>0</v>
      </c>
      <c r="AA1649" s="8">
        <f t="shared" ref="AA1649" si="15751">(N1649*V1649+O1649*U1649+P1649*V1652+Q1649*U1652)</f>
        <v>-1.3552502788214305</v>
      </c>
      <c r="AB1649" s="20"/>
      <c r="AC1649" s="1">
        <v>1</v>
      </c>
      <c r="AD1649" s="9">
        <v>0</v>
      </c>
      <c r="AE1649" s="2">
        <v>0</v>
      </c>
      <c r="AF1649" s="8">
        <f t="shared" ref="AF1649:AF1712" si="15752">IF(0=(1-$AE$9*$AD$9*$B1649^2),10^18,$B1649*$AE$9/(1-$AE$9*$AD$9*$B1649^2))</f>
        <v>-0.22324968654188643</v>
      </c>
      <c r="AH1649" s="1">
        <f t="shared" ref="AH1649" si="15753">X1649*AC1649+Z1649*AC1652-Y1649*AD1649-AA1649*AD1652</f>
        <v>10.667455602926948</v>
      </c>
      <c r="AI1649" s="9">
        <f t="shared" ref="AI1649" si="15754">(X1649*AD1649+Y1649*AC1649+Z1649*AD1652+AA1649*AC1652)</f>
        <v>0</v>
      </c>
      <c r="AJ1649" s="2">
        <f t="shared" ref="AJ1649" si="15755">X1649*AE1649+Z1649*AE1652-Y1649*AF1649-AA1649*AF1652</f>
        <v>0</v>
      </c>
      <c r="AK1649" s="8">
        <f t="shared" ref="AK1649" si="15756">(X1649*AF1649+Y1649*AE1649+Z1649*AF1652+AA1649*AE1652)</f>
        <v>-3.7367563983743617</v>
      </c>
      <c r="AM1649" s="1">
        <v>1</v>
      </c>
      <c r="AN1649" s="7">
        <v>0</v>
      </c>
      <c r="AO1649" s="2">
        <v>0</v>
      </c>
      <c r="AP1649" s="8">
        <v>0</v>
      </c>
      <c r="AR1649" s="1">
        <f t="shared" ref="AR1649" si="15757">AH1649*AM1649+AJ1649*AM1652-AI1649*AN1649-AK1649*AN1652</f>
        <v>33.204640580904773</v>
      </c>
      <c r="AS1649" s="9">
        <f t="shared" ref="AS1649" si="15758">(AH1649*AN1649+AI1649*AM1649+AJ1649*AN1652+AK1649*AM1652)</f>
        <v>0</v>
      </c>
      <c r="AT1649" s="2">
        <f t="shared" ref="AT1649" si="15759">AH1649*AO1649+AJ1649*AO1652-AI1649*AP1649-AK1649*AP1652</f>
        <v>0</v>
      </c>
      <c r="AU1649" s="8">
        <f t="shared" ref="AU1649" si="15760">(AH1649*AP1649+AI1649*AO1649+AJ1649*AP1652+AK1649*AO1652)</f>
        <v>-3.7367563983743617</v>
      </c>
      <c r="AV1649" s="20"/>
      <c r="AW1649" s="1">
        <v>1</v>
      </c>
      <c r="AX1649" s="9">
        <v>0</v>
      </c>
      <c r="AY1649" s="2">
        <v>0</v>
      </c>
      <c r="AZ1649" s="8">
        <f t="shared" ref="AZ1649:AZ1712" si="15761">IF(0=(1-$AX$9*$AY$9*$B1649^2),10^18,$B1649*$AY$9/(1-$AX$9*$AY$9*$B1649^2))</f>
        <v>-0.32290948545062503</v>
      </c>
      <c r="BB1649" s="1">
        <f t="shared" ref="BB1649" si="15762">AR1649*AW1649+AT1649*AW1652-AS1649*AX1649-AU1649*AX1652</f>
        <v>33.204640580904773</v>
      </c>
      <c r="BC1649" s="9">
        <f t="shared" ref="BC1649" si="15763">(AR1649*AX1649+AS1649*AW1649+AT1649*AX1652+AU1649*AW1652)</f>
        <v>0</v>
      </c>
      <c r="BD1649" s="2">
        <f t="shared" ref="BD1649" si="15764">AR1649*AY1649+AT1649*AY1652-AS1649*AZ1649-AU1649*AZ1652</f>
        <v>0</v>
      </c>
      <c r="BE1649" s="8">
        <f t="shared" ref="BE1649" si="15765">(AR1649*AZ1649+AS1649*AY1649+AT1649*AZ1652+AU1649*AY1652)</f>
        <v>-14.458849802927265</v>
      </c>
      <c r="BG1649" s="1">
        <v>1</v>
      </c>
      <c r="BH1649" s="7">
        <v>0</v>
      </c>
      <c r="BI1649" s="2">
        <v>0</v>
      </c>
      <c r="BJ1649" s="8">
        <v>0</v>
      </c>
      <c r="BK1649" s="20"/>
      <c r="BL1649" s="1">
        <f t="shared" ref="BL1649" si="15766">BB1649*BG1649+BD1649*BG1652-BC1649*BH1649-BE1649*BH1652</f>
        <v>90.258105195271526</v>
      </c>
      <c r="BM1649" s="9">
        <f t="shared" ref="BM1649" si="15767">(BB1649*BH1649+BC1649*BG1649+BD1649*BH1652+BE1649*BG1652)</f>
        <v>0</v>
      </c>
      <c r="BN1649" s="2">
        <f t="shared" ref="BN1649" si="15768">BB1649*BI1649+BD1649*BI1652-BC1649*BJ1649-BE1649*BJ1652</f>
        <v>0</v>
      </c>
      <c r="BO1649" s="8">
        <f t="shared" ref="BO1649" si="15769">(BB1649*BJ1649+BC1649*BI1649+BD1649*BJ1652+BE1649*BI1652)</f>
        <v>-14.458849802927265</v>
      </c>
      <c r="BP1649" s="20"/>
      <c r="BQ1649" s="16">
        <v>1</v>
      </c>
      <c r="BR1649" s="23">
        <v>0</v>
      </c>
      <c r="BS1649" s="14">
        <v>0</v>
      </c>
      <c r="BT1649" s="22">
        <v>0</v>
      </c>
      <c r="BV1649" s="1">
        <f t="shared" ref="BV1649" si="15770">BL1649*BQ1649+BN1649*BQ1652-BM1649*BR1649-BO1649*BR1652</f>
        <v>90.258105195271526</v>
      </c>
      <c r="BW1649" s="9">
        <f t="shared" ref="BW1649" si="15771">(BL1649*BR1649+BM1649*BQ1649+BN1649*BR1652+BO1649*BQ1652)</f>
        <v>-14.458849802927265</v>
      </c>
      <c r="BX1649" s="2">
        <f t="shared" ref="BX1649" si="15772">BL1649*BS1649+BN1649*BS1652-BM1649*BT1649-BO1649*BT1652</f>
        <v>0</v>
      </c>
      <c r="BY1649" s="8">
        <f t="shared" ref="BY1649" si="15773">(BL1649*BT1649+BM1649*BS1649+BN1649*BT1652+BO1649*BS1652)</f>
        <v>-14.458849802927265</v>
      </c>
      <c r="CA1649" s="28">
        <f t="shared" ref="CA1649" si="15774">20*LOG(((1+$BR$9)/$BR$9)/((BV1649+BV1652)^2+(BW1649+BW1652)^2)^0.5)</f>
        <v>-49.215130447360814</v>
      </c>
      <c r="CC1649" s="114">
        <f t="shared" ref="CC1649" si="15775">((BV1649^2+BW1649^2)^0.5)/((BV1652^2+BW1652^2)^0.5)</f>
        <v>0.16021635945266144</v>
      </c>
      <c r="CD1649" s="13"/>
      <c r="CE1649" s="33"/>
      <c r="CF1649" s="33"/>
      <c r="CG1649" s="33"/>
      <c r="CH1649" s="33"/>
    </row>
    <row r="1650" spans="2:86" ht="18.600000000000001" customHeight="1" thickBot="1">
      <c r="D1650" s="3"/>
      <c r="G1650" s="4"/>
      <c r="I1650" s="3"/>
      <c r="L1650" s="4"/>
      <c r="N1650" s="3"/>
      <c r="Q1650" s="4"/>
      <c r="S1650" s="3"/>
      <c r="V1650" s="4"/>
      <c r="X1650" s="3"/>
      <c r="AA1650" s="4"/>
      <c r="AC1650" s="3"/>
      <c r="AF1650" s="4"/>
      <c r="AH1650" s="3"/>
      <c r="AK1650" s="4"/>
      <c r="AM1650" s="3"/>
      <c r="AP1650" s="4"/>
      <c r="AR1650" s="3"/>
      <c r="AU1650" s="4"/>
      <c r="AW1650" s="3"/>
      <c r="AZ1650" s="4"/>
      <c r="BB1650" s="3"/>
      <c r="BE1650" s="4"/>
      <c r="BG1650" s="3"/>
      <c r="BJ1650" s="4"/>
      <c r="BL1650" s="3"/>
      <c r="BO1650" s="4"/>
      <c r="BQ1650" s="16"/>
      <c r="BR1650" s="14"/>
      <c r="BS1650" s="14"/>
      <c r="BT1650" s="17"/>
      <c r="BV1650" s="3"/>
      <c r="BY1650" s="4"/>
      <c r="CC1650" s="115"/>
      <c r="CD1650" s="13"/>
      <c r="CE1650" s="33"/>
      <c r="CF1650" s="33"/>
      <c r="CG1650" s="33"/>
      <c r="CH1650" s="33"/>
    </row>
    <row r="1651" spans="2:86" ht="18.600000000000001" customHeight="1" thickBot="1">
      <c r="D1651" s="271" t="s">
        <v>141</v>
      </c>
      <c r="E1651" s="272"/>
      <c r="F1651" s="273" t="s">
        <v>142</v>
      </c>
      <c r="G1651" s="274"/>
      <c r="H1651" s="237"/>
      <c r="I1651" s="271" t="s">
        <v>143</v>
      </c>
      <c r="J1651" s="272"/>
      <c r="K1651" s="273" t="s">
        <v>144</v>
      </c>
      <c r="L1651" s="274"/>
      <c r="N1651" s="262" t="s">
        <v>145</v>
      </c>
      <c r="O1651" s="263"/>
      <c r="P1651" s="264" t="s">
        <v>146</v>
      </c>
      <c r="Q1651" s="265"/>
      <c r="S1651" s="271" t="s">
        <v>147</v>
      </c>
      <c r="T1651" s="272"/>
      <c r="U1651" s="273" t="s">
        <v>148</v>
      </c>
      <c r="V1651" s="274"/>
      <c r="W1651" s="20"/>
      <c r="X1651" s="262" t="s">
        <v>149</v>
      </c>
      <c r="Y1651" s="263"/>
      <c r="Z1651" s="264" t="s">
        <v>150</v>
      </c>
      <c r="AA1651" s="265"/>
      <c r="AB1651" s="20"/>
      <c r="AC1651" s="271" t="s">
        <v>151</v>
      </c>
      <c r="AD1651" s="272"/>
      <c r="AE1651" s="273" t="s">
        <v>152</v>
      </c>
      <c r="AF1651" s="274"/>
      <c r="AG1651" s="20"/>
      <c r="AH1651" s="262" t="s">
        <v>153</v>
      </c>
      <c r="AI1651" s="263"/>
      <c r="AJ1651" s="264" t="s">
        <v>154</v>
      </c>
      <c r="AK1651" s="265"/>
      <c r="AL1651" s="20"/>
      <c r="AM1651" s="271" t="s">
        <v>155</v>
      </c>
      <c r="AN1651" s="272"/>
      <c r="AO1651" s="273" t="s">
        <v>156</v>
      </c>
      <c r="AP1651" s="274"/>
      <c r="AR1651" s="262" t="s">
        <v>157</v>
      </c>
      <c r="AS1651" s="263"/>
      <c r="AT1651" s="264" t="s">
        <v>158</v>
      </c>
      <c r="AU1651" s="265"/>
      <c r="AV1651" s="41"/>
      <c r="AW1651" s="271" t="s">
        <v>159</v>
      </c>
      <c r="AX1651" s="272"/>
      <c r="AY1651" s="273" t="s">
        <v>160</v>
      </c>
      <c r="AZ1651" s="274"/>
      <c r="BA1651" s="20"/>
      <c r="BB1651" s="262" t="s">
        <v>161</v>
      </c>
      <c r="BC1651" s="263"/>
      <c r="BD1651" s="264" t="s">
        <v>162</v>
      </c>
      <c r="BE1651" s="265"/>
      <c r="BF1651" s="41"/>
      <c r="BG1651" s="271" t="s">
        <v>163</v>
      </c>
      <c r="BH1651" s="272"/>
      <c r="BI1651" s="273" t="s">
        <v>164</v>
      </c>
      <c r="BJ1651" s="274"/>
      <c r="BK1651" s="41"/>
      <c r="BL1651" s="262" t="s">
        <v>165</v>
      </c>
      <c r="BM1651" s="263"/>
      <c r="BN1651" s="264" t="s">
        <v>166</v>
      </c>
      <c r="BO1651" s="265"/>
      <c r="BP1651" s="41"/>
      <c r="BQ1651" s="271" t="s">
        <v>167</v>
      </c>
      <c r="BR1651" s="272"/>
      <c r="BS1651" s="273" t="s">
        <v>168</v>
      </c>
      <c r="BT1651" s="274"/>
      <c r="BU1651" s="20"/>
      <c r="BV1651" s="262" t="s">
        <v>169</v>
      </c>
      <c r="BW1651" s="263"/>
      <c r="BX1651" s="264" t="s">
        <v>170</v>
      </c>
      <c r="BY1651" s="265"/>
      <c r="CA1651" s="55" t="s">
        <v>35</v>
      </c>
      <c r="CC1651" s="116" t="s">
        <v>75</v>
      </c>
      <c r="CD1651" s="13"/>
      <c r="CE1651" s="33"/>
      <c r="CF1651" s="33"/>
      <c r="CG1651" s="33"/>
      <c r="CH1651" s="33"/>
    </row>
    <row r="1652" spans="2:86" ht="18.600000000000001" customHeight="1" thickTop="1" thickBot="1">
      <c r="D1652" s="1">
        <v>0</v>
      </c>
      <c r="E1652" s="9">
        <f t="shared" ref="E1652" si="15776">$E$9*$B1649</f>
        <v>5.5544960000000003</v>
      </c>
      <c r="F1652" s="2">
        <v>1</v>
      </c>
      <c r="G1652" s="8">
        <v>0</v>
      </c>
      <c r="I1652" s="1">
        <v>0</v>
      </c>
      <c r="J1652" s="9">
        <v>0</v>
      </c>
      <c r="K1652" s="2">
        <v>1</v>
      </c>
      <c r="L1652" s="8">
        <v>0</v>
      </c>
      <c r="N1652" s="1">
        <f t="shared" ref="N1652" si="15777">D1652*I1649+F1652*I1652-E1652*J1649-G1652*J1652</f>
        <v>0</v>
      </c>
      <c r="O1652" s="9">
        <f t="shared" ref="O1652" si="15778">(D1652*J1649+E1652*I1649+F1652*J1652+G1652*I1652)</f>
        <v>5.5544960000000003</v>
      </c>
      <c r="P1652" s="2">
        <f t="shared" ref="P1652" si="15779">D1652*K1649+F1652*K1652-E1652*L1649-G1652*L1652</f>
        <v>8.5277322527125214</v>
      </c>
      <c r="Q1652" s="8">
        <f t="shared" ref="Q1652" si="15780">(D1652*L1649+E1652*K1649+F1652*L1652+G1652*K1652)</f>
        <v>0</v>
      </c>
      <c r="S1652" s="1">
        <v>0</v>
      </c>
      <c r="T1652" s="9">
        <f t="shared" ref="T1652" si="15781">$T$9*$B1649</f>
        <v>7.1333359999999999</v>
      </c>
      <c r="U1652" s="2">
        <v>1</v>
      </c>
      <c r="V1652" s="8">
        <v>0</v>
      </c>
      <c r="X1652" s="1">
        <f t="shared" ref="X1652" si="15782">N1652*S1649+P1652*S1652-O1652*T1649-Q1652*T1652</f>
        <v>0</v>
      </c>
      <c r="Y1652" s="9">
        <f t="shared" ref="Y1652" si="15783">(N1652*T1649+O1652*S1649+P1652*T1652+Q1652*S1652)</f>
        <v>66.385675476635328</v>
      </c>
      <c r="Z1652" s="2">
        <f t="shared" ref="Z1652" si="15784">N1652*U1649+P1652*U1652-O1652*V1649-Q1652*V1652</f>
        <v>8.5277322527125214</v>
      </c>
      <c r="AA1652" s="8">
        <f t="shared" ref="AA1652" si="15785">(N1652*V1649+O1652*U1649+P1652*V1652+Q1652*U1652)</f>
        <v>0</v>
      </c>
      <c r="AB1652" s="20"/>
      <c r="AC1652" s="1">
        <v>0</v>
      </c>
      <c r="AD1652" s="9">
        <v>0</v>
      </c>
      <c r="AE1652" s="2">
        <v>1</v>
      </c>
      <c r="AF1652" s="8">
        <v>0</v>
      </c>
      <c r="AH1652" s="1">
        <f t="shared" ref="AH1652" si="15786">X1652*AC1649+Z1652*AC1652-Y1652*AD1649-AA1652*AD1652</f>
        <v>0</v>
      </c>
      <c r="AI1652" s="9">
        <f t="shared" ref="AI1652" si="15787">(X1652*AD1649+Y1652*AC1649+Z1652*AD1652+AA1652*AC1652)</f>
        <v>66.385675476635328</v>
      </c>
      <c r="AJ1652" s="2">
        <f t="shared" ref="AJ1652" si="15788">X1652*AE1649+Z1652*AE1652-Y1652*AF1649-AA1652*AF1652</f>
        <v>23.348313493742754</v>
      </c>
      <c r="AK1652" s="8">
        <f t="shared" ref="AK1652" si="15789">(X1652*AF1649+Y1652*AE1649+Z1652*AF1652+AA1652*AE1652)</f>
        <v>0</v>
      </c>
      <c r="AM1652" s="1">
        <v>0</v>
      </c>
      <c r="AN1652" s="9">
        <f t="shared" ref="AN1652" si="15790">$AN$9*$B1649</f>
        <v>6.0312159999999997</v>
      </c>
      <c r="AO1652" s="2">
        <v>1</v>
      </c>
      <c r="AP1652" s="8">
        <v>0</v>
      </c>
      <c r="AR1652" s="1">
        <f t="shared" ref="AR1652" si="15791">AH1652*AM1649+AJ1652*AM1652-AI1652*AN1649-AK1652*AN1652</f>
        <v>0</v>
      </c>
      <c r="AS1652" s="9">
        <f t="shared" ref="AS1652" si="15792">(AH1652*AN1649+AI1652*AM1649+AJ1652*AN1652+AK1652*AM1652)</f>
        <v>207.20439739311252</v>
      </c>
      <c r="AT1652" s="2">
        <f t="shared" ref="AT1652" si="15793">AH1652*AO1649+AJ1652*AO1652-AI1652*AP1649-AK1652*AP1652</f>
        <v>23.348313493742754</v>
      </c>
      <c r="AU1652" s="8">
        <f t="shared" ref="AU1652" si="15794">(AH1652*AP1649+AI1652*AO1649+AJ1652*AP1652+AK1652*AO1652)</f>
        <v>0</v>
      </c>
      <c r="AV1652" s="20"/>
      <c r="AW1652" s="1">
        <v>0</v>
      </c>
      <c r="AX1652" s="9">
        <v>0</v>
      </c>
      <c r="AY1652" s="2">
        <v>1</v>
      </c>
      <c r="AZ1652" s="8">
        <v>0</v>
      </c>
      <c r="BB1652" s="1">
        <f t="shared" ref="BB1652" si="15795">AR1652*AW1649+AT1652*AW1652-AS1652*AX1649-AU1652*AX1652</f>
        <v>0</v>
      </c>
      <c r="BC1652" s="9">
        <f t="shared" ref="BC1652" si="15796">(AR1652*AX1649+AS1652*AW1649+AT1652*AX1652+AU1652*AW1652)</f>
        <v>207.20439739311252</v>
      </c>
      <c r="BD1652" s="2">
        <f t="shared" ref="BD1652" si="15797">AR1652*AY1649+AT1652*AY1652-AS1652*AZ1649-AU1652*AZ1652</f>
        <v>90.256578839059543</v>
      </c>
      <c r="BE1652" s="8">
        <f t="shared" ref="BE1652" si="15798">(AR1652*AZ1649+AS1652*AY1649+AT1652*AZ1652+AU1652*AY1652)</f>
        <v>0</v>
      </c>
      <c r="BG1652" s="1">
        <v>0</v>
      </c>
      <c r="BH1652" s="9">
        <f t="shared" ref="BH1652" si="15799">$BH$9*$B1649</f>
        <v>3.9459199999999996</v>
      </c>
      <c r="BI1652" s="2">
        <v>1</v>
      </c>
      <c r="BJ1652" s="8">
        <v>0</v>
      </c>
      <c r="BK1652" s="20"/>
      <c r="BL1652" s="1">
        <f t="shared" ref="BL1652" si="15800">BB1652*BG1649+BD1652*BG1652-BC1652*BH1649-BE1652*BH1652</f>
        <v>0</v>
      </c>
      <c r="BM1652" s="9">
        <f t="shared" ref="BM1652" si="15801">(BB1652*BH1649+BC1652*BG1649+BD1652*BH1652+BE1652*BG1652)</f>
        <v>563.34963696573436</v>
      </c>
      <c r="BN1652" s="2">
        <f t="shared" ref="BN1652" si="15802">BB1652*BI1649+BD1652*BI1652-BC1652*BJ1649-BE1652*BJ1652</f>
        <v>90.256578839059543</v>
      </c>
      <c r="BO1652" s="8">
        <f t="shared" ref="BO1652" si="15803">(BB1652*BJ1649+BC1652*BI1649+BD1652*BJ1652+BE1652*BI1652)</f>
        <v>0</v>
      </c>
      <c r="BP1652" s="20"/>
      <c r="BQ1652" s="18">
        <f t="shared" ref="BQ1652:BQ1715" si="15804">1/$BR$9</f>
        <v>1</v>
      </c>
      <c r="BR1652" s="25">
        <v>0</v>
      </c>
      <c r="BS1652" s="19">
        <v>1</v>
      </c>
      <c r="BT1652" s="24">
        <v>0</v>
      </c>
      <c r="BV1652" s="1">
        <f t="shared" ref="BV1652" si="15805">BL1652*BQ1649+BN1652*BQ1652-BM1652*BR1649-BO1652*BR1652</f>
        <v>90.256578839059543</v>
      </c>
      <c r="BW1652" s="9">
        <f t="shared" ref="BW1652" si="15806">(BL1652*BR1649+BM1652*BQ1649+BN1652*BR1652+BO1652*BQ1652)</f>
        <v>563.34963696573436</v>
      </c>
      <c r="BX1652" s="2">
        <f t="shared" ref="BX1652" si="15807">BL1652*BS1649+BN1652*BS1652-BM1652*BT1649-BO1652*BT1652</f>
        <v>90.256578839059543</v>
      </c>
      <c r="BY1652" s="8">
        <f t="shared" ref="BY1652" si="15808">(BL1652*BT1649+BM1652*BS1649+BN1652*BT1652+BO1652*BS1652)</f>
        <v>0</v>
      </c>
      <c r="CA1652" s="56">
        <f t="shared" ref="CA1652" si="15809">(180/PI())*ATAN(-1*(BW1649+BW1652)/(BV1649+BV1652))</f>
        <v>-71.795424222239149</v>
      </c>
      <c r="CC1652" s="117">
        <f t="shared" ref="CC1652" si="15810">20*LOG(((1-(10^(CA1649/20)^2)*(1-((1-CC1649)/(1+CC1649))^2))^0.5))</f>
        <v>-2.4772017942827538E-5</v>
      </c>
      <c r="CD1652" s="13"/>
      <c r="CE1652" s="33"/>
      <c r="CF1652" s="33"/>
      <c r="CG1652" s="33"/>
      <c r="CH1652" s="33"/>
    </row>
    <row r="1653" spans="2:86" ht="18.600000000000001" customHeight="1"/>
    <row r="1654" spans="2:86" ht="18.600000000000001" customHeight="1" thickBot="1">
      <c r="E1654" s="6" t="s">
        <v>3</v>
      </c>
      <c r="J1654" s="6" t="s">
        <v>5</v>
      </c>
      <c r="O1654" s="6" t="s">
        <v>10</v>
      </c>
      <c r="T1654" s="6" t="s">
        <v>6</v>
      </c>
      <c r="Y1654" s="6" t="s">
        <v>11</v>
      </c>
      <c r="AD1654" s="6" t="s">
        <v>12</v>
      </c>
      <c r="AI1654" s="6" t="s">
        <v>13</v>
      </c>
      <c r="AN1654" s="6" t="s">
        <v>14</v>
      </c>
      <c r="AS1654" s="6" t="s">
        <v>15</v>
      </c>
      <c r="AX1654" s="6" t="s">
        <v>19</v>
      </c>
      <c r="BC1654" s="6" t="s">
        <v>17</v>
      </c>
      <c r="BH1654" s="6" t="s">
        <v>20</v>
      </c>
      <c r="BM1654" s="6" t="s">
        <v>18</v>
      </c>
      <c r="BQ1654" s="26" t="s">
        <v>16</v>
      </c>
      <c r="BR1654" s="26"/>
      <c r="BS1654" s="21"/>
      <c r="BT1654" s="21"/>
      <c r="BU1654" s="21"/>
      <c r="BV1654" s="21"/>
      <c r="BW1654" s="26" t="s">
        <v>21</v>
      </c>
      <c r="BX1654" s="21"/>
      <c r="BY1654" s="21"/>
    </row>
    <row r="1655" spans="2:86" ht="18.600000000000001" customHeight="1" thickBot="1">
      <c r="B1655" s="11"/>
      <c r="D1655" s="266" t="s">
        <v>113</v>
      </c>
      <c r="E1655" s="267"/>
      <c r="F1655" s="268" t="s">
        <v>114</v>
      </c>
      <c r="G1655" s="269"/>
      <c r="H1655" s="237"/>
      <c r="I1655" s="262" t="s">
        <v>0</v>
      </c>
      <c r="J1655" s="263"/>
      <c r="K1655" s="264" t="s">
        <v>1</v>
      </c>
      <c r="L1655" s="265"/>
      <c r="M1655" s="21"/>
      <c r="N1655" s="262" t="s">
        <v>115</v>
      </c>
      <c r="O1655" s="263"/>
      <c r="P1655" s="264" t="s">
        <v>116</v>
      </c>
      <c r="Q1655" s="265"/>
      <c r="R1655" s="21"/>
      <c r="S1655" s="266" t="s">
        <v>117</v>
      </c>
      <c r="T1655" s="267"/>
      <c r="U1655" s="268" t="s">
        <v>118</v>
      </c>
      <c r="V1655" s="269"/>
      <c r="W1655" s="20"/>
      <c r="X1655" s="262" t="s">
        <v>119</v>
      </c>
      <c r="Y1655" s="263"/>
      <c r="Z1655" s="264" t="s">
        <v>120</v>
      </c>
      <c r="AA1655" s="265"/>
      <c r="AB1655" s="20"/>
      <c r="AC1655" s="262" t="s">
        <v>121</v>
      </c>
      <c r="AD1655" s="263"/>
      <c r="AE1655" s="264" t="s">
        <v>7</v>
      </c>
      <c r="AF1655" s="265"/>
      <c r="AG1655" s="20"/>
      <c r="AH1655" s="262" t="s">
        <v>122</v>
      </c>
      <c r="AI1655" s="263"/>
      <c r="AJ1655" s="264" t="s">
        <v>123</v>
      </c>
      <c r="AK1655" s="265"/>
      <c r="AL1655" s="20"/>
      <c r="AM1655" s="266" t="s">
        <v>124</v>
      </c>
      <c r="AN1655" s="267"/>
      <c r="AO1655" s="268" t="s">
        <v>125</v>
      </c>
      <c r="AP1655" s="269"/>
      <c r="AQ1655" s="21"/>
      <c r="AR1655" s="262" t="s">
        <v>126</v>
      </c>
      <c r="AS1655" s="263"/>
      <c r="AT1655" s="264" t="s">
        <v>2</v>
      </c>
      <c r="AU1655" s="265"/>
      <c r="AV1655" s="41"/>
      <c r="AW1655" s="262" t="s">
        <v>127</v>
      </c>
      <c r="AX1655" s="263"/>
      <c r="AY1655" s="264" t="s">
        <v>128</v>
      </c>
      <c r="AZ1655" s="265"/>
      <c r="BA1655" s="20"/>
      <c r="BB1655" s="262" t="s">
        <v>129</v>
      </c>
      <c r="BC1655" s="263"/>
      <c r="BD1655" s="264" t="s">
        <v>130</v>
      </c>
      <c r="BE1655" s="265"/>
      <c r="BF1655" s="41"/>
      <c r="BG1655" s="266" t="s">
        <v>131</v>
      </c>
      <c r="BH1655" s="267"/>
      <c r="BI1655" s="268" t="s">
        <v>132</v>
      </c>
      <c r="BJ1655" s="269"/>
      <c r="BK1655" s="41"/>
      <c r="BL1655" s="262" t="s">
        <v>133</v>
      </c>
      <c r="BM1655" s="263"/>
      <c r="BN1655" s="264" t="s">
        <v>134</v>
      </c>
      <c r="BO1655" s="265"/>
      <c r="BP1655" s="41"/>
      <c r="BQ1655" s="262" t="s">
        <v>135</v>
      </c>
      <c r="BR1655" s="263"/>
      <c r="BS1655" s="264" t="s">
        <v>136</v>
      </c>
      <c r="BT1655" s="265"/>
      <c r="BU1655" s="20"/>
      <c r="BV1655" s="262" t="s">
        <v>137</v>
      </c>
      <c r="BW1655" s="263"/>
      <c r="BX1655" s="264" t="s">
        <v>138</v>
      </c>
      <c r="BY1655" s="265"/>
      <c r="CA1655" s="27" t="s">
        <v>8</v>
      </c>
      <c r="CC1655" s="113" t="s">
        <v>74</v>
      </c>
      <c r="CD1655" s="13"/>
      <c r="CE1655" s="33"/>
      <c r="CF1655" s="33"/>
      <c r="CG1655" s="33"/>
      <c r="CH1655" s="33"/>
    </row>
    <row r="1656" spans="2:86" ht="18.600000000000001" customHeight="1" thickTop="1" thickBot="1">
      <c r="B1656" s="37">
        <v>4.74</v>
      </c>
      <c r="D1656" s="1">
        <v>1</v>
      </c>
      <c r="E1656" s="7">
        <v>0</v>
      </c>
      <c r="F1656" s="2">
        <v>0</v>
      </c>
      <c r="G1656" s="8">
        <v>0</v>
      </c>
      <c r="I1656" s="1">
        <v>1</v>
      </c>
      <c r="J1656" s="9">
        <v>0</v>
      </c>
      <c r="K1656" s="2">
        <v>0</v>
      </c>
      <c r="L1656" s="8">
        <f t="shared" ref="L1656:L1719" si="15811">IF(0=(1-$J$9*$K$9*$B1656^2),10^18,$B1656*$K$9/(1-$J$9*$K$9*$B1656^2))</f>
        <v>-1.3468061596270307</v>
      </c>
      <c r="N1656" s="1">
        <f t="shared" ref="N1656" si="15812">D1656*I1656+F1656*I1659-E1656*J1656-G1656*J1659</f>
        <v>1</v>
      </c>
      <c r="O1656" s="9">
        <f t="shared" ref="O1656" si="15813">(D1656*J1656+E1656*I1656+F1656*J1659+G1656*I1659)</f>
        <v>0</v>
      </c>
      <c r="P1656" s="2">
        <f t="shared" ref="P1656" si="15814">D1656*K1656+F1656*K1659-E1656*L1656-G1656*L1659</f>
        <v>0</v>
      </c>
      <c r="Q1656" s="8">
        <f t="shared" ref="Q1656" si="15815">(D1656*L1656+E1656*K1656+F1656*L1659+G1656*K1659)</f>
        <v>-1.3468061596270307</v>
      </c>
      <c r="S1656" s="1">
        <v>1</v>
      </c>
      <c r="T1656" s="7">
        <v>0</v>
      </c>
      <c r="U1656" s="2">
        <v>0</v>
      </c>
      <c r="V1656" s="8">
        <v>0</v>
      </c>
      <c r="X1656" s="1">
        <f t="shared" ref="X1656" si="15816">N1656*S1656+P1656*S1659-O1656*T1656-Q1656*T1659</f>
        <v>10.647929426470132</v>
      </c>
      <c r="Y1656" s="9">
        <f t="shared" ref="Y1656" si="15817">(N1656*T1656+O1656*S1656+P1656*T1659+Q1656*S1659)</f>
        <v>0</v>
      </c>
      <c r="Z1656" s="2">
        <f t="shared" ref="Z1656" si="15818">N1656*U1656+P1656*U1659-O1656*V1656-Q1656*V1659</f>
        <v>0</v>
      </c>
      <c r="AA1656" s="8">
        <f t="shared" ref="AA1656" si="15819">(N1656*V1656+O1656*U1656+P1656*V1659+Q1656*U1659)</f>
        <v>-1.3468061596270307</v>
      </c>
      <c r="AB1656" s="20"/>
      <c r="AC1656" s="1">
        <v>1</v>
      </c>
      <c r="AD1656" s="9">
        <v>0</v>
      </c>
      <c r="AE1656" s="2">
        <v>0</v>
      </c>
      <c r="AF1656" s="8">
        <f t="shared" ref="AF1656:AF1719" si="15820">IF(0=(1-$AE$9*$AD$9*$B1656^2),10^18,$B1656*$AE$9/(1-$AE$9*$AD$9*$B1656^2))</f>
        <v>-0.22218547119960474</v>
      </c>
      <c r="AH1656" s="1">
        <f t="shared" ref="AH1656" si="15821">X1656*AC1656+Z1656*AC1659-Y1656*AD1656-AA1656*AD1659</f>
        <v>10.647929426470132</v>
      </c>
      <c r="AI1656" s="9">
        <f t="shared" ref="AI1656" si="15822">(X1656*AD1656+Y1656*AC1656+Z1656*AD1659+AA1656*AC1659)</f>
        <v>0</v>
      </c>
      <c r="AJ1656" s="2">
        <f t="shared" ref="AJ1656" si="15823">X1656*AE1656+Z1656*AE1659-Y1656*AF1656-AA1656*AF1659</f>
        <v>0</v>
      </c>
      <c r="AK1656" s="8">
        <f t="shared" ref="AK1656" si="15824">(X1656*AF1656+Y1656*AE1656+Z1656*AF1659+AA1656*AE1659)</f>
        <v>-3.7126213765474341</v>
      </c>
      <c r="AM1656" s="1">
        <v>1</v>
      </c>
      <c r="AN1656" s="7">
        <v>0</v>
      </c>
      <c r="AO1656" s="2">
        <v>0</v>
      </c>
      <c r="AP1656" s="8">
        <v>0</v>
      </c>
      <c r="AR1656" s="1">
        <f t="shared" ref="AR1656" si="15825">AH1656*AM1656+AJ1656*AM1659-AI1656*AN1656-AK1656*AN1659</f>
        <v>33.134430626544088</v>
      </c>
      <c r="AS1656" s="9">
        <f t="shared" ref="AS1656" si="15826">(AH1656*AN1656+AI1656*AM1656+AJ1656*AN1659+AK1656*AM1659)</f>
        <v>0</v>
      </c>
      <c r="AT1656" s="2">
        <f t="shared" ref="AT1656" si="15827">AH1656*AO1656+AJ1656*AO1659-AI1656*AP1656-AK1656*AP1659</f>
        <v>0</v>
      </c>
      <c r="AU1656" s="8">
        <f t="shared" ref="AU1656" si="15828">(AH1656*AP1656+AI1656*AO1656+AJ1656*AP1659+AK1656*AO1659)</f>
        <v>-3.7126213765474341</v>
      </c>
      <c r="AV1656" s="20"/>
      <c r="AW1656" s="1">
        <v>1</v>
      </c>
      <c r="AX1656" s="9">
        <v>0</v>
      </c>
      <c r="AY1656" s="2">
        <v>0</v>
      </c>
      <c r="AZ1656" s="8">
        <f t="shared" ref="AZ1656:AZ1719" si="15829">IF(0=(1-$AX$9*$AY$9*$B1656^2),10^18,$B1656*$AY$9/(1-$AX$9*$AY$9*$B1656^2))</f>
        <v>-0.3213160982123634</v>
      </c>
      <c r="BB1656" s="1">
        <f t="shared" ref="BB1656" si="15830">AR1656*AW1656+AT1656*AW1659-AS1656*AX1656-AU1656*AX1659</f>
        <v>33.134430626544088</v>
      </c>
      <c r="BC1656" s="9">
        <f t="shared" ref="BC1656" si="15831">(AR1656*AX1656+AS1656*AW1656+AT1656*AX1659+AU1656*AW1659)</f>
        <v>0</v>
      </c>
      <c r="BD1656" s="2">
        <f t="shared" ref="BD1656" si="15832">AR1656*AY1656+AT1656*AY1659-AS1656*AZ1656-AU1656*AZ1659</f>
        <v>0</v>
      </c>
      <c r="BE1656" s="8">
        <f t="shared" ref="BE1656" si="15833">(AR1656*AZ1656+AS1656*AY1656+AT1656*AZ1659+AU1656*AY1659)</f>
        <v>-14.359247341956815</v>
      </c>
      <c r="BG1656" s="1">
        <v>1</v>
      </c>
      <c r="BH1656" s="7">
        <v>0</v>
      </c>
      <c r="BI1656" s="2">
        <v>0</v>
      </c>
      <c r="BJ1656" s="8">
        <v>0</v>
      </c>
      <c r="BK1656" s="20"/>
      <c r="BL1656" s="1">
        <f t="shared" ref="BL1656" si="15834">BB1656*BG1656+BD1656*BG1659-BC1656*BH1656-BE1656*BH1659</f>
        <v>90.034958513675832</v>
      </c>
      <c r="BM1656" s="9">
        <f t="shared" ref="BM1656" si="15835">(BB1656*BH1656+BC1656*BG1656+BD1656*BH1659+BE1656*BG1659)</f>
        <v>0</v>
      </c>
      <c r="BN1656" s="2">
        <f t="shared" ref="BN1656" si="15836">BB1656*BI1656+BD1656*BI1659-BC1656*BJ1656-BE1656*BJ1659</f>
        <v>0</v>
      </c>
      <c r="BO1656" s="8">
        <f t="shared" ref="BO1656" si="15837">(BB1656*BJ1656+BC1656*BI1656+BD1656*BJ1659+BE1656*BI1659)</f>
        <v>-14.359247341956815</v>
      </c>
      <c r="BP1656" s="20"/>
      <c r="BQ1656" s="16">
        <v>1</v>
      </c>
      <c r="BR1656" s="23">
        <v>0</v>
      </c>
      <c r="BS1656" s="14">
        <v>0</v>
      </c>
      <c r="BT1656" s="22">
        <v>0</v>
      </c>
      <c r="BV1656" s="1">
        <f t="shared" ref="BV1656" si="15838">BL1656*BQ1656+BN1656*BQ1659-BM1656*BR1656-BO1656*BR1659</f>
        <v>90.034958513675832</v>
      </c>
      <c r="BW1656" s="9">
        <f t="shared" ref="BW1656" si="15839">(BL1656*BR1656+BM1656*BQ1656+BN1656*BR1659+BO1656*BQ1659)</f>
        <v>-14.359247341956815</v>
      </c>
      <c r="BX1656" s="2">
        <f t="shared" ref="BX1656" si="15840">BL1656*BS1656+BN1656*BS1659-BM1656*BT1656-BO1656*BT1659</f>
        <v>0</v>
      </c>
      <c r="BY1656" s="8">
        <f t="shared" ref="BY1656" si="15841">(BL1656*BT1656+BM1656*BS1656+BN1656*BT1659+BO1656*BS1659)</f>
        <v>-14.359247341956815</v>
      </c>
      <c r="CA1656" s="28">
        <f t="shared" ref="CA1656" si="15842">20*LOG(((1+$BR$9)/$BR$9)/((BV1656+BV1659)^2+(BW1656+BW1659)^2)^0.5)</f>
        <v>-49.230244365419971</v>
      </c>
      <c r="CC1656" s="114">
        <f t="shared" ref="CC1656" si="15843">((BV1656^2+BW1656^2)^0.5)/((BV1659^2+BW1659^2)^0.5)</f>
        <v>0.15950712823223748</v>
      </c>
      <c r="CD1656" s="13"/>
      <c r="CE1656" s="33"/>
      <c r="CF1656" s="33"/>
      <c r="CG1656" s="33"/>
      <c r="CH1656" s="33"/>
    </row>
    <row r="1657" spans="2:86" ht="18.600000000000001" customHeight="1" thickBot="1">
      <c r="D1657" s="3"/>
      <c r="G1657" s="4"/>
      <c r="I1657" s="3"/>
      <c r="L1657" s="4"/>
      <c r="N1657" s="3"/>
      <c r="Q1657" s="4"/>
      <c r="S1657" s="3"/>
      <c r="V1657" s="4"/>
      <c r="X1657" s="3"/>
      <c r="AA1657" s="4"/>
      <c r="AC1657" s="3"/>
      <c r="AF1657" s="4"/>
      <c r="AH1657" s="3"/>
      <c r="AK1657" s="4"/>
      <c r="AM1657" s="3"/>
      <c r="AP1657" s="4"/>
      <c r="AR1657" s="3"/>
      <c r="AU1657" s="4"/>
      <c r="AW1657" s="3"/>
      <c r="AZ1657" s="4"/>
      <c r="BB1657" s="3"/>
      <c r="BE1657" s="4"/>
      <c r="BG1657" s="3"/>
      <c r="BJ1657" s="4"/>
      <c r="BL1657" s="3"/>
      <c r="BO1657" s="4"/>
      <c r="BQ1657" s="16"/>
      <c r="BR1657" s="14"/>
      <c r="BS1657" s="14"/>
      <c r="BT1657" s="17"/>
      <c r="BV1657" s="3"/>
      <c r="BY1657" s="4"/>
      <c r="CC1657" s="115"/>
      <c r="CD1657" s="13"/>
      <c r="CE1657" s="33"/>
      <c r="CF1657" s="33"/>
      <c r="CG1657" s="33"/>
      <c r="CH1657" s="33"/>
    </row>
    <row r="1658" spans="2:86" ht="18.600000000000001" customHeight="1" thickBot="1">
      <c r="D1658" s="271" t="s">
        <v>141</v>
      </c>
      <c r="E1658" s="272"/>
      <c r="F1658" s="273" t="s">
        <v>142</v>
      </c>
      <c r="G1658" s="274"/>
      <c r="H1658" s="237"/>
      <c r="I1658" s="271" t="s">
        <v>143</v>
      </c>
      <c r="J1658" s="272"/>
      <c r="K1658" s="273" t="s">
        <v>144</v>
      </c>
      <c r="L1658" s="274"/>
      <c r="N1658" s="262" t="s">
        <v>145</v>
      </c>
      <c r="O1658" s="263"/>
      <c r="P1658" s="264" t="s">
        <v>146</v>
      </c>
      <c r="Q1658" s="265"/>
      <c r="S1658" s="271" t="s">
        <v>147</v>
      </c>
      <c r="T1658" s="272"/>
      <c r="U1658" s="273" t="s">
        <v>148</v>
      </c>
      <c r="V1658" s="274"/>
      <c r="W1658" s="20"/>
      <c r="X1658" s="262" t="s">
        <v>149</v>
      </c>
      <c r="Y1658" s="263"/>
      <c r="Z1658" s="264" t="s">
        <v>150</v>
      </c>
      <c r="AA1658" s="265"/>
      <c r="AB1658" s="20"/>
      <c r="AC1658" s="271" t="s">
        <v>151</v>
      </c>
      <c r="AD1658" s="272"/>
      <c r="AE1658" s="273" t="s">
        <v>152</v>
      </c>
      <c r="AF1658" s="274"/>
      <c r="AG1658" s="20"/>
      <c r="AH1658" s="262" t="s">
        <v>153</v>
      </c>
      <c r="AI1658" s="263"/>
      <c r="AJ1658" s="264" t="s">
        <v>154</v>
      </c>
      <c r="AK1658" s="265"/>
      <c r="AL1658" s="20"/>
      <c r="AM1658" s="271" t="s">
        <v>155</v>
      </c>
      <c r="AN1658" s="272"/>
      <c r="AO1658" s="273" t="s">
        <v>156</v>
      </c>
      <c r="AP1658" s="274"/>
      <c r="AR1658" s="262" t="s">
        <v>157</v>
      </c>
      <c r="AS1658" s="263"/>
      <c r="AT1658" s="264" t="s">
        <v>158</v>
      </c>
      <c r="AU1658" s="265"/>
      <c r="AV1658" s="41"/>
      <c r="AW1658" s="271" t="s">
        <v>159</v>
      </c>
      <c r="AX1658" s="272"/>
      <c r="AY1658" s="273" t="s">
        <v>160</v>
      </c>
      <c r="AZ1658" s="274"/>
      <c r="BA1658" s="20"/>
      <c r="BB1658" s="262" t="s">
        <v>161</v>
      </c>
      <c r="BC1658" s="263"/>
      <c r="BD1658" s="264" t="s">
        <v>162</v>
      </c>
      <c r="BE1658" s="265"/>
      <c r="BF1658" s="41"/>
      <c r="BG1658" s="271" t="s">
        <v>163</v>
      </c>
      <c r="BH1658" s="272"/>
      <c r="BI1658" s="273" t="s">
        <v>164</v>
      </c>
      <c r="BJ1658" s="274"/>
      <c r="BK1658" s="41"/>
      <c r="BL1658" s="262" t="s">
        <v>165</v>
      </c>
      <c r="BM1658" s="263"/>
      <c r="BN1658" s="264" t="s">
        <v>166</v>
      </c>
      <c r="BO1658" s="265"/>
      <c r="BP1658" s="41"/>
      <c r="BQ1658" s="271" t="s">
        <v>167</v>
      </c>
      <c r="BR1658" s="272"/>
      <c r="BS1658" s="273" t="s">
        <v>168</v>
      </c>
      <c r="BT1658" s="274"/>
      <c r="BU1658" s="20"/>
      <c r="BV1658" s="262" t="s">
        <v>169</v>
      </c>
      <c r="BW1658" s="263"/>
      <c r="BX1658" s="264" t="s">
        <v>170</v>
      </c>
      <c r="BY1658" s="265"/>
      <c r="CA1658" s="55" t="s">
        <v>35</v>
      </c>
      <c r="CC1658" s="116" t="s">
        <v>75</v>
      </c>
      <c r="CD1658" s="13"/>
      <c r="CE1658" s="33"/>
      <c r="CF1658" s="33"/>
      <c r="CG1658" s="33"/>
      <c r="CH1658" s="33"/>
    </row>
    <row r="1659" spans="2:86" ht="18.600000000000001" customHeight="1" thickTop="1" thickBot="1">
      <c r="D1659" s="1">
        <v>0</v>
      </c>
      <c r="E1659" s="9">
        <f t="shared" ref="E1659" si="15844">$E$9*$B1656</f>
        <v>5.5780320000000003</v>
      </c>
      <c r="F1659" s="2">
        <v>1</v>
      </c>
      <c r="G1659" s="8">
        <v>0</v>
      </c>
      <c r="I1659" s="1">
        <v>0</v>
      </c>
      <c r="J1659" s="9">
        <v>0</v>
      </c>
      <c r="K1659" s="2">
        <v>1</v>
      </c>
      <c r="L1659" s="8">
        <v>0</v>
      </c>
      <c r="N1659" s="1">
        <f t="shared" ref="N1659" si="15845">D1659*I1656+F1659*I1659-E1659*J1656-G1659*J1659</f>
        <v>0</v>
      </c>
      <c r="O1659" s="9">
        <f t="shared" ref="O1659" si="15846">(D1659*J1656+E1659*I1656+F1659*J1659+G1659*I1659)</f>
        <v>5.5780320000000003</v>
      </c>
      <c r="P1659" s="2">
        <f t="shared" ref="P1659" si="15847">D1659*K1656+F1659*K1659-E1659*L1656-G1659*L1659</f>
        <v>8.5125278561966855</v>
      </c>
      <c r="Q1659" s="8">
        <f t="shared" ref="Q1659" si="15848">(D1659*L1656+E1659*K1656+F1659*L1659+G1659*K1659)</f>
        <v>0</v>
      </c>
      <c r="S1659" s="1">
        <v>0</v>
      </c>
      <c r="T1659" s="9">
        <f t="shared" ref="T1659" si="15849">$T$9*$B1656</f>
        <v>7.1635620000000007</v>
      </c>
      <c r="U1659" s="2">
        <v>1</v>
      </c>
      <c r="V1659" s="8">
        <v>0</v>
      </c>
      <c r="X1659" s="1">
        <f t="shared" ref="X1659" si="15850">N1659*S1656+P1659*S1659-O1659*T1656-Q1659*T1659</f>
        <v>0</v>
      </c>
      <c r="Y1659" s="9">
        <f t="shared" ref="Y1659" si="15851">(N1659*T1656+O1659*S1656+P1659*T1659+Q1659*S1659)</f>
        <v>66.558053074592038</v>
      </c>
      <c r="Z1659" s="2">
        <f t="shared" ref="Z1659" si="15852">N1659*U1656+P1659*U1659-O1659*V1656-Q1659*V1659</f>
        <v>8.5125278561966855</v>
      </c>
      <c r="AA1659" s="8">
        <f t="shared" ref="AA1659" si="15853">(N1659*V1656+O1659*U1656+P1659*V1659+Q1659*U1659)</f>
        <v>0</v>
      </c>
      <c r="AB1659" s="20"/>
      <c r="AC1659" s="1">
        <v>0</v>
      </c>
      <c r="AD1659" s="9">
        <v>0</v>
      </c>
      <c r="AE1659" s="2">
        <v>1</v>
      </c>
      <c r="AF1659" s="8">
        <v>0</v>
      </c>
      <c r="AH1659" s="1">
        <f t="shared" ref="AH1659" si="15854">X1659*AC1656+Z1659*AC1659-Y1659*AD1656-AA1659*AD1659</f>
        <v>0</v>
      </c>
      <c r="AI1659" s="9">
        <f t="shared" ref="AI1659" si="15855">(X1659*AD1656+Y1659*AC1656+Z1659*AD1659+AA1659*AC1659)</f>
        <v>66.558053074592038</v>
      </c>
      <c r="AJ1659" s="2">
        <f t="shared" ref="AJ1659" si="15856">X1659*AE1656+Z1659*AE1659-Y1659*AF1656-AA1659*AF1659</f>
        <v>23.300760240703219</v>
      </c>
      <c r="AK1659" s="8">
        <f t="shared" ref="AK1659" si="15857">(X1659*AF1656+Y1659*AE1656+Z1659*AF1659+AA1659*AE1659)</f>
        <v>0</v>
      </c>
      <c r="AM1659" s="1">
        <v>0</v>
      </c>
      <c r="AN1659" s="9">
        <f t="shared" ref="AN1659" si="15858">$AN$9*$B1656</f>
        <v>6.0567720000000005</v>
      </c>
      <c r="AO1659" s="2">
        <v>1</v>
      </c>
      <c r="AP1659" s="8">
        <v>0</v>
      </c>
      <c r="AR1659" s="1">
        <f t="shared" ref="AR1659" si="15859">AH1659*AM1656+AJ1659*AM1659-AI1659*AN1656-AK1659*AN1659</f>
        <v>0</v>
      </c>
      <c r="AS1659" s="9">
        <f t="shared" ref="AS1659" si="15860">(AH1659*AN1656+AI1659*AM1656+AJ1659*AN1659+AK1659*AM1659)</f>
        <v>207.68544527919656</v>
      </c>
      <c r="AT1659" s="2">
        <f t="shared" ref="AT1659" si="15861">AH1659*AO1656+AJ1659*AO1659-AI1659*AP1656-AK1659*AP1659</f>
        <v>23.300760240703219</v>
      </c>
      <c r="AU1659" s="8">
        <f t="shared" ref="AU1659" si="15862">(AH1659*AP1656+AI1659*AO1656+AJ1659*AP1659+AK1659*AO1659)</f>
        <v>0</v>
      </c>
      <c r="AV1659" s="20"/>
      <c r="AW1659" s="1">
        <v>0</v>
      </c>
      <c r="AX1659" s="9">
        <v>0</v>
      </c>
      <c r="AY1659" s="2">
        <v>1</v>
      </c>
      <c r="AZ1659" s="8">
        <v>0</v>
      </c>
      <c r="BB1659" s="1">
        <f t="shared" ref="BB1659" si="15863">AR1659*AW1656+AT1659*AW1659-AS1659*AX1656-AU1659*AX1659</f>
        <v>0</v>
      </c>
      <c r="BC1659" s="9">
        <f t="shared" ref="BC1659" si="15864">(AR1659*AX1656+AS1659*AW1656+AT1659*AX1659+AU1659*AW1659)</f>
        <v>207.68544527919656</v>
      </c>
      <c r="BD1659" s="2">
        <f t="shared" ref="BD1659" si="15865">AR1659*AY1656+AT1659*AY1659-AS1659*AZ1656-AU1659*AZ1659</f>
        <v>90.033437173311967</v>
      </c>
      <c r="BE1659" s="8">
        <f t="shared" ref="BE1659" si="15866">(AR1659*AZ1656+AS1659*AY1656+AT1659*AZ1659+AU1659*AY1659)</f>
        <v>0</v>
      </c>
      <c r="BG1659" s="1">
        <v>0</v>
      </c>
      <c r="BH1659" s="9">
        <f t="shared" ref="BH1659" si="15867">$BH$9*$B1656</f>
        <v>3.9626399999999999</v>
      </c>
      <c r="BI1659" s="2">
        <v>1</v>
      </c>
      <c r="BJ1659" s="8">
        <v>0</v>
      </c>
      <c r="BK1659" s="20"/>
      <c r="BL1659" s="1">
        <f t="shared" ref="BL1659" si="15868">BB1659*BG1656+BD1659*BG1659-BC1659*BH1656-BE1659*BH1659</f>
        <v>0</v>
      </c>
      <c r="BM1659" s="9">
        <f t="shared" ref="BM1659" si="15869">(BB1659*BH1656+BC1659*BG1656+BD1659*BH1659+BE1659*BG1659)</f>
        <v>564.45554475964946</v>
      </c>
      <c r="BN1659" s="2">
        <f t="shared" ref="BN1659" si="15870">BB1659*BI1656+BD1659*BI1659-BC1659*BJ1656-BE1659*BJ1659</f>
        <v>90.033437173311967</v>
      </c>
      <c r="BO1659" s="8">
        <f t="shared" ref="BO1659" si="15871">(BB1659*BJ1656+BC1659*BI1656+BD1659*BJ1659+BE1659*BI1659)</f>
        <v>0</v>
      </c>
      <c r="BP1659" s="20"/>
      <c r="BQ1659" s="18">
        <f t="shared" ref="BQ1659:BQ1722" si="15872">1/$BR$9</f>
        <v>1</v>
      </c>
      <c r="BR1659" s="25">
        <v>0</v>
      </c>
      <c r="BS1659" s="19">
        <v>1</v>
      </c>
      <c r="BT1659" s="24">
        <v>0</v>
      </c>
      <c r="BV1659" s="1">
        <f t="shared" ref="BV1659" si="15873">BL1659*BQ1656+BN1659*BQ1659-BM1659*BR1656-BO1659*BR1659</f>
        <v>90.033437173311967</v>
      </c>
      <c r="BW1659" s="9">
        <f t="shared" ref="BW1659" si="15874">(BL1659*BR1656+BM1659*BQ1656+BN1659*BR1659+BO1659*BQ1659)</f>
        <v>564.45554475964946</v>
      </c>
      <c r="BX1659" s="2">
        <f t="shared" ref="BX1659" si="15875">BL1659*BS1656+BN1659*BS1659-BM1659*BT1656-BO1659*BT1659</f>
        <v>90.033437173311967</v>
      </c>
      <c r="BY1659" s="8">
        <f t="shared" ref="BY1659" si="15876">(BL1659*BT1656+BM1659*BS1656+BN1659*BT1659+BO1659*BS1659)</f>
        <v>0</v>
      </c>
      <c r="CA1659" s="56">
        <f t="shared" ref="CA1659" si="15877">(180/PI())*ATAN(-1*(BW1656+BW1659)/(BV1656+BV1659))</f>
        <v>-71.87467015991524</v>
      </c>
      <c r="CC1659" s="117">
        <f t="shared" ref="CC1659" si="15878">20*LOG(((1-(10^(CA1656/20)^2)*(1-((1-CC1656)/(1+CC1656))^2))^0.5))</f>
        <v>-2.4606755089745472E-5</v>
      </c>
      <c r="CD1659" s="13"/>
      <c r="CE1659" s="33"/>
      <c r="CF1659" s="33"/>
      <c r="CG1659" s="33"/>
      <c r="CH1659" s="33"/>
    </row>
    <row r="1660" spans="2:86" ht="18.600000000000001" customHeight="1"/>
    <row r="1661" spans="2:86" ht="18.600000000000001" customHeight="1" thickBot="1">
      <c r="E1661" s="6" t="s">
        <v>3</v>
      </c>
      <c r="J1661" s="6" t="s">
        <v>5</v>
      </c>
      <c r="O1661" s="6" t="s">
        <v>10</v>
      </c>
      <c r="T1661" s="6" t="s">
        <v>6</v>
      </c>
      <c r="Y1661" s="6" t="s">
        <v>11</v>
      </c>
      <c r="AD1661" s="6" t="s">
        <v>12</v>
      </c>
      <c r="AI1661" s="6" t="s">
        <v>13</v>
      </c>
      <c r="AN1661" s="6" t="s">
        <v>14</v>
      </c>
      <c r="AS1661" s="6" t="s">
        <v>15</v>
      </c>
      <c r="AX1661" s="6" t="s">
        <v>19</v>
      </c>
      <c r="BC1661" s="6" t="s">
        <v>17</v>
      </c>
      <c r="BH1661" s="6" t="s">
        <v>20</v>
      </c>
      <c r="BM1661" s="6" t="s">
        <v>18</v>
      </c>
      <c r="BQ1661" s="26" t="s">
        <v>16</v>
      </c>
      <c r="BR1661" s="26"/>
      <c r="BS1661" s="21"/>
      <c r="BT1661" s="21"/>
      <c r="BU1661" s="21"/>
      <c r="BV1661" s="21"/>
      <c r="BW1661" s="26" t="s">
        <v>21</v>
      </c>
      <c r="BX1661" s="21"/>
      <c r="BY1661" s="21"/>
    </row>
    <row r="1662" spans="2:86" ht="18.600000000000001" customHeight="1" thickBot="1">
      <c r="B1662" s="11"/>
      <c r="D1662" s="266" t="s">
        <v>113</v>
      </c>
      <c r="E1662" s="267"/>
      <c r="F1662" s="268" t="s">
        <v>114</v>
      </c>
      <c r="G1662" s="269"/>
      <c r="H1662" s="237"/>
      <c r="I1662" s="262" t="s">
        <v>0</v>
      </c>
      <c r="J1662" s="263"/>
      <c r="K1662" s="264" t="s">
        <v>1</v>
      </c>
      <c r="L1662" s="265"/>
      <c r="M1662" s="21"/>
      <c r="N1662" s="262" t="s">
        <v>115</v>
      </c>
      <c r="O1662" s="263"/>
      <c r="P1662" s="264" t="s">
        <v>116</v>
      </c>
      <c r="Q1662" s="265"/>
      <c r="R1662" s="21"/>
      <c r="S1662" s="266" t="s">
        <v>117</v>
      </c>
      <c r="T1662" s="267"/>
      <c r="U1662" s="268" t="s">
        <v>118</v>
      </c>
      <c r="V1662" s="269"/>
      <c r="W1662" s="20"/>
      <c r="X1662" s="262" t="s">
        <v>119</v>
      </c>
      <c r="Y1662" s="263"/>
      <c r="Z1662" s="264" t="s">
        <v>120</v>
      </c>
      <c r="AA1662" s="265"/>
      <c r="AB1662" s="20"/>
      <c r="AC1662" s="262" t="s">
        <v>121</v>
      </c>
      <c r="AD1662" s="263"/>
      <c r="AE1662" s="264" t="s">
        <v>7</v>
      </c>
      <c r="AF1662" s="265"/>
      <c r="AG1662" s="20"/>
      <c r="AH1662" s="262" t="s">
        <v>122</v>
      </c>
      <c r="AI1662" s="263"/>
      <c r="AJ1662" s="264" t="s">
        <v>123</v>
      </c>
      <c r="AK1662" s="265"/>
      <c r="AL1662" s="20"/>
      <c r="AM1662" s="266" t="s">
        <v>124</v>
      </c>
      <c r="AN1662" s="267"/>
      <c r="AO1662" s="268" t="s">
        <v>125</v>
      </c>
      <c r="AP1662" s="269"/>
      <c r="AQ1662" s="21"/>
      <c r="AR1662" s="262" t="s">
        <v>126</v>
      </c>
      <c r="AS1662" s="263"/>
      <c r="AT1662" s="264" t="s">
        <v>2</v>
      </c>
      <c r="AU1662" s="265"/>
      <c r="AV1662" s="41"/>
      <c r="AW1662" s="262" t="s">
        <v>127</v>
      </c>
      <c r="AX1662" s="263"/>
      <c r="AY1662" s="264" t="s">
        <v>128</v>
      </c>
      <c r="AZ1662" s="265"/>
      <c r="BA1662" s="20"/>
      <c r="BB1662" s="262" t="s">
        <v>129</v>
      </c>
      <c r="BC1662" s="263"/>
      <c r="BD1662" s="264" t="s">
        <v>130</v>
      </c>
      <c r="BE1662" s="265"/>
      <c r="BF1662" s="41"/>
      <c r="BG1662" s="266" t="s">
        <v>131</v>
      </c>
      <c r="BH1662" s="267"/>
      <c r="BI1662" s="268" t="s">
        <v>132</v>
      </c>
      <c r="BJ1662" s="269"/>
      <c r="BK1662" s="41"/>
      <c r="BL1662" s="262" t="s">
        <v>133</v>
      </c>
      <c r="BM1662" s="263"/>
      <c r="BN1662" s="264" t="s">
        <v>134</v>
      </c>
      <c r="BO1662" s="265"/>
      <c r="BP1662" s="41"/>
      <c r="BQ1662" s="262" t="s">
        <v>135</v>
      </c>
      <c r="BR1662" s="263"/>
      <c r="BS1662" s="264" t="s">
        <v>136</v>
      </c>
      <c r="BT1662" s="265"/>
      <c r="BU1662" s="20"/>
      <c r="BV1662" s="262" t="s">
        <v>137</v>
      </c>
      <c r="BW1662" s="263"/>
      <c r="BX1662" s="264" t="s">
        <v>138</v>
      </c>
      <c r="BY1662" s="265"/>
      <c r="CA1662" s="27" t="s">
        <v>8</v>
      </c>
      <c r="CC1662" s="113" t="s">
        <v>74</v>
      </c>
      <c r="CD1662" s="13"/>
      <c r="CE1662" s="33"/>
      <c r="CF1662" s="33"/>
      <c r="CG1662" s="33"/>
      <c r="CH1662" s="33"/>
    </row>
    <row r="1663" spans="2:86" ht="18.600000000000001" customHeight="1" thickTop="1" thickBot="1">
      <c r="B1663" s="37">
        <v>4.76</v>
      </c>
      <c r="D1663" s="1">
        <v>1</v>
      </c>
      <c r="E1663" s="7">
        <v>0</v>
      </c>
      <c r="F1663" s="2">
        <v>0</v>
      </c>
      <c r="G1663" s="8">
        <v>0</v>
      </c>
      <c r="I1663" s="1">
        <v>1</v>
      </c>
      <c r="J1663" s="9">
        <v>0</v>
      </c>
      <c r="K1663" s="2">
        <v>0</v>
      </c>
      <c r="L1663" s="8">
        <f t="shared" ref="L1663:L1726" si="15879">IF(0=(1-$J$9*$K$9*$B1663^2),10^18,$B1663*$K$9/(1-$J$9*$K$9*$B1663^2))</f>
        <v>-1.3384778787102365</v>
      </c>
      <c r="N1663" s="1">
        <f t="shared" ref="N1663" si="15880">D1663*I1663+F1663*I1666-E1663*J1663-G1663*J1666</f>
        <v>1</v>
      </c>
      <c r="O1663" s="9">
        <f t="shared" ref="O1663" si="15881">(D1663*J1663+E1663*I1663+F1663*J1666+G1663*I1666)</f>
        <v>0</v>
      </c>
      <c r="P1663" s="2">
        <f t="shared" ref="P1663" si="15882">D1663*K1663+F1663*K1666-E1663*L1663-G1663*L1666</f>
        <v>0</v>
      </c>
      <c r="Q1663" s="8">
        <f t="shared" ref="Q1663" si="15883">(D1663*L1663+E1663*K1663+F1663*L1666+G1663*K1666)</f>
        <v>-1.3384778787102365</v>
      </c>
      <c r="S1663" s="1">
        <v>1</v>
      </c>
      <c r="T1663" s="7">
        <v>0</v>
      </c>
      <c r="U1663" s="2">
        <v>0</v>
      </c>
      <c r="V1663" s="8">
        <v>0</v>
      </c>
      <c r="X1663" s="1">
        <f t="shared" ref="X1663" si="15884">N1663*S1663+P1663*S1666-O1663*T1663-Q1663*T1666</f>
        <v>10.628726102131155</v>
      </c>
      <c r="Y1663" s="9">
        <f t="shared" ref="Y1663" si="15885">(N1663*T1663+O1663*S1663+P1663*T1666+Q1663*S1666)</f>
        <v>0</v>
      </c>
      <c r="Z1663" s="2">
        <f t="shared" ref="Z1663" si="15886">N1663*U1663+P1663*U1666-O1663*V1663-Q1663*V1666</f>
        <v>0</v>
      </c>
      <c r="AA1663" s="8">
        <f t="shared" ref="AA1663" si="15887">(N1663*V1663+O1663*U1663+P1663*V1666+Q1663*U1666)</f>
        <v>-1.3384778787102365</v>
      </c>
      <c r="AB1663" s="20"/>
      <c r="AC1663" s="1">
        <v>1</v>
      </c>
      <c r="AD1663" s="9">
        <v>0</v>
      </c>
      <c r="AE1663" s="2">
        <v>0</v>
      </c>
      <c r="AF1663" s="8">
        <f t="shared" ref="AF1663:AF1726" si="15888">IF(0=(1-$AE$9*$AD$9*$B1663^2),10^18,$B1663*$AE$9/(1-$AE$9*$AD$9*$B1663^2))</f>
        <v>-0.22113186116966943</v>
      </c>
      <c r="AH1663" s="1">
        <f t="shared" ref="AH1663" si="15889">X1663*AC1663+Z1663*AC1666-Y1663*AD1663-AA1663*AD1666</f>
        <v>10.628726102131155</v>
      </c>
      <c r="AI1663" s="9">
        <f t="shared" ref="AI1663" si="15890">(X1663*AD1663+Y1663*AC1663+Z1663*AD1666+AA1663*AC1666)</f>
        <v>0</v>
      </c>
      <c r="AJ1663" s="2">
        <f t="shared" ref="AJ1663" si="15891">X1663*AE1663+Z1663*AE1666-Y1663*AF1663-AA1663*AF1666</f>
        <v>0</v>
      </c>
      <c r="AK1663" s="8">
        <f t="shared" ref="AK1663" si="15892">(X1663*AF1663+Y1663*AE1663+Z1663*AF1666+AA1663*AE1666)</f>
        <v>-3.6888278635371448</v>
      </c>
      <c r="AM1663" s="1">
        <v>1</v>
      </c>
      <c r="AN1663" s="7">
        <v>0</v>
      </c>
      <c r="AO1663" s="2">
        <v>0</v>
      </c>
      <c r="AP1663" s="8">
        <v>0</v>
      </c>
      <c r="AR1663" s="1">
        <f t="shared" ref="AR1663" si="15893">AH1663*AM1663+AJ1663*AM1666-AI1663*AN1663-AK1663*AN1666</f>
        <v>33.065387103703308</v>
      </c>
      <c r="AS1663" s="9">
        <f t="shared" ref="AS1663" si="15894">(AH1663*AN1663+AI1663*AM1663+AJ1663*AN1666+AK1663*AM1666)</f>
        <v>0</v>
      </c>
      <c r="AT1663" s="2">
        <f t="shared" ref="AT1663" si="15895">AH1663*AO1663+AJ1663*AO1666-AI1663*AP1663-AK1663*AP1666</f>
        <v>0</v>
      </c>
      <c r="AU1663" s="8">
        <f t="shared" ref="AU1663" si="15896">(AH1663*AP1663+AI1663*AO1663+AJ1663*AP1666+AK1663*AO1666)</f>
        <v>-3.6888278635371448</v>
      </c>
      <c r="AV1663" s="20"/>
      <c r="AW1663" s="1">
        <v>1</v>
      </c>
      <c r="AX1663" s="9">
        <v>0</v>
      </c>
      <c r="AY1663" s="2">
        <v>0</v>
      </c>
      <c r="AZ1663" s="8">
        <f t="shared" ref="AZ1663:AZ1726" si="15897">IF(0=(1-$AX$9*$AY$9*$B1663^2),10^18,$B1663*$AY$9/(1-$AX$9*$AY$9*$B1663^2))</f>
        <v>-0.31973931675133738</v>
      </c>
      <c r="BB1663" s="1">
        <f t="shared" ref="BB1663" si="15898">AR1663*AW1663+AT1663*AW1666-AS1663*AX1663-AU1663*AX1666</f>
        <v>33.065387103703308</v>
      </c>
      <c r="BC1663" s="9">
        <f t="shared" ref="BC1663" si="15899">(AR1663*AX1663+AS1663*AW1663+AT1663*AX1666+AU1663*AW1666)</f>
        <v>0</v>
      </c>
      <c r="BD1663" s="2">
        <f t="shared" ref="BD1663" si="15900">AR1663*AY1663+AT1663*AY1666-AS1663*AZ1663-AU1663*AZ1666</f>
        <v>0</v>
      </c>
      <c r="BE1663" s="8">
        <f t="shared" ref="BE1663" si="15901">(AR1663*AZ1663+AS1663*AY1663+AT1663*AZ1666+AU1663*AY1666)</f>
        <v>-14.261132144193724</v>
      </c>
      <c r="BG1663" s="1">
        <v>1</v>
      </c>
      <c r="BH1663" s="7">
        <v>0</v>
      </c>
      <c r="BI1663" s="2">
        <v>0</v>
      </c>
      <c r="BJ1663" s="8">
        <v>0</v>
      </c>
      <c r="BK1663" s="20"/>
      <c r="BL1663" s="1">
        <f t="shared" ref="BL1663" si="15902">BB1663*BG1663+BD1663*BG1666-BC1663*BH1663-BE1663*BH1666</f>
        <v>89.815565913022041</v>
      </c>
      <c r="BM1663" s="9">
        <f t="shared" ref="BM1663" si="15903">(BB1663*BH1663+BC1663*BG1663+BD1663*BH1666+BE1663*BG1666)</f>
        <v>0</v>
      </c>
      <c r="BN1663" s="2">
        <f t="shared" ref="BN1663" si="15904">BB1663*BI1663+BD1663*BI1666-BC1663*BJ1663-BE1663*BJ1666</f>
        <v>0</v>
      </c>
      <c r="BO1663" s="8">
        <f t="shared" ref="BO1663" si="15905">(BB1663*BJ1663+BC1663*BI1663+BD1663*BJ1666+BE1663*BI1666)</f>
        <v>-14.261132144193724</v>
      </c>
      <c r="BP1663" s="20"/>
      <c r="BQ1663" s="16">
        <v>1</v>
      </c>
      <c r="BR1663" s="23">
        <v>0</v>
      </c>
      <c r="BS1663" s="14">
        <v>0</v>
      </c>
      <c r="BT1663" s="22">
        <v>0</v>
      </c>
      <c r="BV1663" s="1">
        <f t="shared" ref="BV1663" si="15906">BL1663*BQ1663+BN1663*BQ1666-BM1663*BR1663-BO1663*BR1666</f>
        <v>89.815565913022041</v>
      </c>
      <c r="BW1663" s="9">
        <f t="shared" ref="BW1663" si="15907">(BL1663*BR1663+BM1663*BQ1663+BN1663*BR1666+BO1663*BQ1666)</f>
        <v>-14.261132144193724</v>
      </c>
      <c r="BX1663" s="2">
        <f t="shared" ref="BX1663" si="15908">BL1663*BS1663+BN1663*BS1666-BM1663*BT1663-BO1663*BT1666</f>
        <v>0</v>
      </c>
      <c r="BY1663" s="8">
        <f t="shared" ref="BY1663" si="15909">(BL1663*BT1663+BM1663*BS1663+BN1663*BT1666+BO1663*BS1666)</f>
        <v>-14.261132144193724</v>
      </c>
      <c r="CA1663" s="28">
        <f t="shared" ref="CA1663" si="15910">20*LOG(((1+$BR$9)/$BR$9)/((BV1663+BV1666)^2+(BW1663+BW1666)^2)^0.5)</f>
        <v>-49.245515097548221</v>
      </c>
      <c r="CC1663" s="114">
        <f t="shared" ref="CC1663" si="15911">((BV1663^2+BW1663^2)^0.5)/((BV1666^2+BW1666^2)^0.5)</f>
        <v>0.15880429459421797</v>
      </c>
      <c r="CD1663" s="13"/>
      <c r="CE1663" s="33"/>
      <c r="CF1663" s="33"/>
      <c r="CG1663" s="33"/>
      <c r="CH1663" s="33"/>
    </row>
    <row r="1664" spans="2:86" ht="18.600000000000001" customHeight="1" thickBot="1">
      <c r="D1664" s="3"/>
      <c r="G1664" s="4"/>
      <c r="I1664" s="3"/>
      <c r="L1664" s="4"/>
      <c r="N1664" s="3"/>
      <c r="Q1664" s="4"/>
      <c r="S1664" s="3"/>
      <c r="V1664" s="4"/>
      <c r="X1664" s="3"/>
      <c r="AA1664" s="4"/>
      <c r="AC1664" s="3"/>
      <c r="AF1664" s="4"/>
      <c r="AH1664" s="3"/>
      <c r="AK1664" s="4"/>
      <c r="AM1664" s="3"/>
      <c r="AP1664" s="4"/>
      <c r="AR1664" s="3"/>
      <c r="AU1664" s="4"/>
      <c r="AW1664" s="3"/>
      <c r="AZ1664" s="4"/>
      <c r="BB1664" s="3"/>
      <c r="BE1664" s="4"/>
      <c r="BG1664" s="3"/>
      <c r="BJ1664" s="4"/>
      <c r="BL1664" s="3"/>
      <c r="BO1664" s="4"/>
      <c r="BQ1664" s="16"/>
      <c r="BR1664" s="14"/>
      <c r="BS1664" s="14"/>
      <c r="BT1664" s="17"/>
      <c r="BV1664" s="3"/>
      <c r="BY1664" s="4"/>
      <c r="CC1664" s="115"/>
      <c r="CD1664" s="13"/>
      <c r="CE1664" s="33"/>
      <c r="CF1664" s="33"/>
      <c r="CG1664" s="33"/>
      <c r="CH1664" s="33"/>
    </row>
    <row r="1665" spans="2:86" ht="18.600000000000001" customHeight="1" thickBot="1">
      <c r="D1665" s="271" t="s">
        <v>141</v>
      </c>
      <c r="E1665" s="272"/>
      <c r="F1665" s="273" t="s">
        <v>142</v>
      </c>
      <c r="G1665" s="274"/>
      <c r="H1665" s="237"/>
      <c r="I1665" s="271" t="s">
        <v>143</v>
      </c>
      <c r="J1665" s="272"/>
      <c r="K1665" s="273" t="s">
        <v>144</v>
      </c>
      <c r="L1665" s="274"/>
      <c r="N1665" s="262" t="s">
        <v>145</v>
      </c>
      <c r="O1665" s="263"/>
      <c r="P1665" s="264" t="s">
        <v>146</v>
      </c>
      <c r="Q1665" s="265"/>
      <c r="S1665" s="271" t="s">
        <v>147</v>
      </c>
      <c r="T1665" s="272"/>
      <c r="U1665" s="273" t="s">
        <v>148</v>
      </c>
      <c r="V1665" s="274"/>
      <c r="W1665" s="20"/>
      <c r="X1665" s="262" t="s">
        <v>149</v>
      </c>
      <c r="Y1665" s="263"/>
      <c r="Z1665" s="264" t="s">
        <v>150</v>
      </c>
      <c r="AA1665" s="265"/>
      <c r="AB1665" s="20"/>
      <c r="AC1665" s="271" t="s">
        <v>151</v>
      </c>
      <c r="AD1665" s="272"/>
      <c r="AE1665" s="273" t="s">
        <v>152</v>
      </c>
      <c r="AF1665" s="274"/>
      <c r="AG1665" s="20"/>
      <c r="AH1665" s="262" t="s">
        <v>153</v>
      </c>
      <c r="AI1665" s="263"/>
      <c r="AJ1665" s="264" t="s">
        <v>154</v>
      </c>
      <c r="AK1665" s="265"/>
      <c r="AL1665" s="20"/>
      <c r="AM1665" s="271" t="s">
        <v>155</v>
      </c>
      <c r="AN1665" s="272"/>
      <c r="AO1665" s="273" t="s">
        <v>156</v>
      </c>
      <c r="AP1665" s="274"/>
      <c r="AR1665" s="262" t="s">
        <v>157</v>
      </c>
      <c r="AS1665" s="263"/>
      <c r="AT1665" s="264" t="s">
        <v>158</v>
      </c>
      <c r="AU1665" s="265"/>
      <c r="AV1665" s="41"/>
      <c r="AW1665" s="271" t="s">
        <v>159</v>
      </c>
      <c r="AX1665" s="272"/>
      <c r="AY1665" s="273" t="s">
        <v>160</v>
      </c>
      <c r="AZ1665" s="274"/>
      <c r="BA1665" s="20"/>
      <c r="BB1665" s="262" t="s">
        <v>161</v>
      </c>
      <c r="BC1665" s="263"/>
      <c r="BD1665" s="264" t="s">
        <v>162</v>
      </c>
      <c r="BE1665" s="265"/>
      <c r="BF1665" s="41"/>
      <c r="BG1665" s="271" t="s">
        <v>163</v>
      </c>
      <c r="BH1665" s="272"/>
      <c r="BI1665" s="273" t="s">
        <v>164</v>
      </c>
      <c r="BJ1665" s="274"/>
      <c r="BK1665" s="41"/>
      <c r="BL1665" s="262" t="s">
        <v>165</v>
      </c>
      <c r="BM1665" s="263"/>
      <c r="BN1665" s="264" t="s">
        <v>166</v>
      </c>
      <c r="BO1665" s="265"/>
      <c r="BP1665" s="41"/>
      <c r="BQ1665" s="271" t="s">
        <v>167</v>
      </c>
      <c r="BR1665" s="272"/>
      <c r="BS1665" s="273" t="s">
        <v>168</v>
      </c>
      <c r="BT1665" s="274"/>
      <c r="BU1665" s="20"/>
      <c r="BV1665" s="262" t="s">
        <v>169</v>
      </c>
      <c r="BW1665" s="263"/>
      <c r="BX1665" s="264" t="s">
        <v>170</v>
      </c>
      <c r="BY1665" s="265"/>
      <c r="CA1665" s="55" t="s">
        <v>35</v>
      </c>
      <c r="CC1665" s="116" t="s">
        <v>75</v>
      </c>
      <c r="CD1665" s="13"/>
      <c r="CE1665" s="33"/>
      <c r="CF1665" s="33"/>
      <c r="CG1665" s="33"/>
      <c r="CH1665" s="33"/>
    </row>
    <row r="1666" spans="2:86" ht="18.600000000000001" customHeight="1" thickTop="1" thickBot="1">
      <c r="D1666" s="1">
        <v>0</v>
      </c>
      <c r="E1666" s="9">
        <f t="shared" ref="E1666" si="15912">$E$9*$B1663</f>
        <v>5.6015680000000003</v>
      </c>
      <c r="F1666" s="2">
        <v>1</v>
      </c>
      <c r="G1666" s="8">
        <v>0</v>
      </c>
      <c r="I1666" s="1">
        <v>0</v>
      </c>
      <c r="J1666" s="9">
        <v>0</v>
      </c>
      <c r="K1666" s="2">
        <v>1</v>
      </c>
      <c r="L1666" s="8">
        <v>0</v>
      </c>
      <c r="N1666" s="1">
        <f t="shared" ref="N1666" si="15913">D1666*I1663+F1666*I1666-E1666*J1663-G1666*J1666</f>
        <v>0</v>
      </c>
      <c r="O1666" s="9">
        <f t="shared" ref="O1666" si="15914">(D1666*J1663+E1666*I1663+F1666*J1666+G1666*I1666)</f>
        <v>5.6015680000000003</v>
      </c>
      <c r="P1666" s="2">
        <f t="shared" ref="P1666" si="15915">D1666*K1663+F1666*K1666-E1666*L1663-G1666*L1666</f>
        <v>8.4975748540911411</v>
      </c>
      <c r="Q1666" s="8">
        <f t="shared" ref="Q1666" si="15916">(D1666*L1663+E1666*K1663+F1666*L1666+G1666*K1666)</f>
        <v>0</v>
      </c>
      <c r="S1666" s="1">
        <v>0</v>
      </c>
      <c r="T1666" s="9">
        <f t="shared" ref="T1666" si="15917">$T$9*$B1663</f>
        <v>7.1937880000000005</v>
      </c>
      <c r="U1666" s="2">
        <v>1</v>
      </c>
      <c r="V1666" s="8">
        <v>0</v>
      </c>
      <c r="X1666" s="1">
        <f t="shared" ref="X1666" si="15918">N1666*S1663+P1666*S1666-O1666*T1663-Q1666*T1666</f>
        <v>0</v>
      </c>
      <c r="Y1666" s="9">
        <f t="shared" ref="Y1666" si="15919">(N1666*T1663+O1666*S1663+P1666*T1666+Q1666*S1666)</f>
        <v>66.731320014462597</v>
      </c>
      <c r="Z1666" s="2">
        <f t="shared" ref="Z1666" si="15920">N1666*U1663+P1666*U1666-O1666*V1663-Q1666*V1666</f>
        <v>8.4975748540911411</v>
      </c>
      <c r="AA1666" s="8">
        <f t="shared" ref="AA1666" si="15921">(N1666*V1663+O1666*U1663+P1666*V1666+Q1666*U1666)</f>
        <v>0</v>
      </c>
      <c r="AB1666" s="20"/>
      <c r="AC1666" s="1">
        <v>0</v>
      </c>
      <c r="AD1666" s="9">
        <v>0</v>
      </c>
      <c r="AE1666" s="2">
        <v>1</v>
      </c>
      <c r="AF1666" s="8">
        <v>0</v>
      </c>
      <c r="AH1666" s="1">
        <f t="shared" ref="AH1666" si="15922">X1666*AC1663+Z1666*AC1666-Y1666*AD1663-AA1666*AD1666</f>
        <v>0</v>
      </c>
      <c r="AI1666" s="9">
        <f t="shared" ref="AI1666" si="15923">(X1666*AD1663+Y1666*AC1663+Z1666*AD1666+AA1666*AC1666)</f>
        <v>66.731320014462597</v>
      </c>
      <c r="AJ1666" s="2">
        <f t="shared" ref="AJ1666" si="15924">X1666*AE1663+Z1666*AE1666-Y1666*AF1663-AA1666*AF1666</f>
        <v>23.25399584719807</v>
      </c>
      <c r="AK1666" s="8">
        <f t="shared" ref="AK1666" si="15925">(X1666*AF1663+Y1666*AE1663+Z1666*AF1666+AA1666*AE1666)</f>
        <v>0</v>
      </c>
      <c r="AM1666" s="1">
        <v>0</v>
      </c>
      <c r="AN1666" s="9">
        <f t="shared" ref="AN1666" si="15926">$AN$9*$B1663</f>
        <v>6.0823279999999995</v>
      </c>
      <c r="AO1666" s="2">
        <v>1</v>
      </c>
      <c r="AP1666" s="8">
        <v>0</v>
      </c>
      <c r="AR1666" s="1">
        <f t="shared" ref="AR1666" si="15927">AH1666*AM1663+AJ1666*AM1666-AI1666*AN1663-AK1666*AN1666</f>
        <v>0</v>
      </c>
      <c r="AS1666" s="9">
        <f t="shared" ref="AS1666" si="15928">(AH1666*AN1663+AI1666*AM1663+AJ1666*AN1666+AK1666*AM1666)</f>
        <v>208.16975006775914</v>
      </c>
      <c r="AT1666" s="2">
        <f t="shared" ref="AT1666" si="15929">AH1666*AO1663+AJ1666*AO1666-AI1666*AP1663-AK1666*AP1666</f>
        <v>23.25399584719807</v>
      </c>
      <c r="AU1666" s="8">
        <f t="shared" ref="AU1666" si="15930">(AH1666*AP1663+AI1666*AO1663+AJ1666*AP1666+AK1666*AO1666)</f>
        <v>0</v>
      </c>
      <c r="AV1666" s="20"/>
      <c r="AW1666" s="1">
        <v>0</v>
      </c>
      <c r="AX1666" s="9">
        <v>0</v>
      </c>
      <c r="AY1666" s="2">
        <v>1</v>
      </c>
      <c r="AZ1666" s="8">
        <v>0</v>
      </c>
      <c r="BB1666" s="1">
        <f t="shared" ref="BB1666" si="15931">AR1666*AW1663+AT1666*AW1666-AS1666*AX1663-AU1666*AX1666</f>
        <v>0</v>
      </c>
      <c r="BC1666" s="9">
        <f t="shared" ref="BC1666" si="15932">(AR1666*AX1663+AS1666*AW1663+AT1666*AX1666+AU1666*AW1666)</f>
        <v>208.16975006775914</v>
      </c>
      <c r="BD1666" s="2">
        <f t="shared" ref="BD1666" si="15933">AR1666*AY1663+AT1666*AY1666-AS1666*AZ1663-AU1666*AZ1666</f>
        <v>89.814049502160046</v>
      </c>
      <c r="BE1666" s="8">
        <f t="shared" ref="BE1666" si="15934">(AR1666*AZ1663+AS1666*AY1663+AT1666*AZ1666+AU1666*AY1666)</f>
        <v>0</v>
      </c>
      <c r="BG1666" s="1">
        <v>0</v>
      </c>
      <c r="BH1666" s="9">
        <f t="shared" ref="BH1666" si="15935">$BH$9*$B1663</f>
        <v>3.9793599999999998</v>
      </c>
      <c r="BI1666" s="2">
        <v>1</v>
      </c>
      <c r="BJ1666" s="8">
        <v>0</v>
      </c>
      <c r="BK1666" s="20"/>
      <c r="BL1666" s="1">
        <f t="shared" ref="BL1666" si="15936">BB1666*BG1663+BD1666*BG1666-BC1666*BH1663-BE1666*BH1666</f>
        <v>0</v>
      </c>
      <c r="BM1666" s="9">
        <f t="shared" ref="BM1666" si="15937">(BB1666*BH1663+BC1666*BG1663+BD1666*BH1666+BE1666*BG1666)</f>
        <v>565.57218609467463</v>
      </c>
      <c r="BN1666" s="2">
        <f t="shared" ref="BN1666" si="15938">BB1666*BI1663+BD1666*BI1666-BC1666*BJ1663-BE1666*BJ1666</f>
        <v>89.814049502160046</v>
      </c>
      <c r="BO1666" s="8">
        <f t="shared" ref="BO1666" si="15939">(BB1666*BJ1663+BC1666*BI1663+BD1666*BJ1666+BE1666*BI1666)</f>
        <v>0</v>
      </c>
      <c r="BP1666" s="20"/>
      <c r="BQ1666" s="18">
        <f t="shared" ref="BQ1666:BQ1729" si="15940">1/$BR$9</f>
        <v>1</v>
      </c>
      <c r="BR1666" s="25">
        <v>0</v>
      </c>
      <c r="BS1666" s="19">
        <v>1</v>
      </c>
      <c r="BT1666" s="24">
        <v>0</v>
      </c>
      <c r="BV1666" s="1">
        <f t="shared" ref="BV1666" si="15941">BL1666*BQ1663+BN1666*BQ1666-BM1666*BR1663-BO1666*BR1666</f>
        <v>89.814049502160046</v>
      </c>
      <c r="BW1666" s="9">
        <f t="shared" ref="BW1666" si="15942">(BL1666*BR1663+BM1666*BQ1663+BN1666*BR1666+BO1666*BQ1666)</f>
        <v>565.57218609467463</v>
      </c>
      <c r="BX1666" s="2">
        <f t="shared" ref="BX1666" si="15943">BL1666*BS1663+BN1666*BS1666-BM1666*BT1663-BO1666*BT1666</f>
        <v>89.814049502160046</v>
      </c>
      <c r="BY1666" s="8">
        <f t="shared" ref="BY1666" si="15944">(BL1666*BT1663+BM1666*BS1663+BN1666*BT1666+BO1666*BS1666)</f>
        <v>0</v>
      </c>
      <c r="CA1666" s="56">
        <f t="shared" ref="CA1666" si="15945">(180/PI())*ATAN(-1*(BW1663+BW1666)/(BV1663+BV1666))</f>
        <v>-71.953218516312987</v>
      </c>
      <c r="CC1666" s="117">
        <f t="shared" ref="CC1666" si="15946">20*LOG(((1-(10^(CA1663/20)^2)*(1-((1-CC1663)/(1+CC1663))^2))^0.5))</f>
        <v>-2.4441962074007844E-5</v>
      </c>
      <c r="CD1666" s="13"/>
      <c r="CE1666" s="33"/>
      <c r="CF1666" s="33"/>
      <c r="CG1666" s="33"/>
      <c r="CH1666" s="33"/>
    </row>
    <row r="1667" spans="2:86" ht="18.600000000000001" customHeight="1"/>
    <row r="1668" spans="2:86" ht="18.600000000000001" customHeight="1" thickBot="1">
      <c r="E1668" s="6" t="s">
        <v>3</v>
      </c>
      <c r="J1668" s="6" t="s">
        <v>5</v>
      </c>
      <c r="O1668" s="6" t="s">
        <v>10</v>
      </c>
      <c r="T1668" s="6" t="s">
        <v>6</v>
      </c>
      <c r="Y1668" s="6" t="s">
        <v>11</v>
      </c>
      <c r="AD1668" s="6" t="s">
        <v>12</v>
      </c>
      <c r="AI1668" s="6" t="s">
        <v>13</v>
      </c>
      <c r="AN1668" s="6" t="s">
        <v>14</v>
      </c>
      <c r="AS1668" s="6" t="s">
        <v>15</v>
      </c>
      <c r="AX1668" s="6" t="s">
        <v>19</v>
      </c>
      <c r="BC1668" s="6" t="s">
        <v>17</v>
      </c>
      <c r="BH1668" s="6" t="s">
        <v>20</v>
      </c>
      <c r="BM1668" s="6" t="s">
        <v>18</v>
      </c>
      <c r="BQ1668" s="26" t="s">
        <v>16</v>
      </c>
      <c r="BR1668" s="26"/>
      <c r="BS1668" s="21"/>
      <c r="BT1668" s="21"/>
      <c r="BU1668" s="21"/>
      <c r="BV1668" s="21"/>
      <c r="BW1668" s="26" t="s">
        <v>21</v>
      </c>
      <c r="BX1668" s="21"/>
      <c r="BY1668" s="21"/>
    </row>
    <row r="1669" spans="2:86" ht="18.600000000000001" customHeight="1" thickBot="1">
      <c r="B1669" s="11"/>
      <c r="D1669" s="266" t="s">
        <v>113</v>
      </c>
      <c r="E1669" s="267"/>
      <c r="F1669" s="268" t="s">
        <v>114</v>
      </c>
      <c r="G1669" s="269"/>
      <c r="H1669" s="237"/>
      <c r="I1669" s="262" t="s">
        <v>0</v>
      </c>
      <c r="J1669" s="263"/>
      <c r="K1669" s="264" t="s">
        <v>1</v>
      </c>
      <c r="L1669" s="265"/>
      <c r="M1669" s="21"/>
      <c r="N1669" s="262" t="s">
        <v>115</v>
      </c>
      <c r="O1669" s="263"/>
      <c r="P1669" s="264" t="s">
        <v>116</v>
      </c>
      <c r="Q1669" s="265"/>
      <c r="R1669" s="21"/>
      <c r="S1669" s="266" t="s">
        <v>117</v>
      </c>
      <c r="T1669" s="267"/>
      <c r="U1669" s="268" t="s">
        <v>118</v>
      </c>
      <c r="V1669" s="269"/>
      <c r="W1669" s="20"/>
      <c r="X1669" s="262" t="s">
        <v>119</v>
      </c>
      <c r="Y1669" s="263"/>
      <c r="Z1669" s="264" t="s">
        <v>120</v>
      </c>
      <c r="AA1669" s="265"/>
      <c r="AB1669" s="20"/>
      <c r="AC1669" s="262" t="s">
        <v>121</v>
      </c>
      <c r="AD1669" s="263"/>
      <c r="AE1669" s="264" t="s">
        <v>7</v>
      </c>
      <c r="AF1669" s="265"/>
      <c r="AG1669" s="20"/>
      <c r="AH1669" s="262" t="s">
        <v>122</v>
      </c>
      <c r="AI1669" s="263"/>
      <c r="AJ1669" s="264" t="s">
        <v>123</v>
      </c>
      <c r="AK1669" s="265"/>
      <c r="AL1669" s="20"/>
      <c r="AM1669" s="266" t="s">
        <v>124</v>
      </c>
      <c r="AN1669" s="267"/>
      <c r="AO1669" s="268" t="s">
        <v>125</v>
      </c>
      <c r="AP1669" s="269"/>
      <c r="AQ1669" s="21"/>
      <c r="AR1669" s="262" t="s">
        <v>126</v>
      </c>
      <c r="AS1669" s="263"/>
      <c r="AT1669" s="264" t="s">
        <v>2</v>
      </c>
      <c r="AU1669" s="265"/>
      <c r="AV1669" s="41"/>
      <c r="AW1669" s="262" t="s">
        <v>127</v>
      </c>
      <c r="AX1669" s="263"/>
      <c r="AY1669" s="264" t="s">
        <v>128</v>
      </c>
      <c r="AZ1669" s="265"/>
      <c r="BA1669" s="20"/>
      <c r="BB1669" s="262" t="s">
        <v>129</v>
      </c>
      <c r="BC1669" s="263"/>
      <c r="BD1669" s="264" t="s">
        <v>130</v>
      </c>
      <c r="BE1669" s="265"/>
      <c r="BF1669" s="41"/>
      <c r="BG1669" s="266" t="s">
        <v>131</v>
      </c>
      <c r="BH1669" s="267"/>
      <c r="BI1669" s="268" t="s">
        <v>132</v>
      </c>
      <c r="BJ1669" s="269"/>
      <c r="BK1669" s="41"/>
      <c r="BL1669" s="262" t="s">
        <v>133</v>
      </c>
      <c r="BM1669" s="263"/>
      <c r="BN1669" s="264" t="s">
        <v>134</v>
      </c>
      <c r="BO1669" s="265"/>
      <c r="BP1669" s="41"/>
      <c r="BQ1669" s="262" t="s">
        <v>135</v>
      </c>
      <c r="BR1669" s="263"/>
      <c r="BS1669" s="264" t="s">
        <v>136</v>
      </c>
      <c r="BT1669" s="265"/>
      <c r="BU1669" s="20"/>
      <c r="BV1669" s="262" t="s">
        <v>137</v>
      </c>
      <c r="BW1669" s="263"/>
      <c r="BX1669" s="264" t="s">
        <v>138</v>
      </c>
      <c r="BY1669" s="265"/>
      <c r="CA1669" s="27" t="s">
        <v>8</v>
      </c>
      <c r="CC1669" s="113" t="s">
        <v>74</v>
      </c>
      <c r="CD1669" s="13"/>
      <c r="CE1669" s="33"/>
      <c r="CF1669" s="33"/>
      <c r="CG1669" s="33"/>
      <c r="CH1669" s="33"/>
    </row>
    <row r="1670" spans="2:86" ht="18.600000000000001" customHeight="1" thickTop="1" thickBot="1">
      <c r="B1670" s="37">
        <v>4.78</v>
      </c>
      <c r="D1670" s="1">
        <v>1</v>
      </c>
      <c r="E1670" s="7">
        <v>0</v>
      </c>
      <c r="F1670" s="2">
        <v>0</v>
      </c>
      <c r="G1670" s="8">
        <v>0</v>
      </c>
      <c r="I1670" s="1">
        <v>1</v>
      </c>
      <c r="J1670" s="9">
        <v>0</v>
      </c>
      <c r="K1670" s="2">
        <v>0</v>
      </c>
      <c r="L1670" s="8">
        <f t="shared" ref="L1670:L1733" si="15947">IF(0=(1-$J$9*$K$9*$B1670^2),10^18,$B1670*$K$9/(1-$J$9*$K$9*$B1670^2))</f>
        <v>-1.3302629516671871</v>
      </c>
      <c r="N1670" s="1">
        <f t="shared" ref="N1670" si="15948">D1670*I1670+F1670*I1673-E1670*J1670-G1670*J1673</f>
        <v>1</v>
      </c>
      <c r="O1670" s="9">
        <f t="shared" ref="O1670" si="15949">(D1670*J1670+E1670*I1670+F1670*J1673+G1670*I1673)</f>
        <v>0</v>
      </c>
      <c r="P1670" s="2">
        <f t="shared" ref="P1670" si="15950">D1670*K1670+F1670*K1673-E1670*L1670-G1670*L1673</f>
        <v>0</v>
      </c>
      <c r="Q1670" s="8">
        <f t="shared" ref="Q1670" si="15951">(D1670*L1670+E1670*K1670+F1670*L1673+G1670*K1673)</f>
        <v>-1.3302629516671871</v>
      </c>
      <c r="S1670" s="1">
        <v>1</v>
      </c>
      <c r="T1670" s="7">
        <v>0</v>
      </c>
      <c r="U1670" s="2">
        <v>0</v>
      </c>
      <c r="V1670" s="8">
        <v>0</v>
      </c>
      <c r="X1670" s="1">
        <f t="shared" ref="X1670" si="15952">N1670*S1670+P1670*S1673-O1670*T1670-Q1670*T1673</f>
        <v>10.609838186525083</v>
      </c>
      <c r="Y1670" s="9">
        <f t="shared" ref="Y1670" si="15953">(N1670*T1670+O1670*S1670+P1670*T1673+Q1670*S1673)</f>
        <v>0</v>
      </c>
      <c r="Z1670" s="2">
        <f t="shared" ref="Z1670" si="15954">N1670*U1670+P1670*U1673-O1670*V1670-Q1670*V1673</f>
        <v>0</v>
      </c>
      <c r="AA1670" s="8">
        <f t="shared" ref="AA1670" si="15955">(N1670*V1670+O1670*U1670+P1670*V1673+Q1670*U1673)</f>
        <v>-1.3302629516671871</v>
      </c>
      <c r="AB1670" s="20"/>
      <c r="AC1670" s="1">
        <v>1</v>
      </c>
      <c r="AD1670" s="9">
        <v>0</v>
      </c>
      <c r="AE1670" s="2">
        <v>0</v>
      </c>
      <c r="AF1670" s="8">
        <f t="shared" ref="AF1670:AF1733" si="15956">IF(0=(1-$AE$9*$AD$9*$B1670^2),10^18,$B1670*$AE$9/(1-$AE$9*$AD$9*$B1670^2))</f>
        <v>-0.22008869276484633</v>
      </c>
      <c r="AH1670" s="1">
        <f t="shared" ref="AH1670" si="15957">X1670*AC1670+Z1670*AC1673-Y1670*AD1670-AA1670*AD1673</f>
        <v>10.609838186525083</v>
      </c>
      <c r="AI1670" s="9">
        <f t="shared" ref="AI1670" si="15958">(X1670*AD1670+Y1670*AC1670+Z1670*AD1673+AA1670*AC1673)</f>
        <v>0</v>
      </c>
      <c r="AJ1670" s="2">
        <f t="shared" ref="AJ1670" si="15959">X1670*AE1670+Z1670*AE1673-Y1670*AF1670-AA1670*AF1673</f>
        <v>0</v>
      </c>
      <c r="AK1670" s="8">
        <f t="shared" ref="AK1670" si="15960">(X1670*AF1670+Y1670*AE1670+Z1670*AF1673+AA1670*AE1673)</f>
        <v>-3.6653683685860403</v>
      </c>
      <c r="AM1670" s="1">
        <v>1</v>
      </c>
      <c r="AN1670" s="7">
        <v>0</v>
      </c>
      <c r="AO1670" s="2">
        <v>0</v>
      </c>
      <c r="AP1670" s="8">
        <v>0</v>
      </c>
      <c r="AR1670" s="1">
        <f t="shared" ref="AR1670" si="15961">AH1670*AM1670+AJ1670*AM1673-AI1670*AN1670-AK1670*AN1673</f>
        <v>32.997482999117864</v>
      </c>
      <c r="AS1670" s="9">
        <f t="shared" ref="AS1670" si="15962">(AH1670*AN1670+AI1670*AM1670+AJ1670*AN1673+AK1670*AM1673)</f>
        <v>0</v>
      </c>
      <c r="AT1670" s="2">
        <f t="shared" ref="AT1670" si="15963">AH1670*AO1670+AJ1670*AO1673-AI1670*AP1670-AK1670*AP1673</f>
        <v>0</v>
      </c>
      <c r="AU1670" s="8">
        <f t="shared" ref="AU1670" si="15964">(AH1670*AP1670+AI1670*AO1670+AJ1670*AP1673+AK1670*AO1673)</f>
        <v>-3.6653683685860403</v>
      </c>
      <c r="AV1670" s="20"/>
      <c r="AW1670" s="1">
        <v>1</v>
      </c>
      <c r="AX1670" s="9">
        <v>0</v>
      </c>
      <c r="AY1670" s="2">
        <v>0</v>
      </c>
      <c r="AZ1670" s="8">
        <f t="shared" ref="AZ1670:AZ1733" si="15965">IF(0=(1-$AX$9*$AY$9*$B1670^2),10^18,$B1670*$AY$9/(1-$AX$9*$AY$9*$B1670^2))</f>
        <v>-0.31817887178354337</v>
      </c>
      <c r="BB1670" s="1">
        <f t="shared" ref="BB1670" si="15966">AR1670*AW1670+AT1670*AW1673-AS1670*AX1670-AU1670*AX1673</f>
        <v>32.997482999117864</v>
      </c>
      <c r="BC1670" s="9">
        <f t="shared" ref="BC1670" si="15967">(AR1670*AX1670+AS1670*AW1670+AT1670*AX1673+AU1670*AW1673)</f>
        <v>0</v>
      </c>
      <c r="BD1670" s="2">
        <f t="shared" ref="BD1670" si="15968">AR1670*AY1670+AT1670*AY1673-AS1670*AZ1670-AU1670*AZ1673</f>
        <v>0</v>
      </c>
      <c r="BE1670" s="8">
        <f t="shared" ref="BE1670" si="15969">(AR1670*AZ1670+AS1670*AY1670+AT1670*AZ1673+AU1670*AY1673)</f>
        <v>-14.164470280942016</v>
      </c>
      <c r="BG1670" s="1">
        <v>1</v>
      </c>
      <c r="BH1670" s="7">
        <v>0</v>
      </c>
      <c r="BI1670" s="2">
        <v>0</v>
      </c>
      <c r="BJ1670" s="8">
        <v>0</v>
      </c>
      <c r="BK1670" s="20"/>
      <c r="BL1670" s="1">
        <f t="shared" ref="BL1670" si="15970">BB1670*BG1670+BD1670*BG1673-BC1670*BH1670-BE1670*BH1673</f>
        <v>89.599839399384635</v>
      </c>
      <c r="BM1670" s="9">
        <f t="shared" ref="BM1670" si="15971">(BB1670*BH1670+BC1670*BG1670+BD1670*BH1673+BE1670*BG1673)</f>
        <v>0</v>
      </c>
      <c r="BN1670" s="2">
        <f t="shared" ref="BN1670" si="15972">BB1670*BI1670+BD1670*BI1673-BC1670*BJ1670-BE1670*BJ1673</f>
        <v>0</v>
      </c>
      <c r="BO1670" s="8">
        <f t="shared" ref="BO1670" si="15973">(BB1670*BJ1670+BC1670*BI1670+BD1670*BJ1673+BE1670*BI1673)</f>
        <v>-14.164470280942016</v>
      </c>
      <c r="BP1670" s="20"/>
      <c r="BQ1670" s="16">
        <v>1</v>
      </c>
      <c r="BR1670" s="23">
        <v>0</v>
      </c>
      <c r="BS1670" s="14">
        <v>0</v>
      </c>
      <c r="BT1670" s="22">
        <v>0</v>
      </c>
      <c r="BV1670" s="1">
        <f t="shared" ref="BV1670" si="15974">BL1670*BQ1670+BN1670*BQ1673-BM1670*BR1670-BO1670*BR1673</f>
        <v>89.599839399384635</v>
      </c>
      <c r="BW1670" s="9">
        <f t="shared" ref="BW1670" si="15975">(BL1670*BR1670+BM1670*BQ1670+BN1670*BR1673+BO1670*BQ1673)</f>
        <v>-14.164470280942016</v>
      </c>
      <c r="BX1670" s="2">
        <f t="shared" ref="BX1670" si="15976">BL1670*BS1670+BN1670*BS1673-BM1670*BT1670-BO1670*BT1673</f>
        <v>0</v>
      </c>
      <c r="BY1670" s="8">
        <f t="shared" ref="BY1670" si="15977">(BL1670*BT1670+BM1670*BS1670+BN1670*BT1673+BO1670*BS1673)</f>
        <v>-14.164470280942016</v>
      </c>
      <c r="CA1670" s="28">
        <f t="shared" ref="CA1670" si="15978">20*LOG(((1+$BR$9)/$BR$9)/((BV1670+BV1673)^2+(BW1670+BW1673)^2)^0.5)</f>
        <v>-49.260937775143354</v>
      </c>
      <c r="CC1670" s="114">
        <f t="shared" ref="CC1670" si="15979">((BV1670^2+BW1670^2)^0.5)/((BV1673^2+BW1673^2)^0.5)</f>
        <v>0.15810777048541194</v>
      </c>
      <c r="CD1670" s="13"/>
      <c r="CE1670" s="33"/>
      <c r="CF1670" s="33"/>
      <c r="CG1670" s="33"/>
      <c r="CH1670" s="33"/>
    </row>
    <row r="1671" spans="2:86" ht="18.600000000000001" customHeight="1" thickBot="1">
      <c r="D1671" s="3"/>
      <c r="G1671" s="4"/>
      <c r="I1671" s="3"/>
      <c r="L1671" s="4"/>
      <c r="N1671" s="3"/>
      <c r="Q1671" s="4"/>
      <c r="S1671" s="3"/>
      <c r="V1671" s="4"/>
      <c r="X1671" s="3"/>
      <c r="AA1671" s="4"/>
      <c r="AC1671" s="3"/>
      <c r="AF1671" s="4"/>
      <c r="AH1671" s="3"/>
      <c r="AK1671" s="4"/>
      <c r="AM1671" s="3"/>
      <c r="AP1671" s="4"/>
      <c r="AR1671" s="3"/>
      <c r="AU1671" s="4"/>
      <c r="AW1671" s="3"/>
      <c r="AZ1671" s="4"/>
      <c r="BB1671" s="3"/>
      <c r="BE1671" s="4"/>
      <c r="BG1671" s="3"/>
      <c r="BJ1671" s="4"/>
      <c r="BL1671" s="3"/>
      <c r="BO1671" s="4"/>
      <c r="BQ1671" s="16"/>
      <c r="BR1671" s="14"/>
      <c r="BS1671" s="14"/>
      <c r="BT1671" s="17"/>
      <c r="BV1671" s="3"/>
      <c r="BY1671" s="4"/>
      <c r="CC1671" s="115"/>
      <c r="CD1671" s="13"/>
      <c r="CE1671" s="33"/>
      <c r="CF1671" s="33"/>
      <c r="CG1671" s="33"/>
      <c r="CH1671" s="33"/>
    </row>
    <row r="1672" spans="2:86" ht="18.600000000000001" customHeight="1" thickBot="1">
      <c r="D1672" s="271" t="s">
        <v>141</v>
      </c>
      <c r="E1672" s="272"/>
      <c r="F1672" s="273" t="s">
        <v>142</v>
      </c>
      <c r="G1672" s="274"/>
      <c r="H1672" s="237"/>
      <c r="I1672" s="271" t="s">
        <v>143</v>
      </c>
      <c r="J1672" s="272"/>
      <c r="K1672" s="273" t="s">
        <v>144</v>
      </c>
      <c r="L1672" s="274"/>
      <c r="N1672" s="262" t="s">
        <v>145</v>
      </c>
      <c r="O1672" s="263"/>
      <c r="P1672" s="264" t="s">
        <v>146</v>
      </c>
      <c r="Q1672" s="265"/>
      <c r="S1672" s="271" t="s">
        <v>147</v>
      </c>
      <c r="T1672" s="272"/>
      <c r="U1672" s="273" t="s">
        <v>148</v>
      </c>
      <c r="V1672" s="274"/>
      <c r="W1672" s="20"/>
      <c r="X1672" s="262" t="s">
        <v>149</v>
      </c>
      <c r="Y1672" s="263"/>
      <c r="Z1672" s="264" t="s">
        <v>150</v>
      </c>
      <c r="AA1672" s="265"/>
      <c r="AB1672" s="20"/>
      <c r="AC1672" s="271" t="s">
        <v>151</v>
      </c>
      <c r="AD1672" s="272"/>
      <c r="AE1672" s="273" t="s">
        <v>152</v>
      </c>
      <c r="AF1672" s="274"/>
      <c r="AG1672" s="20"/>
      <c r="AH1672" s="262" t="s">
        <v>153</v>
      </c>
      <c r="AI1672" s="263"/>
      <c r="AJ1672" s="264" t="s">
        <v>154</v>
      </c>
      <c r="AK1672" s="265"/>
      <c r="AL1672" s="20"/>
      <c r="AM1672" s="271" t="s">
        <v>155</v>
      </c>
      <c r="AN1672" s="272"/>
      <c r="AO1672" s="273" t="s">
        <v>156</v>
      </c>
      <c r="AP1672" s="274"/>
      <c r="AR1672" s="262" t="s">
        <v>157</v>
      </c>
      <c r="AS1672" s="263"/>
      <c r="AT1672" s="264" t="s">
        <v>158</v>
      </c>
      <c r="AU1672" s="265"/>
      <c r="AV1672" s="41"/>
      <c r="AW1672" s="271" t="s">
        <v>159</v>
      </c>
      <c r="AX1672" s="272"/>
      <c r="AY1672" s="273" t="s">
        <v>160</v>
      </c>
      <c r="AZ1672" s="274"/>
      <c r="BA1672" s="20"/>
      <c r="BB1672" s="262" t="s">
        <v>161</v>
      </c>
      <c r="BC1672" s="263"/>
      <c r="BD1672" s="264" t="s">
        <v>162</v>
      </c>
      <c r="BE1672" s="265"/>
      <c r="BF1672" s="41"/>
      <c r="BG1672" s="271" t="s">
        <v>163</v>
      </c>
      <c r="BH1672" s="272"/>
      <c r="BI1672" s="273" t="s">
        <v>164</v>
      </c>
      <c r="BJ1672" s="274"/>
      <c r="BK1672" s="41"/>
      <c r="BL1672" s="262" t="s">
        <v>165</v>
      </c>
      <c r="BM1672" s="263"/>
      <c r="BN1672" s="264" t="s">
        <v>166</v>
      </c>
      <c r="BO1672" s="265"/>
      <c r="BP1672" s="41"/>
      <c r="BQ1672" s="271" t="s">
        <v>167</v>
      </c>
      <c r="BR1672" s="272"/>
      <c r="BS1672" s="273" t="s">
        <v>168</v>
      </c>
      <c r="BT1672" s="274"/>
      <c r="BU1672" s="20"/>
      <c r="BV1672" s="262" t="s">
        <v>169</v>
      </c>
      <c r="BW1672" s="263"/>
      <c r="BX1672" s="264" t="s">
        <v>170</v>
      </c>
      <c r="BY1672" s="265"/>
      <c r="CA1672" s="55" t="s">
        <v>35</v>
      </c>
      <c r="CC1672" s="116" t="s">
        <v>75</v>
      </c>
      <c r="CD1672" s="13"/>
      <c r="CE1672" s="33"/>
      <c r="CF1672" s="33"/>
      <c r="CG1672" s="33"/>
      <c r="CH1672" s="33"/>
    </row>
    <row r="1673" spans="2:86" ht="18.600000000000001" customHeight="1" thickTop="1" thickBot="1">
      <c r="D1673" s="1">
        <v>0</v>
      </c>
      <c r="E1673" s="9">
        <f t="shared" ref="E1673" si="15980">$E$9*$B1670</f>
        <v>5.6251040000000003</v>
      </c>
      <c r="F1673" s="2">
        <v>1</v>
      </c>
      <c r="G1673" s="8">
        <v>0</v>
      </c>
      <c r="I1673" s="1">
        <v>0</v>
      </c>
      <c r="J1673" s="9">
        <v>0</v>
      </c>
      <c r="K1673" s="2">
        <v>1</v>
      </c>
      <c r="L1673" s="8">
        <v>0</v>
      </c>
      <c r="N1673" s="1">
        <f t="shared" ref="N1673" si="15981">D1673*I1670+F1673*I1673-E1673*J1670-G1673*J1673</f>
        <v>0</v>
      </c>
      <c r="O1673" s="9">
        <f t="shared" ref="O1673" si="15982">(D1673*J1670+E1673*I1670+F1673*J1673+G1673*I1673)</f>
        <v>5.6251040000000003</v>
      </c>
      <c r="P1673" s="2">
        <f t="shared" ref="P1673" si="15983">D1673*K1670+F1673*K1673-E1673*L1670-G1673*L1673</f>
        <v>8.4828674504749024</v>
      </c>
      <c r="Q1673" s="8">
        <f t="shared" ref="Q1673" si="15984">(D1673*L1670+E1673*K1670+F1673*L1673+G1673*K1673)</f>
        <v>0</v>
      </c>
      <c r="S1673" s="1">
        <v>0</v>
      </c>
      <c r="T1673" s="9">
        <f t="shared" ref="T1673" si="15985">$T$9*$B1670</f>
        <v>7.2240140000000004</v>
      </c>
      <c r="U1673" s="2">
        <v>1</v>
      </c>
      <c r="V1673" s="8">
        <v>0</v>
      </c>
      <c r="X1673" s="1">
        <f t="shared" ref="X1673" si="15986">N1673*S1670+P1673*S1673-O1673*T1670-Q1673*T1673</f>
        <v>0</v>
      </c>
      <c r="Y1673" s="9">
        <f t="shared" ref="Y1673" si="15987">(N1673*T1670+O1673*S1670+P1673*T1673+Q1673*S1673)</f>
        <v>66.905457222375006</v>
      </c>
      <c r="Z1673" s="2">
        <f t="shared" ref="Z1673" si="15988">N1673*U1670+P1673*U1673-O1673*V1670-Q1673*V1673</f>
        <v>8.4828674504749024</v>
      </c>
      <c r="AA1673" s="8">
        <f t="shared" ref="AA1673" si="15989">(N1673*V1670+O1673*U1670+P1673*V1673+Q1673*U1673)</f>
        <v>0</v>
      </c>
      <c r="AB1673" s="20"/>
      <c r="AC1673" s="1">
        <v>0</v>
      </c>
      <c r="AD1673" s="9">
        <v>0</v>
      </c>
      <c r="AE1673" s="2">
        <v>1</v>
      </c>
      <c r="AF1673" s="8">
        <v>0</v>
      </c>
      <c r="AH1673" s="1">
        <f t="shared" ref="AH1673" si="15990">X1673*AC1670+Z1673*AC1673-Y1673*AD1670-AA1673*AD1673</f>
        <v>0</v>
      </c>
      <c r="AI1673" s="9">
        <f t="shared" ref="AI1673" si="15991">(X1673*AD1670+Y1673*AC1670+Z1673*AD1673+AA1673*AC1673)</f>
        <v>66.905457222375006</v>
      </c>
      <c r="AJ1673" s="2">
        <f t="shared" ref="AJ1673" si="15992">X1673*AE1670+Z1673*AE1673-Y1673*AF1670-AA1673*AF1673</f>
        <v>23.208002069381763</v>
      </c>
      <c r="AK1673" s="8">
        <f t="shared" ref="AK1673" si="15993">(X1673*AF1670+Y1673*AE1670+Z1673*AF1673+AA1673*AE1673)</f>
        <v>0</v>
      </c>
      <c r="AM1673" s="1">
        <v>0</v>
      </c>
      <c r="AN1673" s="9">
        <f t="shared" ref="AN1673" si="15994">$AN$9*$B1670</f>
        <v>6.1078840000000003</v>
      </c>
      <c r="AO1673" s="2">
        <v>1</v>
      </c>
      <c r="AP1673" s="8">
        <v>0</v>
      </c>
      <c r="AR1673" s="1">
        <f t="shared" ref="AR1673" si="15995">AH1673*AM1670+AJ1673*AM1673-AI1673*AN1670-AK1673*AN1673</f>
        <v>0</v>
      </c>
      <c r="AS1673" s="9">
        <f t="shared" ref="AS1673" si="15996">(AH1673*AN1670+AI1673*AM1670+AJ1673*AN1673+AK1673*AM1673)</f>
        <v>208.6572417339188</v>
      </c>
      <c r="AT1673" s="2">
        <f t="shared" ref="AT1673" si="15997">AH1673*AO1670+AJ1673*AO1673-AI1673*AP1670-AK1673*AP1673</f>
        <v>23.208002069381763</v>
      </c>
      <c r="AU1673" s="8">
        <f t="shared" ref="AU1673" si="15998">(AH1673*AP1670+AI1673*AO1670+AJ1673*AP1673+AK1673*AO1673)</f>
        <v>0</v>
      </c>
      <c r="AV1673" s="20"/>
      <c r="AW1673" s="1">
        <v>0</v>
      </c>
      <c r="AX1673" s="9">
        <v>0</v>
      </c>
      <c r="AY1673" s="2">
        <v>1</v>
      </c>
      <c r="AZ1673" s="8">
        <v>0</v>
      </c>
      <c r="BB1673" s="1">
        <f t="shared" ref="BB1673" si="15999">AR1673*AW1670+AT1673*AW1673-AS1673*AX1670-AU1673*AX1673</f>
        <v>0</v>
      </c>
      <c r="BC1673" s="9">
        <f t="shared" ref="BC1673" si="16000">(AR1673*AX1670+AS1673*AW1670+AT1673*AX1673+AU1673*AW1673)</f>
        <v>208.6572417339188</v>
      </c>
      <c r="BD1673" s="2">
        <f t="shared" ref="BD1673" si="16001">AR1673*AY1670+AT1673*AY1673-AS1673*AZ1670-AU1673*AZ1673</f>
        <v>89.598327833746126</v>
      </c>
      <c r="BE1673" s="8">
        <f t="shared" ref="BE1673" si="16002">(AR1673*AZ1670+AS1673*AY1670+AT1673*AZ1673+AU1673*AY1673)</f>
        <v>0</v>
      </c>
      <c r="BG1673" s="1">
        <v>0</v>
      </c>
      <c r="BH1673" s="9">
        <f t="shared" ref="BH1673" si="16003">$BH$9*$B1670</f>
        <v>3.9960800000000001</v>
      </c>
      <c r="BI1673" s="2">
        <v>1</v>
      </c>
      <c r="BJ1673" s="8">
        <v>0</v>
      </c>
      <c r="BK1673" s="20"/>
      <c r="BL1673" s="1">
        <f t="shared" ref="BL1673" si="16004">BB1673*BG1670+BD1673*BG1673-BC1673*BH1670-BE1673*BH1673</f>
        <v>0</v>
      </c>
      <c r="BM1673" s="9">
        <f t="shared" ref="BM1673" si="16005">(BB1673*BH1670+BC1673*BG1670+BD1673*BH1673+BE1673*BG1673)</f>
        <v>566.69932762379494</v>
      </c>
      <c r="BN1673" s="2">
        <f t="shared" ref="BN1673" si="16006">BB1673*BI1670+BD1673*BI1673-BC1673*BJ1670-BE1673*BJ1673</f>
        <v>89.598327833746126</v>
      </c>
      <c r="BO1673" s="8">
        <f t="shared" ref="BO1673" si="16007">(BB1673*BJ1670+BC1673*BI1670+BD1673*BJ1673+BE1673*BI1673)</f>
        <v>0</v>
      </c>
      <c r="BP1673" s="20"/>
      <c r="BQ1673" s="18">
        <f t="shared" ref="BQ1673:BQ1736" si="16008">1/$BR$9</f>
        <v>1</v>
      </c>
      <c r="BR1673" s="25">
        <v>0</v>
      </c>
      <c r="BS1673" s="19">
        <v>1</v>
      </c>
      <c r="BT1673" s="24">
        <v>0</v>
      </c>
      <c r="BV1673" s="1">
        <f t="shared" ref="BV1673" si="16009">BL1673*BQ1670+BN1673*BQ1673-BM1673*BR1670-BO1673*BR1673</f>
        <v>89.598327833746126</v>
      </c>
      <c r="BW1673" s="9">
        <f t="shared" ref="BW1673" si="16010">(BL1673*BR1670+BM1673*BQ1670+BN1673*BR1673+BO1673*BQ1673)</f>
        <v>566.69932762379494</v>
      </c>
      <c r="BX1673" s="2">
        <f t="shared" ref="BX1673" si="16011">BL1673*BS1670+BN1673*BS1673-BM1673*BT1670-BO1673*BT1673</f>
        <v>89.598327833746126</v>
      </c>
      <c r="BY1673" s="8">
        <f t="shared" ref="BY1673" si="16012">(BL1673*BT1670+BM1673*BS1670+BN1673*BT1673+BO1673*BS1673)</f>
        <v>0</v>
      </c>
      <c r="CA1673" s="56">
        <f t="shared" ref="CA1673" si="16013">(180/PI())*ATAN(-1*(BW1670+BW1673)/(BV1670+BV1673))</f>
        <v>-72.031078599135597</v>
      </c>
      <c r="CC1673" s="117">
        <f t="shared" ref="CC1673" si="16014">20*LOG(((1-(10^(CA1670/20)^2)*(1-((1-CC1670)/(1+CC1670))^2))^0.5))</f>
        <v>-2.4277669920982218E-5</v>
      </c>
      <c r="CD1673" s="13"/>
      <c r="CE1673" s="33"/>
      <c r="CF1673" s="33"/>
      <c r="CG1673" s="33"/>
      <c r="CH1673" s="33"/>
    </row>
    <row r="1674" spans="2:86" ht="18.600000000000001" customHeight="1"/>
    <row r="1675" spans="2:86" ht="18.600000000000001" customHeight="1" thickBot="1">
      <c r="E1675" s="6" t="s">
        <v>3</v>
      </c>
      <c r="J1675" s="6" t="s">
        <v>5</v>
      </c>
      <c r="O1675" s="6" t="s">
        <v>10</v>
      </c>
      <c r="T1675" s="6" t="s">
        <v>6</v>
      </c>
      <c r="Y1675" s="6" t="s">
        <v>11</v>
      </c>
      <c r="AD1675" s="6" t="s">
        <v>12</v>
      </c>
      <c r="AI1675" s="6" t="s">
        <v>13</v>
      </c>
      <c r="AN1675" s="6" t="s">
        <v>14</v>
      </c>
      <c r="AS1675" s="6" t="s">
        <v>15</v>
      </c>
      <c r="AX1675" s="6" t="s">
        <v>19</v>
      </c>
      <c r="BC1675" s="6" t="s">
        <v>17</v>
      </c>
      <c r="BH1675" s="6" t="s">
        <v>20</v>
      </c>
      <c r="BM1675" s="6" t="s">
        <v>18</v>
      </c>
      <c r="BQ1675" s="26" t="s">
        <v>16</v>
      </c>
      <c r="BR1675" s="26"/>
      <c r="BS1675" s="21"/>
      <c r="BT1675" s="21"/>
      <c r="BU1675" s="21"/>
      <c r="BV1675" s="21"/>
      <c r="BW1675" s="26" t="s">
        <v>21</v>
      </c>
      <c r="BX1675" s="21"/>
      <c r="BY1675" s="21"/>
    </row>
    <row r="1676" spans="2:86" ht="18.600000000000001" customHeight="1" thickBot="1">
      <c r="B1676" s="11"/>
      <c r="D1676" s="266" t="s">
        <v>113</v>
      </c>
      <c r="E1676" s="267"/>
      <c r="F1676" s="268" t="s">
        <v>114</v>
      </c>
      <c r="G1676" s="269"/>
      <c r="H1676" s="237"/>
      <c r="I1676" s="262" t="s">
        <v>0</v>
      </c>
      <c r="J1676" s="263"/>
      <c r="K1676" s="264" t="s">
        <v>1</v>
      </c>
      <c r="L1676" s="265"/>
      <c r="M1676" s="21"/>
      <c r="N1676" s="262" t="s">
        <v>115</v>
      </c>
      <c r="O1676" s="263"/>
      <c r="P1676" s="264" t="s">
        <v>116</v>
      </c>
      <c r="Q1676" s="265"/>
      <c r="R1676" s="21"/>
      <c r="S1676" s="266" t="s">
        <v>117</v>
      </c>
      <c r="T1676" s="267"/>
      <c r="U1676" s="268" t="s">
        <v>118</v>
      </c>
      <c r="V1676" s="269"/>
      <c r="W1676" s="20"/>
      <c r="X1676" s="262" t="s">
        <v>119</v>
      </c>
      <c r="Y1676" s="263"/>
      <c r="Z1676" s="264" t="s">
        <v>120</v>
      </c>
      <c r="AA1676" s="265"/>
      <c r="AB1676" s="20"/>
      <c r="AC1676" s="262" t="s">
        <v>121</v>
      </c>
      <c r="AD1676" s="263"/>
      <c r="AE1676" s="264" t="s">
        <v>7</v>
      </c>
      <c r="AF1676" s="265"/>
      <c r="AG1676" s="20"/>
      <c r="AH1676" s="262" t="s">
        <v>122</v>
      </c>
      <c r="AI1676" s="263"/>
      <c r="AJ1676" s="264" t="s">
        <v>123</v>
      </c>
      <c r="AK1676" s="265"/>
      <c r="AL1676" s="20"/>
      <c r="AM1676" s="266" t="s">
        <v>124</v>
      </c>
      <c r="AN1676" s="267"/>
      <c r="AO1676" s="268" t="s">
        <v>125</v>
      </c>
      <c r="AP1676" s="269"/>
      <c r="AQ1676" s="21"/>
      <c r="AR1676" s="262" t="s">
        <v>126</v>
      </c>
      <c r="AS1676" s="263"/>
      <c r="AT1676" s="264" t="s">
        <v>2</v>
      </c>
      <c r="AU1676" s="265"/>
      <c r="AV1676" s="41"/>
      <c r="AW1676" s="262" t="s">
        <v>127</v>
      </c>
      <c r="AX1676" s="263"/>
      <c r="AY1676" s="264" t="s">
        <v>128</v>
      </c>
      <c r="AZ1676" s="265"/>
      <c r="BA1676" s="20"/>
      <c r="BB1676" s="262" t="s">
        <v>129</v>
      </c>
      <c r="BC1676" s="263"/>
      <c r="BD1676" s="264" t="s">
        <v>130</v>
      </c>
      <c r="BE1676" s="265"/>
      <c r="BF1676" s="41"/>
      <c r="BG1676" s="266" t="s">
        <v>131</v>
      </c>
      <c r="BH1676" s="267"/>
      <c r="BI1676" s="268" t="s">
        <v>132</v>
      </c>
      <c r="BJ1676" s="269"/>
      <c r="BK1676" s="41"/>
      <c r="BL1676" s="262" t="s">
        <v>133</v>
      </c>
      <c r="BM1676" s="263"/>
      <c r="BN1676" s="264" t="s">
        <v>134</v>
      </c>
      <c r="BO1676" s="265"/>
      <c r="BP1676" s="41"/>
      <c r="BQ1676" s="262" t="s">
        <v>135</v>
      </c>
      <c r="BR1676" s="263"/>
      <c r="BS1676" s="264" t="s">
        <v>136</v>
      </c>
      <c r="BT1676" s="265"/>
      <c r="BU1676" s="20"/>
      <c r="BV1676" s="262" t="s">
        <v>137</v>
      </c>
      <c r="BW1676" s="263"/>
      <c r="BX1676" s="264" t="s">
        <v>138</v>
      </c>
      <c r="BY1676" s="265"/>
      <c r="CA1676" s="27" t="s">
        <v>8</v>
      </c>
      <c r="CC1676" s="113" t="s">
        <v>74</v>
      </c>
      <c r="CD1676" s="13"/>
      <c r="CE1676" s="33"/>
      <c r="CF1676" s="33"/>
      <c r="CG1676" s="33"/>
      <c r="CH1676" s="33"/>
    </row>
    <row r="1677" spans="2:86" ht="18.600000000000001" customHeight="1" thickTop="1" thickBot="1">
      <c r="B1677" s="37">
        <v>4.8</v>
      </c>
      <c r="D1677" s="1">
        <v>1</v>
      </c>
      <c r="E1677" s="7">
        <v>0</v>
      </c>
      <c r="F1677" s="2">
        <v>0</v>
      </c>
      <c r="G1677" s="8">
        <v>0</v>
      </c>
      <c r="I1677" s="1">
        <v>1</v>
      </c>
      <c r="J1677" s="9">
        <v>0</v>
      </c>
      <c r="K1677" s="2">
        <v>0</v>
      </c>
      <c r="L1677" s="8">
        <f t="shared" ref="L1677:L1740" si="16015">IF(0=(1-$J$9*$K$9*$B1677^2),10^18,$B1677*$K$9/(1-$J$9*$K$9*$B1677^2))</f>
        <v>-1.3221589660915645</v>
      </c>
      <c r="N1677" s="1">
        <f t="shared" ref="N1677" si="16016">D1677*I1677+F1677*I1680-E1677*J1677-G1677*J1680</f>
        <v>1</v>
      </c>
      <c r="O1677" s="9">
        <f t="shared" ref="O1677" si="16017">(D1677*J1677+E1677*I1677+F1677*J1680+G1677*I1680)</f>
        <v>0</v>
      </c>
      <c r="P1677" s="2">
        <f t="shared" ref="P1677" si="16018">D1677*K1677+F1677*K1680-E1677*L1677-G1677*L1680</f>
        <v>0</v>
      </c>
      <c r="Q1677" s="8">
        <f t="shared" ref="Q1677" si="16019">(D1677*L1677+E1677*K1677+F1677*L1680+G1677*K1680)</f>
        <v>-1.3221589660915645</v>
      </c>
      <c r="S1677" s="1">
        <v>1</v>
      </c>
      <c r="T1677" s="7">
        <v>0</v>
      </c>
      <c r="U1677" s="2">
        <v>0</v>
      </c>
      <c r="V1677" s="8">
        <v>0</v>
      </c>
      <c r="X1677" s="1">
        <f t="shared" ref="X1677" si="16020">N1677*S1677+P1677*S1680-O1677*T1677-Q1677*T1680</f>
        <v>10.591258458180072</v>
      </c>
      <c r="Y1677" s="9">
        <f t="shared" ref="Y1677" si="16021">(N1677*T1677+O1677*S1677+P1677*T1680+Q1677*S1680)</f>
        <v>0</v>
      </c>
      <c r="Z1677" s="2">
        <f t="shared" ref="Z1677" si="16022">N1677*U1677+P1677*U1680-O1677*V1677-Q1677*V1680</f>
        <v>0</v>
      </c>
      <c r="AA1677" s="8">
        <f t="shared" ref="AA1677" si="16023">(N1677*V1677+O1677*U1677+P1677*V1680+Q1677*U1680)</f>
        <v>-1.3221589660915645</v>
      </c>
      <c r="AB1677" s="20"/>
      <c r="AC1677" s="1">
        <v>1</v>
      </c>
      <c r="AD1677" s="9">
        <v>0</v>
      </c>
      <c r="AE1677" s="2">
        <v>0</v>
      </c>
      <c r="AF1677" s="8">
        <f t="shared" ref="AF1677:AF1740" si="16024">IF(0=(1-$AE$9*$AD$9*$B1677^2),10^18,$B1677*$AE$9/(1-$AE$9*$AD$9*$B1677^2))</f>
        <v>-0.21905580573727729</v>
      </c>
      <c r="AH1677" s="1">
        <f t="shared" ref="AH1677" si="16025">X1677*AC1677+Z1677*AC1680-Y1677*AD1677-AA1677*AD1680</f>
        <v>10.591258458180072</v>
      </c>
      <c r="AI1677" s="9">
        <f t="shared" ref="AI1677" si="16026">(X1677*AD1677+Y1677*AC1677+Z1677*AD1680+AA1677*AC1680)</f>
        <v>0</v>
      </c>
      <c r="AJ1677" s="2">
        <f t="shared" ref="AJ1677" si="16027">X1677*AE1677+Z1677*AE1680-Y1677*AF1677-AA1677*AF1680</f>
        <v>0</v>
      </c>
      <c r="AK1677" s="8">
        <f t="shared" ref="AK1677" si="16028">(X1677*AF1677+Y1677*AE1677+Z1677*AF1680+AA1677*AE1680)</f>
        <v>-3.6422356214199532</v>
      </c>
      <c r="AM1677" s="1">
        <v>1</v>
      </c>
      <c r="AN1677" s="7">
        <v>0</v>
      </c>
      <c r="AO1677" s="2">
        <v>0</v>
      </c>
      <c r="AP1677" s="8">
        <v>0</v>
      </c>
      <c r="AR1677" s="1">
        <f t="shared" ref="AR1677" si="16029">AH1677*AM1677+AJ1677*AM1680-AI1677*AN1677-AK1677*AN1680</f>
        <v>32.930692108022072</v>
      </c>
      <c r="AS1677" s="9">
        <f t="shared" ref="AS1677" si="16030">(AH1677*AN1677+AI1677*AM1677+AJ1677*AN1680+AK1677*AM1680)</f>
        <v>0</v>
      </c>
      <c r="AT1677" s="2">
        <f t="shared" ref="AT1677" si="16031">AH1677*AO1677+AJ1677*AO1680-AI1677*AP1677-AK1677*AP1680</f>
        <v>0</v>
      </c>
      <c r="AU1677" s="8">
        <f t="shared" ref="AU1677" si="16032">(AH1677*AP1677+AI1677*AO1677+AJ1677*AP1680+AK1677*AO1680)</f>
        <v>-3.6422356214199532</v>
      </c>
      <c r="AV1677" s="20"/>
      <c r="AW1677" s="1">
        <v>1</v>
      </c>
      <c r="AX1677" s="9">
        <v>0</v>
      </c>
      <c r="AY1677" s="2">
        <v>0</v>
      </c>
      <c r="AZ1677" s="8">
        <f t="shared" ref="AZ1677:AZ1740" si="16033">IF(0=(1-$AX$9*$AY$9*$B1677^2),10^18,$B1677*$AY$9/(1-$AX$9*$AY$9*$B1677^2))</f>
        <v>-0.31663449997525273</v>
      </c>
      <c r="BB1677" s="1">
        <f t="shared" ref="BB1677" si="16034">AR1677*AW1677+AT1677*AW1680-AS1677*AX1677-AU1677*AX1680</f>
        <v>32.930692108022072</v>
      </c>
      <c r="BC1677" s="9">
        <f t="shared" ref="BC1677" si="16035">(AR1677*AX1677+AS1677*AW1677+AT1677*AX1680+AU1677*AW1680)</f>
        <v>0</v>
      </c>
      <c r="BD1677" s="2">
        <f t="shared" ref="BD1677" si="16036">AR1677*AY1677+AT1677*AY1680-AS1677*AZ1677-AU1677*AZ1680</f>
        <v>0</v>
      </c>
      <c r="BE1677" s="8">
        <f t="shared" ref="BE1677" si="16037">(AR1677*AZ1677+AS1677*AY1677+AT1677*AZ1680+AU1677*AY1680)</f>
        <v>-14.069228850882523</v>
      </c>
      <c r="BG1677" s="1">
        <v>1</v>
      </c>
      <c r="BH1677" s="7">
        <v>0</v>
      </c>
      <c r="BI1677" s="2">
        <v>0</v>
      </c>
      <c r="BJ1677" s="8">
        <v>0</v>
      </c>
      <c r="BK1677" s="20"/>
      <c r="BL1677" s="1">
        <f t="shared" ref="BL1677" si="16038">BB1677*BG1677+BD1677*BG1680-BC1677*BH1677-BE1677*BH1680</f>
        <v>89.387693640843452</v>
      </c>
      <c r="BM1677" s="9">
        <f t="shared" ref="BM1677" si="16039">(BB1677*BH1677+BC1677*BG1677+BD1677*BH1680+BE1677*BG1680)</f>
        <v>0</v>
      </c>
      <c r="BN1677" s="2">
        <f t="shared" ref="BN1677" si="16040">BB1677*BI1677+BD1677*BI1680-BC1677*BJ1677-BE1677*BJ1680</f>
        <v>0</v>
      </c>
      <c r="BO1677" s="8">
        <f t="shared" ref="BO1677" si="16041">(BB1677*BJ1677+BC1677*BI1677+BD1677*BJ1680+BE1677*BI1680)</f>
        <v>-14.069228850882523</v>
      </c>
      <c r="BP1677" s="20"/>
      <c r="BQ1677" s="16">
        <v>1</v>
      </c>
      <c r="BR1677" s="23">
        <v>0</v>
      </c>
      <c r="BS1677" s="14">
        <v>0</v>
      </c>
      <c r="BT1677" s="22">
        <v>0</v>
      </c>
      <c r="BV1677" s="1">
        <f t="shared" ref="BV1677" si="16042">BL1677*BQ1677+BN1677*BQ1680-BM1677*BR1677-BO1677*BR1680</f>
        <v>89.387693640843452</v>
      </c>
      <c r="BW1677" s="9">
        <f t="shared" ref="BW1677" si="16043">(BL1677*BR1677+BM1677*BQ1677+BN1677*BR1680+BO1677*BQ1680)</f>
        <v>-14.069228850882523</v>
      </c>
      <c r="BX1677" s="2">
        <f t="shared" ref="BX1677" si="16044">BL1677*BS1677+BN1677*BS1680-BM1677*BT1677-BO1677*BT1680</f>
        <v>0</v>
      </c>
      <c r="BY1677" s="8">
        <f t="shared" ref="BY1677" si="16045">(BL1677*BT1677+BM1677*BS1677+BN1677*BT1680+BO1677*BS1680)</f>
        <v>-14.069228850882523</v>
      </c>
      <c r="CA1677" s="28">
        <f t="shared" ref="CA1677" si="16046">20*LOG(((1+$BR$9)/$BR$9)/((BV1677+BV1680)^2+(BW1677+BW1680)^2)^0.5)</f>
        <v>-49.276507670300809</v>
      </c>
      <c r="CC1677" s="114">
        <f t="shared" ref="CC1677" si="16047">((BV1677^2+BW1677^2)^0.5)/((BV1680^2+BW1680^2)^0.5)</f>
        <v>0.15741746949289709</v>
      </c>
      <c r="CD1677" s="13"/>
      <c r="CE1677" s="33"/>
      <c r="CF1677" s="33"/>
      <c r="CG1677" s="33"/>
      <c r="CH1677" s="33"/>
    </row>
    <row r="1678" spans="2:86" ht="18.600000000000001" customHeight="1" thickBot="1">
      <c r="D1678" s="3"/>
      <c r="G1678" s="4"/>
      <c r="I1678" s="3"/>
      <c r="L1678" s="4"/>
      <c r="N1678" s="3"/>
      <c r="Q1678" s="4"/>
      <c r="S1678" s="3"/>
      <c r="V1678" s="4"/>
      <c r="X1678" s="3"/>
      <c r="AA1678" s="4"/>
      <c r="AC1678" s="3"/>
      <c r="AF1678" s="4"/>
      <c r="AH1678" s="3"/>
      <c r="AK1678" s="4"/>
      <c r="AM1678" s="3"/>
      <c r="AP1678" s="4"/>
      <c r="AR1678" s="3"/>
      <c r="AU1678" s="4"/>
      <c r="AW1678" s="3"/>
      <c r="AZ1678" s="4"/>
      <c r="BB1678" s="3"/>
      <c r="BE1678" s="4"/>
      <c r="BG1678" s="3"/>
      <c r="BJ1678" s="4"/>
      <c r="BL1678" s="3"/>
      <c r="BO1678" s="4"/>
      <c r="BQ1678" s="16"/>
      <c r="BR1678" s="14"/>
      <c r="BS1678" s="14"/>
      <c r="BT1678" s="17"/>
      <c r="BV1678" s="3"/>
      <c r="BY1678" s="4"/>
      <c r="CC1678" s="115"/>
      <c r="CD1678" s="13"/>
      <c r="CE1678" s="33"/>
      <c r="CF1678" s="33"/>
      <c r="CG1678" s="33"/>
      <c r="CH1678" s="33"/>
    </row>
    <row r="1679" spans="2:86" ht="18.600000000000001" customHeight="1" thickBot="1">
      <c r="D1679" s="271" t="s">
        <v>141</v>
      </c>
      <c r="E1679" s="272"/>
      <c r="F1679" s="273" t="s">
        <v>142</v>
      </c>
      <c r="G1679" s="274"/>
      <c r="H1679" s="237"/>
      <c r="I1679" s="271" t="s">
        <v>143</v>
      </c>
      <c r="J1679" s="272"/>
      <c r="K1679" s="273" t="s">
        <v>144</v>
      </c>
      <c r="L1679" s="274"/>
      <c r="N1679" s="262" t="s">
        <v>145</v>
      </c>
      <c r="O1679" s="263"/>
      <c r="P1679" s="264" t="s">
        <v>146</v>
      </c>
      <c r="Q1679" s="265"/>
      <c r="S1679" s="271" t="s">
        <v>147</v>
      </c>
      <c r="T1679" s="272"/>
      <c r="U1679" s="273" t="s">
        <v>148</v>
      </c>
      <c r="V1679" s="274"/>
      <c r="W1679" s="20"/>
      <c r="X1679" s="262" t="s">
        <v>149</v>
      </c>
      <c r="Y1679" s="263"/>
      <c r="Z1679" s="264" t="s">
        <v>150</v>
      </c>
      <c r="AA1679" s="265"/>
      <c r="AB1679" s="20"/>
      <c r="AC1679" s="271" t="s">
        <v>151</v>
      </c>
      <c r="AD1679" s="272"/>
      <c r="AE1679" s="273" t="s">
        <v>152</v>
      </c>
      <c r="AF1679" s="274"/>
      <c r="AG1679" s="20"/>
      <c r="AH1679" s="262" t="s">
        <v>153</v>
      </c>
      <c r="AI1679" s="263"/>
      <c r="AJ1679" s="264" t="s">
        <v>154</v>
      </c>
      <c r="AK1679" s="265"/>
      <c r="AL1679" s="20"/>
      <c r="AM1679" s="271" t="s">
        <v>155</v>
      </c>
      <c r="AN1679" s="272"/>
      <c r="AO1679" s="273" t="s">
        <v>156</v>
      </c>
      <c r="AP1679" s="274"/>
      <c r="AR1679" s="262" t="s">
        <v>157</v>
      </c>
      <c r="AS1679" s="263"/>
      <c r="AT1679" s="264" t="s">
        <v>158</v>
      </c>
      <c r="AU1679" s="265"/>
      <c r="AV1679" s="41"/>
      <c r="AW1679" s="271" t="s">
        <v>159</v>
      </c>
      <c r="AX1679" s="272"/>
      <c r="AY1679" s="273" t="s">
        <v>160</v>
      </c>
      <c r="AZ1679" s="274"/>
      <c r="BA1679" s="20"/>
      <c r="BB1679" s="262" t="s">
        <v>161</v>
      </c>
      <c r="BC1679" s="263"/>
      <c r="BD1679" s="264" t="s">
        <v>162</v>
      </c>
      <c r="BE1679" s="265"/>
      <c r="BF1679" s="41"/>
      <c r="BG1679" s="271" t="s">
        <v>163</v>
      </c>
      <c r="BH1679" s="272"/>
      <c r="BI1679" s="273" t="s">
        <v>164</v>
      </c>
      <c r="BJ1679" s="274"/>
      <c r="BK1679" s="41"/>
      <c r="BL1679" s="262" t="s">
        <v>165</v>
      </c>
      <c r="BM1679" s="263"/>
      <c r="BN1679" s="264" t="s">
        <v>166</v>
      </c>
      <c r="BO1679" s="265"/>
      <c r="BP1679" s="41"/>
      <c r="BQ1679" s="271" t="s">
        <v>167</v>
      </c>
      <c r="BR1679" s="272"/>
      <c r="BS1679" s="273" t="s">
        <v>168</v>
      </c>
      <c r="BT1679" s="274"/>
      <c r="BU1679" s="20"/>
      <c r="BV1679" s="262" t="s">
        <v>169</v>
      </c>
      <c r="BW1679" s="263"/>
      <c r="BX1679" s="264" t="s">
        <v>170</v>
      </c>
      <c r="BY1679" s="265"/>
      <c r="CA1679" s="55" t="s">
        <v>35</v>
      </c>
      <c r="CC1679" s="116" t="s">
        <v>75</v>
      </c>
      <c r="CD1679" s="13"/>
      <c r="CE1679" s="33"/>
      <c r="CF1679" s="33"/>
      <c r="CG1679" s="33"/>
      <c r="CH1679" s="33"/>
    </row>
    <row r="1680" spans="2:86" ht="18.600000000000001" customHeight="1" thickTop="1" thickBot="1">
      <c r="D1680" s="1">
        <v>0</v>
      </c>
      <c r="E1680" s="9">
        <f t="shared" ref="E1680" si="16048">$E$9*$B1677</f>
        <v>5.6486400000000003</v>
      </c>
      <c r="F1680" s="2">
        <v>1</v>
      </c>
      <c r="G1680" s="8">
        <v>0</v>
      </c>
      <c r="I1680" s="1">
        <v>0</v>
      </c>
      <c r="J1680" s="9">
        <v>0</v>
      </c>
      <c r="K1680" s="2">
        <v>1</v>
      </c>
      <c r="L1680" s="8">
        <v>0</v>
      </c>
      <c r="N1680" s="1">
        <f t="shared" ref="N1680" si="16049">D1680*I1677+F1680*I1680-E1680*J1677-G1680*J1680</f>
        <v>0</v>
      </c>
      <c r="O1680" s="9">
        <f t="shared" ref="O1680" si="16050">(D1680*J1677+E1680*I1677+F1680*J1680+G1680*I1680)</f>
        <v>5.6486400000000003</v>
      </c>
      <c r="P1680" s="2">
        <f t="shared" ref="P1680" si="16051">D1680*K1677+F1680*K1680-E1680*L1677-G1680*L1680</f>
        <v>8.4684000222234559</v>
      </c>
      <c r="Q1680" s="8">
        <f t="shared" ref="Q1680" si="16052">(D1680*L1677+E1680*K1677+F1680*L1680+G1680*K1680)</f>
        <v>0</v>
      </c>
      <c r="S1680" s="1">
        <v>0</v>
      </c>
      <c r="T1680" s="9">
        <f t="shared" ref="T1680" si="16053">$T$9*$B1677</f>
        <v>7.2542400000000002</v>
      </c>
      <c r="U1680" s="2">
        <v>1</v>
      </c>
      <c r="V1680" s="8">
        <v>0</v>
      </c>
      <c r="X1680" s="1">
        <f t="shared" ref="X1680" si="16054">N1680*S1677+P1680*S1680-O1680*T1677-Q1680*T1680</f>
        <v>0</v>
      </c>
      <c r="Y1680" s="9">
        <f t="shared" ref="Y1680" si="16055">(N1680*T1677+O1680*S1677+P1680*T1680+Q1680*S1680)</f>
        <v>67.080446177214284</v>
      </c>
      <c r="Z1680" s="2">
        <f t="shared" ref="Z1680" si="16056">N1680*U1677+P1680*U1680-O1680*V1677-Q1680*V1680</f>
        <v>8.4684000222234559</v>
      </c>
      <c r="AA1680" s="8">
        <f t="shared" ref="AA1680" si="16057">(N1680*V1677+O1680*U1677+P1680*V1680+Q1680*U1680)</f>
        <v>0</v>
      </c>
      <c r="AB1680" s="20"/>
      <c r="AC1680" s="1">
        <v>0</v>
      </c>
      <c r="AD1680" s="9">
        <v>0</v>
      </c>
      <c r="AE1680" s="2">
        <v>1</v>
      </c>
      <c r="AF1680" s="8">
        <v>0</v>
      </c>
      <c r="AH1680" s="1">
        <f t="shared" ref="AH1680" si="16058">X1680*AC1677+Z1680*AC1680-Y1680*AD1677-AA1680*AD1680</f>
        <v>0</v>
      </c>
      <c r="AI1680" s="9">
        <f t="shared" ref="AI1680" si="16059">(X1680*AD1677+Y1680*AC1677+Z1680*AD1680+AA1680*AC1680)</f>
        <v>67.080446177214284</v>
      </c>
      <c r="AJ1680" s="2">
        <f t="shared" ref="AJ1680" si="16060">X1680*AE1677+Z1680*AE1680-Y1680*AF1677-AA1680*AF1680</f>
        <v>23.162761208789192</v>
      </c>
      <c r="AK1680" s="8">
        <f t="shared" ref="AK1680" si="16061">(X1680*AF1677+Y1680*AE1677+Z1680*AF1680+AA1680*AE1680)</f>
        <v>0</v>
      </c>
      <c r="AM1680" s="1">
        <v>0</v>
      </c>
      <c r="AN1680" s="9">
        <f t="shared" ref="AN1680" si="16062">$AN$9*$B1677</f>
        <v>6.1334400000000002</v>
      </c>
      <c r="AO1680" s="2">
        <v>1</v>
      </c>
      <c r="AP1680" s="8">
        <v>0</v>
      </c>
      <c r="AR1680" s="1">
        <f t="shared" ref="AR1680" si="16063">AH1680*AM1677+AJ1680*AM1680-AI1680*AN1677-AK1680*AN1680</f>
        <v>0</v>
      </c>
      <c r="AS1680" s="9">
        <f t="shared" ref="AS1680" si="16064">(AH1680*AN1677+AI1680*AM1677+AJ1680*AN1680+AK1680*AM1680)</f>
        <v>209.14785228565029</v>
      </c>
      <c r="AT1680" s="2">
        <f t="shared" ref="AT1680" si="16065">AH1680*AO1677+AJ1680*AO1680-AI1680*AP1677-AK1680*AP1680</f>
        <v>23.162761208789192</v>
      </c>
      <c r="AU1680" s="8">
        <f t="shared" ref="AU1680" si="16066">(AH1680*AP1677+AI1680*AO1677+AJ1680*AP1680+AK1680*AO1680)</f>
        <v>0</v>
      </c>
      <c r="AV1680" s="20"/>
      <c r="AW1680" s="1">
        <v>0</v>
      </c>
      <c r="AX1680" s="9">
        <v>0</v>
      </c>
      <c r="AY1680" s="2">
        <v>1</v>
      </c>
      <c r="AZ1680" s="8">
        <v>0</v>
      </c>
      <c r="BB1680" s="1">
        <f t="shared" ref="BB1680" si="16067">AR1680*AW1677+AT1680*AW1680-AS1680*AX1677-AU1680*AX1680</f>
        <v>0</v>
      </c>
      <c r="BC1680" s="9">
        <f t="shared" ref="BC1680" si="16068">(AR1680*AX1677+AS1680*AW1677+AT1680*AX1680+AU1680*AW1680)</f>
        <v>209.14785228565029</v>
      </c>
      <c r="BD1680" s="2">
        <f t="shared" ref="BD1680" si="16069">AR1680*AY1677+AT1680*AY1680-AS1680*AZ1677-AU1680*AZ1680</f>
        <v>89.386186838154089</v>
      </c>
      <c r="BE1680" s="8">
        <f t="shared" ref="BE1680" si="16070">(AR1680*AZ1677+AS1680*AY1677+AT1680*AZ1680+AU1680*AY1680)</f>
        <v>0</v>
      </c>
      <c r="BG1680" s="1">
        <v>0</v>
      </c>
      <c r="BH1680" s="9">
        <f t="shared" ref="BH1680" si="16071">$BH$9*$B1677</f>
        <v>4.0127999999999995</v>
      </c>
      <c r="BI1680" s="2">
        <v>1</v>
      </c>
      <c r="BJ1680" s="8">
        <v>0</v>
      </c>
      <c r="BK1680" s="20"/>
      <c r="BL1680" s="1">
        <f t="shared" ref="BL1680" si="16072">BB1680*BG1677+BD1680*BG1680-BC1680*BH1677-BE1680*BH1680</f>
        <v>0</v>
      </c>
      <c r="BM1680" s="9">
        <f t="shared" ref="BM1680" si="16073">(BB1680*BH1677+BC1680*BG1677+BD1680*BH1680+BE1680*BG1680)</f>
        <v>567.83674282979496</v>
      </c>
      <c r="BN1680" s="2">
        <f t="shared" ref="BN1680" si="16074">BB1680*BI1677+BD1680*BI1680-BC1680*BJ1677-BE1680*BJ1680</f>
        <v>89.386186838154089</v>
      </c>
      <c r="BO1680" s="8">
        <f t="shared" ref="BO1680" si="16075">(BB1680*BJ1677+BC1680*BI1677+BD1680*BJ1680+BE1680*BI1680)</f>
        <v>0</v>
      </c>
      <c r="BP1680" s="20"/>
      <c r="BQ1680" s="18">
        <f t="shared" ref="BQ1680:BQ1743" si="16076">1/$BR$9</f>
        <v>1</v>
      </c>
      <c r="BR1680" s="25">
        <v>0</v>
      </c>
      <c r="BS1680" s="19">
        <v>1</v>
      </c>
      <c r="BT1680" s="24">
        <v>0</v>
      </c>
      <c r="BV1680" s="1">
        <f t="shared" ref="BV1680" si="16077">BL1680*BQ1677+BN1680*BQ1680-BM1680*BR1677-BO1680*BR1680</f>
        <v>89.386186838154089</v>
      </c>
      <c r="BW1680" s="9">
        <f t="shared" ref="BW1680" si="16078">(BL1680*BR1677+BM1680*BQ1677+BN1680*BR1680+BO1680*BQ1680)</f>
        <v>567.83674282979496</v>
      </c>
      <c r="BX1680" s="2">
        <f t="shared" ref="BX1680" si="16079">BL1680*BS1677+BN1680*BS1680-BM1680*BT1677-BO1680*BT1680</f>
        <v>89.386186838154089</v>
      </c>
      <c r="BY1680" s="8">
        <f t="shared" ref="BY1680" si="16080">(BL1680*BT1677+BM1680*BS1677+BN1680*BT1680+BO1680*BS1680)</f>
        <v>0</v>
      </c>
      <c r="CA1680" s="56">
        <f t="shared" ref="CA1680" si="16081">(180/PI())*ATAN(-1*(BW1677+BW1680)/(BV1677+BV1680))</f>
        <v>-72.108259548894111</v>
      </c>
      <c r="CC1680" s="117">
        <f t="shared" ref="CC1680" si="16082">20*LOG(((1-(10^(CA1677/20)^2)*(1-((1-CC1677)/(1+CC1677))^2))^0.5))</f>
        <v>-2.4113908122748957E-5</v>
      </c>
      <c r="CD1680" s="13"/>
      <c r="CE1680" s="33"/>
      <c r="CF1680" s="33"/>
      <c r="CG1680" s="33"/>
      <c r="CH1680" s="33"/>
    </row>
    <row r="1681" spans="2:86" ht="18.600000000000001" customHeight="1"/>
    <row r="1682" spans="2:86" ht="18.600000000000001" customHeight="1" thickBot="1">
      <c r="E1682" s="6" t="s">
        <v>3</v>
      </c>
      <c r="J1682" s="6" t="s">
        <v>5</v>
      </c>
      <c r="O1682" s="6" t="s">
        <v>10</v>
      </c>
      <c r="T1682" s="6" t="s">
        <v>6</v>
      </c>
      <c r="Y1682" s="6" t="s">
        <v>11</v>
      </c>
      <c r="AD1682" s="6" t="s">
        <v>12</v>
      </c>
      <c r="AI1682" s="6" t="s">
        <v>13</v>
      </c>
      <c r="AN1682" s="6" t="s">
        <v>14</v>
      </c>
      <c r="AS1682" s="6" t="s">
        <v>15</v>
      </c>
      <c r="AX1682" s="6" t="s">
        <v>19</v>
      </c>
      <c r="BC1682" s="6" t="s">
        <v>17</v>
      </c>
      <c r="BH1682" s="6" t="s">
        <v>20</v>
      </c>
      <c r="BM1682" s="6" t="s">
        <v>18</v>
      </c>
      <c r="BQ1682" s="26" t="s">
        <v>16</v>
      </c>
      <c r="BR1682" s="26"/>
      <c r="BS1682" s="21"/>
      <c r="BT1682" s="21"/>
      <c r="BU1682" s="21"/>
      <c r="BV1682" s="21"/>
      <c r="BW1682" s="26" t="s">
        <v>21</v>
      </c>
      <c r="BX1682" s="21"/>
      <c r="BY1682" s="21"/>
    </row>
    <row r="1683" spans="2:86" ht="18.600000000000001" customHeight="1" thickBot="1">
      <c r="B1683" s="11"/>
      <c r="D1683" s="266" t="s">
        <v>113</v>
      </c>
      <c r="E1683" s="267"/>
      <c r="F1683" s="268" t="s">
        <v>114</v>
      </c>
      <c r="G1683" s="269"/>
      <c r="H1683" s="237"/>
      <c r="I1683" s="262" t="s">
        <v>0</v>
      </c>
      <c r="J1683" s="263"/>
      <c r="K1683" s="264" t="s">
        <v>1</v>
      </c>
      <c r="L1683" s="265"/>
      <c r="M1683" s="21"/>
      <c r="N1683" s="262" t="s">
        <v>115</v>
      </c>
      <c r="O1683" s="263"/>
      <c r="P1683" s="264" t="s">
        <v>116</v>
      </c>
      <c r="Q1683" s="265"/>
      <c r="R1683" s="21"/>
      <c r="S1683" s="266" t="s">
        <v>117</v>
      </c>
      <c r="T1683" s="267"/>
      <c r="U1683" s="268" t="s">
        <v>118</v>
      </c>
      <c r="V1683" s="269"/>
      <c r="W1683" s="20"/>
      <c r="X1683" s="262" t="s">
        <v>119</v>
      </c>
      <c r="Y1683" s="263"/>
      <c r="Z1683" s="264" t="s">
        <v>120</v>
      </c>
      <c r="AA1683" s="265"/>
      <c r="AB1683" s="20"/>
      <c r="AC1683" s="262" t="s">
        <v>121</v>
      </c>
      <c r="AD1683" s="263"/>
      <c r="AE1683" s="264" t="s">
        <v>7</v>
      </c>
      <c r="AF1683" s="265"/>
      <c r="AG1683" s="20"/>
      <c r="AH1683" s="262" t="s">
        <v>122</v>
      </c>
      <c r="AI1683" s="263"/>
      <c r="AJ1683" s="264" t="s">
        <v>123</v>
      </c>
      <c r="AK1683" s="265"/>
      <c r="AL1683" s="20"/>
      <c r="AM1683" s="266" t="s">
        <v>124</v>
      </c>
      <c r="AN1683" s="267"/>
      <c r="AO1683" s="268" t="s">
        <v>125</v>
      </c>
      <c r="AP1683" s="269"/>
      <c r="AQ1683" s="21"/>
      <c r="AR1683" s="262" t="s">
        <v>126</v>
      </c>
      <c r="AS1683" s="263"/>
      <c r="AT1683" s="264" t="s">
        <v>2</v>
      </c>
      <c r="AU1683" s="265"/>
      <c r="AV1683" s="41"/>
      <c r="AW1683" s="262" t="s">
        <v>127</v>
      </c>
      <c r="AX1683" s="263"/>
      <c r="AY1683" s="264" t="s">
        <v>128</v>
      </c>
      <c r="AZ1683" s="265"/>
      <c r="BA1683" s="20"/>
      <c r="BB1683" s="262" t="s">
        <v>129</v>
      </c>
      <c r="BC1683" s="263"/>
      <c r="BD1683" s="264" t="s">
        <v>130</v>
      </c>
      <c r="BE1683" s="265"/>
      <c r="BF1683" s="41"/>
      <c r="BG1683" s="266" t="s">
        <v>131</v>
      </c>
      <c r="BH1683" s="267"/>
      <c r="BI1683" s="268" t="s">
        <v>132</v>
      </c>
      <c r="BJ1683" s="269"/>
      <c r="BK1683" s="41"/>
      <c r="BL1683" s="262" t="s">
        <v>133</v>
      </c>
      <c r="BM1683" s="263"/>
      <c r="BN1683" s="264" t="s">
        <v>134</v>
      </c>
      <c r="BO1683" s="265"/>
      <c r="BP1683" s="41"/>
      <c r="BQ1683" s="262" t="s">
        <v>135</v>
      </c>
      <c r="BR1683" s="263"/>
      <c r="BS1683" s="264" t="s">
        <v>136</v>
      </c>
      <c r="BT1683" s="265"/>
      <c r="BU1683" s="20"/>
      <c r="BV1683" s="262" t="s">
        <v>137</v>
      </c>
      <c r="BW1683" s="263"/>
      <c r="BX1683" s="264" t="s">
        <v>138</v>
      </c>
      <c r="BY1683" s="265"/>
      <c r="CA1683" s="27" t="s">
        <v>8</v>
      </c>
      <c r="CC1683" s="113" t="s">
        <v>74</v>
      </c>
      <c r="CD1683" s="13"/>
      <c r="CE1683" s="33"/>
      <c r="CF1683" s="33"/>
      <c r="CG1683" s="33"/>
      <c r="CH1683" s="33"/>
    </row>
    <row r="1684" spans="2:86" ht="18.600000000000001" customHeight="1" thickTop="1" thickBot="1">
      <c r="B1684" s="37">
        <v>4.82</v>
      </c>
      <c r="D1684" s="1">
        <v>1</v>
      </c>
      <c r="E1684" s="7">
        <v>0</v>
      </c>
      <c r="F1684" s="2">
        <v>0</v>
      </c>
      <c r="G1684" s="8">
        <v>0</v>
      </c>
      <c r="I1684" s="1">
        <v>1</v>
      </c>
      <c r="J1684" s="9">
        <v>0</v>
      </c>
      <c r="K1684" s="2">
        <v>0</v>
      </c>
      <c r="L1684" s="8">
        <f t="shared" ref="L1684:L1747" si="16083">IF(0=(1-$J$9*$K$9*$B1684^2),10^18,$B1684*$K$9/(1-$J$9*$K$9*$B1684^2))</f>
        <v>-1.3141635789637083</v>
      </c>
      <c r="N1684" s="1">
        <f t="shared" ref="N1684" si="16084">D1684*I1684+F1684*I1687-E1684*J1684-G1684*J1687</f>
        <v>1</v>
      </c>
      <c r="O1684" s="9">
        <f t="shared" ref="O1684" si="16085">(D1684*J1684+E1684*I1684+F1684*J1687+G1684*I1687)</f>
        <v>0</v>
      </c>
      <c r="P1684" s="2">
        <f t="shared" ref="P1684" si="16086">D1684*K1684+F1684*K1687-E1684*L1684-G1684*L1687</f>
        <v>0</v>
      </c>
      <c r="Q1684" s="8">
        <f t="shared" ref="Q1684" si="16087">(D1684*L1684+E1684*K1684+F1684*L1687+G1684*K1687)</f>
        <v>-1.3141635789637083</v>
      </c>
      <c r="S1684" s="1">
        <v>1</v>
      </c>
      <c r="T1684" s="7">
        <v>0</v>
      </c>
      <c r="U1684" s="2">
        <v>0</v>
      </c>
      <c r="V1684" s="8">
        <v>0</v>
      </c>
      <c r="X1684" s="1">
        <f t="shared" ref="X1684" si="16088">N1684*S1684+P1684*S1687-O1684*T1684-Q1684*T1687</f>
        <v>10.57297990939945</v>
      </c>
      <c r="Y1684" s="9">
        <f t="shared" ref="Y1684" si="16089">(N1684*T1684+O1684*S1684+P1684*T1687+Q1684*S1687)</f>
        <v>0</v>
      </c>
      <c r="Z1684" s="2">
        <f t="shared" ref="Z1684" si="16090">N1684*U1684+P1684*U1687-O1684*V1684-Q1684*V1687</f>
        <v>0</v>
      </c>
      <c r="AA1684" s="8">
        <f t="shared" ref="AA1684" si="16091">(N1684*V1684+O1684*U1684+P1684*V1687+Q1684*U1687)</f>
        <v>-1.3141635789637083</v>
      </c>
      <c r="AB1684" s="20"/>
      <c r="AC1684" s="1">
        <v>1</v>
      </c>
      <c r="AD1684" s="9">
        <v>0</v>
      </c>
      <c r="AE1684" s="2">
        <v>0</v>
      </c>
      <c r="AF1684" s="8">
        <f t="shared" ref="AF1684:AF1747" si="16092">IF(0=(1-$AE$9*$AD$9*$B1684^2),10^18,$B1684*$AE$9/(1-$AE$9*$AD$9*$B1684^2))</f>
        <v>-0.2180330431870528</v>
      </c>
      <c r="AH1684" s="1">
        <f t="shared" ref="AH1684" si="16093">X1684*AC1684+Z1684*AC1687-Y1684*AD1684-AA1684*AD1687</f>
        <v>10.57297990939945</v>
      </c>
      <c r="AI1684" s="9">
        <f t="shared" ref="AI1684" si="16094">(X1684*AD1684+Y1684*AC1684+Z1684*AD1687+AA1684*AC1687)</f>
        <v>0</v>
      </c>
      <c r="AJ1684" s="2">
        <f t="shared" ref="AJ1684" si="16095">X1684*AE1684+Z1684*AE1687-Y1684*AF1684-AA1684*AF1687</f>
        <v>0</v>
      </c>
      <c r="AK1684" s="8">
        <f t="shared" ref="AK1684" si="16096">(X1684*AF1684+Y1684*AE1684+Z1684*AF1687+AA1684*AE1687)</f>
        <v>-3.6194225641656401</v>
      </c>
      <c r="AM1684" s="1">
        <v>1</v>
      </c>
      <c r="AN1684" s="7">
        <v>0</v>
      </c>
      <c r="AO1684" s="2">
        <v>0</v>
      </c>
      <c r="AP1684" s="8">
        <v>0</v>
      </c>
      <c r="AR1684" s="1">
        <f t="shared" ref="AR1684" si="16097">AH1684*AM1684+AJ1684*AM1687-AI1684*AN1684-AK1684*AN1687</f>
        <v>32.864989004405373</v>
      </c>
      <c r="AS1684" s="9">
        <f t="shared" ref="AS1684" si="16098">(AH1684*AN1684+AI1684*AM1684+AJ1684*AN1687+AK1684*AM1687)</f>
        <v>0</v>
      </c>
      <c r="AT1684" s="2">
        <f t="shared" ref="AT1684" si="16099">AH1684*AO1684+AJ1684*AO1687-AI1684*AP1684-AK1684*AP1687</f>
        <v>0</v>
      </c>
      <c r="AU1684" s="8">
        <f t="shared" ref="AU1684" si="16100">(AH1684*AP1684+AI1684*AO1684+AJ1684*AP1687+AK1684*AO1687)</f>
        <v>-3.6194225641656401</v>
      </c>
      <c r="AV1684" s="20"/>
      <c r="AW1684" s="1">
        <v>1</v>
      </c>
      <c r="AX1684" s="9">
        <v>0</v>
      </c>
      <c r="AY1684" s="2">
        <v>0</v>
      </c>
      <c r="AZ1684" s="8">
        <f t="shared" ref="AZ1684:AZ1747" si="16101">IF(0=(1-$AX$9*$AY$9*$B1684^2),10^18,$B1684*$AY$9/(1-$AX$9*$AY$9*$B1684^2))</f>
        <v>-0.3151059437768205</v>
      </c>
      <c r="BB1684" s="1">
        <f t="shared" ref="BB1684" si="16102">AR1684*AW1684+AT1684*AW1687-AS1684*AX1684-AU1684*AX1687</f>
        <v>32.864989004405373</v>
      </c>
      <c r="BC1684" s="9">
        <f t="shared" ref="BC1684" si="16103">(AR1684*AX1684+AS1684*AW1684+AT1684*AX1687+AU1684*AW1687)</f>
        <v>0</v>
      </c>
      <c r="BD1684" s="2">
        <f t="shared" ref="BD1684" si="16104">AR1684*AY1684+AT1684*AY1687-AS1684*AZ1684-AU1684*AZ1687</f>
        <v>0</v>
      </c>
      <c r="BE1684" s="8">
        <f t="shared" ref="BE1684" si="16105">(AR1684*AZ1684+AS1684*AY1684+AT1684*AZ1687+AU1684*AY1687)</f>
        <v>-13.975375941613624</v>
      </c>
      <c r="BG1684" s="1">
        <v>1</v>
      </c>
      <c r="BH1684" s="7">
        <v>0</v>
      </c>
      <c r="BI1684" s="2">
        <v>0</v>
      </c>
      <c r="BJ1684" s="8">
        <v>0</v>
      </c>
      <c r="BK1684" s="20"/>
      <c r="BL1684" s="1">
        <f t="shared" ref="BL1684" si="16106">BB1684*BG1684+BD1684*BG1687-BC1684*BH1684-BE1684*BH1687</f>
        <v>89.179045868656303</v>
      </c>
      <c r="BM1684" s="9">
        <f t="shared" ref="BM1684" si="16107">(BB1684*BH1684+BC1684*BG1684+BD1684*BH1687+BE1684*BG1687)</f>
        <v>0</v>
      </c>
      <c r="BN1684" s="2">
        <f t="shared" ref="BN1684" si="16108">BB1684*BI1684+BD1684*BI1687-BC1684*BJ1684-BE1684*BJ1687</f>
        <v>0</v>
      </c>
      <c r="BO1684" s="8">
        <f t="shared" ref="BO1684" si="16109">(BB1684*BJ1684+BC1684*BI1684+BD1684*BJ1687+BE1684*BI1687)</f>
        <v>-13.975375941613624</v>
      </c>
      <c r="BP1684" s="20"/>
      <c r="BQ1684" s="16">
        <v>1</v>
      </c>
      <c r="BR1684" s="23">
        <v>0</v>
      </c>
      <c r="BS1684" s="14">
        <v>0</v>
      </c>
      <c r="BT1684" s="22">
        <v>0</v>
      </c>
      <c r="BV1684" s="1">
        <f t="shared" ref="BV1684" si="16110">BL1684*BQ1684+BN1684*BQ1687-BM1684*BR1684-BO1684*BR1687</f>
        <v>89.179045868656303</v>
      </c>
      <c r="BW1684" s="9">
        <f t="shared" ref="BW1684" si="16111">(BL1684*BR1684+BM1684*BQ1684+BN1684*BR1687+BO1684*BQ1687)</f>
        <v>-13.975375941613624</v>
      </c>
      <c r="BX1684" s="2">
        <f t="shared" ref="BX1684" si="16112">BL1684*BS1684+BN1684*BS1687-BM1684*BT1684-BO1684*BT1687</f>
        <v>0</v>
      </c>
      <c r="BY1684" s="8">
        <f t="shared" ref="BY1684" si="16113">(BL1684*BT1684+BM1684*BS1684+BN1684*BT1687+BO1684*BS1687)</f>
        <v>-13.975375941613624</v>
      </c>
      <c r="CA1684" s="28">
        <f t="shared" ref="CA1684" si="16114">20*LOG(((1+$BR$9)/$BR$9)/((BV1684+BV1687)^2+(BW1684+BW1687)^2)^0.5)</f>
        <v>-49.292220191162443</v>
      </c>
      <c r="CC1684" s="114">
        <f t="shared" ref="CC1684" si="16115">((BV1684^2+BW1684^2)^0.5)/((BV1687^2+BW1687^2)^0.5)</f>
        <v>0.15673330680533953</v>
      </c>
      <c r="CD1684" s="13"/>
      <c r="CE1684" s="33"/>
      <c r="CF1684" s="33"/>
      <c r="CG1684" s="33"/>
      <c r="CH1684" s="33"/>
    </row>
    <row r="1685" spans="2:86" ht="18.600000000000001" customHeight="1" thickBot="1">
      <c r="D1685" s="3"/>
      <c r="G1685" s="4"/>
      <c r="I1685" s="3"/>
      <c r="L1685" s="4"/>
      <c r="N1685" s="3"/>
      <c r="Q1685" s="4"/>
      <c r="S1685" s="3"/>
      <c r="V1685" s="4"/>
      <c r="X1685" s="3"/>
      <c r="AA1685" s="4"/>
      <c r="AC1685" s="3"/>
      <c r="AF1685" s="4"/>
      <c r="AH1685" s="3"/>
      <c r="AK1685" s="4"/>
      <c r="AM1685" s="3"/>
      <c r="AP1685" s="4"/>
      <c r="AR1685" s="3"/>
      <c r="AU1685" s="4"/>
      <c r="AW1685" s="3"/>
      <c r="AZ1685" s="4"/>
      <c r="BB1685" s="3"/>
      <c r="BE1685" s="4"/>
      <c r="BG1685" s="3"/>
      <c r="BJ1685" s="4"/>
      <c r="BL1685" s="3"/>
      <c r="BO1685" s="4"/>
      <c r="BQ1685" s="16"/>
      <c r="BR1685" s="14"/>
      <c r="BS1685" s="14"/>
      <c r="BT1685" s="17"/>
      <c r="BV1685" s="3"/>
      <c r="BY1685" s="4"/>
      <c r="CC1685" s="115"/>
      <c r="CD1685" s="13"/>
      <c r="CE1685" s="33"/>
      <c r="CF1685" s="33"/>
      <c r="CG1685" s="33"/>
      <c r="CH1685" s="33"/>
    </row>
    <row r="1686" spans="2:86" ht="18.600000000000001" customHeight="1" thickBot="1">
      <c r="D1686" s="271" t="s">
        <v>141</v>
      </c>
      <c r="E1686" s="272"/>
      <c r="F1686" s="273" t="s">
        <v>142</v>
      </c>
      <c r="G1686" s="274"/>
      <c r="H1686" s="237"/>
      <c r="I1686" s="271" t="s">
        <v>143</v>
      </c>
      <c r="J1686" s="272"/>
      <c r="K1686" s="273" t="s">
        <v>144</v>
      </c>
      <c r="L1686" s="274"/>
      <c r="N1686" s="262" t="s">
        <v>145</v>
      </c>
      <c r="O1686" s="263"/>
      <c r="P1686" s="264" t="s">
        <v>146</v>
      </c>
      <c r="Q1686" s="265"/>
      <c r="S1686" s="271" t="s">
        <v>147</v>
      </c>
      <c r="T1686" s="272"/>
      <c r="U1686" s="273" t="s">
        <v>148</v>
      </c>
      <c r="V1686" s="274"/>
      <c r="W1686" s="20"/>
      <c r="X1686" s="262" t="s">
        <v>149</v>
      </c>
      <c r="Y1686" s="263"/>
      <c r="Z1686" s="264" t="s">
        <v>150</v>
      </c>
      <c r="AA1686" s="265"/>
      <c r="AB1686" s="20"/>
      <c r="AC1686" s="271" t="s">
        <v>151</v>
      </c>
      <c r="AD1686" s="272"/>
      <c r="AE1686" s="273" t="s">
        <v>152</v>
      </c>
      <c r="AF1686" s="274"/>
      <c r="AG1686" s="20"/>
      <c r="AH1686" s="262" t="s">
        <v>153</v>
      </c>
      <c r="AI1686" s="263"/>
      <c r="AJ1686" s="264" t="s">
        <v>154</v>
      </c>
      <c r="AK1686" s="265"/>
      <c r="AL1686" s="20"/>
      <c r="AM1686" s="271" t="s">
        <v>155</v>
      </c>
      <c r="AN1686" s="272"/>
      <c r="AO1686" s="273" t="s">
        <v>156</v>
      </c>
      <c r="AP1686" s="274"/>
      <c r="AR1686" s="262" t="s">
        <v>157</v>
      </c>
      <c r="AS1686" s="263"/>
      <c r="AT1686" s="264" t="s">
        <v>158</v>
      </c>
      <c r="AU1686" s="265"/>
      <c r="AV1686" s="41"/>
      <c r="AW1686" s="271" t="s">
        <v>159</v>
      </c>
      <c r="AX1686" s="272"/>
      <c r="AY1686" s="273" t="s">
        <v>160</v>
      </c>
      <c r="AZ1686" s="274"/>
      <c r="BA1686" s="20"/>
      <c r="BB1686" s="262" t="s">
        <v>161</v>
      </c>
      <c r="BC1686" s="263"/>
      <c r="BD1686" s="264" t="s">
        <v>162</v>
      </c>
      <c r="BE1686" s="265"/>
      <c r="BF1686" s="41"/>
      <c r="BG1686" s="271" t="s">
        <v>163</v>
      </c>
      <c r="BH1686" s="272"/>
      <c r="BI1686" s="273" t="s">
        <v>164</v>
      </c>
      <c r="BJ1686" s="274"/>
      <c r="BK1686" s="41"/>
      <c r="BL1686" s="262" t="s">
        <v>165</v>
      </c>
      <c r="BM1686" s="263"/>
      <c r="BN1686" s="264" t="s">
        <v>166</v>
      </c>
      <c r="BO1686" s="265"/>
      <c r="BP1686" s="41"/>
      <c r="BQ1686" s="271" t="s">
        <v>167</v>
      </c>
      <c r="BR1686" s="272"/>
      <c r="BS1686" s="273" t="s">
        <v>168</v>
      </c>
      <c r="BT1686" s="274"/>
      <c r="BU1686" s="20"/>
      <c r="BV1686" s="262" t="s">
        <v>169</v>
      </c>
      <c r="BW1686" s="263"/>
      <c r="BX1686" s="264" t="s">
        <v>170</v>
      </c>
      <c r="BY1686" s="265"/>
      <c r="CA1686" s="55" t="s">
        <v>35</v>
      </c>
      <c r="CC1686" s="116" t="s">
        <v>75</v>
      </c>
      <c r="CD1686" s="13"/>
      <c r="CE1686" s="33"/>
      <c r="CF1686" s="33"/>
      <c r="CG1686" s="33"/>
      <c r="CH1686" s="33"/>
    </row>
    <row r="1687" spans="2:86" ht="18.600000000000001" customHeight="1" thickTop="1" thickBot="1">
      <c r="D1687" s="1">
        <v>0</v>
      </c>
      <c r="E1687" s="9">
        <f t="shared" ref="E1687" si="16116">$E$9*$B1684</f>
        <v>5.6721760000000003</v>
      </c>
      <c r="F1687" s="2">
        <v>1</v>
      </c>
      <c r="G1687" s="8">
        <v>0</v>
      </c>
      <c r="I1687" s="1">
        <v>0</v>
      </c>
      <c r="J1687" s="9">
        <v>0</v>
      </c>
      <c r="K1687" s="2">
        <v>1</v>
      </c>
      <c r="L1687" s="8">
        <v>0</v>
      </c>
      <c r="N1687" s="1">
        <f t="shared" ref="N1687" si="16117">D1687*I1684+F1687*I1687-E1687*J1684-G1687*J1687</f>
        <v>0</v>
      </c>
      <c r="O1687" s="9">
        <f t="shared" ref="O1687" si="16118">(D1687*J1684+E1687*I1684+F1687*J1687+G1687*I1687)</f>
        <v>5.6721760000000003</v>
      </c>
      <c r="P1687" s="2">
        <f t="shared" ref="P1687" si="16119">D1687*K1684+F1687*K1687-E1687*L1684-G1687*L1687</f>
        <v>8.4541671126720512</v>
      </c>
      <c r="Q1687" s="8">
        <f t="shared" ref="Q1687" si="16120">(D1687*L1684+E1687*K1684+F1687*L1687+G1687*K1687)</f>
        <v>0</v>
      </c>
      <c r="S1687" s="1">
        <v>0</v>
      </c>
      <c r="T1687" s="9">
        <f t="shared" ref="T1687" si="16121">$T$9*$B1684</f>
        <v>7.284466000000001</v>
      </c>
      <c r="U1687" s="2">
        <v>1</v>
      </c>
      <c r="V1687" s="8">
        <v>0</v>
      </c>
      <c r="X1687" s="1">
        <f t="shared" ref="X1687" si="16122">N1687*S1684+P1687*S1687-O1687*T1684-Q1687*T1687</f>
        <v>0</v>
      </c>
      <c r="Y1687" s="9">
        <f t="shared" ref="Y1687" si="16123">(N1687*T1684+O1687*S1684+P1687*T1687+Q1687*S1687)</f>
        <v>67.256268890577729</v>
      </c>
      <c r="Z1687" s="2">
        <f t="shared" ref="Z1687" si="16124">N1687*U1684+P1687*U1687-O1687*V1684-Q1687*V1687</f>
        <v>8.4541671126720512</v>
      </c>
      <c r="AA1687" s="8">
        <f t="shared" ref="AA1687" si="16125">(N1687*V1684+O1687*U1684+P1687*V1687+Q1687*U1687)</f>
        <v>0</v>
      </c>
      <c r="AB1687" s="20"/>
      <c r="AC1687" s="1">
        <v>0</v>
      </c>
      <c r="AD1687" s="9">
        <v>0</v>
      </c>
      <c r="AE1687" s="2">
        <v>1</v>
      </c>
      <c r="AF1687" s="8">
        <v>0</v>
      </c>
      <c r="AH1687" s="1">
        <f t="shared" ref="AH1687" si="16126">X1687*AC1684+Z1687*AC1687-Y1687*AD1684-AA1687*AD1687</f>
        <v>0</v>
      </c>
      <c r="AI1687" s="9">
        <f t="shared" ref="AI1687" si="16127">(X1687*AD1684+Y1687*AC1684+Z1687*AD1687+AA1687*AC1687)</f>
        <v>67.256268890577729</v>
      </c>
      <c r="AJ1687" s="2">
        <f t="shared" ref="AJ1687" si="16128">X1687*AE1684+Z1687*AE1687-Y1687*AF1684-AA1687*AF1687</f>
        <v>23.118256092291421</v>
      </c>
      <c r="AK1687" s="8">
        <f t="shared" ref="AK1687" si="16129">(X1687*AF1684+Y1687*AE1684+Z1687*AF1687+AA1687*AE1687)</f>
        <v>0</v>
      </c>
      <c r="AM1687" s="1">
        <v>0</v>
      </c>
      <c r="AN1687" s="9">
        <f t="shared" ref="AN1687" si="16130">$AN$9*$B1684</f>
        <v>6.158996000000001</v>
      </c>
      <c r="AO1687" s="2">
        <v>1</v>
      </c>
      <c r="AP1687" s="8">
        <v>0</v>
      </c>
      <c r="AR1687" s="1">
        <f t="shared" ref="AR1687" si="16131">AH1687*AM1684+AJ1687*AM1687-AI1687*AN1684-AK1687*AN1687</f>
        <v>0</v>
      </c>
      <c r="AS1687" s="9">
        <f t="shared" ref="AS1687" si="16132">(AH1687*AN1684+AI1687*AM1684+AJ1687*AN1687+AK1687*AM1687)</f>
        <v>209.64151568997625</v>
      </c>
      <c r="AT1687" s="2">
        <f t="shared" ref="AT1687" si="16133">AH1687*AO1684+AJ1687*AO1687-AI1687*AP1684-AK1687*AP1687</f>
        <v>23.118256092291421</v>
      </c>
      <c r="AU1687" s="8">
        <f t="shared" ref="AU1687" si="16134">(AH1687*AP1684+AI1687*AO1684+AJ1687*AP1687+AK1687*AO1687)</f>
        <v>0</v>
      </c>
      <c r="AV1687" s="20"/>
      <c r="AW1687" s="1">
        <v>0</v>
      </c>
      <c r="AX1687" s="9">
        <v>0</v>
      </c>
      <c r="AY1687" s="2">
        <v>1</v>
      </c>
      <c r="AZ1687" s="8">
        <v>0</v>
      </c>
      <c r="BB1687" s="1">
        <f t="shared" ref="BB1687" si="16135">AR1687*AW1684+AT1687*AW1687-AS1687*AX1684-AU1687*AX1687</f>
        <v>0</v>
      </c>
      <c r="BC1687" s="9">
        <f t="shared" ref="BC1687" si="16136">(AR1687*AX1684+AS1687*AW1684+AT1687*AX1687+AU1687*AW1687)</f>
        <v>209.64151568997625</v>
      </c>
      <c r="BD1687" s="2">
        <f t="shared" ref="BD1687" si="16137">AR1687*AY1684+AT1687*AY1687-AS1687*AZ1684-AU1687*AZ1687</f>
        <v>89.177543748584498</v>
      </c>
      <c r="BE1687" s="8">
        <f t="shared" ref="BE1687" si="16138">(AR1687*AZ1684+AS1687*AY1684+AT1687*AZ1687+AU1687*AY1687)</f>
        <v>0</v>
      </c>
      <c r="BG1687" s="1">
        <v>0</v>
      </c>
      <c r="BH1687" s="9">
        <f t="shared" ref="BH1687" si="16139">$BH$9*$B1684</f>
        <v>4.0295199999999998</v>
      </c>
      <c r="BI1687" s="2">
        <v>1</v>
      </c>
      <c r="BJ1687" s="8">
        <v>0</v>
      </c>
      <c r="BK1687" s="20"/>
      <c r="BL1687" s="1">
        <f t="shared" ref="BL1687" si="16140">BB1687*BG1684+BD1687*BG1687-BC1687*BH1684-BE1687*BH1687</f>
        <v>0</v>
      </c>
      <c r="BM1687" s="9">
        <f t="shared" ref="BM1687" si="16141">(BB1687*BH1684+BC1687*BG1684+BD1687*BH1687+BE1687*BG1687)</f>
        <v>568.98421177577245</v>
      </c>
      <c r="BN1687" s="2">
        <f t="shared" ref="BN1687" si="16142">BB1687*BI1684+BD1687*BI1687-BC1687*BJ1684-BE1687*BJ1687</f>
        <v>89.177543748584498</v>
      </c>
      <c r="BO1687" s="8">
        <f t="shared" ref="BO1687" si="16143">(BB1687*BJ1684+BC1687*BI1684+BD1687*BJ1687+BE1687*BI1687)</f>
        <v>0</v>
      </c>
      <c r="BP1687" s="20"/>
      <c r="BQ1687" s="18">
        <f t="shared" ref="BQ1687:BQ1750" si="16144">1/$BR$9</f>
        <v>1</v>
      </c>
      <c r="BR1687" s="25">
        <v>0</v>
      </c>
      <c r="BS1687" s="19">
        <v>1</v>
      </c>
      <c r="BT1687" s="24">
        <v>0</v>
      </c>
      <c r="BV1687" s="1">
        <f t="shared" ref="BV1687" si="16145">BL1687*BQ1684+BN1687*BQ1687-BM1687*BR1684-BO1687*BR1687</f>
        <v>89.177543748584498</v>
      </c>
      <c r="BW1687" s="9">
        <f t="shared" ref="BW1687" si="16146">(BL1687*BR1684+BM1687*BQ1684+BN1687*BR1687+BO1687*BQ1687)</f>
        <v>568.98421177577245</v>
      </c>
      <c r="BX1687" s="2">
        <f t="shared" ref="BX1687" si="16147">BL1687*BS1684+BN1687*BS1687-BM1687*BT1684-BO1687*BT1687</f>
        <v>89.177543748584498</v>
      </c>
      <c r="BY1687" s="8">
        <f t="shared" ref="BY1687" si="16148">(BL1687*BT1684+BM1687*BS1684+BN1687*BT1687+BO1687*BS1687)</f>
        <v>0</v>
      </c>
      <c r="CA1687" s="56">
        <f t="shared" ref="CA1687" si="16149">(180/PI())*ATAN(-1*(BW1684+BW1687)/(BV1684+BV1687))</f>
        <v>-72.18477034269398</v>
      </c>
      <c r="CC1687" s="117">
        <f t="shared" ref="CC1687" si="16150">20*LOG(((1-(10^(CA1684/20)^2)*(1-((1-CC1684)/(1+CC1684))^2))^0.5))</f>
        <v>-2.3950704694996868E-5</v>
      </c>
      <c r="CD1687" s="13"/>
      <c r="CE1687" s="33"/>
      <c r="CF1687" s="33"/>
      <c r="CG1687" s="33"/>
      <c r="CH1687" s="33"/>
    </row>
    <row r="1688" spans="2:86" ht="18.600000000000001" customHeight="1"/>
    <row r="1689" spans="2:86" ht="18.600000000000001" customHeight="1" thickBot="1">
      <c r="E1689" s="6" t="s">
        <v>3</v>
      </c>
      <c r="J1689" s="6" t="s">
        <v>5</v>
      </c>
      <c r="O1689" s="6" t="s">
        <v>10</v>
      </c>
      <c r="T1689" s="6" t="s">
        <v>6</v>
      </c>
      <c r="Y1689" s="6" t="s">
        <v>11</v>
      </c>
      <c r="AD1689" s="6" t="s">
        <v>12</v>
      </c>
      <c r="AI1689" s="6" t="s">
        <v>13</v>
      </c>
      <c r="AN1689" s="6" t="s">
        <v>14</v>
      </c>
      <c r="AS1689" s="6" t="s">
        <v>15</v>
      </c>
      <c r="AX1689" s="6" t="s">
        <v>19</v>
      </c>
      <c r="BC1689" s="6" t="s">
        <v>17</v>
      </c>
      <c r="BH1689" s="6" t="s">
        <v>20</v>
      </c>
      <c r="BM1689" s="6" t="s">
        <v>18</v>
      </c>
      <c r="BQ1689" s="26" t="s">
        <v>16</v>
      </c>
      <c r="BR1689" s="26"/>
      <c r="BS1689" s="21"/>
      <c r="BT1689" s="21"/>
      <c r="BU1689" s="21"/>
      <c r="BV1689" s="21"/>
      <c r="BW1689" s="26" t="s">
        <v>21</v>
      </c>
      <c r="BX1689" s="21"/>
      <c r="BY1689" s="21"/>
    </row>
    <row r="1690" spans="2:86" ht="18.600000000000001" customHeight="1" thickBot="1">
      <c r="B1690" s="11"/>
      <c r="D1690" s="266" t="s">
        <v>113</v>
      </c>
      <c r="E1690" s="267"/>
      <c r="F1690" s="268" t="s">
        <v>114</v>
      </c>
      <c r="G1690" s="269"/>
      <c r="H1690" s="237"/>
      <c r="I1690" s="262" t="s">
        <v>0</v>
      </c>
      <c r="J1690" s="263"/>
      <c r="K1690" s="264" t="s">
        <v>1</v>
      </c>
      <c r="L1690" s="265"/>
      <c r="M1690" s="21"/>
      <c r="N1690" s="262" t="s">
        <v>115</v>
      </c>
      <c r="O1690" s="263"/>
      <c r="P1690" s="264" t="s">
        <v>116</v>
      </c>
      <c r="Q1690" s="265"/>
      <c r="R1690" s="21"/>
      <c r="S1690" s="266" t="s">
        <v>117</v>
      </c>
      <c r="T1690" s="267"/>
      <c r="U1690" s="268" t="s">
        <v>118</v>
      </c>
      <c r="V1690" s="269"/>
      <c r="W1690" s="20"/>
      <c r="X1690" s="262" t="s">
        <v>119</v>
      </c>
      <c r="Y1690" s="263"/>
      <c r="Z1690" s="264" t="s">
        <v>120</v>
      </c>
      <c r="AA1690" s="265"/>
      <c r="AB1690" s="20"/>
      <c r="AC1690" s="262" t="s">
        <v>121</v>
      </c>
      <c r="AD1690" s="263"/>
      <c r="AE1690" s="264" t="s">
        <v>7</v>
      </c>
      <c r="AF1690" s="265"/>
      <c r="AG1690" s="20"/>
      <c r="AH1690" s="262" t="s">
        <v>122</v>
      </c>
      <c r="AI1690" s="263"/>
      <c r="AJ1690" s="264" t="s">
        <v>123</v>
      </c>
      <c r="AK1690" s="265"/>
      <c r="AL1690" s="20"/>
      <c r="AM1690" s="266" t="s">
        <v>124</v>
      </c>
      <c r="AN1690" s="267"/>
      <c r="AO1690" s="268" t="s">
        <v>125</v>
      </c>
      <c r="AP1690" s="269"/>
      <c r="AQ1690" s="21"/>
      <c r="AR1690" s="262" t="s">
        <v>126</v>
      </c>
      <c r="AS1690" s="263"/>
      <c r="AT1690" s="264" t="s">
        <v>2</v>
      </c>
      <c r="AU1690" s="265"/>
      <c r="AV1690" s="41"/>
      <c r="AW1690" s="262" t="s">
        <v>127</v>
      </c>
      <c r="AX1690" s="263"/>
      <c r="AY1690" s="264" t="s">
        <v>128</v>
      </c>
      <c r="AZ1690" s="265"/>
      <c r="BA1690" s="20"/>
      <c r="BB1690" s="262" t="s">
        <v>129</v>
      </c>
      <c r="BC1690" s="263"/>
      <c r="BD1690" s="264" t="s">
        <v>130</v>
      </c>
      <c r="BE1690" s="265"/>
      <c r="BF1690" s="41"/>
      <c r="BG1690" s="266" t="s">
        <v>131</v>
      </c>
      <c r="BH1690" s="267"/>
      <c r="BI1690" s="268" t="s">
        <v>132</v>
      </c>
      <c r="BJ1690" s="269"/>
      <c r="BK1690" s="41"/>
      <c r="BL1690" s="262" t="s">
        <v>133</v>
      </c>
      <c r="BM1690" s="263"/>
      <c r="BN1690" s="264" t="s">
        <v>134</v>
      </c>
      <c r="BO1690" s="265"/>
      <c r="BP1690" s="41"/>
      <c r="BQ1690" s="262" t="s">
        <v>135</v>
      </c>
      <c r="BR1690" s="263"/>
      <c r="BS1690" s="264" t="s">
        <v>136</v>
      </c>
      <c r="BT1690" s="265"/>
      <c r="BU1690" s="20"/>
      <c r="BV1690" s="262" t="s">
        <v>137</v>
      </c>
      <c r="BW1690" s="263"/>
      <c r="BX1690" s="264" t="s">
        <v>138</v>
      </c>
      <c r="BY1690" s="265"/>
      <c r="CA1690" s="27" t="s">
        <v>8</v>
      </c>
      <c r="CC1690" s="113" t="s">
        <v>74</v>
      </c>
      <c r="CD1690" s="13"/>
      <c r="CE1690" s="33"/>
      <c r="CF1690" s="33"/>
      <c r="CG1690" s="33"/>
      <c r="CH1690" s="33"/>
    </row>
    <row r="1691" spans="2:86" ht="18.600000000000001" customHeight="1" thickTop="1" thickBot="1">
      <c r="B1691" s="37">
        <v>4.84</v>
      </c>
      <c r="D1691" s="1">
        <v>1</v>
      </c>
      <c r="E1691" s="7">
        <v>0</v>
      </c>
      <c r="F1691" s="2">
        <v>0</v>
      </c>
      <c r="G1691" s="8">
        <v>0</v>
      </c>
      <c r="I1691" s="1">
        <v>1</v>
      </c>
      <c r="J1691" s="9">
        <v>0</v>
      </c>
      <c r="K1691" s="2">
        <v>0</v>
      </c>
      <c r="L1691" s="8">
        <f t="shared" ref="L1691:L1754" si="16151">IF(0=(1-$J$9*$K$9*$B1691^2),10^18,$B1691*$K$9/(1-$J$9*$K$9*$B1691^2))</f>
        <v>-1.3062745141529037</v>
      </c>
      <c r="N1691" s="1">
        <f t="shared" ref="N1691" si="16152">D1691*I1691+F1691*I1694-E1691*J1691-G1691*J1694</f>
        <v>1</v>
      </c>
      <c r="O1691" s="9">
        <f t="shared" ref="O1691" si="16153">(D1691*J1691+E1691*I1691+F1691*J1694+G1691*I1694)</f>
        <v>0</v>
      </c>
      <c r="P1691" s="2">
        <f t="shared" ref="P1691" si="16154">D1691*K1691+F1691*K1694-E1691*L1691-G1691*L1694</f>
        <v>0</v>
      </c>
      <c r="Q1691" s="8">
        <f t="shared" ref="Q1691" si="16155">(D1691*L1691+E1691*K1691+F1691*L1694+G1691*K1694)</f>
        <v>-1.3062745141529037</v>
      </c>
      <c r="S1691" s="1">
        <v>1</v>
      </c>
      <c r="T1691" s="7">
        <v>0</v>
      </c>
      <c r="U1691" s="2">
        <v>0</v>
      </c>
      <c r="V1691" s="8">
        <v>0</v>
      </c>
      <c r="X1691" s="1">
        <f t="shared" ref="X1691" si="16156">N1691*S1691+P1691*S1694-O1691*T1691-Q1691*T1694</f>
        <v>10.554995738478132</v>
      </c>
      <c r="Y1691" s="9">
        <f t="shared" ref="Y1691" si="16157">(N1691*T1691+O1691*S1691+P1691*T1694+Q1691*S1694)</f>
        <v>0</v>
      </c>
      <c r="Z1691" s="2">
        <f t="shared" ref="Z1691" si="16158">N1691*U1691+P1691*U1694-O1691*V1691-Q1691*V1694</f>
        <v>0</v>
      </c>
      <c r="AA1691" s="8">
        <f t="shared" ref="AA1691" si="16159">(N1691*V1691+O1691*U1691+P1691*V1694+Q1691*U1694)</f>
        <v>-1.3062745141529037</v>
      </c>
      <c r="AB1691" s="20"/>
      <c r="AC1691" s="1">
        <v>1</v>
      </c>
      <c r="AD1691" s="9">
        <v>0</v>
      </c>
      <c r="AE1691" s="2">
        <v>0</v>
      </c>
      <c r="AF1691" s="8">
        <f t="shared" ref="AF1691:AF1754" si="16160">IF(0=(1-$AE$9*$AD$9*$B1691^2),10^18,$B1691*$AE$9/(1-$AE$9*$AD$9*$B1691^2))</f>
        <v>-0.21702025147371712</v>
      </c>
      <c r="AH1691" s="1">
        <f t="shared" ref="AH1691" si="16161">X1691*AC1691+Z1691*AC1694-Y1691*AD1691-AA1691*AD1694</f>
        <v>10.554995738478132</v>
      </c>
      <c r="AI1691" s="9">
        <f t="shared" ref="AI1691" si="16162">(X1691*AD1691+Y1691*AC1691+Z1691*AD1694+AA1691*AC1694)</f>
        <v>0</v>
      </c>
      <c r="AJ1691" s="2">
        <f t="shared" ref="AJ1691" si="16163">X1691*AE1691+Z1691*AE1694-Y1691*AF1691-AA1691*AF1694</f>
        <v>0</v>
      </c>
      <c r="AK1691" s="8">
        <f t="shared" ref="AK1691" si="16164">(X1691*AF1691+Y1691*AE1691+Z1691*AF1694+AA1691*AE1694)</f>
        <v>-3.5969223436214408</v>
      </c>
      <c r="AM1691" s="1">
        <v>1</v>
      </c>
      <c r="AN1691" s="7">
        <v>0</v>
      </c>
      <c r="AO1691" s="2">
        <v>0</v>
      </c>
      <c r="AP1691" s="8">
        <v>0</v>
      </c>
      <c r="AR1691" s="1">
        <f t="shared" ref="AR1691" si="16165">AH1691*AM1691+AJ1691*AM1694-AI1691*AN1691-AK1691*AN1694</f>
        <v>32.800349012566798</v>
      </c>
      <c r="AS1691" s="9">
        <f t="shared" ref="AS1691" si="16166">(AH1691*AN1691+AI1691*AM1691+AJ1691*AN1694+AK1691*AM1694)</f>
        <v>0</v>
      </c>
      <c r="AT1691" s="2">
        <f t="shared" ref="AT1691" si="16167">AH1691*AO1691+AJ1691*AO1694-AI1691*AP1691-AK1691*AP1694</f>
        <v>0</v>
      </c>
      <c r="AU1691" s="8">
        <f t="shared" ref="AU1691" si="16168">(AH1691*AP1691+AI1691*AO1691+AJ1691*AP1694+AK1691*AO1694)</f>
        <v>-3.5969223436214408</v>
      </c>
      <c r="AV1691" s="20"/>
      <c r="AW1691" s="1">
        <v>1</v>
      </c>
      <c r="AX1691" s="9">
        <v>0</v>
      </c>
      <c r="AY1691" s="2">
        <v>0</v>
      </c>
      <c r="AZ1691" s="8">
        <f t="shared" ref="AZ1691:AZ1754" si="16169">IF(0=(1-$AX$9*$AY$9*$B1691^2),10^18,$B1691*$AY$9/(1-$AX$9*$AY$9*$B1691^2))</f>
        <v>-0.31359295126208991</v>
      </c>
      <c r="BB1691" s="1">
        <f t="shared" ref="BB1691" si="16170">AR1691*AW1691+AT1691*AW1694-AS1691*AX1691-AU1691*AX1694</f>
        <v>32.800349012566798</v>
      </c>
      <c r="BC1691" s="9">
        <f t="shared" ref="BC1691" si="16171">(AR1691*AX1691+AS1691*AW1691+AT1691*AX1694+AU1691*AW1694)</f>
        <v>0</v>
      </c>
      <c r="BD1691" s="2">
        <f t="shared" ref="BD1691" si="16172">AR1691*AY1691+AT1691*AY1694-AS1691*AZ1691-AU1691*AZ1694</f>
        <v>0</v>
      </c>
      <c r="BE1691" s="8">
        <f t="shared" ref="BE1691" si="16173">(AR1691*AZ1691+AS1691*AY1691+AT1691*AZ1694+AU1691*AY1694)</f>
        <v>-13.882880592898839</v>
      </c>
      <c r="BG1691" s="1">
        <v>1</v>
      </c>
      <c r="BH1691" s="7">
        <v>0</v>
      </c>
      <c r="BI1691" s="2">
        <v>0</v>
      </c>
      <c r="BJ1691" s="8">
        <v>0</v>
      </c>
      <c r="BK1691" s="20"/>
      <c r="BL1691" s="1">
        <f t="shared" ref="BL1691" si="16174">BB1691*BG1691+BD1691*BG1694-BC1691*BH1691-BE1691*BH1694</f>
        <v>88.973815782777791</v>
      </c>
      <c r="BM1691" s="9">
        <f t="shared" ref="BM1691" si="16175">(BB1691*BH1691+BC1691*BG1691+BD1691*BH1694+BE1691*BG1694)</f>
        <v>0</v>
      </c>
      <c r="BN1691" s="2">
        <f t="shared" ref="BN1691" si="16176">BB1691*BI1691+BD1691*BI1694-BC1691*BJ1691-BE1691*BJ1694</f>
        <v>0</v>
      </c>
      <c r="BO1691" s="8">
        <f t="shared" ref="BO1691" si="16177">(BB1691*BJ1691+BC1691*BI1691+BD1691*BJ1694+BE1691*BI1694)</f>
        <v>-13.882880592898839</v>
      </c>
      <c r="BP1691" s="20"/>
      <c r="BQ1691" s="16">
        <v>1</v>
      </c>
      <c r="BR1691" s="23">
        <v>0</v>
      </c>
      <c r="BS1691" s="14">
        <v>0</v>
      </c>
      <c r="BT1691" s="22">
        <v>0</v>
      </c>
      <c r="BV1691" s="1">
        <f t="shared" ref="BV1691" si="16178">BL1691*BQ1691+BN1691*BQ1694-BM1691*BR1691-BO1691*BR1694</f>
        <v>88.973815782777791</v>
      </c>
      <c r="BW1691" s="9">
        <f t="shared" ref="BW1691" si="16179">(BL1691*BR1691+BM1691*BQ1691+BN1691*BR1694+BO1691*BQ1694)</f>
        <v>-13.882880592898839</v>
      </c>
      <c r="BX1691" s="2">
        <f t="shared" ref="BX1691" si="16180">BL1691*BS1691+BN1691*BS1694-BM1691*BT1691-BO1691*BT1694</f>
        <v>0</v>
      </c>
      <c r="BY1691" s="8">
        <f t="shared" ref="BY1691" si="16181">(BL1691*BT1691+BM1691*BS1691+BN1691*BT1694+BO1691*BS1694)</f>
        <v>-13.882880592898839</v>
      </c>
      <c r="CA1691" s="28">
        <f t="shared" ref="CA1691" si="16182">20*LOG(((1+$BR$9)/$BR$9)/((BV1691+BV1694)^2+(BW1691+BW1694)^2)^0.5)</f>
        <v>-49.308070877443953</v>
      </c>
      <c r="CC1691" s="114">
        <f t="shared" ref="CC1691" si="16183">((BV1691^2+BW1691^2)^0.5)/((BV1694^2+BW1694^2)^0.5)</f>
        <v>0.1560551991754198</v>
      </c>
      <c r="CD1691" s="13"/>
      <c r="CE1691" s="33"/>
      <c r="CF1691" s="33"/>
      <c r="CG1691" s="33"/>
      <c r="CH1691" s="33"/>
    </row>
    <row r="1692" spans="2:86" ht="18.600000000000001" customHeight="1" thickBot="1">
      <c r="D1692" s="3"/>
      <c r="G1692" s="4"/>
      <c r="I1692" s="3"/>
      <c r="L1692" s="4"/>
      <c r="N1692" s="3"/>
      <c r="Q1692" s="4"/>
      <c r="S1692" s="3"/>
      <c r="V1692" s="4"/>
      <c r="X1692" s="3"/>
      <c r="AA1692" s="4"/>
      <c r="AC1692" s="3"/>
      <c r="AF1692" s="4"/>
      <c r="AH1692" s="3"/>
      <c r="AK1692" s="4"/>
      <c r="AM1692" s="3"/>
      <c r="AP1692" s="4"/>
      <c r="AR1692" s="3"/>
      <c r="AU1692" s="4"/>
      <c r="AW1692" s="3"/>
      <c r="AZ1692" s="4"/>
      <c r="BB1692" s="3"/>
      <c r="BE1692" s="4"/>
      <c r="BG1692" s="3"/>
      <c r="BJ1692" s="4"/>
      <c r="BL1692" s="3"/>
      <c r="BO1692" s="4"/>
      <c r="BQ1692" s="16"/>
      <c r="BR1692" s="14"/>
      <c r="BS1692" s="14"/>
      <c r="BT1692" s="17"/>
      <c r="BV1692" s="3"/>
      <c r="BY1692" s="4"/>
      <c r="CC1692" s="115"/>
      <c r="CD1692" s="13"/>
      <c r="CE1692" s="33"/>
      <c r="CF1692" s="33"/>
      <c r="CG1692" s="33"/>
      <c r="CH1692" s="33"/>
    </row>
    <row r="1693" spans="2:86" ht="18.600000000000001" customHeight="1" thickBot="1">
      <c r="D1693" s="271" t="s">
        <v>141</v>
      </c>
      <c r="E1693" s="272"/>
      <c r="F1693" s="273" t="s">
        <v>142</v>
      </c>
      <c r="G1693" s="274"/>
      <c r="H1693" s="237"/>
      <c r="I1693" s="271" t="s">
        <v>143</v>
      </c>
      <c r="J1693" s="272"/>
      <c r="K1693" s="273" t="s">
        <v>144</v>
      </c>
      <c r="L1693" s="274"/>
      <c r="N1693" s="262" t="s">
        <v>145</v>
      </c>
      <c r="O1693" s="263"/>
      <c r="P1693" s="264" t="s">
        <v>146</v>
      </c>
      <c r="Q1693" s="265"/>
      <c r="S1693" s="271" t="s">
        <v>147</v>
      </c>
      <c r="T1693" s="272"/>
      <c r="U1693" s="273" t="s">
        <v>148</v>
      </c>
      <c r="V1693" s="274"/>
      <c r="W1693" s="20"/>
      <c r="X1693" s="262" t="s">
        <v>149</v>
      </c>
      <c r="Y1693" s="263"/>
      <c r="Z1693" s="264" t="s">
        <v>150</v>
      </c>
      <c r="AA1693" s="265"/>
      <c r="AB1693" s="20"/>
      <c r="AC1693" s="271" t="s">
        <v>151</v>
      </c>
      <c r="AD1693" s="272"/>
      <c r="AE1693" s="273" t="s">
        <v>152</v>
      </c>
      <c r="AF1693" s="274"/>
      <c r="AG1693" s="20"/>
      <c r="AH1693" s="262" t="s">
        <v>153</v>
      </c>
      <c r="AI1693" s="263"/>
      <c r="AJ1693" s="264" t="s">
        <v>154</v>
      </c>
      <c r="AK1693" s="265"/>
      <c r="AL1693" s="20"/>
      <c r="AM1693" s="271" t="s">
        <v>155</v>
      </c>
      <c r="AN1693" s="272"/>
      <c r="AO1693" s="273" t="s">
        <v>156</v>
      </c>
      <c r="AP1693" s="274"/>
      <c r="AR1693" s="262" t="s">
        <v>157</v>
      </c>
      <c r="AS1693" s="263"/>
      <c r="AT1693" s="264" t="s">
        <v>158</v>
      </c>
      <c r="AU1693" s="265"/>
      <c r="AV1693" s="41"/>
      <c r="AW1693" s="271" t="s">
        <v>159</v>
      </c>
      <c r="AX1693" s="272"/>
      <c r="AY1693" s="273" t="s">
        <v>160</v>
      </c>
      <c r="AZ1693" s="274"/>
      <c r="BA1693" s="20"/>
      <c r="BB1693" s="262" t="s">
        <v>161</v>
      </c>
      <c r="BC1693" s="263"/>
      <c r="BD1693" s="264" t="s">
        <v>162</v>
      </c>
      <c r="BE1693" s="265"/>
      <c r="BF1693" s="41"/>
      <c r="BG1693" s="271" t="s">
        <v>163</v>
      </c>
      <c r="BH1693" s="272"/>
      <c r="BI1693" s="273" t="s">
        <v>164</v>
      </c>
      <c r="BJ1693" s="274"/>
      <c r="BK1693" s="41"/>
      <c r="BL1693" s="262" t="s">
        <v>165</v>
      </c>
      <c r="BM1693" s="263"/>
      <c r="BN1693" s="264" t="s">
        <v>166</v>
      </c>
      <c r="BO1693" s="265"/>
      <c r="BP1693" s="41"/>
      <c r="BQ1693" s="271" t="s">
        <v>167</v>
      </c>
      <c r="BR1693" s="272"/>
      <c r="BS1693" s="273" t="s">
        <v>168</v>
      </c>
      <c r="BT1693" s="274"/>
      <c r="BU1693" s="20"/>
      <c r="BV1693" s="262" t="s">
        <v>169</v>
      </c>
      <c r="BW1693" s="263"/>
      <c r="BX1693" s="264" t="s">
        <v>170</v>
      </c>
      <c r="BY1693" s="265"/>
      <c r="CA1693" s="55" t="s">
        <v>35</v>
      </c>
      <c r="CC1693" s="116" t="s">
        <v>75</v>
      </c>
      <c r="CD1693" s="13"/>
      <c r="CE1693" s="33"/>
      <c r="CF1693" s="33"/>
      <c r="CG1693" s="33"/>
      <c r="CH1693" s="33"/>
    </row>
    <row r="1694" spans="2:86" ht="18.600000000000001" customHeight="1" thickTop="1" thickBot="1">
      <c r="D1694" s="1">
        <v>0</v>
      </c>
      <c r="E1694" s="9">
        <f t="shared" ref="E1694" si="16184">$E$9*$B1691</f>
        <v>5.6957120000000003</v>
      </c>
      <c r="F1694" s="2">
        <v>1</v>
      </c>
      <c r="G1694" s="8">
        <v>0</v>
      </c>
      <c r="I1694" s="1">
        <v>0</v>
      </c>
      <c r="J1694" s="9">
        <v>0</v>
      </c>
      <c r="K1694" s="2">
        <v>1</v>
      </c>
      <c r="L1694" s="8">
        <v>0</v>
      </c>
      <c r="N1694" s="1">
        <f t="shared" ref="N1694" si="16185">D1694*I1691+F1694*I1694-E1694*J1691-G1694*J1694</f>
        <v>0</v>
      </c>
      <c r="O1694" s="9">
        <f t="shared" ref="O1694" si="16186">(D1694*J1691+E1694*I1691+F1694*J1694+G1694*I1694)</f>
        <v>5.6957120000000003</v>
      </c>
      <c r="P1694" s="2">
        <f t="shared" ref="P1694" si="16187">D1694*K1691+F1694*K1694-E1694*L1691-G1694*L1694</f>
        <v>8.4401634255548643</v>
      </c>
      <c r="Q1694" s="8">
        <f t="shared" ref="Q1694" si="16188">(D1694*L1691+E1694*K1691+F1694*L1694+G1694*K1694)</f>
        <v>0</v>
      </c>
      <c r="S1694" s="1">
        <v>0</v>
      </c>
      <c r="T1694" s="9">
        <f t="shared" ref="T1694" si="16189">$T$9*$B1691</f>
        <v>7.314692</v>
      </c>
      <c r="U1694" s="2">
        <v>1</v>
      </c>
      <c r="V1694" s="8">
        <v>0</v>
      </c>
      <c r="X1694" s="1">
        <f t="shared" ref="X1694" si="16190">N1694*S1691+P1694*S1694-O1694*T1691-Q1694*T1694</f>
        <v>0</v>
      </c>
      <c r="Y1694" s="9">
        <f t="shared" ref="Y1694" si="16191">(N1694*T1691+O1694*S1691+P1694*T1694+Q1694*S1694)</f>
        <v>67.432907887598759</v>
      </c>
      <c r="Z1694" s="2">
        <f t="shared" ref="Z1694" si="16192">N1694*U1691+P1694*U1694-O1694*V1691-Q1694*V1694</f>
        <v>8.4401634255548643</v>
      </c>
      <c r="AA1694" s="8">
        <f t="shared" ref="AA1694" si="16193">(N1694*V1691+O1694*U1691+P1694*V1694+Q1694*U1694)</f>
        <v>0</v>
      </c>
      <c r="AB1694" s="20"/>
      <c r="AC1694" s="1">
        <v>0</v>
      </c>
      <c r="AD1694" s="9">
        <v>0</v>
      </c>
      <c r="AE1694" s="2">
        <v>1</v>
      </c>
      <c r="AF1694" s="8">
        <v>0</v>
      </c>
      <c r="AH1694" s="1">
        <f t="shared" ref="AH1694" si="16194">X1694*AC1691+Z1694*AC1694-Y1694*AD1691-AA1694*AD1694</f>
        <v>0</v>
      </c>
      <c r="AI1694" s="9">
        <f t="shared" ref="AI1694" si="16195">(X1694*AD1691+Y1694*AC1691+Z1694*AD1694+AA1694*AC1694)</f>
        <v>67.432907887598759</v>
      </c>
      <c r="AJ1694" s="2">
        <f t="shared" ref="AJ1694" si="16196">X1694*AE1691+Z1694*AE1694-Y1694*AF1691-AA1694*AF1694</f>
        <v>23.074470052925548</v>
      </c>
      <c r="AK1694" s="8">
        <f t="shared" ref="AK1694" si="16197">(X1694*AF1691+Y1694*AE1691+Z1694*AF1694+AA1694*AE1694)</f>
        <v>0</v>
      </c>
      <c r="AM1694" s="1">
        <v>0</v>
      </c>
      <c r="AN1694" s="9">
        <f t="shared" ref="AN1694" si="16198">$AN$9*$B1691</f>
        <v>6.184552</v>
      </c>
      <c r="AO1694" s="2">
        <v>1</v>
      </c>
      <c r="AP1694" s="8">
        <v>0</v>
      </c>
      <c r="AR1694" s="1">
        <f t="shared" ref="AR1694" si="16199">AH1694*AM1691+AJ1694*AM1694-AI1694*AN1691-AK1694*AN1694</f>
        <v>0</v>
      </c>
      <c r="AS1694" s="9">
        <f t="shared" ref="AS1694" si="16200">(AH1694*AN1691+AI1694*AM1691+AJ1694*AN1694+AK1694*AM1694)</f>
        <v>210.13816780235956</v>
      </c>
      <c r="AT1694" s="2">
        <f t="shared" ref="AT1694" si="16201">AH1694*AO1691+AJ1694*AO1694-AI1694*AP1691-AK1694*AP1694</f>
        <v>23.074470052925548</v>
      </c>
      <c r="AU1694" s="8">
        <f t="shared" ref="AU1694" si="16202">(AH1694*AP1691+AI1694*AO1691+AJ1694*AP1694+AK1694*AO1694)</f>
        <v>0</v>
      </c>
      <c r="AV1694" s="20"/>
      <c r="AW1694" s="1">
        <v>0</v>
      </c>
      <c r="AX1694" s="9">
        <v>0</v>
      </c>
      <c r="AY1694" s="2">
        <v>1</v>
      </c>
      <c r="AZ1694" s="8">
        <v>0</v>
      </c>
      <c r="BB1694" s="1">
        <f t="shared" ref="BB1694" si="16203">AR1694*AW1691+AT1694*AW1694-AS1694*AX1691-AU1694*AX1694</f>
        <v>0</v>
      </c>
      <c r="BC1694" s="9">
        <f t="shared" ref="BC1694" si="16204">(AR1694*AX1691+AS1694*AW1691+AT1694*AX1694+AU1694*AW1694)</f>
        <v>210.13816780235956</v>
      </c>
      <c r="BD1694" s="2">
        <f t="shared" ref="BD1694" si="16205">AR1694*AY1691+AT1694*AY1694-AS1694*AZ1691-AU1694*AZ1694</f>
        <v>88.97231826687576</v>
      </c>
      <c r="BE1694" s="8">
        <f t="shared" ref="BE1694" si="16206">(AR1694*AZ1691+AS1694*AY1691+AT1694*AZ1694+AU1694*AY1694)</f>
        <v>0</v>
      </c>
      <c r="BG1694" s="1">
        <v>0</v>
      </c>
      <c r="BH1694" s="9">
        <f t="shared" ref="BH1694" si="16207">$BH$9*$B1691</f>
        <v>4.0462400000000001</v>
      </c>
      <c r="BI1694" s="2">
        <v>1</v>
      </c>
      <c r="BJ1694" s="8">
        <v>0</v>
      </c>
      <c r="BK1694" s="20"/>
      <c r="BL1694" s="1">
        <f t="shared" ref="BL1694" si="16208">BB1694*BG1691+BD1694*BG1694-BC1694*BH1691-BE1694*BH1694</f>
        <v>0</v>
      </c>
      <c r="BM1694" s="9">
        <f t="shared" ref="BM1694" si="16209">(BB1694*BH1691+BC1694*BG1691+BD1694*BH1694+BE1694*BG1694)</f>
        <v>570.14152086652291</v>
      </c>
      <c r="BN1694" s="2">
        <f t="shared" ref="BN1694" si="16210">BB1694*BI1691+BD1694*BI1694-BC1694*BJ1691-BE1694*BJ1694</f>
        <v>88.97231826687576</v>
      </c>
      <c r="BO1694" s="8">
        <f t="shared" ref="BO1694" si="16211">(BB1694*BJ1691+BC1694*BI1691+BD1694*BJ1694+BE1694*BI1694)</f>
        <v>0</v>
      </c>
      <c r="BP1694" s="20"/>
      <c r="BQ1694" s="18">
        <f t="shared" ref="BQ1694:BQ1757" si="16212">1/$BR$9</f>
        <v>1</v>
      </c>
      <c r="BR1694" s="25">
        <v>0</v>
      </c>
      <c r="BS1694" s="19">
        <v>1</v>
      </c>
      <c r="BT1694" s="24">
        <v>0</v>
      </c>
      <c r="BV1694" s="1">
        <f t="shared" ref="BV1694" si="16213">BL1694*BQ1691+BN1694*BQ1694-BM1694*BR1691-BO1694*BR1694</f>
        <v>88.97231826687576</v>
      </c>
      <c r="BW1694" s="9">
        <f t="shared" ref="BW1694" si="16214">(BL1694*BR1691+BM1694*BQ1691+BN1694*BR1694+BO1694*BQ1694)</f>
        <v>570.14152086652291</v>
      </c>
      <c r="BX1694" s="2">
        <f t="shared" ref="BX1694" si="16215">BL1694*BS1691+BN1694*BS1694-BM1694*BT1691-BO1694*BT1694</f>
        <v>88.97231826687576</v>
      </c>
      <c r="BY1694" s="8">
        <f t="shared" ref="BY1694" si="16216">(BL1694*BT1691+BM1694*BS1691+BN1694*BT1694+BO1694*BS1694)</f>
        <v>0</v>
      </c>
      <c r="CA1694" s="56">
        <f t="shared" ref="CA1694" si="16217">(180/PI())*ATAN(-1*(BW1691+BW1694)/(BV1691+BV1694))</f>
        <v>-72.260619797918153</v>
      </c>
      <c r="CC1694" s="117">
        <f t="shared" ref="CC1694" si="16218">20*LOG(((1-(10^(CA1691/20)^2)*(1-((1-CC1691)/(1+CC1691))^2))^0.5))</f>
        <v>-2.3788086232954523E-5</v>
      </c>
      <c r="CD1694" s="13"/>
      <c r="CE1694" s="33"/>
      <c r="CF1694" s="33"/>
      <c r="CG1694" s="33"/>
      <c r="CH1694" s="33"/>
    </row>
    <row r="1695" spans="2:86" ht="18.600000000000001" customHeight="1"/>
    <row r="1696" spans="2:86" ht="18.600000000000001" customHeight="1" thickBot="1">
      <c r="E1696" s="6" t="s">
        <v>3</v>
      </c>
      <c r="J1696" s="6" t="s">
        <v>5</v>
      </c>
      <c r="O1696" s="6" t="s">
        <v>10</v>
      </c>
      <c r="T1696" s="6" t="s">
        <v>6</v>
      </c>
      <c r="Y1696" s="6" t="s">
        <v>11</v>
      </c>
      <c r="AD1696" s="6" t="s">
        <v>12</v>
      </c>
      <c r="AI1696" s="6" t="s">
        <v>13</v>
      </c>
      <c r="AN1696" s="6" t="s">
        <v>14</v>
      </c>
      <c r="AS1696" s="6" t="s">
        <v>15</v>
      </c>
      <c r="AX1696" s="6" t="s">
        <v>19</v>
      </c>
      <c r="BC1696" s="6" t="s">
        <v>17</v>
      </c>
      <c r="BH1696" s="6" t="s">
        <v>20</v>
      </c>
      <c r="BM1696" s="6" t="s">
        <v>18</v>
      </c>
      <c r="BQ1696" s="26" t="s">
        <v>16</v>
      </c>
      <c r="BR1696" s="26"/>
      <c r="BS1696" s="21"/>
      <c r="BT1696" s="21"/>
      <c r="BU1696" s="21"/>
      <c r="BV1696" s="21"/>
      <c r="BW1696" s="26" t="s">
        <v>21</v>
      </c>
      <c r="BX1696" s="21"/>
      <c r="BY1696" s="21"/>
    </row>
    <row r="1697" spans="2:86" ht="18.600000000000001" customHeight="1" thickBot="1">
      <c r="B1697" s="11"/>
      <c r="D1697" s="266" t="s">
        <v>113</v>
      </c>
      <c r="E1697" s="267"/>
      <c r="F1697" s="268" t="s">
        <v>114</v>
      </c>
      <c r="G1697" s="269"/>
      <c r="H1697" s="237"/>
      <c r="I1697" s="262" t="s">
        <v>0</v>
      </c>
      <c r="J1697" s="263"/>
      <c r="K1697" s="264" t="s">
        <v>1</v>
      </c>
      <c r="L1697" s="265"/>
      <c r="M1697" s="21"/>
      <c r="N1697" s="262" t="s">
        <v>115</v>
      </c>
      <c r="O1697" s="263"/>
      <c r="P1697" s="264" t="s">
        <v>116</v>
      </c>
      <c r="Q1697" s="265"/>
      <c r="R1697" s="21"/>
      <c r="S1697" s="266" t="s">
        <v>117</v>
      </c>
      <c r="T1697" s="267"/>
      <c r="U1697" s="268" t="s">
        <v>118</v>
      </c>
      <c r="V1697" s="269"/>
      <c r="W1697" s="20"/>
      <c r="X1697" s="262" t="s">
        <v>119</v>
      </c>
      <c r="Y1697" s="263"/>
      <c r="Z1697" s="264" t="s">
        <v>120</v>
      </c>
      <c r="AA1697" s="265"/>
      <c r="AB1697" s="20"/>
      <c r="AC1697" s="262" t="s">
        <v>121</v>
      </c>
      <c r="AD1697" s="263"/>
      <c r="AE1697" s="264" t="s">
        <v>7</v>
      </c>
      <c r="AF1697" s="265"/>
      <c r="AG1697" s="20"/>
      <c r="AH1697" s="262" t="s">
        <v>122</v>
      </c>
      <c r="AI1697" s="263"/>
      <c r="AJ1697" s="264" t="s">
        <v>123</v>
      </c>
      <c r="AK1697" s="265"/>
      <c r="AL1697" s="20"/>
      <c r="AM1697" s="266" t="s">
        <v>124</v>
      </c>
      <c r="AN1697" s="267"/>
      <c r="AO1697" s="268" t="s">
        <v>125</v>
      </c>
      <c r="AP1697" s="269"/>
      <c r="AQ1697" s="21"/>
      <c r="AR1697" s="262" t="s">
        <v>126</v>
      </c>
      <c r="AS1697" s="263"/>
      <c r="AT1697" s="264" t="s">
        <v>2</v>
      </c>
      <c r="AU1697" s="265"/>
      <c r="AV1697" s="41"/>
      <c r="AW1697" s="262" t="s">
        <v>127</v>
      </c>
      <c r="AX1697" s="263"/>
      <c r="AY1697" s="264" t="s">
        <v>128</v>
      </c>
      <c r="AZ1697" s="265"/>
      <c r="BA1697" s="20"/>
      <c r="BB1697" s="262" t="s">
        <v>129</v>
      </c>
      <c r="BC1697" s="263"/>
      <c r="BD1697" s="264" t="s">
        <v>130</v>
      </c>
      <c r="BE1697" s="265"/>
      <c r="BF1697" s="41"/>
      <c r="BG1697" s="266" t="s">
        <v>131</v>
      </c>
      <c r="BH1697" s="267"/>
      <c r="BI1697" s="268" t="s">
        <v>132</v>
      </c>
      <c r="BJ1697" s="269"/>
      <c r="BK1697" s="41"/>
      <c r="BL1697" s="262" t="s">
        <v>133</v>
      </c>
      <c r="BM1697" s="263"/>
      <c r="BN1697" s="264" t="s">
        <v>134</v>
      </c>
      <c r="BO1697" s="265"/>
      <c r="BP1697" s="41"/>
      <c r="BQ1697" s="262" t="s">
        <v>135</v>
      </c>
      <c r="BR1697" s="263"/>
      <c r="BS1697" s="264" t="s">
        <v>136</v>
      </c>
      <c r="BT1697" s="265"/>
      <c r="BU1697" s="20"/>
      <c r="BV1697" s="262" t="s">
        <v>137</v>
      </c>
      <c r="BW1697" s="263"/>
      <c r="BX1697" s="264" t="s">
        <v>138</v>
      </c>
      <c r="BY1697" s="265"/>
      <c r="CA1697" s="27" t="s">
        <v>8</v>
      </c>
      <c r="CC1697" s="113" t="s">
        <v>74</v>
      </c>
      <c r="CD1697" s="13"/>
      <c r="CE1697" s="33"/>
      <c r="CF1697" s="33"/>
      <c r="CG1697" s="33"/>
      <c r="CH1697" s="33"/>
    </row>
    <row r="1698" spans="2:86" ht="18.600000000000001" customHeight="1" thickTop="1" thickBot="1">
      <c r="B1698" s="37">
        <v>4.8600000000000003</v>
      </c>
      <c r="D1698" s="1">
        <v>1</v>
      </c>
      <c r="E1698" s="7">
        <v>0</v>
      </c>
      <c r="F1698" s="2">
        <v>0</v>
      </c>
      <c r="G1698" s="8">
        <v>0</v>
      </c>
      <c r="I1698" s="1">
        <v>1</v>
      </c>
      <c r="J1698" s="9">
        <v>0</v>
      </c>
      <c r="K1698" s="2">
        <v>0</v>
      </c>
      <c r="L1698" s="8">
        <f t="shared" ref="L1698:L1761" si="16219">IF(0=(1-$J$9*$K$9*$B1698^2),10^18,$B1698*$K$9/(1-$J$9*$K$9*$B1698^2))</f>
        <v>-1.2984895600271502</v>
      </c>
      <c r="N1698" s="1">
        <f t="shared" ref="N1698" si="16220">D1698*I1698+F1698*I1701-E1698*J1698-G1698*J1701</f>
        <v>1</v>
      </c>
      <c r="O1698" s="9">
        <f t="shared" ref="O1698" si="16221">(D1698*J1698+E1698*I1698+F1698*J1701+G1698*I1701)</f>
        <v>0</v>
      </c>
      <c r="P1698" s="2">
        <f t="shared" ref="P1698" si="16222">D1698*K1698+F1698*K1701-E1698*L1698-G1698*L1701</f>
        <v>0</v>
      </c>
      <c r="Q1698" s="8">
        <f t="shared" ref="Q1698" si="16223">(D1698*L1698+E1698*K1698+F1698*L1701+G1698*K1701)</f>
        <v>-1.2984895600271502</v>
      </c>
      <c r="S1698" s="1">
        <v>1</v>
      </c>
      <c r="T1698" s="7">
        <v>0</v>
      </c>
      <c r="U1698" s="2">
        <v>0</v>
      </c>
      <c r="V1698" s="8">
        <v>0</v>
      </c>
      <c r="X1698" s="1">
        <f t="shared" ref="X1698" si="16224">N1698*S1698+P1698*S1701-O1698*T1698-Q1698*T1701</f>
        <v>10.537299342255498</v>
      </c>
      <c r="Y1698" s="9">
        <f t="shared" ref="Y1698" si="16225">(N1698*T1698+O1698*S1698+P1698*T1701+Q1698*S1701)</f>
        <v>0</v>
      </c>
      <c r="Z1698" s="2">
        <f t="shared" ref="Z1698" si="16226">N1698*U1698+P1698*U1701-O1698*V1698-Q1698*V1701</f>
        <v>0</v>
      </c>
      <c r="AA1698" s="8">
        <f t="shared" ref="AA1698" si="16227">(N1698*V1698+O1698*U1698+P1698*V1701+Q1698*U1701)</f>
        <v>-1.2984895600271502</v>
      </c>
      <c r="AB1698" s="20"/>
      <c r="AC1698" s="1">
        <v>1</v>
      </c>
      <c r="AD1698" s="9">
        <v>0</v>
      </c>
      <c r="AE1698" s="2">
        <v>0</v>
      </c>
      <c r="AF1698" s="8">
        <f t="shared" ref="AF1698:AF1761" si="16228">IF(0=(1-$AE$9*$AD$9*$B1698^2),10^18,$B1698*$AE$9/(1-$AE$9*$AD$9*$B1698^2))</f>
        <v>-0.21601728013059759</v>
      </c>
      <c r="AH1698" s="1">
        <f t="shared" ref="AH1698" si="16229">X1698*AC1698+Z1698*AC1701-Y1698*AD1698-AA1698*AD1701</f>
        <v>10.537299342255498</v>
      </c>
      <c r="AI1698" s="9">
        <f t="shared" ref="AI1698" si="16230">(X1698*AD1698+Y1698*AC1698+Z1698*AD1701+AA1698*AC1701)</f>
        <v>0</v>
      </c>
      <c r="AJ1698" s="2">
        <f t="shared" ref="AJ1698" si="16231">X1698*AE1698+Z1698*AE1701-Y1698*AF1698-AA1698*AF1701</f>
        <v>0</v>
      </c>
      <c r="AK1698" s="8">
        <f t="shared" ref="AK1698" si="16232">(X1698*AF1698+Y1698*AE1698+Z1698*AF1701+AA1698*AE1701)</f>
        <v>-3.5747283038631181</v>
      </c>
      <c r="AM1698" s="1">
        <v>1</v>
      </c>
      <c r="AN1698" s="7">
        <v>0</v>
      </c>
      <c r="AO1698" s="2">
        <v>0</v>
      </c>
      <c r="AP1698" s="8">
        <v>0</v>
      </c>
      <c r="AR1698" s="1">
        <f t="shared" ref="AR1698" si="16233">AH1698*AM1698+AJ1698*AM1701-AI1698*AN1698-AK1698*AN1701</f>
        <v>32.736748179902278</v>
      </c>
      <c r="AS1698" s="9">
        <f t="shared" ref="AS1698" si="16234">(AH1698*AN1698+AI1698*AM1698+AJ1698*AN1701+AK1698*AM1701)</f>
        <v>0</v>
      </c>
      <c r="AT1698" s="2">
        <f t="shared" ref="AT1698" si="16235">AH1698*AO1698+AJ1698*AO1701-AI1698*AP1698-AK1698*AP1701</f>
        <v>0</v>
      </c>
      <c r="AU1698" s="8">
        <f t="shared" ref="AU1698" si="16236">(AH1698*AP1698+AI1698*AO1698+AJ1698*AP1701+AK1698*AO1701)</f>
        <v>-3.5747283038631181</v>
      </c>
      <c r="AV1698" s="20"/>
      <c r="AW1698" s="1">
        <v>1</v>
      </c>
      <c r="AX1698" s="9">
        <v>0</v>
      </c>
      <c r="AY1698" s="2">
        <v>0</v>
      </c>
      <c r="AZ1698" s="8">
        <f t="shared" ref="AZ1698:AZ1761" si="16237">IF(0=(1-$AX$9*$AY$9*$B1698^2),10^18,$B1698*$AY$9/(1-$AX$9*$AY$9*$B1698^2))</f>
        <v>-0.31209527597316999</v>
      </c>
      <c r="BB1698" s="1">
        <f t="shared" ref="BB1698" si="16238">AR1698*AW1698+AT1698*AW1701-AS1698*AX1698-AU1698*AX1701</f>
        <v>32.736748179902278</v>
      </c>
      <c r="BC1698" s="9">
        <f t="shared" ref="BC1698" si="16239">(AR1698*AX1698+AS1698*AW1698+AT1698*AX1701+AU1698*AW1701)</f>
        <v>0</v>
      </c>
      <c r="BD1698" s="2">
        <f t="shared" ref="BD1698" si="16240">AR1698*AY1698+AT1698*AY1701-AS1698*AZ1698-AU1698*AZ1701</f>
        <v>0</v>
      </c>
      <c r="BE1698" s="8">
        <f t="shared" ref="BE1698" si="16241">(AR1698*AZ1698+AS1698*AY1698+AT1698*AZ1701+AU1698*AY1701)</f>
        <v>-13.791712761533891</v>
      </c>
      <c r="BG1698" s="1">
        <v>1</v>
      </c>
      <c r="BH1698" s="7">
        <v>0</v>
      </c>
      <c r="BI1698" s="2">
        <v>0</v>
      </c>
      <c r="BJ1698" s="8">
        <v>0</v>
      </c>
      <c r="BK1698" s="20"/>
      <c r="BL1698" s="1">
        <f t="shared" ref="BL1698" si="16242">BB1698*BG1698+BD1698*BG1701-BC1698*BH1698-BE1698*BH1701</f>
        <v>88.771925461504026</v>
      </c>
      <c r="BM1698" s="9">
        <f t="shared" ref="BM1698" si="16243">(BB1698*BH1698+BC1698*BG1698+BD1698*BH1701+BE1698*BG1701)</f>
        <v>0</v>
      </c>
      <c r="BN1698" s="2">
        <f t="shared" ref="BN1698" si="16244">BB1698*BI1698+BD1698*BI1701-BC1698*BJ1698-BE1698*BJ1701</f>
        <v>0</v>
      </c>
      <c r="BO1698" s="8">
        <f t="shared" ref="BO1698" si="16245">(BB1698*BJ1698+BC1698*BI1698+BD1698*BJ1701+BE1698*BI1701)</f>
        <v>-13.791712761533891</v>
      </c>
      <c r="BP1698" s="20"/>
      <c r="BQ1698" s="16">
        <v>1</v>
      </c>
      <c r="BR1698" s="23">
        <v>0</v>
      </c>
      <c r="BS1698" s="14">
        <v>0</v>
      </c>
      <c r="BT1698" s="22">
        <v>0</v>
      </c>
      <c r="BV1698" s="1">
        <f t="shared" ref="BV1698" si="16246">BL1698*BQ1698+BN1698*BQ1701-BM1698*BR1698-BO1698*BR1701</f>
        <v>88.771925461504026</v>
      </c>
      <c r="BW1698" s="9">
        <f t="shared" ref="BW1698" si="16247">(BL1698*BR1698+BM1698*BQ1698+BN1698*BR1701+BO1698*BQ1701)</f>
        <v>-13.791712761533891</v>
      </c>
      <c r="BX1698" s="2">
        <f t="shared" ref="BX1698" si="16248">BL1698*BS1698+BN1698*BS1701-BM1698*BT1698-BO1698*BT1701</f>
        <v>0</v>
      </c>
      <c r="BY1698" s="8">
        <f t="shared" ref="BY1698" si="16249">(BL1698*BT1698+BM1698*BS1698+BN1698*BT1701+BO1698*BS1701)</f>
        <v>-13.791712761533891</v>
      </c>
      <c r="CA1698" s="28">
        <f t="shared" ref="CA1698" si="16250">20*LOG(((1+$BR$9)/$BR$9)/((BV1698+BV1701)^2+(BW1698+BW1701)^2)^0.5)</f>
        <v>-49.324055396133204</v>
      </c>
      <c r="CC1698" s="114">
        <f t="shared" ref="CC1698" si="16251">((BV1698^2+BW1698^2)^0.5)/((BV1701^2+BW1701^2)^0.5)</f>
        <v>0.15538306488332773</v>
      </c>
      <c r="CD1698" s="13"/>
      <c r="CE1698" s="33"/>
      <c r="CF1698" s="33"/>
      <c r="CG1698" s="33"/>
      <c r="CH1698" s="33"/>
    </row>
    <row r="1699" spans="2:86" ht="18.600000000000001" customHeight="1" thickBot="1">
      <c r="D1699" s="3"/>
      <c r="G1699" s="4"/>
      <c r="I1699" s="3"/>
      <c r="L1699" s="4"/>
      <c r="N1699" s="3"/>
      <c r="Q1699" s="4"/>
      <c r="S1699" s="3"/>
      <c r="V1699" s="4"/>
      <c r="X1699" s="3"/>
      <c r="AA1699" s="4"/>
      <c r="AC1699" s="3"/>
      <c r="AF1699" s="4"/>
      <c r="AH1699" s="3"/>
      <c r="AK1699" s="4"/>
      <c r="AM1699" s="3"/>
      <c r="AP1699" s="4"/>
      <c r="AR1699" s="3"/>
      <c r="AU1699" s="4"/>
      <c r="AW1699" s="3"/>
      <c r="AZ1699" s="4"/>
      <c r="BB1699" s="3"/>
      <c r="BE1699" s="4"/>
      <c r="BG1699" s="3"/>
      <c r="BJ1699" s="4"/>
      <c r="BL1699" s="3"/>
      <c r="BO1699" s="4"/>
      <c r="BQ1699" s="16"/>
      <c r="BR1699" s="14"/>
      <c r="BS1699" s="14"/>
      <c r="BT1699" s="17"/>
      <c r="BV1699" s="3"/>
      <c r="BY1699" s="4"/>
      <c r="CC1699" s="115"/>
      <c r="CD1699" s="13"/>
      <c r="CE1699" s="33"/>
      <c r="CF1699" s="33"/>
      <c r="CG1699" s="33"/>
      <c r="CH1699" s="33"/>
    </row>
    <row r="1700" spans="2:86" ht="18.600000000000001" customHeight="1" thickBot="1">
      <c r="D1700" s="271" t="s">
        <v>141</v>
      </c>
      <c r="E1700" s="272"/>
      <c r="F1700" s="273" t="s">
        <v>142</v>
      </c>
      <c r="G1700" s="274"/>
      <c r="H1700" s="237"/>
      <c r="I1700" s="271" t="s">
        <v>143</v>
      </c>
      <c r="J1700" s="272"/>
      <c r="K1700" s="273" t="s">
        <v>144</v>
      </c>
      <c r="L1700" s="274"/>
      <c r="N1700" s="262" t="s">
        <v>145</v>
      </c>
      <c r="O1700" s="263"/>
      <c r="P1700" s="264" t="s">
        <v>146</v>
      </c>
      <c r="Q1700" s="265"/>
      <c r="S1700" s="271" t="s">
        <v>147</v>
      </c>
      <c r="T1700" s="272"/>
      <c r="U1700" s="273" t="s">
        <v>148</v>
      </c>
      <c r="V1700" s="274"/>
      <c r="W1700" s="20"/>
      <c r="X1700" s="262" t="s">
        <v>149</v>
      </c>
      <c r="Y1700" s="263"/>
      <c r="Z1700" s="264" t="s">
        <v>150</v>
      </c>
      <c r="AA1700" s="265"/>
      <c r="AB1700" s="20"/>
      <c r="AC1700" s="271" t="s">
        <v>151</v>
      </c>
      <c r="AD1700" s="272"/>
      <c r="AE1700" s="273" t="s">
        <v>152</v>
      </c>
      <c r="AF1700" s="274"/>
      <c r="AG1700" s="20"/>
      <c r="AH1700" s="262" t="s">
        <v>153</v>
      </c>
      <c r="AI1700" s="263"/>
      <c r="AJ1700" s="264" t="s">
        <v>154</v>
      </c>
      <c r="AK1700" s="265"/>
      <c r="AL1700" s="20"/>
      <c r="AM1700" s="271" t="s">
        <v>155</v>
      </c>
      <c r="AN1700" s="272"/>
      <c r="AO1700" s="273" t="s">
        <v>156</v>
      </c>
      <c r="AP1700" s="274"/>
      <c r="AR1700" s="262" t="s">
        <v>157</v>
      </c>
      <c r="AS1700" s="263"/>
      <c r="AT1700" s="264" t="s">
        <v>158</v>
      </c>
      <c r="AU1700" s="265"/>
      <c r="AV1700" s="41"/>
      <c r="AW1700" s="271" t="s">
        <v>159</v>
      </c>
      <c r="AX1700" s="272"/>
      <c r="AY1700" s="273" t="s">
        <v>160</v>
      </c>
      <c r="AZ1700" s="274"/>
      <c r="BA1700" s="20"/>
      <c r="BB1700" s="262" t="s">
        <v>161</v>
      </c>
      <c r="BC1700" s="263"/>
      <c r="BD1700" s="264" t="s">
        <v>162</v>
      </c>
      <c r="BE1700" s="265"/>
      <c r="BF1700" s="41"/>
      <c r="BG1700" s="271" t="s">
        <v>163</v>
      </c>
      <c r="BH1700" s="272"/>
      <c r="BI1700" s="273" t="s">
        <v>164</v>
      </c>
      <c r="BJ1700" s="274"/>
      <c r="BK1700" s="41"/>
      <c r="BL1700" s="262" t="s">
        <v>165</v>
      </c>
      <c r="BM1700" s="263"/>
      <c r="BN1700" s="264" t="s">
        <v>166</v>
      </c>
      <c r="BO1700" s="265"/>
      <c r="BP1700" s="41"/>
      <c r="BQ1700" s="271" t="s">
        <v>167</v>
      </c>
      <c r="BR1700" s="272"/>
      <c r="BS1700" s="273" t="s">
        <v>168</v>
      </c>
      <c r="BT1700" s="274"/>
      <c r="BU1700" s="20"/>
      <c r="BV1700" s="262" t="s">
        <v>169</v>
      </c>
      <c r="BW1700" s="263"/>
      <c r="BX1700" s="264" t="s">
        <v>170</v>
      </c>
      <c r="BY1700" s="265"/>
      <c r="CA1700" s="55" t="s">
        <v>35</v>
      </c>
      <c r="CC1700" s="116" t="s">
        <v>75</v>
      </c>
      <c r="CD1700" s="13"/>
      <c r="CE1700" s="33"/>
      <c r="CF1700" s="33"/>
      <c r="CG1700" s="33"/>
      <c r="CH1700" s="33"/>
    </row>
    <row r="1701" spans="2:86" ht="18.600000000000001" customHeight="1" thickTop="1" thickBot="1">
      <c r="D1701" s="1">
        <v>0</v>
      </c>
      <c r="E1701" s="9">
        <f t="shared" ref="E1701" si="16252">$E$9*$B1698</f>
        <v>5.7192480000000003</v>
      </c>
      <c r="F1701" s="2">
        <v>1</v>
      </c>
      <c r="G1701" s="8">
        <v>0</v>
      </c>
      <c r="I1701" s="1">
        <v>0</v>
      </c>
      <c r="J1701" s="9">
        <v>0</v>
      </c>
      <c r="K1701" s="2">
        <v>1</v>
      </c>
      <c r="L1701" s="8">
        <v>0</v>
      </c>
      <c r="N1701" s="1">
        <f t="shared" ref="N1701" si="16253">D1701*I1698+F1701*I1701-E1701*J1698-G1701*J1701</f>
        <v>0</v>
      </c>
      <c r="O1701" s="9">
        <f t="shared" ref="O1701" si="16254">(D1701*J1698+E1701*I1698+F1701*J1701+G1701*I1701)</f>
        <v>5.7192480000000003</v>
      </c>
      <c r="P1701" s="2">
        <f t="shared" ref="P1701" si="16255">D1701*K1698+F1701*K1701-E1701*L1698-G1701*L1701</f>
        <v>8.4263838192061584</v>
      </c>
      <c r="Q1701" s="8">
        <f t="shared" ref="Q1701" si="16256">(D1701*L1698+E1701*K1698+F1701*L1701+G1701*K1701)</f>
        <v>0</v>
      </c>
      <c r="S1701" s="1">
        <v>0</v>
      </c>
      <c r="T1701" s="9">
        <f t="shared" ref="T1701" si="16257">$T$9*$B1698</f>
        <v>7.3449180000000007</v>
      </c>
      <c r="U1701" s="2">
        <v>1</v>
      </c>
      <c r="V1701" s="8">
        <v>0</v>
      </c>
      <c r="X1701" s="1">
        <f t="shared" ref="X1701" si="16258">N1701*S1698+P1701*S1701-O1701*T1698-Q1701*T1701</f>
        <v>0</v>
      </c>
      <c r="Y1701" s="9">
        <f t="shared" ref="Y1701" si="16259">(N1701*T1698+O1701*S1698+P1701*T1701+Q1701*S1701)</f>
        <v>67.610346188596068</v>
      </c>
      <c r="Z1701" s="2">
        <f t="shared" ref="Z1701" si="16260">N1701*U1698+P1701*U1701-O1701*V1698-Q1701*V1701</f>
        <v>8.4263838192061584</v>
      </c>
      <c r="AA1701" s="8">
        <f t="shared" ref="AA1701" si="16261">(N1701*V1698+O1701*U1698+P1701*V1701+Q1701*U1701)</f>
        <v>0</v>
      </c>
      <c r="AB1701" s="20"/>
      <c r="AC1701" s="1">
        <v>0</v>
      </c>
      <c r="AD1701" s="9">
        <v>0</v>
      </c>
      <c r="AE1701" s="2">
        <v>1</v>
      </c>
      <c r="AF1701" s="8">
        <v>0</v>
      </c>
      <c r="AH1701" s="1">
        <f t="shared" ref="AH1701" si="16262">X1701*AC1698+Z1701*AC1701-Y1701*AD1698-AA1701*AD1701</f>
        <v>0</v>
      </c>
      <c r="AI1701" s="9">
        <f t="shared" ref="AI1701" si="16263">(X1701*AD1698+Y1701*AC1698+Z1701*AD1701+AA1701*AC1701)</f>
        <v>67.610346188596068</v>
      </c>
      <c r="AJ1701" s="2">
        <f t="shared" ref="AJ1701" si="16264">X1701*AE1698+Z1701*AE1701-Y1701*AF1698-AA1701*AF1701</f>
        <v>23.031386911554797</v>
      </c>
      <c r="AK1701" s="8">
        <f t="shared" ref="AK1701" si="16265">(X1701*AF1698+Y1701*AE1698+Z1701*AF1701+AA1701*AE1701)</f>
        <v>0</v>
      </c>
      <c r="AM1701" s="1">
        <v>0</v>
      </c>
      <c r="AN1701" s="9">
        <f t="shared" ref="AN1701" si="16266">$AN$9*$B1698</f>
        <v>6.2101080000000008</v>
      </c>
      <c r="AO1701" s="2">
        <v>1</v>
      </c>
      <c r="AP1701" s="8">
        <v>0</v>
      </c>
      <c r="AR1701" s="1">
        <f t="shared" ref="AR1701" si="16267">AH1701*AM1698+AJ1701*AM1701-AI1701*AN1698-AK1701*AN1701</f>
        <v>0</v>
      </c>
      <c r="AS1701" s="9">
        <f t="shared" ref="AS1701" si="16268">(AH1701*AN1698+AI1701*AM1698+AJ1701*AN1701+AK1701*AM1701)</f>
        <v>210.6377462991378</v>
      </c>
      <c r="AT1701" s="2">
        <f t="shared" ref="AT1701" si="16269">AH1701*AO1698+AJ1701*AO1701-AI1701*AP1698-AK1701*AP1701</f>
        <v>23.031386911554797</v>
      </c>
      <c r="AU1701" s="8">
        <f t="shared" ref="AU1701" si="16270">(AH1701*AP1698+AI1701*AO1698+AJ1701*AP1701+AK1701*AO1701)</f>
        <v>0</v>
      </c>
      <c r="AV1701" s="20"/>
      <c r="AW1701" s="1">
        <v>0</v>
      </c>
      <c r="AX1701" s="9">
        <v>0</v>
      </c>
      <c r="AY1701" s="2">
        <v>1</v>
      </c>
      <c r="AZ1701" s="8">
        <v>0</v>
      </c>
      <c r="BB1701" s="1">
        <f t="shared" ref="BB1701" si="16271">AR1701*AW1698+AT1701*AW1701-AS1701*AX1698-AU1701*AX1701</f>
        <v>0</v>
      </c>
      <c r="BC1701" s="9">
        <f t="shared" ref="BC1701" si="16272">(AR1701*AX1698+AS1701*AW1698+AT1701*AX1701+AU1701*AW1701)</f>
        <v>210.6377462991378</v>
      </c>
      <c r="BD1701" s="2">
        <f t="shared" ref="BD1701" si="16273">AR1701*AY1698+AT1701*AY1701-AS1701*AZ1698-AU1701*AZ1701</f>
        <v>88.770432473150777</v>
      </c>
      <c r="BE1701" s="8">
        <f t="shared" ref="BE1701" si="16274">(AR1701*AZ1698+AS1701*AY1698+AT1701*AZ1701+AU1701*AY1701)</f>
        <v>0</v>
      </c>
      <c r="BG1701" s="1">
        <v>0</v>
      </c>
      <c r="BH1701" s="9">
        <f t="shared" ref="BH1701" si="16275">$BH$9*$B1698</f>
        <v>4.0629600000000003</v>
      </c>
      <c r="BI1701" s="2">
        <v>1</v>
      </c>
      <c r="BJ1701" s="8">
        <v>0</v>
      </c>
      <c r="BK1701" s="20"/>
      <c r="BL1701" s="1">
        <f t="shared" ref="BL1701" si="16276">BB1701*BG1698+BD1701*BG1701-BC1701*BH1698-BE1701*BH1701</f>
        <v>0</v>
      </c>
      <c r="BM1701" s="9">
        <f t="shared" ref="BM1701" si="16277">(BB1701*BH1698+BC1701*BG1698+BD1701*BH1701+BE1701*BG1701)</f>
        <v>571.30846262025057</v>
      </c>
      <c r="BN1701" s="2">
        <f t="shared" ref="BN1701" si="16278">BB1701*BI1698+BD1701*BI1701-BC1701*BJ1698-BE1701*BJ1701</f>
        <v>88.770432473150777</v>
      </c>
      <c r="BO1701" s="8">
        <f t="shared" ref="BO1701" si="16279">(BB1701*BJ1698+BC1701*BI1698+BD1701*BJ1701+BE1701*BI1701)</f>
        <v>0</v>
      </c>
      <c r="BP1701" s="20"/>
      <c r="BQ1701" s="18">
        <f t="shared" ref="BQ1701:BQ1764" si="16280">1/$BR$9</f>
        <v>1</v>
      </c>
      <c r="BR1701" s="25">
        <v>0</v>
      </c>
      <c r="BS1701" s="19">
        <v>1</v>
      </c>
      <c r="BT1701" s="24">
        <v>0</v>
      </c>
      <c r="BV1701" s="1">
        <f t="shared" ref="BV1701" si="16281">BL1701*BQ1698+BN1701*BQ1701-BM1701*BR1698-BO1701*BR1701</f>
        <v>88.770432473150777</v>
      </c>
      <c r="BW1701" s="9">
        <f t="shared" ref="BW1701" si="16282">(BL1701*BR1698+BM1701*BQ1698+BN1701*BR1701+BO1701*BQ1701)</f>
        <v>571.30846262025057</v>
      </c>
      <c r="BX1701" s="2">
        <f t="shared" ref="BX1701" si="16283">BL1701*BS1698+BN1701*BS1701-BM1701*BT1698-BO1701*BT1701</f>
        <v>88.770432473150777</v>
      </c>
      <c r="BY1701" s="8">
        <f t="shared" ref="BY1701" si="16284">(BL1701*BT1698+BM1701*BS1698+BN1701*BT1701+BO1701*BS1701)</f>
        <v>0</v>
      </c>
      <c r="CA1701" s="56">
        <f t="shared" ref="CA1701" si="16285">(180/PI())*ATAN(-1*(BW1698+BW1701)/(BV1698+BV1701))</f>
        <v>-72.335816575809716</v>
      </c>
      <c r="CC1701" s="117">
        <f t="shared" ref="CC1701" si="16286">20*LOG(((1-(10^(CA1698/20)^2)*(1-((1-CC1698)/(1+CC1698))^2))^0.5))</f>
        <v>-2.36260779634642E-5</v>
      </c>
      <c r="CD1701" s="13"/>
      <c r="CE1701" s="33"/>
      <c r="CF1701" s="33"/>
      <c r="CG1701" s="33"/>
      <c r="CH1701" s="33"/>
    </row>
    <row r="1702" spans="2:86" ht="18.600000000000001" customHeight="1"/>
    <row r="1703" spans="2:86" ht="18.600000000000001" customHeight="1" thickBot="1">
      <c r="E1703" s="6" t="s">
        <v>3</v>
      </c>
      <c r="J1703" s="6" t="s">
        <v>5</v>
      </c>
      <c r="O1703" s="6" t="s">
        <v>10</v>
      </c>
      <c r="T1703" s="6" t="s">
        <v>6</v>
      </c>
      <c r="Y1703" s="6" t="s">
        <v>11</v>
      </c>
      <c r="AD1703" s="6" t="s">
        <v>12</v>
      </c>
      <c r="AI1703" s="6" t="s">
        <v>13</v>
      </c>
      <c r="AN1703" s="6" t="s">
        <v>14</v>
      </c>
      <c r="AS1703" s="6" t="s">
        <v>15</v>
      </c>
      <c r="AX1703" s="6" t="s">
        <v>19</v>
      </c>
      <c r="BC1703" s="6" t="s">
        <v>17</v>
      </c>
      <c r="BH1703" s="6" t="s">
        <v>20</v>
      </c>
      <c r="BM1703" s="6" t="s">
        <v>18</v>
      </c>
      <c r="BQ1703" s="26" t="s">
        <v>16</v>
      </c>
      <c r="BR1703" s="26"/>
      <c r="BS1703" s="21"/>
      <c r="BT1703" s="21"/>
      <c r="BU1703" s="21"/>
      <c r="BV1703" s="21"/>
      <c r="BW1703" s="26" t="s">
        <v>21</v>
      </c>
      <c r="BX1703" s="21"/>
      <c r="BY1703" s="21"/>
    </row>
    <row r="1704" spans="2:86" ht="18.600000000000001" customHeight="1" thickBot="1">
      <c r="B1704" s="11"/>
      <c r="D1704" s="266" t="s">
        <v>113</v>
      </c>
      <c r="E1704" s="267"/>
      <c r="F1704" s="268" t="s">
        <v>114</v>
      </c>
      <c r="G1704" s="269"/>
      <c r="H1704" s="237"/>
      <c r="I1704" s="262" t="s">
        <v>0</v>
      </c>
      <c r="J1704" s="263"/>
      <c r="K1704" s="264" t="s">
        <v>1</v>
      </c>
      <c r="L1704" s="265"/>
      <c r="M1704" s="21"/>
      <c r="N1704" s="262" t="s">
        <v>115</v>
      </c>
      <c r="O1704" s="263"/>
      <c r="P1704" s="264" t="s">
        <v>116</v>
      </c>
      <c r="Q1704" s="265"/>
      <c r="R1704" s="21"/>
      <c r="S1704" s="266" t="s">
        <v>117</v>
      </c>
      <c r="T1704" s="267"/>
      <c r="U1704" s="268" t="s">
        <v>118</v>
      </c>
      <c r="V1704" s="269"/>
      <c r="W1704" s="20"/>
      <c r="X1704" s="262" t="s">
        <v>119</v>
      </c>
      <c r="Y1704" s="263"/>
      <c r="Z1704" s="264" t="s">
        <v>120</v>
      </c>
      <c r="AA1704" s="265"/>
      <c r="AB1704" s="20"/>
      <c r="AC1704" s="262" t="s">
        <v>121</v>
      </c>
      <c r="AD1704" s="263"/>
      <c r="AE1704" s="264" t="s">
        <v>7</v>
      </c>
      <c r="AF1704" s="265"/>
      <c r="AG1704" s="20"/>
      <c r="AH1704" s="262" t="s">
        <v>122</v>
      </c>
      <c r="AI1704" s="263"/>
      <c r="AJ1704" s="264" t="s">
        <v>123</v>
      </c>
      <c r="AK1704" s="265"/>
      <c r="AL1704" s="20"/>
      <c r="AM1704" s="266" t="s">
        <v>124</v>
      </c>
      <c r="AN1704" s="267"/>
      <c r="AO1704" s="268" t="s">
        <v>125</v>
      </c>
      <c r="AP1704" s="269"/>
      <c r="AQ1704" s="21"/>
      <c r="AR1704" s="262" t="s">
        <v>126</v>
      </c>
      <c r="AS1704" s="263"/>
      <c r="AT1704" s="264" t="s">
        <v>2</v>
      </c>
      <c r="AU1704" s="265"/>
      <c r="AV1704" s="41"/>
      <c r="AW1704" s="262" t="s">
        <v>127</v>
      </c>
      <c r="AX1704" s="263"/>
      <c r="AY1704" s="264" t="s">
        <v>128</v>
      </c>
      <c r="AZ1704" s="265"/>
      <c r="BA1704" s="20"/>
      <c r="BB1704" s="262" t="s">
        <v>129</v>
      </c>
      <c r="BC1704" s="263"/>
      <c r="BD1704" s="264" t="s">
        <v>130</v>
      </c>
      <c r="BE1704" s="265"/>
      <c r="BF1704" s="41"/>
      <c r="BG1704" s="266" t="s">
        <v>131</v>
      </c>
      <c r="BH1704" s="267"/>
      <c r="BI1704" s="268" t="s">
        <v>132</v>
      </c>
      <c r="BJ1704" s="269"/>
      <c r="BK1704" s="41"/>
      <c r="BL1704" s="262" t="s">
        <v>133</v>
      </c>
      <c r="BM1704" s="263"/>
      <c r="BN1704" s="264" t="s">
        <v>134</v>
      </c>
      <c r="BO1704" s="265"/>
      <c r="BP1704" s="41"/>
      <c r="BQ1704" s="262" t="s">
        <v>135</v>
      </c>
      <c r="BR1704" s="263"/>
      <c r="BS1704" s="264" t="s">
        <v>136</v>
      </c>
      <c r="BT1704" s="265"/>
      <c r="BU1704" s="20"/>
      <c r="BV1704" s="262" t="s">
        <v>137</v>
      </c>
      <c r="BW1704" s="263"/>
      <c r="BX1704" s="264" t="s">
        <v>138</v>
      </c>
      <c r="BY1704" s="265"/>
      <c r="CA1704" s="27" t="s">
        <v>8</v>
      </c>
      <c r="CC1704" s="113" t="s">
        <v>74</v>
      </c>
      <c r="CD1704" s="13"/>
      <c r="CE1704" s="33"/>
      <c r="CF1704" s="33"/>
      <c r="CG1704" s="33"/>
      <c r="CH1704" s="33"/>
    </row>
    <row r="1705" spans="2:86" ht="18.600000000000001" customHeight="1" thickTop="1" thickBot="1">
      <c r="B1705" s="37">
        <v>4.88</v>
      </c>
      <c r="D1705" s="1">
        <v>1</v>
      </c>
      <c r="E1705" s="7">
        <v>0</v>
      </c>
      <c r="F1705" s="2">
        <v>0</v>
      </c>
      <c r="G1705" s="8">
        <v>0</v>
      </c>
      <c r="I1705" s="1">
        <v>1</v>
      </c>
      <c r="J1705" s="9">
        <v>0</v>
      </c>
      <c r="K1705" s="2">
        <v>0</v>
      </c>
      <c r="L1705" s="8">
        <f t="shared" ref="L1705:L1768" si="16287">IF(0=(1-$J$9*$K$9*$B1705^2),10^18,$B1705*$K$9/(1-$J$9*$K$9*$B1705^2))</f>
        <v>-1.2908065671650479</v>
      </c>
      <c r="N1705" s="1">
        <f t="shared" ref="N1705" si="16288">D1705*I1705+F1705*I1708-E1705*J1705-G1705*J1708</f>
        <v>1</v>
      </c>
      <c r="O1705" s="9">
        <f t="shared" ref="O1705" si="16289">(D1705*J1705+E1705*I1705+F1705*J1708+G1705*I1708)</f>
        <v>0</v>
      </c>
      <c r="P1705" s="2">
        <f t="shared" ref="P1705" si="16290">D1705*K1705+F1705*K1708-E1705*L1705-G1705*L1708</f>
        <v>0</v>
      </c>
      <c r="Q1705" s="8">
        <f t="shared" ref="Q1705" si="16291">(D1705*L1705+E1705*K1705+F1705*L1708+G1705*K1708)</f>
        <v>-1.2908065671650479</v>
      </c>
      <c r="S1705" s="1">
        <v>1</v>
      </c>
      <c r="T1705" s="7">
        <v>0</v>
      </c>
      <c r="U1705" s="2">
        <v>0</v>
      </c>
      <c r="V1705" s="8">
        <v>0</v>
      </c>
      <c r="X1705" s="1">
        <f t="shared" ref="X1705" si="16292">N1705*S1705+P1705*S1708-O1705*T1705-Q1705*T1708</f>
        <v>10.519884308987901</v>
      </c>
      <c r="Y1705" s="9">
        <f t="shared" ref="Y1705" si="16293">(N1705*T1705+O1705*S1705+P1705*T1708+Q1705*S1708)</f>
        <v>0</v>
      </c>
      <c r="Z1705" s="2">
        <f t="shared" ref="Z1705" si="16294">N1705*U1705+P1705*U1708-O1705*V1705-Q1705*V1708</f>
        <v>0</v>
      </c>
      <c r="AA1705" s="8">
        <f t="shared" ref="AA1705" si="16295">(N1705*V1705+O1705*U1705+P1705*V1708+Q1705*U1708)</f>
        <v>-1.2908065671650479</v>
      </c>
      <c r="AB1705" s="20"/>
      <c r="AC1705" s="1">
        <v>1</v>
      </c>
      <c r="AD1705" s="9">
        <v>0</v>
      </c>
      <c r="AE1705" s="2">
        <v>0</v>
      </c>
      <c r="AF1705" s="8">
        <f t="shared" ref="AF1705:AF1768" si="16296">IF(0=(1-$AE$9*$AD$9*$B1705^2),10^18,$B1705*$AE$9/(1-$AE$9*$AD$9*$B1705^2))</f>
        <v>-0.21502398178185178</v>
      </c>
      <c r="AH1705" s="1">
        <f t="shared" ref="AH1705" si="16297">X1705*AC1705+Z1705*AC1708-Y1705*AD1705-AA1705*AD1708</f>
        <v>10.519884308987901</v>
      </c>
      <c r="AI1705" s="9">
        <f t="shared" ref="AI1705" si="16298">(X1705*AD1705+Y1705*AC1705+Z1705*AD1708+AA1705*AC1708)</f>
        <v>0</v>
      </c>
      <c r="AJ1705" s="2">
        <f t="shared" ref="AJ1705" si="16299">X1705*AE1705+Z1705*AE1708-Y1705*AF1705-AA1705*AF1708</f>
        <v>0</v>
      </c>
      <c r="AK1705" s="8">
        <f t="shared" ref="AK1705" si="16300">(X1705*AF1705+Y1705*AE1705+Z1705*AF1708+AA1705*AE1708)</f>
        <v>-3.5528339791680512</v>
      </c>
      <c r="AM1705" s="1">
        <v>1</v>
      </c>
      <c r="AN1705" s="7">
        <v>0</v>
      </c>
      <c r="AO1705" s="2">
        <v>0</v>
      </c>
      <c r="AP1705" s="8">
        <v>0</v>
      </c>
      <c r="AR1705" s="1">
        <f t="shared" ref="AR1705" si="16301">AH1705*AM1705+AJ1705*AM1708-AI1705*AN1705-AK1705*AN1708</f>
        <v>32.674163250862868</v>
      </c>
      <c r="AS1705" s="9">
        <f t="shared" ref="AS1705" si="16302">(AH1705*AN1705+AI1705*AM1705+AJ1705*AN1708+AK1705*AM1708)</f>
        <v>0</v>
      </c>
      <c r="AT1705" s="2">
        <f t="shared" ref="AT1705" si="16303">AH1705*AO1705+AJ1705*AO1708-AI1705*AP1705-AK1705*AP1708</f>
        <v>0</v>
      </c>
      <c r="AU1705" s="8">
        <f t="shared" ref="AU1705" si="16304">(AH1705*AP1705+AI1705*AO1705+AJ1705*AP1708+AK1705*AO1708)</f>
        <v>-3.5528339791680512</v>
      </c>
      <c r="AV1705" s="20"/>
      <c r="AW1705" s="1">
        <v>1</v>
      </c>
      <c r="AX1705" s="9">
        <v>0</v>
      </c>
      <c r="AY1705" s="2">
        <v>0</v>
      </c>
      <c r="AZ1705" s="8">
        <f t="shared" ref="AZ1705:AZ1768" si="16305">IF(0=(1-$AX$9*$AY$9*$B1705^2),10^18,$B1705*$AY$9/(1-$AX$9*$AY$9*$B1705^2))</f>
        <v>-0.31061267677037807</v>
      </c>
      <c r="BB1705" s="1">
        <f t="shared" ref="BB1705" si="16306">AR1705*AW1705+AT1705*AW1708-AS1705*AX1705-AU1705*AX1708</f>
        <v>32.674163250862868</v>
      </c>
      <c r="BC1705" s="9">
        <f t="shared" ref="BC1705" si="16307">(AR1705*AX1705+AS1705*AW1705+AT1705*AX1708+AU1705*AW1708)</f>
        <v>0</v>
      </c>
      <c r="BD1705" s="2">
        <f t="shared" ref="BD1705" si="16308">AR1705*AY1705+AT1705*AY1708-AS1705*AZ1705-AU1705*AZ1708</f>
        <v>0</v>
      </c>
      <c r="BE1705" s="8">
        <f t="shared" ref="BE1705" si="16309">(AR1705*AZ1705+AS1705*AY1705+AT1705*AZ1708+AU1705*AY1708)</f>
        <v>-13.701843287750885</v>
      </c>
      <c r="BG1705" s="1">
        <v>1</v>
      </c>
      <c r="BH1705" s="7">
        <v>0</v>
      </c>
      <c r="BI1705" s="2">
        <v>0</v>
      </c>
      <c r="BJ1705" s="8">
        <v>0</v>
      </c>
      <c r="BK1705" s="20"/>
      <c r="BL1705" s="1">
        <f t="shared" ref="BL1705" si="16310">BB1705*BG1705+BD1705*BG1708-BC1705*BH1705-BE1705*BH1708</f>
        <v>88.573299275034401</v>
      </c>
      <c r="BM1705" s="9">
        <f t="shared" ref="BM1705" si="16311">(BB1705*BH1705+BC1705*BG1705+BD1705*BH1708+BE1705*BG1708)</f>
        <v>0</v>
      </c>
      <c r="BN1705" s="2">
        <f t="shared" ref="BN1705" si="16312">BB1705*BI1705+BD1705*BI1708-BC1705*BJ1705-BE1705*BJ1708</f>
        <v>0</v>
      </c>
      <c r="BO1705" s="8">
        <f t="shared" ref="BO1705" si="16313">(BB1705*BJ1705+BC1705*BI1705+BD1705*BJ1708+BE1705*BI1708)</f>
        <v>-13.701843287750885</v>
      </c>
      <c r="BP1705" s="20"/>
      <c r="BQ1705" s="16">
        <v>1</v>
      </c>
      <c r="BR1705" s="23">
        <v>0</v>
      </c>
      <c r="BS1705" s="14">
        <v>0</v>
      </c>
      <c r="BT1705" s="22">
        <v>0</v>
      </c>
      <c r="BV1705" s="1">
        <f t="shared" ref="BV1705" si="16314">BL1705*BQ1705+BN1705*BQ1708-BM1705*BR1705-BO1705*BR1708</f>
        <v>88.573299275034401</v>
      </c>
      <c r="BW1705" s="9">
        <f t="shared" ref="BW1705" si="16315">(BL1705*BR1705+BM1705*BQ1705+BN1705*BR1708+BO1705*BQ1708)</f>
        <v>-13.701843287750885</v>
      </c>
      <c r="BX1705" s="2">
        <f t="shared" ref="BX1705" si="16316">BL1705*BS1705+BN1705*BS1708-BM1705*BT1705-BO1705*BT1708</f>
        <v>0</v>
      </c>
      <c r="BY1705" s="8">
        <f t="shared" ref="BY1705" si="16317">(BL1705*BT1705+BM1705*BS1705+BN1705*BT1708+BO1705*BS1708)</f>
        <v>-13.701843287750885</v>
      </c>
      <c r="CA1705" s="28">
        <f t="shared" ref="CA1705" si="16318">20*LOG(((1+$BR$9)/$BR$9)/((BV1705+BV1708)^2+(BW1705+BW1708)^2)^0.5)</f>
        <v>-49.340169537351898</v>
      </c>
      <c r="CC1705" s="114">
        <f t="shared" ref="CC1705" si="16319">((BV1705^2+BW1705^2)^0.5)/((BV1708^2+BW1708^2)^0.5)</f>
        <v>0.15471682370128959</v>
      </c>
      <c r="CD1705" s="13"/>
      <c r="CE1705" s="33"/>
      <c r="CF1705" s="33"/>
      <c r="CG1705" s="33"/>
      <c r="CH1705" s="33"/>
    </row>
    <row r="1706" spans="2:86" ht="18.600000000000001" customHeight="1" thickBot="1">
      <c r="D1706" s="3"/>
      <c r="G1706" s="4"/>
      <c r="I1706" s="3"/>
      <c r="L1706" s="4"/>
      <c r="N1706" s="3"/>
      <c r="Q1706" s="4"/>
      <c r="S1706" s="3"/>
      <c r="V1706" s="4"/>
      <c r="X1706" s="3"/>
      <c r="AA1706" s="4"/>
      <c r="AC1706" s="3"/>
      <c r="AF1706" s="4"/>
      <c r="AH1706" s="3"/>
      <c r="AK1706" s="4"/>
      <c r="AM1706" s="3"/>
      <c r="AP1706" s="4"/>
      <c r="AR1706" s="3"/>
      <c r="AU1706" s="4"/>
      <c r="AW1706" s="3"/>
      <c r="AZ1706" s="4"/>
      <c r="BB1706" s="3"/>
      <c r="BE1706" s="4"/>
      <c r="BG1706" s="3"/>
      <c r="BJ1706" s="4"/>
      <c r="BL1706" s="3"/>
      <c r="BO1706" s="4"/>
      <c r="BQ1706" s="16"/>
      <c r="BR1706" s="14"/>
      <c r="BS1706" s="14"/>
      <c r="BT1706" s="17"/>
      <c r="BV1706" s="3"/>
      <c r="BY1706" s="4"/>
      <c r="CC1706" s="115"/>
      <c r="CD1706" s="13"/>
      <c r="CE1706" s="33"/>
      <c r="CF1706" s="33"/>
      <c r="CG1706" s="33"/>
      <c r="CH1706" s="33"/>
    </row>
    <row r="1707" spans="2:86" ht="18.600000000000001" customHeight="1" thickBot="1">
      <c r="D1707" s="271" t="s">
        <v>141</v>
      </c>
      <c r="E1707" s="272"/>
      <c r="F1707" s="273" t="s">
        <v>142</v>
      </c>
      <c r="G1707" s="274"/>
      <c r="H1707" s="237"/>
      <c r="I1707" s="271" t="s">
        <v>143</v>
      </c>
      <c r="J1707" s="272"/>
      <c r="K1707" s="273" t="s">
        <v>144</v>
      </c>
      <c r="L1707" s="274"/>
      <c r="N1707" s="262" t="s">
        <v>145</v>
      </c>
      <c r="O1707" s="263"/>
      <c r="P1707" s="264" t="s">
        <v>146</v>
      </c>
      <c r="Q1707" s="265"/>
      <c r="S1707" s="271" t="s">
        <v>147</v>
      </c>
      <c r="T1707" s="272"/>
      <c r="U1707" s="273" t="s">
        <v>148</v>
      </c>
      <c r="V1707" s="274"/>
      <c r="W1707" s="20"/>
      <c r="X1707" s="262" t="s">
        <v>149</v>
      </c>
      <c r="Y1707" s="263"/>
      <c r="Z1707" s="264" t="s">
        <v>150</v>
      </c>
      <c r="AA1707" s="265"/>
      <c r="AB1707" s="20"/>
      <c r="AC1707" s="271" t="s">
        <v>151</v>
      </c>
      <c r="AD1707" s="272"/>
      <c r="AE1707" s="273" t="s">
        <v>152</v>
      </c>
      <c r="AF1707" s="274"/>
      <c r="AG1707" s="20"/>
      <c r="AH1707" s="262" t="s">
        <v>153</v>
      </c>
      <c r="AI1707" s="263"/>
      <c r="AJ1707" s="264" t="s">
        <v>154</v>
      </c>
      <c r="AK1707" s="265"/>
      <c r="AL1707" s="20"/>
      <c r="AM1707" s="271" t="s">
        <v>155</v>
      </c>
      <c r="AN1707" s="272"/>
      <c r="AO1707" s="273" t="s">
        <v>156</v>
      </c>
      <c r="AP1707" s="274"/>
      <c r="AR1707" s="262" t="s">
        <v>157</v>
      </c>
      <c r="AS1707" s="263"/>
      <c r="AT1707" s="264" t="s">
        <v>158</v>
      </c>
      <c r="AU1707" s="265"/>
      <c r="AV1707" s="41"/>
      <c r="AW1707" s="271" t="s">
        <v>159</v>
      </c>
      <c r="AX1707" s="272"/>
      <c r="AY1707" s="273" t="s">
        <v>160</v>
      </c>
      <c r="AZ1707" s="274"/>
      <c r="BA1707" s="20"/>
      <c r="BB1707" s="262" t="s">
        <v>161</v>
      </c>
      <c r="BC1707" s="263"/>
      <c r="BD1707" s="264" t="s">
        <v>162</v>
      </c>
      <c r="BE1707" s="265"/>
      <c r="BF1707" s="41"/>
      <c r="BG1707" s="271" t="s">
        <v>163</v>
      </c>
      <c r="BH1707" s="272"/>
      <c r="BI1707" s="273" t="s">
        <v>164</v>
      </c>
      <c r="BJ1707" s="274"/>
      <c r="BK1707" s="41"/>
      <c r="BL1707" s="262" t="s">
        <v>165</v>
      </c>
      <c r="BM1707" s="263"/>
      <c r="BN1707" s="264" t="s">
        <v>166</v>
      </c>
      <c r="BO1707" s="265"/>
      <c r="BP1707" s="41"/>
      <c r="BQ1707" s="271" t="s">
        <v>167</v>
      </c>
      <c r="BR1707" s="272"/>
      <c r="BS1707" s="273" t="s">
        <v>168</v>
      </c>
      <c r="BT1707" s="274"/>
      <c r="BU1707" s="20"/>
      <c r="BV1707" s="262" t="s">
        <v>169</v>
      </c>
      <c r="BW1707" s="263"/>
      <c r="BX1707" s="264" t="s">
        <v>170</v>
      </c>
      <c r="BY1707" s="265"/>
      <c r="CA1707" s="55" t="s">
        <v>35</v>
      </c>
      <c r="CC1707" s="116" t="s">
        <v>75</v>
      </c>
      <c r="CD1707" s="13"/>
      <c r="CE1707" s="33"/>
      <c r="CF1707" s="33"/>
      <c r="CG1707" s="33"/>
      <c r="CH1707" s="33"/>
    </row>
    <row r="1708" spans="2:86" ht="18.600000000000001" customHeight="1" thickTop="1" thickBot="1">
      <c r="D1708" s="1">
        <v>0</v>
      </c>
      <c r="E1708" s="9">
        <f t="shared" ref="E1708" si="16320">$E$9*$B1705</f>
        <v>5.7427840000000003</v>
      </c>
      <c r="F1708" s="2">
        <v>1</v>
      </c>
      <c r="G1708" s="8">
        <v>0</v>
      </c>
      <c r="I1708" s="1">
        <v>0</v>
      </c>
      <c r="J1708" s="9">
        <v>0</v>
      </c>
      <c r="K1708" s="2">
        <v>1</v>
      </c>
      <c r="L1708" s="8">
        <v>0</v>
      </c>
      <c r="N1708" s="1">
        <f t="shared" ref="N1708" si="16321">D1708*I1705+F1708*I1708-E1708*J1705-G1708*J1708</f>
        <v>0</v>
      </c>
      <c r="O1708" s="9">
        <f t="shared" ref="O1708" si="16322">(D1708*J1705+E1708*I1705+F1708*J1708+G1708*I1708)</f>
        <v>5.7427840000000003</v>
      </c>
      <c r="P1708" s="2">
        <f t="shared" ref="P1708" si="16323">D1708*K1705+F1708*K1708-E1708*L1705-G1708*L1708</f>
        <v>8.4128233010103628</v>
      </c>
      <c r="Q1708" s="8">
        <f t="shared" ref="Q1708" si="16324">(D1708*L1705+E1708*K1705+F1708*L1708+G1708*K1708)</f>
        <v>0</v>
      </c>
      <c r="S1708" s="1">
        <v>0</v>
      </c>
      <c r="T1708" s="9">
        <f t="shared" ref="T1708" si="16325">$T$9*$B1705</f>
        <v>7.3751440000000006</v>
      </c>
      <c r="U1708" s="2">
        <v>1</v>
      </c>
      <c r="V1708" s="8">
        <v>0</v>
      </c>
      <c r="X1708" s="1">
        <f t="shared" ref="X1708" si="16326">N1708*S1705+P1708*S1708-O1708*T1705-Q1708*T1708</f>
        <v>0</v>
      </c>
      <c r="Y1708" s="9">
        <f t="shared" ref="Y1708" si="16327">(N1708*T1705+O1708*S1705+P1708*T1708+Q1708*S1708)</f>
        <v>67.78856729150678</v>
      </c>
      <c r="Z1708" s="2">
        <f t="shared" ref="Z1708" si="16328">N1708*U1705+P1708*U1708-O1708*V1705-Q1708*V1708</f>
        <v>8.4128233010103628</v>
      </c>
      <c r="AA1708" s="8">
        <f t="shared" ref="AA1708" si="16329">(N1708*V1705+O1708*U1705+P1708*V1708+Q1708*U1708)</f>
        <v>0</v>
      </c>
      <c r="AB1708" s="20"/>
      <c r="AC1708" s="1">
        <v>0</v>
      </c>
      <c r="AD1708" s="9">
        <v>0</v>
      </c>
      <c r="AE1708" s="2">
        <v>1</v>
      </c>
      <c r="AF1708" s="8">
        <v>0</v>
      </c>
      <c r="AH1708" s="1">
        <f t="shared" ref="AH1708" si="16330">X1708*AC1705+Z1708*AC1708-Y1708*AD1705-AA1708*AD1708</f>
        <v>0</v>
      </c>
      <c r="AI1708" s="9">
        <f t="shared" ref="AI1708" si="16331">(X1708*AD1705+Y1708*AC1705+Z1708*AD1708+AA1708*AC1708)</f>
        <v>67.78856729150678</v>
      </c>
      <c r="AJ1708" s="2">
        <f t="shared" ref="AJ1708" si="16332">X1708*AE1705+Z1708*AE1708-Y1708*AF1705-AA1708*AF1708</f>
        <v>22.98899095931715</v>
      </c>
      <c r="AK1708" s="8">
        <f t="shared" ref="AK1708" si="16333">(X1708*AF1705+Y1708*AE1705+Z1708*AF1708+AA1708*AE1708)</f>
        <v>0</v>
      </c>
      <c r="AM1708" s="1">
        <v>0</v>
      </c>
      <c r="AN1708" s="9">
        <f t="shared" ref="AN1708" si="16334">$AN$9*$B1705</f>
        <v>6.2356639999999999</v>
      </c>
      <c r="AO1708" s="2">
        <v>1</v>
      </c>
      <c r="AP1708" s="8">
        <v>0</v>
      </c>
      <c r="AR1708" s="1">
        <f t="shared" ref="AR1708" si="16335">AH1708*AM1705+AJ1708*AM1708-AI1708*AN1705-AK1708*AN1708</f>
        <v>0</v>
      </c>
      <c r="AS1708" s="9">
        <f t="shared" ref="AS1708" si="16336">(AH1708*AN1705+AI1708*AM1705+AJ1708*AN1708+AK1708*AM1708)</f>
        <v>211.1401906128462</v>
      </c>
      <c r="AT1708" s="2">
        <f t="shared" ref="AT1708" si="16337">AH1708*AO1705+AJ1708*AO1708-AI1708*AP1705-AK1708*AP1708</f>
        <v>22.98899095931715</v>
      </c>
      <c r="AU1708" s="8">
        <f t="shared" ref="AU1708" si="16338">(AH1708*AP1705+AI1708*AO1705+AJ1708*AP1708+AK1708*AO1708)</f>
        <v>0</v>
      </c>
      <c r="AV1708" s="20"/>
      <c r="AW1708" s="1">
        <v>0</v>
      </c>
      <c r="AX1708" s="9">
        <v>0</v>
      </c>
      <c r="AY1708" s="2">
        <v>1</v>
      </c>
      <c r="AZ1708" s="8">
        <v>0</v>
      </c>
      <c r="BB1708" s="1">
        <f t="shared" ref="BB1708" si="16339">AR1708*AW1705+AT1708*AW1708-AS1708*AX1705-AU1708*AX1708</f>
        <v>0</v>
      </c>
      <c r="BC1708" s="9">
        <f t="shared" ref="BC1708" si="16340">(AR1708*AX1705+AS1708*AW1705+AT1708*AX1708+AU1708*AW1708)</f>
        <v>211.1401906128462</v>
      </c>
      <c r="BD1708" s="2">
        <f t="shared" ref="BD1708" si="16341">AR1708*AY1705+AT1708*AY1708-AS1708*AZ1705-AU1708*AZ1708</f>
        <v>88.571810739381164</v>
      </c>
      <c r="BE1708" s="8">
        <f t="shared" ref="BE1708" si="16342">(AR1708*AZ1705+AS1708*AY1705+AT1708*AZ1708+AU1708*AY1708)</f>
        <v>0</v>
      </c>
      <c r="BG1708" s="1">
        <v>0</v>
      </c>
      <c r="BH1708" s="9">
        <f t="shared" ref="BH1708" si="16343">$BH$9*$B1705</f>
        <v>4.0796799999999998</v>
      </c>
      <c r="BI1708" s="2">
        <v>1</v>
      </c>
      <c r="BJ1708" s="8">
        <v>0</v>
      </c>
      <c r="BK1708" s="20"/>
      <c r="BL1708" s="1">
        <f t="shared" ref="BL1708" si="16344">BB1708*BG1705+BD1708*BG1708-BC1708*BH1705-BE1708*BH1708</f>
        <v>0</v>
      </c>
      <c r="BM1708" s="9">
        <f t="shared" ref="BM1708" si="16345">(BB1708*BH1705+BC1708*BG1705+BD1708*BH1708+BE1708*BG1708)</f>
        <v>572.4848354500848</v>
      </c>
      <c r="BN1708" s="2">
        <f t="shared" ref="BN1708" si="16346">BB1708*BI1705+BD1708*BI1708-BC1708*BJ1705-BE1708*BJ1708</f>
        <v>88.571810739381164</v>
      </c>
      <c r="BO1708" s="8">
        <f t="shared" ref="BO1708" si="16347">(BB1708*BJ1705+BC1708*BI1705+BD1708*BJ1708+BE1708*BI1708)</f>
        <v>0</v>
      </c>
      <c r="BP1708" s="20"/>
      <c r="BQ1708" s="18">
        <f t="shared" ref="BQ1708:BQ1771" si="16348">1/$BR$9</f>
        <v>1</v>
      </c>
      <c r="BR1708" s="25">
        <v>0</v>
      </c>
      <c r="BS1708" s="19">
        <v>1</v>
      </c>
      <c r="BT1708" s="24">
        <v>0</v>
      </c>
      <c r="BV1708" s="1">
        <f t="shared" ref="BV1708" si="16349">BL1708*BQ1705+BN1708*BQ1708-BM1708*BR1705-BO1708*BR1708</f>
        <v>88.571810739381164</v>
      </c>
      <c r="BW1708" s="9">
        <f t="shared" ref="BW1708" si="16350">(BL1708*BR1705+BM1708*BQ1705+BN1708*BR1708+BO1708*BQ1708)</f>
        <v>572.4848354500848</v>
      </c>
      <c r="BX1708" s="2">
        <f t="shared" ref="BX1708" si="16351">BL1708*BS1705+BN1708*BS1708-BM1708*BT1705-BO1708*BT1708</f>
        <v>88.571810739381164</v>
      </c>
      <c r="BY1708" s="8">
        <f t="shared" ref="BY1708" si="16352">(BL1708*BT1705+BM1708*BS1705+BN1708*BT1708+BO1708*BS1708)</f>
        <v>0</v>
      </c>
      <c r="CA1708" s="56">
        <f t="shared" ref="CA1708" si="16353">(180/PI())*ATAN(-1*(BW1705+BW1708)/(BV1705+BV1708))</f>
        <v>-72.410369184957318</v>
      </c>
      <c r="CC1708" s="117">
        <f t="shared" ref="CC1708" si="16354">20*LOG(((1-(10^(CA1705/20)^2)*(1-((1-CC1705)/(1+CC1705))^2))^0.5))</f>
        <v>-2.3464703797055886E-5</v>
      </c>
      <c r="CD1708" s="13"/>
      <c r="CE1708" s="33"/>
      <c r="CF1708" s="33"/>
      <c r="CG1708" s="33"/>
      <c r="CH1708" s="33"/>
    </row>
    <row r="1709" spans="2:86" ht="18.600000000000001" customHeight="1"/>
    <row r="1710" spans="2:86" ht="18.600000000000001" customHeight="1" thickBot="1">
      <c r="E1710" s="6" t="s">
        <v>3</v>
      </c>
      <c r="J1710" s="6" t="s">
        <v>5</v>
      </c>
      <c r="O1710" s="6" t="s">
        <v>10</v>
      </c>
      <c r="T1710" s="6" t="s">
        <v>6</v>
      </c>
      <c r="Y1710" s="6" t="s">
        <v>11</v>
      </c>
      <c r="AD1710" s="6" t="s">
        <v>12</v>
      </c>
      <c r="AI1710" s="6" t="s">
        <v>13</v>
      </c>
      <c r="AN1710" s="6" t="s">
        <v>14</v>
      </c>
      <c r="AS1710" s="6" t="s">
        <v>15</v>
      </c>
      <c r="AX1710" s="6" t="s">
        <v>19</v>
      </c>
      <c r="BC1710" s="6" t="s">
        <v>17</v>
      </c>
      <c r="BH1710" s="6" t="s">
        <v>20</v>
      </c>
      <c r="BM1710" s="6" t="s">
        <v>18</v>
      </c>
      <c r="BQ1710" s="26" t="s">
        <v>16</v>
      </c>
      <c r="BR1710" s="26"/>
      <c r="BS1710" s="21"/>
      <c r="BT1710" s="21"/>
      <c r="BU1710" s="21"/>
      <c r="BV1710" s="21"/>
      <c r="BW1710" s="26" t="s">
        <v>21</v>
      </c>
      <c r="BX1710" s="21"/>
      <c r="BY1710" s="21"/>
    </row>
    <row r="1711" spans="2:86" ht="18.600000000000001" customHeight="1" thickBot="1">
      <c r="B1711" s="11"/>
      <c r="D1711" s="266" t="s">
        <v>113</v>
      </c>
      <c r="E1711" s="267"/>
      <c r="F1711" s="268" t="s">
        <v>114</v>
      </c>
      <c r="G1711" s="269"/>
      <c r="H1711" s="237"/>
      <c r="I1711" s="262" t="s">
        <v>0</v>
      </c>
      <c r="J1711" s="263"/>
      <c r="K1711" s="264" t="s">
        <v>1</v>
      </c>
      <c r="L1711" s="265"/>
      <c r="M1711" s="21"/>
      <c r="N1711" s="262" t="s">
        <v>115</v>
      </c>
      <c r="O1711" s="263"/>
      <c r="P1711" s="264" t="s">
        <v>116</v>
      </c>
      <c r="Q1711" s="265"/>
      <c r="R1711" s="21"/>
      <c r="S1711" s="266" t="s">
        <v>117</v>
      </c>
      <c r="T1711" s="267"/>
      <c r="U1711" s="268" t="s">
        <v>118</v>
      </c>
      <c r="V1711" s="269"/>
      <c r="W1711" s="20"/>
      <c r="X1711" s="262" t="s">
        <v>119</v>
      </c>
      <c r="Y1711" s="263"/>
      <c r="Z1711" s="264" t="s">
        <v>120</v>
      </c>
      <c r="AA1711" s="265"/>
      <c r="AB1711" s="20"/>
      <c r="AC1711" s="262" t="s">
        <v>121</v>
      </c>
      <c r="AD1711" s="263"/>
      <c r="AE1711" s="264" t="s">
        <v>7</v>
      </c>
      <c r="AF1711" s="265"/>
      <c r="AG1711" s="20"/>
      <c r="AH1711" s="262" t="s">
        <v>122</v>
      </c>
      <c r="AI1711" s="263"/>
      <c r="AJ1711" s="264" t="s">
        <v>123</v>
      </c>
      <c r="AK1711" s="265"/>
      <c r="AL1711" s="20"/>
      <c r="AM1711" s="266" t="s">
        <v>124</v>
      </c>
      <c r="AN1711" s="267"/>
      <c r="AO1711" s="268" t="s">
        <v>125</v>
      </c>
      <c r="AP1711" s="269"/>
      <c r="AQ1711" s="21"/>
      <c r="AR1711" s="262" t="s">
        <v>126</v>
      </c>
      <c r="AS1711" s="263"/>
      <c r="AT1711" s="264" t="s">
        <v>2</v>
      </c>
      <c r="AU1711" s="265"/>
      <c r="AV1711" s="41"/>
      <c r="AW1711" s="262" t="s">
        <v>127</v>
      </c>
      <c r="AX1711" s="263"/>
      <c r="AY1711" s="264" t="s">
        <v>128</v>
      </c>
      <c r="AZ1711" s="265"/>
      <c r="BA1711" s="20"/>
      <c r="BB1711" s="262" t="s">
        <v>129</v>
      </c>
      <c r="BC1711" s="263"/>
      <c r="BD1711" s="264" t="s">
        <v>130</v>
      </c>
      <c r="BE1711" s="265"/>
      <c r="BF1711" s="41"/>
      <c r="BG1711" s="266" t="s">
        <v>131</v>
      </c>
      <c r="BH1711" s="267"/>
      <c r="BI1711" s="268" t="s">
        <v>132</v>
      </c>
      <c r="BJ1711" s="269"/>
      <c r="BK1711" s="41"/>
      <c r="BL1711" s="262" t="s">
        <v>133</v>
      </c>
      <c r="BM1711" s="263"/>
      <c r="BN1711" s="264" t="s">
        <v>134</v>
      </c>
      <c r="BO1711" s="265"/>
      <c r="BP1711" s="41"/>
      <c r="BQ1711" s="262" t="s">
        <v>135</v>
      </c>
      <c r="BR1711" s="263"/>
      <c r="BS1711" s="264" t="s">
        <v>136</v>
      </c>
      <c r="BT1711" s="265"/>
      <c r="BU1711" s="20"/>
      <c r="BV1711" s="262" t="s">
        <v>137</v>
      </c>
      <c r="BW1711" s="263"/>
      <c r="BX1711" s="264" t="s">
        <v>138</v>
      </c>
      <c r="BY1711" s="265"/>
      <c r="CA1711" s="27" t="s">
        <v>8</v>
      </c>
      <c r="CC1711" s="113" t="s">
        <v>74</v>
      </c>
      <c r="CD1711" s="13"/>
      <c r="CE1711" s="33"/>
      <c r="CF1711" s="33"/>
      <c r="CG1711" s="33"/>
      <c r="CH1711" s="33"/>
    </row>
    <row r="1712" spans="2:86" ht="18.600000000000001" customHeight="1" thickTop="1" thickBot="1">
      <c r="B1712" s="37">
        <v>4.9000000000000004</v>
      </c>
      <c r="D1712" s="1">
        <v>1</v>
      </c>
      <c r="E1712" s="7">
        <v>0</v>
      </c>
      <c r="F1712" s="2">
        <v>0</v>
      </c>
      <c r="G1712" s="8">
        <v>0</v>
      </c>
      <c r="I1712" s="1">
        <v>1</v>
      </c>
      <c r="J1712" s="9">
        <v>0</v>
      </c>
      <c r="K1712" s="2">
        <v>0</v>
      </c>
      <c r="L1712" s="8">
        <f t="shared" ref="L1712:L1775" si="16355">IF(0=(1-$J$9*$K$9*$B1712^2),10^18,$B1712*$K$9/(1-$J$9*$K$9*$B1712^2))</f>
        <v>-1.2832234461647385</v>
      </c>
      <c r="N1712" s="1">
        <f t="shared" ref="N1712" si="16356">D1712*I1712+F1712*I1715-E1712*J1712-G1712*J1715</f>
        <v>1</v>
      </c>
      <c r="O1712" s="9">
        <f t="shared" ref="O1712" si="16357">(D1712*J1712+E1712*I1712+F1712*J1715+G1712*I1715)</f>
        <v>0</v>
      </c>
      <c r="P1712" s="2">
        <f t="shared" ref="P1712" si="16358">D1712*K1712+F1712*K1715-E1712*L1712-G1712*L1715</f>
        <v>0</v>
      </c>
      <c r="Q1712" s="8">
        <f t="shared" ref="Q1712" si="16359">(D1712*L1712+E1712*K1712+F1712*L1715+G1712*K1715)</f>
        <v>-1.2832234461647385</v>
      </c>
      <c r="S1712" s="1">
        <v>1</v>
      </c>
      <c r="T1712" s="7">
        <v>0</v>
      </c>
      <c r="U1712" s="2">
        <v>0</v>
      </c>
      <c r="V1712" s="8">
        <v>0</v>
      </c>
      <c r="X1712" s="1">
        <f t="shared" ref="X1712" si="16360">N1712*S1712+P1712*S1715-O1712*T1712-Q1712*T1715</f>
        <v>10.50274441152497</v>
      </c>
      <c r="Y1712" s="9">
        <f t="shared" ref="Y1712" si="16361">(N1712*T1712+O1712*S1712+P1712*T1715+Q1712*S1715)</f>
        <v>0</v>
      </c>
      <c r="Z1712" s="2">
        <f t="shared" ref="Z1712" si="16362">N1712*U1712+P1712*U1715-O1712*V1712-Q1712*V1715</f>
        <v>0</v>
      </c>
      <c r="AA1712" s="8">
        <f t="shared" ref="AA1712" si="16363">(N1712*V1712+O1712*U1712+P1712*V1715+Q1712*U1715)</f>
        <v>-1.2832234461647385</v>
      </c>
      <c r="AB1712" s="20"/>
      <c r="AC1712" s="1">
        <v>1</v>
      </c>
      <c r="AD1712" s="9">
        <v>0</v>
      </c>
      <c r="AE1712" s="2">
        <v>0</v>
      </c>
      <c r="AF1712" s="8">
        <f t="shared" ref="AF1712:AF1775" si="16364">IF(0=(1-$AE$9*$AD$9*$B1712^2),10^18,$B1712*$AE$9/(1-$AE$9*$AD$9*$B1712^2))</f>
        <v>-0.21404021206213197</v>
      </c>
      <c r="AH1712" s="1">
        <f t="shared" ref="AH1712" si="16365">X1712*AC1712+Z1712*AC1715-Y1712*AD1712-AA1712*AD1715</f>
        <v>10.50274441152497</v>
      </c>
      <c r="AI1712" s="9">
        <f t="shared" ref="AI1712" si="16366">(X1712*AD1712+Y1712*AC1712+Z1712*AD1715+AA1712*AC1715)</f>
        <v>0</v>
      </c>
      <c r="AJ1712" s="2">
        <f t="shared" ref="AJ1712" si="16367">X1712*AE1712+Z1712*AE1715-Y1712*AF1712-AA1712*AF1715</f>
        <v>0</v>
      </c>
      <c r="AK1712" s="8">
        <f t="shared" ref="AK1712" si="16368">(X1712*AF1712+Y1712*AE1712+Z1712*AF1715+AA1712*AE1715)</f>
        <v>-3.5312330872419144</v>
      </c>
      <c r="AM1712" s="1">
        <v>1</v>
      </c>
      <c r="AN1712" s="7">
        <v>0</v>
      </c>
      <c r="AO1712" s="2">
        <v>0</v>
      </c>
      <c r="AP1712" s="8">
        <v>0</v>
      </c>
      <c r="AR1712" s="1">
        <f t="shared" ref="AR1712" si="16369">AH1712*AM1712+AJ1712*AM1715-AI1712*AN1712-AK1712*AN1715</f>
        <v>32.612571642025792</v>
      </c>
      <c r="AS1712" s="9">
        <f t="shared" ref="AS1712" si="16370">(AH1712*AN1712+AI1712*AM1712+AJ1712*AN1715+AK1712*AM1715)</f>
        <v>0</v>
      </c>
      <c r="AT1712" s="2">
        <f t="shared" ref="AT1712" si="16371">AH1712*AO1712+AJ1712*AO1715-AI1712*AP1712-AK1712*AP1715</f>
        <v>0</v>
      </c>
      <c r="AU1712" s="8">
        <f t="shared" ref="AU1712" si="16372">(AH1712*AP1712+AI1712*AO1712+AJ1712*AP1715+AK1712*AO1715)</f>
        <v>-3.5312330872419144</v>
      </c>
      <c r="AV1712" s="20"/>
      <c r="AW1712" s="1">
        <v>1</v>
      </c>
      <c r="AX1712" s="9">
        <v>0</v>
      </c>
      <c r="AY1712" s="2">
        <v>0</v>
      </c>
      <c r="AZ1712" s="8">
        <f t="shared" ref="AZ1712:AZ1775" si="16373">IF(0=(1-$AX$9*$AY$9*$B1712^2),10^18,$B1712*$AY$9/(1-$AX$9*$AY$9*$B1712^2))</f>
        <v>-0.30914491768714653</v>
      </c>
      <c r="BB1712" s="1">
        <f t="shared" ref="BB1712" si="16374">AR1712*AW1712+AT1712*AW1715-AS1712*AX1712-AU1712*AX1715</f>
        <v>32.612571642025792</v>
      </c>
      <c r="BC1712" s="9">
        <f t="shared" ref="BC1712" si="16375">(AR1712*AX1712+AS1712*AW1712+AT1712*AX1715+AU1712*AW1715)</f>
        <v>0</v>
      </c>
      <c r="BD1712" s="2">
        <f t="shared" ref="BD1712" si="16376">AR1712*AY1712+AT1712*AY1715-AS1712*AZ1712-AU1712*AZ1715</f>
        <v>0</v>
      </c>
      <c r="BE1712" s="8">
        <f t="shared" ref="BE1712" si="16377">(AR1712*AZ1712+AS1712*AY1712+AT1712*AZ1715+AU1712*AY1715)</f>
        <v>-13.613243863082147</v>
      </c>
      <c r="BG1712" s="1">
        <v>1</v>
      </c>
      <c r="BH1712" s="7">
        <v>0</v>
      </c>
      <c r="BI1712" s="2">
        <v>0</v>
      </c>
      <c r="BJ1712" s="8">
        <v>0</v>
      </c>
      <c r="BK1712" s="20"/>
      <c r="BL1712" s="1">
        <f t="shared" ref="BL1712" si="16378">BB1712*BG1712+BD1712*BG1715-BC1712*BH1712-BE1712*BH1715</f>
        <v>88.377863802755499</v>
      </c>
      <c r="BM1712" s="9">
        <f t="shared" ref="BM1712" si="16379">(BB1712*BH1712+BC1712*BG1712+BD1712*BH1715+BE1712*BG1715)</f>
        <v>0</v>
      </c>
      <c r="BN1712" s="2">
        <f t="shared" ref="BN1712" si="16380">BB1712*BI1712+BD1712*BI1715-BC1712*BJ1712-BE1712*BJ1715</f>
        <v>0</v>
      </c>
      <c r="BO1712" s="8">
        <f t="shared" ref="BO1712" si="16381">(BB1712*BJ1712+BC1712*BI1712+BD1712*BJ1715+BE1712*BI1715)</f>
        <v>-13.613243863082147</v>
      </c>
      <c r="BP1712" s="20"/>
      <c r="BQ1712" s="16">
        <v>1</v>
      </c>
      <c r="BR1712" s="23">
        <v>0</v>
      </c>
      <c r="BS1712" s="14">
        <v>0</v>
      </c>
      <c r="BT1712" s="22">
        <v>0</v>
      </c>
      <c r="BV1712" s="1">
        <f t="shared" ref="BV1712" si="16382">BL1712*BQ1712+BN1712*BQ1715-BM1712*BR1712-BO1712*BR1715</f>
        <v>88.377863802755499</v>
      </c>
      <c r="BW1712" s="9">
        <f t="shared" ref="BW1712" si="16383">(BL1712*BR1712+BM1712*BQ1712+BN1712*BR1715+BO1712*BQ1715)</f>
        <v>-13.613243863082147</v>
      </c>
      <c r="BX1712" s="2">
        <f t="shared" ref="BX1712" si="16384">BL1712*BS1712+BN1712*BS1715-BM1712*BT1712-BO1712*BT1715</f>
        <v>0</v>
      </c>
      <c r="BY1712" s="8">
        <f t="shared" ref="BY1712" si="16385">(BL1712*BT1712+BM1712*BS1712+BN1712*BT1715+BO1712*BS1715)</f>
        <v>-13.613243863082147</v>
      </c>
      <c r="CA1712" s="28">
        <f t="shared" ref="CA1712" si="16386">20*LOG(((1+$BR$9)/$BR$9)/((BV1712+BV1715)^2+(BW1712+BW1715)^2)^0.5)</f>
        <v>-49.356409210373471</v>
      </c>
      <c r="CC1712" s="114">
        <f t="shared" ref="CC1712" si="16387">((BV1712^2+BW1712^2)^0.5)/((BV1715^2+BW1715^2)^0.5)</f>
        <v>0.15405639685909453</v>
      </c>
      <c r="CD1712" s="13"/>
      <c r="CE1712" s="33"/>
      <c r="CF1712" s="33"/>
      <c r="CG1712" s="33"/>
      <c r="CH1712" s="33"/>
    </row>
    <row r="1713" spans="2:86" ht="18.600000000000001" customHeight="1" thickBot="1">
      <c r="D1713" s="3"/>
      <c r="G1713" s="4"/>
      <c r="I1713" s="3"/>
      <c r="L1713" s="4"/>
      <c r="N1713" s="3"/>
      <c r="Q1713" s="4"/>
      <c r="S1713" s="3"/>
      <c r="V1713" s="4"/>
      <c r="X1713" s="3"/>
      <c r="AA1713" s="4"/>
      <c r="AC1713" s="3"/>
      <c r="AF1713" s="4"/>
      <c r="AH1713" s="3"/>
      <c r="AK1713" s="4"/>
      <c r="AM1713" s="3"/>
      <c r="AP1713" s="4"/>
      <c r="AR1713" s="3"/>
      <c r="AU1713" s="4"/>
      <c r="AW1713" s="3"/>
      <c r="AZ1713" s="4"/>
      <c r="BB1713" s="3"/>
      <c r="BE1713" s="4"/>
      <c r="BG1713" s="3"/>
      <c r="BJ1713" s="4"/>
      <c r="BL1713" s="3"/>
      <c r="BO1713" s="4"/>
      <c r="BQ1713" s="16"/>
      <c r="BR1713" s="14"/>
      <c r="BS1713" s="14"/>
      <c r="BT1713" s="17"/>
      <c r="BV1713" s="3"/>
      <c r="BY1713" s="4"/>
      <c r="CC1713" s="115"/>
      <c r="CD1713" s="13"/>
      <c r="CE1713" s="33"/>
      <c r="CF1713" s="33"/>
      <c r="CG1713" s="33"/>
      <c r="CH1713" s="33"/>
    </row>
    <row r="1714" spans="2:86" ht="18.600000000000001" customHeight="1" thickBot="1">
      <c r="D1714" s="271" t="s">
        <v>141</v>
      </c>
      <c r="E1714" s="272"/>
      <c r="F1714" s="273" t="s">
        <v>142</v>
      </c>
      <c r="G1714" s="274"/>
      <c r="H1714" s="237"/>
      <c r="I1714" s="271" t="s">
        <v>143</v>
      </c>
      <c r="J1714" s="272"/>
      <c r="K1714" s="273" t="s">
        <v>144</v>
      </c>
      <c r="L1714" s="274"/>
      <c r="N1714" s="262" t="s">
        <v>145</v>
      </c>
      <c r="O1714" s="263"/>
      <c r="P1714" s="264" t="s">
        <v>146</v>
      </c>
      <c r="Q1714" s="265"/>
      <c r="S1714" s="271" t="s">
        <v>147</v>
      </c>
      <c r="T1714" s="272"/>
      <c r="U1714" s="273" t="s">
        <v>148</v>
      </c>
      <c r="V1714" s="274"/>
      <c r="W1714" s="20"/>
      <c r="X1714" s="262" t="s">
        <v>149</v>
      </c>
      <c r="Y1714" s="263"/>
      <c r="Z1714" s="264" t="s">
        <v>150</v>
      </c>
      <c r="AA1714" s="265"/>
      <c r="AB1714" s="20"/>
      <c r="AC1714" s="271" t="s">
        <v>151</v>
      </c>
      <c r="AD1714" s="272"/>
      <c r="AE1714" s="273" t="s">
        <v>152</v>
      </c>
      <c r="AF1714" s="274"/>
      <c r="AG1714" s="20"/>
      <c r="AH1714" s="262" t="s">
        <v>153</v>
      </c>
      <c r="AI1714" s="263"/>
      <c r="AJ1714" s="264" t="s">
        <v>154</v>
      </c>
      <c r="AK1714" s="265"/>
      <c r="AL1714" s="20"/>
      <c r="AM1714" s="271" t="s">
        <v>155</v>
      </c>
      <c r="AN1714" s="272"/>
      <c r="AO1714" s="273" t="s">
        <v>156</v>
      </c>
      <c r="AP1714" s="274"/>
      <c r="AR1714" s="262" t="s">
        <v>157</v>
      </c>
      <c r="AS1714" s="263"/>
      <c r="AT1714" s="264" t="s">
        <v>158</v>
      </c>
      <c r="AU1714" s="265"/>
      <c r="AV1714" s="41"/>
      <c r="AW1714" s="271" t="s">
        <v>159</v>
      </c>
      <c r="AX1714" s="272"/>
      <c r="AY1714" s="273" t="s">
        <v>160</v>
      </c>
      <c r="AZ1714" s="274"/>
      <c r="BA1714" s="20"/>
      <c r="BB1714" s="262" t="s">
        <v>161</v>
      </c>
      <c r="BC1714" s="263"/>
      <c r="BD1714" s="264" t="s">
        <v>162</v>
      </c>
      <c r="BE1714" s="265"/>
      <c r="BF1714" s="41"/>
      <c r="BG1714" s="271" t="s">
        <v>163</v>
      </c>
      <c r="BH1714" s="272"/>
      <c r="BI1714" s="273" t="s">
        <v>164</v>
      </c>
      <c r="BJ1714" s="274"/>
      <c r="BK1714" s="41"/>
      <c r="BL1714" s="262" t="s">
        <v>165</v>
      </c>
      <c r="BM1714" s="263"/>
      <c r="BN1714" s="264" t="s">
        <v>166</v>
      </c>
      <c r="BO1714" s="265"/>
      <c r="BP1714" s="41"/>
      <c r="BQ1714" s="271" t="s">
        <v>167</v>
      </c>
      <c r="BR1714" s="272"/>
      <c r="BS1714" s="273" t="s">
        <v>168</v>
      </c>
      <c r="BT1714" s="274"/>
      <c r="BU1714" s="20"/>
      <c r="BV1714" s="262" t="s">
        <v>169</v>
      </c>
      <c r="BW1714" s="263"/>
      <c r="BX1714" s="264" t="s">
        <v>170</v>
      </c>
      <c r="BY1714" s="265"/>
      <c r="CA1714" s="55" t="s">
        <v>35</v>
      </c>
      <c r="CC1714" s="116" t="s">
        <v>75</v>
      </c>
      <c r="CD1714" s="13"/>
      <c r="CE1714" s="33"/>
      <c r="CF1714" s="33"/>
      <c r="CG1714" s="33"/>
      <c r="CH1714" s="33"/>
    </row>
    <row r="1715" spans="2:86" ht="18.600000000000001" customHeight="1" thickTop="1" thickBot="1">
      <c r="D1715" s="1">
        <v>0</v>
      </c>
      <c r="E1715" s="9">
        <f t="shared" ref="E1715" si="16388">$E$9*$B1712</f>
        <v>5.7663200000000003</v>
      </c>
      <c r="F1715" s="2">
        <v>1</v>
      </c>
      <c r="G1715" s="8">
        <v>0</v>
      </c>
      <c r="I1715" s="1">
        <v>0</v>
      </c>
      <c r="J1715" s="9">
        <v>0</v>
      </c>
      <c r="K1715" s="2">
        <v>1</v>
      </c>
      <c r="L1715" s="8">
        <v>0</v>
      </c>
      <c r="N1715" s="1">
        <f t="shared" ref="N1715" si="16389">D1715*I1712+F1715*I1715-E1715*J1712-G1715*J1715</f>
        <v>0</v>
      </c>
      <c r="O1715" s="9">
        <f t="shared" ref="O1715" si="16390">(D1715*J1712+E1715*I1712+F1715*J1715+G1715*I1715)</f>
        <v>5.7663200000000003</v>
      </c>
      <c r="P1715" s="2">
        <f t="shared" ref="P1715" si="16391">D1715*K1712+F1715*K1715-E1715*L1712-G1715*L1715</f>
        <v>8.3994770220886554</v>
      </c>
      <c r="Q1715" s="8">
        <f t="shared" ref="Q1715" si="16392">(D1715*L1712+E1715*K1712+F1715*L1715+G1715*K1715)</f>
        <v>0</v>
      </c>
      <c r="S1715" s="1">
        <v>0</v>
      </c>
      <c r="T1715" s="9">
        <f t="shared" ref="T1715" si="16393">$T$9*$B1712</f>
        <v>7.4053700000000013</v>
      </c>
      <c r="U1715" s="2">
        <v>1</v>
      </c>
      <c r="V1715" s="8">
        <v>0</v>
      </c>
      <c r="X1715" s="1">
        <f t="shared" ref="X1715" si="16394">N1715*S1712+P1715*S1715-O1715*T1712-Q1715*T1715</f>
        <v>0</v>
      </c>
      <c r="Y1715" s="9">
        <f t="shared" ref="Y1715" si="16395">(N1715*T1712+O1715*S1712+P1715*T1715+Q1715*S1715)</f>
        <v>67.967555155064673</v>
      </c>
      <c r="Z1715" s="2">
        <f t="shared" ref="Z1715" si="16396">N1715*U1712+P1715*U1715-O1715*V1712-Q1715*V1715</f>
        <v>8.3994770220886554</v>
      </c>
      <c r="AA1715" s="8">
        <f t="shared" ref="AA1715" si="16397">(N1715*V1712+O1715*U1712+P1715*V1715+Q1715*U1715)</f>
        <v>0</v>
      </c>
      <c r="AB1715" s="20"/>
      <c r="AC1715" s="1">
        <v>0</v>
      </c>
      <c r="AD1715" s="9">
        <v>0</v>
      </c>
      <c r="AE1715" s="2">
        <v>1</v>
      </c>
      <c r="AF1715" s="8">
        <v>0</v>
      </c>
      <c r="AH1715" s="1">
        <f t="shared" ref="AH1715" si="16398">X1715*AC1712+Z1715*AC1715-Y1715*AD1712-AA1715*AD1715</f>
        <v>0</v>
      </c>
      <c r="AI1715" s="9">
        <f t="shared" ref="AI1715" si="16399">(X1715*AD1712+Y1715*AC1712+Z1715*AD1715+AA1715*AC1715)</f>
        <v>67.967555155064673</v>
      </c>
      <c r="AJ1715" s="2">
        <f t="shared" ref="AJ1715" si="16400">X1715*AE1712+Z1715*AE1715-Y1715*AF1712-AA1715*AF1715</f>
        <v>22.947266940823347</v>
      </c>
      <c r="AK1715" s="8">
        <f t="shared" ref="AK1715" si="16401">(X1715*AF1712+Y1715*AE1712+Z1715*AF1715+AA1715*AE1715)</f>
        <v>0</v>
      </c>
      <c r="AM1715" s="1">
        <v>0</v>
      </c>
      <c r="AN1715" s="9">
        <f t="shared" ref="AN1715" si="16402">$AN$9*$B1712</f>
        <v>6.2612200000000007</v>
      </c>
      <c r="AO1715" s="2">
        <v>1</v>
      </c>
      <c r="AP1715" s="8">
        <v>0</v>
      </c>
      <c r="AR1715" s="1">
        <f t="shared" ref="AR1715" si="16403">AH1715*AM1712+AJ1715*AM1715-AI1715*AN1712-AK1715*AN1715</f>
        <v>0</v>
      </c>
      <c r="AS1715" s="9">
        <f t="shared" ref="AS1715" si="16404">(AH1715*AN1712+AI1715*AM1712+AJ1715*AN1715+AK1715*AM1715)</f>
        <v>211.64544187028665</v>
      </c>
      <c r="AT1715" s="2">
        <f t="shared" ref="AT1715" si="16405">AH1715*AO1712+AJ1715*AO1715-AI1715*AP1712-AK1715*AP1715</f>
        <v>22.947266940823347</v>
      </c>
      <c r="AU1715" s="8">
        <f t="shared" ref="AU1715" si="16406">(AH1715*AP1712+AI1715*AO1712+AJ1715*AP1715+AK1715*AO1715)</f>
        <v>0</v>
      </c>
      <c r="AV1715" s="20"/>
      <c r="AW1715" s="1">
        <v>0</v>
      </c>
      <c r="AX1715" s="9">
        <v>0</v>
      </c>
      <c r="AY1715" s="2">
        <v>1</v>
      </c>
      <c r="AZ1715" s="8">
        <v>0</v>
      </c>
      <c r="BB1715" s="1">
        <f t="shared" ref="BB1715" si="16407">AR1715*AW1712+AT1715*AW1715-AS1715*AX1712-AU1715*AX1715</f>
        <v>0</v>
      </c>
      <c r="BC1715" s="9">
        <f t="shared" ref="BC1715" si="16408">(AR1715*AX1712+AS1715*AW1712+AT1715*AX1715+AU1715*AW1715)</f>
        <v>211.64544187028665</v>
      </c>
      <c r="BD1715" s="2">
        <f t="shared" ref="BD1715" si="16409">AR1715*AY1712+AT1715*AY1715-AS1715*AZ1712-AU1715*AZ1715</f>
        <v>88.376379646672859</v>
      </c>
      <c r="BE1715" s="8">
        <f t="shared" ref="BE1715" si="16410">(AR1715*AZ1712+AS1715*AY1712+AT1715*AZ1715+AU1715*AY1715)</f>
        <v>0</v>
      </c>
      <c r="BG1715" s="1">
        <v>0</v>
      </c>
      <c r="BH1715" s="9">
        <f t="shared" ref="BH1715" si="16411">$BH$9*$B1712</f>
        <v>4.0964</v>
      </c>
      <c r="BI1715" s="2">
        <v>1</v>
      </c>
      <c r="BJ1715" s="8">
        <v>0</v>
      </c>
      <c r="BK1715" s="20"/>
      <c r="BL1715" s="1">
        <f t="shared" ref="BL1715" si="16412">BB1715*BG1712+BD1715*BG1715-BC1715*BH1712-BE1715*BH1715</f>
        <v>0</v>
      </c>
      <c r="BM1715" s="9">
        <f t="shared" ref="BM1715" si="16413">(BB1715*BH1712+BC1715*BG1712+BD1715*BH1715+BE1715*BG1715)</f>
        <v>573.6704434549174</v>
      </c>
      <c r="BN1715" s="2">
        <f t="shared" ref="BN1715" si="16414">BB1715*BI1712+BD1715*BI1715-BC1715*BJ1712-BE1715*BJ1715</f>
        <v>88.376379646672859</v>
      </c>
      <c r="BO1715" s="8">
        <f t="shared" ref="BO1715" si="16415">(BB1715*BJ1712+BC1715*BI1712+BD1715*BJ1715+BE1715*BI1715)</f>
        <v>0</v>
      </c>
      <c r="BP1715" s="20"/>
      <c r="BQ1715" s="18">
        <f t="shared" ref="BQ1715:BQ1778" si="16416">1/$BR$9</f>
        <v>1</v>
      </c>
      <c r="BR1715" s="25">
        <v>0</v>
      </c>
      <c r="BS1715" s="19">
        <v>1</v>
      </c>
      <c r="BT1715" s="24">
        <v>0</v>
      </c>
      <c r="BV1715" s="1">
        <f t="shared" ref="BV1715" si="16417">BL1715*BQ1712+BN1715*BQ1715-BM1715*BR1712-BO1715*BR1715</f>
        <v>88.376379646672859</v>
      </c>
      <c r="BW1715" s="9">
        <f t="shared" ref="BW1715" si="16418">(BL1715*BR1712+BM1715*BQ1712+BN1715*BR1715+BO1715*BQ1715)</f>
        <v>573.6704434549174</v>
      </c>
      <c r="BX1715" s="2">
        <f t="shared" ref="BX1715" si="16419">BL1715*BS1712+BN1715*BS1715-BM1715*BT1712-BO1715*BT1715</f>
        <v>88.376379646672859</v>
      </c>
      <c r="BY1715" s="8">
        <f t="shared" ref="BY1715" si="16420">(BL1715*BT1712+BM1715*BS1712+BN1715*BT1715+BO1715*BS1715)</f>
        <v>0</v>
      </c>
      <c r="CA1715" s="56">
        <f t="shared" ref="CA1715" si="16421">(180/PI())*ATAN(-1*(BW1712+BW1715)/(BV1712+BV1715))</f>
        <v>-72.484285984686636</v>
      </c>
      <c r="CC1715" s="117">
        <f t="shared" ref="CC1715" si="16422">20*LOG(((1-(10^(CA1712/20)^2)*(1-((1-CC1712)/(1+CC1712))^2))^0.5))</f>
        <v>-2.3303986377128234E-5</v>
      </c>
      <c r="CD1715" s="13"/>
      <c r="CE1715" s="33"/>
      <c r="CF1715" s="33"/>
      <c r="CG1715" s="33"/>
      <c r="CH1715" s="33"/>
    </row>
    <row r="1716" spans="2:86" ht="18.600000000000001" customHeight="1"/>
    <row r="1717" spans="2:86" ht="18.600000000000001" customHeight="1" thickBot="1">
      <c r="E1717" s="6" t="s">
        <v>3</v>
      </c>
      <c r="J1717" s="6" t="s">
        <v>5</v>
      </c>
      <c r="O1717" s="6" t="s">
        <v>10</v>
      </c>
      <c r="T1717" s="6" t="s">
        <v>6</v>
      </c>
      <c r="Y1717" s="6" t="s">
        <v>11</v>
      </c>
      <c r="AD1717" s="6" t="s">
        <v>12</v>
      </c>
      <c r="AI1717" s="6" t="s">
        <v>13</v>
      </c>
      <c r="AN1717" s="6" t="s">
        <v>14</v>
      </c>
      <c r="AS1717" s="6" t="s">
        <v>15</v>
      </c>
      <c r="AX1717" s="6" t="s">
        <v>19</v>
      </c>
      <c r="BC1717" s="6" t="s">
        <v>17</v>
      </c>
      <c r="BH1717" s="6" t="s">
        <v>20</v>
      </c>
      <c r="BM1717" s="6" t="s">
        <v>18</v>
      </c>
      <c r="BQ1717" s="26" t="s">
        <v>16</v>
      </c>
      <c r="BR1717" s="26"/>
      <c r="BS1717" s="21"/>
      <c r="BT1717" s="21"/>
      <c r="BU1717" s="21"/>
      <c r="BV1717" s="21"/>
      <c r="BW1717" s="26" t="s">
        <v>21</v>
      </c>
      <c r="BX1717" s="21"/>
      <c r="BY1717" s="21"/>
    </row>
    <row r="1718" spans="2:86" ht="18.600000000000001" customHeight="1" thickBot="1">
      <c r="B1718" s="11"/>
      <c r="D1718" s="266" t="s">
        <v>113</v>
      </c>
      <c r="E1718" s="267"/>
      <c r="F1718" s="268" t="s">
        <v>114</v>
      </c>
      <c r="G1718" s="269"/>
      <c r="H1718" s="237"/>
      <c r="I1718" s="262" t="s">
        <v>0</v>
      </c>
      <c r="J1718" s="263"/>
      <c r="K1718" s="264" t="s">
        <v>1</v>
      </c>
      <c r="L1718" s="265"/>
      <c r="M1718" s="21"/>
      <c r="N1718" s="262" t="s">
        <v>115</v>
      </c>
      <c r="O1718" s="263"/>
      <c r="P1718" s="264" t="s">
        <v>116</v>
      </c>
      <c r="Q1718" s="265"/>
      <c r="R1718" s="21"/>
      <c r="S1718" s="266" t="s">
        <v>117</v>
      </c>
      <c r="T1718" s="267"/>
      <c r="U1718" s="268" t="s">
        <v>118</v>
      </c>
      <c r="V1718" s="269"/>
      <c r="W1718" s="20"/>
      <c r="X1718" s="262" t="s">
        <v>119</v>
      </c>
      <c r="Y1718" s="263"/>
      <c r="Z1718" s="264" t="s">
        <v>120</v>
      </c>
      <c r="AA1718" s="265"/>
      <c r="AB1718" s="20"/>
      <c r="AC1718" s="262" t="s">
        <v>121</v>
      </c>
      <c r="AD1718" s="263"/>
      <c r="AE1718" s="264" t="s">
        <v>7</v>
      </c>
      <c r="AF1718" s="265"/>
      <c r="AG1718" s="20"/>
      <c r="AH1718" s="262" t="s">
        <v>122</v>
      </c>
      <c r="AI1718" s="263"/>
      <c r="AJ1718" s="264" t="s">
        <v>123</v>
      </c>
      <c r="AK1718" s="265"/>
      <c r="AL1718" s="20"/>
      <c r="AM1718" s="266" t="s">
        <v>124</v>
      </c>
      <c r="AN1718" s="267"/>
      <c r="AO1718" s="268" t="s">
        <v>125</v>
      </c>
      <c r="AP1718" s="269"/>
      <c r="AQ1718" s="21"/>
      <c r="AR1718" s="262" t="s">
        <v>126</v>
      </c>
      <c r="AS1718" s="263"/>
      <c r="AT1718" s="264" t="s">
        <v>2</v>
      </c>
      <c r="AU1718" s="265"/>
      <c r="AV1718" s="41"/>
      <c r="AW1718" s="262" t="s">
        <v>127</v>
      </c>
      <c r="AX1718" s="263"/>
      <c r="AY1718" s="264" t="s">
        <v>128</v>
      </c>
      <c r="AZ1718" s="265"/>
      <c r="BA1718" s="20"/>
      <c r="BB1718" s="262" t="s">
        <v>129</v>
      </c>
      <c r="BC1718" s="263"/>
      <c r="BD1718" s="264" t="s">
        <v>130</v>
      </c>
      <c r="BE1718" s="265"/>
      <c r="BF1718" s="41"/>
      <c r="BG1718" s="266" t="s">
        <v>131</v>
      </c>
      <c r="BH1718" s="267"/>
      <c r="BI1718" s="268" t="s">
        <v>132</v>
      </c>
      <c r="BJ1718" s="269"/>
      <c r="BK1718" s="41"/>
      <c r="BL1718" s="262" t="s">
        <v>133</v>
      </c>
      <c r="BM1718" s="263"/>
      <c r="BN1718" s="264" t="s">
        <v>134</v>
      </c>
      <c r="BO1718" s="265"/>
      <c r="BP1718" s="41"/>
      <c r="BQ1718" s="262" t="s">
        <v>135</v>
      </c>
      <c r="BR1718" s="263"/>
      <c r="BS1718" s="264" t="s">
        <v>136</v>
      </c>
      <c r="BT1718" s="265"/>
      <c r="BU1718" s="20"/>
      <c r="BV1718" s="262" t="s">
        <v>137</v>
      </c>
      <c r="BW1718" s="263"/>
      <c r="BX1718" s="264" t="s">
        <v>138</v>
      </c>
      <c r="BY1718" s="265"/>
      <c r="CA1718" s="27" t="s">
        <v>8</v>
      </c>
      <c r="CC1718" s="113" t="s">
        <v>74</v>
      </c>
      <c r="CD1718" s="13"/>
      <c r="CE1718" s="33"/>
      <c r="CF1718" s="33"/>
      <c r="CG1718" s="33"/>
      <c r="CH1718" s="33"/>
    </row>
    <row r="1719" spans="2:86" ht="18.600000000000001" customHeight="1" thickTop="1" thickBot="1">
      <c r="B1719" s="37">
        <v>4.92</v>
      </c>
      <c r="D1719" s="1">
        <v>1</v>
      </c>
      <c r="E1719" s="7">
        <v>0</v>
      </c>
      <c r="F1719" s="2">
        <v>0</v>
      </c>
      <c r="G1719" s="8">
        <v>0</v>
      </c>
      <c r="I1719" s="1">
        <v>1</v>
      </c>
      <c r="J1719" s="9">
        <v>0</v>
      </c>
      <c r="K1719" s="2">
        <v>0</v>
      </c>
      <c r="L1719" s="8">
        <f t="shared" ref="L1719:L1782" si="16423">IF(0=(1-$J$9*$K$9*$B1719^2),10^18,$B1719*$K$9/(1-$J$9*$K$9*$B1719^2))</f>
        <v>-1.2757381655451296</v>
      </c>
      <c r="N1719" s="1">
        <f t="shared" ref="N1719" si="16424">D1719*I1719+F1719*I1722-E1719*J1719-G1719*J1722</f>
        <v>1</v>
      </c>
      <c r="O1719" s="9">
        <f t="shared" ref="O1719" si="16425">(D1719*J1719+E1719*I1719+F1719*J1722+G1719*I1722)</f>
        <v>0</v>
      </c>
      <c r="P1719" s="2">
        <f t="shared" ref="P1719" si="16426">D1719*K1719+F1719*K1722-E1719*L1719-G1719*L1722</f>
        <v>0</v>
      </c>
      <c r="Q1719" s="8">
        <f t="shared" ref="Q1719" si="16427">(D1719*L1719+E1719*K1719+F1719*L1722+G1719*K1722)</f>
        <v>-1.2757381655451296</v>
      </c>
      <c r="S1719" s="1">
        <v>1</v>
      </c>
      <c r="T1719" s="7">
        <v>0</v>
      </c>
      <c r="U1719" s="2">
        <v>0</v>
      </c>
      <c r="V1719" s="8">
        <v>0</v>
      </c>
      <c r="X1719" s="1">
        <f t="shared" ref="X1719" si="16428">N1719*S1719+P1719*S1722-O1719*T1719-Q1719*T1722</f>
        <v>10.485873600774704</v>
      </c>
      <c r="Y1719" s="9">
        <f t="shared" ref="Y1719" si="16429">(N1719*T1719+O1719*S1719+P1719*T1722+Q1719*S1722)</f>
        <v>0</v>
      </c>
      <c r="Z1719" s="2">
        <f t="shared" ref="Z1719" si="16430">N1719*U1719+P1719*U1722-O1719*V1719-Q1719*V1722</f>
        <v>0</v>
      </c>
      <c r="AA1719" s="8">
        <f t="shared" ref="AA1719" si="16431">(N1719*V1719+O1719*U1719+P1719*V1722+Q1719*U1722)</f>
        <v>-1.2757381655451296</v>
      </c>
      <c r="AB1719" s="20"/>
      <c r="AC1719" s="1">
        <v>1</v>
      </c>
      <c r="AD1719" s="9">
        <v>0</v>
      </c>
      <c r="AE1719" s="2">
        <v>0</v>
      </c>
      <c r="AF1719" s="8">
        <f t="shared" ref="AF1719:AF1782" si="16432">IF(0=(1-$AE$9*$AD$9*$B1719^2),10^18,$B1719*$AE$9/(1-$AE$9*$AD$9*$B1719^2))</f>
        <v>-0.21306582953877126</v>
      </c>
      <c r="AH1719" s="1">
        <f t="shared" ref="AH1719" si="16433">X1719*AC1719+Z1719*AC1722-Y1719*AD1719-AA1719*AD1722</f>
        <v>10.485873600774704</v>
      </c>
      <c r="AI1719" s="9">
        <f t="shared" ref="AI1719" si="16434">(X1719*AD1719+Y1719*AC1719+Z1719*AD1722+AA1719*AC1722)</f>
        <v>0</v>
      </c>
      <c r="AJ1719" s="2">
        <f t="shared" ref="AJ1719" si="16435">X1719*AE1719+Z1719*AE1722-Y1719*AF1719-AA1719*AF1722</f>
        <v>0</v>
      </c>
      <c r="AK1719" s="8">
        <f t="shared" ref="AK1719" si="16436">(X1719*AF1719+Y1719*AE1719+Z1719*AF1722+AA1719*AE1722)</f>
        <v>-3.5099195227328943</v>
      </c>
      <c r="AM1719" s="1">
        <v>1</v>
      </c>
      <c r="AN1719" s="7">
        <v>0</v>
      </c>
      <c r="AO1719" s="2">
        <v>0</v>
      </c>
      <c r="AP1719" s="8">
        <v>0</v>
      </c>
      <c r="AR1719" s="1">
        <f t="shared" ref="AR1719" si="16437">AH1719*AM1719+AJ1719*AM1722-AI1719*AN1719-AK1719*AN1722</f>
        <v>32.551951418223318</v>
      </c>
      <c r="AS1719" s="9">
        <f t="shared" ref="AS1719" si="16438">(AH1719*AN1719+AI1719*AM1719+AJ1719*AN1722+AK1719*AM1722)</f>
        <v>0</v>
      </c>
      <c r="AT1719" s="2">
        <f t="shared" ref="AT1719" si="16439">AH1719*AO1719+AJ1719*AO1722-AI1719*AP1719-AK1719*AP1722</f>
        <v>0</v>
      </c>
      <c r="AU1719" s="8">
        <f t="shared" ref="AU1719" si="16440">(AH1719*AP1719+AI1719*AO1719+AJ1719*AP1722+AK1719*AO1722)</f>
        <v>-3.5099195227328943</v>
      </c>
      <c r="AV1719" s="20"/>
      <c r="AW1719" s="1">
        <v>1</v>
      </c>
      <c r="AX1719" s="9">
        <v>0</v>
      </c>
      <c r="AY1719" s="2">
        <v>0</v>
      </c>
      <c r="AZ1719" s="8">
        <f t="shared" ref="AZ1719:AZ1782" si="16441">IF(0=(1-$AX$9*$AY$9*$B1719^2),10^18,$B1719*$AY$9/(1-$AX$9*$AY$9*$B1719^2))</f>
        <v>-0.30769176778970103</v>
      </c>
      <c r="BB1719" s="1">
        <f t="shared" ref="BB1719" si="16442">AR1719*AW1719+AT1719*AW1722-AS1719*AX1719-AU1719*AX1722</f>
        <v>32.551951418223318</v>
      </c>
      <c r="BC1719" s="9">
        <f t="shared" ref="BC1719" si="16443">(AR1719*AX1719+AS1719*AW1719+AT1719*AX1722+AU1719*AW1722)</f>
        <v>0</v>
      </c>
      <c r="BD1719" s="2">
        <f t="shared" ref="BD1719" si="16444">AR1719*AY1719+AT1719*AY1722-AS1719*AZ1719-AU1719*AZ1722</f>
        <v>0</v>
      </c>
      <c r="BE1719" s="8">
        <f t="shared" ref="BE1719" si="16445">(AR1719*AZ1719+AS1719*AY1719+AT1719*AZ1722+AU1719*AY1722)</f>
        <v>-13.525886999610492</v>
      </c>
      <c r="BG1719" s="1">
        <v>1</v>
      </c>
      <c r="BH1719" s="7">
        <v>0</v>
      </c>
      <c r="BI1719" s="2">
        <v>0</v>
      </c>
      <c r="BJ1719" s="8">
        <v>0</v>
      </c>
      <c r="BK1719" s="20"/>
      <c r="BL1719" s="1">
        <f t="shared" ref="BL1719" si="16446">BB1719*BG1719+BD1719*BG1722-BC1719*BH1719-BE1719*BH1722</f>
        <v>88.185547754061218</v>
      </c>
      <c r="BM1719" s="9">
        <f t="shared" ref="BM1719" si="16447">(BB1719*BH1719+BC1719*BG1719+BD1719*BH1722+BE1719*BG1722)</f>
        <v>0</v>
      </c>
      <c r="BN1719" s="2">
        <f t="shared" ref="BN1719" si="16448">BB1719*BI1719+BD1719*BI1722-BC1719*BJ1719-BE1719*BJ1722</f>
        <v>0</v>
      </c>
      <c r="BO1719" s="8">
        <f t="shared" ref="BO1719" si="16449">(BB1719*BJ1719+BC1719*BI1719+BD1719*BJ1722+BE1719*BI1722)</f>
        <v>-13.525886999610492</v>
      </c>
      <c r="BP1719" s="20"/>
      <c r="BQ1719" s="16">
        <v>1</v>
      </c>
      <c r="BR1719" s="23">
        <v>0</v>
      </c>
      <c r="BS1719" s="14">
        <v>0</v>
      </c>
      <c r="BT1719" s="22">
        <v>0</v>
      </c>
      <c r="BV1719" s="1">
        <f t="shared" ref="BV1719" si="16450">BL1719*BQ1719+BN1719*BQ1722-BM1719*BR1719-BO1719*BR1722</f>
        <v>88.185547754061218</v>
      </c>
      <c r="BW1719" s="9">
        <f t="shared" ref="BW1719" si="16451">(BL1719*BR1719+BM1719*BQ1719+BN1719*BR1722+BO1719*BQ1722)</f>
        <v>-13.525886999610492</v>
      </c>
      <c r="BX1719" s="2">
        <f t="shared" ref="BX1719" si="16452">BL1719*BS1719+BN1719*BS1722-BM1719*BT1719-BO1719*BT1722</f>
        <v>0</v>
      </c>
      <c r="BY1719" s="8">
        <f t="shared" ref="BY1719" si="16453">(BL1719*BT1719+BM1719*BS1719+BN1719*BT1722+BO1719*BS1722)</f>
        <v>-13.525886999610492</v>
      </c>
      <c r="CA1719" s="28">
        <f t="shared" ref="CA1719" si="16454">20*LOG(((1+$BR$9)/$BR$9)/((BV1719+BV1722)^2+(BW1719+BW1722)^2)^0.5)</f>
        <v>-49.372770439790315</v>
      </c>
      <c r="CC1719" s="114">
        <f t="shared" ref="CC1719" si="16455">((BV1719^2+BW1719^2)^0.5)/((BV1722^2+BW1722^2)^0.5)</f>
        <v>0.15340170701058625</v>
      </c>
      <c r="CD1719" s="13"/>
      <c r="CE1719" s="33"/>
      <c r="CF1719" s="33"/>
      <c r="CG1719" s="33"/>
      <c r="CH1719" s="33"/>
    </row>
    <row r="1720" spans="2:86" ht="18.600000000000001" customHeight="1" thickBot="1">
      <c r="D1720" s="3"/>
      <c r="G1720" s="4"/>
      <c r="I1720" s="3"/>
      <c r="L1720" s="4"/>
      <c r="N1720" s="3"/>
      <c r="Q1720" s="4"/>
      <c r="S1720" s="3"/>
      <c r="V1720" s="4"/>
      <c r="X1720" s="3"/>
      <c r="AA1720" s="4"/>
      <c r="AC1720" s="3"/>
      <c r="AF1720" s="4"/>
      <c r="AH1720" s="3"/>
      <c r="AK1720" s="4"/>
      <c r="AM1720" s="3"/>
      <c r="AP1720" s="4"/>
      <c r="AR1720" s="3"/>
      <c r="AU1720" s="4"/>
      <c r="AW1720" s="3"/>
      <c r="AZ1720" s="4"/>
      <c r="BB1720" s="3"/>
      <c r="BE1720" s="4"/>
      <c r="BG1720" s="3"/>
      <c r="BJ1720" s="4"/>
      <c r="BL1720" s="3"/>
      <c r="BO1720" s="4"/>
      <c r="BQ1720" s="16"/>
      <c r="BR1720" s="14"/>
      <c r="BS1720" s="14"/>
      <c r="BT1720" s="17"/>
      <c r="BV1720" s="3"/>
      <c r="BY1720" s="4"/>
      <c r="CC1720" s="115"/>
      <c r="CD1720" s="13"/>
      <c r="CE1720" s="33"/>
      <c r="CF1720" s="33"/>
      <c r="CG1720" s="33"/>
      <c r="CH1720" s="33"/>
    </row>
    <row r="1721" spans="2:86" ht="18.600000000000001" customHeight="1" thickBot="1">
      <c r="D1721" s="271" t="s">
        <v>141</v>
      </c>
      <c r="E1721" s="272"/>
      <c r="F1721" s="273" t="s">
        <v>142</v>
      </c>
      <c r="G1721" s="274"/>
      <c r="H1721" s="237"/>
      <c r="I1721" s="271" t="s">
        <v>143</v>
      </c>
      <c r="J1721" s="272"/>
      <c r="K1721" s="273" t="s">
        <v>144</v>
      </c>
      <c r="L1721" s="274"/>
      <c r="N1721" s="262" t="s">
        <v>145</v>
      </c>
      <c r="O1721" s="263"/>
      <c r="P1721" s="264" t="s">
        <v>146</v>
      </c>
      <c r="Q1721" s="265"/>
      <c r="S1721" s="271" t="s">
        <v>147</v>
      </c>
      <c r="T1721" s="272"/>
      <c r="U1721" s="273" t="s">
        <v>148</v>
      </c>
      <c r="V1721" s="274"/>
      <c r="W1721" s="20"/>
      <c r="X1721" s="262" t="s">
        <v>149</v>
      </c>
      <c r="Y1721" s="263"/>
      <c r="Z1721" s="264" t="s">
        <v>150</v>
      </c>
      <c r="AA1721" s="265"/>
      <c r="AB1721" s="20"/>
      <c r="AC1721" s="271" t="s">
        <v>151</v>
      </c>
      <c r="AD1721" s="272"/>
      <c r="AE1721" s="273" t="s">
        <v>152</v>
      </c>
      <c r="AF1721" s="274"/>
      <c r="AG1721" s="20"/>
      <c r="AH1721" s="262" t="s">
        <v>153</v>
      </c>
      <c r="AI1721" s="263"/>
      <c r="AJ1721" s="264" t="s">
        <v>154</v>
      </c>
      <c r="AK1721" s="265"/>
      <c r="AL1721" s="20"/>
      <c r="AM1721" s="271" t="s">
        <v>155</v>
      </c>
      <c r="AN1721" s="272"/>
      <c r="AO1721" s="273" t="s">
        <v>156</v>
      </c>
      <c r="AP1721" s="274"/>
      <c r="AR1721" s="262" t="s">
        <v>157</v>
      </c>
      <c r="AS1721" s="263"/>
      <c r="AT1721" s="264" t="s">
        <v>158</v>
      </c>
      <c r="AU1721" s="265"/>
      <c r="AV1721" s="41"/>
      <c r="AW1721" s="271" t="s">
        <v>159</v>
      </c>
      <c r="AX1721" s="272"/>
      <c r="AY1721" s="273" t="s">
        <v>160</v>
      </c>
      <c r="AZ1721" s="274"/>
      <c r="BA1721" s="20"/>
      <c r="BB1721" s="262" t="s">
        <v>161</v>
      </c>
      <c r="BC1721" s="263"/>
      <c r="BD1721" s="264" t="s">
        <v>162</v>
      </c>
      <c r="BE1721" s="265"/>
      <c r="BF1721" s="41"/>
      <c r="BG1721" s="271" t="s">
        <v>163</v>
      </c>
      <c r="BH1721" s="272"/>
      <c r="BI1721" s="273" t="s">
        <v>164</v>
      </c>
      <c r="BJ1721" s="274"/>
      <c r="BK1721" s="41"/>
      <c r="BL1721" s="262" t="s">
        <v>165</v>
      </c>
      <c r="BM1721" s="263"/>
      <c r="BN1721" s="264" t="s">
        <v>166</v>
      </c>
      <c r="BO1721" s="265"/>
      <c r="BP1721" s="41"/>
      <c r="BQ1721" s="271" t="s">
        <v>167</v>
      </c>
      <c r="BR1721" s="272"/>
      <c r="BS1721" s="273" t="s">
        <v>168</v>
      </c>
      <c r="BT1721" s="274"/>
      <c r="BU1721" s="20"/>
      <c r="BV1721" s="262" t="s">
        <v>169</v>
      </c>
      <c r="BW1721" s="263"/>
      <c r="BX1721" s="264" t="s">
        <v>170</v>
      </c>
      <c r="BY1721" s="265"/>
      <c r="CA1721" s="55" t="s">
        <v>35</v>
      </c>
      <c r="CC1721" s="116" t="s">
        <v>75</v>
      </c>
      <c r="CD1721" s="13"/>
      <c r="CE1721" s="33"/>
      <c r="CF1721" s="33"/>
      <c r="CG1721" s="33"/>
      <c r="CH1721" s="33"/>
    </row>
    <row r="1722" spans="2:86" ht="18.600000000000001" customHeight="1" thickTop="1" thickBot="1">
      <c r="D1722" s="1">
        <v>0</v>
      </c>
      <c r="E1722" s="9">
        <f t="shared" ref="E1722" si="16456">$E$9*$B1719</f>
        <v>5.7898560000000003</v>
      </c>
      <c r="F1722" s="2">
        <v>1</v>
      </c>
      <c r="G1722" s="8">
        <v>0</v>
      </c>
      <c r="I1722" s="1">
        <v>0</v>
      </c>
      <c r="J1722" s="9">
        <v>0</v>
      </c>
      <c r="K1722" s="2">
        <v>1</v>
      </c>
      <c r="L1722" s="8">
        <v>0</v>
      </c>
      <c r="N1722" s="1">
        <f t="shared" ref="N1722" si="16457">D1722*I1719+F1722*I1722-E1722*J1719-G1722*J1722</f>
        <v>0</v>
      </c>
      <c r="O1722" s="9">
        <f t="shared" ref="O1722" si="16458">(D1722*J1719+E1722*I1719+F1722*J1722+G1722*I1722)</f>
        <v>5.7898560000000003</v>
      </c>
      <c r="P1722" s="2">
        <f t="shared" ref="P1722" si="16459">D1722*K1719+F1722*K1722-E1722*L1719-G1722*L1722</f>
        <v>8.3863402722104627</v>
      </c>
      <c r="Q1722" s="8">
        <f t="shared" ref="Q1722" si="16460">(D1722*L1719+E1722*K1719+F1722*L1722+G1722*K1722)</f>
        <v>0</v>
      </c>
      <c r="S1722" s="1">
        <v>0</v>
      </c>
      <c r="T1722" s="9">
        <f t="shared" ref="T1722" si="16461">$T$9*$B1719</f>
        <v>7.4355960000000003</v>
      </c>
      <c r="U1722" s="2">
        <v>1</v>
      </c>
      <c r="V1722" s="8">
        <v>0</v>
      </c>
      <c r="X1722" s="1">
        <f t="shared" ref="X1722" si="16462">N1722*S1719+P1722*S1722-O1722*T1719-Q1722*T1722</f>
        <v>0</v>
      </c>
      <c r="Y1722" s="9">
        <f t="shared" ref="Y1722" si="16463">(N1722*T1719+O1722*S1719+P1722*T1722+Q1722*S1722)</f>
        <v>68.147294182687034</v>
      </c>
      <c r="Z1722" s="2">
        <f t="shared" ref="Z1722" si="16464">N1722*U1719+P1722*U1722-O1722*V1719-Q1722*V1722</f>
        <v>8.3863402722104627</v>
      </c>
      <c r="AA1722" s="8">
        <f t="shared" ref="AA1722" si="16465">(N1722*V1719+O1722*U1719+P1722*V1722+Q1722*U1722)</f>
        <v>0</v>
      </c>
      <c r="AB1722" s="20"/>
      <c r="AC1722" s="1">
        <v>0</v>
      </c>
      <c r="AD1722" s="9">
        <v>0</v>
      </c>
      <c r="AE1722" s="2">
        <v>1</v>
      </c>
      <c r="AF1722" s="8">
        <v>0</v>
      </c>
      <c r="AH1722" s="1">
        <f t="shared" ref="AH1722" si="16466">X1722*AC1719+Z1722*AC1722-Y1722*AD1719-AA1722*AD1722</f>
        <v>0</v>
      </c>
      <c r="AI1722" s="9">
        <f t="shared" ref="AI1722" si="16467">(X1722*AD1719+Y1722*AC1719+Z1722*AD1722+AA1722*AC1722)</f>
        <v>68.147294182687034</v>
      </c>
      <c r="AJ1722" s="2">
        <f t="shared" ref="AJ1722" si="16468">X1722*AE1719+Z1722*AE1722-Y1722*AF1719-AA1722*AF1722</f>
        <v>22.906200038067357</v>
      </c>
      <c r="AK1722" s="8">
        <f t="shared" ref="AK1722" si="16469">(X1722*AF1719+Y1722*AE1719+Z1722*AF1722+AA1722*AE1722)</f>
        <v>0</v>
      </c>
      <c r="AM1722" s="1">
        <v>0</v>
      </c>
      <c r="AN1722" s="9">
        <f t="shared" ref="AN1722" si="16470">$AN$9*$B1719</f>
        <v>6.2867759999999997</v>
      </c>
      <c r="AO1722" s="2">
        <v>1</v>
      </c>
      <c r="AP1722" s="8">
        <v>0</v>
      </c>
      <c r="AR1722" s="1">
        <f t="shared" ref="AR1722" si="16471">AH1722*AM1719+AJ1722*AM1722-AI1722*AN1719-AK1722*AN1722</f>
        <v>0</v>
      </c>
      <c r="AS1722" s="9">
        <f t="shared" ref="AS1722" si="16472">(AH1722*AN1719+AI1722*AM1719+AJ1722*AN1722+AK1722*AM1722)</f>
        <v>212.15344283320798</v>
      </c>
      <c r="AT1722" s="2">
        <f t="shared" ref="AT1722" si="16473">AH1722*AO1719+AJ1722*AO1722-AI1722*AP1719-AK1722*AP1722</f>
        <v>22.906200038067357</v>
      </c>
      <c r="AU1722" s="8">
        <f t="shared" ref="AU1722" si="16474">(AH1722*AP1719+AI1722*AO1719+AJ1722*AP1722+AK1722*AO1722)</f>
        <v>0</v>
      </c>
      <c r="AV1722" s="20"/>
      <c r="AW1722" s="1">
        <v>0</v>
      </c>
      <c r="AX1722" s="9">
        <v>0</v>
      </c>
      <c r="AY1722" s="2">
        <v>1</v>
      </c>
      <c r="AZ1722" s="8">
        <v>0</v>
      </c>
      <c r="BB1722" s="1">
        <f t="shared" ref="BB1722" si="16475">AR1722*AW1719+AT1722*AW1722-AS1722*AX1719-AU1722*AX1722</f>
        <v>0</v>
      </c>
      <c r="BC1722" s="9">
        <f t="shared" ref="BC1722" si="16476">(AR1722*AX1719+AS1722*AW1719+AT1722*AX1722+AU1722*AW1722)</f>
        <v>212.15344283320798</v>
      </c>
      <c r="BD1722" s="2">
        <f t="shared" ref="BD1722" si="16477">AR1722*AY1719+AT1722*AY1722-AS1722*AZ1719-AU1722*AZ1722</f>
        <v>88.184067906088401</v>
      </c>
      <c r="BE1722" s="8">
        <f t="shared" ref="BE1722" si="16478">(AR1722*AZ1719+AS1722*AY1719+AT1722*AZ1722+AU1722*AY1722)</f>
        <v>0</v>
      </c>
      <c r="BG1722" s="1">
        <v>0</v>
      </c>
      <c r="BH1722" s="9">
        <f t="shared" ref="BH1722" si="16479">$BH$9*$B1719</f>
        <v>4.1131199999999994</v>
      </c>
      <c r="BI1722" s="2">
        <v>1</v>
      </c>
      <c r="BJ1722" s="8">
        <v>0</v>
      </c>
      <c r="BK1722" s="20"/>
      <c r="BL1722" s="1">
        <f t="shared" ref="BL1722" si="16480">BB1722*BG1719+BD1722*BG1722-BC1722*BH1719-BE1722*BH1722</f>
        <v>0</v>
      </c>
      <c r="BM1722" s="9">
        <f t="shared" ref="BM1722" si="16481">(BB1722*BH1719+BC1722*BG1719+BD1722*BH1722+BE1722*BG1722)</f>
        <v>574.86509621909818</v>
      </c>
      <c r="BN1722" s="2">
        <f t="shared" ref="BN1722" si="16482">BB1722*BI1719+BD1722*BI1722-BC1722*BJ1719-BE1722*BJ1722</f>
        <v>88.184067906088401</v>
      </c>
      <c r="BO1722" s="8">
        <f t="shared" ref="BO1722" si="16483">(BB1722*BJ1719+BC1722*BI1719+BD1722*BJ1722+BE1722*BI1722)</f>
        <v>0</v>
      </c>
      <c r="BP1722" s="20"/>
      <c r="BQ1722" s="18">
        <f t="shared" ref="BQ1722:BQ1785" si="16484">1/$BR$9</f>
        <v>1</v>
      </c>
      <c r="BR1722" s="25">
        <v>0</v>
      </c>
      <c r="BS1722" s="19">
        <v>1</v>
      </c>
      <c r="BT1722" s="24">
        <v>0</v>
      </c>
      <c r="BV1722" s="1">
        <f t="shared" ref="BV1722" si="16485">BL1722*BQ1719+BN1722*BQ1722-BM1722*BR1719-BO1722*BR1722</f>
        <v>88.184067906088401</v>
      </c>
      <c r="BW1722" s="9">
        <f t="shared" ref="BW1722" si="16486">(BL1722*BR1719+BM1722*BQ1719+BN1722*BR1722+BO1722*BQ1722)</f>
        <v>574.86509621909818</v>
      </c>
      <c r="BX1722" s="2">
        <f t="shared" ref="BX1722" si="16487">BL1722*BS1719+BN1722*BS1722-BM1722*BT1719-BO1722*BT1722</f>
        <v>88.184067906088401</v>
      </c>
      <c r="BY1722" s="8">
        <f t="shared" ref="BY1722" si="16488">(BL1722*BT1719+BM1722*BS1719+BN1722*BT1722+BO1722*BS1722)</f>
        <v>0</v>
      </c>
      <c r="CA1722" s="56">
        <f t="shared" ref="CA1722" si="16489">(180/PI())*ATAN(-1*(BW1719+BW1722)/(BV1719+BV1722))</f>
        <v>-72.557575188360673</v>
      </c>
      <c r="CC1722" s="117">
        <f t="shared" ref="CC1722" si="16490">20*LOG(((1-(10^(CA1719/20)^2)*(1-((1-CC1719)/(1+CC1719))^2))^0.5))</f>
        <v>-2.3143947131058192E-5</v>
      </c>
      <c r="CD1722" s="13"/>
      <c r="CE1722" s="33"/>
      <c r="CF1722" s="33"/>
      <c r="CG1722" s="33"/>
      <c r="CH1722" s="33"/>
    </row>
    <row r="1723" spans="2:86" ht="18.600000000000001" customHeight="1"/>
    <row r="1724" spans="2:86" ht="18.600000000000001" customHeight="1" thickBot="1">
      <c r="E1724" s="6" t="s">
        <v>3</v>
      </c>
      <c r="J1724" s="6" t="s">
        <v>5</v>
      </c>
      <c r="O1724" s="6" t="s">
        <v>10</v>
      </c>
      <c r="T1724" s="6" t="s">
        <v>6</v>
      </c>
      <c r="Y1724" s="6" t="s">
        <v>11</v>
      </c>
      <c r="AD1724" s="6" t="s">
        <v>12</v>
      </c>
      <c r="AI1724" s="6" t="s">
        <v>13</v>
      </c>
      <c r="AN1724" s="6" t="s">
        <v>14</v>
      </c>
      <c r="AS1724" s="6" t="s">
        <v>15</v>
      </c>
      <c r="AX1724" s="6" t="s">
        <v>19</v>
      </c>
      <c r="BC1724" s="6" t="s">
        <v>17</v>
      </c>
      <c r="BH1724" s="6" t="s">
        <v>20</v>
      </c>
      <c r="BM1724" s="6" t="s">
        <v>18</v>
      </c>
      <c r="BQ1724" s="26" t="s">
        <v>16</v>
      </c>
      <c r="BR1724" s="26"/>
      <c r="BS1724" s="21"/>
      <c r="BT1724" s="21"/>
      <c r="BU1724" s="21"/>
      <c r="BV1724" s="21"/>
      <c r="BW1724" s="26" t="s">
        <v>21</v>
      </c>
      <c r="BX1724" s="21"/>
      <c r="BY1724" s="21"/>
    </row>
    <row r="1725" spans="2:86" ht="18.600000000000001" customHeight="1" thickBot="1">
      <c r="B1725" s="11"/>
      <c r="D1725" s="266" t="s">
        <v>113</v>
      </c>
      <c r="E1725" s="267"/>
      <c r="F1725" s="268" t="s">
        <v>114</v>
      </c>
      <c r="G1725" s="269"/>
      <c r="H1725" s="237"/>
      <c r="I1725" s="262" t="s">
        <v>0</v>
      </c>
      <c r="J1725" s="263"/>
      <c r="K1725" s="264" t="s">
        <v>1</v>
      </c>
      <c r="L1725" s="265"/>
      <c r="M1725" s="21"/>
      <c r="N1725" s="262" t="s">
        <v>115</v>
      </c>
      <c r="O1725" s="263"/>
      <c r="P1725" s="264" t="s">
        <v>116</v>
      </c>
      <c r="Q1725" s="265"/>
      <c r="R1725" s="21"/>
      <c r="S1725" s="266" t="s">
        <v>117</v>
      </c>
      <c r="T1725" s="267"/>
      <c r="U1725" s="268" t="s">
        <v>118</v>
      </c>
      <c r="V1725" s="269"/>
      <c r="W1725" s="20"/>
      <c r="X1725" s="262" t="s">
        <v>119</v>
      </c>
      <c r="Y1725" s="263"/>
      <c r="Z1725" s="264" t="s">
        <v>120</v>
      </c>
      <c r="AA1725" s="265"/>
      <c r="AB1725" s="20"/>
      <c r="AC1725" s="262" t="s">
        <v>121</v>
      </c>
      <c r="AD1725" s="263"/>
      <c r="AE1725" s="264" t="s">
        <v>7</v>
      </c>
      <c r="AF1725" s="265"/>
      <c r="AG1725" s="20"/>
      <c r="AH1725" s="262" t="s">
        <v>122</v>
      </c>
      <c r="AI1725" s="263"/>
      <c r="AJ1725" s="264" t="s">
        <v>123</v>
      </c>
      <c r="AK1725" s="265"/>
      <c r="AL1725" s="20"/>
      <c r="AM1725" s="266" t="s">
        <v>124</v>
      </c>
      <c r="AN1725" s="267"/>
      <c r="AO1725" s="268" t="s">
        <v>125</v>
      </c>
      <c r="AP1725" s="269"/>
      <c r="AQ1725" s="21"/>
      <c r="AR1725" s="262" t="s">
        <v>126</v>
      </c>
      <c r="AS1725" s="263"/>
      <c r="AT1725" s="264" t="s">
        <v>2</v>
      </c>
      <c r="AU1725" s="265"/>
      <c r="AV1725" s="41"/>
      <c r="AW1725" s="262" t="s">
        <v>127</v>
      </c>
      <c r="AX1725" s="263"/>
      <c r="AY1725" s="264" t="s">
        <v>128</v>
      </c>
      <c r="AZ1725" s="265"/>
      <c r="BA1725" s="20"/>
      <c r="BB1725" s="262" t="s">
        <v>129</v>
      </c>
      <c r="BC1725" s="263"/>
      <c r="BD1725" s="264" t="s">
        <v>130</v>
      </c>
      <c r="BE1725" s="265"/>
      <c r="BF1725" s="41"/>
      <c r="BG1725" s="266" t="s">
        <v>131</v>
      </c>
      <c r="BH1725" s="267"/>
      <c r="BI1725" s="268" t="s">
        <v>132</v>
      </c>
      <c r="BJ1725" s="269"/>
      <c r="BK1725" s="41"/>
      <c r="BL1725" s="262" t="s">
        <v>133</v>
      </c>
      <c r="BM1725" s="263"/>
      <c r="BN1725" s="264" t="s">
        <v>134</v>
      </c>
      <c r="BO1725" s="265"/>
      <c r="BP1725" s="41"/>
      <c r="BQ1725" s="262" t="s">
        <v>135</v>
      </c>
      <c r="BR1725" s="263"/>
      <c r="BS1725" s="264" t="s">
        <v>136</v>
      </c>
      <c r="BT1725" s="265"/>
      <c r="BU1725" s="20"/>
      <c r="BV1725" s="262" t="s">
        <v>137</v>
      </c>
      <c r="BW1725" s="263"/>
      <c r="BX1725" s="264" t="s">
        <v>138</v>
      </c>
      <c r="BY1725" s="265"/>
      <c r="CA1725" s="27" t="s">
        <v>8</v>
      </c>
      <c r="CC1725" s="113" t="s">
        <v>74</v>
      </c>
      <c r="CD1725" s="13"/>
      <c r="CE1725" s="33"/>
      <c r="CF1725" s="33"/>
      <c r="CG1725" s="33"/>
      <c r="CH1725" s="33"/>
    </row>
    <row r="1726" spans="2:86" ht="18.600000000000001" customHeight="1" thickTop="1" thickBot="1">
      <c r="B1726" s="37">
        <v>4.9400000000000004</v>
      </c>
      <c r="D1726" s="1">
        <v>1</v>
      </c>
      <c r="E1726" s="7">
        <v>0</v>
      </c>
      <c r="F1726" s="2">
        <v>0</v>
      </c>
      <c r="G1726" s="8">
        <v>0</v>
      </c>
      <c r="I1726" s="1">
        <v>1</v>
      </c>
      <c r="J1726" s="9">
        <v>0</v>
      </c>
      <c r="K1726" s="2">
        <v>0</v>
      </c>
      <c r="L1726" s="8">
        <f t="shared" ref="L1726:L1789" si="16491">IF(0=(1-$J$9*$K$9*$B1726^2),10^18,$B1726*$K$9/(1-$J$9*$K$9*$B1726^2))</f>
        <v>-1.2683487497348851</v>
      </c>
      <c r="N1726" s="1">
        <f t="shared" ref="N1726" si="16492">D1726*I1726+F1726*I1729-E1726*J1726-G1726*J1729</f>
        <v>1</v>
      </c>
      <c r="O1726" s="9">
        <f t="shared" ref="O1726" si="16493">(D1726*J1726+E1726*I1726+F1726*J1729+G1726*I1729)</f>
        <v>0</v>
      </c>
      <c r="P1726" s="2">
        <f t="shared" ref="P1726" si="16494">D1726*K1726+F1726*K1729-E1726*L1726-G1726*L1729</f>
        <v>0</v>
      </c>
      <c r="Q1726" s="8">
        <f t="shared" ref="Q1726" si="16495">(D1726*L1726+E1726*K1726+F1726*L1729+G1726*K1729)</f>
        <v>-1.2683487497348851</v>
      </c>
      <c r="S1726" s="1">
        <v>1</v>
      </c>
      <c r="T1726" s="7">
        <v>0</v>
      </c>
      <c r="U1726" s="2">
        <v>0</v>
      </c>
      <c r="V1726" s="8">
        <v>0</v>
      </c>
      <c r="X1726" s="1">
        <f t="shared" ref="X1726" si="16496">N1726*S1726+P1726*S1729-O1726*T1726-Q1726*T1729</f>
        <v>10.4692659994432</v>
      </c>
      <c r="Y1726" s="9">
        <f t="shared" ref="Y1726" si="16497">(N1726*T1726+O1726*S1726+P1726*T1729+Q1726*S1729)</f>
        <v>0</v>
      </c>
      <c r="Z1726" s="2">
        <f t="shared" ref="Z1726" si="16498">N1726*U1726+P1726*U1729-O1726*V1726-Q1726*V1729</f>
        <v>0</v>
      </c>
      <c r="AA1726" s="8">
        <f t="shared" ref="AA1726" si="16499">(N1726*V1726+O1726*U1726+P1726*V1729+Q1726*U1729)</f>
        <v>-1.2683487497348851</v>
      </c>
      <c r="AB1726" s="20"/>
      <c r="AC1726" s="1">
        <v>1</v>
      </c>
      <c r="AD1726" s="9">
        <v>0</v>
      </c>
      <c r="AE1726" s="2">
        <v>0</v>
      </c>
      <c r="AF1726" s="8">
        <f t="shared" ref="AF1726:AF1789" si="16500">IF(0=(1-$AE$9*$AD$9*$B1726^2),10^18,$B1726*$AE$9/(1-$AE$9*$AD$9*$B1726^2))</f>
        <v>-0.21210069563639658</v>
      </c>
      <c r="AH1726" s="1">
        <f t="shared" ref="AH1726" si="16501">X1726*AC1726+Z1726*AC1729-Y1726*AD1726-AA1726*AD1729</f>
        <v>10.4692659994432</v>
      </c>
      <c r="AI1726" s="9">
        <f t="shared" ref="AI1726" si="16502">(X1726*AD1726+Y1726*AC1726+Z1726*AD1729+AA1726*AC1729)</f>
        <v>0</v>
      </c>
      <c r="AJ1726" s="2">
        <f t="shared" ref="AJ1726" si="16503">X1726*AE1726+Z1726*AE1729-Y1726*AF1726-AA1726*AF1729</f>
        <v>0</v>
      </c>
      <c r="AK1726" s="8">
        <f t="shared" ref="AK1726" si="16504">(X1726*AF1726+Y1726*AE1726+Z1726*AF1729+AA1726*AE1729)</f>
        <v>-3.4888873510192626</v>
      </c>
      <c r="AM1726" s="1">
        <v>1</v>
      </c>
      <c r="AN1726" s="7">
        <v>0</v>
      </c>
      <c r="AO1726" s="2">
        <v>0</v>
      </c>
      <c r="AP1726" s="8">
        <v>0</v>
      </c>
      <c r="AR1726" s="1">
        <f t="shared" ref="AR1726" si="16505">AH1726*AM1726+AJ1726*AM1729-AI1726*AN1726-AK1726*AN1729</f>
        <v>32.492281269677328</v>
      </c>
      <c r="AS1726" s="9">
        <f t="shared" ref="AS1726" si="16506">(AH1726*AN1726+AI1726*AM1726+AJ1726*AN1729+AK1726*AM1729)</f>
        <v>0</v>
      </c>
      <c r="AT1726" s="2">
        <f t="shared" ref="AT1726" si="16507">AH1726*AO1726+AJ1726*AO1729-AI1726*AP1726-AK1726*AP1729</f>
        <v>0</v>
      </c>
      <c r="AU1726" s="8">
        <f t="shared" ref="AU1726" si="16508">(AH1726*AP1726+AI1726*AO1726+AJ1726*AP1729+AK1726*AO1729)</f>
        <v>-3.4888873510192626</v>
      </c>
      <c r="AV1726" s="20"/>
      <c r="AW1726" s="1">
        <v>1</v>
      </c>
      <c r="AX1726" s="9">
        <v>0</v>
      </c>
      <c r="AY1726" s="2">
        <v>0</v>
      </c>
      <c r="AZ1726" s="8">
        <f t="shared" ref="AZ1726:AZ1789" si="16509">IF(0=(1-$AX$9*$AY$9*$B1726^2),10^18,$B1726*$AY$9/(1-$AX$9*$AY$9*$B1726^2))</f>
        <v>-0.30625300104132813</v>
      </c>
      <c r="BB1726" s="1">
        <f t="shared" ref="BB1726" si="16510">AR1726*AW1726+AT1726*AW1729-AS1726*AX1726-AU1726*AX1729</f>
        <v>32.492281269677328</v>
      </c>
      <c r="BC1726" s="9">
        <f t="shared" ref="BC1726" si="16511">(AR1726*AX1726+AS1726*AW1726+AT1726*AX1729+AU1726*AW1729)</f>
        <v>0</v>
      </c>
      <c r="BD1726" s="2">
        <f t="shared" ref="BD1726" si="16512">AR1726*AY1726+AT1726*AY1729-AS1726*AZ1726-AU1726*AZ1729</f>
        <v>0</v>
      </c>
      <c r="BE1726" s="8">
        <f t="shared" ref="BE1726" si="16513">(AR1726*AZ1726+AS1726*AY1726+AT1726*AZ1729+AU1726*AY1729)</f>
        <v>-13.439746000536879</v>
      </c>
      <c r="BG1726" s="1">
        <v>1</v>
      </c>
      <c r="BH1726" s="7">
        <v>0</v>
      </c>
      <c r="BI1726" s="2">
        <v>0</v>
      </c>
      <c r="BJ1726" s="8">
        <v>0</v>
      </c>
      <c r="BK1726" s="20"/>
      <c r="BL1726" s="1">
        <f t="shared" ref="BL1726" si="16514">BB1726*BG1726+BD1726*BG1729-BC1726*BH1726-BE1726*BH1729</f>
        <v>87.99628189253454</v>
      </c>
      <c r="BM1726" s="9">
        <f t="shared" ref="BM1726" si="16515">(BB1726*BH1726+BC1726*BG1726+BD1726*BH1729+BE1726*BG1729)</f>
        <v>0</v>
      </c>
      <c r="BN1726" s="2">
        <f t="shared" ref="BN1726" si="16516">BB1726*BI1726+BD1726*BI1729-BC1726*BJ1726-BE1726*BJ1729</f>
        <v>0</v>
      </c>
      <c r="BO1726" s="8">
        <f t="shared" ref="BO1726" si="16517">(BB1726*BJ1726+BC1726*BI1726+BD1726*BJ1729+BE1726*BI1729)</f>
        <v>-13.439746000536879</v>
      </c>
      <c r="BP1726" s="20"/>
      <c r="BQ1726" s="16">
        <v>1</v>
      </c>
      <c r="BR1726" s="23">
        <v>0</v>
      </c>
      <c r="BS1726" s="14">
        <v>0</v>
      </c>
      <c r="BT1726" s="22">
        <v>0</v>
      </c>
      <c r="BV1726" s="1">
        <f t="shared" ref="BV1726" si="16518">BL1726*BQ1726+BN1726*BQ1729-BM1726*BR1726-BO1726*BR1729</f>
        <v>87.99628189253454</v>
      </c>
      <c r="BW1726" s="9">
        <f t="shared" ref="BW1726" si="16519">(BL1726*BR1726+BM1726*BQ1726+BN1726*BR1729+BO1726*BQ1729)</f>
        <v>-13.439746000536879</v>
      </c>
      <c r="BX1726" s="2">
        <f t="shared" ref="BX1726" si="16520">BL1726*BS1726+BN1726*BS1729-BM1726*BT1726-BO1726*BT1729</f>
        <v>0</v>
      </c>
      <c r="BY1726" s="8">
        <f t="shared" ref="BY1726" si="16521">(BL1726*BT1726+BM1726*BS1726+BN1726*BT1729+BO1726*BS1729)</f>
        <v>-13.439746000536879</v>
      </c>
      <c r="CA1726" s="28">
        <f t="shared" ref="CA1726" si="16522">20*LOG(((1+$BR$9)/$BR$9)/((BV1726+BV1729)^2+(BW1726+BW1729)^2)^0.5)</f>
        <v>-49.389249361824035</v>
      </c>
      <c r="CC1726" s="114">
        <f t="shared" ref="CC1726" si="16523">((BV1726^2+BW1726^2)^0.5)/((BV1729^2+BW1729^2)^0.5)</f>
        <v>0.15275267820108787</v>
      </c>
      <c r="CD1726" s="13"/>
      <c r="CE1726" s="33"/>
      <c r="CF1726" s="33"/>
      <c r="CG1726" s="33"/>
      <c r="CH1726" s="33"/>
    </row>
    <row r="1727" spans="2:86" ht="18.600000000000001" customHeight="1" thickBot="1">
      <c r="D1727" s="3"/>
      <c r="G1727" s="4"/>
      <c r="I1727" s="3"/>
      <c r="L1727" s="4"/>
      <c r="N1727" s="3"/>
      <c r="Q1727" s="4"/>
      <c r="S1727" s="3"/>
      <c r="V1727" s="4"/>
      <c r="X1727" s="3"/>
      <c r="AA1727" s="4"/>
      <c r="AC1727" s="3"/>
      <c r="AF1727" s="4"/>
      <c r="AH1727" s="3"/>
      <c r="AK1727" s="4"/>
      <c r="AM1727" s="3"/>
      <c r="AP1727" s="4"/>
      <c r="AR1727" s="3"/>
      <c r="AU1727" s="4"/>
      <c r="AW1727" s="3"/>
      <c r="AZ1727" s="4"/>
      <c r="BB1727" s="3"/>
      <c r="BE1727" s="4"/>
      <c r="BG1727" s="3"/>
      <c r="BJ1727" s="4"/>
      <c r="BL1727" s="3"/>
      <c r="BO1727" s="4"/>
      <c r="BQ1727" s="16"/>
      <c r="BR1727" s="14"/>
      <c r="BS1727" s="14"/>
      <c r="BT1727" s="17"/>
      <c r="BV1727" s="3"/>
      <c r="BY1727" s="4"/>
      <c r="CC1727" s="115"/>
      <c r="CD1727" s="13"/>
      <c r="CE1727" s="33"/>
      <c r="CF1727" s="33"/>
      <c r="CG1727" s="33"/>
      <c r="CH1727" s="33"/>
    </row>
    <row r="1728" spans="2:86" ht="18.600000000000001" customHeight="1" thickBot="1">
      <c r="D1728" s="271" t="s">
        <v>141</v>
      </c>
      <c r="E1728" s="272"/>
      <c r="F1728" s="273" t="s">
        <v>142</v>
      </c>
      <c r="G1728" s="274"/>
      <c r="H1728" s="237"/>
      <c r="I1728" s="271" t="s">
        <v>143</v>
      </c>
      <c r="J1728" s="272"/>
      <c r="K1728" s="273" t="s">
        <v>144</v>
      </c>
      <c r="L1728" s="274"/>
      <c r="N1728" s="262" t="s">
        <v>145</v>
      </c>
      <c r="O1728" s="263"/>
      <c r="P1728" s="264" t="s">
        <v>146</v>
      </c>
      <c r="Q1728" s="265"/>
      <c r="S1728" s="271" t="s">
        <v>147</v>
      </c>
      <c r="T1728" s="272"/>
      <c r="U1728" s="273" t="s">
        <v>148</v>
      </c>
      <c r="V1728" s="274"/>
      <c r="W1728" s="20"/>
      <c r="X1728" s="262" t="s">
        <v>149</v>
      </c>
      <c r="Y1728" s="263"/>
      <c r="Z1728" s="264" t="s">
        <v>150</v>
      </c>
      <c r="AA1728" s="265"/>
      <c r="AB1728" s="20"/>
      <c r="AC1728" s="271" t="s">
        <v>151</v>
      </c>
      <c r="AD1728" s="272"/>
      <c r="AE1728" s="273" t="s">
        <v>152</v>
      </c>
      <c r="AF1728" s="274"/>
      <c r="AG1728" s="20"/>
      <c r="AH1728" s="262" t="s">
        <v>153</v>
      </c>
      <c r="AI1728" s="263"/>
      <c r="AJ1728" s="264" t="s">
        <v>154</v>
      </c>
      <c r="AK1728" s="265"/>
      <c r="AL1728" s="20"/>
      <c r="AM1728" s="271" t="s">
        <v>155</v>
      </c>
      <c r="AN1728" s="272"/>
      <c r="AO1728" s="273" t="s">
        <v>156</v>
      </c>
      <c r="AP1728" s="274"/>
      <c r="AR1728" s="262" t="s">
        <v>157</v>
      </c>
      <c r="AS1728" s="263"/>
      <c r="AT1728" s="264" t="s">
        <v>158</v>
      </c>
      <c r="AU1728" s="265"/>
      <c r="AV1728" s="41"/>
      <c r="AW1728" s="271" t="s">
        <v>159</v>
      </c>
      <c r="AX1728" s="272"/>
      <c r="AY1728" s="273" t="s">
        <v>160</v>
      </c>
      <c r="AZ1728" s="274"/>
      <c r="BA1728" s="20"/>
      <c r="BB1728" s="262" t="s">
        <v>161</v>
      </c>
      <c r="BC1728" s="263"/>
      <c r="BD1728" s="264" t="s">
        <v>162</v>
      </c>
      <c r="BE1728" s="265"/>
      <c r="BF1728" s="41"/>
      <c r="BG1728" s="271" t="s">
        <v>163</v>
      </c>
      <c r="BH1728" s="272"/>
      <c r="BI1728" s="273" t="s">
        <v>164</v>
      </c>
      <c r="BJ1728" s="274"/>
      <c r="BK1728" s="41"/>
      <c r="BL1728" s="262" t="s">
        <v>165</v>
      </c>
      <c r="BM1728" s="263"/>
      <c r="BN1728" s="264" t="s">
        <v>166</v>
      </c>
      <c r="BO1728" s="265"/>
      <c r="BP1728" s="41"/>
      <c r="BQ1728" s="271" t="s">
        <v>167</v>
      </c>
      <c r="BR1728" s="272"/>
      <c r="BS1728" s="273" t="s">
        <v>168</v>
      </c>
      <c r="BT1728" s="274"/>
      <c r="BU1728" s="20"/>
      <c r="BV1728" s="262" t="s">
        <v>169</v>
      </c>
      <c r="BW1728" s="263"/>
      <c r="BX1728" s="264" t="s">
        <v>170</v>
      </c>
      <c r="BY1728" s="265"/>
      <c r="CA1728" s="55" t="s">
        <v>35</v>
      </c>
      <c r="CC1728" s="116" t="s">
        <v>75</v>
      </c>
      <c r="CD1728" s="13"/>
      <c r="CE1728" s="33"/>
      <c r="CF1728" s="33"/>
      <c r="CG1728" s="33"/>
      <c r="CH1728" s="33"/>
    </row>
    <row r="1729" spans="2:86" ht="18.600000000000001" customHeight="1" thickTop="1" thickBot="1">
      <c r="D1729" s="1">
        <v>0</v>
      </c>
      <c r="E1729" s="9">
        <f t="shared" ref="E1729" si="16524">$E$9*$B1726</f>
        <v>5.8133920000000012</v>
      </c>
      <c r="F1729" s="2">
        <v>1</v>
      </c>
      <c r="G1729" s="8">
        <v>0</v>
      </c>
      <c r="I1729" s="1">
        <v>0</v>
      </c>
      <c r="J1729" s="9">
        <v>0</v>
      </c>
      <c r="K1729" s="2">
        <v>1</v>
      </c>
      <c r="L1729" s="8">
        <v>0</v>
      </c>
      <c r="N1729" s="1">
        <f t="shared" ref="N1729" si="16525">D1729*I1726+F1729*I1729-E1729*J1726-G1729*J1729</f>
        <v>0</v>
      </c>
      <c r="O1729" s="9">
        <f t="shared" ref="O1729" si="16526">(D1729*J1726+E1729*I1726+F1729*J1729+G1729*I1729)</f>
        <v>5.8133920000000012</v>
      </c>
      <c r="P1729" s="2">
        <f t="shared" ref="P1729" si="16527">D1729*K1726+F1729*K1729-E1729*L1726-G1729*L1729</f>
        <v>8.3734084749187847</v>
      </c>
      <c r="Q1729" s="8">
        <f t="shared" ref="Q1729" si="16528">(D1729*L1726+E1729*K1726+F1729*L1729+G1729*K1729)</f>
        <v>0</v>
      </c>
      <c r="S1729" s="1">
        <v>0</v>
      </c>
      <c r="T1729" s="9">
        <f t="shared" ref="T1729" si="16529">$T$9*$B1726</f>
        <v>7.4658220000000011</v>
      </c>
      <c r="U1729" s="2">
        <v>1</v>
      </c>
      <c r="V1729" s="8">
        <v>0</v>
      </c>
      <c r="X1729" s="1">
        <f t="shared" ref="X1729" si="16530">N1729*S1726+P1729*S1729-O1729*T1726-Q1729*T1729</f>
        <v>0</v>
      </c>
      <c r="Y1729" s="9">
        <f t="shared" ref="Y1729" si="16531">(N1729*T1726+O1729*S1726+P1729*T1729+Q1729*S1729)</f>
        <v>68.327769207035118</v>
      </c>
      <c r="Z1729" s="2">
        <f t="shared" ref="Z1729" si="16532">N1729*U1726+P1729*U1729-O1729*V1726-Q1729*V1729</f>
        <v>8.3734084749187847</v>
      </c>
      <c r="AA1729" s="8">
        <f t="shared" ref="AA1729" si="16533">(N1729*V1726+O1729*U1726+P1729*V1729+Q1729*U1729)</f>
        <v>0</v>
      </c>
      <c r="AB1729" s="20"/>
      <c r="AC1729" s="1">
        <v>0</v>
      </c>
      <c r="AD1729" s="9">
        <v>0</v>
      </c>
      <c r="AE1729" s="2">
        <v>1</v>
      </c>
      <c r="AF1729" s="8">
        <v>0</v>
      </c>
      <c r="AH1729" s="1">
        <f t="shared" ref="AH1729" si="16534">X1729*AC1726+Z1729*AC1729-Y1729*AD1726-AA1729*AD1729</f>
        <v>0</v>
      </c>
      <c r="AI1729" s="9">
        <f t="shared" ref="AI1729" si="16535">(X1729*AD1726+Y1729*AC1726+Z1729*AD1729+AA1729*AC1729)</f>
        <v>68.327769207035118</v>
      </c>
      <c r="AJ1729" s="2">
        <f t="shared" ref="AJ1729" si="16536">X1729*AE1726+Z1729*AE1729-Y1729*AF1726-AA1729*AF1729</f>
        <v>22.865775855014093</v>
      </c>
      <c r="AK1729" s="8">
        <f t="shared" ref="AK1729" si="16537">(X1729*AF1726+Y1729*AE1726+Z1729*AF1729+AA1729*AE1729)</f>
        <v>0</v>
      </c>
      <c r="AM1729" s="1">
        <v>0</v>
      </c>
      <c r="AN1729" s="9">
        <f t="shared" ref="AN1729" si="16538">$AN$9*$B1726</f>
        <v>6.3123320000000005</v>
      </c>
      <c r="AO1729" s="2">
        <v>1</v>
      </c>
      <c r="AP1729" s="8">
        <v>0</v>
      </c>
      <c r="AR1729" s="1">
        <f t="shared" ref="AR1729" si="16539">AH1729*AM1726+AJ1729*AM1729-AI1729*AN1726-AK1729*AN1729</f>
        <v>0</v>
      </c>
      <c r="AS1729" s="9">
        <f t="shared" ref="AS1729" si="16540">(AH1729*AN1726+AI1729*AM1726+AJ1729*AN1729+AK1729*AM1729)</f>
        <v>212.66413784146795</v>
      </c>
      <c r="AT1729" s="2">
        <f t="shared" ref="AT1729" si="16541">AH1729*AO1726+AJ1729*AO1729-AI1729*AP1726-AK1729*AP1729</f>
        <v>22.865775855014093</v>
      </c>
      <c r="AU1729" s="8">
        <f t="shared" ref="AU1729" si="16542">(AH1729*AP1726+AI1729*AO1726+AJ1729*AP1729+AK1729*AO1729)</f>
        <v>0</v>
      </c>
      <c r="AV1729" s="20"/>
      <c r="AW1729" s="1">
        <v>0</v>
      </c>
      <c r="AX1729" s="9">
        <v>0</v>
      </c>
      <c r="AY1729" s="2">
        <v>1</v>
      </c>
      <c r="AZ1729" s="8">
        <v>0</v>
      </c>
      <c r="BB1729" s="1">
        <f t="shared" ref="BB1729" si="16543">AR1729*AW1726+AT1729*AW1729-AS1729*AX1726-AU1729*AX1729</f>
        <v>0</v>
      </c>
      <c r="BC1729" s="9">
        <f t="shared" ref="BC1729" si="16544">(AR1729*AX1726+AS1729*AW1726+AT1729*AX1729+AU1729*AW1729)</f>
        <v>212.66413784146795</v>
      </c>
      <c r="BD1729" s="2">
        <f t="shared" ref="BD1729" si="16545">AR1729*AY1726+AT1729*AY1729-AS1729*AZ1726-AU1729*AZ1729</f>
        <v>87.994806282830325</v>
      </c>
      <c r="BE1729" s="8">
        <f t="shared" ref="BE1729" si="16546">(AR1729*AZ1726+AS1729*AY1726+AT1729*AZ1729+AU1729*AY1729)</f>
        <v>0</v>
      </c>
      <c r="BG1729" s="1">
        <v>0</v>
      </c>
      <c r="BH1729" s="9">
        <f t="shared" ref="BH1729" si="16547">$BH$9*$B1726</f>
        <v>4.1298399999999997</v>
      </c>
      <c r="BI1729" s="2">
        <v>1</v>
      </c>
      <c r="BJ1729" s="8">
        <v>0</v>
      </c>
      <c r="BK1729" s="20"/>
      <c r="BL1729" s="1">
        <f t="shared" ref="BL1729" si="16548">BB1729*BG1726+BD1729*BG1729-BC1729*BH1726-BE1729*BH1729</f>
        <v>0</v>
      </c>
      <c r="BM1729" s="9">
        <f t="shared" ref="BM1729" si="16549">(BB1729*BH1726+BC1729*BG1726+BD1729*BH1729+BE1729*BG1729)</f>
        <v>576.06860862055191</v>
      </c>
      <c r="BN1729" s="2">
        <f t="shared" ref="BN1729" si="16550">BB1729*BI1726+BD1729*BI1729-BC1729*BJ1726-BE1729*BJ1729</f>
        <v>87.994806282830325</v>
      </c>
      <c r="BO1729" s="8">
        <f t="shared" ref="BO1729" si="16551">(BB1729*BJ1726+BC1729*BI1726+BD1729*BJ1729+BE1729*BI1729)</f>
        <v>0</v>
      </c>
      <c r="BP1729" s="20"/>
      <c r="BQ1729" s="18">
        <f t="shared" ref="BQ1729:BQ1792" si="16552">1/$BR$9</f>
        <v>1</v>
      </c>
      <c r="BR1729" s="25">
        <v>0</v>
      </c>
      <c r="BS1729" s="19">
        <v>1</v>
      </c>
      <c r="BT1729" s="24">
        <v>0</v>
      </c>
      <c r="BV1729" s="1">
        <f t="shared" ref="BV1729" si="16553">BL1729*BQ1726+BN1729*BQ1729-BM1729*BR1726-BO1729*BR1729</f>
        <v>87.994806282830325</v>
      </c>
      <c r="BW1729" s="9">
        <f t="shared" ref="BW1729" si="16554">(BL1729*BR1726+BM1729*BQ1726+BN1729*BR1729+BO1729*BQ1729)</f>
        <v>576.06860862055191</v>
      </c>
      <c r="BX1729" s="2">
        <f t="shared" ref="BX1729" si="16555">BL1729*BS1726+BN1729*BS1729-BM1729*BT1726-BO1729*BT1729</f>
        <v>87.994806282830325</v>
      </c>
      <c r="BY1729" s="8">
        <f t="shared" ref="BY1729" si="16556">(BL1729*BT1726+BM1729*BS1726+BN1729*BT1729+BO1729*BS1729)</f>
        <v>0</v>
      </c>
      <c r="CA1729" s="56">
        <f t="shared" ref="CA1729" si="16557">(180/PI())*ATAN(-1*(BW1726+BW1729)/(BV1726+BV1729))</f>
        <v>-72.630244866592022</v>
      </c>
      <c r="CC1729" s="117">
        <f t="shared" ref="CC1729" si="16558">20*LOG(((1-(10^(CA1726/20)^2)*(1-((1-CC1726)/(1+CC1726))^2))^0.5))</f>
        <v>-2.2984606307809984E-5</v>
      </c>
      <c r="CD1729" s="13"/>
      <c r="CE1729" s="33"/>
      <c r="CF1729" s="33"/>
      <c r="CG1729" s="33"/>
      <c r="CH1729" s="33"/>
    </row>
    <row r="1730" spans="2:86" ht="18.600000000000001" customHeight="1"/>
    <row r="1731" spans="2:86" ht="18.600000000000001" customHeight="1" thickBot="1">
      <c r="E1731" s="6" t="s">
        <v>3</v>
      </c>
      <c r="J1731" s="6" t="s">
        <v>5</v>
      </c>
      <c r="O1731" s="6" t="s">
        <v>10</v>
      </c>
      <c r="T1731" s="6" t="s">
        <v>6</v>
      </c>
      <c r="Y1731" s="6" t="s">
        <v>11</v>
      </c>
      <c r="AD1731" s="6" t="s">
        <v>12</v>
      </c>
      <c r="AI1731" s="6" t="s">
        <v>13</v>
      </c>
      <c r="AN1731" s="6" t="s">
        <v>14</v>
      </c>
      <c r="AS1731" s="6" t="s">
        <v>15</v>
      </c>
      <c r="AX1731" s="6" t="s">
        <v>19</v>
      </c>
      <c r="BC1731" s="6" t="s">
        <v>17</v>
      </c>
      <c r="BH1731" s="6" t="s">
        <v>20</v>
      </c>
      <c r="BM1731" s="6" t="s">
        <v>18</v>
      </c>
      <c r="BQ1731" s="26" t="s">
        <v>16</v>
      </c>
      <c r="BR1731" s="26"/>
      <c r="BS1731" s="21"/>
      <c r="BT1731" s="21"/>
      <c r="BU1731" s="21"/>
      <c r="BV1731" s="21"/>
      <c r="BW1731" s="26" t="s">
        <v>21</v>
      </c>
      <c r="BX1731" s="21"/>
      <c r="BY1731" s="21"/>
    </row>
    <row r="1732" spans="2:86" ht="18.600000000000001" customHeight="1" thickBot="1">
      <c r="B1732" s="11"/>
      <c r="D1732" s="266" t="s">
        <v>113</v>
      </c>
      <c r="E1732" s="267"/>
      <c r="F1732" s="268" t="s">
        <v>114</v>
      </c>
      <c r="G1732" s="269"/>
      <c r="H1732" s="237"/>
      <c r="I1732" s="262" t="s">
        <v>0</v>
      </c>
      <c r="J1732" s="263"/>
      <c r="K1732" s="264" t="s">
        <v>1</v>
      </c>
      <c r="L1732" s="265"/>
      <c r="M1732" s="21"/>
      <c r="N1732" s="262" t="s">
        <v>115</v>
      </c>
      <c r="O1732" s="263"/>
      <c r="P1732" s="264" t="s">
        <v>116</v>
      </c>
      <c r="Q1732" s="265"/>
      <c r="R1732" s="21"/>
      <c r="S1732" s="266" t="s">
        <v>117</v>
      </c>
      <c r="T1732" s="267"/>
      <c r="U1732" s="268" t="s">
        <v>118</v>
      </c>
      <c r="V1732" s="269"/>
      <c r="W1732" s="20"/>
      <c r="X1732" s="262" t="s">
        <v>119</v>
      </c>
      <c r="Y1732" s="263"/>
      <c r="Z1732" s="264" t="s">
        <v>120</v>
      </c>
      <c r="AA1732" s="265"/>
      <c r="AB1732" s="20"/>
      <c r="AC1732" s="262" t="s">
        <v>121</v>
      </c>
      <c r="AD1732" s="263"/>
      <c r="AE1732" s="264" t="s">
        <v>7</v>
      </c>
      <c r="AF1732" s="265"/>
      <c r="AG1732" s="20"/>
      <c r="AH1732" s="262" t="s">
        <v>122</v>
      </c>
      <c r="AI1732" s="263"/>
      <c r="AJ1732" s="264" t="s">
        <v>123</v>
      </c>
      <c r="AK1732" s="265"/>
      <c r="AL1732" s="20"/>
      <c r="AM1732" s="266" t="s">
        <v>124</v>
      </c>
      <c r="AN1732" s="267"/>
      <c r="AO1732" s="268" t="s">
        <v>125</v>
      </c>
      <c r="AP1732" s="269"/>
      <c r="AQ1732" s="21"/>
      <c r="AR1732" s="262" t="s">
        <v>126</v>
      </c>
      <c r="AS1732" s="263"/>
      <c r="AT1732" s="264" t="s">
        <v>2</v>
      </c>
      <c r="AU1732" s="265"/>
      <c r="AV1732" s="41"/>
      <c r="AW1732" s="262" t="s">
        <v>127</v>
      </c>
      <c r="AX1732" s="263"/>
      <c r="AY1732" s="264" t="s">
        <v>128</v>
      </c>
      <c r="AZ1732" s="265"/>
      <c r="BA1732" s="20"/>
      <c r="BB1732" s="262" t="s">
        <v>129</v>
      </c>
      <c r="BC1732" s="263"/>
      <c r="BD1732" s="264" t="s">
        <v>130</v>
      </c>
      <c r="BE1732" s="265"/>
      <c r="BF1732" s="41"/>
      <c r="BG1732" s="266" t="s">
        <v>131</v>
      </c>
      <c r="BH1732" s="267"/>
      <c r="BI1732" s="268" t="s">
        <v>132</v>
      </c>
      <c r="BJ1732" s="269"/>
      <c r="BK1732" s="41"/>
      <c r="BL1732" s="262" t="s">
        <v>133</v>
      </c>
      <c r="BM1732" s="263"/>
      <c r="BN1732" s="264" t="s">
        <v>134</v>
      </c>
      <c r="BO1732" s="265"/>
      <c r="BP1732" s="41"/>
      <c r="BQ1732" s="262" t="s">
        <v>135</v>
      </c>
      <c r="BR1732" s="263"/>
      <c r="BS1732" s="264" t="s">
        <v>136</v>
      </c>
      <c r="BT1732" s="265"/>
      <c r="BU1732" s="20"/>
      <c r="BV1732" s="262" t="s">
        <v>137</v>
      </c>
      <c r="BW1732" s="263"/>
      <c r="BX1732" s="264" t="s">
        <v>138</v>
      </c>
      <c r="BY1732" s="265"/>
      <c r="CA1732" s="27" t="s">
        <v>8</v>
      </c>
      <c r="CC1732" s="113" t="s">
        <v>74</v>
      </c>
      <c r="CD1732" s="13"/>
      <c r="CE1732" s="33"/>
      <c r="CF1732" s="33"/>
      <c r="CG1732" s="33"/>
      <c r="CH1732" s="33"/>
    </row>
    <row r="1733" spans="2:86" ht="18.600000000000001" customHeight="1" thickTop="1" thickBot="1">
      <c r="B1733" s="37">
        <v>4.96</v>
      </c>
      <c r="D1733" s="1">
        <v>1</v>
      </c>
      <c r="E1733" s="7">
        <v>0</v>
      </c>
      <c r="F1733" s="2">
        <v>0</v>
      </c>
      <c r="G1733" s="8">
        <v>0</v>
      </c>
      <c r="I1733" s="1">
        <v>1</v>
      </c>
      <c r="J1733" s="9">
        <v>0</v>
      </c>
      <c r="K1733" s="2">
        <v>0</v>
      </c>
      <c r="L1733" s="8">
        <f t="shared" ref="L1733:L1796" si="16559">IF(0=(1-$J$9*$K$9*$B1733^2),10^18,$B1733*$K$9/(1-$J$9*$K$9*$B1733^2))</f>
        <v>-1.2610532771449334</v>
      </c>
      <c r="N1733" s="1">
        <f t="shared" ref="N1733" si="16560">D1733*I1733+F1733*I1736-E1733*J1733-G1733*J1736</f>
        <v>1</v>
      </c>
      <c r="O1733" s="9">
        <f t="shared" ref="O1733" si="16561">(D1733*J1733+E1733*I1733+F1733*J1736+G1733*I1736)</f>
        <v>0</v>
      </c>
      <c r="P1733" s="2">
        <f t="shared" ref="P1733" si="16562">D1733*K1733+F1733*K1736-E1733*L1733-G1733*L1736</f>
        <v>0</v>
      </c>
      <c r="Q1733" s="8">
        <f t="shared" ref="Q1733" si="16563">(D1733*L1733+E1733*K1733+F1733*L1736+G1733*K1736)</f>
        <v>-1.2610532771449334</v>
      </c>
      <c r="S1733" s="1">
        <v>1</v>
      </c>
      <c r="T1733" s="7">
        <v>0</v>
      </c>
      <c r="U1733" s="2">
        <v>0</v>
      </c>
      <c r="V1733" s="8">
        <v>0</v>
      </c>
      <c r="X1733" s="1">
        <f t="shared" ref="X1733" si="16564">N1733*S1733+P1733*S1736-O1733*T1733-Q1733*T1736</f>
        <v>10.452915896035725</v>
      </c>
      <c r="Y1733" s="9">
        <f t="shared" ref="Y1733" si="16565">(N1733*T1733+O1733*S1733+P1733*T1736+Q1733*S1736)</f>
        <v>0</v>
      </c>
      <c r="Z1733" s="2">
        <f t="shared" ref="Z1733" si="16566">N1733*U1733+P1733*U1736-O1733*V1733-Q1733*V1736</f>
        <v>0</v>
      </c>
      <c r="AA1733" s="8">
        <f t="shared" ref="AA1733" si="16567">(N1733*V1733+O1733*U1733+P1733*V1736+Q1733*U1736)</f>
        <v>-1.2610532771449334</v>
      </c>
      <c r="AB1733" s="20"/>
      <c r="AC1733" s="1">
        <v>1</v>
      </c>
      <c r="AD1733" s="9">
        <v>0</v>
      </c>
      <c r="AE1733" s="2">
        <v>0</v>
      </c>
      <c r="AF1733" s="8">
        <f t="shared" ref="AF1733:AF1796" si="16568">IF(0=(1-$AE$9*$AD$9*$B1733^2),10^18,$B1733*$AE$9/(1-$AE$9*$AD$9*$B1733^2))</f>
        <v>-0.21114467456388339</v>
      </c>
      <c r="AH1733" s="1">
        <f t="shared" ref="AH1733" si="16569">X1733*AC1733+Z1733*AC1736-Y1733*AD1733-AA1733*AD1736</f>
        <v>10.452915896035725</v>
      </c>
      <c r="AI1733" s="9">
        <f t="shared" ref="AI1733" si="16570">(X1733*AD1733+Y1733*AC1733+Z1733*AD1736+AA1733*AC1736)</f>
        <v>0</v>
      </c>
      <c r="AJ1733" s="2">
        <f t="shared" ref="AJ1733" si="16571">X1733*AE1733+Z1733*AE1736-Y1733*AF1733-AA1733*AF1736</f>
        <v>0</v>
      </c>
      <c r="AK1733" s="8">
        <f t="shared" ref="AK1733" si="16572">(X1733*AF1733+Y1733*AE1733+Z1733*AF1736+AA1733*AE1736)</f>
        <v>-3.4681308022570398</v>
      </c>
      <c r="AM1733" s="1">
        <v>1</v>
      </c>
      <c r="AN1733" s="7">
        <v>0</v>
      </c>
      <c r="AO1733" s="2">
        <v>0</v>
      </c>
      <c r="AP1733" s="8">
        <v>0</v>
      </c>
      <c r="AR1733" s="1">
        <f t="shared" ref="AR1733" si="16573">AH1733*AM1733+AJ1733*AM1736-AI1733*AN1733-AK1733*AN1736</f>
        <v>32.433540490090991</v>
      </c>
      <c r="AS1733" s="9">
        <f t="shared" ref="AS1733" si="16574">(AH1733*AN1733+AI1733*AM1733+AJ1733*AN1736+AK1733*AM1736)</f>
        <v>0</v>
      </c>
      <c r="AT1733" s="2">
        <f t="shared" ref="AT1733" si="16575">AH1733*AO1733+AJ1733*AO1736-AI1733*AP1733-AK1733*AP1736</f>
        <v>0</v>
      </c>
      <c r="AU1733" s="8">
        <f t="shared" ref="AU1733" si="16576">(AH1733*AP1733+AI1733*AO1733+AJ1733*AP1736+AK1733*AO1736)</f>
        <v>-3.4681308022570398</v>
      </c>
      <c r="AV1733" s="20"/>
      <c r="AW1733" s="1">
        <v>1</v>
      </c>
      <c r="AX1733" s="9">
        <v>0</v>
      </c>
      <c r="AY1733" s="2">
        <v>0</v>
      </c>
      <c r="AZ1733" s="8">
        <f t="shared" ref="AZ1733:AZ1796" si="16577">IF(0=(1-$AX$9*$AY$9*$B1733^2),10^18,$B1733*$AY$9/(1-$AX$9*$AY$9*$B1733^2))</f>
        <v>-0.30482839617105761</v>
      </c>
      <c r="BB1733" s="1">
        <f t="shared" ref="BB1733" si="16578">AR1733*AW1733+AT1733*AW1736-AS1733*AX1733-AU1733*AX1736</f>
        <v>32.433540490090991</v>
      </c>
      <c r="BC1733" s="9">
        <f t="shared" ref="BC1733" si="16579">(AR1733*AX1733+AS1733*AW1733+AT1733*AX1736+AU1733*AW1736)</f>
        <v>0</v>
      </c>
      <c r="BD1733" s="2">
        <f t="shared" ref="BD1733" si="16580">AR1733*AY1733+AT1733*AY1736-AS1733*AZ1733-AU1733*AZ1736</f>
        <v>0</v>
      </c>
      <c r="BE1733" s="8">
        <f t="shared" ref="BE1733" si="16581">(AR1733*AZ1733+AS1733*AY1733+AT1733*AZ1736+AU1733*AY1736)</f>
        <v>-13.354794932000534</v>
      </c>
      <c r="BG1733" s="1">
        <v>1</v>
      </c>
      <c r="BH1733" s="7">
        <v>0</v>
      </c>
      <c r="BI1733" s="2">
        <v>0</v>
      </c>
      <c r="BJ1733" s="8">
        <v>0</v>
      </c>
      <c r="BK1733" s="20"/>
      <c r="BL1733" s="1">
        <f t="shared" ref="BL1733" si="16582">BB1733*BG1733+BD1733*BG1736-BC1733*BH1733-BE1733*BH1736</f>
        <v>87.809998963327132</v>
      </c>
      <c r="BM1733" s="9">
        <f t="shared" ref="BM1733" si="16583">(BB1733*BH1733+BC1733*BG1733+BD1733*BH1736+BE1733*BG1736)</f>
        <v>0</v>
      </c>
      <c r="BN1733" s="2">
        <f t="shared" ref="BN1733" si="16584">BB1733*BI1733+BD1733*BI1736-BC1733*BJ1733-BE1733*BJ1736</f>
        <v>0</v>
      </c>
      <c r="BO1733" s="8">
        <f t="shared" ref="BO1733" si="16585">(BB1733*BJ1733+BC1733*BI1733+BD1733*BJ1736+BE1733*BI1736)</f>
        <v>-13.354794932000534</v>
      </c>
      <c r="BP1733" s="20"/>
      <c r="BQ1733" s="16">
        <v>1</v>
      </c>
      <c r="BR1733" s="23">
        <v>0</v>
      </c>
      <c r="BS1733" s="14">
        <v>0</v>
      </c>
      <c r="BT1733" s="22">
        <v>0</v>
      </c>
      <c r="BV1733" s="1">
        <f t="shared" ref="BV1733" si="16586">BL1733*BQ1733+BN1733*BQ1736-BM1733*BR1733-BO1733*BR1736</f>
        <v>87.809998963327132</v>
      </c>
      <c r="BW1733" s="9">
        <f t="shared" ref="BW1733" si="16587">(BL1733*BR1733+BM1733*BQ1733+BN1733*BR1736+BO1733*BQ1736)</f>
        <v>-13.354794932000534</v>
      </c>
      <c r="BX1733" s="2">
        <f t="shared" ref="BX1733" si="16588">BL1733*BS1733+BN1733*BS1736-BM1733*BT1733-BO1733*BT1736</f>
        <v>0</v>
      </c>
      <c r="BY1733" s="8">
        <f t="shared" ref="BY1733" si="16589">(BL1733*BT1733+BM1733*BS1733+BN1733*BT1736+BO1733*BS1736)</f>
        <v>-13.354794932000534</v>
      </c>
      <c r="CA1733" s="28">
        <f t="shared" ref="CA1733" si="16590">20*LOG(((1+$BR$9)/$BR$9)/((BV1733+BV1736)^2+(BW1733+BW1736)^2)^0.5)</f>
        <v>-49.40584222077247</v>
      </c>
      <c r="CC1733" s="114">
        <f t="shared" ref="CC1733" si="16591">((BV1733^2+BW1733^2)^0.5)/((BV1736^2+BW1736^2)^0.5)</f>
        <v>0.15210923583573102</v>
      </c>
      <c r="CD1733" s="13"/>
      <c r="CE1733" s="33"/>
      <c r="CF1733" s="33"/>
      <c r="CG1733" s="33"/>
      <c r="CH1733" s="33"/>
    </row>
    <row r="1734" spans="2:86" ht="18.600000000000001" customHeight="1" thickBot="1">
      <c r="D1734" s="3"/>
      <c r="G1734" s="4"/>
      <c r="I1734" s="3"/>
      <c r="L1734" s="4"/>
      <c r="N1734" s="3"/>
      <c r="Q1734" s="4"/>
      <c r="S1734" s="3"/>
      <c r="V1734" s="4"/>
      <c r="X1734" s="3"/>
      <c r="AA1734" s="4"/>
      <c r="AC1734" s="3"/>
      <c r="AF1734" s="4"/>
      <c r="AH1734" s="3"/>
      <c r="AK1734" s="4"/>
      <c r="AM1734" s="3"/>
      <c r="AP1734" s="4"/>
      <c r="AR1734" s="3"/>
      <c r="AU1734" s="4"/>
      <c r="AW1734" s="3"/>
      <c r="AZ1734" s="4"/>
      <c r="BB1734" s="3"/>
      <c r="BE1734" s="4"/>
      <c r="BG1734" s="3"/>
      <c r="BJ1734" s="4"/>
      <c r="BL1734" s="3"/>
      <c r="BO1734" s="4"/>
      <c r="BQ1734" s="16"/>
      <c r="BR1734" s="14"/>
      <c r="BS1734" s="14"/>
      <c r="BT1734" s="17"/>
      <c r="BV1734" s="3"/>
      <c r="BY1734" s="4"/>
      <c r="CC1734" s="115"/>
      <c r="CD1734" s="13"/>
      <c r="CE1734" s="33"/>
      <c r="CF1734" s="33"/>
      <c r="CG1734" s="33"/>
      <c r="CH1734" s="33"/>
    </row>
    <row r="1735" spans="2:86" ht="18.600000000000001" customHeight="1" thickBot="1">
      <c r="D1735" s="271" t="s">
        <v>141</v>
      </c>
      <c r="E1735" s="272"/>
      <c r="F1735" s="273" t="s">
        <v>142</v>
      </c>
      <c r="G1735" s="274"/>
      <c r="H1735" s="237"/>
      <c r="I1735" s="271" t="s">
        <v>143</v>
      </c>
      <c r="J1735" s="272"/>
      <c r="K1735" s="273" t="s">
        <v>144</v>
      </c>
      <c r="L1735" s="274"/>
      <c r="N1735" s="262" t="s">
        <v>145</v>
      </c>
      <c r="O1735" s="263"/>
      <c r="P1735" s="264" t="s">
        <v>146</v>
      </c>
      <c r="Q1735" s="265"/>
      <c r="S1735" s="271" t="s">
        <v>147</v>
      </c>
      <c r="T1735" s="272"/>
      <c r="U1735" s="273" t="s">
        <v>148</v>
      </c>
      <c r="V1735" s="274"/>
      <c r="W1735" s="20"/>
      <c r="X1735" s="262" t="s">
        <v>149</v>
      </c>
      <c r="Y1735" s="263"/>
      <c r="Z1735" s="264" t="s">
        <v>150</v>
      </c>
      <c r="AA1735" s="265"/>
      <c r="AB1735" s="20"/>
      <c r="AC1735" s="271" t="s">
        <v>151</v>
      </c>
      <c r="AD1735" s="272"/>
      <c r="AE1735" s="273" t="s">
        <v>152</v>
      </c>
      <c r="AF1735" s="274"/>
      <c r="AG1735" s="20"/>
      <c r="AH1735" s="262" t="s">
        <v>153</v>
      </c>
      <c r="AI1735" s="263"/>
      <c r="AJ1735" s="264" t="s">
        <v>154</v>
      </c>
      <c r="AK1735" s="265"/>
      <c r="AL1735" s="20"/>
      <c r="AM1735" s="271" t="s">
        <v>155</v>
      </c>
      <c r="AN1735" s="272"/>
      <c r="AO1735" s="273" t="s">
        <v>156</v>
      </c>
      <c r="AP1735" s="274"/>
      <c r="AR1735" s="262" t="s">
        <v>157</v>
      </c>
      <c r="AS1735" s="263"/>
      <c r="AT1735" s="264" t="s">
        <v>158</v>
      </c>
      <c r="AU1735" s="265"/>
      <c r="AV1735" s="41"/>
      <c r="AW1735" s="271" t="s">
        <v>159</v>
      </c>
      <c r="AX1735" s="272"/>
      <c r="AY1735" s="273" t="s">
        <v>160</v>
      </c>
      <c r="AZ1735" s="274"/>
      <c r="BA1735" s="20"/>
      <c r="BB1735" s="262" t="s">
        <v>161</v>
      </c>
      <c r="BC1735" s="263"/>
      <c r="BD1735" s="264" t="s">
        <v>162</v>
      </c>
      <c r="BE1735" s="265"/>
      <c r="BF1735" s="41"/>
      <c r="BG1735" s="271" t="s">
        <v>163</v>
      </c>
      <c r="BH1735" s="272"/>
      <c r="BI1735" s="273" t="s">
        <v>164</v>
      </c>
      <c r="BJ1735" s="274"/>
      <c r="BK1735" s="41"/>
      <c r="BL1735" s="262" t="s">
        <v>165</v>
      </c>
      <c r="BM1735" s="263"/>
      <c r="BN1735" s="264" t="s">
        <v>166</v>
      </c>
      <c r="BO1735" s="265"/>
      <c r="BP1735" s="41"/>
      <c r="BQ1735" s="271" t="s">
        <v>167</v>
      </c>
      <c r="BR1735" s="272"/>
      <c r="BS1735" s="273" t="s">
        <v>168</v>
      </c>
      <c r="BT1735" s="274"/>
      <c r="BU1735" s="20"/>
      <c r="BV1735" s="262" t="s">
        <v>169</v>
      </c>
      <c r="BW1735" s="263"/>
      <c r="BX1735" s="264" t="s">
        <v>170</v>
      </c>
      <c r="BY1735" s="265"/>
      <c r="CA1735" s="55" t="s">
        <v>35</v>
      </c>
      <c r="CC1735" s="116" t="s">
        <v>75</v>
      </c>
      <c r="CD1735" s="13"/>
      <c r="CE1735" s="33"/>
      <c r="CF1735" s="33"/>
      <c r="CG1735" s="33"/>
      <c r="CH1735" s="33"/>
    </row>
    <row r="1736" spans="2:86" ht="18.600000000000001" customHeight="1" thickTop="1" thickBot="1">
      <c r="D1736" s="1">
        <v>0</v>
      </c>
      <c r="E1736" s="9">
        <f t="shared" ref="E1736" si="16592">$E$9*$B1733</f>
        <v>5.8369280000000003</v>
      </c>
      <c r="F1736" s="2">
        <v>1</v>
      </c>
      <c r="G1736" s="8">
        <v>0</v>
      </c>
      <c r="I1736" s="1">
        <v>0</v>
      </c>
      <c r="J1736" s="9">
        <v>0</v>
      </c>
      <c r="K1736" s="2">
        <v>1</v>
      </c>
      <c r="L1736" s="8">
        <v>0</v>
      </c>
      <c r="N1736" s="1">
        <f t="shared" ref="N1736" si="16593">D1736*I1733+F1736*I1736-E1736*J1733-G1736*J1736</f>
        <v>0</v>
      </c>
      <c r="O1736" s="9">
        <f t="shared" ref="O1736" si="16594">(D1736*J1733+E1736*I1733+F1736*J1736+G1736*I1736)</f>
        <v>5.8369280000000003</v>
      </c>
      <c r="P1736" s="2">
        <f t="shared" ref="P1736" si="16595">D1736*K1733+F1736*K1736-E1736*L1733-G1736*L1736</f>
        <v>8.3606771828590212</v>
      </c>
      <c r="Q1736" s="8">
        <f t="shared" ref="Q1736" si="16596">(D1736*L1733+E1736*K1733+F1736*L1736+G1736*K1736)</f>
        <v>0</v>
      </c>
      <c r="S1736" s="1">
        <v>0</v>
      </c>
      <c r="T1736" s="9">
        <f t="shared" ref="T1736" si="16597">$T$9*$B1733</f>
        <v>7.496048</v>
      </c>
      <c r="U1736" s="2">
        <v>1</v>
      </c>
      <c r="V1736" s="8">
        <v>0</v>
      </c>
      <c r="X1736" s="1">
        <f t="shared" ref="X1736" si="16598">N1736*S1733+P1736*S1736-O1736*T1733-Q1736*T1736</f>
        <v>0</v>
      </c>
      <c r="Y1736" s="9">
        <f t="shared" ref="Y1736" si="16599">(N1736*T1733+O1736*S1733+P1736*T1736+Q1736*S1736)</f>
        <v>68.508965475216002</v>
      </c>
      <c r="Z1736" s="2">
        <f t="shared" ref="Z1736" si="16600">N1736*U1733+P1736*U1736-O1736*V1733-Q1736*V1736</f>
        <v>8.3606771828590212</v>
      </c>
      <c r="AA1736" s="8">
        <f t="shared" ref="AA1736" si="16601">(N1736*V1733+O1736*U1733+P1736*V1736+Q1736*U1736)</f>
        <v>0</v>
      </c>
      <c r="AB1736" s="20"/>
      <c r="AC1736" s="1">
        <v>0</v>
      </c>
      <c r="AD1736" s="9">
        <v>0</v>
      </c>
      <c r="AE1736" s="2">
        <v>1</v>
      </c>
      <c r="AF1736" s="8">
        <v>0</v>
      </c>
      <c r="AH1736" s="1">
        <f t="shared" ref="AH1736" si="16602">X1736*AC1733+Z1736*AC1736-Y1736*AD1733-AA1736*AD1736</f>
        <v>0</v>
      </c>
      <c r="AI1736" s="9">
        <f t="shared" ref="AI1736" si="16603">(X1736*AD1733+Y1736*AC1733+Z1736*AD1736+AA1736*AC1736)</f>
        <v>68.508965475216002</v>
      </c>
      <c r="AJ1736" s="2">
        <f t="shared" ref="AJ1736" si="16604">X1736*AE1733+Z1736*AE1736-Y1736*AF1733-AA1736*AF1736</f>
        <v>22.825980402831824</v>
      </c>
      <c r="AK1736" s="8">
        <f t="shared" ref="AK1736" si="16605">(X1736*AF1733+Y1736*AE1733+Z1736*AF1736+AA1736*AE1736)</f>
        <v>0</v>
      </c>
      <c r="AM1736" s="1">
        <v>0</v>
      </c>
      <c r="AN1736" s="9">
        <f t="shared" ref="AN1736" si="16606">$AN$9*$B1733</f>
        <v>6.3378880000000004</v>
      </c>
      <c r="AO1736" s="2">
        <v>1</v>
      </c>
      <c r="AP1736" s="8">
        <v>0</v>
      </c>
      <c r="AR1736" s="1">
        <f t="shared" ref="AR1736" si="16607">AH1736*AM1733+AJ1736*AM1736-AI1736*AN1733-AK1736*AN1736</f>
        <v>0</v>
      </c>
      <c r="AS1736" s="9">
        <f t="shared" ref="AS1736" si="16608">(AH1736*AN1733+AI1736*AM1733+AJ1736*AN1736+AK1736*AM1736)</f>
        <v>213.17747275855899</v>
      </c>
      <c r="AT1736" s="2">
        <f t="shared" ref="AT1736" si="16609">AH1736*AO1733+AJ1736*AO1736-AI1736*AP1733-AK1736*AP1736</f>
        <v>22.825980402831824</v>
      </c>
      <c r="AU1736" s="8">
        <f t="shared" ref="AU1736" si="16610">(AH1736*AP1733+AI1736*AO1733+AJ1736*AP1736+AK1736*AO1736)</f>
        <v>0</v>
      </c>
      <c r="AV1736" s="20"/>
      <c r="AW1736" s="1">
        <v>0</v>
      </c>
      <c r="AX1736" s="9">
        <v>0</v>
      </c>
      <c r="AY1736" s="2">
        <v>1</v>
      </c>
      <c r="AZ1736" s="8">
        <v>0</v>
      </c>
      <c r="BB1736" s="1">
        <f t="shared" ref="BB1736" si="16611">AR1736*AW1733+AT1736*AW1736-AS1736*AX1733-AU1736*AX1736</f>
        <v>0</v>
      </c>
      <c r="BC1736" s="9">
        <f t="shared" ref="BC1736" si="16612">(AR1736*AX1733+AS1736*AW1733+AT1736*AX1736+AU1736*AW1736)</f>
        <v>213.17747275855899</v>
      </c>
      <c r="BD1736" s="2">
        <f t="shared" ref="BD1736" si="16613">AR1736*AY1733+AT1736*AY1736-AS1736*AZ1733-AU1736*AZ1736</f>
        <v>87.808527523622701</v>
      </c>
      <c r="BE1736" s="8">
        <f t="shared" ref="BE1736" si="16614">(AR1736*AZ1733+AS1736*AY1733+AT1736*AZ1736+AU1736*AY1736)</f>
        <v>0</v>
      </c>
      <c r="BG1736" s="1">
        <v>0</v>
      </c>
      <c r="BH1736" s="9">
        <f t="shared" ref="BH1736" si="16615">$BH$9*$B1733</f>
        <v>4.14656</v>
      </c>
      <c r="BI1736" s="2">
        <v>1</v>
      </c>
      <c r="BJ1736" s="8">
        <v>0</v>
      </c>
      <c r="BK1736" s="20"/>
      <c r="BL1736" s="1">
        <f t="shared" ref="BL1736" si="16616">BB1736*BG1733+BD1736*BG1736-BC1736*BH1733-BE1736*BH1736</f>
        <v>0</v>
      </c>
      <c r="BM1736" s="9">
        <f t="shared" ref="BM1736" si="16617">(BB1736*BH1733+BC1736*BG1733+BD1736*BH1736+BE1736*BG1736)</f>
        <v>577.28080064691198</v>
      </c>
      <c r="BN1736" s="2">
        <f t="shared" ref="BN1736" si="16618">BB1736*BI1733+BD1736*BI1736-BC1736*BJ1733-BE1736*BJ1736</f>
        <v>87.808527523622701</v>
      </c>
      <c r="BO1736" s="8">
        <f t="shared" ref="BO1736" si="16619">(BB1736*BJ1733+BC1736*BI1733+BD1736*BJ1736+BE1736*BI1736)</f>
        <v>0</v>
      </c>
      <c r="BP1736" s="20"/>
      <c r="BQ1736" s="18">
        <f t="shared" ref="BQ1736:BQ1799" si="16620">1/$BR$9</f>
        <v>1</v>
      </c>
      <c r="BR1736" s="25">
        <v>0</v>
      </c>
      <c r="BS1736" s="19">
        <v>1</v>
      </c>
      <c r="BT1736" s="24">
        <v>0</v>
      </c>
      <c r="BV1736" s="1">
        <f t="shared" ref="BV1736" si="16621">BL1736*BQ1733+BN1736*BQ1736-BM1736*BR1733-BO1736*BR1736</f>
        <v>87.808527523622701</v>
      </c>
      <c r="BW1736" s="9">
        <f t="shared" ref="BW1736" si="16622">(BL1736*BR1733+BM1736*BQ1733+BN1736*BR1736+BO1736*BQ1736)</f>
        <v>577.28080064691198</v>
      </c>
      <c r="BX1736" s="2">
        <f t="shared" ref="BX1736" si="16623">BL1736*BS1733+BN1736*BS1736-BM1736*BT1733-BO1736*BT1736</f>
        <v>87.808527523622701</v>
      </c>
      <c r="BY1736" s="8">
        <f t="shared" ref="BY1736" si="16624">(BL1736*BT1733+BM1736*BS1733+BN1736*BT1736+BO1736*BS1736)</f>
        <v>0</v>
      </c>
      <c r="CA1736" s="56">
        <f t="shared" ref="CA1736" si="16625">(180/PI())*ATAN(-1*(BW1733+BW1736)/(BV1733+BV1736))</f>
        <v>-72.702302950369344</v>
      </c>
      <c r="CC1736" s="117">
        <f t="shared" ref="CC1736" si="16626">20*LOG(((1-(10^(CA1733/20)^2)*(1-((1-CC1733)/(1+CC1733))^2))^0.5))</f>
        <v>-2.2825983032902095E-5</v>
      </c>
      <c r="CD1736" s="13"/>
      <c r="CE1736" s="33"/>
      <c r="CF1736" s="33"/>
      <c r="CG1736" s="33"/>
      <c r="CH1736" s="33"/>
    </row>
    <row r="1737" spans="2:86" ht="18.600000000000001" customHeight="1"/>
    <row r="1738" spans="2:86" ht="18.600000000000001" customHeight="1" thickBot="1">
      <c r="E1738" s="6" t="s">
        <v>3</v>
      </c>
      <c r="J1738" s="6" t="s">
        <v>5</v>
      </c>
      <c r="O1738" s="6" t="s">
        <v>10</v>
      </c>
      <c r="T1738" s="6" t="s">
        <v>6</v>
      </c>
      <c r="Y1738" s="6" t="s">
        <v>11</v>
      </c>
      <c r="AD1738" s="6" t="s">
        <v>12</v>
      </c>
      <c r="AI1738" s="6" t="s">
        <v>13</v>
      </c>
      <c r="AN1738" s="6" t="s">
        <v>14</v>
      </c>
      <c r="AS1738" s="6" t="s">
        <v>15</v>
      </c>
      <c r="AX1738" s="6" t="s">
        <v>19</v>
      </c>
      <c r="BC1738" s="6" t="s">
        <v>17</v>
      </c>
      <c r="BH1738" s="6" t="s">
        <v>20</v>
      </c>
      <c r="BM1738" s="6" t="s">
        <v>18</v>
      </c>
      <c r="BQ1738" s="26" t="s">
        <v>16</v>
      </c>
      <c r="BR1738" s="26"/>
      <c r="BS1738" s="21"/>
      <c r="BT1738" s="21"/>
      <c r="BU1738" s="21"/>
      <c r="BV1738" s="21"/>
      <c r="BW1738" s="26" t="s">
        <v>21</v>
      </c>
      <c r="BX1738" s="21"/>
      <c r="BY1738" s="21"/>
    </row>
    <row r="1739" spans="2:86" ht="18.600000000000001" customHeight="1" thickBot="1">
      <c r="B1739" s="11"/>
      <c r="D1739" s="266" t="s">
        <v>113</v>
      </c>
      <c r="E1739" s="267"/>
      <c r="F1739" s="268" t="s">
        <v>114</v>
      </c>
      <c r="G1739" s="269"/>
      <c r="H1739" s="237"/>
      <c r="I1739" s="262" t="s">
        <v>0</v>
      </c>
      <c r="J1739" s="263"/>
      <c r="K1739" s="264" t="s">
        <v>1</v>
      </c>
      <c r="L1739" s="265"/>
      <c r="M1739" s="21"/>
      <c r="N1739" s="262" t="s">
        <v>115</v>
      </c>
      <c r="O1739" s="263"/>
      <c r="P1739" s="264" t="s">
        <v>116</v>
      </c>
      <c r="Q1739" s="265"/>
      <c r="R1739" s="21"/>
      <c r="S1739" s="266" t="s">
        <v>117</v>
      </c>
      <c r="T1739" s="267"/>
      <c r="U1739" s="268" t="s">
        <v>118</v>
      </c>
      <c r="V1739" s="269"/>
      <c r="W1739" s="20"/>
      <c r="X1739" s="262" t="s">
        <v>119</v>
      </c>
      <c r="Y1739" s="263"/>
      <c r="Z1739" s="264" t="s">
        <v>120</v>
      </c>
      <c r="AA1739" s="265"/>
      <c r="AB1739" s="20"/>
      <c r="AC1739" s="262" t="s">
        <v>121</v>
      </c>
      <c r="AD1739" s="263"/>
      <c r="AE1739" s="264" t="s">
        <v>7</v>
      </c>
      <c r="AF1739" s="265"/>
      <c r="AG1739" s="20"/>
      <c r="AH1739" s="262" t="s">
        <v>122</v>
      </c>
      <c r="AI1739" s="263"/>
      <c r="AJ1739" s="264" t="s">
        <v>123</v>
      </c>
      <c r="AK1739" s="265"/>
      <c r="AL1739" s="20"/>
      <c r="AM1739" s="266" t="s">
        <v>124</v>
      </c>
      <c r="AN1739" s="267"/>
      <c r="AO1739" s="268" t="s">
        <v>125</v>
      </c>
      <c r="AP1739" s="269"/>
      <c r="AQ1739" s="21"/>
      <c r="AR1739" s="262" t="s">
        <v>126</v>
      </c>
      <c r="AS1739" s="263"/>
      <c r="AT1739" s="264" t="s">
        <v>2</v>
      </c>
      <c r="AU1739" s="265"/>
      <c r="AV1739" s="41"/>
      <c r="AW1739" s="262" t="s">
        <v>127</v>
      </c>
      <c r="AX1739" s="263"/>
      <c r="AY1739" s="264" t="s">
        <v>128</v>
      </c>
      <c r="AZ1739" s="265"/>
      <c r="BA1739" s="20"/>
      <c r="BB1739" s="262" t="s">
        <v>129</v>
      </c>
      <c r="BC1739" s="263"/>
      <c r="BD1739" s="264" t="s">
        <v>130</v>
      </c>
      <c r="BE1739" s="265"/>
      <c r="BF1739" s="41"/>
      <c r="BG1739" s="266" t="s">
        <v>131</v>
      </c>
      <c r="BH1739" s="267"/>
      <c r="BI1739" s="268" t="s">
        <v>132</v>
      </c>
      <c r="BJ1739" s="269"/>
      <c r="BK1739" s="41"/>
      <c r="BL1739" s="262" t="s">
        <v>133</v>
      </c>
      <c r="BM1739" s="263"/>
      <c r="BN1739" s="264" t="s">
        <v>134</v>
      </c>
      <c r="BO1739" s="265"/>
      <c r="BP1739" s="41"/>
      <c r="BQ1739" s="262" t="s">
        <v>135</v>
      </c>
      <c r="BR1739" s="263"/>
      <c r="BS1739" s="264" t="s">
        <v>136</v>
      </c>
      <c r="BT1739" s="265"/>
      <c r="BU1739" s="20"/>
      <c r="BV1739" s="262" t="s">
        <v>137</v>
      </c>
      <c r="BW1739" s="263"/>
      <c r="BX1739" s="264" t="s">
        <v>138</v>
      </c>
      <c r="BY1739" s="265"/>
      <c r="CA1739" s="27" t="s">
        <v>8</v>
      </c>
      <c r="CC1739" s="113" t="s">
        <v>74</v>
      </c>
      <c r="CD1739" s="13"/>
      <c r="CE1739" s="33"/>
      <c r="CF1739" s="33"/>
      <c r="CG1739" s="33"/>
      <c r="CH1739" s="33"/>
    </row>
    <row r="1740" spans="2:86" ht="18.600000000000001" customHeight="1" thickTop="1" thickBot="1">
      <c r="B1740" s="37">
        <v>4.9800000000000004</v>
      </c>
      <c r="D1740" s="1">
        <v>1</v>
      </c>
      <c r="E1740" s="7">
        <v>0</v>
      </c>
      <c r="F1740" s="2">
        <v>0</v>
      </c>
      <c r="G1740" s="8">
        <v>0</v>
      </c>
      <c r="I1740" s="1">
        <v>1</v>
      </c>
      <c r="J1740" s="9">
        <v>0</v>
      </c>
      <c r="K1740" s="2">
        <v>0</v>
      </c>
      <c r="L1740" s="8">
        <f t="shared" ref="L1740:L1803" si="16627">IF(0=(1-$J$9*$K$9*$B1740^2),10^18,$B1740*$K$9/(1-$J$9*$K$9*$B1740^2))</f>
        <v>-1.2538498783204599</v>
      </c>
      <c r="N1740" s="1">
        <f t="shared" ref="N1740" si="16628">D1740*I1740+F1740*I1743-E1740*J1740-G1740*J1743</f>
        <v>1</v>
      </c>
      <c r="O1740" s="9">
        <f t="shared" ref="O1740" si="16629">(D1740*J1740+E1740*I1740+F1740*J1743+G1740*I1743)</f>
        <v>0</v>
      </c>
      <c r="P1740" s="2">
        <f t="shared" ref="P1740" si="16630">D1740*K1740+F1740*K1743-E1740*L1740-G1740*L1743</f>
        <v>0</v>
      </c>
      <c r="Q1740" s="8">
        <f t="shared" ref="Q1740" si="16631">(D1740*L1740+E1740*K1740+F1740*L1743+G1740*K1743)</f>
        <v>-1.2538498783204599</v>
      </c>
      <c r="S1740" s="1">
        <v>1</v>
      </c>
      <c r="T1740" s="7">
        <v>0</v>
      </c>
      <c r="U1740" s="2">
        <v>0</v>
      </c>
      <c r="V1740" s="8">
        <v>0</v>
      </c>
      <c r="X1740" s="1">
        <f t="shared" ref="X1740" si="16632">N1740*S1740+P1740*S1743-O1740*T1740-Q1740*T1743</f>
        <v>10.436817739106441</v>
      </c>
      <c r="Y1740" s="9">
        <f t="shared" ref="Y1740" si="16633">(N1740*T1740+O1740*S1740+P1740*T1743+Q1740*S1743)</f>
        <v>0</v>
      </c>
      <c r="Z1740" s="2">
        <f t="shared" ref="Z1740" si="16634">N1740*U1740+P1740*U1743-O1740*V1740-Q1740*V1743</f>
        <v>0</v>
      </c>
      <c r="AA1740" s="8">
        <f t="shared" ref="AA1740" si="16635">(N1740*V1740+O1740*U1740+P1740*V1743+Q1740*U1743)</f>
        <v>-1.2538498783204599</v>
      </c>
      <c r="AB1740" s="20"/>
      <c r="AC1740" s="1">
        <v>1</v>
      </c>
      <c r="AD1740" s="9">
        <v>0</v>
      </c>
      <c r="AE1740" s="2">
        <v>0</v>
      </c>
      <c r="AF1740" s="8">
        <f t="shared" ref="AF1740:AF1803" si="16636">IF(0=(1-$AE$9*$AD$9*$B1740^2),10^18,$B1740*$AE$9/(1-$AE$9*$AD$9*$B1740^2))</f>
        <v>-0.21019763324356358</v>
      </c>
      <c r="AH1740" s="1">
        <f t="shared" ref="AH1740" si="16637">X1740*AC1740+Z1740*AC1743-Y1740*AD1740-AA1740*AD1743</f>
        <v>10.436817739106441</v>
      </c>
      <c r="AI1740" s="9">
        <f t="shared" ref="AI1740" si="16638">(X1740*AD1740+Y1740*AC1740+Z1740*AD1743+AA1740*AC1743)</f>
        <v>0</v>
      </c>
      <c r="AJ1740" s="2">
        <f t="shared" ref="AJ1740" si="16639">X1740*AE1740+Z1740*AE1743-Y1740*AF1740-AA1740*AF1743</f>
        <v>0</v>
      </c>
      <c r="AK1740" s="8">
        <f t="shared" ref="AK1740" si="16640">(X1740*AF1740+Y1740*AE1740+Z1740*AF1743+AA1740*AE1743)</f>
        <v>-3.4476442656750743</v>
      </c>
      <c r="AM1740" s="1">
        <v>1</v>
      </c>
      <c r="AN1740" s="7">
        <v>0</v>
      </c>
      <c r="AO1740" s="2">
        <v>0</v>
      </c>
      <c r="AP1740" s="8">
        <v>0</v>
      </c>
      <c r="AR1740" s="1">
        <f t="shared" ref="AR1740" si="16641">AH1740*AM1740+AJ1740*AM1743-AI1740*AN1740-AK1740*AN1743</f>
        <v>32.375708955650907</v>
      </c>
      <c r="AS1740" s="9">
        <f t="shared" ref="AS1740" si="16642">(AH1740*AN1740+AI1740*AM1740+AJ1740*AN1743+AK1740*AM1743)</f>
        <v>0</v>
      </c>
      <c r="AT1740" s="2">
        <f t="shared" ref="AT1740" si="16643">AH1740*AO1740+AJ1740*AO1743-AI1740*AP1740-AK1740*AP1743</f>
        <v>0</v>
      </c>
      <c r="AU1740" s="8">
        <f t="shared" ref="AU1740" si="16644">(AH1740*AP1740+AI1740*AO1740+AJ1740*AP1743+AK1740*AO1743)</f>
        <v>-3.4476442656750743</v>
      </c>
      <c r="AV1740" s="20"/>
      <c r="AW1740" s="1">
        <v>1</v>
      </c>
      <c r="AX1740" s="9">
        <v>0</v>
      </c>
      <c r="AY1740" s="2">
        <v>0</v>
      </c>
      <c r="AZ1740" s="8">
        <f t="shared" ref="AZ1740:AZ1803" si="16645">IF(0=(1-$AX$9*$AY$9*$B1740^2),10^18,$B1740*$AY$9/(1-$AX$9*$AY$9*$B1740^2))</f>
        <v>-0.30341773654658905</v>
      </c>
      <c r="BB1740" s="1">
        <f t="shared" ref="BB1740" si="16646">AR1740*AW1740+AT1740*AW1743-AS1740*AX1740-AU1740*AX1743</f>
        <v>32.375708955650907</v>
      </c>
      <c r="BC1740" s="9">
        <f t="shared" ref="BC1740" si="16647">(AR1740*AX1740+AS1740*AW1740+AT1740*AX1743+AU1740*AW1743)</f>
        <v>0</v>
      </c>
      <c r="BD1740" s="2">
        <f t="shared" ref="BD1740" si="16648">AR1740*AY1740+AT1740*AY1743-AS1740*AZ1740-AU1740*AZ1743</f>
        <v>0</v>
      </c>
      <c r="BE1740" s="8">
        <f t="shared" ref="BE1740" si="16649">(AR1740*AZ1740+AS1740*AY1740+AT1740*AZ1743+AU1740*AY1743)</f>
        <v>-13.271008596089803</v>
      </c>
      <c r="BG1740" s="1">
        <v>1</v>
      </c>
      <c r="BH1740" s="7">
        <v>0</v>
      </c>
      <c r="BI1740" s="2">
        <v>0</v>
      </c>
      <c r="BJ1740" s="8">
        <v>0</v>
      </c>
      <c r="BK1740" s="20"/>
      <c r="BL1740" s="1">
        <f t="shared" ref="BL1740" si="16650">BB1740*BG1740+BD1740*BG1743-BC1740*BH1740-BE1740*BH1743</f>
        <v>87.626633623579664</v>
      </c>
      <c r="BM1740" s="9">
        <f t="shared" ref="BM1740" si="16651">(BB1740*BH1740+BC1740*BG1740+BD1740*BH1743+BE1740*BG1743)</f>
        <v>0</v>
      </c>
      <c r="BN1740" s="2">
        <f t="shared" ref="BN1740" si="16652">BB1740*BI1740+BD1740*BI1743-BC1740*BJ1740-BE1740*BJ1743</f>
        <v>0</v>
      </c>
      <c r="BO1740" s="8">
        <f t="shared" ref="BO1740" si="16653">(BB1740*BJ1740+BC1740*BI1740+BD1740*BJ1743+BE1740*BI1743)</f>
        <v>-13.271008596089803</v>
      </c>
      <c r="BP1740" s="20"/>
      <c r="BQ1740" s="16">
        <v>1</v>
      </c>
      <c r="BR1740" s="23">
        <v>0</v>
      </c>
      <c r="BS1740" s="14">
        <v>0</v>
      </c>
      <c r="BT1740" s="22">
        <v>0</v>
      </c>
      <c r="BV1740" s="1">
        <f t="shared" ref="BV1740" si="16654">BL1740*BQ1740+BN1740*BQ1743-BM1740*BR1740-BO1740*BR1743</f>
        <v>87.626633623579664</v>
      </c>
      <c r="BW1740" s="9">
        <f t="shared" ref="BW1740" si="16655">(BL1740*BR1740+BM1740*BQ1740+BN1740*BR1743+BO1740*BQ1743)</f>
        <v>-13.271008596089803</v>
      </c>
      <c r="BX1740" s="2">
        <f t="shared" ref="BX1740" si="16656">BL1740*BS1740+BN1740*BS1743-BM1740*BT1740-BO1740*BT1743</f>
        <v>0</v>
      </c>
      <c r="BY1740" s="8">
        <f t="shared" ref="BY1740" si="16657">(BL1740*BT1740+BM1740*BS1740+BN1740*BT1743+BO1740*BS1743)</f>
        <v>-13.271008596089803</v>
      </c>
      <c r="CA1740" s="28">
        <f t="shared" ref="CA1740" si="16658">20*LOG(((1+$BR$9)/$BR$9)/((BV1740+BV1743)^2+(BW1740+BW1743)^2)^0.5)</f>
        <v>-49.422545365587666</v>
      </c>
      <c r="CC1740" s="114">
        <f t="shared" ref="CC1740" si="16659">((BV1740^2+BW1740^2)^0.5)/((BV1743^2+BW1743^2)^0.5)</f>
        <v>0.15147130664865735</v>
      </c>
      <c r="CD1740" s="13"/>
      <c r="CE1740" s="33"/>
      <c r="CF1740" s="33"/>
      <c r="CG1740" s="33"/>
      <c r="CH1740" s="33"/>
    </row>
    <row r="1741" spans="2:86" ht="18.600000000000001" customHeight="1" thickBot="1">
      <c r="D1741" s="3"/>
      <c r="G1741" s="4"/>
      <c r="I1741" s="3"/>
      <c r="L1741" s="4"/>
      <c r="N1741" s="3"/>
      <c r="Q1741" s="4"/>
      <c r="S1741" s="3"/>
      <c r="V1741" s="4"/>
      <c r="X1741" s="3"/>
      <c r="AA1741" s="4"/>
      <c r="AC1741" s="3"/>
      <c r="AF1741" s="4"/>
      <c r="AH1741" s="3"/>
      <c r="AK1741" s="4"/>
      <c r="AM1741" s="3"/>
      <c r="AP1741" s="4"/>
      <c r="AR1741" s="3"/>
      <c r="AU1741" s="4"/>
      <c r="AW1741" s="3"/>
      <c r="AZ1741" s="4"/>
      <c r="BB1741" s="3"/>
      <c r="BE1741" s="4"/>
      <c r="BG1741" s="3"/>
      <c r="BJ1741" s="4"/>
      <c r="BL1741" s="3"/>
      <c r="BO1741" s="4"/>
      <c r="BQ1741" s="16"/>
      <c r="BR1741" s="14"/>
      <c r="BS1741" s="14"/>
      <c r="BT1741" s="17"/>
      <c r="BV1741" s="3"/>
      <c r="BY1741" s="4"/>
      <c r="CC1741" s="115"/>
      <c r="CD1741" s="13"/>
      <c r="CE1741" s="33"/>
      <c r="CF1741" s="33"/>
      <c r="CG1741" s="33"/>
      <c r="CH1741" s="33"/>
    </row>
    <row r="1742" spans="2:86" ht="18.600000000000001" customHeight="1" thickBot="1">
      <c r="D1742" s="271" t="s">
        <v>141</v>
      </c>
      <c r="E1742" s="272"/>
      <c r="F1742" s="273" t="s">
        <v>142</v>
      </c>
      <c r="G1742" s="274"/>
      <c r="H1742" s="237"/>
      <c r="I1742" s="271" t="s">
        <v>143</v>
      </c>
      <c r="J1742" s="272"/>
      <c r="K1742" s="273" t="s">
        <v>144</v>
      </c>
      <c r="L1742" s="274"/>
      <c r="N1742" s="262" t="s">
        <v>145</v>
      </c>
      <c r="O1742" s="263"/>
      <c r="P1742" s="264" t="s">
        <v>146</v>
      </c>
      <c r="Q1742" s="265"/>
      <c r="S1742" s="271" t="s">
        <v>147</v>
      </c>
      <c r="T1742" s="272"/>
      <c r="U1742" s="273" t="s">
        <v>148</v>
      </c>
      <c r="V1742" s="274"/>
      <c r="W1742" s="20"/>
      <c r="X1742" s="262" t="s">
        <v>149</v>
      </c>
      <c r="Y1742" s="263"/>
      <c r="Z1742" s="264" t="s">
        <v>150</v>
      </c>
      <c r="AA1742" s="265"/>
      <c r="AB1742" s="20"/>
      <c r="AC1742" s="271" t="s">
        <v>151</v>
      </c>
      <c r="AD1742" s="272"/>
      <c r="AE1742" s="273" t="s">
        <v>152</v>
      </c>
      <c r="AF1742" s="274"/>
      <c r="AG1742" s="20"/>
      <c r="AH1742" s="262" t="s">
        <v>153</v>
      </c>
      <c r="AI1742" s="263"/>
      <c r="AJ1742" s="264" t="s">
        <v>154</v>
      </c>
      <c r="AK1742" s="265"/>
      <c r="AL1742" s="20"/>
      <c r="AM1742" s="271" t="s">
        <v>155</v>
      </c>
      <c r="AN1742" s="272"/>
      <c r="AO1742" s="273" t="s">
        <v>156</v>
      </c>
      <c r="AP1742" s="274"/>
      <c r="AR1742" s="262" t="s">
        <v>157</v>
      </c>
      <c r="AS1742" s="263"/>
      <c r="AT1742" s="264" t="s">
        <v>158</v>
      </c>
      <c r="AU1742" s="265"/>
      <c r="AV1742" s="41"/>
      <c r="AW1742" s="271" t="s">
        <v>159</v>
      </c>
      <c r="AX1742" s="272"/>
      <c r="AY1742" s="273" t="s">
        <v>160</v>
      </c>
      <c r="AZ1742" s="274"/>
      <c r="BA1742" s="20"/>
      <c r="BB1742" s="262" t="s">
        <v>161</v>
      </c>
      <c r="BC1742" s="263"/>
      <c r="BD1742" s="264" t="s">
        <v>162</v>
      </c>
      <c r="BE1742" s="265"/>
      <c r="BF1742" s="41"/>
      <c r="BG1742" s="271" t="s">
        <v>163</v>
      </c>
      <c r="BH1742" s="272"/>
      <c r="BI1742" s="273" t="s">
        <v>164</v>
      </c>
      <c r="BJ1742" s="274"/>
      <c r="BK1742" s="41"/>
      <c r="BL1742" s="262" t="s">
        <v>165</v>
      </c>
      <c r="BM1742" s="263"/>
      <c r="BN1742" s="264" t="s">
        <v>166</v>
      </c>
      <c r="BO1742" s="265"/>
      <c r="BP1742" s="41"/>
      <c r="BQ1742" s="271" t="s">
        <v>167</v>
      </c>
      <c r="BR1742" s="272"/>
      <c r="BS1742" s="273" t="s">
        <v>168</v>
      </c>
      <c r="BT1742" s="274"/>
      <c r="BU1742" s="20"/>
      <c r="BV1742" s="262" t="s">
        <v>169</v>
      </c>
      <c r="BW1742" s="263"/>
      <c r="BX1742" s="264" t="s">
        <v>170</v>
      </c>
      <c r="BY1742" s="265"/>
      <c r="CA1742" s="55" t="s">
        <v>35</v>
      </c>
      <c r="CC1742" s="116" t="s">
        <v>75</v>
      </c>
      <c r="CD1742" s="13"/>
      <c r="CE1742" s="33"/>
      <c r="CF1742" s="33"/>
      <c r="CG1742" s="33"/>
      <c r="CH1742" s="33"/>
    </row>
    <row r="1743" spans="2:86" ht="18.600000000000001" customHeight="1" thickTop="1" thickBot="1">
      <c r="D1743" s="1">
        <v>0</v>
      </c>
      <c r="E1743" s="9">
        <f t="shared" ref="E1743" si="16660">$E$9*$B1740</f>
        <v>5.8604640000000012</v>
      </c>
      <c r="F1743" s="2">
        <v>1</v>
      </c>
      <c r="G1743" s="8">
        <v>0</v>
      </c>
      <c r="I1743" s="1">
        <v>0</v>
      </c>
      <c r="J1743" s="9">
        <v>0</v>
      </c>
      <c r="K1743" s="2">
        <v>1</v>
      </c>
      <c r="L1743" s="8">
        <v>0</v>
      </c>
      <c r="N1743" s="1">
        <f t="shared" ref="N1743" si="16661">D1743*I1740+F1743*I1743-E1743*J1740-G1743*J1743</f>
        <v>0</v>
      </c>
      <c r="O1743" s="9">
        <f t="shared" ref="O1743" si="16662">(D1743*J1740+E1743*I1740+F1743*J1743+G1743*I1743)</f>
        <v>5.8604640000000012</v>
      </c>
      <c r="P1743" s="2">
        <f t="shared" ref="P1743" si="16663">D1743*K1740+F1743*K1743-E1743*L1740-G1743*L1743</f>
        <v>8.3481420733014371</v>
      </c>
      <c r="Q1743" s="8">
        <f t="shared" ref="Q1743" si="16664">(D1743*L1740+E1743*K1740+F1743*L1743+G1743*K1743)</f>
        <v>0</v>
      </c>
      <c r="S1743" s="1">
        <v>0</v>
      </c>
      <c r="T1743" s="9">
        <f t="shared" ref="T1743" si="16665">$T$9*$B1740</f>
        <v>7.5262740000000008</v>
      </c>
      <c r="U1743" s="2">
        <v>1</v>
      </c>
      <c r="V1743" s="8">
        <v>0</v>
      </c>
      <c r="X1743" s="1">
        <f t="shared" ref="X1743" si="16666">N1743*S1740+P1743*S1743-O1743*T1740-Q1743*T1743</f>
        <v>0</v>
      </c>
      <c r="Y1743" s="9">
        <f t="shared" ref="Y1743" si="16667">(N1743*T1740+O1743*S1740+P1743*T1743+Q1743*S1743)</f>
        <v>68.690868634594707</v>
      </c>
      <c r="Z1743" s="2">
        <f t="shared" ref="Z1743" si="16668">N1743*U1740+P1743*U1743-O1743*V1740-Q1743*V1743</f>
        <v>8.3481420733014371</v>
      </c>
      <c r="AA1743" s="8">
        <f t="shared" ref="AA1743" si="16669">(N1743*V1740+O1743*U1740+P1743*V1743+Q1743*U1743)</f>
        <v>0</v>
      </c>
      <c r="AB1743" s="20"/>
      <c r="AC1743" s="1">
        <v>0</v>
      </c>
      <c r="AD1743" s="9">
        <v>0</v>
      </c>
      <c r="AE1743" s="2">
        <v>1</v>
      </c>
      <c r="AF1743" s="8">
        <v>0</v>
      </c>
      <c r="AH1743" s="1">
        <f t="shared" ref="AH1743" si="16670">X1743*AC1740+Z1743*AC1743-Y1743*AD1740-AA1743*AD1743</f>
        <v>0</v>
      </c>
      <c r="AI1743" s="9">
        <f t="shared" ref="AI1743" si="16671">(X1743*AD1740+Y1743*AC1740+Z1743*AD1743+AA1743*AC1743)</f>
        <v>68.690868634594707</v>
      </c>
      <c r="AJ1743" s="2">
        <f t="shared" ref="AJ1743" si="16672">X1743*AE1740+Z1743*AE1743-Y1743*AF1740-AA1743*AF1743</f>
        <v>22.786800085737781</v>
      </c>
      <c r="AK1743" s="8">
        <f t="shared" ref="AK1743" si="16673">(X1743*AF1740+Y1743*AE1740+Z1743*AF1743+AA1743*AE1743)</f>
        <v>0</v>
      </c>
      <c r="AM1743" s="1">
        <v>0</v>
      </c>
      <c r="AN1743" s="9">
        <f t="shared" ref="AN1743" si="16674">$AN$9*$B1740</f>
        <v>6.3634440000000012</v>
      </c>
      <c r="AO1743" s="2">
        <v>1</v>
      </c>
      <c r="AP1743" s="8">
        <v>0</v>
      </c>
      <c r="AR1743" s="1">
        <f t="shared" ref="AR1743" si="16675">AH1743*AM1740+AJ1743*AM1743-AI1743*AN1740-AK1743*AN1743</f>
        <v>0</v>
      </c>
      <c r="AS1743" s="9">
        <f t="shared" ref="AS1743" si="16676">(AH1743*AN1740+AI1743*AM1740+AJ1743*AN1743+AK1743*AM1743)</f>
        <v>213.69339491938229</v>
      </c>
      <c r="AT1743" s="2">
        <f t="shared" ref="AT1743" si="16677">AH1743*AO1740+AJ1743*AO1743-AI1743*AP1740-AK1743*AP1743</f>
        <v>22.786800085737781</v>
      </c>
      <c r="AU1743" s="8">
        <f t="shared" ref="AU1743" si="16678">(AH1743*AP1740+AI1743*AO1740+AJ1743*AP1743+AK1743*AO1743)</f>
        <v>0</v>
      </c>
      <c r="AV1743" s="20"/>
      <c r="AW1743" s="1">
        <v>0</v>
      </c>
      <c r="AX1743" s="9">
        <v>0</v>
      </c>
      <c r="AY1743" s="2">
        <v>1</v>
      </c>
      <c r="AZ1743" s="8">
        <v>0</v>
      </c>
      <c r="BB1743" s="1">
        <f t="shared" ref="BB1743" si="16679">AR1743*AW1740+AT1743*AW1743-AS1743*AX1740-AU1743*AX1743</f>
        <v>0</v>
      </c>
      <c r="BC1743" s="9">
        <f t="shared" ref="BC1743" si="16680">(AR1743*AX1740+AS1743*AW1740+AT1743*AX1743+AU1743*AW1743)</f>
        <v>213.69339491938229</v>
      </c>
      <c r="BD1743" s="2">
        <f t="shared" ref="BD1743" si="16681">AR1743*AY1740+AT1743*AY1743-AS1743*AZ1740-AU1743*AZ1743</f>
        <v>87.625166287133126</v>
      </c>
      <c r="BE1743" s="8">
        <f t="shared" ref="BE1743" si="16682">(AR1743*AZ1740+AS1743*AY1740+AT1743*AZ1743+AU1743*AY1743)</f>
        <v>0</v>
      </c>
      <c r="BG1743" s="1">
        <v>0</v>
      </c>
      <c r="BH1743" s="9">
        <f t="shared" ref="BH1743" si="16683">$BH$9*$B1740</f>
        <v>4.1632800000000003</v>
      </c>
      <c r="BI1743" s="2">
        <v>1</v>
      </c>
      <c r="BJ1743" s="8">
        <v>0</v>
      </c>
      <c r="BK1743" s="20"/>
      <c r="BL1743" s="1">
        <f t="shared" ref="BL1743" si="16684">BB1743*BG1740+BD1743*BG1743-BC1743*BH1740-BE1743*BH1743</f>
        <v>0</v>
      </c>
      <c r="BM1743" s="9">
        <f t="shared" ref="BM1743" si="16685">(BB1743*BH1740+BC1743*BG1740+BD1743*BH1743+BE1743*BG1743)</f>
        <v>578.50149721927789</v>
      </c>
      <c r="BN1743" s="2">
        <f t="shared" ref="BN1743" si="16686">BB1743*BI1740+BD1743*BI1743-BC1743*BJ1740-BE1743*BJ1743</f>
        <v>87.625166287133126</v>
      </c>
      <c r="BO1743" s="8">
        <f t="shared" ref="BO1743" si="16687">(BB1743*BJ1740+BC1743*BI1740+BD1743*BJ1743+BE1743*BI1743)</f>
        <v>0</v>
      </c>
      <c r="BP1743" s="20"/>
      <c r="BQ1743" s="18">
        <f t="shared" ref="BQ1743:BQ1806" si="16688">1/$BR$9</f>
        <v>1</v>
      </c>
      <c r="BR1743" s="25">
        <v>0</v>
      </c>
      <c r="BS1743" s="19">
        <v>1</v>
      </c>
      <c r="BT1743" s="24">
        <v>0</v>
      </c>
      <c r="BV1743" s="1">
        <f t="shared" ref="BV1743" si="16689">BL1743*BQ1740+BN1743*BQ1743-BM1743*BR1740-BO1743*BR1743</f>
        <v>87.625166287133126</v>
      </c>
      <c r="BW1743" s="9">
        <f t="shared" ref="BW1743" si="16690">(BL1743*BR1740+BM1743*BQ1740+BN1743*BR1743+BO1743*BQ1743)</f>
        <v>578.50149721927789</v>
      </c>
      <c r="BX1743" s="2">
        <f t="shared" ref="BX1743" si="16691">BL1743*BS1740+BN1743*BS1743-BM1743*BT1740-BO1743*BT1743</f>
        <v>87.625166287133126</v>
      </c>
      <c r="BY1743" s="8">
        <f t="shared" ref="BY1743" si="16692">(BL1743*BT1740+BM1743*BS1740+BN1743*BT1743+BO1743*BS1743)</f>
        <v>0</v>
      </c>
      <c r="CA1743" s="56">
        <f t="shared" ref="CA1743" si="16693">(180/PI())*ATAN(-1*(BW1740+BW1743)/(BV1740+BV1743))</f>
        <v>-72.773757234101495</v>
      </c>
      <c r="CC1743" s="117">
        <f t="shared" ref="CC1743" si="16694">20*LOG(((1-(10^(CA1740/20)^2)*(1-((1-CC1740)/(1+CC1740))^2))^0.5))</f>
        <v>-2.2668095345051872E-5</v>
      </c>
      <c r="CD1743" s="13"/>
      <c r="CE1743" s="33"/>
      <c r="CF1743" s="33"/>
      <c r="CG1743" s="33"/>
      <c r="CH1743" s="33"/>
    </row>
    <row r="1744" spans="2:86" ht="18.600000000000001" customHeight="1"/>
    <row r="1745" spans="2:86" ht="18.600000000000001" customHeight="1" thickBot="1">
      <c r="E1745" s="6" t="s">
        <v>3</v>
      </c>
      <c r="J1745" s="6" t="s">
        <v>5</v>
      </c>
      <c r="O1745" s="6" t="s">
        <v>10</v>
      </c>
      <c r="T1745" s="6" t="s">
        <v>6</v>
      </c>
      <c r="Y1745" s="6" t="s">
        <v>11</v>
      </c>
      <c r="AD1745" s="6" t="s">
        <v>12</v>
      </c>
      <c r="AI1745" s="6" t="s">
        <v>13</v>
      </c>
      <c r="AN1745" s="6" t="s">
        <v>14</v>
      </c>
      <c r="AS1745" s="6" t="s">
        <v>15</v>
      </c>
      <c r="AX1745" s="6" t="s">
        <v>19</v>
      </c>
      <c r="BC1745" s="6" t="s">
        <v>17</v>
      </c>
      <c r="BH1745" s="6" t="s">
        <v>20</v>
      </c>
      <c r="BM1745" s="6" t="s">
        <v>18</v>
      </c>
      <c r="BQ1745" s="26" t="s">
        <v>16</v>
      </c>
      <c r="BR1745" s="26"/>
      <c r="BS1745" s="21"/>
      <c r="BT1745" s="21"/>
      <c r="BU1745" s="21"/>
      <c r="BV1745" s="21"/>
      <c r="BW1745" s="26" t="s">
        <v>21</v>
      </c>
      <c r="BX1745" s="21"/>
      <c r="BY1745" s="21"/>
    </row>
    <row r="1746" spans="2:86" ht="18.600000000000001" customHeight="1" thickBot="1">
      <c r="B1746" s="11"/>
      <c r="D1746" s="266" t="s">
        <v>113</v>
      </c>
      <c r="E1746" s="267"/>
      <c r="F1746" s="268" t="s">
        <v>114</v>
      </c>
      <c r="G1746" s="269"/>
      <c r="H1746" s="237"/>
      <c r="I1746" s="262" t="s">
        <v>0</v>
      </c>
      <c r="J1746" s="263"/>
      <c r="K1746" s="264" t="s">
        <v>1</v>
      </c>
      <c r="L1746" s="265"/>
      <c r="M1746" s="21"/>
      <c r="N1746" s="262" t="s">
        <v>115</v>
      </c>
      <c r="O1746" s="263"/>
      <c r="P1746" s="264" t="s">
        <v>116</v>
      </c>
      <c r="Q1746" s="265"/>
      <c r="R1746" s="21"/>
      <c r="S1746" s="266" t="s">
        <v>117</v>
      </c>
      <c r="T1746" s="267"/>
      <c r="U1746" s="268" t="s">
        <v>118</v>
      </c>
      <c r="V1746" s="269"/>
      <c r="W1746" s="20"/>
      <c r="X1746" s="262" t="s">
        <v>119</v>
      </c>
      <c r="Y1746" s="263"/>
      <c r="Z1746" s="264" t="s">
        <v>120</v>
      </c>
      <c r="AA1746" s="265"/>
      <c r="AB1746" s="20"/>
      <c r="AC1746" s="262" t="s">
        <v>121</v>
      </c>
      <c r="AD1746" s="263"/>
      <c r="AE1746" s="264" t="s">
        <v>7</v>
      </c>
      <c r="AF1746" s="265"/>
      <c r="AG1746" s="20"/>
      <c r="AH1746" s="262" t="s">
        <v>122</v>
      </c>
      <c r="AI1746" s="263"/>
      <c r="AJ1746" s="264" t="s">
        <v>123</v>
      </c>
      <c r="AK1746" s="265"/>
      <c r="AL1746" s="20"/>
      <c r="AM1746" s="266" t="s">
        <v>124</v>
      </c>
      <c r="AN1746" s="267"/>
      <c r="AO1746" s="268" t="s">
        <v>125</v>
      </c>
      <c r="AP1746" s="269"/>
      <c r="AQ1746" s="21"/>
      <c r="AR1746" s="262" t="s">
        <v>126</v>
      </c>
      <c r="AS1746" s="263"/>
      <c r="AT1746" s="264" t="s">
        <v>2</v>
      </c>
      <c r="AU1746" s="265"/>
      <c r="AV1746" s="41"/>
      <c r="AW1746" s="262" t="s">
        <v>127</v>
      </c>
      <c r="AX1746" s="263"/>
      <c r="AY1746" s="264" t="s">
        <v>128</v>
      </c>
      <c r="AZ1746" s="265"/>
      <c r="BA1746" s="20"/>
      <c r="BB1746" s="262" t="s">
        <v>129</v>
      </c>
      <c r="BC1746" s="263"/>
      <c r="BD1746" s="264" t="s">
        <v>130</v>
      </c>
      <c r="BE1746" s="265"/>
      <c r="BF1746" s="41"/>
      <c r="BG1746" s="266" t="s">
        <v>131</v>
      </c>
      <c r="BH1746" s="267"/>
      <c r="BI1746" s="268" t="s">
        <v>132</v>
      </c>
      <c r="BJ1746" s="269"/>
      <c r="BK1746" s="41"/>
      <c r="BL1746" s="262" t="s">
        <v>133</v>
      </c>
      <c r="BM1746" s="263"/>
      <c r="BN1746" s="264" t="s">
        <v>134</v>
      </c>
      <c r="BO1746" s="265"/>
      <c r="BP1746" s="41"/>
      <c r="BQ1746" s="262" t="s">
        <v>135</v>
      </c>
      <c r="BR1746" s="263"/>
      <c r="BS1746" s="264" t="s">
        <v>136</v>
      </c>
      <c r="BT1746" s="265"/>
      <c r="BU1746" s="20"/>
      <c r="BV1746" s="262" t="s">
        <v>137</v>
      </c>
      <c r="BW1746" s="263"/>
      <c r="BX1746" s="264" t="s">
        <v>138</v>
      </c>
      <c r="BY1746" s="265"/>
      <c r="CA1746" s="27" t="s">
        <v>8</v>
      </c>
      <c r="CC1746" s="113" t="s">
        <v>74</v>
      </c>
      <c r="CD1746" s="13"/>
      <c r="CE1746" s="33"/>
      <c r="CF1746" s="33"/>
      <c r="CG1746" s="33"/>
      <c r="CH1746" s="33"/>
    </row>
    <row r="1747" spans="2:86" ht="18.600000000000001" customHeight="1" thickTop="1" thickBot="1">
      <c r="B1747" s="37">
        <v>5</v>
      </c>
      <c r="D1747" s="1">
        <v>1</v>
      </c>
      <c r="E1747" s="7">
        <v>0</v>
      </c>
      <c r="F1747" s="2">
        <v>0</v>
      </c>
      <c r="G1747" s="8">
        <v>0</v>
      </c>
      <c r="I1747" s="1">
        <v>1</v>
      </c>
      <c r="J1747" s="9">
        <v>0</v>
      </c>
      <c r="K1747" s="2">
        <v>0</v>
      </c>
      <c r="L1747" s="8">
        <f t="shared" ref="L1747:L1810" si="16695">IF(0=(1-$J$9*$K$9*$B1747^2),10^18,$B1747*$K$9/(1-$J$9*$K$9*$B1747^2))</f>
        <v>-1.2467367341685853</v>
      </c>
      <c r="N1747" s="1">
        <f t="shared" ref="N1747" si="16696">D1747*I1747+F1747*I1750-E1747*J1747-G1747*J1750</f>
        <v>1</v>
      </c>
      <c r="O1747" s="9">
        <f t="shared" ref="O1747" si="16697">(D1747*J1747+E1747*I1747+F1747*J1750+G1747*I1750)</f>
        <v>0</v>
      </c>
      <c r="P1747" s="2">
        <f t="shared" ref="P1747" si="16698">D1747*K1747+F1747*K1750-E1747*L1747-G1747*L1750</f>
        <v>0</v>
      </c>
      <c r="Q1747" s="8">
        <f t="shared" ref="Q1747" si="16699">(D1747*L1747+E1747*K1747+F1747*L1750+G1747*K1750)</f>
        <v>-1.2467367341685853</v>
      </c>
      <c r="S1747" s="1">
        <v>1</v>
      </c>
      <c r="T1747" s="7">
        <v>0</v>
      </c>
      <c r="U1747" s="2">
        <v>0</v>
      </c>
      <c r="V1747" s="8">
        <v>0</v>
      </c>
      <c r="X1747" s="1">
        <f t="shared" ref="X1747" si="16700">N1747*S1747+P1747*S1750-O1747*T1747-Q1747*T1750</f>
        <v>10.420966131744915</v>
      </c>
      <c r="Y1747" s="9">
        <f t="shared" ref="Y1747" si="16701">(N1747*T1747+O1747*S1747+P1747*T1750+Q1747*S1750)</f>
        <v>0</v>
      </c>
      <c r="Z1747" s="2">
        <f t="shared" ref="Z1747" si="16702">N1747*U1747+P1747*U1750-O1747*V1747-Q1747*V1750</f>
        <v>0</v>
      </c>
      <c r="AA1747" s="8">
        <f t="shared" ref="AA1747" si="16703">(N1747*V1747+O1747*U1747+P1747*V1750+Q1747*U1750)</f>
        <v>-1.2467367341685853</v>
      </c>
      <c r="AB1747" s="20"/>
      <c r="AC1747" s="1">
        <v>1</v>
      </c>
      <c r="AD1747" s="9">
        <v>0</v>
      </c>
      <c r="AE1747" s="2">
        <v>0</v>
      </c>
      <c r="AF1747" s="8">
        <f t="shared" ref="AF1747:AF1810" si="16704">IF(0=(1-$AE$9*$AD$9*$B1747^2),10^18,$B1747*$AE$9/(1-$AE$9*$AD$9*$B1747^2))</f>
        <v>-0.20925944124260801</v>
      </c>
      <c r="AH1747" s="1">
        <f t="shared" ref="AH1747" si="16705">X1747*AC1747+Z1747*AC1750-Y1747*AD1747-AA1747*AD1750</f>
        <v>10.420966131744915</v>
      </c>
      <c r="AI1747" s="9">
        <f t="shared" ref="AI1747" si="16706">(X1747*AD1747+Y1747*AC1747+Z1747*AD1750+AA1747*AC1750)</f>
        <v>0</v>
      </c>
      <c r="AJ1747" s="2">
        <f t="shared" ref="AJ1747" si="16707">X1747*AE1747+Z1747*AE1750-Y1747*AF1747-AA1747*AF1750</f>
        <v>0</v>
      </c>
      <c r="AK1747" s="8">
        <f t="shared" ref="AK1747" si="16708">(X1747*AF1747+Y1747*AE1747+Z1747*AF1750+AA1747*AE1750)</f>
        <v>-3.4274222841056683</v>
      </c>
      <c r="AM1747" s="1">
        <v>1</v>
      </c>
      <c r="AN1747" s="7">
        <v>0</v>
      </c>
      <c r="AO1747" s="2">
        <v>0</v>
      </c>
      <c r="AP1747" s="8">
        <v>0</v>
      </c>
      <c r="AR1747" s="1">
        <f t="shared" ref="AR1747" si="16709">AH1747*AM1747+AJ1747*AM1750-AI1747*AN1747-AK1747*AN1750</f>
        <v>32.318767104896033</v>
      </c>
      <c r="AS1747" s="9">
        <f t="shared" ref="AS1747" si="16710">(AH1747*AN1747+AI1747*AM1747+AJ1747*AN1750+AK1747*AM1750)</f>
        <v>0</v>
      </c>
      <c r="AT1747" s="2">
        <f t="shared" ref="AT1747" si="16711">AH1747*AO1747+AJ1747*AO1750-AI1747*AP1747-AK1747*AP1750</f>
        <v>0</v>
      </c>
      <c r="AU1747" s="8">
        <f t="shared" ref="AU1747" si="16712">(AH1747*AP1747+AI1747*AO1747+AJ1747*AP1750+AK1747*AO1750)</f>
        <v>-3.4274222841056683</v>
      </c>
      <c r="AV1747" s="20"/>
      <c r="AW1747" s="1">
        <v>1</v>
      </c>
      <c r="AX1747" s="9">
        <v>0</v>
      </c>
      <c r="AY1747" s="2">
        <v>0</v>
      </c>
      <c r="AZ1747" s="8">
        <f t="shared" ref="AZ1747:AZ1810" si="16713">IF(0=(1-$AX$9*$AY$9*$B1747^2),10^18,$B1747*$AY$9/(1-$AX$9*$AY$9*$B1747^2))</f>
        <v>-0.30202081005130682</v>
      </c>
      <c r="BB1747" s="1">
        <f t="shared" ref="BB1747" si="16714">AR1747*AW1747+AT1747*AW1750-AS1747*AX1747-AU1747*AX1750</f>
        <v>32.318767104896033</v>
      </c>
      <c r="BC1747" s="9">
        <f t="shared" ref="BC1747" si="16715">(AR1747*AX1747+AS1747*AW1747+AT1747*AX1750+AU1747*AW1750)</f>
        <v>0</v>
      </c>
      <c r="BD1747" s="2">
        <f t="shared" ref="BD1747" si="16716">AR1747*AY1747+AT1747*AY1750-AS1747*AZ1747-AU1747*AZ1750</f>
        <v>0</v>
      </c>
      <c r="BE1747" s="8">
        <f t="shared" ref="BE1747" si="16717">(AR1747*AZ1747+AS1747*AY1747+AT1747*AZ1750+AU1747*AY1750)</f>
        <v>-13.188362504985896</v>
      </c>
      <c r="BG1747" s="1">
        <v>1</v>
      </c>
      <c r="BH1747" s="7">
        <v>0</v>
      </c>
      <c r="BI1747" s="2">
        <v>0</v>
      </c>
      <c r="BJ1747" s="8">
        <v>0</v>
      </c>
      <c r="BK1747" s="20"/>
      <c r="BL1747" s="1">
        <f t="shared" ref="BL1747" si="16718">BB1747*BG1747+BD1747*BG1750-BC1747*BH1747-BE1747*BH1750</f>
        <v>87.446122375737076</v>
      </c>
      <c r="BM1747" s="9">
        <f t="shared" ref="BM1747" si="16719">(BB1747*BH1747+BC1747*BG1747+BD1747*BH1750+BE1747*BG1750)</f>
        <v>0</v>
      </c>
      <c r="BN1747" s="2">
        <f t="shared" ref="BN1747" si="16720">BB1747*BI1747+BD1747*BI1750-BC1747*BJ1747-BE1747*BJ1750</f>
        <v>0</v>
      </c>
      <c r="BO1747" s="8">
        <f t="shared" ref="BO1747" si="16721">(BB1747*BJ1747+BC1747*BI1747+BD1747*BJ1750+BE1747*BI1750)</f>
        <v>-13.188362504985896</v>
      </c>
      <c r="BP1747" s="20"/>
      <c r="BQ1747" s="16">
        <v>1</v>
      </c>
      <c r="BR1747" s="23">
        <v>0</v>
      </c>
      <c r="BS1747" s="14">
        <v>0</v>
      </c>
      <c r="BT1747" s="22">
        <v>0</v>
      </c>
      <c r="BV1747" s="1">
        <f t="shared" ref="BV1747" si="16722">BL1747*BQ1747+BN1747*BQ1750-BM1747*BR1747-BO1747*BR1750</f>
        <v>87.446122375737076</v>
      </c>
      <c r="BW1747" s="9">
        <f t="shared" ref="BW1747" si="16723">(BL1747*BR1747+BM1747*BQ1747+BN1747*BR1750+BO1747*BQ1750)</f>
        <v>-13.188362504985896</v>
      </c>
      <c r="BX1747" s="2">
        <f t="shared" ref="BX1747" si="16724">BL1747*BS1747+BN1747*BS1750-BM1747*BT1747-BO1747*BT1750</f>
        <v>0</v>
      </c>
      <c r="BY1747" s="8">
        <f t="shared" ref="BY1747" si="16725">(BL1747*BT1747+BM1747*BS1747+BN1747*BT1750+BO1747*BS1750)</f>
        <v>-13.188362504985896</v>
      </c>
      <c r="CA1747" s="28">
        <f t="shared" ref="CA1747" si="16726">20*LOG(((1+$BR$9)/$BR$9)/((BV1747+BV1750)^2+(BW1747+BW1750)^2)^0.5)</f>
        <v>-49.439355246579368</v>
      </c>
      <c r="CC1747" s="114">
        <f t="shared" ref="CC1747" si="16727">((BV1747^2+BW1747^2)^0.5)/((BV1750^2+BW1750^2)^0.5)</f>
        <v>0.15083881867306656</v>
      </c>
      <c r="CD1747" s="13"/>
      <c r="CE1747" s="33"/>
      <c r="CF1747" s="33"/>
      <c r="CG1747" s="33"/>
      <c r="CH1747" s="33"/>
    </row>
    <row r="1748" spans="2:86" ht="18.600000000000001" customHeight="1" thickBot="1">
      <c r="D1748" s="3"/>
      <c r="G1748" s="4"/>
      <c r="I1748" s="3"/>
      <c r="L1748" s="4"/>
      <c r="N1748" s="3"/>
      <c r="Q1748" s="4"/>
      <c r="S1748" s="3"/>
      <c r="V1748" s="4"/>
      <c r="X1748" s="3"/>
      <c r="AA1748" s="4"/>
      <c r="AC1748" s="3"/>
      <c r="AF1748" s="4"/>
      <c r="AH1748" s="3"/>
      <c r="AK1748" s="4"/>
      <c r="AM1748" s="3"/>
      <c r="AP1748" s="4"/>
      <c r="AR1748" s="3"/>
      <c r="AU1748" s="4"/>
      <c r="AW1748" s="3"/>
      <c r="AZ1748" s="4"/>
      <c r="BB1748" s="3"/>
      <c r="BE1748" s="4"/>
      <c r="BG1748" s="3"/>
      <c r="BJ1748" s="4"/>
      <c r="BL1748" s="3"/>
      <c r="BO1748" s="4"/>
      <c r="BQ1748" s="16"/>
      <c r="BR1748" s="14"/>
      <c r="BS1748" s="14"/>
      <c r="BT1748" s="17"/>
      <c r="BV1748" s="3"/>
      <c r="BY1748" s="4"/>
      <c r="CC1748" s="115"/>
      <c r="CD1748" s="13"/>
      <c r="CE1748" s="33"/>
      <c r="CF1748" s="33"/>
      <c r="CG1748" s="33"/>
      <c r="CH1748" s="33"/>
    </row>
    <row r="1749" spans="2:86" ht="18.600000000000001" customHeight="1" thickBot="1">
      <c r="D1749" s="271" t="s">
        <v>141</v>
      </c>
      <c r="E1749" s="272"/>
      <c r="F1749" s="273" t="s">
        <v>142</v>
      </c>
      <c r="G1749" s="274"/>
      <c r="H1749" s="237"/>
      <c r="I1749" s="271" t="s">
        <v>143</v>
      </c>
      <c r="J1749" s="272"/>
      <c r="K1749" s="273" t="s">
        <v>144</v>
      </c>
      <c r="L1749" s="274"/>
      <c r="N1749" s="262" t="s">
        <v>145</v>
      </c>
      <c r="O1749" s="263"/>
      <c r="P1749" s="264" t="s">
        <v>146</v>
      </c>
      <c r="Q1749" s="265"/>
      <c r="S1749" s="271" t="s">
        <v>147</v>
      </c>
      <c r="T1749" s="272"/>
      <c r="U1749" s="273" t="s">
        <v>148</v>
      </c>
      <c r="V1749" s="274"/>
      <c r="W1749" s="20"/>
      <c r="X1749" s="262" t="s">
        <v>149</v>
      </c>
      <c r="Y1749" s="263"/>
      <c r="Z1749" s="264" t="s">
        <v>150</v>
      </c>
      <c r="AA1749" s="265"/>
      <c r="AB1749" s="20"/>
      <c r="AC1749" s="271" t="s">
        <v>151</v>
      </c>
      <c r="AD1749" s="272"/>
      <c r="AE1749" s="273" t="s">
        <v>152</v>
      </c>
      <c r="AF1749" s="274"/>
      <c r="AG1749" s="20"/>
      <c r="AH1749" s="262" t="s">
        <v>153</v>
      </c>
      <c r="AI1749" s="263"/>
      <c r="AJ1749" s="264" t="s">
        <v>154</v>
      </c>
      <c r="AK1749" s="265"/>
      <c r="AL1749" s="20"/>
      <c r="AM1749" s="271" t="s">
        <v>155</v>
      </c>
      <c r="AN1749" s="272"/>
      <c r="AO1749" s="273" t="s">
        <v>156</v>
      </c>
      <c r="AP1749" s="274"/>
      <c r="AR1749" s="262" t="s">
        <v>157</v>
      </c>
      <c r="AS1749" s="263"/>
      <c r="AT1749" s="264" t="s">
        <v>158</v>
      </c>
      <c r="AU1749" s="265"/>
      <c r="AV1749" s="41"/>
      <c r="AW1749" s="271" t="s">
        <v>159</v>
      </c>
      <c r="AX1749" s="272"/>
      <c r="AY1749" s="273" t="s">
        <v>160</v>
      </c>
      <c r="AZ1749" s="274"/>
      <c r="BA1749" s="20"/>
      <c r="BB1749" s="262" t="s">
        <v>161</v>
      </c>
      <c r="BC1749" s="263"/>
      <c r="BD1749" s="264" t="s">
        <v>162</v>
      </c>
      <c r="BE1749" s="265"/>
      <c r="BF1749" s="41"/>
      <c r="BG1749" s="271" t="s">
        <v>163</v>
      </c>
      <c r="BH1749" s="272"/>
      <c r="BI1749" s="273" t="s">
        <v>164</v>
      </c>
      <c r="BJ1749" s="274"/>
      <c r="BK1749" s="41"/>
      <c r="BL1749" s="262" t="s">
        <v>165</v>
      </c>
      <c r="BM1749" s="263"/>
      <c r="BN1749" s="264" t="s">
        <v>166</v>
      </c>
      <c r="BO1749" s="265"/>
      <c r="BP1749" s="41"/>
      <c r="BQ1749" s="271" t="s">
        <v>167</v>
      </c>
      <c r="BR1749" s="272"/>
      <c r="BS1749" s="273" t="s">
        <v>168</v>
      </c>
      <c r="BT1749" s="274"/>
      <c r="BU1749" s="20"/>
      <c r="BV1749" s="262" t="s">
        <v>169</v>
      </c>
      <c r="BW1749" s="263"/>
      <c r="BX1749" s="264" t="s">
        <v>170</v>
      </c>
      <c r="BY1749" s="265"/>
      <c r="CA1749" s="55" t="s">
        <v>35</v>
      </c>
      <c r="CC1749" s="116" t="s">
        <v>75</v>
      </c>
      <c r="CD1749" s="13"/>
      <c r="CE1749" s="33"/>
      <c r="CF1749" s="33"/>
      <c r="CG1749" s="33"/>
      <c r="CH1749" s="33"/>
    </row>
    <row r="1750" spans="2:86" ht="18.600000000000001" customHeight="1" thickTop="1" thickBot="1">
      <c r="D1750" s="1">
        <v>0</v>
      </c>
      <c r="E1750" s="9">
        <f t="shared" ref="E1750" si="16728">$E$9*$B1747</f>
        <v>5.8840000000000003</v>
      </c>
      <c r="F1750" s="2">
        <v>1</v>
      </c>
      <c r="G1750" s="8">
        <v>0</v>
      </c>
      <c r="I1750" s="1">
        <v>0</v>
      </c>
      <c r="J1750" s="9">
        <v>0</v>
      </c>
      <c r="K1750" s="2">
        <v>1</v>
      </c>
      <c r="L1750" s="8">
        <v>0</v>
      </c>
      <c r="N1750" s="1">
        <f t="shared" ref="N1750" si="16729">D1750*I1747+F1750*I1750-E1750*J1747-G1750*J1750</f>
        <v>0</v>
      </c>
      <c r="O1750" s="9">
        <f t="shared" ref="O1750" si="16730">(D1750*J1747+E1750*I1747+F1750*J1750+G1750*I1750)</f>
        <v>5.8840000000000003</v>
      </c>
      <c r="P1750" s="2">
        <f t="shared" ref="P1750" si="16731">D1750*K1747+F1750*K1750-E1750*L1747-G1750*L1750</f>
        <v>8.3357989438479567</v>
      </c>
      <c r="Q1750" s="8">
        <f t="shared" ref="Q1750" si="16732">(D1750*L1747+E1750*K1747+F1750*L1750+G1750*K1750)</f>
        <v>0</v>
      </c>
      <c r="S1750" s="1">
        <v>0</v>
      </c>
      <c r="T1750" s="9">
        <f t="shared" ref="T1750" si="16733">$T$9*$B1747</f>
        <v>7.5565000000000007</v>
      </c>
      <c r="U1750" s="2">
        <v>1</v>
      </c>
      <c r="V1750" s="8">
        <v>0</v>
      </c>
      <c r="X1750" s="1">
        <f t="shared" ref="X1750" si="16734">N1750*S1747+P1750*S1750-O1750*T1747-Q1750*T1750</f>
        <v>0</v>
      </c>
      <c r="Y1750" s="9">
        <f t="shared" ref="Y1750" si="16735">(N1750*T1747+O1750*S1747+P1750*T1750+Q1750*S1750)</f>
        <v>68.873464719187098</v>
      </c>
      <c r="Z1750" s="2">
        <f t="shared" ref="Z1750" si="16736">N1750*U1747+P1750*U1750-O1750*V1747-Q1750*V1750</f>
        <v>8.3357989438479567</v>
      </c>
      <c r="AA1750" s="8">
        <f t="shared" ref="AA1750" si="16737">(N1750*V1747+O1750*U1747+P1750*V1750+Q1750*U1750)</f>
        <v>0</v>
      </c>
      <c r="AB1750" s="20"/>
      <c r="AC1750" s="1">
        <v>0</v>
      </c>
      <c r="AD1750" s="9">
        <v>0</v>
      </c>
      <c r="AE1750" s="2">
        <v>1</v>
      </c>
      <c r="AF1750" s="8">
        <v>0</v>
      </c>
      <c r="AH1750" s="1">
        <f t="shared" ref="AH1750" si="16738">X1750*AC1747+Z1750*AC1750-Y1750*AD1747-AA1750*AD1750</f>
        <v>0</v>
      </c>
      <c r="AI1750" s="9">
        <f t="shared" ref="AI1750" si="16739">(X1750*AD1747+Y1750*AC1747+Z1750*AD1750+AA1750*AC1750)</f>
        <v>68.873464719187098</v>
      </c>
      <c r="AJ1750" s="2">
        <f t="shared" ref="AJ1750" si="16740">X1750*AE1747+Z1750*AE1750-Y1750*AF1747-AA1750*AF1750</f>
        <v>22.748221687427524</v>
      </c>
      <c r="AK1750" s="8">
        <f t="shared" ref="AK1750" si="16741">(X1750*AF1747+Y1750*AE1747+Z1750*AF1750+AA1750*AE1750)</f>
        <v>0</v>
      </c>
      <c r="AM1750" s="1">
        <v>0</v>
      </c>
      <c r="AN1750" s="9">
        <f t="shared" ref="AN1750" si="16742">$AN$9*$B1747</f>
        <v>6.3890000000000002</v>
      </c>
      <c r="AO1750" s="2">
        <v>1</v>
      </c>
      <c r="AP1750" s="8">
        <v>0</v>
      </c>
      <c r="AR1750" s="1">
        <f t="shared" ref="AR1750" si="16743">AH1750*AM1747+AJ1750*AM1750-AI1750*AN1747-AK1750*AN1750</f>
        <v>0</v>
      </c>
      <c r="AS1750" s="9">
        <f t="shared" ref="AS1750" si="16744">(AH1750*AN1747+AI1750*AM1747+AJ1750*AN1750+AK1750*AM1750)</f>
        <v>214.21185308016155</v>
      </c>
      <c r="AT1750" s="2">
        <f t="shared" ref="AT1750" si="16745">AH1750*AO1747+AJ1750*AO1750-AI1750*AP1747-AK1750*AP1750</f>
        <v>22.748221687427524</v>
      </c>
      <c r="AU1750" s="8">
        <f t="shared" ref="AU1750" si="16746">(AH1750*AP1747+AI1750*AO1747+AJ1750*AP1750+AK1750*AO1750)</f>
        <v>0</v>
      </c>
      <c r="AV1750" s="20"/>
      <c r="AW1750" s="1">
        <v>0</v>
      </c>
      <c r="AX1750" s="9">
        <v>0</v>
      </c>
      <c r="AY1750" s="2">
        <v>1</v>
      </c>
      <c r="AZ1750" s="8">
        <v>0</v>
      </c>
      <c r="BB1750" s="1">
        <f t="shared" ref="BB1750" si="16747">AR1750*AW1747+AT1750*AW1750-AS1750*AX1747-AU1750*AX1750</f>
        <v>0</v>
      </c>
      <c r="BC1750" s="9">
        <f t="shared" ref="BC1750" si="16748">(AR1750*AX1747+AS1750*AW1747+AT1750*AX1750+AU1750*AW1750)</f>
        <v>214.21185308016155</v>
      </c>
      <c r="BD1750" s="2">
        <f t="shared" ref="BD1750" si="16749">AR1750*AY1747+AT1750*AY1750-AS1750*AZ1747-AU1750*AZ1750</f>
        <v>87.44465907728943</v>
      </c>
      <c r="BE1750" s="8">
        <f t="shared" ref="BE1750" si="16750">(AR1750*AZ1747+AS1750*AY1747+AT1750*AZ1750+AU1750*AY1750)</f>
        <v>0</v>
      </c>
      <c r="BG1750" s="1">
        <v>0</v>
      </c>
      <c r="BH1750" s="9">
        <f t="shared" ref="BH1750" si="16751">$BH$9*$B1747</f>
        <v>4.18</v>
      </c>
      <c r="BI1750" s="2">
        <v>1</v>
      </c>
      <c r="BJ1750" s="8">
        <v>0</v>
      </c>
      <c r="BK1750" s="20"/>
      <c r="BL1750" s="1">
        <f t="shared" ref="BL1750" si="16752">BB1750*BG1747+BD1750*BG1750-BC1750*BH1747-BE1750*BH1750</f>
        <v>0</v>
      </c>
      <c r="BM1750" s="9">
        <f t="shared" ref="BM1750" si="16753">(BB1750*BH1747+BC1750*BG1747+BD1750*BH1750+BE1750*BG1750)</f>
        <v>579.73052802323139</v>
      </c>
      <c r="BN1750" s="2">
        <f t="shared" ref="BN1750" si="16754">BB1750*BI1747+BD1750*BI1750-BC1750*BJ1747-BE1750*BJ1750</f>
        <v>87.44465907728943</v>
      </c>
      <c r="BO1750" s="8">
        <f t="shared" ref="BO1750" si="16755">(BB1750*BJ1747+BC1750*BI1747+BD1750*BJ1750+BE1750*BI1750)</f>
        <v>0</v>
      </c>
      <c r="BP1750" s="20"/>
      <c r="BQ1750" s="18">
        <f t="shared" ref="BQ1750:BQ1813" si="16756">1/$BR$9</f>
        <v>1</v>
      </c>
      <c r="BR1750" s="25">
        <v>0</v>
      </c>
      <c r="BS1750" s="19">
        <v>1</v>
      </c>
      <c r="BT1750" s="24">
        <v>0</v>
      </c>
      <c r="BV1750" s="1">
        <f t="shared" ref="BV1750" si="16757">BL1750*BQ1747+BN1750*BQ1750-BM1750*BR1747-BO1750*BR1750</f>
        <v>87.44465907728943</v>
      </c>
      <c r="BW1750" s="9">
        <f t="shared" ref="BW1750" si="16758">(BL1750*BR1747+BM1750*BQ1747+BN1750*BR1750+BO1750*BQ1750)</f>
        <v>579.73052802323139</v>
      </c>
      <c r="BX1750" s="2">
        <f t="shared" ref="BX1750" si="16759">BL1750*BS1747+BN1750*BS1750-BM1750*BT1747-BO1750*BT1750</f>
        <v>87.44465907728943</v>
      </c>
      <c r="BY1750" s="8">
        <f t="shared" ref="BY1750" si="16760">(BL1750*BT1747+BM1750*BS1747+BN1750*BT1750+BO1750*BS1750)</f>
        <v>0</v>
      </c>
      <c r="CA1750" s="56">
        <f t="shared" ref="CA1750" si="16761">(180/PI())*ATAN(-1*(BW1747+BW1750)/(BV1747+BV1750))</f>
        <v>-72.844615378581139</v>
      </c>
      <c r="CC1750" s="117">
        <f t="shared" ref="CC1750" si="16762">20*LOG(((1-(10^(CA1747/20)^2)*(1-((1-CC1747)/(1+CC1747))^2))^0.5))</f>
        <v>-2.2510960239570519E-5</v>
      </c>
      <c r="CD1750" s="13"/>
      <c r="CE1750" s="33"/>
      <c r="CF1750" s="33"/>
      <c r="CG1750" s="33"/>
      <c r="CH1750" s="33"/>
    </row>
    <row r="1751" spans="2:86" ht="18.600000000000001" customHeight="1"/>
    <row r="1752" spans="2:86" ht="18.600000000000001" customHeight="1" thickBot="1">
      <c r="E1752" s="6" t="s">
        <v>3</v>
      </c>
      <c r="J1752" s="6" t="s">
        <v>5</v>
      </c>
      <c r="O1752" s="6" t="s">
        <v>10</v>
      </c>
      <c r="T1752" s="6" t="s">
        <v>6</v>
      </c>
      <c r="Y1752" s="6" t="s">
        <v>11</v>
      </c>
      <c r="AD1752" s="6" t="s">
        <v>12</v>
      </c>
      <c r="AI1752" s="6" t="s">
        <v>13</v>
      </c>
      <c r="AN1752" s="6" t="s">
        <v>14</v>
      </c>
      <c r="AS1752" s="6" t="s">
        <v>15</v>
      </c>
      <c r="AX1752" s="6" t="s">
        <v>19</v>
      </c>
      <c r="BC1752" s="6" t="s">
        <v>17</v>
      </c>
      <c r="BH1752" s="6" t="s">
        <v>20</v>
      </c>
      <c r="BM1752" s="6" t="s">
        <v>18</v>
      </c>
      <c r="BQ1752" s="26" t="s">
        <v>16</v>
      </c>
      <c r="BR1752" s="26"/>
      <c r="BS1752" s="21"/>
      <c r="BT1752" s="21"/>
      <c r="BU1752" s="21"/>
      <c r="BV1752" s="21"/>
      <c r="BW1752" s="26" t="s">
        <v>21</v>
      </c>
      <c r="BX1752" s="21"/>
      <c r="BY1752" s="21"/>
    </row>
    <row r="1753" spans="2:86" ht="18.600000000000001" customHeight="1" thickBot="1">
      <c r="B1753" s="11"/>
      <c r="D1753" s="266" t="s">
        <v>113</v>
      </c>
      <c r="E1753" s="267"/>
      <c r="F1753" s="268" t="s">
        <v>114</v>
      </c>
      <c r="G1753" s="269"/>
      <c r="H1753" s="237"/>
      <c r="I1753" s="262" t="s">
        <v>0</v>
      </c>
      <c r="J1753" s="263"/>
      <c r="K1753" s="264" t="s">
        <v>1</v>
      </c>
      <c r="L1753" s="265"/>
      <c r="M1753" s="21"/>
      <c r="N1753" s="262" t="s">
        <v>115</v>
      </c>
      <c r="O1753" s="263"/>
      <c r="P1753" s="264" t="s">
        <v>116</v>
      </c>
      <c r="Q1753" s="265"/>
      <c r="R1753" s="21"/>
      <c r="S1753" s="266" t="s">
        <v>117</v>
      </c>
      <c r="T1753" s="267"/>
      <c r="U1753" s="268" t="s">
        <v>118</v>
      </c>
      <c r="V1753" s="269"/>
      <c r="W1753" s="20"/>
      <c r="X1753" s="262" t="s">
        <v>119</v>
      </c>
      <c r="Y1753" s="263"/>
      <c r="Z1753" s="264" t="s">
        <v>120</v>
      </c>
      <c r="AA1753" s="265"/>
      <c r="AB1753" s="20"/>
      <c r="AC1753" s="262" t="s">
        <v>121</v>
      </c>
      <c r="AD1753" s="263"/>
      <c r="AE1753" s="264" t="s">
        <v>7</v>
      </c>
      <c r="AF1753" s="265"/>
      <c r="AG1753" s="20"/>
      <c r="AH1753" s="262" t="s">
        <v>122</v>
      </c>
      <c r="AI1753" s="263"/>
      <c r="AJ1753" s="264" t="s">
        <v>123</v>
      </c>
      <c r="AK1753" s="265"/>
      <c r="AL1753" s="20"/>
      <c r="AM1753" s="266" t="s">
        <v>124</v>
      </c>
      <c r="AN1753" s="267"/>
      <c r="AO1753" s="268" t="s">
        <v>125</v>
      </c>
      <c r="AP1753" s="269"/>
      <c r="AQ1753" s="21"/>
      <c r="AR1753" s="262" t="s">
        <v>126</v>
      </c>
      <c r="AS1753" s="263"/>
      <c r="AT1753" s="264" t="s">
        <v>2</v>
      </c>
      <c r="AU1753" s="265"/>
      <c r="AV1753" s="41"/>
      <c r="AW1753" s="262" t="s">
        <v>127</v>
      </c>
      <c r="AX1753" s="263"/>
      <c r="AY1753" s="264" t="s">
        <v>128</v>
      </c>
      <c r="AZ1753" s="265"/>
      <c r="BA1753" s="20"/>
      <c r="BB1753" s="262" t="s">
        <v>129</v>
      </c>
      <c r="BC1753" s="263"/>
      <c r="BD1753" s="264" t="s">
        <v>130</v>
      </c>
      <c r="BE1753" s="265"/>
      <c r="BF1753" s="41"/>
      <c r="BG1753" s="266" t="s">
        <v>131</v>
      </c>
      <c r="BH1753" s="267"/>
      <c r="BI1753" s="268" t="s">
        <v>132</v>
      </c>
      <c r="BJ1753" s="269"/>
      <c r="BK1753" s="41"/>
      <c r="BL1753" s="262" t="s">
        <v>133</v>
      </c>
      <c r="BM1753" s="263"/>
      <c r="BN1753" s="264" t="s">
        <v>134</v>
      </c>
      <c r="BO1753" s="265"/>
      <c r="BP1753" s="41"/>
      <c r="BQ1753" s="262" t="s">
        <v>135</v>
      </c>
      <c r="BR1753" s="263"/>
      <c r="BS1753" s="264" t="s">
        <v>136</v>
      </c>
      <c r="BT1753" s="265"/>
      <c r="BU1753" s="20"/>
      <c r="BV1753" s="262" t="s">
        <v>137</v>
      </c>
      <c r="BW1753" s="263"/>
      <c r="BX1753" s="264" t="s">
        <v>138</v>
      </c>
      <c r="BY1753" s="265"/>
      <c r="CA1753" s="27" t="s">
        <v>8</v>
      </c>
      <c r="CC1753" s="113" t="s">
        <v>74</v>
      </c>
      <c r="CD1753" s="13"/>
      <c r="CE1753" s="33"/>
      <c r="CF1753" s="33"/>
      <c r="CG1753" s="33"/>
      <c r="CH1753" s="33"/>
    </row>
    <row r="1754" spans="2:86" ht="18.600000000000001" customHeight="1" thickTop="1" thickBot="1">
      <c r="B1754" s="37">
        <v>5.0199999999999996</v>
      </c>
      <c r="D1754" s="1">
        <v>1</v>
      </c>
      <c r="E1754" s="7">
        <v>0</v>
      </c>
      <c r="F1754" s="2">
        <v>0</v>
      </c>
      <c r="G1754" s="8">
        <v>0</v>
      </c>
      <c r="I1754" s="1">
        <v>1</v>
      </c>
      <c r="J1754" s="9">
        <v>0</v>
      </c>
      <c r="K1754" s="2">
        <v>0</v>
      </c>
      <c r="L1754" s="8">
        <f t="shared" ref="L1754:L1817" si="16763">IF(0=(1-$J$9*$K$9*$B1754^2),10^18,$B1754*$K$9/(1-$J$9*$K$9*$B1754^2))</f>
        <v>-1.2397120742581282</v>
      </c>
      <c r="N1754" s="1">
        <f t="shared" ref="N1754" si="16764">D1754*I1754+F1754*I1757-E1754*J1754-G1754*J1757</f>
        <v>1</v>
      </c>
      <c r="O1754" s="9">
        <f t="shared" ref="O1754" si="16765">(D1754*J1754+E1754*I1754+F1754*J1757+G1754*I1757)</f>
        <v>0</v>
      </c>
      <c r="P1754" s="2">
        <f t="shared" ref="P1754" si="16766">D1754*K1754+F1754*K1757-E1754*L1754-G1754*L1757</f>
        <v>0</v>
      </c>
      <c r="Q1754" s="8">
        <f t="shared" ref="Q1754" si="16767">(D1754*L1754+E1754*K1754+F1754*L1757+G1754*K1757)</f>
        <v>-1.2397120742581282</v>
      </c>
      <c r="S1754" s="1">
        <v>1</v>
      </c>
      <c r="T1754" s="7">
        <v>0</v>
      </c>
      <c r="U1754" s="2">
        <v>0</v>
      </c>
      <c r="V1754" s="8">
        <v>0</v>
      </c>
      <c r="X1754" s="1">
        <f t="shared" ref="X1754" si="16768">N1754*S1754+P1754*S1757-O1754*T1754-Q1754*T1757</f>
        <v>10.405355826288071</v>
      </c>
      <c r="Y1754" s="9">
        <f t="shared" ref="Y1754" si="16769">(N1754*T1754+O1754*S1754+P1754*T1757+Q1754*S1757)</f>
        <v>0</v>
      </c>
      <c r="Z1754" s="2">
        <f t="shared" ref="Z1754" si="16770">N1754*U1754+P1754*U1757-O1754*V1754-Q1754*V1757</f>
        <v>0</v>
      </c>
      <c r="AA1754" s="8">
        <f t="shared" ref="AA1754" si="16771">(N1754*V1754+O1754*U1754+P1754*V1757+Q1754*U1757)</f>
        <v>-1.2397120742581282</v>
      </c>
      <c r="AB1754" s="20"/>
      <c r="AC1754" s="1">
        <v>1</v>
      </c>
      <c r="AD1754" s="9">
        <v>0</v>
      </c>
      <c r="AE1754" s="2">
        <v>0</v>
      </c>
      <c r="AF1754" s="8">
        <f t="shared" ref="AF1754:AF1817" si="16772">IF(0=(1-$AE$9*$AD$9*$B1754^2),10^18,$B1754*$AE$9/(1-$AE$9*$AD$9*$B1754^2))</f>
        <v>-0.20832997070650414</v>
      </c>
      <c r="AH1754" s="1">
        <f t="shared" ref="AH1754" si="16773">X1754*AC1754+Z1754*AC1757-Y1754*AD1754-AA1754*AD1757</f>
        <v>10.405355826288071</v>
      </c>
      <c r="AI1754" s="9">
        <f t="shared" ref="AI1754" si="16774">(X1754*AD1754+Y1754*AC1754+Z1754*AD1757+AA1754*AC1757)</f>
        <v>0</v>
      </c>
      <c r="AJ1754" s="2">
        <f t="shared" ref="AJ1754" si="16775">X1754*AE1754+Z1754*AE1757-Y1754*AF1754-AA1754*AF1757</f>
        <v>0</v>
      </c>
      <c r="AK1754" s="8">
        <f t="shared" ref="AK1754" si="16776">(X1754*AF1754+Y1754*AE1754+Z1754*AF1757+AA1754*AE1757)</f>
        <v>-3.4074595487394745</v>
      </c>
      <c r="AM1754" s="1">
        <v>1</v>
      </c>
      <c r="AN1754" s="7">
        <v>0</v>
      </c>
      <c r="AO1754" s="2">
        <v>0</v>
      </c>
      <c r="AP1754" s="8">
        <v>0</v>
      </c>
      <c r="AR1754" s="1">
        <f t="shared" ref="AR1754" si="16777">AH1754*AM1754+AJ1754*AM1757-AI1754*AN1754-AK1754*AN1757</f>
        <v>32.26269591941216</v>
      </c>
      <c r="AS1754" s="9">
        <f t="shared" ref="AS1754" si="16778">(AH1754*AN1754+AI1754*AM1754+AJ1754*AN1757+AK1754*AM1757)</f>
        <v>0</v>
      </c>
      <c r="AT1754" s="2">
        <f t="shared" ref="AT1754" si="16779">AH1754*AO1754+AJ1754*AO1757-AI1754*AP1754-AK1754*AP1757</f>
        <v>0</v>
      </c>
      <c r="AU1754" s="8">
        <f t="shared" ref="AU1754" si="16780">(AH1754*AP1754+AI1754*AO1754+AJ1754*AP1757+AK1754*AO1757)</f>
        <v>-3.4074595487394745</v>
      </c>
      <c r="AV1754" s="20"/>
      <c r="AW1754" s="1">
        <v>1</v>
      </c>
      <c r="AX1754" s="9">
        <v>0</v>
      </c>
      <c r="AY1754" s="2">
        <v>0</v>
      </c>
      <c r="AZ1754" s="8">
        <f t="shared" ref="AZ1754:AZ1817" si="16781">IF(0=(1-$AX$9*$AY$9*$B1754^2),10^18,$B1754*$AY$9/(1-$AX$9*$AY$9*$B1754^2))</f>
        <v>-0.30063740896522589</v>
      </c>
      <c r="BB1754" s="1">
        <f t="shared" ref="BB1754" si="16782">AR1754*AW1754+AT1754*AW1757-AS1754*AX1754-AU1754*AX1757</f>
        <v>32.26269591941216</v>
      </c>
      <c r="BC1754" s="9">
        <f t="shared" ref="BC1754" si="16783">(AR1754*AX1754+AS1754*AW1754+AT1754*AX1757+AU1754*AW1757)</f>
        <v>0</v>
      </c>
      <c r="BD1754" s="2">
        <f t="shared" ref="BD1754" si="16784">AR1754*AY1754+AT1754*AY1757-AS1754*AZ1754-AU1754*AZ1757</f>
        <v>0</v>
      </c>
      <c r="BE1754" s="8">
        <f t="shared" ref="BE1754" si="16785">(AR1754*AZ1754+AS1754*AY1754+AT1754*AZ1757+AU1754*AY1757)</f>
        <v>-13.106832856184512</v>
      </c>
      <c r="BG1754" s="1">
        <v>1</v>
      </c>
      <c r="BH1754" s="7">
        <v>0</v>
      </c>
      <c r="BI1754" s="2">
        <v>0</v>
      </c>
      <c r="BJ1754" s="8">
        <v>0</v>
      </c>
      <c r="BK1754" s="20"/>
      <c r="BL1754" s="1">
        <f t="shared" ref="BL1754" si="16786">BB1754*BG1754+BD1754*BG1757-BC1754*BH1754-BE1754*BH1757</f>
        <v>87.268403503618813</v>
      </c>
      <c r="BM1754" s="9">
        <f t="shared" ref="BM1754" si="16787">(BB1754*BH1754+BC1754*BG1754+BD1754*BH1757+BE1754*BG1757)</f>
        <v>0</v>
      </c>
      <c r="BN1754" s="2">
        <f t="shared" ref="BN1754" si="16788">BB1754*BI1754+BD1754*BI1757-BC1754*BJ1754-BE1754*BJ1757</f>
        <v>0</v>
      </c>
      <c r="BO1754" s="8">
        <f t="shared" ref="BO1754" si="16789">(BB1754*BJ1754+BC1754*BI1754+BD1754*BJ1757+BE1754*BI1757)</f>
        <v>-13.106832856184512</v>
      </c>
      <c r="BP1754" s="20"/>
      <c r="BQ1754" s="16">
        <v>1</v>
      </c>
      <c r="BR1754" s="23">
        <v>0</v>
      </c>
      <c r="BS1754" s="14">
        <v>0</v>
      </c>
      <c r="BT1754" s="22">
        <v>0</v>
      </c>
      <c r="BV1754" s="1">
        <f t="shared" ref="BV1754" si="16790">BL1754*BQ1754+BN1754*BQ1757-BM1754*BR1754-BO1754*BR1757</f>
        <v>87.268403503618813</v>
      </c>
      <c r="BW1754" s="9">
        <f t="shared" ref="BW1754" si="16791">(BL1754*BR1754+BM1754*BQ1754+BN1754*BR1757+BO1754*BQ1757)</f>
        <v>-13.106832856184512</v>
      </c>
      <c r="BX1754" s="2">
        <f t="shared" ref="BX1754" si="16792">BL1754*BS1754+BN1754*BS1757-BM1754*BT1754-BO1754*BT1757</f>
        <v>0</v>
      </c>
      <c r="BY1754" s="8">
        <f t="shared" ref="BY1754" si="16793">(BL1754*BT1754+BM1754*BS1754+BN1754*BT1757+BO1754*BS1757)</f>
        <v>-13.106832856184512</v>
      </c>
      <c r="CA1754" s="28">
        <f t="shared" ref="CA1754" si="16794">20*LOG(((1+$BR$9)/$BR$9)/((BV1754+BV1757)^2+(BW1754+BW1757)^2)^0.5)</f>
        <v>-49.456268412238487</v>
      </c>
      <c r="CC1754" s="114">
        <f t="shared" ref="CC1754" si="16795">((BV1754^2+BW1754^2)^0.5)/((BV1757^2+BW1757^2)^0.5)</f>
        <v>0.15021170121208138</v>
      </c>
      <c r="CD1754" s="13"/>
      <c r="CE1754" s="33"/>
      <c r="CF1754" s="33"/>
      <c r="CG1754" s="33"/>
      <c r="CH1754" s="33"/>
    </row>
    <row r="1755" spans="2:86" ht="18.600000000000001" customHeight="1" thickBot="1">
      <c r="D1755" s="3"/>
      <c r="G1755" s="4"/>
      <c r="I1755" s="3"/>
      <c r="L1755" s="4"/>
      <c r="N1755" s="3"/>
      <c r="Q1755" s="4"/>
      <c r="S1755" s="3"/>
      <c r="V1755" s="4"/>
      <c r="X1755" s="3"/>
      <c r="AA1755" s="4"/>
      <c r="AC1755" s="3"/>
      <c r="AF1755" s="4"/>
      <c r="AH1755" s="3"/>
      <c r="AK1755" s="4"/>
      <c r="AM1755" s="3"/>
      <c r="AP1755" s="4"/>
      <c r="AR1755" s="3"/>
      <c r="AU1755" s="4"/>
      <c r="AW1755" s="3"/>
      <c r="AZ1755" s="4"/>
      <c r="BB1755" s="3"/>
      <c r="BE1755" s="4"/>
      <c r="BG1755" s="3"/>
      <c r="BJ1755" s="4"/>
      <c r="BL1755" s="3"/>
      <c r="BO1755" s="4"/>
      <c r="BQ1755" s="16"/>
      <c r="BR1755" s="14"/>
      <c r="BS1755" s="14"/>
      <c r="BT1755" s="17"/>
      <c r="BV1755" s="3"/>
      <c r="BY1755" s="4"/>
      <c r="CC1755" s="115"/>
      <c r="CD1755" s="13"/>
      <c r="CE1755" s="33"/>
      <c r="CF1755" s="33"/>
      <c r="CG1755" s="33"/>
      <c r="CH1755" s="33"/>
    </row>
    <row r="1756" spans="2:86" ht="18.600000000000001" customHeight="1" thickBot="1">
      <c r="D1756" s="271" t="s">
        <v>141</v>
      </c>
      <c r="E1756" s="272"/>
      <c r="F1756" s="273" t="s">
        <v>142</v>
      </c>
      <c r="G1756" s="274"/>
      <c r="H1756" s="237"/>
      <c r="I1756" s="271" t="s">
        <v>143</v>
      </c>
      <c r="J1756" s="272"/>
      <c r="K1756" s="273" t="s">
        <v>144</v>
      </c>
      <c r="L1756" s="274"/>
      <c r="N1756" s="262" t="s">
        <v>145</v>
      </c>
      <c r="O1756" s="263"/>
      <c r="P1756" s="264" t="s">
        <v>146</v>
      </c>
      <c r="Q1756" s="265"/>
      <c r="S1756" s="271" t="s">
        <v>147</v>
      </c>
      <c r="T1756" s="272"/>
      <c r="U1756" s="273" t="s">
        <v>148</v>
      </c>
      <c r="V1756" s="274"/>
      <c r="W1756" s="20"/>
      <c r="X1756" s="262" t="s">
        <v>149</v>
      </c>
      <c r="Y1756" s="263"/>
      <c r="Z1756" s="264" t="s">
        <v>150</v>
      </c>
      <c r="AA1756" s="265"/>
      <c r="AB1756" s="20"/>
      <c r="AC1756" s="271" t="s">
        <v>151</v>
      </c>
      <c r="AD1756" s="272"/>
      <c r="AE1756" s="273" t="s">
        <v>152</v>
      </c>
      <c r="AF1756" s="274"/>
      <c r="AG1756" s="20"/>
      <c r="AH1756" s="262" t="s">
        <v>153</v>
      </c>
      <c r="AI1756" s="263"/>
      <c r="AJ1756" s="264" t="s">
        <v>154</v>
      </c>
      <c r="AK1756" s="265"/>
      <c r="AL1756" s="20"/>
      <c r="AM1756" s="271" t="s">
        <v>155</v>
      </c>
      <c r="AN1756" s="272"/>
      <c r="AO1756" s="273" t="s">
        <v>156</v>
      </c>
      <c r="AP1756" s="274"/>
      <c r="AR1756" s="262" t="s">
        <v>157</v>
      </c>
      <c r="AS1756" s="263"/>
      <c r="AT1756" s="264" t="s">
        <v>158</v>
      </c>
      <c r="AU1756" s="265"/>
      <c r="AV1756" s="41"/>
      <c r="AW1756" s="271" t="s">
        <v>159</v>
      </c>
      <c r="AX1756" s="272"/>
      <c r="AY1756" s="273" t="s">
        <v>160</v>
      </c>
      <c r="AZ1756" s="274"/>
      <c r="BA1756" s="20"/>
      <c r="BB1756" s="262" t="s">
        <v>161</v>
      </c>
      <c r="BC1756" s="263"/>
      <c r="BD1756" s="264" t="s">
        <v>162</v>
      </c>
      <c r="BE1756" s="265"/>
      <c r="BF1756" s="41"/>
      <c r="BG1756" s="271" t="s">
        <v>163</v>
      </c>
      <c r="BH1756" s="272"/>
      <c r="BI1756" s="273" t="s">
        <v>164</v>
      </c>
      <c r="BJ1756" s="274"/>
      <c r="BK1756" s="41"/>
      <c r="BL1756" s="262" t="s">
        <v>165</v>
      </c>
      <c r="BM1756" s="263"/>
      <c r="BN1756" s="264" t="s">
        <v>166</v>
      </c>
      <c r="BO1756" s="265"/>
      <c r="BP1756" s="41"/>
      <c r="BQ1756" s="271" t="s">
        <v>167</v>
      </c>
      <c r="BR1756" s="272"/>
      <c r="BS1756" s="273" t="s">
        <v>168</v>
      </c>
      <c r="BT1756" s="274"/>
      <c r="BU1756" s="20"/>
      <c r="BV1756" s="262" t="s">
        <v>169</v>
      </c>
      <c r="BW1756" s="263"/>
      <c r="BX1756" s="264" t="s">
        <v>170</v>
      </c>
      <c r="BY1756" s="265"/>
      <c r="CA1756" s="55" t="s">
        <v>35</v>
      </c>
      <c r="CC1756" s="116" t="s">
        <v>75</v>
      </c>
      <c r="CD1756" s="13"/>
      <c r="CE1756" s="33"/>
      <c r="CF1756" s="33"/>
      <c r="CG1756" s="33"/>
      <c r="CH1756" s="33"/>
    </row>
    <row r="1757" spans="2:86" ht="18.600000000000001" customHeight="1" thickTop="1" thickBot="1">
      <c r="D1757" s="1">
        <v>0</v>
      </c>
      <c r="E1757" s="9">
        <f t="shared" ref="E1757" si="16796">$E$9*$B1754</f>
        <v>5.9075359999999995</v>
      </c>
      <c r="F1757" s="2">
        <v>1</v>
      </c>
      <c r="G1757" s="8">
        <v>0</v>
      </c>
      <c r="I1757" s="1">
        <v>0</v>
      </c>
      <c r="J1757" s="9">
        <v>0</v>
      </c>
      <c r="K1757" s="2">
        <v>1</v>
      </c>
      <c r="L1757" s="8">
        <v>0</v>
      </c>
      <c r="N1757" s="1">
        <f t="shared" ref="N1757" si="16797">D1757*I1754+F1757*I1757-E1757*J1754-G1757*J1757</f>
        <v>0</v>
      </c>
      <c r="O1757" s="9">
        <f t="shared" ref="O1757" si="16798">(D1757*J1754+E1757*I1754+F1757*J1757+G1757*I1757)</f>
        <v>5.9075359999999995</v>
      </c>
      <c r="P1757" s="2">
        <f t="shared" ref="P1757" si="16799">D1757*K1754+F1757*K1757-E1757*L1754-G1757*L1757</f>
        <v>8.3236437083145649</v>
      </c>
      <c r="Q1757" s="8">
        <f t="shared" ref="Q1757" si="16800">(D1757*L1754+E1757*K1754+F1757*L1757+G1757*K1757)</f>
        <v>0</v>
      </c>
      <c r="S1757" s="1">
        <v>0</v>
      </c>
      <c r="T1757" s="9">
        <f t="shared" ref="T1757" si="16801">$T$9*$B1754</f>
        <v>7.5867259999999996</v>
      </c>
      <c r="U1757" s="2">
        <v>1</v>
      </c>
      <c r="V1757" s="8">
        <v>0</v>
      </c>
      <c r="X1757" s="1">
        <f t="shared" ref="X1757" si="16802">N1757*S1754+P1757*S1757-O1757*T1754-Q1757*T1757</f>
        <v>0</v>
      </c>
      <c r="Y1757" s="9">
        <f t="shared" ref="Y1757" si="16803">(N1757*T1754+O1757*S1754+P1757*T1757+Q1757*S1757)</f>
        <v>69.056740136606521</v>
      </c>
      <c r="Z1757" s="2">
        <f t="shared" ref="Z1757" si="16804">N1757*U1754+P1757*U1757-O1757*V1754-Q1757*V1757</f>
        <v>8.3236437083145649</v>
      </c>
      <c r="AA1757" s="8">
        <f t="shared" ref="AA1757" si="16805">(N1757*V1754+O1757*U1754+P1757*V1757+Q1757*U1757)</f>
        <v>0</v>
      </c>
      <c r="AB1757" s="20"/>
      <c r="AC1757" s="1">
        <v>0</v>
      </c>
      <c r="AD1757" s="9">
        <v>0</v>
      </c>
      <c r="AE1757" s="2">
        <v>1</v>
      </c>
      <c r="AF1757" s="8">
        <v>0</v>
      </c>
      <c r="AH1757" s="1">
        <f t="shared" ref="AH1757" si="16806">X1757*AC1754+Z1757*AC1757-Y1757*AD1754-AA1757*AD1757</f>
        <v>0</v>
      </c>
      <c r="AI1757" s="9">
        <f t="shared" ref="AI1757" si="16807">(X1757*AD1754+Y1757*AC1754+Z1757*AD1757+AA1757*AC1757)</f>
        <v>69.056740136606521</v>
      </c>
      <c r="AJ1757" s="2">
        <f t="shared" ref="AJ1757" si="16808">X1757*AE1754+Z1757*AE1757-Y1757*AF1754-AA1757*AF1757</f>
        <v>22.71023235806047</v>
      </c>
      <c r="AK1757" s="8">
        <f t="shared" ref="AK1757" si="16809">(X1757*AF1754+Y1757*AE1754+Z1757*AF1757+AA1757*AE1757)</f>
        <v>0</v>
      </c>
      <c r="AM1757" s="1">
        <v>0</v>
      </c>
      <c r="AN1757" s="9">
        <f t="shared" ref="AN1757" si="16810">$AN$9*$B1754</f>
        <v>6.4145559999999993</v>
      </c>
      <c r="AO1757" s="2">
        <v>1</v>
      </c>
      <c r="AP1757" s="8">
        <v>0</v>
      </c>
      <c r="AR1757" s="1">
        <f t="shared" ref="AR1757" si="16811">AH1757*AM1754+AJ1757*AM1757-AI1757*AN1754-AK1757*AN1757</f>
        <v>0</v>
      </c>
      <c r="AS1757" s="9">
        <f t="shared" ref="AS1757" si="16812">(AH1757*AN1754+AI1757*AM1754+AJ1757*AN1757+AK1757*AM1757)</f>
        <v>214.73279737039744</v>
      </c>
      <c r="AT1757" s="2">
        <f t="shared" ref="AT1757" si="16813">AH1757*AO1754+AJ1757*AO1757-AI1757*AP1754-AK1757*AP1757</f>
        <v>22.71023235806047</v>
      </c>
      <c r="AU1757" s="8">
        <f t="shared" ref="AU1757" si="16814">(AH1757*AP1754+AI1757*AO1754+AJ1757*AP1757+AK1757*AO1757)</f>
        <v>0</v>
      </c>
      <c r="AV1757" s="20"/>
      <c r="AW1757" s="1">
        <v>0</v>
      </c>
      <c r="AX1757" s="9">
        <v>0</v>
      </c>
      <c r="AY1757" s="2">
        <v>1</v>
      </c>
      <c r="AZ1757" s="8">
        <v>0</v>
      </c>
      <c r="BB1757" s="1">
        <f t="shared" ref="BB1757" si="16815">AR1757*AW1754+AT1757*AW1757-AS1757*AX1754-AU1757*AX1757</f>
        <v>0</v>
      </c>
      <c r="BC1757" s="9">
        <f t="shared" ref="BC1757" si="16816">(AR1757*AX1754+AS1757*AW1754+AT1757*AX1757+AU1757*AW1757)</f>
        <v>214.73279737039744</v>
      </c>
      <c r="BD1757" s="2">
        <f t="shared" ref="BD1757" si="16817">AR1757*AY1754+AT1757*AY1757-AS1757*AZ1754-AU1757*AZ1757</f>
        <v>87.266944179351626</v>
      </c>
      <c r="BE1757" s="8">
        <f t="shared" ref="BE1757" si="16818">(AR1757*AZ1754+AS1757*AY1754+AT1757*AZ1757+AU1757*AY1757)</f>
        <v>0</v>
      </c>
      <c r="BG1757" s="1">
        <v>0</v>
      </c>
      <c r="BH1757" s="9">
        <f t="shared" ref="BH1757" si="16819">$BH$9*$B1754</f>
        <v>4.1967199999999991</v>
      </c>
      <c r="BI1757" s="2">
        <v>1</v>
      </c>
      <c r="BJ1757" s="8">
        <v>0</v>
      </c>
      <c r="BK1757" s="20"/>
      <c r="BL1757" s="1">
        <f t="shared" ref="BL1757" si="16820">BB1757*BG1754+BD1757*BG1757-BC1757*BH1754-BE1757*BH1757</f>
        <v>0</v>
      </c>
      <c r="BM1757" s="9">
        <f t="shared" ref="BM1757" si="16821">(BB1757*BH1754+BC1757*BG1754+BD1757*BH1757+BE1757*BG1757)</f>
        <v>580.96772734676597</v>
      </c>
      <c r="BN1757" s="2">
        <f t="shared" ref="BN1757" si="16822">BB1757*BI1754+BD1757*BI1757-BC1757*BJ1754-BE1757*BJ1757</f>
        <v>87.266944179351626</v>
      </c>
      <c r="BO1757" s="8">
        <f t="shared" ref="BO1757" si="16823">(BB1757*BJ1754+BC1757*BI1754+BD1757*BJ1757+BE1757*BI1757)</f>
        <v>0</v>
      </c>
      <c r="BP1757" s="20"/>
      <c r="BQ1757" s="18">
        <f t="shared" ref="BQ1757:BQ1820" si="16824">1/$BR$9</f>
        <v>1</v>
      </c>
      <c r="BR1757" s="25">
        <v>0</v>
      </c>
      <c r="BS1757" s="19">
        <v>1</v>
      </c>
      <c r="BT1757" s="24">
        <v>0</v>
      </c>
      <c r="BV1757" s="1">
        <f t="shared" ref="BV1757" si="16825">BL1757*BQ1754+BN1757*BQ1757-BM1757*BR1754-BO1757*BR1757</f>
        <v>87.266944179351626</v>
      </c>
      <c r="BW1757" s="9">
        <f t="shared" ref="BW1757" si="16826">(BL1757*BR1754+BM1757*BQ1754+BN1757*BR1757+BO1757*BQ1757)</f>
        <v>580.96772734676597</v>
      </c>
      <c r="BX1757" s="2">
        <f t="shared" ref="BX1757" si="16827">BL1757*BS1754+BN1757*BS1757-BM1757*BT1754-BO1757*BT1757</f>
        <v>87.266944179351626</v>
      </c>
      <c r="BY1757" s="8">
        <f t="shared" ref="BY1757" si="16828">(BL1757*BT1754+BM1757*BS1754+BN1757*BT1757+BO1757*BS1757)</f>
        <v>0</v>
      </c>
      <c r="CA1757" s="56">
        <f t="shared" ref="CA1757" si="16829">(180/PI())*ATAN(-1*(BW1754+BW1757)/(BV1754+BV1757))</f>
        <v>-72.914884913870736</v>
      </c>
      <c r="CC1757" s="117">
        <f t="shared" ref="CC1757" si="16830">20*LOG(((1-(10^(CA1754/20)^2)*(1-((1-CC1754)/(1+CC1754))^2))^0.5))</f>
        <v>-2.2354593708865053E-5</v>
      </c>
      <c r="CD1757" s="13"/>
      <c r="CE1757" s="33"/>
      <c r="CF1757" s="33"/>
      <c r="CG1757" s="33"/>
      <c r="CH1757" s="33"/>
    </row>
    <row r="1758" spans="2:86" ht="18.600000000000001" customHeight="1"/>
    <row r="1759" spans="2:86" ht="18.600000000000001" customHeight="1" thickBot="1">
      <c r="E1759" s="6" t="s">
        <v>3</v>
      </c>
      <c r="J1759" s="6" t="s">
        <v>5</v>
      </c>
      <c r="O1759" s="6" t="s">
        <v>10</v>
      </c>
      <c r="T1759" s="6" t="s">
        <v>6</v>
      </c>
      <c r="Y1759" s="6" t="s">
        <v>11</v>
      </c>
      <c r="AD1759" s="6" t="s">
        <v>12</v>
      </c>
      <c r="AI1759" s="6" t="s">
        <v>13</v>
      </c>
      <c r="AN1759" s="6" t="s">
        <v>14</v>
      </c>
      <c r="AS1759" s="6" t="s">
        <v>15</v>
      </c>
      <c r="AX1759" s="6" t="s">
        <v>19</v>
      </c>
      <c r="BC1759" s="6" t="s">
        <v>17</v>
      </c>
      <c r="BH1759" s="6" t="s">
        <v>20</v>
      </c>
      <c r="BM1759" s="6" t="s">
        <v>18</v>
      </c>
      <c r="BQ1759" s="26" t="s">
        <v>16</v>
      </c>
      <c r="BR1759" s="26"/>
      <c r="BS1759" s="21"/>
      <c r="BT1759" s="21"/>
      <c r="BU1759" s="21"/>
      <c r="BV1759" s="21"/>
      <c r="BW1759" s="26" t="s">
        <v>21</v>
      </c>
      <c r="BX1759" s="21"/>
      <c r="BY1759" s="21"/>
    </row>
    <row r="1760" spans="2:86" ht="18.600000000000001" customHeight="1" thickBot="1">
      <c r="B1760" s="11"/>
      <c r="D1760" s="266" t="s">
        <v>113</v>
      </c>
      <c r="E1760" s="267"/>
      <c r="F1760" s="268" t="s">
        <v>114</v>
      </c>
      <c r="G1760" s="269"/>
      <c r="H1760" s="237"/>
      <c r="I1760" s="262" t="s">
        <v>0</v>
      </c>
      <c r="J1760" s="263"/>
      <c r="K1760" s="264" t="s">
        <v>1</v>
      </c>
      <c r="L1760" s="265"/>
      <c r="M1760" s="21"/>
      <c r="N1760" s="262" t="s">
        <v>115</v>
      </c>
      <c r="O1760" s="263"/>
      <c r="P1760" s="264" t="s">
        <v>116</v>
      </c>
      <c r="Q1760" s="265"/>
      <c r="R1760" s="21"/>
      <c r="S1760" s="266" t="s">
        <v>117</v>
      </c>
      <c r="T1760" s="267"/>
      <c r="U1760" s="268" t="s">
        <v>118</v>
      </c>
      <c r="V1760" s="269"/>
      <c r="W1760" s="20"/>
      <c r="X1760" s="262" t="s">
        <v>119</v>
      </c>
      <c r="Y1760" s="263"/>
      <c r="Z1760" s="264" t="s">
        <v>120</v>
      </c>
      <c r="AA1760" s="265"/>
      <c r="AB1760" s="20"/>
      <c r="AC1760" s="262" t="s">
        <v>121</v>
      </c>
      <c r="AD1760" s="263"/>
      <c r="AE1760" s="264" t="s">
        <v>7</v>
      </c>
      <c r="AF1760" s="265"/>
      <c r="AG1760" s="20"/>
      <c r="AH1760" s="262" t="s">
        <v>122</v>
      </c>
      <c r="AI1760" s="263"/>
      <c r="AJ1760" s="264" t="s">
        <v>123</v>
      </c>
      <c r="AK1760" s="265"/>
      <c r="AL1760" s="20"/>
      <c r="AM1760" s="266" t="s">
        <v>124</v>
      </c>
      <c r="AN1760" s="267"/>
      <c r="AO1760" s="268" t="s">
        <v>125</v>
      </c>
      <c r="AP1760" s="269"/>
      <c r="AQ1760" s="21"/>
      <c r="AR1760" s="262" t="s">
        <v>126</v>
      </c>
      <c r="AS1760" s="263"/>
      <c r="AT1760" s="264" t="s">
        <v>2</v>
      </c>
      <c r="AU1760" s="265"/>
      <c r="AV1760" s="41"/>
      <c r="AW1760" s="262" t="s">
        <v>127</v>
      </c>
      <c r="AX1760" s="263"/>
      <c r="AY1760" s="264" t="s">
        <v>128</v>
      </c>
      <c r="AZ1760" s="265"/>
      <c r="BA1760" s="20"/>
      <c r="BB1760" s="262" t="s">
        <v>129</v>
      </c>
      <c r="BC1760" s="263"/>
      <c r="BD1760" s="264" t="s">
        <v>130</v>
      </c>
      <c r="BE1760" s="265"/>
      <c r="BF1760" s="41"/>
      <c r="BG1760" s="266" t="s">
        <v>131</v>
      </c>
      <c r="BH1760" s="267"/>
      <c r="BI1760" s="268" t="s">
        <v>132</v>
      </c>
      <c r="BJ1760" s="269"/>
      <c r="BK1760" s="41"/>
      <c r="BL1760" s="262" t="s">
        <v>133</v>
      </c>
      <c r="BM1760" s="263"/>
      <c r="BN1760" s="264" t="s">
        <v>134</v>
      </c>
      <c r="BO1760" s="265"/>
      <c r="BP1760" s="41"/>
      <c r="BQ1760" s="262" t="s">
        <v>135</v>
      </c>
      <c r="BR1760" s="263"/>
      <c r="BS1760" s="264" t="s">
        <v>136</v>
      </c>
      <c r="BT1760" s="265"/>
      <c r="BU1760" s="20"/>
      <c r="BV1760" s="262" t="s">
        <v>137</v>
      </c>
      <c r="BW1760" s="263"/>
      <c r="BX1760" s="264" t="s">
        <v>138</v>
      </c>
      <c r="BY1760" s="265"/>
      <c r="CA1760" s="27" t="s">
        <v>8</v>
      </c>
      <c r="CC1760" s="113" t="s">
        <v>74</v>
      </c>
      <c r="CD1760" s="13"/>
      <c r="CE1760" s="33"/>
      <c r="CF1760" s="33"/>
      <c r="CG1760" s="33"/>
      <c r="CH1760" s="33"/>
    </row>
    <row r="1761" spans="2:86" ht="18.600000000000001" customHeight="1" thickTop="1" thickBot="1">
      <c r="B1761" s="37">
        <v>5.04</v>
      </c>
      <c r="D1761" s="1">
        <v>1</v>
      </c>
      <c r="E1761" s="7">
        <v>0</v>
      </c>
      <c r="F1761" s="2">
        <v>0</v>
      </c>
      <c r="G1761" s="8">
        <v>0</v>
      </c>
      <c r="I1761" s="1">
        <v>1</v>
      </c>
      <c r="J1761" s="9">
        <v>0</v>
      </c>
      <c r="K1761" s="2">
        <v>0</v>
      </c>
      <c r="L1761" s="8">
        <f t="shared" ref="L1761:L1824" si="16831">IF(0=(1-$J$9*$K$9*$B1761^2),10^18,$B1761*$K$9/(1-$J$9*$K$9*$B1761^2))</f>
        <v>-1.2327741751880541</v>
      </c>
      <c r="N1761" s="1">
        <f t="shared" ref="N1761" si="16832">D1761*I1761+F1761*I1764-E1761*J1761-G1761*J1764</f>
        <v>1</v>
      </c>
      <c r="O1761" s="9">
        <f t="shared" ref="O1761" si="16833">(D1761*J1761+E1761*I1761+F1761*J1764+G1761*I1764)</f>
        <v>0</v>
      </c>
      <c r="P1761" s="2">
        <f t="shared" ref="P1761" si="16834">D1761*K1761+F1761*K1764-E1761*L1761-G1761*L1764</f>
        <v>0</v>
      </c>
      <c r="Q1761" s="8">
        <f t="shared" ref="Q1761" si="16835">(D1761*L1761+E1761*K1761+F1761*L1764+G1761*K1764)</f>
        <v>-1.2327741751880541</v>
      </c>
      <c r="S1761" s="1">
        <v>1</v>
      </c>
      <c r="T1761" s="7">
        <v>0</v>
      </c>
      <c r="U1761" s="2">
        <v>0</v>
      </c>
      <c r="V1761" s="8">
        <v>0</v>
      </c>
      <c r="X1761" s="1">
        <f t="shared" ref="X1761" si="16836">N1761*S1761+P1761*S1764-O1761*T1761-Q1761*T1764</f>
        <v>10.389981719247</v>
      </c>
      <c r="Y1761" s="9">
        <f t="shared" ref="Y1761" si="16837">(N1761*T1761+O1761*S1761+P1761*T1764+Q1761*S1764)</f>
        <v>0</v>
      </c>
      <c r="Z1761" s="2">
        <f t="shared" ref="Z1761" si="16838">N1761*U1761+P1761*U1764-O1761*V1761-Q1761*V1764</f>
        <v>0</v>
      </c>
      <c r="AA1761" s="8">
        <f t="shared" ref="AA1761" si="16839">(N1761*V1761+O1761*U1761+P1761*V1764+Q1761*U1764)</f>
        <v>-1.2327741751880541</v>
      </c>
      <c r="AB1761" s="20"/>
      <c r="AC1761" s="1">
        <v>1</v>
      </c>
      <c r="AD1761" s="9">
        <v>0</v>
      </c>
      <c r="AE1761" s="2">
        <v>0</v>
      </c>
      <c r="AF1761" s="8">
        <f t="shared" ref="AF1761:AF1824" si="16840">IF(0=(1-$AE$9*$AD$9*$B1761^2),10^18,$B1761*$AE$9/(1-$AE$9*$AD$9*$B1761^2))</f>
        <v>-0.20740909629455431</v>
      </c>
      <c r="AH1761" s="1">
        <f t="shared" ref="AH1761" si="16841">X1761*AC1761+Z1761*AC1764-Y1761*AD1761-AA1761*AD1764</f>
        <v>10.389981719247</v>
      </c>
      <c r="AI1761" s="9">
        <f t="shared" ref="AI1761" si="16842">(X1761*AD1761+Y1761*AC1761+Z1761*AD1764+AA1761*AC1764)</f>
        <v>0</v>
      </c>
      <c r="AJ1761" s="2">
        <f t="shared" ref="AJ1761" si="16843">X1761*AE1761+Z1761*AE1764-Y1761*AF1761-AA1761*AF1764</f>
        <v>0</v>
      </c>
      <c r="AK1761" s="8">
        <f t="shared" ref="AK1761" si="16844">(X1761*AF1761+Y1761*AE1761+Z1761*AF1764+AA1761*AE1764)</f>
        <v>-3.3877508940940144</v>
      </c>
      <c r="AM1761" s="1">
        <v>1</v>
      </c>
      <c r="AN1761" s="7">
        <v>0</v>
      </c>
      <c r="AO1761" s="2">
        <v>0</v>
      </c>
      <c r="AP1761" s="8">
        <v>0</v>
      </c>
      <c r="AR1761" s="1">
        <f t="shared" ref="AR1761" si="16845">AH1761*AM1761+AJ1761*AM1764-AI1761*AN1761-AK1761*AN1764</f>
        <v>32.207476905312589</v>
      </c>
      <c r="AS1761" s="9">
        <f t="shared" ref="AS1761" si="16846">(AH1761*AN1761+AI1761*AM1761+AJ1761*AN1764+AK1761*AM1764)</f>
        <v>0</v>
      </c>
      <c r="AT1761" s="2">
        <f t="shared" ref="AT1761" si="16847">AH1761*AO1761+AJ1761*AO1764-AI1761*AP1761-AK1761*AP1764</f>
        <v>0</v>
      </c>
      <c r="AU1761" s="8">
        <f t="shared" ref="AU1761" si="16848">(AH1761*AP1761+AI1761*AO1761+AJ1761*AP1764+AK1761*AO1764)</f>
        <v>-3.3877508940940144</v>
      </c>
      <c r="AV1761" s="20"/>
      <c r="AW1761" s="1">
        <v>1</v>
      </c>
      <c r="AX1761" s="9">
        <v>0</v>
      </c>
      <c r="AY1761" s="2">
        <v>0</v>
      </c>
      <c r="AZ1761" s="8">
        <f t="shared" ref="AZ1761:AZ1824" si="16849">IF(0=(1-$AX$9*$AY$9*$B1761^2),10^18,$B1761*$AY$9/(1-$AX$9*$AY$9*$B1761^2))</f>
        <v>-0.29926732984972415</v>
      </c>
      <c r="BB1761" s="1">
        <f t="shared" ref="BB1761" si="16850">AR1761*AW1761+AT1761*AW1764-AS1761*AX1761-AU1761*AX1764</f>
        <v>32.207476905312589</v>
      </c>
      <c r="BC1761" s="9">
        <f t="shared" ref="BC1761" si="16851">(AR1761*AX1761+AS1761*AW1761+AT1761*AX1764+AU1761*AW1764)</f>
        <v>0</v>
      </c>
      <c r="BD1761" s="2">
        <f t="shared" ref="BD1761" si="16852">AR1761*AY1761+AT1761*AY1764-AS1761*AZ1761-AU1761*AZ1764</f>
        <v>0</v>
      </c>
      <c r="BE1761" s="8">
        <f t="shared" ref="BE1761" si="16853">(AR1761*AZ1761+AS1761*AY1761+AT1761*AZ1764+AU1761*AY1764)</f>
        <v>-13.02639650874357</v>
      </c>
      <c r="BG1761" s="1">
        <v>1</v>
      </c>
      <c r="BH1761" s="7">
        <v>0</v>
      </c>
      <c r="BI1761" s="2">
        <v>0</v>
      </c>
      <c r="BJ1761" s="8">
        <v>0</v>
      </c>
      <c r="BK1761" s="20"/>
      <c r="BL1761" s="1">
        <f t="shared" ref="BL1761" si="16854">BB1761*BG1761+BD1761*BG1764-BC1761*BH1761-BE1761*BH1764</f>
        <v>87.093417011113104</v>
      </c>
      <c r="BM1761" s="9">
        <f t="shared" ref="BM1761" si="16855">(BB1761*BH1761+BC1761*BG1761+BD1761*BH1764+BE1761*BG1764)</f>
        <v>0</v>
      </c>
      <c r="BN1761" s="2">
        <f t="shared" ref="BN1761" si="16856">BB1761*BI1761+BD1761*BI1764-BC1761*BJ1761-BE1761*BJ1764</f>
        <v>0</v>
      </c>
      <c r="BO1761" s="8">
        <f t="shared" ref="BO1761" si="16857">(BB1761*BJ1761+BC1761*BI1761+BD1761*BJ1764+BE1761*BI1764)</f>
        <v>-13.02639650874357</v>
      </c>
      <c r="BP1761" s="20"/>
      <c r="BQ1761" s="16">
        <v>1</v>
      </c>
      <c r="BR1761" s="23">
        <v>0</v>
      </c>
      <c r="BS1761" s="14">
        <v>0</v>
      </c>
      <c r="BT1761" s="22">
        <v>0</v>
      </c>
      <c r="BV1761" s="1">
        <f t="shared" ref="BV1761" si="16858">BL1761*BQ1761+BN1761*BQ1764-BM1761*BR1761-BO1761*BR1764</f>
        <v>87.093417011113104</v>
      </c>
      <c r="BW1761" s="9">
        <f t="shared" ref="BW1761" si="16859">(BL1761*BR1761+BM1761*BQ1761+BN1761*BR1764+BO1761*BQ1764)</f>
        <v>-13.02639650874357</v>
      </c>
      <c r="BX1761" s="2">
        <f t="shared" ref="BX1761" si="16860">BL1761*BS1761+BN1761*BS1764-BM1761*BT1761-BO1761*BT1764</f>
        <v>0</v>
      </c>
      <c r="BY1761" s="8">
        <f t="shared" ref="BY1761" si="16861">(BL1761*BT1761+BM1761*BS1761+BN1761*BT1764+BO1761*BS1764)</f>
        <v>-13.02639650874357</v>
      </c>
      <c r="CA1761" s="28">
        <f t="shared" ref="CA1761" si="16862">20*LOG(((1+$BR$9)/$BR$9)/((BV1761+BV1764)^2+(BW1761+BW1764)^2)^0.5)</f>
        <v>-49.473281506175837</v>
      </c>
      <c r="CC1761" s="114">
        <f t="shared" ref="CC1761" si="16863">((BV1761^2+BW1761^2)^0.5)/((BV1764^2+BW1764^2)^0.5)</f>
        <v>0.14958988481040522</v>
      </c>
      <c r="CD1761" s="13"/>
      <c r="CE1761" s="33"/>
      <c r="CF1761" s="33"/>
      <c r="CG1761" s="33"/>
      <c r="CH1761" s="33"/>
    </row>
    <row r="1762" spans="2:86" ht="18.600000000000001" customHeight="1" thickBot="1">
      <c r="D1762" s="3"/>
      <c r="G1762" s="4"/>
      <c r="I1762" s="3"/>
      <c r="L1762" s="4"/>
      <c r="N1762" s="3"/>
      <c r="Q1762" s="4"/>
      <c r="S1762" s="3"/>
      <c r="V1762" s="4"/>
      <c r="X1762" s="3"/>
      <c r="AA1762" s="4"/>
      <c r="AC1762" s="3"/>
      <c r="AF1762" s="4"/>
      <c r="AH1762" s="3"/>
      <c r="AK1762" s="4"/>
      <c r="AM1762" s="3"/>
      <c r="AP1762" s="4"/>
      <c r="AR1762" s="3"/>
      <c r="AU1762" s="4"/>
      <c r="AW1762" s="3"/>
      <c r="AZ1762" s="4"/>
      <c r="BB1762" s="3"/>
      <c r="BE1762" s="4"/>
      <c r="BG1762" s="3"/>
      <c r="BJ1762" s="4"/>
      <c r="BL1762" s="3"/>
      <c r="BO1762" s="4"/>
      <c r="BQ1762" s="16"/>
      <c r="BR1762" s="14"/>
      <c r="BS1762" s="14"/>
      <c r="BT1762" s="17"/>
      <c r="BV1762" s="3"/>
      <c r="BY1762" s="4"/>
      <c r="CC1762" s="115"/>
      <c r="CD1762" s="13"/>
      <c r="CE1762" s="33"/>
      <c r="CF1762" s="33"/>
      <c r="CG1762" s="33"/>
      <c r="CH1762" s="33"/>
    </row>
    <row r="1763" spans="2:86" ht="18.600000000000001" customHeight="1" thickBot="1">
      <c r="D1763" s="271" t="s">
        <v>141</v>
      </c>
      <c r="E1763" s="272"/>
      <c r="F1763" s="273" t="s">
        <v>142</v>
      </c>
      <c r="G1763" s="274"/>
      <c r="H1763" s="237"/>
      <c r="I1763" s="271" t="s">
        <v>143</v>
      </c>
      <c r="J1763" s="272"/>
      <c r="K1763" s="273" t="s">
        <v>144</v>
      </c>
      <c r="L1763" s="274"/>
      <c r="N1763" s="262" t="s">
        <v>145</v>
      </c>
      <c r="O1763" s="263"/>
      <c r="P1763" s="264" t="s">
        <v>146</v>
      </c>
      <c r="Q1763" s="265"/>
      <c r="S1763" s="271" t="s">
        <v>147</v>
      </c>
      <c r="T1763" s="272"/>
      <c r="U1763" s="273" t="s">
        <v>148</v>
      </c>
      <c r="V1763" s="274"/>
      <c r="W1763" s="20"/>
      <c r="X1763" s="262" t="s">
        <v>149</v>
      </c>
      <c r="Y1763" s="263"/>
      <c r="Z1763" s="264" t="s">
        <v>150</v>
      </c>
      <c r="AA1763" s="265"/>
      <c r="AB1763" s="20"/>
      <c r="AC1763" s="271" t="s">
        <v>151</v>
      </c>
      <c r="AD1763" s="272"/>
      <c r="AE1763" s="273" t="s">
        <v>152</v>
      </c>
      <c r="AF1763" s="274"/>
      <c r="AG1763" s="20"/>
      <c r="AH1763" s="262" t="s">
        <v>153</v>
      </c>
      <c r="AI1763" s="263"/>
      <c r="AJ1763" s="264" t="s">
        <v>154</v>
      </c>
      <c r="AK1763" s="265"/>
      <c r="AL1763" s="20"/>
      <c r="AM1763" s="271" t="s">
        <v>155</v>
      </c>
      <c r="AN1763" s="272"/>
      <c r="AO1763" s="273" t="s">
        <v>156</v>
      </c>
      <c r="AP1763" s="274"/>
      <c r="AR1763" s="262" t="s">
        <v>157</v>
      </c>
      <c r="AS1763" s="263"/>
      <c r="AT1763" s="264" t="s">
        <v>158</v>
      </c>
      <c r="AU1763" s="265"/>
      <c r="AV1763" s="41"/>
      <c r="AW1763" s="271" t="s">
        <v>159</v>
      </c>
      <c r="AX1763" s="272"/>
      <c r="AY1763" s="273" t="s">
        <v>160</v>
      </c>
      <c r="AZ1763" s="274"/>
      <c r="BA1763" s="20"/>
      <c r="BB1763" s="262" t="s">
        <v>161</v>
      </c>
      <c r="BC1763" s="263"/>
      <c r="BD1763" s="264" t="s">
        <v>162</v>
      </c>
      <c r="BE1763" s="265"/>
      <c r="BF1763" s="41"/>
      <c r="BG1763" s="271" t="s">
        <v>163</v>
      </c>
      <c r="BH1763" s="272"/>
      <c r="BI1763" s="273" t="s">
        <v>164</v>
      </c>
      <c r="BJ1763" s="274"/>
      <c r="BK1763" s="41"/>
      <c r="BL1763" s="262" t="s">
        <v>165</v>
      </c>
      <c r="BM1763" s="263"/>
      <c r="BN1763" s="264" t="s">
        <v>166</v>
      </c>
      <c r="BO1763" s="265"/>
      <c r="BP1763" s="41"/>
      <c r="BQ1763" s="271" t="s">
        <v>167</v>
      </c>
      <c r="BR1763" s="272"/>
      <c r="BS1763" s="273" t="s">
        <v>168</v>
      </c>
      <c r="BT1763" s="274"/>
      <c r="BU1763" s="20"/>
      <c r="BV1763" s="262" t="s">
        <v>169</v>
      </c>
      <c r="BW1763" s="263"/>
      <c r="BX1763" s="264" t="s">
        <v>170</v>
      </c>
      <c r="BY1763" s="265"/>
      <c r="CA1763" s="55" t="s">
        <v>35</v>
      </c>
      <c r="CC1763" s="116" t="s">
        <v>75</v>
      </c>
      <c r="CD1763" s="13"/>
      <c r="CE1763" s="33"/>
      <c r="CF1763" s="33"/>
      <c r="CG1763" s="33"/>
      <c r="CH1763" s="33"/>
    </row>
    <row r="1764" spans="2:86" ht="18.600000000000001" customHeight="1" thickTop="1" thickBot="1">
      <c r="D1764" s="1">
        <v>0</v>
      </c>
      <c r="E1764" s="9">
        <f t="shared" ref="E1764" si="16864">$E$9*$B1761</f>
        <v>5.9310720000000003</v>
      </c>
      <c r="F1764" s="2">
        <v>1</v>
      </c>
      <c r="G1764" s="8">
        <v>0</v>
      </c>
      <c r="I1764" s="1">
        <v>0</v>
      </c>
      <c r="J1764" s="9">
        <v>0</v>
      </c>
      <c r="K1764" s="2">
        <v>1</v>
      </c>
      <c r="L1764" s="8">
        <v>0</v>
      </c>
      <c r="N1764" s="1">
        <f t="shared" ref="N1764" si="16865">D1764*I1761+F1764*I1764-E1764*J1761-G1764*J1764</f>
        <v>0</v>
      </c>
      <c r="O1764" s="9">
        <f t="shared" ref="O1764" si="16866">(D1764*J1761+E1764*I1761+F1764*J1764+G1764*I1764)</f>
        <v>5.9310720000000003</v>
      </c>
      <c r="P1764" s="2">
        <f t="shared" ref="P1764" si="16867">D1764*K1761+F1764*K1764-E1764*L1761-G1764*L1764</f>
        <v>8.311672392780963</v>
      </c>
      <c r="Q1764" s="8">
        <f t="shared" ref="Q1764" si="16868">(D1764*L1761+E1764*K1761+F1764*L1764+G1764*K1764)</f>
        <v>0</v>
      </c>
      <c r="S1764" s="1">
        <v>0</v>
      </c>
      <c r="T1764" s="9">
        <f t="shared" ref="T1764" si="16869">$T$9*$B1761</f>
        <v>7.6169520000000004</v>
      </c>
      <c r="U1764" s="2">
        <v>1</v>
      </c>
      <c r="V1764" s="8">
        <v>0</v>
      </c>
      <c r="X1764" s="1">
        <f t="shared" ref="X1764" si="16870">N1764*S1761+P1764*S1764-O1764*T1761-Q1764*T1764</f>
        <v>0</v>
      </c>
      <c r="Y1764" s="9">
        <f t="shared" ref="Y1764" si="16871">(N1764*T1761+O1764*S1761+P1764*T1764+Q1764*S1764)</f>
        <v>69.240681655537742</v>
      </c>
      <c r="Z1764" s="2">
        <f t="shared" ref="Z1764" si="16872">N1764*U1761+P1764*U1764-O1764*V1761-Q1764*V1764</f>
        <v>8.311672392780963</v>
      </c>
      <c r="AA1764" s="8">
        <f t="shared" ref="AA1764" si="16873">(N1764*V1761+O1764*U1761+P1764*V1764+Q1764*U1764)</f>
        <v>0</v>
      </c>
      <c r="AB1764" s="20"/>
      <c r="AC1764" s="1">
        <v>0</v>
      </c>
      <c r="AD1764" s="9">
        <v>0</v>
      </c>
      <c r="AE1764" s="2">
        <v>1</v>
      </c>
      <c r="AF1764" s="8">
        <v>0</v>
      </c>
      <c r="AH1764" s="1">
        <f t="shared" ref="AH1764" si="16874">X1764*AC1761+Z1764*AC1764-Y1764*AD1761-AA1764*AD1764</f>
        <v>0</v>
      </c>
      <c r="AI1764" s="9">
        <f t="shared" ref="AI1764" si="16875">(X1764*AD1761+Y1764*AC1761+Z1764*AD1764+AA1764*AC1764)</f>
        <v>69.240681655537742</v>
      </c>
      <c r="AJ1764" s="2">
        <f t="shared" ref="AJ1764" si="16876">X1764*AE1761+Z1764*AE1764-Y1764*AF1761-AA1764*AF1764</f>
        <v>22.672819601774972</v>
      </c>
      <c r="AK1764" s="8">
        <f t="shared" ref="AK1764" si="16877">(X1764*AF1761+Y1764*AE1761+Z1764*AF1764+AA1764*AE1764)</f>
        <v>0</v>
      </c>
      <c r="AM1764" s="1">
        <v>0</v>
      </c>
      <c r="AN1764" s="9">
        <f t="shared" ref="AN1764" si="16878">$AN$9*$B1761</f>
        <v>6.4401120000000001</v>
      </c>
      <c r="AO1764" s="2">
        <v>1</v>
      </c>
      <c r="AP1764" s="8">
        <v>0</v>
      </c>
      <c r="AR1764" s="1">
        <f t="shared" ref="AR1764" si="16879">AH1764*AM1761+AJ1764*AM1764-AI1764*AN1761-AK1764*AN1764</f>
        <v>0</v>
      </c>
      <c r="AS1764" s="9">
        <f t="shared" ref="AS1764" si="16880">(AH1764*AN1761+AI1764*AM1761+AJ1764*AN1764+AK1764*AM1764)</f>
        <v>215.25617924676396</v>
      </c>
      <c r="AT1764" s="2">
        <f t="shared" ref="AT1764" si="16881">AH1764*AO1761+AJ1764*AO1764-AI1764*AP1761-AK1764*AP1764</f>
        <v>22.672819601774972</v>
      </c>
      <c r="AU1764" s="8">
        <f t="shared" ref="AU1764" si="16882">(AH1764*AP1761+AI1764*AO1761+AJ1764*AP1764+AK1764*AO1764)</f>
        <v>0</v>
      </c>
      <c r="AV1764" s="20"/>
      <c r="AW1764" s="1">
        <v>0</v>
      </c>
      <c r="AX1764" s="9">
        <v>0</v>
      </c>
      <c r="AY1764" s="2">
        <v>1</v>
      </c>
      <c r="AZ1764" s="8">
        <v>0</v>
      </c>
      <c r="BB1764" s="1">
        <f t="shared" ref="BB1764" si="16883">AR1764*AW1761+AT1764*AW1764-AS1764*AX1761-AU1764*AX1764</f>
        <v>0</v>
      </c>
      <c r="BC1764" s="9">
        <f t="shared" ref="BC1764" si="16884">(AR1764*AX1761+AS1764*AW1761+AT1764*AX1764+AU1764*AW1764)</f>
        <v>215.25617924676396</v>
      </c>
      <c r="BD1764" s="2">
        <f t="shared" ref="BD1764" si="16885">AR1764*AY1761+AT1764*AY1764-AS1764*AZ1761-AU1764*AZ1764</f>
        <v>87.091961598607639</v>
      </c>
      <c r="BE1764" s="8">
        <f t="shared" ref="BE1764" si="16886">(AR1764*AZ1761+AS1764*AY1761+AT1764*AZ1764+AU1764*AY1764)</f>
        <v>0</v>
      </c>
      <c r="BG1764" s="1">
        <v>0</v>
      </c>
      <c r="BH1764" s="9">
        <f t="shared" ref="BH1764" si="16887">$BH$9*$B1761</f>
        <v>4.2134400000000003</v>
      </c>
      <c r="BI1764" s="2">
        <v>1</v>
      </c>
      <c r="BJ1764" s="8">
        <v>0</v>
      </c>
      <c r="BK1764" s="20"/>
      <c r="BL1764" s="1">
        <f t="shared" ref="BL1764" si="16888">BB1764*BG1761+BD1764*BG1764-BC1764*BH1761-BE1764*BH1764</f>
        <v>0</v>
      </c>
      <c r="BM1764" s="9">
        <f t="shared" ref="BM1764" si="16889">(BB1764*BH1761+BC1764*BG1761+BD1764*BH1764+BE1764*BG1764)</f>
        <v>582.21293392480129</v>
      </c>
      <c r="BN1764" s="2">
        <f t="shared" ref="BN1764" si="16890">BB1764*BI1761+BD1764*BI1764-BC1764*BJ1761-BE1764*BJ1764</f>
        <v>87.091961598607639</v>
      </c>
      <c r="BO1764" s="8">
        <f t="shared" ref="BO1764" si="16891">(BB1764*BJ1761+BC1764*BI1761+BD1764*BJ1764+BE1764*BI1764)</f>
        <v>0</v>
      </c>
      <c r="BP1764" s="20"/>
      <c r="BQ1764" s="18">
        <f t="shared" ref="BQ1764:BQ1827" si="16892">1/$BR$9</f>
        <v>1</v>
      </c>
      <c r="BR1764" s="25">
        <v>0</v>
      </c>
      <c r="BS1764" s="19">
        <v>1</v>
      </c>
      <c r="BT1764" s="24">
        <v>0</v>
      </c>
      <c r="BV1764" s="1">
        <f t="shared" ref="BV1764" si="16893">BL1764*BQ1761+BN1764*BQ1764-BM1764*BR1761-BO1764*BR1764</f>
        <v>87.091961598607639</v>
      </c>
      <c r="BW1764" s="9">
        <f t="shared" ref="BW1764" si="16894">(BL1764*BR1761+BM1764*BQ1761+BN1764*BR1764+BO1764*BQ1764)</f>
        <v>582.21293392480129</v>
      </c>
      <c r="BX1764" s="2">
        <f t="shared" ref="BX1764" si="16895">BL1764*BS1761+BN1764*BS1764-BM1764*BT1761-BO1764*BT1764</f>
        <v>87.091961598607639</v>
      </c>
      <c r="BY1764" s="8">
        <f t="shared" ref="BY1764" si="16896">(BL1764*BT1761+BM1764*BS1761+BN1764*BT1764+BO1764*BS1764)</f>
        <v>0</v>
      </c>
      <c r="CA1764" s="56">
        <f t="shared" ref="CA1764" si="16897">(180/PI())*ATAN(-1*(BW1761+BW1764)/(BV1761+BV1764))</f>
        <v>-72.984573242113299</v>
      </c>
      <c r="CC1764" s="117">
        <f t="shared" ref="CC1764" si="16898">20*LOG(((1-(10^(CA1761/20)^2)*(1-((1-CC1761)/(1+CC1761))^2))^0.5))</f>
        <v>-2.2199010781011621E-5</v>
      </c>
      <c r="CD1764" s="13"/>
      <c r="CE1764" s="33"/>
      <c r="CF1764" s="33"/>
      <c r="CG1764" s="33"/>
      <c r="CH1764" s="33"/>
    </row>
    <row r="1765" spans="2:86" ht="18.600000000000001" customHeight="1"/>
    <row r="1766" spans="2:86" ht="18.600000000000001" customHeight="1" thickBot="1">
      <c r="E1766" s="6" t="s">
        <v>3</v>
      </c>
      <c r="J1766" s="6" t="s">
        <v>5</v>
      </c>
      <c r="O1766" s="6" t="s">
        <v>10</v>
      </c>
      <c r="T1766" s="6" t="s">
        <v>6</v>
      </c>
      <c r="Y1766" s="6" t="s">
        <v>11</v>
      </c>
      <c r="AD1766" s="6" t="s">
        <v>12</v>
      </c>
      <c r="AI1766" s="6" t="s">
        <v>13</v>
      </c>
      <c r="AN1766" s="6" t="s">
        <v>14</v>
      </c>
      <c r="AS1766" s="6" t="s">
        <v>15</v>
      </c>
      <c r="AX1766" s="6" t="s">
        <v>19</v>
      </c>
      <c r="BC1766" s="6" t="s">
        <v>17</v>
      </c>
      <c r="BH1766" s="6" t="s">
        <v>20</v>
      </c>
      <c r="BM1766" s="6" t="s">
        <v>18</v>
      </c>
      <c r="BQ1766" s="26" t="s">
        <v>16</v>
      </c>
      <c r="BR1766" s="26"/>
      <c r="BS1766" s="21"/>
      <c r="BT1766" s="21"/>
      <c r="BU1766" s="21"/>
      <c r="BV1766" s="21"/>
      <c r="BW1766" s="26" t="s">
        <v>21</v>
      </c>
      <c r="BX1766" s="21"/>
      <c r="BY1766" s="21"/>
    </row>
    <row r="1767" spans="2:86" ht="18.600000000000001" customHeight="1" thickBot="1">
      <c r="B1767" s="11"/>
      <c r="D1767" s="266" t="s">
        <v>113</v>
      </c>
      <c r="E1767" s="267"/>
      <c r="F1767" s="268" t="s">
        <v>114</v>
      </c>
      <c r="G1767" s="269"/>
      <c r="H1767" s="237"/>
      <c r="I1767" s="262" t="s">
        <v>0</v>
      </c>
      <c r="J1767" s="263"/>
      <c r="K1767" s="264" t="s">
        <v>1</v>
      </c>
      <c r="L1767" s="265"/>
      <c r="M1767" s="21"/>
      <c r="N1767" s="262" t="s">
        <v>115</v>
      </c>
      <c r="O1767" s="263"/>
      <c r="P1767" s="264" t="s">
        <v>116</v>
      </c>
      <c r="Q1767" s="265"/>
      <c r="R1767" s="21"/>
      <c r="S1767" s="266" t="s">
        <v>117</v>
      </c>
      <c r="T1767" s="267"/>
      <c r="U1767" s="268" t="s">
        <v>118</v>
      </c>
      <c r="V1767" s="269"/>
      <c r="W1767" s="20"/>
      <c r="X1767" s="262" t="s">
        <v>119</v>
      </c>
      <c r="Y1767" s="263"/>
      <c r="Z1767" s="264" t="s">
        <v>120</v>
      </c>
      <c r="AA1767" s="265"/>
      <c r="AB1767" s="20"/>
      <c r="AC1767" s="262" t="s">
        <v>121</v>
      </c>
      <c r="AD1767" s="263"/>
      <c r="AE1767" s="264" t="s">
        <v>7</v>
      </c>
      <c r="AF1767" s="265"/>
      <c r="AG1767" s="20"/>
      <c r="AH1767" s="262" t="s">
        <v>122</v>
      </c>
      <c r="AI1767" s="263"/>
      <c r="AJ1767" s="264" t="s">
        <v>123</v>
      </c>
      <c r="AK1767" s="265"/>
      <c r="AL1767" s="20"/>
      <c r="AM1767" s="266" t="s">
        <v>124</v>
      </c>
      <c r="AN1767" s="267"/>
      <c r="AO1767" s="268" t="s">
        <v>125</v>
      </c>
      <c r="AP1767" s="269"/>
      <c r="AQ1767" s="21"/>
      <c r="AR1767" s="262" t="s">
        <v>126</v>
      </c>
      <c r="AS1767" s="263"/>
      <c r="AT1767" s="264" t="s">
        <v>2</v>
      </c>
      <c r="AU1767" s="265"/>
      <c r="AV1767" s="41"/>
      <c r="AW1767" s="262" t="s">
        <v>127</v>
      </c>
      <c r="AX1767" s="263"/>
      <c r="AY1767" s="264" t="s">
        <v>128</v>
      </c>
      <c r="AZ1767" s="265"/>
      <c r="BA1767" s="20"/>
      <c r="BB1767" s="262" t="s">
        <v>129</v>
      </c>
      <c r="BC1767" s="263"/>
      <c r="BD1767" s="264" t="s">
        <v>130</v>
      </c>
      <c r="BE1767" s="265"/>
      <c r="BF1767" s="41"/>
      <c r="BG1767" s="266" t="s">
        <v>131</v>
      </c>
      <c r="BH1767" s="267"/>
      <c r="BI1767" s="268" t="s">
        <v>132</v>
      </c>
      <c r="BJ1767" s="269"/>
      <c r="BK1767" s="41"/>
      <c r="BL1767" s="262" t="s">
        <v>133</v>
      </c>
      <c r="BM1767" s="263"/>
      <c r="BN1767" s="264" t="s">
        <v>134</v>
      </c>
      <c r="BO1767" s="265"/>
      <c r="BP1767" s="41"/>
      <c r="BQ1767" s="262" t="s">
        <v>135</v>
      </c>
      <c r="BR1767" s="263"/>
      <c r="BS1767" s="264" t="s">
        <v>136</v>
      </c>
      <c r="BT1767" s="265"/>
      <c r="BU1767" s="20"/>
      <c r="BV1767" s="262" t="s">
        <v>137</v>
      </c>
      <c r="BW1767" s="263"/>
      <c r="BX1767" s="264" t="s">
        <v>138</v>
      </c>
      <c r="BY1767" s="265"/>
      <c r="CA1767" s="27" t="s">
        <v>8</v>
      </c>
      <c r="CC1767" s="113" t="s">
        <v>74</v>
      </c>
      <c r="CD1767" s="13"/>
      <c r="CE1767" s="33"/>
      <c r="CF1767" s="33"/>
      <c r="CG1767" s="33"/>
      <c r="CH1767" s="33"/>
    </row>
    <row r="1768" spans="2:86" ht="18.600000000000001" customHeight="1" thickTop="1" thickBot="1">
      <c r="B1768" s="37">
        <v>5.0599999999999996</v>
      </c>
      <c r="D1768" s="1">
        <v>1</v>
      </c>
      <c r="E1768" s="7">
        <v>0</v>
      </c>
      <c r="F1768" s="2">
        <v>0</v>
      </c>
      <c r="G1768" s="8">
        <v>0</v>
      </c>
      <c r="I1768" s="1">
        <v>1</v>
      </c>
      <c r="J1768" s="9">
        <v>0</v>
      </c>
      <c r="K1768" s="2">
        <v>0</v>
      </c>
      <c r="L1768" s="8">
        <f t="shared" ref="L1768:L1831" si="16899">IF(0=(1-$J$9*$K$9*$B1768^2),10^18,$B1768*$K$9/(1-$J$9*$K$9*$B1768^2))</f>
        <v>-1.2259213590213878</v>
      </c>
      <c r="N1768" s="1">
        <f t="shared" ref="N1768" si="16900">D1768*I1768+F1768*I1771-E1768*J1768-G1768*J1771</f>
        <v>1</v>
      </c>
      <c r="O1768" s="9">
        <f t="shared" ref="O1768" si="16901">(D1768*J1768+E1768*I1768+F1768*J1771+G1768*I1771)</f>
        <v>0</v>
      </c>
      <c r="P1768" s="2">
        <f t="shared" ref="P1768" si="16902">D1768*K1768+F1768*K1771-E1768*L1768-G1768*L1771</f>
        <v>0</v>
      </c>
      <c r="Q1768" s="8">
        <f t="shared" ref="Q1768" si="16903">(D1768*L1768+E1768*K1768+F1768*L1771+G1768*K1771)</f>
        <v>-1.2259213590213878</v>
      </c>
      <c r="S1768" s="1">
        <v>1</v>
      </c>
      <c r="T1768" s="7">
        <v>0</v>
      </c>
      <c r="U1768" s="2">
        <v>0</v>
      </c>
      <c r="V1768" s="8">
        <v>0</v>
      </c>
      <c r="X1768" s="1">
        <f t="shared" ref="X1768" si="16904">N1768*S1768+P1768*S1771-O1768*T1768-Q1768*T1771</f>
        <v>10.374838846438458</v>
      </c>
      <c r="Y1768" s="9">
        <f t="shared" ref="Y1768" si="16905">(N1768*T1768+O1768*S1768+P1768*T1771+Q1768*S1771)</f>
        <v>0</v>
      </c>
      <c r="Z1768" s="2">
        <f t="shared" ref="Z1768" si="16906">N1768*U1768+P1768*U1771-O1768*V1768-Q1768*V1771</f>
        <v>0</v>
      </c>
      <c r="AA1768" s="8">
        <f t="shared" ref="AA1768" si="16907">(N1768*V1768+O1768*U1768+P1768*V1771+Q1768*U1771)</f>
        <v>-1.2259213590213878</v>
      </c>
      <c r="AB1768" s="20"/>
      <c r="AC1768" s="1">
        <v>1</v>
      </c>
      <c r="AD1768" s="9">
        <v>0</v>
      </c>
      <c r="AE1768" s="2">
        <v>0</v>
      </c>
      <c r="AF1768" s="8">
        <f t="shared" ref="AF1768:AF1831" si="16908">IF(0=(1-$AE$9*$AD$9*$B1768^2),10^18,$B1768*$AE$9/(1-$AE$9*$AD$9*$B1768^2))</f>
        <v>-0.20649669511732316</v>
      </c>
      <c r="AH1768" s="1">
        <f t="shared" ref="AH1768" si="16909">X1768*AC1768+Z1768*AC1771-Y1768*AD1768-AA1768*AD1771</f>
        <v>10.374838846438458</v>
      </c>
      <c r="AI1768" s="9">
        <f t="shared" ref="AI1768" si="16910">(X1768*AD1768+Y1768*AC1768+Z1768*AD1771+AA1768*AC1771)</f>
        <v>0</v>
      </c>
      <c r="AJ1768" s="2">
        <f t="shared" ref="AJ1768" si="16911">X1768*AE1768+Z1768*AE1771-Y1768*AF1768-AA1768*AF1771</f>
        <v>0</v>
      </c>
      <c r="AK1768" s="8">
        <f t="shared" ref="AK1768" si="16912">(X1768*AF1768+Y1768*AE1768+Z1768*AF1771+AA1768*AE1771)</f>
        <v>-3.3682912931857505</v>
      </c>
      <c r="AM1768" s="1">
        <v>1</v>
      </c>
      <c r="AN1768" s="7">
        <v>0</v>
      </c>
      <c r="AO1768" s="2">
        <v>0</v>
      </c>
      <c r="AP1768" s="8">
        <v>0</v>
      </c>
      <c r="AR1768" s="1">
        <f t="shared" ref="AR1768" si="16913">AH1768*AM1768+AJ1768*AM1771-AI1768*AN1768-AK1768*AN1771</f>
        <v>32.15309207546818</v>
      </c>
      <c r="AS1768" s="9">
        <f t="shared" ref="AS1768" si="16914">(AH1768*AN1768+AI1768*AM1768+AJ1768*AN1771+AK1768*AM1771)</f>
        <v>0</v>
      </c>
      <c r="AT1768" s="2">
        <f t="shared" ref="AT1768" si="16915">AH1768*AO1768+AJ1768*AO1771-AI1768*AP1768-AK1768*AP1771</f>
        <v>0</v>
      </c>
      <c r="AU1768" s="8">
        <f t="shared" ref="AU1768" si="16916">(AH1768*AP1768+AI1768*AO1768+AJ1768*AP1771+AK1768*AO1771)</f>
        <v>-3.3682912931857505</v>
      </c>
      <c r="AV1768" s="20"/>
      <c r="AW1768" s="1">
        <v>1</v>
      </c>
      <c r="AX1768" s="9">
        <v>0</v>
      </c>
      <c r="AY1768" s="2">
        <v>0</v>
      </c>
      <c r="AZ1768" s="8">
        <f t="shared" ref="AZ1768:AZ1831" si="16917">IF(0=(1-$AX$9*$AY$9*$B1768^2),10^18,$B1768*$AY$9/(1-$AX$9*$AY$9*$B1768^2))</f>
        <v>-0.29791037343592025</v>
      </c>
      <c r="BB1768" s="1">
        <f t="shared" ref="BB1768" si="16918">AR1768*AW1768+AT1768*AW1771-AS1768*AX1768-AU1768*AX1771</f>
        <v>32.15309207546818</v>
      </c>
      <c r="BC1768" s="9">
        <f t="shared" ref="BC1768" si="16919">(AR1768*AX1768+AS1768*AW1768+AT1768*AX1771+AU1768*AW1771)</f>
        <v>0</v>
      </c>
      <c r="BD1768" s="2">
        <f t="shared" ref="BD1768" si="16920">AR1768*AY1768+AT1768*AY1771-AS1768*AZ1768-AU1768*AZ1771</f>
        <v>0</v>
      </c>
      <c r="BE1768" s="8">
        <f t="shared" ref="BE1768" si="16921">(AR1768*AZ1768+AS1768*AY1768+AT1768*AZ1771+AU1768*AY1771)</f>
        <v>-12.947030960508004</v>
      </c>
      <c r="BG1768" s="1">
        <v>1</v>
      </c>
      <c r="BH1768" s="7">
        <v>0</v>
      </c>
      <c r="BI1768" s="2">
        <v>0</v>
      </c>
      <c r="BJ1768" s="8">
        <v>0</v>
      </c>
      <c r="BK1768" s="20"/>
      <c r="BL1768" s="1">
        <f t="shared" ref="BL1768" si="16922">BB1768*BG1768+BD1768*BG1771-BC1768*BH1768-BE1768*BH1771</f>
        <v>86.921104563370704</v>
      </c>
      <c r="BM1768" s="9">
        <f t="shared" ref="BM1768" si="16923">(BB1768*BH1768+BC1768*BG1768+BD1768*BH1771+BE1768*BG1771)</f>
        <v>0</v>
      </c>
      <c r="BN1768" s="2">
        <f t="shared" ref="BN1768" si="16924">BB1768*BI1768+BD1768*BI1771-BC1768*BJ1768-BE1768*BJ1771</f>
        <v>0</v>
      </c>
      <c r="BO1768" s="8">
        <f t="shared" ref="BO1768" si="16925">(BB1768*BJ1768+BC1768*BI1768+BD1768*BJ1771+BE1768*BI1771)</f>
        <v>-12.947030960508004</v>
      </c>
      <c r="BP1768" s="20"/>
      <c r="BQ1768" s="16">
        <v>1</v>
      </c>
      <c r="BR1768" s="23">
        <v>0</v>
      </c>
      <c r="BS1768" s="14">
        <v>0</v>
      </c>
      <c r="BT1768" s="22">
        <v>0</v>
      </c>
      <c r="BV1768" s="1">
        <f t="shared" ref="BV1768" si="16926">BL1768*BQ1768+BN1768*BQ1771-BM1768*BR1768-BO1768*BR1771</f>
        <v>86.921104563370704</v>
      </c>
      <c r="BW1768" s="9">
        <f t="shared" ref="BW1768" si="16927">(BL1768*BR1768+BM1768*BQ1768+BN1768*BR1771+BO1768*BQ1771)</f>
        <v>-12.947030960508004</v>
      </c>
      <c r="BX1768" s="2">
        <f t="shared" ref="BX1768" si="16928">BL1768*BS1768+BN1768*BS1771-BM1768*BT1768-BO1768*BT1771</f>
        <v>0</v>
      </c>
      <c r="BY1768" s="8">
        <f t="shared" ref="BY1768" si="16929">(BL1768*BT1768+BM1768*BS1768+BN1768*BT1771+BO1768*BS1771)</f>
        <v>-12.947030960508004</v>
      </c>
      <c r="CA1768" s="28">
        <f t="shared" ref="CA1768" si="16930">20*LOG(((1+$BR$9)/$BR$9)/((BV1768+BV1771)^2+(BW1768+BW1771)^2)^0.5)</f>
        <v>-49.490391264171052</v>
      </c>
      <c r="CC1768" s="114">
        <f t="shared" ref="CC1768" si="16931">((BV1768^2+BW1768^2)^0.5)/((BV1771^2+BW1771^2)^0.5)</f>
        <v>0.14897330122674576</v>
      </c>
      <c r="CD1768" s="13"/>
      <c r="CE1768" s="33"/>
      <c r="CF1768" s="33"/>
      <c r="CG1768" s="33"/>
      <c r="CH1768" s="33"/>
    </row>
    <row r="1769" spans="2:86" ht="18.600000000000001" customHeight="1" thickBot="1">
      <c r="D1769" s="3"/>
      <c r="G1769" s="4"/>
      <c r="I1769" s="3"/>
      <c r="L1769" s="4"/>
      <c r="N1769" s="3"/>
      <c r="Q1769" s="4"/>
      <c r="S1769" s="3"/>
      <c r="V1769" s="4"/>
      <c r="X1769" s="3"/>
      <c r="AA1769" s="4"/>
      <c r="AC1769" s="3"/>
      <c r="AF1769" s="4"/>
      <c r="AH1769" s="3"/>
      <c r="AK1769" s="4"/>
      <c r="AM1769" s="3"/>
      <c r="AP1769" s="4"/>
      <c r="AR1769" s="3"/>
      <c r="AU1769" s="4"/>
      <c r="AW1769" s="3"/>
      <c r="AZ1769" s="4"/>
      <c r="BB1769" s="3"/>
      <c r="BE1769" s="4"/>
      <c r="BG1769" s="3"/>
      <c r="BJ1769" s="4"/>
      <c r="BL1769" s="3"/>
      <c r="BO1769" s="4"/>
      <c r="BQ1769" s="16"/>
      <c r="BR1769" s="14"/>
      <c r="BS1769" s="14"/>
      <c r="BT1769" s="17"/>
      <c r="BV1769" s="3"/>
      <c r="BY1769" s="4"/>
      <c r="CC1769" s="115"/>
      <c r="CD1769" s="13"/>
      <c r="CE1769" s="33"/>
      <c r="CF1769" s="33"/>
      <c r="CG1769" s="33"/>
      <c r="CH1769" s="33"/>
    </row>
    <row r="1770" spans="2:86" ht="18.600000000000001" customHeight="1" thickBot="1">
      <c r="D1770" s="271" t="s">
        <v>141</v>
      </c>
      <c r="E1770" s="272"/>
      <c r="F1770" s="273" t="s">
        <v>142</v>
      </c>
      <c r="G1770" s="274"/>
      <c r="H1770" s="237"/>
      <c r="I1770" s="271" t="s">
        <v>143</v>
      </c>
      <c r="J1770" s="272"/>
      <c r="K1770" s="273" t="s">
        <v>144</v>
      </c>
      <c r="L1770" s="274"/>
      <c r="N1770" s="262" t="s">
        <v>145</v>
      </c>
      <c r="O1770" s="263"/>
      <c r="P1770" s="264" t="s">
        <v>146</v>
      </c>
      <c r="Q1770" s="265"/>
      <c r="S1770" s="271" t="s">
        <v>147</v>
      </c>
      <c r="T1770" s="272"/>
      <c r="U1770" s="273" t="s">
        <v>148</v>
      </c>
      <c r="V1770" s="274"/>
      <c r="W1770" s="20"/>
      <c r="X1770" s="262" t="s">
        <v>149</v>
      </c>
      <c r="Y1770" s="263"/>
      <c r="Z1770" s="264" t="s">
        <v>150</v>
      </c>
      <c r="AA1770" s="265"/>
      <c r="AB1770" s="20"/>
      <c r="AC1770" s="271" t="s">
        <v>151</v>
      </c>
      <c r="AD1770" s="272"/>
      <c r="AE1770" s="273" t="s">
        <v>152</v>
      </c>
      <c r="AF1770" s="274"/>
      <c r="AG1770" s="20"/>
      <c r="AH1770" s="262" t="s">
        <v>153</v>
      </c>
      <c r="AI1770" s="263"/>
      <c r="AJ1770" s="264" t="s">
        <v>154</v>
      </c>
      <c r="AK1770" s="265"/>
      <c r="AL1770" s="20"/>
      <c r="AM1770" s="271" t="s">
        <v>155</v>
      </c>
      <c r="AN1770" s="272"/>
      <c r="AO1770" s="273" t="s">
        <v>156</v>
      </c>
      <c r="AP1770" s="274"/>
      <c r="AR1770" s="262" t="s">
        <v>157</v>
      </c>
      <c r="AS1770" s="263"/>
      <c r="AT1770" s="264" t="s">
        <v>158</v>
      </c>
      <c r="AU1770" s="265"/>
      <c r="AV1770" s="41"/>
      <c r="AW1770" s="271" t="s">
        <v>159</v>
      </c>
      <c r="AX1770" s="272"/>
      <c r="AY1770" s="273" t="s">
        <v>160</v>
      </c>
      <c r="AZ1770" s="274"/>
      <c r="BA1770" s="20"/>
      <c r="BB1770" s="262" t="s">
        <v>161</v>
      </c>
      <c r="BC1770" s="263"/>
      <c r="BD1770" s="264" t="s">
        <v>162</v>
      </c>
      <c r="BE1770" s="265"/>
      <c r="BF1770" s="41"/>
      <c r="BG1770" s="271" t="s">
        <v>163</v>
      </c>
      <c r="BH1770" s="272"/>
      <c r="BI1770" s="273" t="s">
        <v>164</v>
      </c>
      <c r="BJ1770" s="274"/>
      <c r="BK1770" s="41"/>
      <c r="BL1770" s="262" t="s">
        <v>165</v>
      </c>
      <c r="BM1770" s="263"/>
      <c r="BN1770" s="264" t="s">
        <v>166</v>
      </c>
      <c r="BO1770" s="265"/>
      <c r="BP1770" s="41"/>
      <c r="BQ1770" s="271" t="s">
        <v>167</v>
      </c>
      <c r="BR1770" s="272"/>
      <c r="BS1770" s="273" t="s">
        <v>168</v>
      </c>
      <c r="BT1770" s="274"/>
      <c r="BU1770" s="20"/>
      <c r="BV1770" s="262" t="s">
        <v>169</v>
      </c>
      <c r="BW1770" s="263"/>
      <c r="BX1770" s="264" t="s">
        <v>170</v>
      </c>
      <c r="BY1770" s="265"/>
      <c r="CA1770" s="55" t="s">
        <v>35</v>
      </c>
      <c r="CC1770" s="116" t="s">
        <v>75</v>
      </c>
      <c r="CD1770" s="13"/>
      <c r="CE1770" s="33"/>
      <c r="CF1770" s="33"/>
      <c r="CG1770" s="33"/>
      <c r="CH1770" s="33"/>
    </row>
    <row r="1771" spans="2:86" ht="18.600000000000001" customHeight="1" thickTop="1" thickBot="1">
      <c r="D1771" s="1">
        <v>0</v>
      </c>
      <c r="E1771" s="9">
        <f t="shared" ref="E1771" si="16932">$E$9*$B1768</f>
        <v>5.9546079999999995</v>
      </c>
      <c r="F1771" s="2">
        <v>1</v>
      </c>
      <c r="G1771" s="8">
        <v>0</v>
      </c>
      <c r="I1771" s="1">
        <v>0</v>
      </c>
      <c r="J1771" s="9">
        <v>0</v>
      </c>
      <c r="K1771" s="2">
        <v>1</v>
      </c>
      <c r="L1771" s="8">
        <v>0</v>
      </c>
      <c r="N1771" s="1">
        <f t="shared" ref="N1771" si="16933">D1771*I1768+F1771*I1771-E1771*J1768-G1771*J1771</f>
        <v>0</v>
      </c>
      <c r="O1771" s="9">
        <f t="shared" ref="O1771" si="16934">(D1771*J1768+E1771*I1768+F1771*J1771+G1771*I1771)</f>
        <v>5.9546079999999995</v>
      </c>
      <c r="P1771" s="2">
        <f t="shared" ref="P1771" si="16935">D1771*K1768+F1771*K1771-E1771*L1768-G1771*L1771</f>
        <v>8.2998811317996264</v>
      </c>
      <c r="Q1771" s="8">
        <f t="shared" ref="Q1771" si="16936">(D1771*L1768+E1771*K1768+F1771*L1771+G1771*K1771)</f>
        <v>0</v>
      </c>
      <c r="S1771" s="1">
        <v>0</v>
      </c>
      <c r="T1771" s="9">
        <f t="shared" ref="T1771" si="16937">$T$9*$B1768</f>
        <v>7.6471780000000003</v>
      </c>
      <c r="U1771" s="2">
        <v>1</v>
      </c>
      <c r="V1771" s="8">
        <v>0</v>
      </c>
      <c r="X1771" s="1">
        <f t="shared" ref="X1771" si="16938">N1771*S1768+P1771*S1771-O1771*T1768-Q1771*T1771</f>
        <v>0</v>
      </c>
      <c r="Y1771" s="9">
        <f t="shared" ref="Y1771" si="16939">(N1771*T1768+O1771*S1768+P1771*T1771+Q1771*S1771)</f>
        <v>69.425276393713204</v>
      </c>
      <c r="Z1771" s="2">
        <f t="shared" ref="Z1771" si="16940">N1771*U1768+P1771*U1771-O1771*V1768-Q1771*V1771</f>
        <v>8.2998811317996264</v>
      </c>
      <c r="AA1771" s="8">
        <f t="shared" ref="AA1771" si="16941">(N1771*V1768+O1771*U1768+P1771*V1771+Q1771*U1771)</f>
        <v>0</v>
      </c>
      <c r="AB1771" s="20"/>
      <c r="AC1771" s="1">
        <v>0</v>
      </c>
      <c r="AD1771" s="9">
        <v>0</v>
      </c>
      <c r="AE1771" s="2">
        <v>1</v>
      </c>
      <c r="AF1771" s="8">
        <v>0</v>
      </c>
      <c r="AH1771" s="1">
        <f t="shared" ref="AH1771" si="16942">X1771*AC1768+Z1771*AC1771-Y1771*AD1768-AA1771*AD1771</f>
        <v>0</v>
      </c>
      <c r="AI1771" s="9">
        <f t="shared" ref="AI1771" si="16943">(X1771*AD1768+Y1771*AC1768+Z1771*AD1771+AA1771*AC1771)</f>
        <v>69.425276393713204</v>
      </c>
      <c r="AJ1771" s="2">
        <f t="shared" ref="AJ1771" si="16944">X1771*AE1768+Z1771*AE1771-Y1771*AF1768-AA1771*AF1771</f>
        <v>22.635971264708115</v>
      </c>
      <c r="AK1771" s="8">
        <f t="shared" ref="AK1771" si="16945">(X1771*AF1768+Y1771*AE1768+Z1771*AF1771+AA1771*AE1771)</f>
        <v>0</v>
      </c>
      <c r="AM1771" s="1">
        <v>0</v>
      </c>
      <c r="AN1771" s="9">
        <f t="shared" ref="AN1771" si="16946">$AN$9*$B1768</f>
        <v>6.465668</v>
      </c>
      <c r="AO1771" s="2">
        <v>1</v>
      </c>
      <c r="AP1771" s="8">
        <v>0</v>
      </c>
      <c r="AR1771" s="1">
        <f t="shared" ref="AR1771" si="16947">AH1771*AM1768+AJ1771*AM1771-AI1771*AN1768-AK1771*AN1771</f>
        <v>0</v>
      </c>
      <c r="AS1771" s="9">
        <f t="shared" ref="AS1771" si="16948">(AH1771*AN1768+AI1771*AM1768+AJ1771*AN1771+AK1771*AM1771)</f>
        <v>215.78195144885598</v>
      </c>
      <c r="AT1771" s="2">
        <f t="shared" ref="AT1771" si="16949">AH1771*AO1768+AJ1771*AO1771-AI1771*AP1768-AK1771*AP1771</f>
        <v>22.635971264708115</v>
      </c>
      <c r="AU1771" s="8">
        <f t="shared" ref="AU1771" si="16950">(AH1771*AP1768+AI1771*AO1768+AJ1771*AP1771+AK1771*AO1771)</f>
        <v>0</v>
      </c>
      <c r="AV1771" s="20"/>
      <c r="AW1771" s="1">
        <v>0</v>
      </c>
      <c r="AX1771" s="9">
        <v>0</v>
      </c>
      <c r="AY1771" s="2">
        <v>1</v>
      </c>
      <c r="AZ1771" s="8">
        <v>0</v>
      </c>
      <c r="BB1771" s="1">
        <f t="shared" ref="BB1771" si="16951">AR1771*AW1768+AT1771*AW1771-AS1771*AX1768-AU1771*AX1771</f>
        <v>0</v>
      </c>
      <c r="BC1771" s="9">
        <f t="shared" ref="BC1771" si="16952">(AR1771*AX1768+AS1771*AW1768+AT1771*AX1771+AU1771*AW1771)</f>
        <v>215.78195144885598</v>
      </c>
      <c r="BD1771" s="2">
        <f t="shared" ref="BD1771" si="16953">AR1771*AY1768+AT1771*AY1771-AS1771*AZ1768-AU1771*AZ1771</f>
        <v>86.91965300156842</v>
      </c>
      <c r="BE1771" s="8">
        <f t="shared" ref="BE1771" si="16954">(AR1771*AZ1768+AS1771*AY1768+AT1771*AZ1771+AU1771*AY1771)</f>
        <v>0</v>
      </c>
      <c r="BG1771" s="1">
        <v>0</v>
      </c>
      <c r="BH1771" s="9">
        <f t="shared" ref="BH1771" si="16955">$BH$9*$B1768</f>
        <v>4.2301599999999997</v>
      </c>
      <c r="BI1771" s="2">
        <v>1</v>
      </c>
      <c r="BJ1771" s="8">
        <v>0</v>
      </c>
      <c r="BK1771" s="20"/>
      <c r="BL1771" s="1">
        <f t="shared" ref="BL1771" si="16956">BB1771*BG1768+BD1771*BG1771-BC1771*BH1768-BE1771*BH1771</f>
        <v>0</v>
      </c>
      <c r="BM1771" s="9">
        <f t="shared" ref="BM1771" si="16957">(BB1771*BH1768+BC1771*BG1768+BD1771*BH1771+BE1771*BG1771)</f>
        <v>583.46599078997065</v>
      </c>
      <c r="BN1771" s="2">
        <f t="shared" ref="BN1771" si="16958">BB1771*BI1768+BD1771*BI1771-BC1771*BJ1768-BE1771*BJ1771</f>
        <v>86.91965300156842</v>
      </c>
      <c r="BO1771" s="8">
        <f t="shared" ref="BO1771" si="16959">(BB1771*BJ1768+BC1771*BI1768+BD1771*BJ1771+BE1771*BI1771)</f>
        <v>0</v>
      </c>
      <c r="BP1771" s="20"/>
      <c r="BQ1771" s="18">
        <f t="shared" ref="BQ1771:BQ1834" si="16960">1/$BR$9</f>
        <v>1</v>
      </c>
      <c r="BR1771" s="25">
        <v>0</v>
      </c>
      <c r="BS1771" s="19">
        <v>1</v>
      </c>
      <c r="BT1771" s="24">
        <v>0</v>
      </c>
      <c r="BV1771" s="1">
        <f t="shared" ref="BV1771" si="16961">BL1771*BQ1768+BN1771*BQ1771-BM1771*BR1768-BO1771*BR1771</f>
        <v>86.91965300156842</v>
      </c>
      <c r="BW1771" s="9">
        <f t="shared" ref="BW1771" si="16962">(BL1771*BR1768+BM1771*BQ1768+BN1771*BR1771+BO1771*BQ1771)</f>
        <v>583.46599078997065</v>
      </c>
      <c r="BX1771" s="2">
        <f t="shared" ref="BX1771" si="16963">BL1771*BS1768+BN1771*BS1771-BM1771*BT1768-BO1771*BT1771</f>
        <v>86.91965300156842</v>
      </c>
      <c r="BY1771" s="8">
        <f t="shared" ref="BY1771" si="16964">(BL1771*BT1768+BM1771*BS1768+BN1771*BT1771+BO1771*BS1771)</f>
        <v>0</v>
      </c>
      <c r="CA1771" s="56">
        <f t="shared" ref="CA1771" si="16965">(180/PI())*ATAN(-1*(BW1768+BW1771)/(BV1768+BV1771))</f>
        <v>-73.053687640269985</v>
      </c>
      <c r="CC1771" s="117">
        <f t="shared" ref="CC1771" si="16966">20*LOG(((1-(10^(CA1768/20)^2)*(1-((1-CC1768)/(1+CC1768))^2))^0.5))</f>
        <v>-2.2044225555435777E-5</v>
      </c>
      <c r="CD1771" s="13"/>
      <c r="CE1771" s="33"/>
      <c r="CF1771" s="33"/>
      <c r="CG1771" s="33"/>
      <c r="CH1771" s="33"/>
    </row>
    <row r="1772" spans="2:86" ht="18.600000000000001" customHeight="1"/>
    <row r="1773" spans="2:86" ht="18.600000000000001" customHeight="1" thickBot="1">
      <c r="E1773" s="6" t="s">
        <v>3</v>
      </c>
      <c r="J1773" s="6" t="s">
        <v>5</v>
      </c>
      <c r="O1773" s="6" t="s">
        <v>10</v>
      </c>
      <c r="T1773" s="6" t="s">
        <v>6</v>
      </c>
      <c r="Y1773" s="6" t="s">
        <v>11</v>
      </c>
      <c r="AD1773" s="6" t="s">
        <v>12</v>
      </c>
      <c r="AI1773" s="6" t="s">
        <v>13</v>
      </c>
      <c r="AN1773" s="6" t="s">
        <v>14</v>
      </c>
      <c r="AS1773" s="6" t="s">
        <v>15</v>
      </c>
      <c r="AX1773" s="6" t="s">
        <v>19</v>
      </c>
      <c r="BC1773" s="6" t="s">
        <v>17</v>
      </c>
      <c r="BH1773" s="6" t="s">
        <v>20</v>
      </c>
      <c r="BM1773" s="6" t="s">
        <v>18</v>
      </c>
      <c r="BQ1773" s="26" t="s">
        <v>16</v>
      </c>
      <c r="BR1773" s="26"/>
      <c r="BS1773" s="21"/>
      <c r="BT1773" s="21"/>
      <c r="BU1773" s="21"/>
      <c r="BV1773" s="21"/>
      <c r="BW1773" s="26" t="s">
        <v>21</v>
      </c>
      <c r="BX1773" s="21"/>
      <c r="BY1773" s="21"/>
    </row>
    <row r="1774" spans="2:86" ht="18.600000000000001" customHeight="1" thickBot="1">
      <c r="B1774" s="11"/>
      <c r="D1774" s="266" t="s">
        <v>113</v>
      </c>
      <c r="E1774" s="267"/>
      <c r="F1774" s="268" t="s">
        <v>114</v>
      </c>
      <c r="G1774" s="269"/>
      <c r="H1774" s="237"/>
      <c r="I1774" s="262" t="s">
        <v>0</v>
      </c>
      <c r="J1774" s="263"/>
      <c r="K1774" s="264" t="s">
        <v>1</v>
      </c>
      <c r="L1774" s="265"/>
      <c r="M1774" s="21"/>
      <c r="N1774" s="262" t="s">
        <v>115</v>
      </c>
      <c r="O1774" s="263"/>
      <c r="P1774" s="264" t="s">
        <v>116</v>
      </c>
      <c r="Q1774" s="265"/>
      <c r="R1774" s="21"/>
      <c r="S1774" s="266" t="s">
        <v>117</v>
      </c>
      <c r="T1774" s="267"/>
      <c r="U1774" s="268" t="s">
        <v>118</v>
      </c>
      <c r="V1774" s="269"/>
      <c r="W1774" s="20"/>
      <c r="X1774" s="262" t="s">
        <v>119</v>
      </c>
      <c r="Y1774" s="263"/>
      <c r="Z1774" s="264" t="s">
        <v>120</v>
      </c>
      <c r="AA1774" s="265"/>
      <c r="AB1774" s="20"/>
      <c r="AC1774" s="262" t="s">
        <v>121</v>
      </c>
      <c r="AD1774" s="263"/>
      <c r="AE1774" s="264" t="s">
        <v>7</v>
      </c>
      <c r="AF1774" s="265"/>
      <c r="AG1774" s="20"/>
      <c r="AH1774" s="262" t="s">
        <v>122</v>
      </c>
      <c r="AI1774" s="263"/>
      <c r="AJ1774" s="264" t="s">
        <v>123</v>
      </c>
      <c r="AK1774" s="265"/>
      <c r="AL1774" s="20"/>
      <c r="AM1774" s="266" t="s">
        <v>124</v>
      </c>
      <c r="AN1774" s="267"/>
      <c r="AO1774" s="268" t="s">
        <v>125</v>
      </c>
      <c r="AP1774" s="269"/>
      <c r="AQ1774" s="21"/>
      <c r="AR1774" s="262" t="s">
        <v>126</v>
      </c>
      <c r="AS1774" s="263"/>
      <c r="AT1774" s="264" t="s">
        <v>2</v>
      </c>
      <c r="AU1774" s="265"/>
      <c r="AV1774" s="41"/>
      <c r="AW1774" s="262" t="s">
        <v>127</v>
      </c>
      <c r="AX1774" s="263"/>
      <c r="AY1774" s="264" t="s">
        <v>128</v>
      </c>
      <c r="AZ1774" s="265"/>
      <c r="BA1774" s="20"/>
      <c r="BB1774" s="262" t="s">
        <v>129</v>
      </c>
      <c r="BC1774" s="263"/>
      <c r="BD1774" s="264" t="s">
        <v>130</v>
      </c>
      <c r="BE1774" s="265"/>
      <c r="BF1774" s="41"/>
      <c r="BG1774" s="266" t="s">
        <v>131</v>
      </c>
      <c r="BH1774" s="267"/>
      <c r="BI1774" s="268" t="s">
        <v>132</v>
      </c>
      <c r="BJ1774" s="269"/>
      <c r="BK1774" s="41"/>
      <c r="BL1774" s="262" t="s">
        <v>133</v>
      </c>
      <c r="BM1774" s="263"/>
      <c r="BN1774" s="264" t="s">
        <v>134</v>
      </c>
      <c r="BO1774" s="265"/>
      <c r="BP1774" s="41"/>
      <c r="BQ1774" s="262" t="s">
        <v>135</v>
      </c>
      <c r="BR1774" s="263"/>
      <c r="BS1774" s="264" t="s">
        <v>136</v>
      </c>
      <c r="BT1774" s="265"/>
      <c r="BU1774" s="20"/>
      <c r="BV1774" s="262" t="s">
        <v>137</v>
      </c>
      <c r="BW1774" s="263"/>
      <c r="BX1774" s="264" t="s">
        <v>138</v>
      </c>
      <c r="BY1774" s="265"/>
      <c r="CA1774" s="27" t="s">
        <v>8</v>
      </c>
      <c r="CC1774" s="113" t="s">
        <v>74</v>
      </c>
      <c r="CD1774" s="13"/>
      <c r="CE1774" s="33"/>
      <c r="CF1774" s="33"/>
      <c r="CG1774" s="33"/>
      <c r="CH1774" s="33"/>
    </row>
    <row r="1775" spans="2:86" ht="18.600000000000001" customHeight="1" thickTop="1" thickBot="1">
      <c r="B1775" s="37">
        <v>5.08</v>
      </c>
      <c r="D1775" s="1">
        <v>1</v>
      </c>
      <c r="E1775" s="7">
        <v>0</v>
      </c>
      <c r="F1775" s="2">
        <v>0</v>
      </c>
      <c r="G1775" s="8">
        <v>0</v>
      </c>
      <c r="I1775" s="1">
        <v>1</v>
      </c>
      <c r="J1775" s="9">
        <v>0</v>
      </c>
      <c r="K1775" s="2">
        <v>0</v>
      </c>
      <c r="L1775" s="8">
        <f t="shared" ref="L1775:L1838" si="16967">IF(0=(1-$J$9*$K$9*$B1775^2),10^18,$B1775*$K$9/(1-$J$9*$K$9*$B1775^2))</f>
        <v>-1.2191519917815354</v>
      </c>
      <c r="N1775" s="1">
        <f t="shared" ref="N1775" si="16968">D1775*I1775+F1775*I1778-E1775*J1775-G1775*J1778</f>
        <v>1</v>
      </c>
      <c r="O1775" s="9">
        <f t="shared" ref="O1775" si="16969">(D1775*J1775+E1775*I1775+F1775*J1778+G1775*I1778)</f>
        <v>0</v>
      </c>
      <c r="P1775" s="2">
        <f t="shared" ref="P1775" si="16970">D1775*K1775+F1775*K1778-E1775*L1775-G1775*L1778</f>
        <v>0</v>
      </c>
      <c r="Q1775" s="8">
        <f t="shared" ref="Q1775" si="16971">(D1775*L1775+E1775*K1775+F1775*L1778+G1775*K1778)</f>
        <v>-1.2191519917815354</v>
      </c>
      <c r="S1775" s="1">
        <v>1</v>
      </c>
      <c r="T1775" s="7">
        <v>0</v>
      </c>
      <c r="U1775" s="2">
        <v>0</v>
      </c>
      <c r="V1775" s="8">
        <v>0</v>
      </c>
      <c r="X1775" s="1">
        <f t="shared" ref="X1775" si="16972">N1775*S1775+P1775*S1778-O1775*T1775-Q1775*T1778</f>
        <v>10.359922378311527</v>
      </c>
      <c r="Y1775" s="9">
        <f t="shared" ref="Y1775" si="16973">(N1775*T1775+O1775*S1775+P1775*T1778+Q1775*S1778)</f>
        <v>0</v>
      </c>
      <c r="Z1775" s="2">
        <f t="shared" ref="Z1775" si="16974">N1775*U1775+P1775*U1778-O1775*V1775-Q1775*V1778</f>
        <v>0</v>
      </c>
      <c r="AA1775" s="8">
        <f t="shared" ref="AA1775" si="16975">(N1775*V1775+O1775*U1775+P1775*V1778+Q1775*U1778)</f>
        <v>-1.2191519917815354</v>
      </c>
      <c r="AB1775" s="20"/>
      <c r="AC1775" s="1">
        <v>1</v>
      </c>
      <c r="AD1775" s="9">
        <v>0</v>
      </c>
      <c r="AE1775" s="2">
        <v>0</v>
      </c>
      <c r="AF1775" s="8">
        <f t="shared" ref="AF1775:AF1838" si="16976">IF(0=(1-$AE$9*$AD$9*$B1775^2),10^18,$B1775*$AE$9/(1-$AE$9*$AD$9*$B1775^2))</f>
        <v>-0.20559264667596452</v>
      </c>
      <c r="AH1775" s="1">
        <f t="shared" ref="AH1775" si="16977">X1775*AC1775+Z1775*AC1778-Y1775*AD1775-AA1775*AD1778</f>
        <v>10.359922378311527</v>
      </c>
      <c r="AI1775" s="9">
        <f t="shared" ref="AI1775" si="16978">(X1775*AD1775+Y1775*AC1775+Z1775*AD1778+AA1775*AC1778)</f>
        <v>0</v>
      </c>
      <c r="AJ1775" s="2">
        <f t="shared" ref="AJ1775" si="16979">X1775*AE1775+Z1775*AE1778-Y1775*AF1775-AA1775*AF1778</f>
        <v>0</v>
      </c>
      <c r="AK1775" s="8">
        <f t="shared" ref="AK1775" si="16980">(X1775*AF1775+Y1775*AE1775+Z1775*AF1778+AA1775*AE1778)</f>
        <v>-3.3490758528961555</v>
      </c>
      <c r="AM1775" s="1">
        <v>1</v>
      </c>
      <c r="AN1775" s="7">
        <v>0</v>
      </c>
      <c r="AO1775" s="2">
        <v>0</v>
      </c>
      <c r="AP1775" s="8">
        <v>0</v>
      </c>
      <c r="AR1775" s="1">
        <f t="shared" ref="AR1775" si="16981">AH1775*AM1775+AJ1775*AM1778-AI1775*AN1775-AK1775*AN1778</f>
        <v>32.099523932451525</v>
      </c>
      <c r="AS1775" s="9">
        <f t="shared" ref="AS1775" si="16982">(AH1775*AN1775+AI1775*AM1775+AJ1775*AN1778+AK1775*AM1778)</f>
        <v>0</v>
      </c>
      <c r="AT1775" s="2">
        <f t="shared" ref="AT1775" si="16983">AH1775*AO1775+AJ1775*AO1778-AI1775*AP1775-AK1775*AP1778</f>
        <v>0</v>
      </c>
      <c r="AU1775" s="8">
        <f t="shared" ref="AU1775" si="16984">(AH1775*AP1775+AI1775*AO1775+AJ1775*AP1778+AK1775*AO1778)</f>
        <v>-3.3490758528961555</v>
      </c>
      <c r="AV1775" s="20"/>
      <c r="AW1775" s="1">
        <v>1</v>
      </c>
      <c r="AX1775" s="9">
        <v>0</v>
      </c>
      <c r="AY1775" s="2">
        <v>0</v>
      </c>
      <c r="AZ1775" s="8">
        <f t="shared" ref="AZ1775:AZ1838" si="16985">IF(0=(1-$AX$9*$AY$9*$B1775^2),10^18,$B1775*$AY$9/(1-$AX$9*$AY$9*$B1775^2))</f>
        <v>-0.29656634451656061</v>
      </c>
      <c r="BB1775" s="1">
        <f t="shared" ref="BB1775" si="16986">AR1775*AW1775+AT1775*AW1778-AS1775*AX1775-AU1775*AX1778</f>
        <v>32.099523932451525</v>
      </c>
      <c r="BC1775" s="9">
        <f t="shared" ref="BC1775" si="16987">(AR1775*AX1775+AS1775*AW1775+AT1775*AX1778+AU1775*AW1778)</f>
        <v>0</v>
      </c>
      <c r="BD1775" s="2">
        <f t="shared" ref="BD1775" si="16988">AR1775*AY1775+AT1775*AY1778-AS1775*AZ1775-AU1775*AZ1778</f>
        <v>0</v>
      </c>
      <c r="BE1775" s="8">
        <f t="shared" ref="BE1775" si="16989">(AR1775*AZ1775+AS1775*AY1775+AT1775*AZ1778+AU1775*AY1778)</f>
        <v>-12.868714326265156</v>
      </c>
      <c r="BG1775" s="1">
        <v>1</v>
      </c>
      <c r="BH1775" s="7">
        <v>0</v>
      </c>
      <c r="BI1775" s="2">
        <v>0</v>
      </c>
      <c r="BJ1775" s="8">
        <v>0</v>
      </c>
      <c r="BK1775" s="20"/>
      <c r="BL1775" s="1">
        <f t="shared" ref="BL1775" si="16990">BB1775*BG1775+BD1775*BG1778-BC1775*BH1775-BE1775*BH1778</f>
        <v>86.751409430380491</v>
      </c>
      <c r="BM1775" s="9">
        <f t="shared" ref="BM1775" si="16991">(BB1775*BH1775+BC1775*BG1775+BD1775*BH1778+BE1775*BG1778)</f>
        <v>0</v>
      </c>
      <c r="BN1775" s="2">
        <f t="shared" ref="BN1775" si="16992">BB1775*BI1775+BD1775*BI1778-BC1775*BJ1775-BE1775*BJ1778</f>
        <v>0</v>
      </c>
      <c r="BO1775" s="8">
        <f t="shared" ref="BO1775" si="16993">(BB1775*BJ1775+BC1775*BI1775+BD1775*BJ1778+BE1775*BI1778)</f>
        <v>-12.868714326265156</v>
      </c>
      <c r="BP1775" s="20"/>
      <c r="BQ1775" s="16">
        <v>1</v>
      </c>
      <c r="BR1775" s="23">
        <v>0</v>
      </c>
      <c r="BS1775" s="14">
        <v>0</v>
      </c>
      <c r="BT1775" s="22">
        <v>0</v>
      </c>
      <c r="BV1775" s="1">
        <f t="shared" ref="BV1775" si="16994">BL1775*BQ1775+BN1775*BQ1778-BM1775*BR1775-BO1775*BR1778</f>
        <v>86.751409430380491</v>
      </c>
      <c r="BW1775" s="9">
        <f t="shared" ref="BW1775" si="16995">(BL1775*BR1775+BM1775*BQ1775+BN1775*BR1778+BO1775*BQ1778)</f>
        <v>-12.868714326265156</v>
      </c>
      <c r="BX1775" s="2">
        <f t="shared" ref="BX1775" si="16996">BL1775*BS1775+BN1775*BS1778-BM1775*BT1775-BO1775*BT1778</f>
        <v>0</v>
      </c>
      <c r="BY1775" s="8">
        <f t="shared" ref="BY1775" si="16997">(BL1775*BT1775+BM1775*BS1775+BN1775*BT1778+BO1775*BS1778)</f>
        <v>-12.868714326265156</v>
      </c>
      <c r="CA1775" s="28">
        <f t="shared" ref="CA1775" si="16998">20*LOG(((1+$BR$9)/$BR$9)/((BV1775+BV1778)^2+(BW1775+BW1778)^2)^0.5)</f>
        <v>-49.507594511327241</v>
      </c>
      <c r="CC1775" s="114">
        <f t="shared" ref="CC1775" si="16999">((BV1775^2+BW1775^2)^0.5)/((BV1778^2+BW1778^2)^0.5)</f>
        <v>0.148361883406981</v>
      </c>
      <c r="CD1775" s="13"/>
      <c r="CE1775" s="33"/>
      <c r="CF1775" s="33"/>
      <c r="CG1775" s="33"/>
      <c r="CH1775" s="33"/>
    </row>
    <row r="1776" spans="2:86" ht="18.600000000000001" customHeight="1" thickBot="1">
      <c r="D1776" s="3"/>
      <c r="G1776" s="4"/>
      <c r="I1776" s="3"/>
      <c r="L1776" s="4"/>
      <c r="N1776" s="3"/>
      <c r="Q1776" s="4"/>
      <c r="S1776" s="3"/>
      <c r="V1776" s="4"/>
      <c r="X1776" s="3"/>
      <c r="AA1776" s="4"/>
      <c r="AC1776" s="3"/>
      <c r="AF1776" s="4"/>
      <c r="AH1776" s="3"/>
      <c r="AK1776" s="4"/>
      <c r="AM1776" s="3"/>
      <c r="AP1776" s="4"/>
      <c r="AR1776" s="3"/>
      <c r="AU1776" s="4"/>
      <c r="AW1776" s="3"/>
      <c r="AZ1776" s="4"/>
      <c r="BB1776" s="3"/>
      <c r="BE1776" s="4"/>
      <c r="BG1776" s="3"/>
      <c r="BJ1776" s="4"/>
      <c r="BL1776" s="3"/>
      <c r="BO1776" s="4"/>
      <c r="BQ1776" s="16"/>
      <c r="BR1776" s="14"/>
      <c r="BS1776" s="14"/>
      <c r="BT1776" s="17"/>
      <c r="BV1776" s="3"/>
      <c r="BY1776" s="4"/>
      <c r="CC1776" s="115"/>
      <c r="CD1776" s="13"/>
      <c r="CE1776" s="33"/>
      <c r="CF1776" s="33"/>
      <c r="CG1776" s="33"/>
      <c r="CH1776" s="33"/>
    </row>
    <row r="1777" spans="2:86" ht="18.600000000000001" customHeight="1" thickBot="1">
      <c r="D1777" s="271" t="s">
        <v>141</v>
      </c>
      <c r="E1777" s="272"/>
      <c r="F1777" s="273" t="s">
        <v>142</v>
      </c>
      <c r="G1777" s="274"/>
      <c r="H1777" s="237"/>
      <c r="I1777" s="271" t="s">
        <v>143</v>
      </c>
      <c r="J1777" s="272"/>
      <c r="K1777" s="273" t="s">
        <v>144</v>
      </c>
      <c r="L1777" s="274"/>
      <c r="N1777" s="262" t="s">
        <v>145</v>
      </c>
      <c r="O1777" s="263"/>
      <c r="P1777" s="264" t="s">
        <v>146</v>
      </c>
      <c r="Q1777" s="265"/>
      <c r="S1777" s="271" t="s">
        <v>147</v>
      </c>
      <c r="T1777" s="272"/>
      <c r="U1777" s="273" t="s">
        <v>148</v>
      </c>
      <c r="V1777" s="274"/>
      <c r="W1777" s="20"/>
      <c r="X1777" s="262" t="s">
        <v>149</v>
      </c>
      <c r="Y1777" s="263"/>
      <c r="Z1777" s="264" t="s">
        <v>150</v>
      </c>
      <c r="AA1777" s="265"/>
      <c r="AB1777" s="20"/>
      <c r="AC1777" s="271" t="s">
        <v>151</v>
      </c>
      <c r="AD1777" s="272"/>
      <c r="AE1777" s="273" t="s">
        <v>152</v>
      </c>
      <c r="AF1777" s="274"/>
      <c r="AG1777" s="20"/>
      <c r="AH1777" s="262" t="s">
        <v>153</v>
      </c>
      <c r="AI1777" s="263"/>
      <c r="AJ1777" s="264" t="s">
        <v>154</v>
      </c>
      <c r="AK1777" s="265"/>
      <c r="AL1777" s="20"/>
      <c r="AM1777" s="271" t="s">
        <v>155</v>
      </c>
      <c r="AN1777" s="272"/>
      <c r="AO1777" s="273" t="s">
        <v>156</v>
      </c>
      <c r="AP1777" s="274"/>
      <c r="AR1777" s="262" t="s">
        <v>157</v>
      </c>
      <c r="AS1777" s="263"/>
      <c r="AT1777" s="264" t="s">
        <v>158</v>
      </c>
      <c r="AU1777" s="265"/>
      <c r="AV1777" s="41"/>
      <c r="AW1777" s="271" t="s">
        <v>159</v>
      </c>
      <c r="AX1777" s="272"/>
      <c r="AY1777" s="273" t="s">
        <v>160</v>
      </c>
      <c r="AZ1777" s="274"/>
      <c r="BA1777" s="20"/>
      <c r="BB1777" s="262" t="s">
        <v>161</v>
      </c>
      <c r="BC1777" s="263"/>
      <c r="BD1777" s="264" t="s">
        <v>162</v>
      </c>
      <c r="BE1777" s="265"/>
      <c r="BF1777" s="41"/>
      <c r="BG1777" s="271" t="s">
        <v>163</v>
      </c>
      <c r="BH1777" s="272"/>
      <c r="BI1777" s="273" t="s">
        <v>164</v>
      </c>
      <c r="BJ1777" s="274"/>
      <c r="BK1777" s="41"/>
      <c r="BL1777" s="262" t="s">
        <v>165</v>
      </c>
      <c r="BM1777" s="263"/>
      <c r="BN1777" s="264" t="s">
        <v>166</v>
      </c>
      <c r="BO1777" s="265"/>
      <c r="BP1777" s="41"/>
      <c r="BQ1777" s="271" t="s">
        <v>167</v>
      </c>
      <c r="BR1777" s="272"/>
      <c r="BS1777" s="273" t="s">
        <v>168</v>
      </c>
      <c r="BT1777" s="274"/>
      <c r="BU1777" s="20"/>
      <c r="BV1777" s="262" t="s">
        <v>169</v>
      </c>
      <c r="BW1777" s="263"/>
      <c r="BX1777" s="264" t="s">
        <v>170</v>
      </c>
      <c r="BY1777" s="265"/>
      <c r="CA1777" s="55" t="s">
        <v>35</v>
      </c>
      <c r="CC1777" s="116" t="s">
        <v>75</v>
      </c>
      <c r="CD1777" s="13"/>
      <c r="CE1777" s="33"/>
      <c r="CF1777" s="33"/>
      <c r="CG1777" s="33"/>
      <c r="CH1777" s="33"/>
    </row>
    <row r="1778" spans="2:86" ht="18.600000000000001" customHeight="1" thickTop="1" thickBot="1">
      <c r="D1778" s="1">
        <v>0</v>
      </c>
      <c r="E1778" s="9">
        <f t="shared" ref="E1778" si="17000">$E$9*$B1775</f>
        <v>5.9781440000000003</v>
      </c>
      <c r="F1778" s="2">
        <v>1</v>
      </c>
      <c r="G1778" s="8">
        <v>0</v>
      </c>
      <c r="I1778" s="1">
        <v>0</v>
      </c>
      <c r="J1778" s="9">
        <v>0</v>
      </c>
      <c r="K1778" s="2">
        <v>1</v>
      </c>
      <c r="L1778" s="8">
        <v>0</v>
      </c>
      <c r="N1778" s="1">
        <f t="shared" ref="N1778" si="17001">D1778*I1775+F1778*I1778-E1778*J1775-G1778*J1778</f>
        <v>0</v>
      </c>
      <c r="O1778" s="9">
        <f t="shared" ref="O1778" si="17002">(D1778*J1775+E1778*I1775+F1778*J1778+G1778*I1778)</f>
        <v>5.9781440000000003</v>
      </c>
      <c r="P1778" s="2">
        <f t="shared" ref="P1778" si="17003">D1778*K1775+F1778*K1778-E1778*L1775-G1778*L1778</f>
        <v>8.2882661647568359</v>
      </c>
      <c r="Q1778" s="8">
        <f t="shared" ref="Q1778" si="17004">(D1778*L1775+E1778*K1775+F1778*L1778+G1778*K1778)</f>
        <v>0</v>
      </c>
      <c r="S1778" s="1">
        <v>0</v>
      </c>
      <c r="T1778" s="9">
        <f t="shared" ref="T1778" si="17005">$T$9*$B1775</f>
        <v>7.6774040000000001</v>
      </c>
      <c r="U1778" s="2">
        <v>1</v>
      </c>
      <c r="V1778" s="8">
        <v>0</v>
      </c>
      <c r="X1778" s="1">
        <f t="shared" ref="X1778" si="17006">N1778*S1775+P1778*S1778-O1778*T1775-Q1778*T1778</f>
        <v>0</v>
      </c>
      <c r="Y1778" s="9">
        <f t="shared" ref="Y1778" si="17007">(N1778*T1775+O1778*S1775+P1778*T1778+Q1778*S1778)</f>
        <v>69.610511806368791</v>
      </c>
      <c r="Z1778" s="2">
        <f t="shared" ref="Z1778" si="17008">N1778*U1775+P1778*U1778-O1778*V1775-Q1778*V1778</f>
        <v>8.2882661647568359</v>
      </c>
      <c r="AA1778" s="8">
        <f t="shared" ref="AA1778" si="17009">(N1778*V1775+O1778*U1775+P1778*V1778+Q1778*U1778)</f>
        <v>0</v>
      </c>
      <c r="AB1778" s="20"/>
      <c r="AC1778" s="1">
        <v>0</v>
      </c>
      <c r="AD1778" s="9">
        <v>0</v>
      </c>
      <c r="AE1778" s="2">
        <v>1</v>
      </c>
      <c r="AF1778" s="8">
        <v>0</v>
      </c>
      <c r="AH1778" s="1">
        <f t="shared" ref="AH1778" si="17010">X1778*AC1775+Z1778*AC1778-Y1778*AD1775-AA1778*AD1778</f>
        <v>0</v>
      </c>
      <c r="AI1778" s="9">
        <f t="shared" ref="AI1778" si="17011">(X1778*AD1775+Y1778*AC1775+Z1778*AD1778+AA1778*AC1778)</f>
        <v>69.610511806368791</v>
      </c>
      <c r="AJ1778" s="2">
        <f t="shared" ref="AJ1778" si="17012">X1778*AE1775+Z1778*AE1778-Y1778*AF1775-AA1778*AF1778</f>
        <v>22.599675523496671</v>
      </c>
      <c r="AK1778" s="8">
        <f t="shared" ref="AK1778" si="17013">(X1778*AF1775+Y1778*AE1775+Z1778*AF1778+AA1778*AE1778)</f>
        <v>0</v>
      </c>
      <c r="AM1778" s="1">
        <v>0</v>
      </c>
      <c r="AN1778" s="9">
        <f t="shared" ref="AN1778" si="17014">$AN$9*$B1775</f>
        <v>6.4912240000000008</v>
      </c>
      <c r="AO1778" s="2">
        <v>1</v>
      </c>
      <c r="AP1778" s="8">
        <v>0</v>
      </c>
      <c r="AR1778" s="1">
        <f t="shared" ref="AR1778" si="17015">AH1778*AM1775+AJ1778*AM1778-AI1778*AN1775-AK1778*AN1778</f>
        <v>0</v>
      </c>
      <c r="AS1778" s="9">
        <f t="shared" ref="AS1778" si="17016">(AH1778*AN1775+AI1778*AM1775+AJ1778*AN1778+AK1778*AM1778)</f>
        <v>216.31006795670294</v>
      </c>
      <c r="AT1778" s="2">
        <f t="shared" ref="AT1778" si="17017">AH1778*AO1775+AJ1778*AO1778-AI1778*AP1775-AK1778*AP1778</f>
        <v>22.599675523496671</v>
      </c>
      <c r="AU1778" s="8">
        <f t="shared" ref="AU1778" si="17018">(AH1778*AP1775+AI1778*AO1775+AJ1778*AP1778+AK1778*AO1778)</f>
        <v>0</v>
      </c>
      <c r="AV1778" s="20"/>
      <c r="AW1778" s="1">
        <v>0</v>
      </c>
      <c r="AX1778" s="9">
        <v>0</v>
      </c>
      <c r="AY1778" s="2">
        <v>1</v>
      </c>
      <c r="AZ1778" s="8">
        <v>0</v>
      </c>
      <c r="BB1778" s="1">
        <f t="shared" ref="BB1778" si="17019">AR1778*AW1775+AT1778*AW1778-AS1778*AX1775-AU1778*AX1778</f>
        <v>0</v>
      </c>
      <c r="BC1778" s="9">
        <f t="shared" ref="BC1778" si="17020">(AR1778*AX1775+AS1778*AW1775+AT1778*AX1778+AU1778*AW1778)</f>
        <v>216.31006795670294</v>
      </c>
      <c r="BD1778" s="2">
        <f t="shared" ref="BD1778" si="17021">AR1778*AY1775+AT1778*AY1778-AS1778*AZ1775-AU1778*AZ1778</f>
        <v>86.749961659544866</v>
      </c>
      <c r="BE1778" s="8">
        <f t="shared" ref="BE1778" si="17022">(AR1778*AZ1775+AS1778*AY1775+AT1778*AZ1778+AU1778*AY1778)</f>
        <v>0</v>
      </c>
      <c r="BG1778" s="1">
        <v>0</v>
      </c>
      <c r="BH1778" s="9">
        <f t="shared" ref="BH1778" si="17023">$BH$9*$B1775</f>
        <v>4.24688</v>
      </c>
      <c r="BI1778" s="2">
        <v>1</v>
      </c>
      <c r="BJ1778" s="8">
        <v>0</v>
      </c>
      <c r="BK1778" s="20"/>
      <c r="BL1778" s="1">
        <f t="shared" ref="BL1778" si="17024">BB1778*BG1775+BD1778*BG1778-BC1778*BH1775-BE1778*BH1778</f>
        <v>0</v>
      </c>
      <c r="BM1778" s="9">
        <f t="shared" ref="BM1778" si="17025">(BB1778*BH1775+BC1778*BG1775+BD1778*BH1778+BE1778*BG1778)</f>
        <v>584.72674512939079</v>
      </c>
      <c r="BN1778" s="2">
        <f t="shared" ref="BN1778" si="17026">BB1778*BI1775+BD1778*BI1778-BC1778*BJ1775-BE1778*BJ1778</f>
        <v>86.749961659544866</v>
      </c>
      <c r="BO1778" s="8">
        <f t="shared" ref="BO1778" si="17027">(BB1778*BJ1775+BC1778*BI1775+BD1778*BJ1778+BE1778*BI1778)</f>
        <v>0</v>
      </c>
      <c r="BP1778" s="20"/>
      <c r="BQ1778" s="18">
        <f t="shared" ref="BQ1778:BQ1841" si="17028">1/$BR$9</f>
        <v>1</v>
      </c>
      <c r="BR1778" s="25">
        <v>0</v>
      </c>
      <c r="BS1778" s="19">
        <v>1</v>
      </c>
      <c r="BT1778" s="24">
        <v>0</v>
      </c>
      <c r="BV1778" s="1">
        <f t="shared" ref="BV1778" si="17029">BL1778*BQ1775+BN1778*BQ1778-BM1778*BR1775-BO1778*BR1778</f>
        <v>86.749961659544866</v>
      </c>
      <c r="BW1778" s="9">
        <f t="shared" ref="BW1778" si="17030">(BL1778*BR1775+BM1778*BQ1775+BN1778*BR1778+BO1778*BQ1778)</f>
        <v>584.72674512939079</v>
      </c>
      <c r="BX1778" s="2">
        <f t="shared" ref="BX1778" si="17031">BL1778*BS1775+BN1778*BS1778-BM1778*BT1775-BO1778*BT1778</f>
        <v>86.749961659544866</v>
      </c>
      <c r="BY1778" s="8">
        <f t="shared" ref="BY1778" si="17032">(BL1778*BT1775+BM1778*BS1775+BN1778*BT1778+BO1778*BS1778)</f>
        <v>0</v>
      </c>
      <c r="CA1778" s="56">
        <f t="shared" ref="CA1778" si="17033">(180/PI())*ATAN(-1*(BW1775+BW1778)/(BV1775+BV1778))</f>
        <v>-73.122235262786916</v>
      </c>
      <c r="CC1778" s="117">
        <f t="shared" ref="CC1778" si="17034">20*LOG(((1-(10^(CA1775/20)^2)*(1-((1-CC1775)/(1+CC1775))^2))^0.5))</f>
        <v>-2.1890251241485809E-5</v>
      </c>
      <c r="CD1778" s="13"/>
      <c r="CE1778" s="33"/>
      <c r="CF1778" s="33"/>
      <c r="CG1778" s="33"/>
      <c r="CH1778" s="33"/>
    </row>
    <row r="1779" spans="2:86" ht="18.600000000000001" customHeight="1"/>
    <row r="1780" spans="2:86" ht="18.600000000000001" customHeight="1" thickBot="1">
      <c r="E1780" s="6" t="s">
        <v>3</v>
      </c>
      <c r="J1780" s="6" t="s">
        <v>5</v>
      </c>
      <c r="O1780" s="6" t="s">
        <v>10</v>
      </c>
      <c r="T1780" s="6" t="s">
        <v>6</v>
      </c>
      <c r="Y1780" s="6" t="s">
        <v>11</v>
      </c>
      <c r="AD1780" s="6" t="s">
        <v>12</v>
      </c>
      <c r="AI1780" s="6" t="s">
        <v>13</v>
      </c>
      <c r="AN1780" s="6" t="s">
        <v>14</v>
      </c>
      <c r="AS1780" s="6" t="s">
        <v>15</v>
      </c>
      <c r="AX1780" s="6" t="s">
        <v>19</v>
      </c>
      <c r="BC1780" s="6" t="s">
        <v>17</v>
      </c>
      <c r="BH1780" s="6" t="s">
        <v>20</v>
      </c>
      <c r="BM1780" s="6" t="s">
        <v>18</v>
      </c>
      <c r="BQ1780" s="26" t="s">
        <v>16</v>
      </c>
      <c r="BR1780" s="26"/>
      <c r="BS1780" s="21"/>
      <c r="BT1780" s="21"/>
      <c r="BU1780" s="21"/>
      <c r="BV1780" s="21"/>
      <c r="BW1780" s="26" t="s">
        <v>21</v>
      </c>
      <c r="BX1780" s="21"/>
      <c r="BY1780" s="21"/>
    </row>
    <row r="1781" spans="2:86" ht="18.600000000000001" customHeight="1" thickBot="1">
      <c r="B1781" s="11"/>
      <c r="D1781" s="266" t="s">
        <v>113</v>
      </c>
      <c r="E1781" s="267"/>
      <c r="F1781" s="268" t="s">
        <v>114</v>
      </c>
      <c r="G1781" s="269"/>
      <c r="H1781" s="237"/>
      <c r="I1781" s="262" t="s">
        <v>0</v>
      </c>
      <c r="J1781" s="263"/>
      <c r="K1781" s="264" t="s">
        <v>1</v>
      </c>
      <c r="L1781" s="265"/>
      <c r="M1781" s="21"/>
      <c r="N1781" s="262" t="s">
        <v>115</v>
      </c>
      <c r="O1781" s="263"/>
      <c r="P1781" s="264" t="s">
        <v>116</v>
      </c>
      <c r="Q1781" s="265"/>
      <c r="R1781" s="21"/>
      <c r="S1781" s="266" t="s">
        <v>117</v>
      </c>
      <c r="T1781" s="267"/>
      <c r="U1781" s="268" t="s">
        <v>118</v>
      </c>
      <c r="V1781" s="269"/>
      <c r="W1781" s="20"/>
      <c r="X1781" s="262" t="s">
        <v>119</v>
      </c>
      <c r="Y1781" s="263"/>
      <c r="Z1781" s="264" t="s">
        <v>120</v>
      </c>
      <c r="AA1781" s="265"/>
      <c r="AB1781" s="20"/>
      <c r="AC1781" s="262" t="s">
        <v>121</v>
      </c>
      <c r="AD1781" s="263"/>
      <c r="AE1781" s="264" t="s">
        <v>7</v>
      </c>
      <c r="AF1781" s="265"/>
      <c r="AG1781" s="20"/>
      <c r="AH1781" s="262" t="s">
        <v>122</v>
      </c>
      <c r="AI1781" s="263"/>
      <c r="AJ1781" s="264" t="s">
        <v>123</v>
      </c>
      <c r="AK1781" s="265"/>
      <c r="AL1781" s="20"/>
      <c r="AM1781" s="266" t="s">
        <v>124</v>
      </c>
      <c r="AN1781" s="267"/>
      <c r="AO1781" s="268" t="s">
        <v>125</v>
      </c>
      <c r="AP1781" s="269"/>
      <c r="AQ1781" s="21"/>
      <c r="AR1781" s="262" t="s">
        <v>126</v>
      </c>
      <c r="AS1781" s="263"/>
      <c r="AT1781" s="264" t="s">
        <v>2</v>
      </c>
      <c r="AU1781" s="265"/>
      <c r="AV1781" s="41"/>
      <c r="AW1781" s="262" t="s">
        <v>127</v>
      </c>
      <c r="AX1781" s="263"/>
      <c r="AY1781" s="264" t="s">
        <v>128</v>
      </c>
      <c r="AZ1781" s="265"/>
      <c r="BA1781" s="20"/>
      <c r="BB1781" s="262" t="s">
        <v>129</v>
      </c>
      <c r="BC1781" s="263"/>
      <c r="BD1781" s="264" t="s">
        <v>130</v>
      </c>
      <c r="BE1781" s="265"/>
      <c r="BF1781" s="41"/>
      <c r="BG1781" s="266" t="s">
        <v>131</v>
      </c>
      <c r="BH1781" s="267"/>
      <c r="BI1781" s="268" t="s">
        <v>132</v>
      </c>
      <c r="BJ1781" s="269"/>
      <c r="BK1781" s="41"/>
      <c r="BL1781" s="262" t="s">
        <v>133</v>
      </c>
      <c r="BM1781" s="263"/>
      <c r="BN1781" s="264" t="s">
        <v>134</v>
      </c>
      <c r="BO1781" s="265"/>
      <c r="BP1781" s="41"/>
      <c r="BQ1781" s="262" t="s">
        <v>135</v>
      </c>
      <c r="BR1781" s="263"/>
      <c r="BS1781" s="264" t="s">
        <v>136</v>
      </c>
      <c r="BT1781" s="265"/>
      <c r="BU1781" s="20"/>
      <c r="BV1781" s="262" t="s">
        <v>137</v>
      </c>
      <c r="BW1781" s="263"/>
      <c r="BX1781" s="264" t="s">
        <v>138</v>
      </c>
      <c r="BY1781" s="265"/>
      <c r="CA1781" s="27" t="s">
        <v>8</v>
      </c>
      <c r="CC1781" s="113" t="s">
        <v>74</v>
      </c>
      <c r="CD1781" s="13"/>
      <c r="CE1781" s="33"/>
      <c r="CF1781" s="33"/>
      <c r="CG1781" s="33"/>
      <c r="CH1781" s="33"/>
    </row>
    <row r="1782" spans="2:86" ht="18.600000000000001" customHeight="1" thickTop="1" thickBot="1">
      <c r="B1782" s="37">
        <v>5.0999999999999996</v>
      </c>
      <c r="D1782" s="1">
        <v>1</v>
      </c>
      <c r="E1782" s="7">
        <v>0</v>
      </c>
      <c r="F1782" s="2">
        <v>0</v>
      </c>
      <c r="G1782" s="8">
        <v>0</v>
      </c>
      <c r="I1782" s="1">
        <v>1</v>
      </c>
      <c r="J1782" s="9">
        <v>0</v>
      </c>
      <c r="K1782" s="2">
        <v>0</v>
      </c>
      <c r="L1782" s="8">
        <f t="shared" ref="L1782:L1845" si="17035">IF(0=(1-$J$9*$K$9*$B1782^2),10^18,$B1782*$K$9/(1-$J$9*$K$9*$B1782^2))</f>
        <v>-1.2124644820081401</v>
      </c>
      <c r="N1782" s="1">
        <f t="shared" ref="N1782" si="17036">D1782*I1782+F1782*I1785-E1782*J1782-G1782*J1785</f>
        <v>1</v>
      </c>
      <c r="O1782" s="9">
        <f t="shared" ref="O1782" si="17037">(D1782*J1782+E1782*I1782+F1782*J1785+G1782*I1785)</f>
        <v>0</v>
      </c>
      <c r="P1782" s="2">
        <f t="shared" ref="P1782" si="17038">D1782*K1782+F1782*K1785-E1782*L1782-G1782*L1785</f>
        <v>0</v>
      </c>
      <c r="Q1782" s="8">
        <f t="shared" ref="Q1782" si="17039">(D1782*L1782+E1782*K1782+F1782*L1785+G1782*K1785)</f>
        <v>-1.2124644820081401</v>
      </c>
      <c r="S1782" s="1">
        <v>1</v>
      </c>
      <c r="T1782" s="7">
        <v>0</v>
      </c>
      <c r="U1782" s="2">
        <v>0</v>
      </c>
      <c r="V1782" s="8">
        <v>0</v>
      </c>
      <c r="X1782" s="1">
        <f t="shared" ref="X1782" si="17040">N1782*S1782+P1782*S1785-O1782*T1782-Q1782*T1785</f>
        <v>10.3452276154604</v>
      </c>
      <c r="Y1782" s="9">
        <f t="shared" ref="Y1782" si="17041">(N1782*T1782+O1782*S1782+P1782*T1785+Q1782*S1785)</f>
        <v>0</v>
      </c>
      <c r="Z1782" s="2">
        <f t="shared" ref="Z1782" si="17042">N1782*U1782+P1782*U1785-O1782*V1782-Q1782*V1785</f>
        <v>0</v>
      </c>
      <c r="AA1782" s="8">
        <f t="shared" ref="AA1782" si="17043">(N1782*V1782+O1782*U1782+P1782*V1785+Q1782*U1785)</f>
        <v>-1.2124644820081401</v>
      </c>
      <c r="AB1782" s="20"/>
      <c r="AC1782" s="1">
        <v>1</v>
      </c>
      <c r="AD1782" s="9">
        <v>0</v>
      </c>
      <c r="AE1782" s="2">
        <v>0</v>
      </c>
      <c r="AF1782" s="8">
        <f t="shared" ref="AF1782:AF1845" si="17044">IF(0=(1-$AE$9*$AD$9*$B1782^2),10^18,$B1782*$AE$9/(1-$AE$9*$AD$9*$B1782^2))</f>
        <v>-0.20469683280336312</v>
      </c>
      <c r="AH1782" s="1">
        <f t="shared" ref="AH1782" si="17045">X1782*AC1782+Z1782*AC1785-Y1782*AD1782-AA1782*AD1785</f>
        <v>10.3452276154604</v>
      </c>
      <c r="AI1782" s="9">
        <f t="shared" ref="AI1782" si="17046">(X1782*AD1782+Y1782*AC1782+Z1782*AD1785+AA1782*AC1785)</f>
        <v>0</v>
      </c>
      <c r="AJ1782" s="2">
        <f t="shared" ref="AJ1782" si="17047">X1782*AE1782+Z1782*AE1785-Y1782*AF1782-AA1782*AF1785</f>
        <v>0</v>
      </c>
      <c r="AK1782" s="8">
        <f t="shared" ref="AK1782" si="17048">(X1782*AF1782+Y1782*AE1782+Z1782*AF1785+AA1782*AE1785)</f>
        <v>-3.330099809522773</v>
      </c>
      <c r="AM1782" s="1">
        <v>1</v>
      </c>
      <c r="AN1782" s="7">
        <v>0</v>
      </c>
      <c r="AO1782" s="2">
        <v>0</v>
      </c>
      <c r="AP1782" s="8">
        <v>0</v>
      </c>
      <c r="AR1782" s="1">
        <f t="shared" ref="AR1782" si="17049">AH1782*AM1782+AJ1782*AM1785-AI1782*AN1782-AK1782*AN1785</f>
        <v>32.046755452162216</v>
      </c>
      <c r="AS1782" s="9">
        <f t="shared" ref="AS1782" si="17050">(AH1782*AN1782+AI1782*AM1782+AJ1782*AN1785+AK1782*AM1785)</f>
        <v>0</v>
      </c>
      <c r="AT1782" s="2">
        <f t="shared" ref="AT1782" si="17051">AH1782*AO1782+AJ1782*AO1785-AI1782*AP1782-AK1782*AP1785</f>
        <v>0</v>
      </c>
      <c r="AU1782" s="8">
        <f t="shared" ref="AU1782" si="17052">(AH1782*AP1782+AI1782*AO1782+AJ1782*AP1785+AK1782*AO1785)</f>
        <v>-3.330099809522773</v>
      </c>
      <c r="AV1782" s="20"/>
      <c r="AW1782" s="1">
        <v>1</v>
      </c>
      <c r="AX1782" s="9">
        <v>0</v>
      </c>
      <c r="AY1782" s="2">
        <v>0</v>
      </c>
      <c r="AZ1782" s="8">
        <f t="shared" ref="AZ1782:AZ1845" si="17053">IF(0=(1-$AX$9*$AY$9*$B1782^2),10^18,$B1782*$AY$9/(1-$AX$9*$AY$9*$B1782^2))</f>
        <v>-0.29523505184128995</v>
      </c>
      <c r="BB1782" s="1">
        <f t="shared" ref="BB1782" si="17054">AR1782*AW1782+AT1782*AW1785-AS1782*AX1782-AU1782*AX1785</f>
        <v>32.046755452162216</v>
      </c>
      <c r="BC1782" s="9">
        <f t="shared" ref="BC1782" si="17055">(AR1782*AX1782+AS1782*AW1782+AT1782*AX1785+AU1782*AW1785)</f>
        <v>0</v>
      </c>
      <c r="BD1782" s="2">
        <f t="shared" ref="BD1782" si="17056">AR1782*AY1782+AT1782*AY1785-AS1782*AZ1782-AU1782*AZ1785</f>
        <v>0</v>
      </c>
      <c r="BE1782" s="8">
        <f t="shared" ref="BE1782" si="17057">(AR1782*AZ1782+AS1782*AY1782+AT1782*AZ1785+AU1782*AY1785)</f>
        <v>-12.791425316787027</v>
      </c>
      <c r="BG1782" s="1">
        <v>1</v>
      </c>
      <c r="BH1782" s="7">
        <v>0</v>
      </c>
      <c r="BI1782" s="2">
        <v>0</v>
      </c>
      <c r="BJ1782" s="8">
        <v>0</v>
      </c>
      <c r="BK1782" s="20"/>
      <c r="BL1782" s="1">
        <f t="shared" ref="BL1782" si="17058">BB1782*BG1782+BD1782*BG1785-BC1782*BH1782-BE1782*BH1785</f>
        <v>86.584276432815386</v>
      </c>
      <c r="BM1782" s="9">
        <f t="shared" ref="BM1782" si="17059">(BB1782*BH1782+BC1782*BG1782+BD1782*BH1785+BE1782*BG1785)</f>
        <v>0</v>
      </c>
      <c r="BN1782" s="2">
        <f t="shared" ref="BN1782" si="17060">BB1782*BI1782+BD1782*BI1785-BC1782*BJ1782-BE1782*BJ1785</f>
        <v>0</v>
      </c>
      <c r="BO1782" s="8">
        <f t="shared" ref="BO1782" si="17061">(BB1782*BJ1782+BC1782*BI1782+BD1782*BJ1785+BE1782*BI1785)</f>
        <v>-12.791425316787027</v>
      </c>
      <c r="BP1782" s="20"/>
      <c r="BQ1782" s="16">
        <v>1</v>
      </c>
      <c r="BR1782" s="23">
        <v>0</v>
      </c>
      <c r="BS1782" s="14">
        <v>0</v>
      </c>
      <c r="BT1782" s="22">
        <v>0</v>
      </c>
      <c r="BV1782" s="1">
        <f t="shared" ref="BV1782" si="17062">BL1782*BQ1782+BN1782*BQ1785-BM1782*BR1782-BO1782*BR1785</f>
        <v>86.584276432815386</v>
      </c>
      <c r="BW1782" s="9">
        <f t="shared" ref="BW1782" si="17063">(BL1782*BR1782+BM1782*BQ1782+BN1782*BR1785+BO1782*BQ1785)</f>
        <v>-12.791425316787027</v>
      </c>
      <c r="BX1782" s="2">
        <f t="shared" ref="BX1782" si="17064">BL1782*BS1782+BN1782*BS1785-BM1782*BT1782-BO1782*BT1785</f>
        <v>0</v>
      </c>
      <c r="BY1782" s="8">
        <f t="shared" ref="BY1782" si="17065">(BL1782*BT1782+BM1782*BS1782+BN1782*BT1785+BO1782*BS1785)</f>
        <v>-12.791425316787027</v>
      </c>
      <c r="CA1782" s="28">
        <f t="shared" ref="CA1782" si="17066">20*LOG(((1+$BR$9)/$BR$9)/((BV1782+BV1785)^2+(BW1782+BW1785)^2)^0.5)</f>
        <v>-49.524888159327148</v>
      </c>
      <c r="CC1782" s="114">
        <f t="shared" ref="CC1782" si="17067">((BV1782^2+BW1782^2)^0.5)/((BV1785^2+BW1785^2)^0.5)</f>
        <v>0.1477555654580435</v>
      </c>
      <c r="CD1782" s="13"/>
      <c r="CE1782" s="33"/>
      <c r="CF1782" s="33"/>
      <c r="CG1782" s="33"/>
      <c r="CH1782" s="33"/>
    </row>
    <row r="1783" spans="2:86" ht="18.600000000000001" customHeight="1" thickBot="1">
      <c r="D1783" s="3"/>
      <c r="G1783" s="4"/>
      <c r="I1783" s="3"/>
      <c r="L1783" s="4"/>
      <c r="N1783" s="3"/>
      <c r="Q1783" s="4"/>
      <c r="S1783" s="3"/>
      <c r="V1783" s="4"/>
      <c r="X1783" s="3"/>
      <c r="AA1783" s="4"/>
      <c r="AC1783" s="3"/>
      <c r="AF1783" s="4"/>
      <c r="AH1783" s="3"/>
      <c r="AK1783" s="4"/>
      <c r="AM1783" s="3"/>
      <c r="AP1783" s="4"/>
      <c r="AR1783" s="3"/>
      <c r="AU1783" s="4"/>
      <c r="AW1783" s="3"/>
      <c r="AZ1783" s="4"/>
      <c r="BB1783" s="3"/>
      <c r="BE1783" s="4"/>
      <c r="BG1783" s="3"/>
      <c r="BJ1783" s="4"/>
      <c r="BL1783" s="3"/>
      <c r="BO1783" s="4"/>
      <c r="BQ1783" s="16"/>
      <c r="BR1783" s="14"/>
      <c r="BS1783" s="14"/>
      <c r="BT1783" s="17"/>
      <c r="BV1783" s="3"/>
      <c r="BY1783" s="4"/>
      <c r="CC1783" s="115"/>
      <c r="CD1783" s="13"/>
      <c r="CE1783" s="33"/>
      <c r="CF1783" s="33"/>
      <c r="CG1783" s="33"/>
      <c r="CH1783" s="33"/>
    </row>
    <row r="1784" spans="2:86" ht="18.600000000000001" customHeight="1" thickBot="1">
      <c r="D1784" s="271" t="s">
        <v>141</v>
      </c>
      <c r="E1784" s="272"/>
      <c r="F1784" s="273" t="s">
        <v>142</v>
      </c>
      <c r="G1784" s="274"/>
      <c r="H1784" s="237"/>
      <c r="I1784" s="271" t="s">
        <v>143</v>
      </c>
      <c r="J1784" s="272"/>
      <c r="K1784" s="273" t="s">
        <v>144</v>
      </c>
      <c r="L1784" s="274"/>
      <c r="N1784" s="262" t="s">
        <v>145</v>
      </c>
      <c r="O1784" s="263"/>
      <c r="P1784" s="264" t="s">
        <v>146</v>
      </c>
      <c r="Q1784" s="265"/>
      <c r="S1784" s="271" t="s">
        <v>147</v>
      </c>
      <c r="T1784" s="272"/>
      <c r="U1784" s="273" t="s">
        <v>148</v>
      </c>
      <c r="V1784" s="274"/>
      <c r="W1784" s="20"/>
      <c r="X1784" s="262" t="s">
        <v>149</v>
      </c>
      <c r="Y1784" s="263"/>
      <c r="Z1784" s="264" t="s">
        <v>150</v>
      </c>
      <c r="AA1784" s="265"/>
      <c r="AB1784" s="20"/>
      <c r="AC1784" s="271" t="s">
        <v>151</v>
      </c>
      <c r="AD1784" s="272"/>
      <c r="AE1784" s="273" t="s">
        <v>152</v>
      </c>
      <c r="AF1784" s="274"/>
      <c r="AG1784" s="20"/>
      <c r="AH1784" s="262" t="s">
        <v>153</v>
      </c>
      <c r="AI1784" s="263"/>
      <c r="AJ1784" s="264" t="s">
        <v>154</v>
      </c>
      <c r="AK1784" s="265"/>
      <c r="AL1784" s="20"/>
      <c r="AM1784" s="271" t="s">
        <v>155</v>
      </c>
      <c r="AN1784" s="272"/>
      <c r="AO1784" s="273" t="s">
        <v>156</v>
      </c>
      <c r="AP1784" s="274"/>
      <c r="AR1784" s="262" t="s">
        <v>157</v>
      </c>
      <c r="AS1784" s="263"/>
      <c r="AT1784" s="264" t="s">
        <v>158</v>
      </c>
      <c r="AU1784" s="265"/>
      <c r="AV1784" s="41"/>
      <c r="AW1784" s="271" t="s">
        <v>159</v>
      </c>
      <c r="AX1784" s="272"/>
      <c r="AY1784" s="273" t="s">
        <v>160</v>
      </c>
      <c r="AZ1784" s="274"/>
      <c r="BA1784" s="20"/>
      <c r="BB1784" s="262" t="s">
        <v>161</v>
      </c>
      <c r="BC1784" s="263"/>
      <c r="BD1784" s="264" t="s">
        <v>162</v>
      </c>
      <c r="BE1784" s="265"/>
      <c r="BF1784" s="41"/>
      <c r="BG1784" s="271" t="s">
        <v>163</v>
      </c>
      <c r="BH1784" s="272"/>
      <c r="BI1784" s="273" t="s">
        <v>164</v>
      </c>
      <c r="BJ1784" s="274"/>
      <c r="BK1784" s="41"/>
      <c r="BL1784" s="262" t="s">
        <v>165</v>
      </c>
      <c r="BM1784" s="263"/>
      <c r="BN1784" s="264" t="s">
        <v>166</v>
      </c>
      <c r="BO1784" s="265"/>
      <c r="BP1784" s="41"/>
      <c r="BQ1784" s="271" t="s">
        <v>167</v>
      </c>
      <c r="BR1784" s="272"/>
      <c r="BS1784" s="273" t="s">
        <v>168</v>
      </c>
      <c r="BT1784" s="274"/>
      <c r="BU1784" s="20"/>
      <c r="BV1784" s="262" t="s">
        <v>169</v>
      </c>
      <c r="BW1784" s="263"/>
      <c r="BX1784" s="264" t="s">
        <v>170</v>
      </c>
      <c r="BY1784" s="265"/>
      <c r="CA1784" s="55" t="s">
        <v>35</v>
      </c>
      <c r="CC1784" s="116" t="s">
        <v>75</v>
      </c>
      <c r="CD1784" s="13"/>
      <c r="CE1784" s="33"/>
      <c r="CF1784" s="33"/>
      <c r="CG1784" s="33"/>
      <c r="CH1784" s="33"/>
    </row>
    <row r="1785" spans="2:86" ht="18.600000000000001" customHeight="1" thickTop="1" thickBot="1">
      <c r="D1785" s="1">
        <v>0</v>
      </c>
      <c r="E1785" s="9">
        <f t="shared" ref="E1785" si="17068">$E$9*$B1782</f>
        <v>6.0016800000000003</v>
      </c>
      <c r="F1785" s="2">
        <v>1</v>
      </c>
      <c r="G1785" s="8">
        <v>0</v>
      </c>
      <c r="I1785" s="1">
        <v>0</v>
      </c>
      <c r="J1785" s="9">
        <v>0</v>
      </c>
      <c r="K1785" s="2">
        <v>1</v>
      </c>
      <c r="L1785" s="8">
        <v>0</v>
      </c>
      <c r="N1785" s="1">
        <f t="shared" ref="N1785" si="17069">D1785*I1782+F1785*I1785-E1785*J1782-G1785*J1785</f>
        <v>0</v>
      </c>
      <c r="O1785" s="9">
        <f t="shared" ref="O1785" si="17070">(D1785*J1782+E1785*I1782+F1785*J1785+G1785*I1785)</f>
        <v>6.0016800000000003</v>
      </c>
      <c r="P1785" s="2">
        <f t="shared" ref="P1785" si="17071">D1785*K1782+F1785*K1785-E1785*L1782-G1785*L1785</f>
        <v>8.2768238323786143</v>
      </c>
      <c r="Q1785" s="8">
        <f t="shared" ref="Q1785" si="17072">(D1785*L1782+E1785*K1782+F1785*L1785+G1785*K1785)</f>
        <v>0</v>
      </c>
      <c r="S1785" s="1">
        <v>0</v>
      </c>
      <c r="T1785" s="9">
        <f t="shared" ref="T1785" si="17073">$T$9*$B1782</f>
        <v>7.70763</v>
      </c>
      <c r="U1785" s="2">
        <v>1</v>
      </c>
      <c r="V1785" s="8">
        <v>0</v>
      </c>
      <c r="X1785" s="1">
        <f t="shared" ref="X1785" si="17074">N1785*S1782+P1785*S1785-O1785*T1782-Q1785*T1785</f>
        <v>0</v>
      </c>
      <c r="Y1785" s="9">
        <f t="shared" ref="Y1785" si="17075">(N1785*T1782+O1785*S1782+P1785*T1785+Q1785*S1785)</f>
        <v>69.796375675156384</v>
      </c>
      <c r="Z1785" s="2">
        <f t="shared" ref="Z1785" si="17076">N1785*U1782+P1785*U1785-O1785*V1782-Q1785*V1785</f>
        <v>8.2768238323786143</v>
      </c>
      <c r="AA1785" s="8">
        <f t="shared" ref="AA1785" si="17077">(N1785*V1782+O1785*U1782+P1785*V1785+Q1785*U1785)</f>
        <v>0</v>
      </c>
      <c r="AB1785" s="20"/>
      <c r="AC1785" s="1">
        <v>0</v>
      </c>
      <c r="AD1785" s="9">
        <v>0</v>
      </c>
      <c r="AE1785" s="2">
        <v>1</v>
      </c>
      <c r="AF1785" s="8">
        <v>0</v>
      </c>
      <c r="AH1785" s="1">
        <f t="shared" ref="AH1785" si="17078">X1785*AC1782+Z1785*AC1785-Y1785*AD1782-AA1785*AD1785</f>
        <v>0</v>
      </c>
      <c r="AI1785" s="9">
        <f t="shared" ref="AI1785" si="17079">(X1785*AD1782+Y1785*AC1782+Z1785*AD1785+AA1785*AC1785)</f>
        <v>69.796375675156384</v>
      </c>
      <c r="AJ1785" s="2">
        <f t="shared" ref="AJ1785" si="17080">X1785*AE1782+Z1785*AE1785-Y1785*AF1782-AA1785*AF1785</f>
        <v>22.563920874236821</v>
      </c>
      <c r="AK1785" s="8">
        <f t="shared" ref="AK1785" si="17081">(X1785*AF1782+Y1785*AE1782+Z1785*AF1785+AA1785*AE1785)</f>
        <v>0</v>
      </c>
      <c r="AM1785" s="1">
        <v>0</v>
      </c>
      <c r="AN1785" s="9">
        <f t="shared" ref="AN1785" si="17082">$AN$9*$B1782</f>
        <v>6.5167799999999998</v>
      </c>
      <c r="AO1785" s="2">
        <v>1</v>
      </c>
      <c r="AP1785" s="8">
        <v>0</v>
      </c>
      <c r="AR1785" s="1">
        <f t="shared" ref="AR1785" si="17083">AH1785*AM1782+AJ1785*AM1785-AI1785*AN1782-AK1785*AN1785</f>
        <v>0</v>
      </c>
      <c r="AS1785" s="9">
        <f t="shared" ref="AS1785" si="17084">(AH1785*AN1782+AI1785*AM1782+AJ1785*AN1785+AK1785*AM1785)</f>
        <v>216.8404839499654</v>
      </c>
      <c r="AT1785" s="2">
        <f t="shared" ref="AT1785" si="17085">AH1785*AO1782+AJ1785*AO1785-AI1785*AP1782-AK1785*AP1785</f>
        <v>22.563920874236821</v>
      </c>
      <c r="AU1785" s="8">
        <f t="shared" ref="AU1785" si="17086">(AH1785*AP1782+AI1785*AO1782+AJ1785*AP1785+AK1785*AO1785)</f>
        <v>0</v>
      </c>
      <c r="AV1785" s="20"/>
      <c r="AW1785" s="1">
        <v>0</v>
      </c>
      <c r="AX1785" s="9">
        <v>0</v>
      </c>
      <c r="AY1785" s="2">
        <v>1</v>
      </c>
      <c r="AZ1785" s="8">
        <v>0</v>
      </c>
      <c r="BB1785" s="1">
        <f t="shared" ref="BB1785" si="17087">AR1785*AW1782+AT1785*AW1785-AS1785*AX1782-AU1785*AX1785</f>
        <v>0</v>
      </c>
      <c r="BC1785" s="9">
        <f t="shared" ref="BC1785" si="17088">(AR1785*AX1782+AS1785*AW1782+AT1785*AX1785+AU1785*AW1785)</f>
        <v>216.8404839499654</v>
      </c>
      <c r="BD1785" s="2">
        <f t="shared" ref="BD1785" si="17089">AR1785*AY1782+AT1785*AY1785-AS1785*AZ1782-AU1785*AZ1785</f>
        <v>86.582832394495256</v>
      </c>
      <c r="BE1785" s="8">
        <f t="shared" ref="BE1785" si="17090">(AR1785*AZ1782+AS1785*AY1782+AT1785*AZ1785+AU1785*AY1785)</f>
        <v>0</v>
      </c>
      <c r="BG1785" s="1">
        <v>0</v>
      </c>
      <c r="BH1785" s="9">
        <f t="shared" ref="BH1785" si="17091">$BH$9*$B1782</f>
        <v>4.2635999999999994</v>
      </c>
      <c r="BI1785" s="2">
        <v>1</v>
      </c>
      <c r="BJ1785" s="8">
        <v>0</v>
      </c>
      <c r="BK1785" s="20"/>
      <c r="BL1785" s="1">
        <f t="shared" ref="BL1785" si="17092">BB1785*BG1782+BD1785*BG1785-BC1785*BH1782-BE1785*BH1785</f>
        <v>0</v>
      </c>
      <c r="BM1785" s="9">
        <f t="shared" ref="BM1785" si="17093">(BB1785*BH1782+BC1785*BG1782+BD1785*BH1785+BE1785*BG1785)</f>
        <v>585.99504814713532</v>
      </c>
      <c r="BN1785" s="2">
        <f t="shared" ref="BN1785" si="17094">BB1785*BI1782+BD1785*BI1785-BC1785*BJ1782-BE1785*BJ1785</f>
        <v>86.582832394495256</v>
      </c>
      <c r="BO1785" s="8">
        <f t="shared" ref="BO1785" si="17095">(BB1785*BJ1782+BC1785*BI1782+BD1785*BJ1785+BE1785*BI1785)</f>
        <v>0</v>
      </c>
      <c r="BP1785" s="20"/>
      <c r="BQ1785" s="18">
        <f t="shared" ref="BQ1785:BQ1848" si="17096">1/$BR$9</f>
        <v>1</v>
      </c>
      <c r="BR1785" s="25">
        <v>0</v>
      </c>
      <c r="BS1785" s="19">
        <v>1</v>
      </c>
      <c r="BT1785" s="24">
        <v>0</v>
      </c>
      <c r="BV1785" s="1">
        <f t="shared" ref="BV1785" si="17097">BL1785*BQ1782+BN1785*BQ1785-BM1785*BR1782-BO1785*BR1785</f>
        <v>86.582832394495256</v>
      </c>
      <c r="BW1785" s="9">
        <f t="shared" ref="BW1785" si="17098">(BL1785*BR1782+BM1785*BQ1782+BN1785*BR1785+BO1785*BQ1785)</f>
        <v>585.99504814713532</v>
      </c>
      <c r="BX1785" s="2">
        <f t="shared" ref="BX1785" si="17099">BL1785*BS1782+BN1785*BS1785-BM1785*BT1782-BO1785*BT1785</f>
        <v>86.582832394495256</v>
      </c>
      <c r="BY1785" s="8">
        <f t="shared" ref="BY1785" si="17100">(BL1785*BT1782+BM1785*BS1782+BN1785*BT1785+BO1785*BS1785)</f>
        <v>0</v>
      </c>
      <c r="CA1785" s="56">
        <f t="shared" ref="CA1785" si="17101">(180/PI())*ATAN(-1*(BW1782+BW1785)/(BV1782+BV1785))</f>
        <v>-73.190223144193496</v>
      </c>
      <c r="CC1785" s="117">
        <f t="shared" ref="CC1785" si="17102">20*LOG(((1-(10^(CA1782/20)^2)*(1-((1-CC1782)/(1+CC1782))^2))^0.5))</f>
        <v>-2.1737100192184348E-5</v>
      </c>
      <c r="CD1785" s="13"/>
      <c r="CE1785" s="33"/>
      <c r="CF1785" s="33"/>
      <c r="CG1785" s="33"/>
      <c r="CH1785" s="33"/>
    </row>
    <row r="1786" spans="2:86" ht="18.600000000000001" customHeight="1"/>
    <row r="1787" spans="2:86" ht="18.600000000000001" customHeight="1" thickBot="1">
      <c r="E1787" s="6" t="s">
        <v>3</v>
      </c>
      <c r="J1787" s="6" t="s">
        <v>5</v>
      </c>
      <c r="O1787" s="6" t="s">
        <v>10</v>
      </c>
      <c r="T1787" s="6" t="s">
        <v>6</v>
      </c>
      <c r="Y1787" s="6" t="s">
        <v>11</v>
      </c>
      <c r="AD1787" s="6" t="s">
        <v>12</v>
      </c>
      <c r="AI1787" s="6" t="s">
        <v>13</v>
      </c>
      <c r="AN1787" s="6" t="s">
        <v>14</v>
      </c>
      <c r="AS1787" s="6" t="s">
        <v>15</v>
      </c>
      <c r="AX1787" s="6" t="s">
        <v>19</v>
      </c>
      <c r="BC1787" s="6" t="s">
        <v>17</v>
      </c>
      <c r="BH1787" s="6" t="s">
        <v>20</v>
      </c>
      <c r="BM1787" s="6" t="s">
        <v>18</v>
      </c>
      <c r="BQ1787" s="26" t="s">
        <v>16</v>
      </c>
      <c r="BR1787" s="26"/>
      <c r="BS1787" s="21"/>
      <c r="BT1787" s="21"/>
      <c r="BU1787" s="21"/>
      <c r="BV1787" s="21"/>
      <c r="BW1787" s="26" t="s">
        <v>21</v>
      </c>
      <c r="BX1787" s="21"/>
      <c r="BY1787" s="21"/>
    </row>
    <row r="1788" spans="2:86" ht="18.600000000000001" customHeight="1" thickBot="1">
      <c r="B1788" s="11"/>
      <c r="D1788" s="266" t="s">
        <v>113</v>
      </c>
      <c r="E1788" s="267"/>
      <c r="F1788" s="268" t="s">
        <v>114</v>
      </c>
      <c r="G1788" s="269"/>
      <c r="H1788" s="237"/>
      <c r="I1788" s="262" t="s">
        <v>0</v>
      </c>
      <c r="J1788" s="263"/>
      <c r="K1788" s="264" t="s">
        <v>1</v>
      </c>
      <c r="L1788" s="265"/>
      <c r="M1788" s="21"/>
      <c r="N1788" s="262" t="s">
        <v>115</v>
      </c>
      <c r="O1788" s="263"/>
      <c r="P1788" s="264" t="s">
        <v>116</v>
      </c>
      <c r="Q1788" s="265"/>
      <c r="R1788" s="21"/>
      <c r="S1788" s="266" t="s">
        <v>117</v>
      </c>
      <c r="T1788" s="267"/>
      <c r="U1788" s="268" t="s">
        <v>118</v>
      </c>
      <c r="V1788" s="269"/>
      <c r="W1788" s="20"/>
      <c r="X1788" s="262" t="s">
        <v>119</v>
      </c>
      <c r="Y1788" s="263"/>
      <c r="Z1788" s="264" t="s">
        <v>120</v>
      </c>
      <c r="AA1788" s="265"/>
      <c r="AB1788" s="20"/>
      <c r="AC1788" s="262" t="s">
        <v>121</v>
      </c>
      <c r="AD1788" s="263"/>
      <c r="AE1788" s="264" t="s">
        <v>7</v>
      </c>
      <c r="AF1788" s="265"/>
      <c r="AG1788" s="20"/>
      <c r="AH1788" s="262" t="s">
        <v>122</v>
      </c>
      <c r="AI1788" s="263"/>
      <c r="AJ1788" s="264" t="s">
        <v>123</v>
      </c>
      <c r="AK1788" s="265"/>
      <c r="AL1788" s="20"/>
      <c r="AM1788" s="266" t="s">
        <v>124</v>
      </c>
      <c r="AN1788" s="267"/>
      <c r="AO1788" s="268" t="s">
        <v>125</v>
      </c>
      <c r="AP1788" s="269"/>
      <c r="AQ1788" s="21"/>
      <c r="AR1788" s="262" t="s">
        <v>126</v>
      </c>
      <c r="AS1788" s="263"/>
      <c r="AT1788" s="264" t="s">
        <v>2</v>
      </c>
      <c r="AU1788" s="265"/>
      <c r="AV1788" s="41"/>
      <c r="AW1788" s="262" t="s">
        <v>127</v>
      </c>
      <c r="AX1788" s="263"/>
      <c r="AY1788" s="264" t="s">
        <v>128</v>
      </c>
      <c r="AZ1788" s="265"/>
      <c r="BA1788" s="20"/>
      <c r="BB1788" s="262" t="s">
        <v>129</v>
      </c>
      <c r="BC1788" s="263"/>
      <c r="BD1788" s="264" t="s">
        <v>130</v>
      </c>
      <c r="BE1788" s="265"/>
      <c r="BF1788" s="41"/>
      <c r="BG1788" s="266" t="s">
        <v>131</v>
      </c>
      <c r="BH1788" s="267"/>
      <c r="BI1788" s="268" t="s">
        <v>132</v>
      </c>
      <c r="BJ1788" s="269"/>
      <c r="BK1788" s="41"/>
      <c r="BL1788" s="262" t="s">
        <v>133</v>
      </c>
      <c r="BM1788" s="263"/>
      <c r="BN1788" s="264" t="s">
        <v>134</v>
      </c>
      <c r="BO1788" s="265"/>
      <c r="BP1788" s="41"/>
      <c r="BQ1788" s="262" t="s">
        <v>135</v>
      </c>
      <c r="BR1788" s="263"/>
      <c r="BS1788" s="264" t="s">
        <v>136</v>
      </c>
      <c r="BT1788" s="265"/>
      <c r="BU1788" s="20"/>
      <c r="BV1788" s="262" t="s">
        <v>137</v>
      </c>
      <c r="BW1788" s="263"/>
      <c r="BX1788" s="264" t="s">
        <v>138</v>
      </c>
      <c r="BY1788" s="265"/>
      <c r="CA1788" s="27" t="s">
        <v>8</v>
      </c>
      <c r="CC1788" s="113" t="s">
        <v>74</v>
      </c>
      <c r="CD1788" s="13"/>
      <c r="CE1788" s="33"/>
      <c r="CF1788" s="33"/>
      <c r="CG1788" s="33"/>
      <c r="CH1788" s="33"/>
    </row>
    <row r="1789" spans="2:86" ht="18.600000000000001" customHeight="1" thickTop="1" thickBot="1">
      <c r="B1789" s="37">
        <v>5.12</v>
      </c>
      <c r="D1789" s="1">
        <v>1</v>
      </c>
      <c r="E1789" s="7">
        <v>0</v>
      </c>
      <c r="F1789" s="2">
        <v>0</v>
      </c>
      <c r="G1789" s="8">
        <v>0</v>
      </c>
      <c r="I1789" s="1">
        <v>1</v>
      </c>
      <c r="J1789" s="9">
        <v>0</v>
      </c>
      <c r="K1789" s="2">
        <v>0</v>
      </c>
      <c r="L1789" s="8">
        <f t="shared" ref="L1789:L1852" si="17103">IF(0=(1-$J$9*$K$9*$B1789^2),10^18,$B1789*$K$9/(1-$J$9*$K$9*$B1789^2))</f>
        <v>-1.2058572793697206</v>
      </c>
      <c r="N1789" s="1">
        <f t="shared" ref="N1789" si="17104">D1789*I1789+F1789*I1792-E1789*J1789-G1789*J1792</f>
        <v>1</v>
      </c>
      <c r="O1789" s="9">
        <f t="shared" ref="O1789" si="17105">(D1789*J1789+E1789*I1789+F1789*J1792+G1789*I1792)</f>
        <v>0</v>
      </c>
      <c r="P1789" s="2">
        <f t="shared" ref="P1789" si="17106">D1789*K1789+F1789*K1792-E1789*L1789-G1789*L1792</f>
        <v>0</v>
      </c>
      <c r="Q1789" s="8">
        <f t="shared" ref="Q1789" si="17107">(D1789*L1789+E1789*K1789+F1789*L1792+G1789*K1792)</f>
        <v>-1.2058572793697206</v>
      </c>
      <c r="S1789" s="1">
        <v>1</v>
      </c>
      <c r="T1789" s="7">
        <v>0</v>
      </c>
      <c r="U1789" s="2">
        <v>0</v>
      </c>
      <c r="V1789" s="8">
        <v>0</v>
      </c>
      <c r="X1789" s="1">
        <f t="shared" ref="X1789" si="17108">N1789*S1789+P1789*S1792-O1789*T1789-Q1789*T1792</f>
        <v>10.33074998431467</v>
      </c>
      <c r="Y1789" s="9">
        <f t="shared" ref="Y1789" si="17109">(N1789*T1789+O1789*S1789+P1789*T1792+Q1789*S1792)</f>
        <v>0</v>
      </c>
      <c r="Z1789" s="2">
        <f t="shared" ref="Z1789" si="17110">N1789*U1789+P1789*U1792-O1789*V1789-Q1789*V1792</f>
        <v>0</v>
      </c>
      <c r="AA1789" s="8">
        <f t="shared" ref="AA1789" si="17111">(N1789*V1789+O1789*U1789+P1789*V1792+Q1789*U1792)</f>
        <v>-1.2058572793697206</v>
      </c>
      <c r="AB1789" s="20"/>
      <c r="AC1789" s="1">
        <v>1</v>
      </c>
      <c r="AD1789" s="9">
        <v>0</v>
      </c>
      <c r="AE1789" s="2">
        <v>0</v>
      </c>
      <c r="AF1789" s="8">
        <f t="shared" ref="AF1789:AF1852" si="17112">IF(0=(1-$AE$9*$AD$9*$B1789^2),10^18,$B1789*$AE$9/(1-$AE$9*$AD$9*$B1789^2))</f>
        <v>-0.2038091376070259</v>
      </c>
      <c r="AH1789" s="1">
        <f t="shared" ref="AH1789" si="17113">X1789*AC1789+Z1789*AC1792-Y1789*AD1789-AA1789*AD1792</f>
        <v>10.33074998431467</v>
      </c>
      <c r="AI1789" s="9">
        <f t="shared" ref="AI1789" si="17114">(X1789*AD1789+Y1789*AC1789+Z1789*AD1792+AA1789*AC1792)</f>
        <v>0</v>
      </c>
      <c r="AJ1789" s="2">
        <f t="shared" ref="AJ1789" si="17115">X1789*AE1789+Z1789*AE1792-Y1789*AF1789-AA1789*AF1792</f>
        <v>0</v>
      </c>
      <c r="AK1789" s="8">
        <f t="shared" ref="AK1789" si="17116">(X1789*AF1789+Y1789*AE1789+Z1789*AF1792+AA1789*AE1792)</f>
        <v>-3.3113585245066899</v>
      </c>
      <c r="AM1789" s="1">
        <v>1</v>
      </c>
      <c r="AN1789" s="7">
        <v>0</v>
      </c>
      <c r="AO1789" s="2">
        <v>0</v>
      </c>
      <c r="AP1789" s="8">
        <v>0</v>
      </c>
      <c r="AR1789" s="1">
        <f t="shared" ref="AR1789" si="17117">AH1789*AM1789+AJ1789*AM1792-AI1789*AN1789-AK1789*AN1792</f>
        <v>31.994770068101673</v>
      </c>
      <c r="AS1789" s="9">
        <f t="shared" ref="AS1789" si="17118">(AH1789*AN1789+AI1789*AM1789+AJ1789*AN1792+AK1789*AM1792)</f>
        <v>0</v>
      </c>
      <c r="AT1789" s="2">
        <f t="shared" ref="AT1789" si="17119">AH1789*AO1789+AJ1789*AO1792-AI1789*AP1789-AK1789*AP1792</f>
        <v>0</v>
      </c>
      <c r="AU1789" s="8">
        <f t="shared" ref="AU1789" si="17120">(AH1789*AP1789+AI1789*AO1789+AJ1789*AP1792+AK1789*AO1792)</f>
        <v>-3.3113585245066899</v>
      </c>
      <c r="AV1789" s="20"/>
      <c r="AW1789" s="1">
        <v>1</v>
      </c>
      <c r="AX1789" s="9">
        <v>0</v>
      </c>
      <c r="AY1789" s="2">
        <v>0</v>
      </c>
      <c r="AZ1789" s="8">
        <f t="shared" ref="AZ1789:AZ1852" si="17121">IF(0=(1-$AX$9*$AY$9*$B1789^2),10^18,$B1789*$AY$9/(1-$AX$9*$AY$9*$B1789^2))</f>
        <v>-0.29391630801517876</v>
      </c>
      <c r="BB1789" s="1">
        <f t="shared" ref="BB1789" si="17122">AR1789*AW1789+AT1789*AW1792-AS1789*AX1789-AU1789*AX1792</f>
        <v>31.994770068101673</v>
      </c>
      <c r="BC1789" s="9">
        <f t="shared" ref="BC1789" si="17123">(AR1789*AX1789+AS1789*AW1789+AT1789*AX1792+AU1789*AW1792)</f>
        <v>0</v>
      </c>
      <c r="BD1789" s="2">
        <f t="shared" ref="BD1789" si="17124">AR1789*AY1789+AT1789*AY1792-AS1789*AZ1789-AU1789*AZ1792</f>
        <v>0</v>
      </c>
      <c r="BE1789" s="8">
        <f t="shared" ref="BE1789" si="17125">(AR1789*AZ1789+AS1789*AY1789+AT1789*AZ1792+AU1789*AY1792)</f>
        <v>-12.715143218717682</v>
      </c>
      <c r="BG1789" s="1">
        <v>1</v>
      </c>
      <c r="BH1789" s="7">
        <v>0</v>
      </c>
      <c r="BI1789" s="2">
        <v>0</v>
      </c>
      <c r="BJ1789" s="8">
        <v>0</v>
      </c>
      <c r="BK1789" s="20"/>
      <c r="BL1789" s="1">
        <f t="shared" ref="BL1789" si="17126">BB1789*BG1789+BD1789*BG1792-BC1789*BH1789-BE1789*BH1792</f>
        <v>86.419651890043326</v>
      </c>
      <c r="BM1789" s="9">
        <f t="shared" ref="BM1789" si="17127">(BB1789*BH1789+BC1789*BG1789+BD1789*BH1792+BE1789*BG1792)</f>
        <v>0</v>
      </c>
      <c r="BN1789" s="2">
        <f t="shared" ref="BN1789" si="17128">BB1789*BI1789+BD1789*BI1792-BC1789*BJ1789-BE1789*BJ1792</f>
        <v>0</v>
      </c>
      <c r="BO1789" s="8">
        <f t="shared" ref="BO1789" si="17129">(BB1789*BJ1789+BC1789*BI1789+BD1789*BJ1792+BE1789*BI1792)</f>
        <v>-12.715143218717682</v>
      </c>
      <c r="BP1789" s="20"/>
      <c r="BQ1789" s="16">
        <v>1</v>
      </c>
      <c r="BR1789" s="23">
        <v>0</v>
      </c>
      <c r="BS1789" s="14">
        <v>0</v>
      </c>
      <c r="BT1789" s="22">
        <v>0</v>
      </c>
      <c r="BV1789" s="1">
        <f t="shared" ref="BV1789" si="17130">BL1789*BQ1789+BN1789*BQ1792-BM1789*BR1789-BO1789*BR1792</f>
        <v>86.419651890043326</v>
      </c>
      <c r="BW1789" s="9">
        <f t="shared" ref="BW1789" si="17131">(BL1789*BR1789+BM1789*BQ1789+BN1789*BR1792+BO1789*BQ1792)</f>
        <v>-12.715143218717682</v>
      </c>
      <c r="BX1789" s="2">
        <f t="shared" ref="BX1789" si="17132">BL1789*BS1789+BN1789*BS1792-BM1789*BT1789-BO1789*BT1792</f>
        <v>0</v>
      </c>
      <c r="BY1789" s="8">
        <f t="shared" ref="BY1789" si="17133">(BL1789*BT1789+BM1789*BS1789+BN1789*BT1792+BO1789*BS1792)</f>
        <v>-12.715143218717682</v>
      </c>
      <c r="CA1789" s="28">
        <f t="shared" ref="CA1789" si="17134">20*LOG(((1+$BR$9)/$BR$9)/((BV1789+BV1792)^2+(BW1789+BW1792)^2)^0.5)</f>
        <v>-49.542269203786418</v>
      </c>
      <c r="CC1789" s="114">
        <f t="shared" ref="CC1789" si="17135">((BV1789^2+BW1789^2)^0.5)/((BV1792^2+BW1792^2)^0.5)</f>
        <v>0.1471542826225011</v>
      </c>
      <c r="CD1789" s="13"/>
      <c r="CE1789" s="33"/>
      <c r="CF1789" s="33"/>
      <c r="CG1789" s="33"/>
      <c r="CH1789" s="33"/>
    </row>
    <row r="1790" spans="2:86" ht="18.600000000000001" customHeight="1" thickBot="1">
      <c r="D1790" s="3"/>
      <c r="G1790" s="4"/>
      <c r="I1790" s="3"/>
      <c r="L1790" s="4"/>
      <c r="N1790" s="3"/>
      <c r="Q1790" s="4"/>
      <c r="S1790" s="3"/>
      <c r="V1790" s="4"/>
      <c r="X1790" s="3"/>
      <c r="AA1790" s="4"/>
      <c r="AC1790" s="3"/>
      <c r="AF1790" s="4"/>
      <c r="AH1790" s="3"/>
      <c r="AK1790" s="4"/>
      <c r="AM1790" s="3"/>
      <c r="AP1790" s="4"/>
      <c r="AR1790" s="3"/>
      <c r="AU1790" s="4"/>
      <c r="AW1790" s="3"/>
      <c r="AZ1790" s="4"/>
      <c r="BB1790" s="3"/>
      <c r="BE1790" s="4"/>
      <c r="BG1790" s="3"/>
      <c r="BJ1790" s="4"/>
      <c r="BL1790" s="3"/>
      <c r="BO1790" s="4"/>
      <c r="BQ1790" s="16"/>
      <c r="BR1790" s="14"/>
      <c r="BS1790" s="14"/>
      <c r="BT1790" s="17"/>
      <c r="BV1790" s="3"/>
      <c r="BY1790" s="4"/>
      <c r="CC1790" s="115"/>
      <c r="CD1790" s="13"/>
      <c r="CE1790" s="33"/>
      <c r="CF1790" s="33"/>
      <c r="CG1790" s="33"/>
      <c r="CH1790" s="33"/>
    </row>
    <row r="1791" spans="2:86" ht="18.600000000000001" customHeight="1" thickBot="1">
      <c r="D1791" s="271" t="s">
        <v>141</v>
      </c>
      <c r="E1791" s="272"/>
      <c r="F1791" s="273" t="s">
        <v>142</v>
      </c>
      <c r="G1791" s="274"/>
      <c r="H1791" s="237"/>
      <c r="I1791" s="271" t="s">
        <v>143</v>
      </c>
      <c r="J1791" s="272"/>
      <c r="K1791" s="273" t="s">
        <v>144</v>
      </c>
      <c r="L1791" s="274"/>
      <c r="N1791" s="262" t="s">
        <v>145</v>
      </c>
      <c r="O1791" s="263"/>
      <c r="P1791" s="264" t="s">
        <v>146</v>
      </c>
      <c r="Q1791" s="265"/>
      <c r="S1791" s="271" t="s">
        <v>147</v>
      </c>
      <c r="T1791" s="272"/>
      <c r="U1791" s="273" t="s">
        <v>148</v>
      </c>
      <c r="V1791" s="274"/>
      <c r="W1791" s="20"/>
      <c r="X1791" s="262" t="s">
        <v>149</v>
      </c>
      <c r="Y1791" s="263"/>
      <c r="Z1791" s="264" t="s">
        <v>150</v>
      </c>
      <c r="AA1791" s="265"/>
      <c r="AB1791" s="20"/>
      <c r="AC1791" s="271" t="s">
        <v>151</v>
      </c>
      <c r="AD1791" s="272"/>
      <c r="AE1791" s="273" t="s">
        <v>152</v>
      </c>
      <c r="AF1791" s="274"/>
      <c r="AG1791" s="20"/>
      <c r="AH1791" s="262" t="s">
        <v>153</v>
      </c>
      <c r="AI1791" s="263"/>
      <c r="AJ1791" s="264" t="s">
        <v>154</v>
      </c>
      <c r="AK1791" s="265"/>
      <c r="AL1791" s="20"/>
      <c r="AM1791" s="271" t="s">
        <v>155</v>
      </c>
      <c r="AN1791" s="272"/>
      <c r="AO1791" s="273" t="s">
        <v>156</v>
      </c>
      <c r="AP1791" s="274"/>
      <c r="AR1791" s="262" t="s">
        <v>157</v>
      </c>
      <c r="AS1791" s="263"/>
      <c r="AT1791" s="264" t="s">
        <v>158</v>
      </c>
      <c r="AU1791" s="265"/>
      <c r="AV1791" s="41"/>
      <c r="AW1791" s="271" t="s">
        <v>159</v>
      </c>
      <c r="AX1791" s="272"/>
      <c r="AY1791" s="273" t="s">
        <v>160</v>
      </c>
      <c r="AZ1791" s="274"/>
      <c r="BA1791" s="20"/>
      <c r="BB1791" s="262" t="s">
        <v>161</v>
      </c>
      <c r="BC1791" s="263"/>
      <c r="BD1791" s="264" t="s">
        <v>162</v>
      </c>
      <c r="BE1791" s="265"/>
      <c r="BF1791" s="41"/>
      <c r="BG1791" s="271" t="s">
        <v>163</v>
      </c>
      <c r="BH1791" s="272"/>
      <c r="BI1791" s="273" t="s">
        <v>164</v>
      </c>
      <c r="BJ1791" s="274"/>
      <c r="BK1791" s="41"/>
      <c r="BL1791" s="262" t="s">
        <v>165</v>
      </c>
      <c r="BM1791" s="263"/>
      <c r="BN1791" s="264" t="s">
        <v>166</v>
      </c>
      <c r="BO1791" s="265"/>
      <c r="BP1791" s="41"/>
      <c r="BQ1791" s="271" t="s">
        <v>167</v>
      </c>
      <c r="BR1791" s="272"/>
      <c r="BS1791" s="273" t="s">
        <v>168</v>
      </c>
      <c r="BT1791" s="274"/>
      <c r="BU1791" s="20"/>
      <c r="BV1791" s="262" t="s">
        <v>169</v>
      </c>
      <c r="BW1791" s="263"/>
      <c r="BX1791" s="264" t="s">
        <v>170</v>
      </c>
      <c r="BY1791" s="265"/>
      <c r="CA1791" s="55" t="s">
        <v>35</v>
      </c>
      <c r="CC1791" s="116" t="s">
        <v>75</v>
      </c>
      <c r="CD1791" s="13"/>
      <c r="CE1791" s="33"/>
      <c r="CF1791" s="33"/>
      <c r="CG1791" s="33"/>
      <c r="CH1791" s="33"/>
    </row>
    <row r="1792" spans="2:86" ht="18.600000000000001" customHeight="1" thickTop="1" thickBot="1">
      <c r="D1792" s="1">
        <v>0</v>
      </c>
      <c r="E1792" s="9">
        <f t="shared" ref="E1792" si="17136">$E$9*$B1789</f>
        <v>6.0252160000000003</v>
      </c>
      <c r="F1792" s="2">
        <v>1</v>
      </c>
      <c r="G1792" s="8">
        <v>0</v>
      </c>
      <c r="I1792" s="1">
        <v>0</v>
      </c>
      <c r="J1792" s="9">
        <v>0</v>
      </c>
      <c r="K1792" s="2">
        <v>1</v>
      </c>
      <c r="L1792" s="8">
        <v>0</v>
      </c>
      <c r="N1792" s="1">
        <f t="shared" ref="N1792" si="17137">D1792*I1789+F1792*I1792-E1792*J1789-G1792*J1792</f>
        <v>0</v>
      </c>
      <c r="O1792" s="9">
        <f t="shared" ref="O1792" si="17138">(D1792*J1789+E1792*I1789+F1792*J1792+G1792*I1792)</f>
        <v>6.0252160000000003</v>
      </c>
      <c r="P1792" s="2">
        <f t="shared" ref="P1792" si="17139">D1792*K1789+F1792*K1792-E1792*L1789-G1792*L1792</f>
        <v>8.2655505733749113</v>
      </c>
      <c r="Q1792" s="8">
        <f t="shared" ref="Q1792" si="17140">(D1792*L1789+E1792*K1789+F1792*L1792+G1792*K1792)</f>
        <v>0</v>
      </c>
      <c r="S1792" s="1">
        <v>0</v>
      </c>
      <c r="T1792" s="9">
        <f t="shared" ref="T1792" si="17141">$T$9*$B1789</f>
        <v>7.7378560000000007</v>
      </c>
      <c r="U1792" s="2">
        <v>1</v>
      </c>
      <c r="V1792" s="8">
        <v>0</v>
      </c>
      <c r="X1792" s="1">
        <f t="shared" ref="X1792" si="17142">N1792*S1789+P1792*S1792-O1792*T1789-Q1792*T1792</f>
        <v>0</v>
      </c>
      <c r="Y1792" s="9">
        <f t="shared" ref="Y1792" si="17143">(N1792*T1789+O1792*S1789+P1792*T1792+Q1792*S1792)</f>
        <v>69.982856097492501</v>
      </c>
      <c r="Z1792" s="2">
        <f t="shared" ref="Z1792" si="17144">N1792*U1789+P1792*U1792-O1792*V1789-Q1792*V1792</f>
        <v>8.2655505733749113</v>
      </c>
      <c r="AA1792" s="8">
        <f t="shared" ref="AA1792" si="17145">(N1792*V1789+O1792*U1789+P1792*V1792+Q1792*U1792)</f>
        <v>0</v>
      </c>
      <c r="AB1792" s="20"/>
      <c r="AC1792" s="1">
        <v>0</v>
      </c>
      <c r="AD1792" s="9">
        <v>0</v>
      </c>
      <c r="AE1792" s="2">
        <v>1</v>
      </c>
      <c r="AF1792" s="8">
        <v>0</v>
      </c>
      <c r="AH1792" s="1">
        <f t="shared" ref="AH1792" si="17146">X1792*AC1789+Z1792*AC1792-Y1792*AD1789-AA1792*AD1792</f>
        <v>0</v>
      </c>
      <c r="AI1792" s="9">
        <f t="shared" ref="AI1792" si="17147">(X1792*AD1789+Y1792*AC1789+Z1792*AD1792+AA1792*AC1792)</f>
        <v>69.982856097492501</v>
      </c>
      <c r="AJ1792" s="2">
        <f t="shared" ref="AJ1792" si="17148">X1792*AE1789+Z1792*AE1792-Y1792*AF1789-AA1792*AF1792</f>
        <v>22.528696121881453</v>
      </c>
      <c r="AK1792" s="8">
        <f t="shared" ref="AK1792" si="17149">(X1792*AF1789+Y1792*AE1789+Z1792*AF1792+AA1792*AE1792)</f>
        <v>0</v>
      </c>
      <c r="AM1792" s="1">
        <v>0</v>
      </c>
      <c r="AN1792" s="9">
        <f t="shared" ref="AN1792" si="17150">$AN$9*$B1789</f>
        <v>6.5423360000000006</v>
      </c>
      <c r="AO1792" s="2">
        <v>1</v>
      </c>
      <c r="AP1792" s="8">
        <v>0</v>
      </c>
      <c r="AR1792" s="1">
        <f t="shared" ref="AR1792" si="17151">AH1792*AM1789+AJ1792*AM1792-AI1792*AN1789-AK1792*AN1792</f>
        <v>0</v>
      </c>
      <c r="AS1792" s="9">
        <f t="shared" ref="AS1792" si="17152">(AH1792*AN1789+AI1792*AM1789+AJ1792*AN1792+AK1792*AM1792)</f>
        <v>217.37315576873794</v>
      </c>
      <c r="AT1792" s="2">
        <f t="shared" ref="AT1792" si="17153">AH1792*AO1789+AJ1792*AO1792-AI1792*AP1789-AK1792*AP1792</f>
        <v>22.528696121881453</v>
      </c>
      <c r="AU1792" s="8">
        <f t="shared" ref="AU1792" si="17154">(AH1792*AP1789+AI1792*AO1789+AJ1792*AP1792+AK1792*AO1792)</f>
        <v>0</v>
      </c>
      <c r="AV1792" s="20"/>
      <c r="AW1792" s="1">
        <v>0</v>
      </c>
      <c r="AX1792" s="9">
        <v>0</v>
      </c>
      <c r="AY1792" s="2">
        <v>1</v>
      </c>
      <c r="AZ1792" s="8">
        <v>0</v>
      </c>
      <c r="BB1792" s="1">
        <f t="shared" ref="BB1792" si="17155">AR1792*AW1789+AT1792*AW1792-AS1792*AX1789-AU1792*AX1792</f>
        <v>0</v>
      </c>
      <c r="BC1792" s="9">
        <f t="shared" ref="BC1792" si="17156">(AR1792*AX1789+AS1792*AW1789+AT1792*AX1792+AU1792*AW1792)</f>
        <v>217.37315576873794</v>
      </c>
      <c r="BD1792" s="2">
        <f t="shared" ref="BD1792" si="17157">AR1792*AY1789+AT1792*AY1792-AS1792*AZ1789-AU1792*AZ1792</f>
        <v>86.418211527037272</v>
      </c>
      <c r="BE1792" s="8">
        <f t="shared" ref="BE1792" si="17158">(AR1792*AZ1789+AS1792*AY1789+AT1792*AZ1792+AU1792*AY1792)</f>
        <v>0</v>
      </c>
      <c r="BG1792" s="1">
        <v>0</v>
      </c>
      <c r="BH1792" s="9">
        <f t="shared" ref="BH1792" si="17159">$BH$9*$B1789</f>
        <v>4.2803199999999997</v>
      </c>
      <c r="BI1792" s="2">
        <v>1</v>
      </c>
      <c r="BJ1792" s="8">
        <v>0</v>
      </c>
      <c r="BK1792" s="20"/>
      <c r="BL1792" s="1">
        <f t="shared" ref="BL1792" si="17160">BB1792*BG1789+BD1792*BG1792-BC1792*BH1789-BE1792*BH1792</f>
        <v>0</v>
      </c>
      <c r="BM1792" s="9">
        <f t="shared" ref="BM1792" si="17161">(BB1792*BH1789+BC1792*BG1789+BD1792*BH1792+BE1792*BG1792)</f>
        <v>587.27075493214602</v>
      </c>
      <c r="BN1792" s="2">
        <f t="shared" ref="BN1792" si="17162">BB1792*BI1789+BD1792*BI1792-BC1792*BJ1789-BE1792*BJ1792</f>
        <v>86.418211527037272</v>
      </c>
      <c r="BO1792" s="8">
        <f t="shared" ref="BO1792" si="17163">(BB1792*BJ1789+BC1792*BI1789+BD1792*BJ1792+BE1792*BI1792)</f>
        <v>0</v>
      </c>
      <c r="BP1792" s="20"/>
      <c r="BQ1792" s="18">
        <f t="shared" ref="BQ1792:BQ1855" si="17164">1/$BR$9</f>
        <v>1</v>
      </c>
      <c r="BR1792" s="25">
        <v>0</v>
      </c>
      <c r="BS1792" s="19">
        <v>1</v>
      </c>
      <c r="BT1792" s="24">
        <v>0</v>
      </c>
      <c r="BV1792" s="1">
        <f t="shared" ref="BV1792" si="17165">BL1792*BQ1789+BN1792*BQ1792-BM1792*BR1789-BO1792*BR1792</f>
        <v>86.418211527037272</v>
      </c>
      <c r="BW1792" s="9">
        <f t="shared" ref="BW1792" si="17166">(BL1792*BR1789+BM1792*BQ1789+BN1792*BR1792+BO1792*BQ1792)</f>
        <v>587.27075493214602</v>
      </c>
      <c r="BX1792" s="2">
        <f t="shared" ref="BX1792" si="17167">BL1792*BS1789+BN1792*BS1792-BM1792*BT1789-BO1792*BT1792</f>
        <v>86.418211527037272</v>
      </c>
      <c r="BY1792" s="8">
        <f t="shared" ref="BY1792" si="17168">(BL1792*BT1789+BM1792*BS1789+BN1792*BT1792+BO1792*BS1792)</f>
        <v>0</v>
      </c>
      <c r="CA1792" s="56">
        <f t="shared" ref="CA1792" si="17169">(180/PI())*ATAN(-1*(BW1789+BW1792)/(BV1789+BV1792))</f>
        <v>-73.257658201633959</v>
      </c>
      <c r="CC1792" s="117">
        <f t="shared" ref="CC1792" si="17170">20*LOG(((1-(10^(CA1789/20)^2)*(1-((1-CC1789)/(1+CC1789))^2))^0.5))</f>
        <v>-2.1584783938944351E-5</v>
      </c>
      <c r="CD1792" s="13"/>
      <c r="CE1792" s="33"/>
      <c r="CF1792" s="33"/>
      <c r="CG1792" s="33"/>
      <c r="CH1792" s="33"/>
    </row>
    <row r="1793" spans="2:86" ht="18.600000000000001" customHeight="1"/>
    <row r="1794" spans="2:86" ht="18.600000000000001" customHeight="1" thickBot="1">
      <c r="E1794" s="6" t="s">
        <v>3</v>
      </c>
      <c r="J1794" s="6" t="s">
        <v>5</v>
      </c>
      <c r="O1794" s="6" t="s">
        <v>10</v>
      </c>
      <c r="T1794" s="6" t="s">
        <v>6</v>
      </c>
      <c r="Y1794" s="6" t="s">
        <v>11</v>
      </c>
      <c r="AD1794" s="6" t="s">
        <v>12</v>
      </c>
      <c r="AI1794" s="6" t="s">
        <v>13</v>
      </c>
      <c r="AN1794" s="6" t="s">
        <v>14</v>
      </c>
      <c r="AS1794" s="6" t="s">
        <v>15</v>
      </c>
      <c r="AX1794" s="6" t="s">
        <v>19</v>
      </c>
      <c r="BC1794" s="6" t="s">
        <v>17</v>
      </c>
      <c r="BH1794" s="6" t="s">
        <v>20</v>
      </c>
      <c r="BM1794" s="6" t="s">
        <v>18</v>
      </c>
      <c r="BQ1794" s="26" t="s">
        <v>16</v>
      </c>
      <c r="BR1794" s="26"/>
      <c r="BS1794" s="21"/>
      <c r="BT1794" s="21"/>
      <c r="BU1794" s="21"/>
      <c r="BV1794" s="21"/>
      <c r="BW1794" s="26" t="s">
        <v>21</v>
      </c>
      <c r="BX1794" s="21"/>
      <c r="BY1794" s="21"/>
    </row>
    <row r="1795" spans="2:86" ht="18.600000000000001" customHeight="1" thickBot="1">
      <c r="B1795" s="11"/>
      <c r="D1795" s="266" t="s">
        <v>113</v>
      </c>
      <c r="E1795" s="267"/>
      <c r="F1795" s="268" t="s">
        <v>114</v>
      </c>
      <c r="G1795" s="269"/>
      <c r="H1795" s="237"/>
      <c r="I1795" s="262" t="s">
        <v>0</v>
      </c>
      <c r="J1795" s="263"/>
      <c r="K1795" s="264" t="s">
        <v>1</v>
      </c>
      <c r="L1795" s="265"/>
      <c r="M1795" s="21"/>
      <c r="N1795" s="262" t="s">
        <v>115</v>
      </c>
      <c r="O1795" s="263"/>
      <c r="P1795" s="264" t="s">
        <v>116</v>
      </c>
      <c r="Q1795" s="265"/>
      <c r="R1795" s="21"/>
      <c r="S1795" s="266" t="s">
        <v>117</v>
      </c>
      <c r="T1795" s="267"/>
      <c r="U1795" s="268" t="s">
        <v>118</v>
      </c>
      <c r="V1795" s="269"/>
      <c r="W1795" s="20"/>
      <c r="X1795" s="262" t="s">
        <v>119</v>
      </c>
      <c r="Y1795" s="263"/>
      <c r="Z1795" s="264" t="s">
        <v>120</v>
      </c>
      <c r="AA1795" s="265"/>
      <c r="AB1795" s="20"/>
      <c r="AC1795" s="262" t="s">
        <v>121</v>
      </c>
      <c r="AD1795" s="263"/>
      <c r="AE1795" s="264" t="s">
        <v>7</v>
      </c>
      <c r="AF1795" s="265"/>
      <c r="AG1795" s="20"/>
      <c r="AH1795" s="262" t="s">
        <v>122</v>
      </c>
      <c r="AI1795" s="263"/>
      <c r="AJ1795" s="264" t="s">
        <v>123</v>
      </c>
      <c r="AK1795" s="265"/>
      <c r="AL1795" s="20"/>
      <c r="AM1795" s="266" t="s">
        <v>124</v>
      </c>
      <c r="AN1795" s="267"/>
      <c r="AO1795" s="268" t="s">
        <v>125</v>
      </c>
      <c r="AP1795" s="269"/>
      <c r="AQ1795" s="21"/>
      <c r="AR1795" s="262" t="s">
        <v>126</v>
      </c>
      <c r="AS1795" s="263"/>
      <c r="AT1795" s="264" t="s">
        <v>2</v>
      </c>
      <c r="AU1795" s="265"/>
      <c r="AV1795" s="41"/>
      <c r="AW1795" s="262" t="s">
        <v>127</v>
      </c>
      <c r="AX1795" s="263"/>
      <c r="AY1795" s="264" t="s">
        <v>128</v>
      </c>
      <c r="AZ1795" s="265"/>
      <c r="BA1795" s="20"/>
      <c r="BB1795" s="262" t="s">
        <v>129</v>
      </c>
      <c r="BC1795" s="263"/>
      <c r="BD1795" s="264" t="s">
        <v>130</v>
      </c>
      <c r="BE1795" s="265"/>
      <c r="BF1795" s="41"/>
      <c r="BG1795" s="266" t="s">
        <v>131</v>
      </c>
      <c r="BH1795" s="267"/>
      <c r="BI1795" s="268" t="s">
        <v>132</v>
      </c>
      <c r="BJ1795" s="269"/>
      <c r="BK1795" s="41"/>
      <c r="BL1795" s="262" t="s">
        <v>133</v>
      </c>
      <c r="BM1795" s="263"/>
      <c r="BN1795" s="264" t="s">
        <v>134</v>
      </c>
      <c r="BO1795" s="265"/>
      <c r="BP1795" s="41"/>
      <c r="BQ1795" s="262" t="s">
        <v>135</v>
      </c>
      <c r="BR1795" s="263"/>
      <c r="BS1795" s="264" t="s">
        <v>136</v>
      </c>
      <c r="BT1795" s="265"/>
      <c r="BU1795" s="20"/>
      <c r="BV1795" s="262" t="s">
        <v>137</v>
      </c>
      <c r="BW1795" s="263"/>
      <c r="BX1795" s="264" t="s">
        <v>138</v>
      </c>
      <c r="BY1795" s="265"/>
      <c r="CA1795" s="27" t="s">
        <v>8</v>
      </c>
      <c r="CC1795" s="113" t="s">
        <v>74</v>
      </c>
      <c r="CD1795" s="13"/>
      <c r="CE1795" s="33"/>
      <c r="CF1795" s="33"/>
      <c r="CG1795" s="33"/>
      <c r="CH1795" s="33"/>
    </row>
    <row r="1796" spans="2:86" ht="18.600000000000001" customHeight="1" thickTop="1" thickBot="1">
      <c r="B1796" s="37">
        <v>5.14</v>
      </c>
      <c r="D1796" s="1">
        <v>1</v>
      </c>
      <c r="E1796" s="7">
        <v>0</v>
      </c>
      <c r="F1796" s="2">
        <v>0</v>
      </c>
      <c r="G1796" s="8">
        <v>0</v>
      </c>
      <c r="I1796" s="1">
        <v>1</v>
      </c>
      <c r="J1796" s="9">
        <v>0</v>
      </c>
      <c r="K1796" s="2">
        <v>0</v>
      </c>
      <c r="L1796" s="8">
        <f t="shared" ref="L1796:L1859" si="17171">IF(0=(1-$J$9*$K$9*$B1796^2),10^18,$B1796*$K$9/(1-$J$9*$K$9*$B1796^2))</f>
        <v>-1.1993288733305163</v>
      </c>
      <c r="N1796" s="1">
        <f t="shared" ref="N1796" si="17172">D1796*I1796+F1796*I1799-E1796*J1796-G1796*J1799</f>
        <v>1</v>
      </c>
      <c r="O1796" s="9">
        <f t="shared" ref="O1796" si="17173">(D1796*J1796+E1796*I1796+F1796*J1799+G1796*I1799)</f>
        <v>0</v>
      </c>
      <c r="P1796" s="2">
        <f t="shared" ref="P1796" si="17174">D1796*K1796+F1796*K1799-E1796*L1796-G1796*L1799</f>
        <v>0</v>
      </c>
      <c r="Q1796" s="8">
        <f t="shared" ref="Q1796" si="17175">(D1796*L1796+E1796*K1796+F1796*L1799+G1796*K1799)</f>
        <v>-1.1993288733305163</v>
      </c>
      <c r="S1796" s="1">
        <v>1</v>
      </c>
      <c r="T1796" s="7">
        <v>0</v>
      </c>
      <c r="U1796" s="2">
        <v>0</v>
      </c>
      <c r="V1796" s="8">
        <v>0</v>
      </c>
      <c r="X1796" s="1">
        <f t="shared" ref="X1796" si="17176">N1796*S1796+P1796*S1799-O1796*T1796-Q1796*T1799</f>
        <v>10.316485032999063</v>
      </c>
      <c r="Y1796" s="9">
        <f t="shared" ref="Y1796" si="17177">(N1796*T1796+O1796*S1796+P1796*T1799+Q1796*S1799)</f>
        <v>0</v>
      </c>
      <c r="Z1796" s="2">
        <f t="shared" ref="Z1796" si="17178">N1796*U1796+P1796*U1799-O1796*V1796-Q1796*V1799</f>
        <v>0</v>
      </c>
      <c r="AA1796" s="8">
        <f t="shared" ref="AA1796" si="17179">(N1796*V1796+O1796*U1796+P1796*V1799+Q1796*U1799)</f>
        <v>-1.1993288733305163</v>
      </c>
      <c r="AB1796" s="20"/>
      <c r="AC1796" s="1">
        <v>1</v>
      </c>
      <c r="AD1796" s="9">
        <v>0</v>
      </c>
      <c r="AE1796" s="2">
        <v>0</v>
      </c>
      <c r="AF1796" s="8">
        <f t="shared" ref="AF1796:AF1859" si="17180">IF(0=(1-$AE$9*$AD$9*$B1796^2),10^18,$B1796*$AE$9/(1-$AE$9*$AD$9*$B1796^2))</f>
        <v>-0.20292944741366384</v>
      </c>
      <c r="AH1796" s="1">
        <f t="shared" ref="AH1796" si="17181">X1796*AC1796+Z1796*AC1799-Y1796*AD1796-AA1796*AD1799</f>
        <v>10.316485032999063</v>
      </c>
      <c r="AI1796" s="9">
        <f t="shared" ref="AI1796" si="17182">(X1796*AD1796+Y1796*AC1796+Z1796*AD1799+AA1796*AC1799)</f>
        <v>0</v>
      </c>
      <c r="AJ1796" s="2">
        <f t="shared" ref="AJ1796" si="17183">X1796*AE1796+Z1796*AE1799-Y1796*AF1796-AA1796*AF1799</f>
        <v>0</v>
      </c>
      <c r="AK1796" s="8">
        <f t="shared" ref="AK1796" si="17184">(X1796*AF1796+Y1796*AE1796+Z1796*AF1799+AA1796*AE1799)</f>
        <v>-3.2928474803283496</v>
      </c>
      <c r="AM1796" s="1">
        <v>1</v>
      </c>
      <c r="AN1796" s="7">
        <v>0</v>
      </c>
      <c r="AO1796" s="2">
        <v>0</v>
      </c>
      <c r="AP1796" s="8">
        <v>0</v>
      </c>
      <c r="AR1796" s="1">
        <f t="shared" ref="AR1796" si="17185">AH1796*AM1796+AJ1796*AM1799-AI1796*AN1796-AK1796*AN1799</f>
        <v>31.943551656267786</v>
      </c>
      <c r="AS1796" s="9">
        <f t="shared" ref="AS1796" si="17186">(AH1796*AN1796+AI1796*AM1796+AJ1796*AN1799+AK1796*AM1799)</f>
        <v>0</v>
      </c>
      <c r="AT1796" s="2">
        <f t="shared" ref="AT1796" si="17187">AH1796*AO1796+AJ1796*AO1799-AI1796*AP1796-AK1796*AP1799</f>
        <v>0</v>
      </c>
      <c r="AU1796" s="8">
        <f t="shared" ref="AU1796" si="17188">(AH1796*AP1796+AI1796*AO1796+AJ1796*AP1799+AK1796*AO1799)</f>
        <v>-3.2928474803283496</v>
      </c>
      <c r="AV1796" s="20"/>
      <c r="AW1796" s="1">
        <v>1</v>
      </c>
      <c r="AX1796" s="9">
        <v>0</v>
      </c>
      <c r="AY1796" s="2">
        <v>0</v>
      </c>
      <c r="AZ1796" s="8">
        <f t="shared" ref="AZ1796:AZ1859" si="17189">IF(0=(1-$AX$9*$AY$9*$B1796^2),10^18,$B1796*$AY$9/(1-$AX$9*$AY$9*$B1796^2))</f>
        <v>-0.29260992940039032</v>
      </c>
      <c r="BB1796" s="1">
        <f t="shared" ref="BB1796" si="17190">AR1796*AW1796+AT1796*AW1799-AS1796*AX1796-AU1796*AX1799</f>
        <v>31.943551656267786</v>
      </c>
      <c r="BC1796" s="9">
        <f t="shared" ref="BC1796" si="17191">(AR1796*AX1796+AS1796*AW1796+AT1796*AX1799+AU1796*AW1799)</f>
        <v>0</v>
      </c>
      <c r="BD1796" s="2">
        <f t="shared" ref="BD1796" si="17192">AR1796*AY1796+AT1796*AY1799-AS1796*AZ1796-AU1796*AZ1799</f>
        <v>0</v>
      </c>
      <c r="BE1796" s="8">
        <f t="shared" ref="BE1796" si="17193">(AR1796*AZ1796+AS1796*AY1796+AT1796*AZ1799+AU1796*AY1799)</f>
        <v>-12.639847875266588</v>
      </c>
      <c r="BG1796" s="1">
        <v>1</v>
      </c>
      <c r="BH1796" s="7">
        <v>0</v>
      </c>
      <c r="BI1796" s="2">
        <v>0</v>
      </c>
      <c r="BJ1796" s="8">
        <v>0</v>
      </c>
      <c r="BK1796" s="20"/>
      <c r="BL1796" s="1">
        <f t="shared" ref="BL1796" si="17194">BB1796*BG1796+BD1796*BG1799-BC1796*BH1796-BE1796*BH1799</f>
        <v>86.257483570203334</v>
      </c>
      <c r="BM1796" s="9">
        <f t="shared" ref="BM1796" si="17195">(BB1796*BH1796+BC1796*BG1796+BD1796*BH1799+BE1796*BG1799)</f>
        <v>0</v>
      </c>
      <c r="BN1796" s="2">
        <f t="shared" ref="BN1796" si="17196">BB1796*BI1796+BD1796*BI1799-BC1796*BJ1796-BE1796*BJ1799</f>
        <v>0</v>
      </c>
      <c r="BO1796" s="8">
        <f t="shared" ref="BO1796" si="17197">(BB1796*BJ1796+BC1796*BI1796+BD1796*BJ1799+BE1796*BI1799)</f>
        <v>-12.639847875266588</v>
      </c>
      <c r="BP1796" s="20"/>
      <c r="BQ1796" s="16">
        <v>1</v>
      </c>
      <c r="BR1796" s="23">
        <v>0</v>
      </c>
      <c r="BS1796" s="14">
        <v>0</v>
      </c>
      <c r="BT1796" s="22">
        <v>0</v>
      </c>
      <c r="BV1796" s="1">
        <f t="shared" ref="BV1796" si="17198">BL1796*BQ1796+BN1796*BQ1799-BM1796*BR1796-BO1796*BR1799</f>
        <v>86.257483570203334</v>
      </c>
      <c r="BW1796" s="9">
        <f t="shared" ref="BW1796" si="17199">(BL1796*BR1796+BM1796*BQ1796+BN1796*BR1799+BO1796*BQ1799)</f>
        <v>-12.639847875266588</v>
      </c>
      <c r="BX1796" s="2">
        <f t="shared" ref="BX1796" si="17200">BL1796*BS1796+BN1796*BS1799-BM1796*BT1796-BO1796*BT1799</f>
        <v>0</v>
      </c>
      <c r="BY1796" s="8">
        <f t="shared" ref="BY1796" si="17201">(BL1796*BT1796+BM1796*BS1796+BN1796*BT1799+BO1796*BS1799)</f>
        <v>-12.639847875266588</v>
      </c>
      <c r="CA1796" s="28">
        <f t="shared" ref="CA1796" si="17202">20*LOG(((1+$BR$9)/$BR$9)/((BV1796+BV1799)^2+(BW1796+BW1799)^2)^0.5)</f>
        <v>-49.559734721700231</v>
      </c>
      <c r="CC1796" s="114">
        <f t="shared" ref="CC1796" si="17203">((BV1796^2+BW1796^2)^0.5)/((BV1799^2+BW1799^2)^0.5)</f>
        <v>0.14655797125381176</v>
      </c>
      <c r="CD1796" s="13"/>
      <c r="CE1796" s="33"/>
      <c r="CF1796" s="33"/>
      <c r="CG1796" s="33"/>
      <c r="CH1796" s="33"/>
    </row>
    <row r="1797" spans="2:86" ht="18.600000000000001" customHeight="1" thickBot="1">
      <c r="D1797" s="3"/>
      <c r="G1797" s="4"/>
      <c r="I1797" s="3"/>
      <c r="L1797" s="4"/>
      <c r="N1797" s="3"/>
      <c r="Q1797" s="4"/>
      <c r="S1797" s="3"/>
      <c r="V1797" s="4"/>
      <c r="X1797" s="3"/>
      <c r="AA1797" s="4"/>
      <c r="AC1797" s="3"/>
      <c r="AF1797" s="4"/>
      <c r="AH1797" s="3"/>
      <c r="AK1797" s="4"/>
      <c r="AM1797" s="3"/>
      <c r="AP1797" s="4"/>
      <c r="AR1797" s="3"/>
      <c r="AU1797" s="4"/>
      <c r="AW1797" s="3"/>
      <c r="AZ1797" s="4"/>
      <c r="BB1797" s="3"/>
      <c r="BE1797" s="4"/>
      <c r="BG1797" s="3"/>
      <c r="BJ1797" s="4"/>
      <c r="BL1797" s="3"/>
      <c r="BO1797" s="4"/>
      <c r="BQ1797" s="16"/>
      <c r="BR1797" s="14"/>
      <c r="BS1797" s="14"/>
      <c r="BT1797" s="17"/>
      <c r="BV1797" s="3"/>
      <c r="BY1797" s="4"/>
      <c r="CC1797" s="115"/>
      <c r="CD1797" s="13"/>
      <c r="CE1797" s="33"/>
      <c r="CF1797" s="33"/>
      <c r="CG1797" s="33"/>
      <c r="CH1797" s="33"/>
    </row>
    <row r="1798" spans="2:86" ht="18.600000000000001" customHeight="1" thickBot="1">
      <c r="D1798" s="271" t="s">
        <v>141</v>
      </c>
      <c r="E1798" s="272"/>
      <c r="F1798" s="273" t="s">
        <v>142</v>
      </c>
      <c r="G1798" s="274"/>
      <c r="H1798" s="237"/>
      <c r="I1798" s="271" t="s">
        <v>143</v>
      </c>
      <c r="J1798" s="272"/>
      <c r="K1798" s="273" t="s">
        <v>144</v>
      </c>
      <c r="L1798" s="274"/>
      <c r="N1798" s="262" t="s">
        <v>145</v>
      </c>
      <c r="O1798" s="263"/>
      <c r="P1798" s="264" t="s">
        <v>146</v>
      </c>
      <c r="Q1798" s="265"/>
      <c r="S1798" s="271" t="s">
        <v>147</v>
      </c>
      <c r="T1798" s="272"/>
      <c r="U1798" s="273" t="s">
        <v>148</v>
      </c>
      <c r="V1798" s="274"/>
      <c r="W1798" s="20"/>
      <c r="X1798" s="262" t="s">
        <v>149</v>
      </c>
      <c r="Y1798" s="263"/>
      <c r="Z1798" s="264" t="s">
        <v>150</v>
      </c>
      <c r="AA1798" s="265"/>
      <c r="AB1798" s="20"/>
      <c r="AC1798" s="271" t="s">
        <v>151</v>
      </c>
      <c r="AD1798" s="272"/>
      <c r="AE1798" s="273" t="s">
        <v>152</v>
      </c>
      <c r="AF1798" s="274"/>
      <c r="AG1798" s="20"/>
      <c r="AH1798" s="262" t="s">
        <v>153</v>
      </c>
      <c r="AI1798" s="263"/>
      <c r="AJ1798" s="264" t="s">
        <v>154</v>
      </c>
      <c r="AK1798" s="265"/>
      <c r="AL1798" s="20"/>
      <c r="AM1798" s="271" t="s">
        <v>155</v>
      </c>
      <c r="AN1798" s="272"/>
      <c r="AO1798" s="273" t="s">
        <v>156</v>
      </c>
      <c r="AP1798" s="274"/>
      <c r="AR1798" s="262" t="s">
        <v>157</v>
      </c>
      <c r="AS1798" s="263"/>
      <c r="AT1798" s="264" t="s">
        <v>158</v>
      </c>
      <c r="AU1798" s="265"/>
      <c r="AV1798" s="41"/>
      <c r="AW1798" s="271" t="s">
        <v>159</v>
      </c>
      <c r="AX1798" s="272"/>
      <c r="AY1798" s="273" t="s">
        <v>160</v>
      </c>
      <c r="AZ1798" s="274"/>
      <c r="BA1798" s="20"/>
      <c r="BB1798" s="262" t="s">
        <v>161</v>
      </c>
      <c r="BC1798" s="263"/>
      <c r="BD1798" s="264" t="s">
        <v>162</v>
      </c>
      <c r="BE1798" s="265"/>
      <c r="BF1798" s="41"/>
      <c r="BG1798" s="271" t="s">
        <v>163</v>
      </c>
      <c r="BH1798" s="272"/>
      <c r="BI1798" s="273" t="s">
        <v>164</v>
      </c>
      <c r="BJ1798" s="274"/>
      <c r="BK1798" s="41"/>
      <c r="BL1798" s="262" t="s">
        <v>165</v>
      </c>
      <c r="BM1798" s="263"/>
      <c r="BN1798" s="264" t="s">
        <v>166</v>
      </c>
      <c r="BO1798" s="265"/>
      <c r="BP1798" s="41"/>
      <c r="BQ1798" s="271" t="s">
        <v>167</v>
      </c>
      <c r="BR1798" s="272"/>
      <c r="BS1798" s="273" t="s">
        <v>168</v>
      </c>
      <c r="BT1798" s="274"/>
      <c r="BU1798" s="20"/>
      <c r="BV1798" s="262" t="s">
        <v>169</v>
      </c>
      <c r="BW1798" s="263"/>
      <c r="BX1798" s="264" t="s">
        <v>170</v>
      </c>
      <c r="BY1798" s="265"/>
      <c r="CA1798" s="55" t="s">
        <v>35</v>
      </c>
      <c r="CC1798" s="116" t="s">
        <v>75</v>
      </c>
      <c r="CD1798" s="13"/>
      <c r="CE1798" s="33"/>
      <c r="CF1798" s="33"/>
      <c r="CG1798" s="33"/>
      <c r="CH1798" s="33"/>
    </row>
    <row r="1799" spans="2:86" ht="18.600000000000001" customHeight="1" thickTop="1" thickBot="1">
      <c r="D1799" s="1">
        <v>0</v>
      </c>
      <c r="E1799" s="9">
        <f t="shared" ref="E1799" si="17204">$E$9*$B1796</f>
        <v>6.0487520000000004</v>
      </c>
      <c r="F1799" s="2">
        <v>1</v>
      </c>
      <c r="G1799" s="8">
        <v>0</v>
      </c>
      <c r="I1799" s="1">
        <v>0</v>
      </c>
      <c r="J1799" s="9">
        <v>0</v>
      </c>
      <c r="K1799" s="2">
        <v>1</v>
      </c>
      <c r="L1799" s="8">
        <v>0</v>
      </c>
      <c r="N1799" s="1">
        <f t="shared" ref="N1799" si="17205">D1799*I1796+F1799*I1799-E1799*J1796-G1799*J1799</f>
        <v>0</v>
      </c>
      <c r="O1799" s="9">
        <f t="shared" ref="O1799" si="17206">(D1799*J1796+E1799*I1796+F1799*J1799+G1799*I1799)</f>
        <v>6.0487520000000004</v>
      </c>
      <c r="P1799" s="2">
        <f t="shared" ref="P1799" si="17207">D1799*K1796+F1799*K1799-E1799*L1796-G1799*L1799</f>
        <v>8.2544429212157073</v>
      </c>
      <c r="Q1799" s="8">
        <f t="shared" ref="Q1799" si="17208">(D1799*L1796+E1799*K1796+F1799*L1799+G1799*K1799)</f>
        <v>0</v>
      </c>
      <c r="S1799" s="1">
        <v>0</v>
      </c>
      <c r="T1799" s="9">
        <f t="shared" ref="T1799" si="17209">$T$9*$B1796</f>
        <v>7.7680819999999997</v>
      </c>
      <c r="U1799" s="2">
        <v>1</v>
      </c>
      <c r="V1799" s="8">
        <v>0</v>
      </c>
      <c r="X1799" s="1">
        <f t="shared" ref="X1799" si="17210">N1799*S1796+P1799*S1799-O1799*T1796-Q1799*T1799</f>
        <v>0</v>
      </c>
      <c r="Y1799" s="9">
        <f t="shared" ref="Y1799" si="17211">(N1799*T1796+O1799*S1796+P1799*T1799+Q1799*S1799)</f>
        <v>70.169941476323146</v>
      </c>
      <c r="Z1799" s="2">
        <f t="shared" ref="Z1799" si="17212">N1799*U1796+P1799*U1799-O1799*V1796-Q1799*V1799</f>
        <v>8.2544429212157073</v>
      </c>
      <c r="AA1799" s="8">
        <f t="shared" ref="AA1799" si="17213">(N1799*V1796+O1799*U1796+P1799*V1799+Q1799*U1799)</f>
        <v>0</v>
      </c>
      <c r="AB1799" s="20"/>
      <c r="AC1799" s="1">
        <v>0</v>
      </c>
      <c r="AD1799" s="9">
        <v>0</v>
      </c>
      <c r="AE1799" s="2">
        <v>1</v>
      </c>
      <c r="AF1799" s="8">
        <v>0</v>
      </c>
      <c r="AH1799" s="1">
        <f t="shared" ref="AH1799" si="17214">X1799*AC1796+Z1799*AC1799-Y1799*AD1796-AA1799*AD1799</f>
        <v>0</v>
      </c>
      <c r="AI1799" s="9">
        <f t="shared" ref="AI1799" si="17215">(X1799*AD1796+Y1799*AC1796+Z1799*AD1799+AA1799*AC1799)</f>
        <v>70.169941476323146</v>
      </c>
      <c r="AJ1799" s="2">
        <f t="shared" ref="AJ1799" si="17216">X1799*AE1796+Z1799*AE1799-Y1799*AF1796-AA1799*AF1799</f>
        <v>22.493990370055094</v>
      </c>
      <c r="AK1799" s="8">
        <f t="shared" ref="AK1799" si="17217">(X1799*AF1796+Y1799*AE1796+Z1799*AF1799+AA1799*AE1799)</f>
        <v>0</v>
      </c>
      <c r="AM1799" s="1">
        <v>0</v>
      </c>
      <c r="AN1799" s="9">
        <f t="shared" ref="AN1799" si="17218">$AN$9*$B1796</f>
        <v>6.5678919999999996</v>
      </c>
      <c r="AO1799" s="2">
        <v>1</v>
      </c>
      <c r="AP1799" s="8">
        <v>0</v>
      </c>
      <c r="AR1799" s="1">
        <f t="shared" ref="AR1799" si="17219">AH1799*AM1796+AJ1799*AM1799-AI1799*AN1796-AK1799*AN1799</f>
        <v>0</v>
      </c>
      <c r="AS1799" s="9">
        <f t="shared" ref="AS1799" si="17220">(AH1799*AN1796+AI1799*AM1796+AJ1799*AN1799+AK1799*AM1799)</f>
        <v>217.90804087588504</v>
      </c>
      <c r="AT1799" s="2">
        <f t="shared" ref="AT1799" si="17221">AH1799*AO1796+AJ1799*AO1799-AI1799*AP1796-AK1799*AP1799</f>
        <v>22.493990370055094</v>
      </c>
      <c r="AU1799" s="8">
        <f t="shared" ref="AU1799" si="17222">(AH1799*AP1796+AI1799*AO1796+AJ1799*AP1799+AK1799*AO1799)</f>
        <v>0</v>
      </c>
      <c r="AV1799" s="20"/>
      <c r="AW1799" s="1">
        <v>0</v>
      </c>
      <c r="AX1799" s="9">
        <v>0</v>
      </c>
      <c r="AY1799" s="2">
        <v>1</v>
      </c>
      <c r="AZ1799" s="8">
        <v>0</v>
      </c>
      <c r="BB1799" s="1">
        <f t="shared" ref="BB1799" si="17223">AR1799*AW1796+AT1799*AW1799-AS1799*AX1796-AU1799*AX1799</f>
        <v>0</v>
      </c>
      <c r="BC1799" s="9">
        <f t="shared" ref="BC1799" si="17224">(AR1799*AX1796+AS1799*AW1796+AT1799*AX1799+AU1799*AW1799)</f>
        <v>217.90804087588504</v>
      </c>
      <c r="BD1799" s="2">
        <f t="shared" ref="BD1799" si="17225">AR1799*AY1796+AT1799*AY1799-AS1799*AZ1796-AU1799*AZ1799</f>
        <v>86.256046826525193</v>
      </c>
      <c r="BE1799" s="8">
        <f t="shared" ref="BE1799" si="17226">(AR1799*AZ1796+AS1799*AY1796+AT1799*AZ1799+AU1799*AY1799)</f>
        <v>0</v>
      </c>
      <c r="BG1799" s="1">
        <v>0</v>
      </c>
      <c r="BH1799" s="9">
        <f t="shared" ref="BH1799" si="17227">$BH$9*$B1796</f>
        <v>4.29704</v>
      </c>
      <c r="BI1799" s="2">
        <v>1</v>
      </c>
      <c r="BJ1799" s="8">
        <v>0</v>
      </c>
      <c r="BK1799" s="20"/>
      <c r="BL1799" s="1">
        <f t="shared" ref="BL1799" si="17228">BB1799*BG1796+BD1799*BG1799-BC1799*BH1796-BE1799*BH1799</f>
        <v>0</v>
      </c>
      <c r="BM1799" s="9">
        <f t="shared" ref="BM1799" si="17229">(BB1799*BH1796+BC1799*BG1796+BD1799*BH1799+BE1799*BG1799)</f>
        <v>588.55372433133687</v>
      </c>
      <c r="BN1799" s="2">
        <f t="shared" ref="BN1799" si="17230">BB1799*BI1796+BD1799*BI1799-BC1799*BJ1796-BE1799*BJ1799</f>
        <v>86.256046826525193</v>
      </c>
      <c r="BO1799" s="8">
        <f t="shared" ref="BO1799" si="17231">(BB1799*BJ1796+BC1799*BI1796+BD1799*BJ1799+BE1799*BI1799)</f>
        <v>0</v>
      </c>
      <c r="BP1799" s="20"/>
      <c r="BQ1799" s="18">
        <f t="shared" ref="BQ1799:BQ1862" si="17232">1/$BR$9</f>
        <v>1</v>
      </c>
      <c r="BR1799" s="25">
        <v>0</v>
      </c>
      <c r="BS1799" s="19">
        <v>1</v>
      </c>
      <c r="BT1799" s="24">
        <v>0</v>
      </c>
      <c r="BV1799" s="1">
        <f t="shared" ref="BV1799" si="17233">BL1799*BQ1796+BN1799*BQ1799-BM1799*BR1796-BO1799*BR1799</f>
        <v>86.256046826525193</v>
      </c>
      <c r="BW1799" s="9">
        <f t="shared" ref="BW1799" si="17234">(BL1799*BR1796+BM1799*BQ1796+BN1799*BR1799+BO1799*BQ1799)</f>
        <v>588.55372433133687</v>
      </c>
      <c r="BX1799" s="2">
        <f t="shared" ref="BX1799" si="17235">BL1799*BS1796+BN1799*BS1799-BM1799*BT1796-BO1799*BT1799</f>
        <v>86.256046826525193</v>
      </c>
      <c r="BY1799" s="8">
        <f t="shared" ref="BY1799" si="17236">(BL1799*BT1796+BM1799*BS1796+BN1799*BT1799+BO1799*BS1799)</f>
        <v>0</v>
      </c>
      <c r="CA1799" s="56">
        <f t="shared" ref="CA1799" si="17237">(180/PI())*ATAN(-1*(BW1796+BW1799)/(BV1796+BV1799))</f>
        <v>-73.324547237334471</v>
      </c>
      <c r="CC1799" s="117">
        <f t="shared" ref="CC1799" si="17238">20*LOG(((1-(10^(CA1796/20)^2)*(1-((1-CC1796)/(1+CC1796))^2))^0.5))</f>
        <v>-2.1433313219534737E-5</v>
      </c>
      <c r="CD1799" s="13"/>
      <c r="CE1799" s="33"/>
      <c r="CF1799" s="33"/>
      <c r="CG1799" s="33"/>
      <c r="CH1799" s="33"/>
    </row>
    <row r="1800" spans="2:86" ht="18.600000000000001" customHeight="1"/>
    <row r="1801" spans="2:86" ht="18.600000000000001" customHeight="1" thickBot="1">
      <c r="E1801" s="6" t="s">
        <v>3</v>
      </c>
      <c r="J1801" s="6" t="s">
        <v>5</v>
      </c>
      <c r="O1801" s="6" t="s">
        <v>10</v>
      </c>
      <c r="T1801" s="6" t="s">
        <v>6</v>
      </c>
      <c r="Y1801" s="6" t="s">
        <v>11</v>
      </c>
      <c r="AD1801" s="6" t="s">
        <v>12</v>
      </c>
      <c r="AI1801" s="6" t="s">
        <v>13</v>
      </c>
      <c r="AN1801" s="6" t="s">
        <v>14</v>
      </c>
      <c r="AS1801" s="6" t="s">
        <v>15</v>
      </c>
      <c r="AX1801" s="6" t="s">
        <v>19</v>
      </c>
      <c r="BC1801" s="6" t="s">
        <v>17</v>
      </c>
      <c r="BH1801" s="6" t="s">
        <v>20</v>
      </c>
      <c r="BM1801" s="6" t="s">
        <v>18</v>
      </c>
      <c r="BQ1801" s="26" t="s">
        <v>16</v>
      </c>
      <c r="BR1801" s="26"/>
      <c r="BS1801" s="21"/>
      <c r="BT1801" s="21"/>
      <c r="BU1801" s="21"/>
      <c r="BV1801" s="21"/>
      <c r="BW1801" s="26" t="s">
        <v>21</v>
      </c>
      <c r="BX1801" s="21"/>
      <c r="BY1801" s="21"/>
    </row>
    <row r="1802" spans="2:86" ht="18.600000000000001" customHeight="1" thickBot="1">
      <c r="B1802" s="11"/>
      <c r="D1802" s="266" t="s">
        <v>113</v>
      </c>
      <c r="E1802" s="267"/>
      <c r="F1802" s="268" t="s">
        <v>114</v>
      </c>
      <c r="G1802" s="269"/>
      <c r="H1802" s="237"/>
      <c r="I1802" s="262" t="s">
        <v>0</v>
      </c>
      <c r="J1802" s="263"/>
      <c r="K1802" s="264" t="s">
        <v>1</v>
      </c>
      <c r="L1802" s="265"/>
      <c r="M1802" s="21"/>
      <c r="N1802" s="262" t="s">
        <v>115</v>
      </c>
      <c r="O1802" s="263"/>
      <c r="P1802" s="264" t="s">
        <v>116</v>
      </c>
      <c r="Q1802" s="265"/>
      <c r="R1802" s="21"/>
      <c r="S1802" s="266" t="s">
        <v>117</v>
      </c>
      <c r="T1802" s="267"/>
      <c r="U1802" s="268" t="s">
        <v>118</v>
      </c>
      <c r="V1802" s="269"/>
      <c r="W1802" s="20"/>
      <c r="X1802" s="262" t="s">
        <v>119</v>
      </c>
      <c r="Y1802" s="263"/>
      <c r="Z1802" s="264" t="s">
        <v>120</v>
      </c>
      <c r="AA1802" s="265"/>
      <c r="AB1802" s="20"/>
      <c r="AC1802" s="262" t="s">
        <v>121</v>
      </c>
      <c r="AD1802" s="263"/>
      <c r="AE1802" s="264" t="s">
        <v>7</v>
      </c>
      <c r="AF1802" s="265"/>
      <c r="AG1802" s="20"/>
      <c r="AH1802" s="262" t="s">
        <v>122</v>
      </c>
      <c r="AI1802" s="263"/>
      <c r="AJ1802" s="264" t="s">
        <v>123</v>
      </c>
      <c r="AK1802" s="265"/>
      <c r="AL1802" s="20"/>
      <c r="AM1802" s="266" t="s">
        <v>124</v>
      </c>
      <c r="AN1802" s="267"/>
      <c r="AO1802" s="268" t="s">
        <v>125</v>
      </c>
      <c r="AP1802" s="269"/>
      <c r="AQ1802" s="21"/>
      <c r="AR1802" s="262" t="s">
        <v>126</v>
      </c>
      <c r="AS1802" s="263"/>
      <c r="AT1802" s="264" t="s">
        <v>2</v>
      </c>
      <c r="AU1802" s="265"/>
      <c r="AV1802" s="41"/>
      <c r="AW1802" s="262" t="s">
        <v>127</v>
      </c>
      <c r="AX1802" s="263"/>
      <c r="AY1802" s="264" t="s">
        <v>128</v>
      </c>
      <c r="AZ1802" s="265"/>
      <c r="BA1802" s="20"/>
      <c r="BB1802" s="262" t="s">
        <v>129</v>
      </c>
      <c r="BC1802" s="263"/>
      <c r="BD1802" s="264" t="s">
        <v>130</v>
      </c>
      <c r="BE1802" s="265"/>
      <c r="BF1802" s="41"/>
      <c r="BG1802" s="266" t="s">
        <v>131</v>
      </c>
      <c r="BH1802" s="267"/>
      <c r="BI1802" s="268" t="s">
        <v>132</v>
      </c>
      <c r="BJ1802" s="269"/>
      <c r="BK1802" s="41"/>
      <c r="BL1802" s="262" t="s">
        <v>133</v>
      </c>
      <c r="BM1802" s="263"/>
      <c r="BN1802" s="264" t="s">
        <v>134</v>
      </c>
      <c r="BO1802" s="265"/>
      <c r="BP1802" s="41"/>
      <c r="BQ1802" s="262" t="s">
        <v>135</v>
      </c>
      <c r="BR1802" s="263"/>
      <c r="BS1802" s="264" t="s">
        <v>136</v>
      </c>
      <c r="BT1802" s="265"/>
      <c r="BU1802" s="20"/>
      <c r="BV1802" s="262" t="s">
        <v>137</v>
      </c>
      <c r="BW1802" s="263"/>
      <c r="BX1802" s="264" t="s">
        <v>138</v>
      </c>
      <c r="BY1802" s="265"/>
      <c r="CA1802" s="27" t="s">
        <v>8</v>
      </c>
      <c r="CC1802" s="113" t="s">
        <v>74</v>
      </c>
      <c r="CD1802" s="13"/>
      <c r="CE1802" s="33"/>
      <c r="CF1802" s="33"/>
      <c r="CG1802" s="33"/>
      <c r="CH1802" s="33"/>
    </row>
    <row r="1803" spans="2:86" ht="18.600000000000001" customHeight="1" thickTop="1" thickBot="1">
      <c r="B1803" s="37">
        <v>5.16</v>
      </c>
      <c r="D1803" s="1">
        <v>1</v>
      </c>
      <c r="E1803" s="7">
        <v>0</v>
      </c>
      <c r="F1803" s="2">
        <v>0</v>
      </c>
      <c r="G1803" s="8">
        <v>0</v>
      </c>
      <c r="I1803" s="1">
        <v>1</v>
      </c>
      <c r="J1803" s="9">
        <v>0</v>
      </c>
      <c r="K1803" s="2">
        <v>0</v>
      </c>
      <c r="L1803" s="8">
        <f t="shared" ref="L1803:L1866" si="17239">IF(0=(1-$J$9*$K$9*$B1803^2),10^18,$B1803*$K$9/(1-$J$9*$K$9*$B1803^2))</f>
        <v>-1.1928777918690607</v>
      </c>
      <c r="N1803" s="1">
        <f t="shared" ref="N1803" si="17240">D1803*I1803+F1803*I1806-E1803*J1803-G1803*J1806</f>
        <v>1</v>
      </c>
      <c r="O1803" s="9">
        <f t="shared" ref="O1803" si="17241">(D1803*J1803+E1803*I1803+F1803*J1806+G1803*I1806)</f>
        <v>0</v>
      </c>
      <c r="P1803" s="2">
        <f t="shared" ref="P1803" si="17242">D1803*K1803+F1803*K1806-E1803*L1803-G1803*L1806</f>
        <v>0</v>
      </c>
      <c r="Q1803" s="8">
        <f t="shared" ref="Q1803" si="17243">(D1803*L1803+E1803*K1803+F1803*L1806+G1803*K1806)</f>
        <v>-1.1928777918690607</v>
      </c>
      <c r="S1803" s="1">
        <v>1</v>
      </c>
      <c r="T1803" s="7">
        <v>0</v>
      </c>
      <c r="U1803" s="2">
        <v>0</v>
      </c>
      <c r="V1803" s="8">
        <v>0</v>
      </c>
      <c r="X1803" s="1">
        <f t="shared" ref="X1803" si="17244">N1803*S1803+P1803*S1806-O1803*T1803-Q1803*T1806</f>
        <v>10.302428427354831</v>
      </c>
      <c r="Y1803" s="9">
        <f t="shared" ref="Y1803" si="17245">(N1803*T1803+O1803*S1803+P1803*T1806+Q1803*S1806)</f>
        <v>0</v>
      </c>
      <c r="Z1803" s="2">
        <f t="shared" ref="Z1803" si="17246">N1803*U1803+P1803*U1806-O1803*V1803-Q1803*V1806</f>
        <v>0</v>
      </c>
      <c r="AA1803" s="8">
        <f t="shared" ref="AA1803" si="17247">(N1803*V1803+O1803*U1803+P1803*V1806+Q1803*U1806)</f>
        <v>-1.1928777918690607</v>
      </c>
      <c r="AB1803" s="20"/>
      <c r="AC1803" s="1">
        <v>1</v>
      </c>
      <c r="AD1803" s="9">
        <v>0</v>
      </c>
      <c r="AE1803" s="2">
        <v>0</v>
      </c>
      <c r="AF1803" s="8">
        <f t="shared" ref="AF1803:AF1866" si="17248">IF(0=(1-$AE$9*$AD$9*$B1803^2),10^18,$B1803*$AE$9/(1-$AE$9*$AD$9*$B1803^2))</f>
        <v>-0.20205765071540396</v>
      </c>
      <c r="AH1803" s="1">
        <f t="shared" ref="AH1803" si="17249">X1803*AC1803+Z1803*AC1806-Y1803*AD1803-AA1803*AD1806</f>
        <v>10.302428427354831</v>
      </c>
      <c r="AI1803" s="9">
        <f t="shared" ref="AI1803" si="17250">(X1803*AD1803+Y1803*AC1803+Z1803*AD1806+AA1803*AC1806)</f>
        <v>0</v>
      </c>
      <c r="AJ1803" s="2">
        <f t="shared" ref="AJ1803" si="17251">X1803*AE1803+Z1803*AE1806-Y1803*AF1803-AA1803*AF1806</f>
        <v>0</v>
      </c>
      <c r="AK1803" s="8">
        <f t="shared" ref="AK1803" si="17252">(X1803*AF1803+Y1803*AE1803+Z1803*AF1806+AA1803*AE1806)</f>
        <v>-3.2745622765639717</v>
      </c>
      <c r="AM1803" s="1">
        <v>1</v>
      </c>
      <c r="AN1803" s="7">
        <v>0</v>
      </c>
      <c r="AO1803" s="2">
        <v>0</v>
      </c>
      <c r="AP1803" s="8">
        <v>0</v>
      </c>
      <c r="AR1803" s="1">
        <f t="shared" ref="AR1803" si="17253">AH1803*AM1803+AJ1803*AM1806-AI1803*AN1803-AK1803*AN1806</f>
        <v>31.893084520640997</v>
      </c>
      <c r="AS1803" s="9">
        <f t="shared" ref="AS1803" si="17254">(AH1803*AN1803+AI1803*AM1803+AJ1803*AN1806+AK1803*AM1806)</f>
        <v>0</v>
      </c>
      <c r="AT1803" s="2">
        <f t="shared" ref="AT1803" si="17255">AH1803*AO1803+AJ1803*AO1806-AI1803*AP1803-AK1803*AP1806</f>
        <v>0</v>
      </c>
      <c r="AU1803" s="8">
        <f t="shared" ref="AU1803" si="17256">(AH1803*AP1803+AI1803*AO1803+AJ1803*AP1806+AK1803*AO1806)</f>
        <v>-3.2745622765639717</v>
      </c>
      <c r="AV1803" s="20"/>
      <c r="AW1803" s="1">
        <v>1</v>
      </c>
      <c r="AX1803" s="9">
        <v>0</v>
      </c>
      <c r="AY1803" s="2">
        <v>0</v>
      </c>
      <c r="AZ1803" s="8">
        <f t="shared" ref="AZ1803:AZ1866" si="17257">IF(0=(1-$AX$9*$AY$9*$B1803^2),10^18,$B1803*$AY$9/(1-$AX$9*$AY$9*$B1803^2))</f>
        <v>-0.29131573602087463</v>
      </c>
      <c r="BB1803" s="1">
        <f t="shared" ref="BB1803" si="17258">AR1803*AW1803+AT1803*AW1806-AS1803*AX1803-AU1803*AX1806</f>
        <v>31.893084520640997</v>
      </c>
      <c r="BC1803" s="9">
        <f t="shared" ref="BC1803" si="17259">(AR1803*AX1803+AS1803*AW1803+AT1803*AX1806+AU1803*AW1806)</f>
        <v>0</v>
      </c>
      <c r="BD1803" s="2">
        <f t="shared" ref="BD1803" si="17260">AR1803*AY1803+AT1803*AY1806-AS1803*AZ1803-AU1803*AZ1806</f>
        <v>0</v>
      </c>
      <c r="BE1803" s="8">
        <f t="shared" ref="BE1803" si="17261">(AR1803*AZ1803+AS1803*AY1803+AT1803*AZ1806+AU1803*AY1806)</f>
        <v>-12.565519667670467</v>
      </c>
      <c r="BG1803" s="1">
        <v>1</v>
      </c>
      <c r="BH1803" s="7">
        <v>0</v>
      </c>
      <c r="BI1803" s="2">
        <v>0</v>
      </c>
      <c r="BJ1803" s="8">
        <v>0</v>
      </c>
      <c r="BK1803" s="20"/>
      <c r="BL1803" s="1">
        <f t="shared" ref="BL1803" si="17262">BB1803*BG1803+BD1803*BG1806-BC1803*BH1803-BE1803*BH1806</f>
        <v>86.097720642251147</v>
      </c>
      <c r="BM1803" s="9">
        <f t="shared" ref="BM1803" si="17263">(BB1803*BH1803+BC1803*BG1803+BD1803*BH1806+BE1803*BG1806)</f>
        <v>0</v>
      </c>
      <c r="BN1803" s="2">
        <f t="shared" ref="BN1803" si="17264">BB1803*BI1803+BD1803*BI1806-BC1803*BJ1803-BE1803*BJ1806</f>
        <v>0</v>
      </c>
      <c r="BO1803" s="8">
        <f t="shared" ref="BO1803" si="17265">(BB1803*BJ1803+BC1803*BI1803+BD1803*BJ1806+BE1803*BI1806)</f>
        <v>-12.565519667670467</v>
      </c>
      <c r="BP1803" s="20"/>
      <c r="BQ1803" s="16">
        <v>1</v>
      </c>
      <c r="BR1803" s="23">
        <v>0</v>
      </c>
      <c r="BS1803" s="14">
        <v>0</v>
      </c>
      <c r="BT1803" s="22">
        <v>0</v>
      </c>
      <c r="BV1803" s="1">
        <f t="shared" ref="BV1803" si="17266">BL1803*BQ1803+BN1803*BQ1806-BM1803*BR1803-BO1803*BR1806</f>
        <v>86.097720642251147</v>
      </c>
      <c r="BW1803" s="9">
        <f t="shared" ref="BW1803" si="17267">(BL1803*BR1803+BM1803*BQ1803+BN1803*BR1806+BO1803*BQ1806)</f>
        <v>-12.565519667670467</v>
      </c>
      <c r="BX1803" s="2">
        <f t="shared" ref="BX1803" si="17268">BL1803*BS1803+BN1803*BS1806-BM1803*BT1803-BO1803*BT1806</f>
        <v>0</v>
      </c>
      <c r="BY1803" s="8">
        <f t="shared" ref="BY1803" si="17269">(BL1803*BT1803+BM1803*BS1803+BN1803*BT1806+BO1803*BS1806)</f>
        <v>-12.565519667670467</v>
      </c>
      <c r="CA1803" s="28">
        <f t="shared" ref="CA1803" si="17270">20*LOG(((1+$BR$9)/$BR$9)/((BV1803+BV1806)^2+(BW1803+BW1806)^2)^0.5)</f>
        <v>-49.57728186897937</v>
      </c>
      <c r="CC1803" s="114">
        <f t="shared" ref="CC1803" si="17271">((BV1803^2+BW1803^2)^0.5)/((BV1806^2+BW1806^2)^0.5)</f>
        <v>0.14596656879223105</v>
      </c>
      <c r="CD1803" s="13"/>
      <c r="CE1803" s="33"/>
      <c r="CF1803" s="33"/>
      <c r="CG1803" s="33"/>
      <c r="CH1803" s="33"/>
    </row>
    <row r="1804" spans="2:86" ht="18.600000000000001" customHeight="1" thickBot="1">
      <c r="D1804" s="3"/>
      <c r="G1804" s="4"/>
      <c r="I1804" s="3"/>
      <c r="L1804" s="4"/>
      <c r="N1804" s="3"/>
      <c r="Q1804" s="4"/>
      <c r="S1804" s="3"/>
      <c r="V1804" s="4"/>
      <c r="X1804" s="3"/>
      <c r="AA1804" s="4"/>
      <c r="AC1804" s="3"/>
      <c r="AF1804" s="4"/>
      <c r="AH1804" s="3"/>
      <c r="AK1804" s="4"/>
      <c r="AM1804" s="3"/>
      <c r="AP1804" s="4"/>
      <c r="AR1804" s="3"/>
      <c r="AU1804" s="4"/>
      <c r="AW1804" s="3"/>
      <c r="AZ1804" s="4"/>
      <c r="BB1804" s="3"/>
      <c r="BE1804" s="4"/>
      <c r="BG1804" s="3"/>
      <c r="BJ1804" s="4"/>
      <c r="BL1804" s="3"/>
      <c r="BO1804" s="4"/>
      <c r="BQ1804" s="16"/>
      <c r="BR1804" s="14"/>
      <c r="BS1804" s="14"/>
      <c r="BT1804" s="17"/>
      <c r="BV1804" s="3"/>
      <c r="BY1804" s="4"/>
      <c r="CC1804" s="115"/>
      <c r="CD1804" s="13"/>
      <c r="CE1804" s="33"/>
      <c r="CF1804" s="33"/>
      <c r="CG1804" s="33"/>
      <c r="CH1804" s="33"/>
    </row>
    <row r="1805" spans="2:86" ht="18.600000000000001" customHeight="1" thickBot="1">
      <c r="D1805" s="271" t="s">
        <v>141</v>
      </c>
      <c r="E1805" s="272"/>
      <c r="F1805" s="273" t="s">
        <v>142</v>
      </c>
      <c r="G1805" s="274"/>
      <c r="H1805" s="237"/>
      <c r="I1805" s="271" t="s">
        <v>143</v>
      </c>
      <c r="J1805" s="272"/>
      <c r="K1805" s="273" t="s">
        <v>144</v>
      </c>
      <c r="L1805" s="274"/>
      <c r="N1805" s="262" t="s">
        <v>145</v>
      </c>
      <c r="O1805" s="263"/>
      <c r="P1805" s="264" t="s">
        <v>146</v>
      </c>
      <c r="Q1805" s="265"/>
      <c r="S1805" s="271" t="s">
        <v>147</v>
      </c>
      <c r="T1805" s="272"/>
      <c r="U1805" s="273" t="s">
        <v>148</v>
      </c>
      <c r="V1805" s="274"/>
      <c r="W1805" s="20"/>
      <c r="X1805" s="262" t="s">
        <v>149</v>
      </c>
      <c r="Y1805" s="263"/>
      <c r="Z1805" s="264" t="s">
        <v>150</v>
      </c>
      <c r="AA1805" s="265"/>
      <c r="AB1805" s="20"/>
      <c r="AC1805" s="271" t="s">
        <v>151</v>
      </c>
      <c r="AD1805" s="272"/>
      <c r="AE1805" s="273" t="s">
        <v>152</v>
      </c>
      <c r="AF1805" s="274"/>
      <c r="AG1805" s="20"/>
      <c r="AH1805" s="262" t="s">
        <v>153</v>
      </c>
      <c r="AI1805" s="263"/>
      <c r="AJ1805" s="264" t="s">
        <v>154</v>
      </c>
      <c r="AK1805" s="265"/>
      <c r="AL1805" s="20"/>
      <c r="AM1805" s="271" t="s">
        <v>155</v>
      </c>
      <c r="AN1805" s="272"/>
      <c r="AO1805" s="273" t="s">
        <v>156</v>
      </c>
      <c r="AP1805" s="274"/>
      <c r="AR1805" s="262" t="s">
        <v>157</v>
      </c>
      <c r="AS1805" s="263"/>
      <c r="AT1805" s="264" t="s">
        <v>158</v>
      </c>
      <c r="AU1805" s="265"/>
      <c r="AV1805" s="41"/>
      <c r="AW1805" s="271" t="s">
        <v>159</v>
      </c>
      <c r="AX1805" s="272"/>
      <c r="AY1805" s="273" t="s">
        <v>160</v>
      </c>
      <c r="AZ1805" s="274"/>
      <c r="BA1805" s="20"/>
      <c r="BB1805" s="262" t="s">
        <v>161</v>
      </c>
      <c r="BC1805" s="263"/>
      <c r="BD1805" s="264" t="s">
        <v>162</v>
      </c>
      <c r="BE1805" s="265"/>
      <c r="BF1805" s="41"/>
      <c r="BG1805" s="271" t="s">
        <v>163</v>
      </c>
      <c r="BH1805" s="272"/>
      <c r="BI1805" s="273" t="s">
        <v>164</v>
      </c>
      <c r="BJ1805" s="274"/>
      <c r="BK1805" s="41"/>
      <c r="BL1805" s="262" t="s">
        <v>165</v>
      </c>
      <c r="BM1805" s="263"/>
      <c r="BN1805" s="264" t="s">
        <v>166</v>
      </c>
      <c r="BO1805" s="265"/>
      <c r="BP1805" s="41"/>
      <c r="BQ1805" s="271" t="s">
        <v>167</v>
      </c>
      <c r="BR1805" s="272"/>
      <c r="BS1805" s="273" t="s">
        <v>168</v>
      </c>
      <c r="BT1805" s="274"/>
      <c r="BU1805" s="20"/>
      <c r="BV1805" s="262" t="s">
        <v>169</v>
      </c>
      <c r="BW1805" s="263"/>
      <c r="BX1805" s="264" t="s">
        <v>170</v>
      </c>
      <c r="BY1805" s="265"/>
      <c r="CA1805" s="55" t="s">
        <v>35</v>
      </c>
      <c r="CC1805" s="116" t="s">
        <v>75</v>
      </c>
      <c r="CD1805" s="13"/>
      <c r="CE1805" s="33"/>
      <c r="CF1805" s="33"/>
      <c r="CG1805" s="33"/>
      <c r="CH1805" s="33"/>
    </row>
    <row r="1806" spans="2:86" ht="18.600000000000001" customHeight="1" thickTop="1" thickBot="1">
      <c r="D1806" s="1">
        <v>0</v>
      </c>
      <c r="E1806" s="9">
        <f t="shared" ref="E1806" si="17272">$E$9*$B1803</f>
        <v>6.0722880000000004</v>
      </c>
      <c r="F1806" s="2">
        <v>1</v>
      </c>
      <c r="G1806" s="8">
        <v>0</v>
      </c>
      <c r="I1806" s="1">
        <v>0</v>
      </c>
      <c r="J1806" s="9">
        <v>0</v>
      </c>
      <c r="K1806" s="2">
        <v>1</v>
      </c>
      <c r="L1806" s="8">
        <v>0</v>
      </c>
      <c r="N1806" s="1">
        <f t="shared" ref="N1806" si="17273">D1806*I1803+F1806*I1806-E1806*J1803-G1806*J1806</f>
        <v>0</v>
      </c>
      <c r="O1806" s="9">
        <f t="shared" ref="O1806" si="17274">(D1806*J1803+E1806*I1803+F1806*J1806+G1806*I1806)</f>
        <v>6.0722880000000004</v>
      </c>
      <c r="P1806" s="2">
        <f t="shared" ref="P1806" si="17275">D1806*K1803+F1806*K1806-E1806*L1803-G1806*L1806</f>
        <v>8.2434975010329943</v>
      </c>
      <c r="Q1806" s="8">
        <f t="shared" ref="Q1806" si="17276">(D1806*L1803+E1806*K1803+F1806*L1806+G1806*K1806)</f>
        <v>0</v>
      </c>
      <c r="S1806" s="1">
        <v>0</v>
      </c>
      <c r="T1806" s="9">
        <f t="shared" ref="T1806" si="17277">$T$9*$B1803</f>
        <v>7.7983080000000005</v>
      </c>
      <c r="U1806" s="2">
        <v>1</v>
      </c>
      <c r="V1806" s="8">
        <v>0</v>
      </c>
      <c r="X1806" s="1">
        <f t="shared" ref="X1806" si="17278">N1806*S1803+P1806*S1806-O1806*T1803-Q1806*T1806</f>
        <v>0</v>
      </c>
      <c r="Y1806" s="9">
        <f t="shared" ref="Y1806" si="17279">(N1806*T1803+O1806*S1803+P1806*T1806+Q1806*S1806)</f>
        <v>70.357620510285614</v>
      </c>
      <c r="Z1806" s="2">
        <f t="shared" ref="Z1806" si="17280">N1806*U1803+P1806*U1806-O1806*V1803-Q1806*V1806</f>
        <v>8.2434975010329943</v>
      </c>
      <c r="AA1806" s="8">
        <f t="shared" ref="AA1806" si="17281">(N1806*V1803+O1806*U1803+P1806*V1806+Q1806*U1806)</f>
        <v>0</v>
      </c>
      <c r="AB1806" s="20"/>
      <c r="AC1806" s="1">
        <v>0</v>
      </c>
      <c r="AD1806" s="9">
        <v>0</v>
      </c>
      <c r="AE1806" s="2">
        <v>1</v>
      </c>
      <c r="AF1806" s="8">
        <v>0</v>
      </c>
      <c r="AH1806" s="1">
        <f t="shared" ref="AH1806" si="17282">X1806*AC1803+Z1806*AC1806-Y1806*AD1803-AA1806*AD1806</f>
        <v>0</v>
      </c>
      <c r="AI1806" s="9">
        <f t="shared" ref="AI1806" si="17283">(X1806*AD1803+Y1806*AC1803+Z1806*AD1806+AA1806*AC1806)</f>
        <v>70.357620510285614</v>
      </c>
      <c r="AJ1806" s="2">
        <f t="shared" ref="AJ1806" si="17284">X1806*AE1803+Z1806*AE1806-Y1806*AF1803-AA1806*AF1806</f>
        <v>22.459793011267227</v>
      </c>
      <c r="AK1806" s="8">
        <f t="shared" ref="AK1806" si="17285">(X1806*AF1803+Y1806*AE1803+Z1806*AF1806+AA1806*AE1806)</f>
        <v>0</v>
      </c>
      <c r="AM1806" s="1">
        <v>0</v>
      </c>
      <c r="AN1806" s="9">
        <f t="shared" ref="AN1806" si="17286">$AN$9*$B1803</f>
        <v>6.5934480000000004</v>
      </c>
      <c r="AO1806" s="2">
        <v>1</v>
      </c>
      <c r="AP1806" s="8">
        <v>0</v>
      </c>
      <c r="AR1806" s="1">
        <f t="shared" ref="AR1806" si="17287">AH1806*AM1803+AJ1806*AM1806-AI1806*AN1803-AK1806*AN1806</f>
        <v>0</v>
      </c>
      <c r="AS1806" s="9">
        <f t="shared" ref="AS1806" si="17288">(AH1806*AN1803+AI1806*AM1803+AJ1806*AN1806+AK1806*AM1806)</f>
        <v>218.44509782083949</v>
      </c>
      <c r="AT1806" s="2">
        <f t="shared" ref="AT1806" si="17289">AH1806*AO1803+AJ1806*AO1806-AI1806*AP1803-AK1806*AP1806</f>
        <v>22.459793011267227</v>
      </c>
      <c r="AU1806" s="8">
        <f t="shared" ref="AU1806" si="17290">(AH1806*AP1803+AI1806*AO1803+AJ1806*AP1806+AK1806*AO1806)</f>
        <v>0</v>
      </c>
      <c r="AV1806" s="20"/>
      <c r="AW1806" s="1">
        <v>0</v>
      </c>
      <c r="AX1806" s="9">
        <v>0</v>
      </c>
      <c r="AY1806" s="2">
        <v>1</v>
      </c>
      <c r="AZ1806" s="8">
        <v>0</v>
      </c>
      <c r="BB1806" s="1">
        <f t="shared" ref="BB1806" si="17291">AR1806*AW1803+AT1806*AW1806-AS1806*AX1803-AU1806*AX1806</f>
        <v>0</v>
      </c>
      <c r="BC1806" s="9">
        <f t="shared" ref="BC1806" si="17292">(AR1806*AX1803+AS1806*AW1803+AT1806*AX1806+AU1806*AW1806)</f>
        <v>218.44509782083949</v>
      </c>
      <c r="BD1806" s="2">
        <f t="shared" ref="BD1806" si="17293">AR1806*AY1803+AT1806*AY1806-AS1806*AZ1803-AU1806*AZ1806</f>
        <v>86.096287463097042</v>
      </c>
      <c r="BE1806" s="8">
        <f t="shared" ref="BE1806" si="17294">(AR1806*AZ1803+AS1806*AY1803+AT1806*AZ1806+AU1806*AY1806)</f>
        <v>0</v>
      </c>
      <c r="BG1806" s="1">
        <v>0</v>
      </c>
      <c r="BH1806" s="9">
        <f t="shared" ref="BH1806" si="17295">$BH$9*$B1803</f>
        <v>4.3137600000000003</v>
      </c>
      <c r="BI1806" s="2">
        <v>1</v>
      </c>
      <c r="BJ1806" s="8">
        <v>0</v>
      </c>
      <c r="BK1806" s="20"/>
      <c r="BL1806" s="1">
        <f t="shared" ref="BL1806" si="17296">BB1806*BG1803+BD1806*BG1806-BC1806*BH1803-BE1806*BH1806</f>
        <v>0</v>
      </c>
      <c r="BM1806" s="9">
        <f t="shared" ref="BM1806" si="17297">(BB1806*BH1803+BC1806*BG1803+BD1806*BH1806+BE1806*BG1806)</f>
        <v>589.84381882764899</v>
      </c>
      <c r="BN1806" s="2">
        <f t="shared" ref="BN1806" si="17298">BB1806*BI1803+BD1806*BI1806-BC1806*BJ1803-BE1806*BJ1806</f>
        <v>86.096287463097042</v>
      </c>
      <c r="BO1806" s="8">
        <f t="shared" ref="BO1806" si="17299">(BB1806*BJ1803+BC1806*BI1803+BD1806*BJ1806+BE1806*BI1806)</f>
        <v>0</v>
      </c>
      <c r="BP1806" s="20"/>
      <c r="BQ1806" s="18">
        <f t="shared" ref="BQ1806:BQ1869" si="17300">1/$BR$9</f>
        <v>1</v>
      </c>
      <c r="BR1806" s="25">
        <v>0</v>
      </c>
      <c r="BS1806" s="19">
        <v>1</v>
      </c>
      <c r="BT1806" s="24">
        <v>0</v>
      </c>
      <c r="BV1806" s="1">
        <f t="shared" ref="BV1806" si="17301">BL1806*BQ1803+BN1806*BQ1806-BM1806*BR1803-BO1806*BR1806</f>
        <v>86.096287463097042</v>
      </c>
      <c r="BW1806" s="9">
        <f t="shared" ref="BW1806" si="17302">(BL1806*BR1803+BM1806*BQ1803+BN1806*BR1806+BO1806*BQ1806)</f>
        <v>589.84381882764899</v>
      </c>
      <c r="BX1806" s="2">
        <f t="shared" ref="BX1806" si="17303">BL1806*BS1803+BN1806*BS1806-BM1806*BT1803-BO1806*BT1806</f>
        <v>86.096287463097042</v>
      </c>
      <c r="BY1806" s="8">
        <f t="shared" ref="BY1806" si="17304">(BL1806*BT1803+BM1806*BS1803+BN1806*BT1806+BO1806*BS1806)</f>
        <v>0</v>
      </c>
      <c r="CA1806" s="56">
        <f t="shared" ref="CA1806" si="17305">(180/PI())*ATAN(-1*(BW1803+BW1806)/(BV1803+BV1806))</f>
        <v>-73.390896941007611</v>
      </c>
      <c r="CC1806" s="117">
        <f t="shared" ref="CC1806" si="17306">20*LOG(((1-(10^(CA1803/20)^2)*(1-((1-CC1803)/(1+CC1803))^2))^0.5))</f>
        <v>-2.1282698015689334E-5</v>
      </c>
      <c r="CD1806" s="13"/>
      <c r="CE1806" s="33"/>
      <c r="CF1806" s="33"/>
      <c r="CG1806" s="33"/>
      <c r="CH1806" s="33"/>
    </row>
    <row r="1807" spans="2:86" ht="18.600000000000001" customHeight="1"/>
    <row r="1808" spans="2:86" ht="18.600000000000001" customHeight="1" thickBot="1">
      <c r="E1808" s="6" t="s">
        <v>3</v>
      </c>
      <c r="J1808" s="6" t="s">
        <v>5</v>
      </c>
      <c r="O1808" s="6" t="s">
        <v>10</v>
      </c>
      <c r="T1808" s="6" t="s">
        <v>6</v>
      </c>
      <c r="Y1808" s="6" t="s">
        <v>11</v>
      </c>
      <c r="AD1808" s="6" t="s">
        <v>12</v>
      </c>
      <c r="AI1808" s="6" t="s">
        <v>13</v>
      </c>
      <c r="AN1808" s="6" t="s">
        <v>14</v>
      </c>
      <c r="AS1808" s="6" t="s">
        <v>15</v>
      </c>
      <c r="AX1808" s="6" t="s">
        <v>19</v>
      </c>
      <c r="BC1808" s="6" t="s">
        <v>17</v>
      </c>
      <c r="BH1808" s="6" t="s">
        <v>20</v>
      </c>
      <c r="BM1808" s="6" t="s">
        <v>18</v>
      </c>
      <c r="BQ1808" s="26" t="s">
        <v>16</v>
      </c>
      <c r="BR1808" s="26"/>
      <c r="BS1808" s="21"/>
      <c r="BT1808" s="21"/>
      <c r="BU1808" s="21"/>
      <c r="BV1808" s="21"/>
      <c r="BW1808" s="26" t="s">
        <v>21</v>
      </c>
      <c r="BX1808" s="21"/>
      <c r="BY1808" s="21"/>
    </row>
    <row r="1809" spans="2:86" ht="18.600000000000001" customHeight="1" thickBot="1">
      <c r="B1809" s="11"/>
      <c r="D1809" s="266" t="s">
        <v>113</v>
      </c>
      <c r="E1809" s="267"/>
      <c r="F1809" s="268" t="s">
        <v>114</v>
      </c>
      <c r="G1809" s="269"/>
      <c r="H1809" s="237"/>
      <c r="I1809" s="262" t="s">
        <v>0</v>
      </c>
      <c r="J1809" s="263"/>
      <c r="K1809" s="264" t="s">
        <v>1</v>
      </c>
      <c r="L1809" s="265"/>
      <c r="M1809" s="21"/>
      <c r="N1809" s="262" t="s">
        <v>115</v>
      </c>
      <c r="O1809" s="263"/>
      <c r="P1809" s="264" t="s">
        <v>116</v>
      </c>
      <c r="Q1809" s="265"/>
      <c r="R1809" s="21"/>
      <c r="S1809" s="266" t="s">
        <v>117</v>
      </c>
      <c r="T1809" s="267"/>
      <c r="U1809" s="268" t="s">
        <v>118</v>
      </c>
      <c r="V1809" s="269"/>
      <c r="W1809" s="20"/>
      <c r="X1809" s="262" t="s">
        <v>119</v>
      </c>
      <c r="Y1809" s="263"/>
      <c r="Z1809" s="264" t="s">
        <v>120</v>
      </c>
      <c r="AA1809" s="265"/>
      <c r="AB1809" s="20"/>
      <c r="AC1809" s="262" t="s">
        <v>121</v>
      </c>
      <c r="AD1809" s="263"/>
      <c r="AE1809" s="264" t="s">
        <v>7</v>
      </c>
      <c r="AF1809" s="265"/>
      <c r="AG1809" s="20"/>
      <c r="AH1809" s="262" t="s">
        <v>122</v>
      </c>
      <c r="AI1809" s="263"/>
      <c r="AJ1809" s="264" t="s">
        <v>123</v>
      </c>
      <c r="AK1809" s="265"/>
      <c r="AL1809" s="20"/>
      <c r="AM1809" s="266" t="s">
        <v>124</v>
      </c>
      <c r="AN1809" s="267"/>
      <c r="AO1809" s="268" t="s">
        <v>125</v>
      </c>
      <c r="AP1809" s="269"/>
      <c r="AQ1809" s="21"/>
      <c r="AR1809" s="262" t="s">
        <v>126</v>
      </c>
      <c r="AS1809" s="263"/>
      <c r="AT1809" s="264" t="s">
        <v>2</v>
      </c>
      <c r="AU1809" s="265"/>
      <c r="AV1809" s="41"/>
      <c r="AW1809" s="262" t="s">
        <v>127</v>
      </c>
      <c r="AX1809" s="263"/>
      <c r="AY1809" s="264" t="s">
        <v>128</v>
      </c>
      <c r="AZ1809" s="265"/>
      <c r="BA1809" s="20"/>
      <c r="BB1809" s="262" t="s">
        <v>129</v>
      </c>
      <c r="BC1809" s="263"/>
      <c r="BD1809" s="264" t="s">
        <v>130</v>
      </c>
      <c r="BE1809" s="265"/>
      <c r="BF1809" s="41"/>
      <c r="BG1809" s="266" t="s">
        <v>131</v>
      </c>
      <c r="BH1809" s="267"/>
      <c r="BI1809" s="268" t="s">
        <v>132</v>
      </c>
      <c r="BJ1809" s="269"/>
      <c r="BK1809" s="41"/>
      <c r="BL1809" s="262" t="s">
        <v>133</v>
      </c>
      <c r="BM1809" s="263"/>
      <c r="BN1809" s="264" t="s">
        <v>134</v>
      </c>
      <c r="BO1809" s="265"/>
      <c r="BP1809" s="41"/>
      <c r="BQ1809" s="262" t="s">
        <v>135</v>
      </c>
      <c r="BR1809" s="263"/>
      <c r="BS1809" s="264" t="s">
        <v>136</v>
      </c>
      <c r="BT1809" s="265"/>
      <c r="BU1809" s="20"/>
      <c r="BV1809" s="262" t="s">
        <v>137</v>
      </c>
      <c r="BW1809" s="263"/>
      <c r="BX1809" s="264" t="s">
        <v>138</v>
      </c>
      <c r="BY1809" s="265"/>
      <c r="CA1809" s="27" t="s">
        <v>8</v>
      </c>
      <c r="CC1809" s="113" t="s">
        <v>74</v>
      </c>
      <c r="CD1809" s="13"/>
      <c r="CE1809" s="33"/>
      <c r="CF1809" s="33"/>
      <c r="CG1809" s="33"/>
      <c r="CH1809" s="33"/>
    </row>
    <row r="1810" spans="2:86" ht="18.600000000000001" customHeight="1" thickTop="1" thickBot="1">
      <c r="B1810" s="37">
        <v>5.18</v>
      </c>
      <c r="D1810" s="1">
        <v>1</v>
      </c>
      <c r="E1810" s="7">
        <v>0</v>
      </c>
      <c r="F1810" s="2">
        <v>0</v>
      </c>
      <c r="G1810" s="8">
        <v>0</v>
      </c>
      <c r="I1810" s="1">
        <v>1</v>
      </c>
      <c r="J1810" s="9">
        <v>0</v>
      </c>
      <c r="K1810" s="2">
        <v>0</v>
      </c>
      <c r="L1810" s="8">
        <f t="shared" ref="L1810:L1873" si="17307">IF(0=(1-$J$9*$K$9*$B1810^2),10^18,$B1810*$K$9/(1-$J$9*$K$9*$B1810^2))</f>
        <v>-1.1865026002461749</v>
      </c>
      <c r="N1810" s="1">
        <f t="shared" ref="N1810" si="17308">D1810*I1810+F1810*I1813-E1810*J1810-G1810*J1813</f>
        <v>1</v>
      </c>
      <c r="O1810" s="9">
        <f t="shared" ref="O1810" si="17309">(D1810*J1810+E1810*I1810+F1810*J1813+G1810*I1813)</f>
        <v>0</v>
      </c>
      <c r="P1810" s="2">
        <f t="shared" ref="P1810" si="17310">D1810*K1810+F1810*K1813-E1810*L1810-G1810*L1813</f>
        <v>0</v>
      </c>
      <c r="Q1810" s="8">
        <f t="shared" ref="Q1810" si="17311">(D1810*L1810+E1810*K1810+F1810*L1813+G1810*K1813)</f>
        <v>-1.1865026002461749</v>
      </c>
      <c r="S1810" s="1">
        <v>1</v>
      </c>
      <c r="T1810" s="7">
        <v>0</v>
      </c>
      <c r="U1810" s="2">
        <v>0</v>
      </c>
      <c r="V1810" s="8">
        <v>0</v>
      </c>
      <c r="X1810" s="1">
        <f t="shared" ref="X1810" si="17312">N1810*S1810+P1810*S1813-O1810*T1810-Q1810*T1813</f>
        <v>10.288575947115589</v>
      </c>
      <c r="Y1810" s="9">
        <f t="shared" ref="Y1810" si="17313">(N1810*T1810+O1810*S1810+P1810*T1813+Q1810*S1813)</f>
        <v>0</v>
      </c>
      <c r="Z1810" s="2">
        <f t="shared" ref="Z1810" si="17314">N1810*U1810+P1810*U1813-O1810*V1810-Q1810*V1813</f>
        <v>0</v>
      </c>
      <c r="AA1810" s="8">
        <f t="shared" ref="AA1810" si="17315">(N1810*V1810+O1810*U1810+P1810*V1813+Q1810*U1813)</f>
        <v>-1.1865026002461749</v>
      </c>
      <c r="AB1810" s="20"/>
      <c r="AC1810" s="1">
        <v>1</v>
      </c>
      <c r="AD1810" s="9">
        <v>0</v>
      </c>
      <c r="AE1810" s="2">
        <v>0</v>
      </c>
      <c r="AF1810" s="8">
        <f t="shared" ref="AF1810:AF1873" si="17316">IF(0=(1-$AE$9*$AD$9*$B1810^2),10^18,$B1810*$AE$9/(1-$AE$9*$AD$9*$B1810^2))</f>
        <v>-0.2011936381175774</v>
      </c>
      <c r="AH1810" s="1">
        <f t="shared" ref="AH1810" si="17317">X1810*AC1810+Z1810*AC1813-Y1810*AD1810-AA1810*AD1813</f>
        <v>10.288575947115589</v>
      </c>
      <c r="AI1810" s="9">
        <f t="shared" ref="AI1810" si="17318">(X1810*AD1810+Y1810*AC1810+Z1810*AD1813+AA1810*AC1813)</f>
        <v>0</v>
      </c>
      <c r="AJ1810" s="2">
        <f t="shared" ref="AJ1810" si="17319">X1810*AE1810+Z1810*AE1813-Y1810*AF1810-AA1810*AF1813</f>
        <v>0</v>
      </c>
      <c r="AK1810" s="8">
        <f t="shared" ref="AK1810" si="17320">(X1810*AF1810+Y1810*AE1810+Z1810*AF1813+AA1810*AE1813)</f>
        <v>-3.2564986260953601</v>
      </c>
      <c r="AM1810" s="1">
        <v>1</v>
      </c>
      <c r="AN1810" s="7">
        <v>0</v>
      </c>
      <c r="AO1810" s="2">
        <v>0</v>
      </c>
      <c r="AP1810" s="8">
        <v>0</v>
      </c>
      <c r="AR1810" s="1">
        <f t="shared" ref="AR1810" si="17321">AH1810*AM1810+AJ1810*AM1813-AI1810*AN1810-AK1810*AN1813</f>
        <v>31.843353379235282</v>
      </c>
      <c r="AS1810" s="9">
        <f t="shared" ref="AS1810" si="17322">(AH1810*AN1810+AI1810*AM1810+AJ1810*AN1813+AK1810*AM1813)</f>
        <v>0</v>
      </c>
      <c r="AT1810" s="2">
        <f t="shared" ref="AT1810" si="17323">AH1810*AO1810+AJ1810*AO1813-AI1810*AP1810-AK1810*AP1813</f>
        <v>0</v>
      </c>
      <c r="AU1810" s="8">
        <f t="shared" ref="AU1810" si="17324">(AH1810*AP1810+AI1810*AO1810+AJ1810*AP1813+AK1810*AO1813)</f>
        <v>-3.2564986260953601</v>
      </c>
      <c r="AV1810" s="20"/>
      <c r="AW1810" s="1">
        <v>1</v>
      </c>
      <c r="AX1810" s="9">
        <v>0</v>
      </c>
      <c r="AY1810" s="2">
        <v>0</v>
      </c>
      <c r="AZ1810" s="8">
        <f t="shared" ref="AZ1810:AZ1873" si="17325">IF(0=(1-$AX$9*$AY$9*$B1810^2),10^18,$B1810*$AY$9/(1-$AX$9*$AY$9*$B1810^2))</f>
        <v>-0.29003355146997961</v>
      </c>
      <c r="BB1810" s="1">
        <f t="shared" ref="BB1810" si="17326">AR1810*AW1810+AT1810*AW1813-AS1810*AX1810-AU1810*AX1813</f>
        <v>31.843353379235282</v>
      </c>
      <c r="BC1810" s="9">
        <f t="shared" ref="BC1810" si="17327">(AR1810*AX1810+AS1810*AW1810+AT1810*AX1813+AU1810*AW1813)</f>
        <v>0</v>
      </c>
      <c r="BD1810" s="2">
        <f t="shared" ref="BD1810" si="17328">AR1810*AY1810+AT1810*AY1813-AS1810*AZ1810-AU1810*AZ1813</f>
        <v>0</v>
      </c>
      <c r="BE1810" s="8">
        <f t="shared" ref="BE1810" si="17329">(AR1810*AZ1810+AS1810*AY1810+AT1810*AZ1813+AU1810*AY1813)</f>
        <v>-12.492139497388546</v>
      </c>
      <c r="BG1810" s="1">
        <v>1</v>
      </c>
      <c r="BH1810" s="7">
        <v>0</v>
      </c>
      <c r="BI1810" s="2">
        <v>0</v>
      </c>
      <c r="BJ1810" s="8">
        <v>0</v>
      </c>
      <c r="BK1810" s="20"/>
      <c r="BL1810" s="1">
        <f t="shared" ref="BL1810" si="17330">BB1810*BG1810+BD1810*BG1813-BC1810*BH1810-BE1810*BH1813</f>
        <v>85.940313629886433</v>
      </c>
      <c r="BM1810" s="9">
        <f t="shared" ref="BM1810" si="17331">(BB1810*BH1810+BC1810*BG1810+BD1810*BH1813+BE1810*BG1813)</f>
        <v>0</v>
      </c>
      <c r="BN1810" s="2">
        <f t="shared" ref="BN1810" si="17332">BB1810*BI1810+BD1810*BI1813-BC1810*BJ1810-BE1810*BJ1813</f>
        <v>0</v>
      </c>
      <c r="BO1810" s="8">
        <f t="shared" ref="BO1810" si="17333">(BB1810*BJ1810+BC1810*BI1810+BD1810*BJ1813+BE1810*BI1813)</f>
        <v>-12.492139497388546</v>
      </c>
      <c r="BP1810" s="20"/>
      <c r="BQ1810" s="16">
        <v>1</v>
      </c>
      <c r="BR1810" s="23">
        <v>0</v>
      </c>
      <c r="BS1810" s="14">
        <v>0</v>
      </c>
      <c r="BT1810" s="22">
        <v>0</v>
      </c>
      <c r="BV1810" s="1">
        <f t="shared" ref="BV1810" si="17334">BL1810*BQ1810+BN1810*BQ1813-BM1810*BR1810-BO1810*BR1813</f>
        <v>85.940313629886433</v>
      </c>
      <c r="BW1810" s="9">
        <f t="shared" ref="BW1810" si="17335">(BL1810*BR1810+BM1810*BQ1810+BN1810*BR1813+BO1810*BQ1813)</f>
        <v>-12.492139497388546</v>
      </c>
      <c r="BX1810" s="2">
        <f t="shared" ref="BX1810" si="17336">BL1810*BS1810+BN1810*BS1813-BM1810*BT1810-BO1810*BT1813</f>
        <v>0</v>
      </c>
      <c r="BY1810" s="8">
        <f t="shared" ref="BY1810" si="17337">(BL1810*BT1810+BM1810*BS1810+BN1810*BT1813+BO1810*BS1813)</f>
        <v>-12.492139497388546</v>
      </c>
      <c r="CA1810" s="28">
        <f t="shared" ref="CA1810" si="17338">20*LOG(((1+$BR$9)/$BR$9)/((BV1810+BV1813)^2+(BW1810+BW1813)^2)^0.5)</f>
        <v>-49.59490787807227</v>
      </c>
      <c r="CC1810" s="114">
        <f t="shared" ref="CC1810" si="17339">((BV1810^2+BW1810^2)^0.5)/((BV1813^2+BW1813^2)^0.5)</f>
        <v>0.14538001374135345</v>
      </c>
      <c r="CD1810" s="13"/>
      <c r="CE1810" s="33"/>
      <c r="CF1810" s="33"/>
      <c r="CG1810" s="33"/>
      <c r="CH1810" s="33"/>
    </row>
    <row r="1811" spans="2:86" ht="18.600000000000001" customHeight="1" thickBot="1">
      <c r="D1811" s="3"/>
      <c r="G1811" s="4"/>
      <c r="I1811" s="3"/>
      <c r="L1811" s="4"/>
      <c r="N1811" s="3"/>
      <c r="Q1811" s="4"/>
      <c r="S1811" s="3"/>
      <c r="V1811" s="4"/>
      <c r="X1811" s="3"/>
      <c r="AA1811" s="4"/>
      <c r="AC1811" s="3"/>
      <c r="AF1811" s="4"/>
      <c r="AH1811" s="3"/>
      <c r="AK1811" s="4"/>
      <c r="AM1811" s="3"/>
      <c r="AP1811" s="4"/>
      <c r="AR1811" s="3"/>
      <c r="AU1811" s="4"/>
      <c r="AW1811" s="3"/>
      <c r="AZ1811" s="4"/>
      <c r="BB1811" s="3"/>
      <c r="BE1811" s="4"/>
      <c r="BG1811" s="3"/>
      <c r="BJ1811" s="4"/>
      <c r="BL1811" s="3"/>
      <c r="BO1811" s="4"/>
      <c r="BQ1811" s="16"/>
      <c r="BR1811" s="14"/>
      <c r="BS1811" s="14"/>
      <c r="BT1811" s="17"/>
      <c r="BV1811" s="3"/>
      <c r="BY1811" s="4"/>
      <c r="CC1811" s="115"/>
      <c r="CD1811" s="13"/>
      <c r="CE1811" s="33"/>
      <c r="CF1811" s="33"/>
      <c r="CG1811" s="33"/>
      <c r="CH1811" s="33"/>
    </row>
    <row r="1812" spans="2:86" ht="18.600000000000001" customHeight="1" thickBot="1">
      <c r="D1812" s="271" t="s">
        <v>141</v>
      </c>
      <c r="E1812" s="272"/>
      <c r="F1812" s="273" t="s">
        <v>142</v>
      </c>
      <c r="G1812" s="274"/>
      <c r="H1812" s="237"/>
      <c r="I1812" s="271" t="s">
        <v>143</v>
      </c>
      <c r="J1812" s="272"/>
      <c r="K1812" s="273" t="s">
        <v>144</v>
      </c>
      <c r="L1812" s="274"/>
      <c r="N1812" s="262" t="s">
        <v>145</v>
      </c>
      <c r="O1812" s="263"/>
      <c r="P1812" s="264" t="s">
        <v>146</v>
      </c>
      <c r="Q1812" s="265"/>
      <c r="S1812" s="271" t="s">
        <v>147</v>
      </c>
      <c r="T1812" s="272"/>
      <c r="U1812" s="273" t="s">
        <v>148</v>
      </c>
      <c r="V1812" s="274"/>
      <c r="W1812" s="20"/>
      <c r="X1812" s="262" t="s">
        <v>149</v>
      </c>
      <c r="Y1812" s="263"/>
      <c r="Z1812" s="264" t="s">
        <v>150</v>
      </c>
      <c r="AA1812" s="265"/>
      <c r="AB1812" s="20"/>
      <c r="AC1812" s="271" t="s">
        <v>151</v>
      </c>
      <c r="AD1812" s="272"/>
      <c r="AE1812" s="273" t="s">
        <v>152</v>
      </c>
      <c r="AF1812" s="274"/>
      <c r="AG1812" s="20"/>
      <c r="AH1812" s="262" t="s">
        <v>153</v>
      </c>
      <c r="AI1812" s="263"/>
      <c r="AJ1812" s="264" t="s">
        <v>154</v>
      </c>
      <c r="AK1812" s="265"/>
      <c r="AL1812" s="20"/>
      <c r="AM1812" s="271" t="s">
        <v>155</v>
      </c>
      <c r="AN1812" s="272"/>
      <c r="AO1812" s="273" t="s">
        <v>156</v>
      </c>
      <c r="AP1812" s="274"/>
      <c r="AR1812" s="262" t="s">
        <v>157</v>
      </c>
      <c r="AS1812" s="263"/>
      <c r="AT1812" s="264" t="s">
        <v>158</v>
      </c>
      <c r="AU1812" s="265"/>
      <c r="AV1812" s="41"/>
      <c r="AW1812" s="271" t="s">
        <v>159</v>
      </c>
      <c r="AX1812" s="272"/>
      <c r="AY1812" s="273" t="s">
        <v>160</v>
      </c>
      <c r="AZ1812" s="274"/>
      <c r="BA1812" s="20"/>
      <c r="BB1812" s="262" t="s">
        <v>161</v>
      </c>
      <c r="BC1812" s="263"/>
      <c r="BD1812" s="264" t="s">
        <v>162</v>
      </c>
      <c r="BE1812" s="265"/>
      <c r="BF1812" s="41"/>
      <c r="BG1812" s="271" t="s">
        <v>163</v>
      </c>
      <c r="BH1812" s="272"/>
      <c r="BI1812" s="273" t="s">
        <v>164</v>
      </c>
      <c r="BJ1812" s="274"/>
      <c r="BK1812" s="41"/>
      <c r="BL1812" s="262" t="s">
        <v>165</v>
      </c>
      <c r="BM1812" s="263"/>
      <c r="BN1812" s="264" t="s">
        <v>166</v>
      </c>
      <c r="BO1812" s="265"/>
      <c r="BP1812" s="41"/>
      <c r="BQ1812" s="271" t="s">
        <v>167</v>
      </c>
      <c r="BR1812" s="272"/>
      <c r="BS1812" s="273" t="s">
        <v>168</v>
      </c>
      <c r="BT1812" s="274"/>
      <c r="BU1812" s="20"/>
      <c r="BV1812" s="262" t="s">
        <v>169</v>
      </c>
      <c r="BW1812" s="263"/>
      <c r="BX1812" s="264" t="s">
        <v>170</v>
      </c>
      <c r="BY1812" s="265"/>
      <c r="CA1812" s="55" t="s">
        <v>35</v>
      </c>
      <c r="CC1812" s="116" t="s">
        <v>75</v>
      </c>
      <c r="CD1812" s="13"/>
      <c r="CE1812" s="33"/>
      <c r="CF1812" s="33"/>
      <c r="CG1812" s="33"/>
      <c r="CH1812" s="33"/>
    </row>
    <row r="1813" spans="2:86" ht="18.600000000000001" customHeight="1" thickTop="1" thickBot="1">
      <c r="D1813" s="1">
        <v>0</v>
      </c>
      <c r="E1813" s="9">
        <f t="shared" ref="E1813" si="17340">$E$9*$B1810</f>
        <v>6.0958240000000004</v>
      </c>
      <c r="F1813" s="2">
        <v>1</v>
      </c>
      <c r="G1813" s="8">
        <v>0</v>
      </c>
      <c r="I1813" s="1">
        <v>0</v>
      </c>
      <c r="J1813" s="9">
        <v>0</v>
      </c>
      <c r="K1813" s="2">
        <v>1</v>
      </c>
      <c r="L1813" s="8">
        <v>0</v>
      </c>
      <c r="N1813" s="1">
        <f t="shared" ref="N1813" si="17341">D1813*I1810+F1813*I1813-E1813*J1810-G1813*J1813</f>
        <v>0</v>
      </c>
      <c r="O1813" s="9">
        <f t="shared" ref="O1813" si="17342">(D1813*J1810+E1813*I1810+F1813*J1813+G1813*I1813)</f>
        <v>6.0958240000000004</v>
      </c>
      <c r="P1813" s="2">
        <f t="shared" ref="P1813" si="17343">D1813*K1810+F1813*K1813-E1813*L1810-G1813*L1813</f>
        <v>8.2327110266430399</v>
      </c>
      <c r="Q1813" s="8">
        <f t="shared" ref="Q1813" si="17344">(D1813*L1810+E1813*K1810+F1813*L1813+G1813*K1813)</f>
        <v>0</v>
      </c>
      <c r="S1813" s="1">
        <v>0</v>
      </c>
      <c r="T1813" s="9">
        <f t="shared" ref="T1813" si="17345">$T$9*$B1810</f>
        <v>7.8285340000000003</v>
      </c>
      <c r="U1813" s="2">
        <v>1</v>
      </c>
      <c r="V1813" s="8">
        <v>0</v>
      </c>
      <c r="X1813" s="1">
        <f t="shared" ref="X1813" si="17346">N1813*S1810+P1813*S1813-O1813*T1810-Q1813*T1813</f>
        <v>0</v>
      </c>
      <c r="Y1813" s="9">
        <f t="shared" ref="Y1813" si="17347">(N1813*T1810+O1813*S1810+P1813*T1813+Q1813*S1813)</f>
        <v>70.545882184249933</v>
      </c>
      <c r="Z1813" s="2">
        <f t="shared" ref="Z1813" si="17348">N1813*U1810+P1813*U1813-O1813*V1810-Q1813*V1813</f>
        <v>8.2327110266430399</v>
      </c>
      <c r="AA1813" s="8">
        <f t="shared" ref="AA1813" si="17349">(N1813*V1810+O1813*U1810+P1813*V1813+Q1813*U1813)</f>
        <v>0</v>
      </c>
      <c r="AB1813" s="20"/>
      <c r="AC1813" s="1">
        <v>0</v>
      </c>
      <c r="AD1813" s="9">
        <v>0</v>
      </c>
      <c r="AE1813" s="2">
        <v>1</v>
      </c>
      <c r="AF1813" s="8">
        <v>0</v>
      </c>
      <c r="AH1813" s="1">
        <f t="shared" ref="AH1813" si="17350">X1813*AC1810+Z1813*AC1813-Y1813*AD1810-AA1813*AD1813</f>
        <v>0</v>
      </c>
      <c r="AI1813" s="9">
        <f t="shared" ref="AI1813" si="17351">(X1813*AD1810+Y1813*AC1810+Z1813*AD1813+AA1813*AC1813)</f>
        <v>70.545882184249933</v>
      </c>
      <c r="AJ1813" s="2">
        <f t="shared" ref="AJ1813" si="17352">X1813*AE1810+Z1813*AE1813-Y1813*AF1810-AA1813*AF1813</f>
        <v>22.426093717506269</v>
      </c>
      <c r="AK1813" s="8">
        <f t="shared" ref="AK1813" si="17353">(X1813*AF1810+Y1813*AE1810+Z1813*AF1813+AA1813*AE1813)</f>
        <v>0</v>
      </c>
      <c r="AM1813" s="1">
        <v>0</v>
      </c>
      <c r="AN1813" s="9">
        <f t="shared" ref="AN1813" si="17354">$AN$9*$B1810</f>
        <v>6.6190039999999994</v>
      </c>
      <c r="AO1813" s="2">
        <v>1</v>
      </c>
      <c r="AP1813" s="8">
        <v>0</v>
      </c>
      <c r="AR1813" s="1">
        <f t="shared" ref="AR1813" si="17355">AH1813*AM1810+AJ1813*AM1813-AI1813*AN1810-AK1813*AN1813</f>
        <v>0</v>
      </c>
      <c r="AS1813" s="9">
        <f t="shared" ref="AS1813" si="17356">(AH1813*AN1810+AI1813*AM1810+AJ1813*AN1813+AK1813*AM1813)</f>
        <v>218.98428620479879</v>
      </c>
      <c r="AT1813" s="2">
        <f t="shared" ref="AT1813" si="17357">AH1813*AO1810+AJ1813*AO1813-AI1813*AP1810-AK1813*AP1813</f>
        <v>22.426093717506269</v>
      </c>
      <c r="AU1813" s="8">
        <f t="shared" ref="AU1813" si="17358">(AH1813*AP1810+AI1813*AO1810+AJ1813*AP1813+AK1813*AO1813)</f>
        <v>0</v>
      </c>
      <c r="AV1813" s="20"/>
      <c r="AW1813" s="1">
        <v>0</v>
      </c>
      <c r="AX1813" s="9">
        <v>0</v>
      </c>
      <c r="AY1813" s="2">
        <v>1</v>
      </c>
      <c r="AZ1813" s="8">
        <v>0</v>
      </c>
      <c r="BB1813" s="1">
        <f t="shared" ref="BB1813" si="17359">AR1813*AW1810+AT1813*AW1813-AS1813*AX1810-AU1813*AX1813</f>
        <v>0</v>
      </c>
      <c r="BC1813" s="9">
        <f t="shared" ref="BC1813" si="17360">(AR1813*AX1810+AS1813*AW1810+AT1813*AX1813+AU1813*AW1813)</f>
        <v>218.98428620479879</v>
      </c>
      <c r="BD1813" s="2">
        <f t="shared" ref="BD1813" si="17361">AR1813*AY1810+AT1813*AY1813-AS1813*AZ1810-AU1813*AZ1813</f>
        <v>85.938883961602528</v>
      </c>
      <c r="BE1813" s="8">
        <f t="shared" ref="BE1813" si="17362">(AR1813*AZ1810+AS1813*AY1810+AT1813*AZ1813+AU1813*AY1813)</f>
        <v>0</v>
      </c>
      <c r="BG1813" s="1">
        <v>0</v>
      </c>
      <c r="BH1813" s="9">
        <f t="shared" ref="BH1813" si="17363">$BH$9*$B1810</f>
        <v>4.3304799999999997</v>
      </c>
      <c r="BI1813" s="2">
        <v>1</v>
      </c>
      <c r="BJ1813" s="8">
        <v>0</v>
      </c>
      <c r="BK1813" s="20"/>
      <c r="BL1813" s="1">
        <f t="shared" ref="BL1813" si="17364">BB1813*BG1810+BD1813*BG1813-BC1813*BH1810-BE1813*BH1813</f>
        <v>0</v>
      </c>
      <c r="BM1813" s="9">
        <f t="shared" ref="BM1813" si="17365">(BB1813*BH1810+BC1813*BG1810+BD1813*BH1813+BE1813*BG1813)</f>
        <v>591.1409044228393</v>
      </c>
      <c r="BN1813" s="2">
        <f t="shared" ref="BN1813" si="17366">BB1813*BI1810+BD1813*BI1813-BC1813*BJ1810-BE1813*BJ1813</f>
        <v>85.938883961602528</v>
      </c>
      <c r="BO1813" s="8">
        <f t="shared" ref="BO1813" si="17367">(BB1813*BJ1810+BC1813*BI1810+BD1813*BJ1813+BE1813*BI1813)</f>
        <v>0</v>
      </c>
      <c r="BP1813" s="20"/>
      <c r="BQ1813" s="18">
        <f t="shared" ref="BQ1813:BQ1876" si="17368">1/$BR$9</f>
        <v>1</v>
      </c>
      <c r="BR1813" s="25">
        <v>0</v>
      </c>
      <c r="BS1813" s="19">
        <v>1</v>
      </c>
      <c r="BT1813" s="24">
        <v>0</v>
      </c>
      <c r="BV1813" s="1">
        <f t="shared" ref="BV1813" si="17369">BL1813*BQ1810+BN1813*BQ1813-BM1813*BR1810-BO1813*BR1813</f>
        <v>85.938883961602528</v>
      </c>
      <c r="BW1813" s="9">
        <f t="shared" ref="BW1813" si="17370">(BL1813*BR1810+BM1813*BQ1810+BN1813*BR1813+BO1813*BQ1813)</f>
        <v>591.1409044228393</v>
      </c>
      <c r="BX1813" s="2">
        <f t="shared" ref="BX1813" si="17371">BL1813*BS1810+BN1813*BS1813-BM1813*BT1810-BO1813*BT1813</f>
        <v>85.938883961602528</v>
      </c>
      <c r="BY1813" s="8">
        <f t="shared" ref="BY1813" si="17372">(BL1813*BT1810+BM1813*BS1810+BN1813*BT1813+BO1813*BS1813)</f>
        <v>0</v>
      </c>
      <c r="CA1813" s="56">
        <f t="shared" ref="CA1813" si="17373">(180/PI())*ATAN(-1*(BW1810+BW1813)/(BV1810+BV1813))</f>
        <v>-73.456713892195893</v>
      </c>
      <c r="CC1813" s="117">
        <f t="shared" ref="CC1813" si="17374">20*LOG(((1-(10^(CA1810/20)^2)*(1-((1-CC1810)/(1+CC1810))^2))^0.5))</f>
        <v>-2.1132947579143861E-5</v>
      </c>
      <c r="CD1813" s="13"/>
      <c r="CE1813" s="33"/>
      <c r="CF1813" s="33"/>
      <c r="CG1813" s="33"/>
      <c r="CH1813" s="33"/>
    </row>
    <row r="1814" spans="2:86" ht="18.600000000000001" customHeight="1"/>
    <row r="1815" spans="2:86" ht="18.600000000000001" customHeight="1" thickBot="1">
      <c r="E1815" s="6" t="s">
        <v>3</v>
      </c>
      <c r="J1815" s="6" t="s">
        <v>5</v>
      </c>
      <c r="O1815" s="6" t="s">
        <v>10</v>
      </c>
      <c r="T1815" s="6" t="s">
        <v>6</v>
      </c>
      <c r="Y1815" s="6" t="s">
        <v>11</v>
      </c>
      <c r="AD1815" s="6" t="s">
        <v>12</v>
      </c>
      <c r="AI1815" s="6" t="s">
        <v>13</v>
      </c>
      <c r="AN1815" s="6" t="s">
        <v>14</v>
      </c>
      <c r="AS1815" s="6" t="s">
        <v>15</v>
      </c>
      <c r="AX1815" s="6" t="s">
        <v>19</v>
      </c>
      <c r="BC1815" s="6" t="s">
        <v>17</v>
      </c>
      <c r="BH1815" s="6" t="s">
        <v>20</v>
      </c>
      <c r="BM1815" s="6" t="s">
        <v>18</v>
      </c>
      <c r="BQ1815" s="26" t="s">
        <v>16</v>
      </c>
      <c r="BR1815" s="26"/>
      <c r="BS1815" s="21"/>
      <c r="BT1815" s="21"/>
      <c r="BU1815" s="21"/>
      <c r="BV1815" s="21"/>
      <c r="BW1815" s="26" t="s">
        <v>21</v>
      </c>
      <c r="BX1815" s="21"/>
      <c r="BY1815" s="21"/>
    </row>
    <row r="1816" spans="2:86" ht="18.600000000000001" customHeight="1" thickBot="1">
      <c r="B1816" s="11"/>
      <c r="D1816" s="266" t="s">
        <v>113</v>
      </c>
      <c r="E1816" s="267"/>
      <c r="F1816" s="268" t="s">
        <v>114</v>
      </c>
      <c r="G1816" s="269"/>
      <c r="H1816" s="237"/>
      <c r="I1816" s="262" t="s">
        <v>0</v>
      </c>
      <c r="J1816" s="263"/>
      <c r="K1816" s="264" t="s">
        <v>1</v>
      </c>
      <c r="L1816" s="265"/>
      <c r="M1816" s="21"/>
      <c r="N1816" s="262" t="s">
        <v>115</v>
      </c>
      <c r="O1816" s="263"/>
      <c r="P1816" s="264" t="s">
        <v>116</v>
      </c>
      <c r="Q1816" s="265"/>
      <c r="R1816" s="21"/>
      <c r="S1816" s="266" t="s">
        <v>117</v>
      </c>
      <c r="T1816" s="267"/>
      <c r="U1816" s="268" t="s">
        <v>118</v>
      </c>
      <c r="V1816" s="269"/>
      <c r="W1816" s="20"/>
      <c r="X1816" s="262" t="s">
        <v>119</v>
      </c>
      <c r="Y1816" s="263"/>
      <c r="Z1816" s="264" t="s">
        <v>120</v>
      </c>
      <c r="AA1816" s="265"/>
      <c r="AB1816" s="20"/>
      <c r="AC1816" s="262" t="s">
        <v>121</v>
      </c>
      <c r="AD1816" s="263"/>
      <c r="AE1816" s="264" t="s">
        <v>7</v>
      </c>
      <c r="AF1816" s="265"/>
      <c r="AG1816" s="20"/>
      <c r="AH1816" s="262" t="s">
        <v>122</v>
      </c>
      <c r="AI1816" s="263"/>
      <c r="AJ1816" s="264" t="s">
        <v>123</v>
      </c>
      <c r="AK1816" s="265"/>
      <c r="AL1816" s="20"/>
      <c r="AM1816" s="266" t="s">
        <v>124</v>
      </c>
      <c r="AN1816" s="267"/>
      <c r="AO1816" s="268" t="s">
        <v>125</v>
      </c>
      <c r="AP1816" s="269"/>
      <c r="AQ1816" s="21"/>
      <c r="AR1816" s="262" t="s">
        <v>126</v>
      </c>
      <c r="AS1816" s="263"/>
      <c r="AT1816" s="264" t="s">
        <v>2</v>
      </c>
      <c r="AU1816" s="265"/>
      <c r="AV1816" s="41"/>
      <c r="AW1816" s="262" t="s">
        <v>127</v>
      </c>
      <c r="AX1816" s="263"/>
      <c r="AY1816" s="264" t="s">
        <v>128</v>
      </c>
      <c r="AZ1816" s="265"/>
      <c r="BA1816" s="20"/>
      <c r="BB1816" s="262" t="s">
        <v>129</v>
      </c>
      <c r="BC1816" s="263"/>
      <c r="BD1816" s="264" t="s">
        <v>130</v>
      </c>
      <c r="BE1816" s="265"/>
      <c r="BF1816" s="41"/>
      <c r="BG1816" s="266" t="s">
        <v>131</v>
      </c>
      <c r="BH1816" s="267"/>
      <c r="BI1816" s="268" t="s">
        <v>132</v>
      </c>
      <c r="BJ1816" s="269"/>
      <c r="BK1816" s="41"/>
      <c r="BL1816" s="262" t="s">
        <v>133</v>
      </c>
      <c r="BM1816" s="263"/>
      <c r="BN1816" s="264" t="s">
        <v>134</v>
      </c>
      <c r="BO1816" s="265"/>
      <c r="BP1816" s="41"/>
      <c r="BQ1816" s="262" t="s">
        <v>135</v>
      </c>
      <c r="BR1816" s="263"/>
      <c r="BS1816" s="264" t="s">
        <v>136</v>
      </c>
      <c r="BT1816" s="265"/>
      <c r="BU1816" s="20"/>
      <c r="BV1816" s="262" t="s">
        <v>137</v>
      </c>
      <c r="BW1816" s="263"/>
      <c r="BX1816" s="264" t="s">
        <v>138</v>
      </c>
      <c r="BY1816" s="265"/>
      <c r="CA1816" s="27" t="s">
        <v>8</v>
      </c>
      <c r="CC1816" s="113" t="s">
        <v>74</v>
      </c>
      <c r="CD1816" s="13"/>
      <c r="CE1816" s="33"/>
      <c r="CF1816" s="33"/>
      <c r="CG1816" s="33"/>
      <c r="CH1816" s="33"/>
    </row>
    <row r="1817" spans="2:86" ht="18.600000000000001" customHeight="1" thickTop="1" thickBot="1">
      <c r="B1817" s="37">
        <v>5.2</v>
      </c>
      <c r="D1817" s="1">
        <v>1</v>
      </c>
      <c r="E1817" s="7">
        <v>0</v>
      </c>
      <c r="F1817" s="2">
        <v>0</v>
      </c>
      <c r="G1817" s="8">
        <v>0</v>
      </c>
      <c r="I1817" s="1">
        <v>1</v>
      </c>
      <c r="J1817" s="9">
        <v>0</v>
      </c>
      <c r="K1817" s="2">
        <v>0</v>
      </c>
      <c r="L1817" s="8">
        <f t="shared" ref="L1817:L1880" si="17375">IF(0=(1-$J$9*$K$9*$B1817^2),10^18,$B1817*$K$9/(1-$J$9*$K$9*$B1817^2))</f>
        <v>-1.1802018998201427</v>
      </c>
      <c r="N1817" s="1">
        <f t="shared" ref="N1817" si="17376">D1817*I1817+F1817*I1820-E1817*J1817-G1817*J1820</f>
        <v>1</v>
      </c>
      <c r="O1817" s="9">
        <f t="shared" ref="O1817" si="17377">(D1817*J1817+E1817*I1817+F1817*J1820+G1817*I1820)</f>
        <v>0</v>
      </c>
      <c r="P1817" s="2">
        <f t="shared" ref="P1817" si="17378">D1817*K1817+F1817*K1820-E1817*L1817-G1817*L1820</f>
        <v>0</v>
      </c>
      <c r="Q1817" s="8">
        <f t="shared" ref="Q1817" si="17379">(D1817*L1817+E1817*K1817+F1817*L1820+G1817*K1820)</f>
        <v>-1.1802018998201427</v>
      </c>
      <c r="S1817" s="1">
        <v>1</v>
      </c>
      <c r="T1817" s="7">
        <v>0</v>
      </c>
      <c r="U1817" s="2">
        <v>0</v>
      </c>
      <c r="V1817" s="8">
        <v>0</v>
      </c>
      <c r="X1817" s="1">
        <f t="shared" ref="X1817" si="17380">N1817*S1817+P1817*S1820-O1817*T1817-Q1817*T1820</f>
        <v>10.274923482230546</v>
      </c>
      <c r="Y1817" s="9">
        <f t="shared" ref="Y1817" si="17381">(N1817*T1817+O1817*S1817+P1817*T1820+Q1817*S1820)</f>
        <v>0</v>
      </c>
      <c r="Z1817" s="2">
        <f t="shared" ref="Z1817" si="17382">N1817*U1817+P1817*U1820-O1817*V1817-Q1817*V1820</f>
        <v>0</v>
      </c>
      <c r="AA1817" s="8">
        <f t="shared" ref="AA1817" si="17383">(N1817*V1817+O1817*U1817+P1817*V1820+Q1817*U1820)</f>
        <v>-1.1802018998201427</v>
      </c>
      <c r="AB1817" s="20"/>
      <c r="AC1817" s="1">
        <v>1</v>
      </c>
      <c r="AD1817" s="9">
        <v>0</v>
      </c>
      <c r="AE1817" s="2">
        <v>0</v>
      </c>
      <c r="AF1817" s="8">
        <f t="shared" ref="AF1817:AF1880" si="17384">IF(0=(1-$AE$9*$AD$9*$B1817^2),10^18,$B1817*$AE$9/(1-$AE$9*$AD$9*$B1817^2))</f>
        <v>-0.2003373022880274</v>
      </c>
      <c r="AH1817" s="1">
        <f t="shared" ref="AH1817" si="17385">X1817*AC1817+Z1817*AC1820-Y1817*AD1817-AA1817*AD1820</f>
        <v>10.274923482230546</v>
      </c>
      <c r="AI1817" s="9">
        <f t="shared" ref="AI1817" si="17386">(X1817*AD1817+Y1817*AC1817+Z1817*AD1820+AA1817*AC1820)</f>
        <v>0</v>
      </c>
      <c r="AJ1817" s="2">
        <f t="shared" ref="AJ1817" si="17387">X1817*AE1817+Z1817*AE1820-Y1817*AF1817-AA1817*AF1820</f>
        <v>0</v>
      </c>
      <c r="AK1817" s="8">
        <f t="shared" ref="AK1817" si="17388">(X1817*AF1817+Y1817*AE1817+Z1817*AF1820+AA1817*AE1820)</f>
        <v>-3.238652351466115</v>
      </c>
      <c r="AM1817" s="1">
        <v>1</v>
      </c>
      <c r="AN1817" s="7">
        <v>0</v>
      </c>
      <c r="AO1817" s="2">
        <v>0</v>
      </c>
      <c r="AP1817" s="8">
        <v>0</v>
      </c>
      <c r="AR1817" s="1">
        <f t="shared" ref="AR1817" si="17389">AH1817*AM1817+AJ1817*AM1820-AI1817*AN1817-AK1817*AN1820</f>
        <v>31.794343350688237</v>
      </c>
      <c r="AS1817" s="9">
        <f t="shared" ref="AS1817" si="17390">(AH1817*AN1817+AI1817*AM1817+AJ1817*AN1820+AK1817*AM1820)</f>
        <v>0</v>
      </c>
      <c r="AT1817" s="2">
        <f t="shared" ref="AT1817" si="17391">AH1817*AO1817+AJ1817*AO1820-AI1817*AP1817-AK1817*AP1820</f>
        <v>0</v>
      </c>
      <c r="AU1817" s="8">
        <f t="shared" ref="AU1817" si="17392">(AH1817*AP1817+AI1817*AO1817+AJ1817*AP1820+AK1817*AO1820)</f>
        <v>-3.238652351466115</v>
      </c>
      <c r="AV1817" s="20"/>
      <c r="AW1817" s="1">
        <v>1</v>
      </c>
      <c r="AX1817" s="9">
        <v>0</v>
      </c>
      <c r="AY1817" s="2">
        <v>0</v>
      </c>
      <c r="AZ1817" s="8">
        <f t="shared" ref="AZ1817:AZ1880" si="17393">IF(0=(1-$AX$9*$AY$9*$B1817^2),10^18,$B1817*$AY$9/(1-$AX$9*$AY$9*$B1817^2))</f>
        <v>-0.28876320282087459</v>
      </c>
      <c r="BB1817" s="1">
        <f t="shared" ref="BB1817" si="17394">AR1817*AW1817+AT1817*AW1820-AS1817*AX1817-AU1817*AX1820</f>
        <v>31.794343350688237</v>
      </c>
      <c r="BC1817" s="9">
        <f t="shared" ref="BC1817" si="17395">(AR1817*AX1817+AS1817*AW1817+AT1817*AX1820+AU1817*AW1820)</f>
        <v>0</v>
      </c>
      <c r="BD1817" s="2">
        <f t="shared" ref="BD1817" si="17396">AR1817*AY1817+AT1817*AY1820-AS1817*AZ1817-AU1817*AZ1820</f>
        <v>0</v>
      </c>
      <c r="BE1817" s="8">
        <f t="shared" ref="BE1817" si="17397">(AR1817*AZ1817+AS1817*AY1817+AT1817*AZ1820+AU1817*AY1820)</f>
        <v>-12.419688768997428</v>
      </c>
      <c r="BG1817" s="1">
        <v>1</v>
      </c>
      <c r="BH1817" s="7">
        <v>0</v>
      </c>
      <c r="BI1817" s="2">
        <v>0</v>
      </c>
      <c r="BJ1817" s="8">
        <v>0</v>
      </c>
      <c r="BK1817" s="20"/>
      <c r="BL1817" s="1">
        <f t="shared" ref="BL1817" si="17398">BB1817*BG1817+BD1817*BG1820-BC1817*BH1817-BE1817*BH1820</f>
        <v>85.785214367273852</v>
      </c>
      <c r="BM1817" s="9">
        <f t="shared" ref="BM1817" si="17399">(BB1817*BH1817+BC1817*BG1817+BD1817*BH1820+BE1817*BG1820)</f>
        <v>0</v>
      </c>
      <c r="BN1817" s="2">
        <f t="shared" ref="BN1817" si="17400">BB1817*BI1817+BD1817*BI1820-BC1817*BJ1817-BE1817*BJ1820</f>
        <v>0</v>
      </c>
      <c r="BO1817" s="8">
        <f t="shared" ref="BO1817" si="17401">(BB1817*BJ1817+BC1817*BI1817+BD1817*BJ1820+BE1817*BI1820)</f>
        <v>-12.419688768997428</v>
      </c>
      <c r="BP1817" s="20"/>
      <c r="BQ1817" s="16">
        <v>1</v>
      </c>
      <c r="BR1817" s="23">
        <v>0</v>
      </c>
      <c r="BS1817" s="14">
        <v>0</v>
      </c>
      <c r="BT1817" s="22">
        <v>0</v>
      </c>
      <c r="BV1817" s="1">
        <f t="shared" ref="BV1817" si="17402">BL1817*BQ1817+BN1817*BQ1820-BM1817*BR1817-BO1817*BR1820</f>
        <v>85.785214367273852</v>
      </c>
      <c r="BW1817" s="9">
        <f t="shared" ref="BW1817" si="17403">(BL1817*BR1817+BM1817*BQ1817+BN1817*BR1820+BO1817*BQ1820)</f>
        <v>-12.419688768997428</v>
      </c>
      <c r="BX1817" s="2">
        <f t="shared" ref="BX1817" si="17404">BL1817*BS1817+BN1817*BS1820-BM1817*BT1817-BO1817*BT1820</f>
        <v>0</v>
      </c>
      <c r="BY1817" s="8">
        <f t="shared" ref="BY1817" si="17405">(BL1817*BT1817+BM1817*BS1817+BN1817*BT1820+BO1817*BS1820)</f>
        <v>-12.419688768997428</v>
      </c>
      <c r="CA1817" s="28">
        <f t="shared" ref="CA1817" si="17406">20*LOG(((1+$BR$9)/$BR$9)/((BV1817+BV1820)^2+(BW1817+BW1820)^2)^0.5)</f>
        <v>-49.612610055669528</v>
      </c>
      <c r="CC1817" s="114">
        <f t="shared" ref="CC1817" si="17407">((BV1817^2+BW1817^2)^0.5)/((BV1820^2+BW1820^2)^0.5)</f>
        <v>0.144798245645266</v>
      </c>
      <c r="CD1817" s="13"/>
      <c r="CE1817" s="33"/>
      <c r="CF1817" s="33"/>
      <c r="CG1817" s="33"/>
      <c r="CH1817" s="33"/>
    </row>
    <row r="1818" spans="2:86" ht="18.600000000000001" customHeight="1" thickBot="1">
      <c r="D1818" s="3"/>
      <c r="G1818" s="4"/>
      <c r="I1818" s="3"/>
      <c r="L1818" s="4"/>
      <c r="N1818" s="3"/>
      <c r="Q1818" s="4"/>
      <c r="S1818" s="3"/>
      <c r="V1818" s="4"/>
      <c r="X1818" s="3"/>
      <c r="AA1818" s="4"/>
      <c r="AC1818" s="3"/>
      <c r="AF1818" s="4"/>
      <c r="AH1818" s="3"/>
      <c r="AK1818" s="4"/>
      <c r="AM1818" s="3"/>
      <c r="AP1818" s="4"/>
      <c r="AR1818" s="3"/>
      <c r="AU1818" s="4"/>
      <c r="AW1818" s="3"/>
      <c r="AZ1818" s="4"/>
      <c r="BB1818" s="3"/>
      <c r="BE1818" s="4"/>
      <c r="BG1818" s="3"/>
      <c r="BJ1818" s="4"/>
      <c r="BL1818" s="3"/>
      <c r="BO1818" s="4"/>
      <c r="BQ1818" s="16"/>
      <c r="BR1818" s="14"/>
      <c r="BS1818" s="14"/>
      <c r="BT1818" s="17"/>
      <c r="BV1818" s="3"/>
      <c r="BY1818" s="4"/>
      <c r="CC1818" s="115"/>
      <c r="CD1818" s="13"/>
      <c r="CE1818" s="33"/>
      <c r="CF1818" s="33"/>
      <c r="CG1818" s="33"/>
      <c r="CH1818" s="33"/>
    </row>
    <row r="1819" spans="2:86" ht="18.600000000000001" customHeight="1" thickBot="1">
      <c r="D1819" s="271" t="s">
        <v>141</v>
      </c>
      <c r="E1819" s="272"/>
      <c r="F1819" s="273" t="s">
        <v>142</v>
      </c>
      <c r="G1819" s="274"/>
      <c r="H1819" s="237"/>
      <c r="I1819" s="271" t="s">
        <v>143</v>
      </c>
      <c r="J1819" s="272"/>
      <c r="K1819" s="273" t="s">
        <v>144</v>
      </c>
      <c r="L1819" s="274"/>
      <c r="N1819" s="262" t="s">
        <v>145</v>
      </c>
      <c r="O1819" s="263"/>
      <c r="P1819" s="264" t="s">
        <v>146</v>
      </c>
      <c r="Q1819" s="265"/>
      <c r="S1819" s="271" t="s">
        <v>147</v>
      </c>
      <c r="T1819" s="272"/>
      <c r="U1819" s="273" t="s">
        <v>148</v>
      </c>
      <c r="V1819" s="274"/>
      <c r="W1819" s="20"/>
      <c r="X1819" s="262" t="s">
        <v>149</v>
      </c>
      <c r="Y1819" s="263"/>
      <c r="Z1819" s="264" t="s">
        <v>150</v>
      </c>
      <c r="AA1819" s="265"/>
      <c r="AB1819" s="20"/>
      <c r="AC1819" s="271" t="s">
        <v>151</v>
      </c>
      <c r="AD1819" s="272"/>
      <c r="AE1819" s="273" t="s">
        <v>152</v>
      </c>
      <c r="AF1819" s="274"/>
      <c r="AG1819" s="20"/>
      <c r="AH1819" s="262" t="s">
        <v>153</v>
      </c>
      <c r="AI1819" s="263"/>
      <c r="AJ1819" s="264" t="s">
        <v>154</v>
      </c>
      <c r="AK1819" s="265"/>
      <c r="AL1819" s="20"/>
      <c r="AM1819" s="271" t="s">
        <v>155</v>
      </c>
      <c r="AN1819" s="272"/>
      <c r="AO1819" s="273" t="s">
        <v>156</v>
      </c>
      <c r="AP1819" s="274"/>
      <c r="AR1819" s="262" t="s">
        <v>157</v>
      </c>
      <c r="AS1819" s="263"/>
      <c r="AT1819" s="264" t="s">
        <v>158</v>
      </c>
      <c r="AU1819" s="265"/>
      <c r="AV1819" s="41"/>
      <c r="AW1819" s="271" t="s">
        <v>159</v>
      </c>
      <c r="AX1819" s="272"/>
      <c r="AY1819" s="273" t="s">
        <v>160</v>
      </c>
      <c r="AZ1819" s="274"/>
      <c r="BA1819" s="20"/>
      <c r="BB1819" s="262" t="s">
        <v>161</v>
      </c>
      <c r="BC1819" s="263"/>
      <c r="BD1819" s="264" t="s">
        <v>162</v>
      </c>
      <c r="BE1819" s="265"/>
      <c r="BF1819" s="41"/>
      <c r="BG1819" s="271" t="s">
        <v>163</v>
      </c>
      <c r="BH1819" s="272"/>
      <c r="BI1819" s="273" t="s">
        <v>164</v>
      </c>
      <c r="BJ1819" s="274"/>
      <c r="BK1819" s="41"/>
      <c r="BL1819" s="262" t="s">
        <v>165</v>
      </c>
      <c r="BM1819" s="263"/>
      <c r="BN1819" s="264" t="s">
        <v>166</v>
      </c>
      <c r="BO1819" s="265"/>
      <c r="BP1819" s="41"/>
      <c r="BQ1819" s="271" t="s">
        <v>167</v>
      </c>
      <c r="BR1819" s="272"/>
      <c r="BS1819" s="273" t="s">
        <v>168</v>
      </c>
      <c r="BT1819" s="274"/>
      <c r="BU1819" s="20"/>
      <c r="BV1819" s="262" t="s">
        <v>169</v>
      </c>
      <c r="BW1819" s="263"/>
      <c r="BX1819" s="264" t="s">
        <v>170</v>
      </c>
      <c r="BY1819" s="265"/>
      <c r="CA1819" s="55" t="s">
        <v>35</v>
      </c>
      <c r="CC1819" s="116" t="s">
        <v>75</v>
      </c>
      <c r="CD1819" s="13"/>
      <c r="CE1819" s="33"/>
      <c r="CF1819" s="33"/>
      <c r="CG1819" s="33"/>
      <c r="CH1819" s="33"/>
    </row>
    <row r="1820" spans="2:86" ht="18.600000000000001" customHeight="1" thickTop="1" thickBot="1">
      <c r="D1820" s="1">
        <v>0</v>
      </c>
      <c r="E1820" s="9">
        <f t="shared" ref="E1820" si="17408">$E$9*$B1817</f>
        <v>6.1193600000000004</v>
      </c>
      <c r="F1820" s="2">
        <v>1</v>
      </c>
      <c r="G1820" s="8">
        <v>0</v>
      </c>
      <c r="I1820" s="1">
        <v>0</v>
      </c>
      <c r="J1820" s="9">
        <v>0</v>
      </c>
      <c r="K1820" s="2">
        <v>1</v>
      </c>
      <c r="L1820" s="8">
        <v>0</v>
      </c>
      <c r="N1820" s="1">
        <f t="shared" ref="N1820" si="17409">D1820*I1817+F1820*I1820-E1820*J1817-G1820*J1820</f>
        <v>0</v>
      </c>
      <c r="O1820" s="9">
        <f t="shared" ref="O1820" si="17410">(D1820*J1817+E1820*I1817+F1820*J1820+G1820*I1820)</f>
        <v>6.1193600000000004</v>
      </c>
      <c r="P1820" s="2">
        <f t="shared" ref="P1820" si="17411">D1820*K1817+F1820*K1820-E1820*L1817-G1820*L1820</f>
        <v>8.2220802976833891</v>
      </c>
      <c r="Q1820" s="8">
        <f t="shared" ref="Q1820" si="17412">(D1820*L1817+E1820*K1817+F1820*L1820+G1820*K1820)</f>
        <v>0</v>
      </c>
      <c r="S1820" s="1">
        <v>0</v>
      </c>
      <c r="T1820" s="9">
        <f t="shared" ref="T1820" si="17413">$T$9*$B1817</f>
        <v>7.8587600000000011</v>
      </c>
      <c r="U1820" s="2">
        <v>1</v>
      </c>
      <c r="V1820" s="8">
        <v>0</v>
      </c>
      <c r="X1820" s="1">
        <f t="shared" ref="X1820" si="17414">N1820*S1817+P1820*S1820-O1820*T1817-Q1820*T1820</f>
        <v>0</v>
      </c>
      <c r="Y1820" s="9">
        <f t="shared" ref="Y1820" si="17415">(N1820*T1817+O1820*S1817+P1820*T1820+Q1820*S1820)</f>
        <v>70.734715760222315</v>
      </c>
      <c r="Z1820" s="2">
        <f t="shared" ref="Z1820" si="17416">N1820*U1817+P1820*U1820-O1820*V1817-Q1820*V1820</f>
        <v>8.2220802976833891</v>
      </c>
      <c r="AA1820" s="8">
        <f t="shared" ref="AA1820" si="17417">(N1820*V1817+O1820*U1817+P1820*V1820+Q1820*U1820)</f>
        <v>0</v>
      </c>
      <c r="AB1820" s="20"/>
      <c r="AC1820" s="1">
        <v>0</v>
      </c>
      <c r="AD1820" s="9">
        <v>0</v>
      </c>
      <c r="AE1820" s="2">
        <v>1</v>
      </c>
      <c r="AF1820" s="8">
        <v>0</v>
      </c>
      <c r="AH1820" s="1">
        <f t="shared" ref="AH1820" si="17418">X1820*AC1817+Z1820*AC1820-Y1820*AD1817-AA1820*AD1820</f>
        <v>0</v>
      </c>
      <c r="AI1820" s="9">
        <f t="shared" ref="AI1820" si="17419">(X1820*AD1817+Y1820*AC1817+Z1820*AD1820+AA1820*AC1820)</f>
        <v>70.734715760222315</v>
      </c>
      <c r="AJ1820" s="2">
        <f t="shared" ref="AJ1820" si="17420">X1820*AE1817+Z1820*AE1820-Y1820*AF1817-AA1820*AF1820</f>
        <v>22.392882431196742</v>
      </c>
      <c r="AK1820" s="8">
        <f t="shared" ref="AK1820" si="17421">(X1820*AF1817+Y1820*AE1817+Z1820*AF1820+AA1820*AE1820)</f>
        <v>0</v>
      </c>
      <c r="AM1820" s="1">
        <v>0</v>
      </c>
      <c r="AN1820" s="9">
        <f t="shared" ref="AN1820" si="17422">$AN$9*$B1817</f>
        <v>6.6445600000000002</v>
      </c>
      <c r="AO1820" s="2">
        <v>1</v>
      </c>
      <c r="AP1820" s="8">
        <v>0</v>
      </c>
      <c r="AR1820" s="1">
        <f t="shared" ref="AR1820" si="17423">AH1820*AM1817+AJ1820*AM1820-AI1820*AN1817-AK1820*AN1820</f>
        <v>0</v>
      </c>
      <c r="AS1820" s="9">
        <f t="shared" ref="AS1820" si="17424">(AH1820*AN1817+AI1820*AM1817+AJ1820*AN1820+AK1820*AM1820)</f>
        <v>219.52556664725495</v>
      </c>
      <c r="AT1820" s="2">
        <f t="shared" ref="AT1820" si="17425">AH1820*AO1817+AJ1820*AO1820-AI1820*AP1817-AK1820*AP1820</f>
        <v>22.392882431196742</v>
      </c>
      <c r="AU1820" s="8">
        <f t="shared" ref="AU1820" si="17426">(AH1820*AP1817+AI1820*AO1817+AJ1820*AP1820+AK1820*AO1820)</f>
        <v>0</v>
      </c>
      <c r="AV1820" s="20"/>
      <c r="AW1820" s="1">
        <v>0</v>
      </c>
      <c r="AX1820" s="9">
        <v>0</v>
      </c>
      <c r="AY1820" s="2">
        <v>1</v>
      </c>
      <c r="AZ1820" s="8">
        <v>0</v>
      </c>
      <c r="BB1820" s="1">
        <f t="shared" ref="BB1820" si="17427">AR1820*AW1817+AT1820*AW1820-AS1820*AX1817-AU1820*AX1820</f>
        <v>0</v>
      </c>
      <c r="BC1820" s="9">
        <f t="shared" ref="BC1820" si="17428">(AR1820*AX1817+AS1820*AW1817+AT1820*AX1820+AU1820*AW1820)</f>
        <v>219.52556664725495</v>
      </c>
      <c r="BD1820" s="2">
        <f t="shared" ref="BD1820" si="17429">AR1820*AY1817+AT1820*AY1820-AS1820*AZ1817-AU1820*AZ1820</f>
        <v>85.783788157325446</v>
      </c>
      <c r="BE1820" s="8">
        <f t="shared" ref="BE1820" si="17430">(AR1820*AZ1817+AS1820*AY1817+AT1820*AZ1820+AU1820*AY1820)</f>
        <v>0</v>
      </c>
      <c r="BG1820" s="1">
        <v>0</v>
      </c>
      <c r="BH1820" s="9">
        <f t="shared" ref="BH1820" si="17431">$BH$9*$B1817</f>
        <v>4.3472</v>
      </c>
      <c r="BI1820" s="2">
        <v>1</v>
      </c>
      <c r="BJ1820" s="8">
        <v>0</v>
      </c>
      <c r="BK1820" s="20"/>
      <c r="BL1820" s="1">
        <f t="shared" ref="BL1820" si="17432">BB1820*BG1817+BD1820*BG1820-BC1820*BH1817-BE1820*BH1820</f>
        <v>0</v>
      </c>
      <c r="BM1820" s="9">
        <f t="shared" ref="BM1820" si="17433">(BB1820*BH1817+BC1820*BG1817+BD1820*BH1820+BE1820*BG1820)</f>
        <v>592.44485052478012</v>
      </c>
      <c r="BN1820" s="2">
        <f t="shared" ref="BN1820" si="17434">BB1820*BI1817+BD1820*BI1820-BC1820*BJ1817-BE1820*BJ1820</f>
        <v>85.783788157325446</v>
      </c>
      <c r="BO1820" s="8">
        <f t="shared" ref="BO1820" si="17435">(BB1820*BJ1817+BC1820*BI1817+BD1820*BJ1820+BE1820*BI1820)</f>
        <v>0</v>
      </c>
      <c r="BP1820" s="20"/>
      <c r="BQ1820" s="18">
        <f t="shared" ref="BQ1820:BQ1883" si="17436">1/$BR$9</f>
        <v>1</v>
      </c>
      <c r="BR1820" s="25">
        <v>0</v>
      </c>
      <c r="BS1820" s="19">
        <v>1</v>
      </c>
      <c r="BT1820" s="24">
        <v>0</v>
      </c>
      <c r="BV1820" s="1">
        <f t="shared" ref="BV1820" si="17437">BL1820*BQ1817+BN1820*BQ1820-BM1820*BR1817-BO1820*BR1820</f>
        <v>85.783788157325446</v>
      </c>
      <c r="BW1820" s="9">
        <f t="shared" ref="BW1820" si="17438">(BL1820*BR1817+BM1820*BQ1817+BN1820*BR1820+BO1820*BQ1820)</f>
        <v>592.44485052478012</v>
      </c>
      <c r="BX1820" s="2">
        <f t="shared" ref="BX1820" si="17439">BL1820*BS1817+BN1820*BS1820-BM1820*BT1817-BO1820*BT1820</f>
        <v>85.783788157325446</v>
      </c>
      <c r="BY1820" s="8">
        <f t="shared" ref="BY1820" si="17440">(BL1820*BT1817+BM1820*BS1817+BN1820*BT1820+BO1820*BS1820)</f>
        <v>0</v>
      </c>
      <c r="CA1820" s="56">
        <f t="shared" ref="CA1820" si="17441">(180/PI())*ATAN(-1*(BW1817+BW1820)/(BV1817+BV1820))</f>
        <v>-73.52200456255666</v>
      </c>
      <c r="CC1820" s="117">
        <f t="shared" ref="CC1820" si="17442">20*LOG(((1-(10^(CA1817/20)^2)*(1-((1-CC1817)/(1+CC1817))^2))^0.5))</f>
        <v>-2.0984070461530227E-5</v>
      </c>
      <c r="CD1820" s="13"/>
      <c r="CE1820" s="33"/>
      <c r="CF1820" s="33"/>
      <c r="CG1820" s="33"/>
      <c r="CH1820" s="33"/>
    </row>
    <row r="1821" spans="2:86" ht="18.600000000000001" customHeight="1"/>
    <row r="1822" spans="2:86" ht="18.600000000000001" customHeight="1" thickBot="1">
      <c r="E1822" s="6" t="s">
        <v>3</v>
      </c>
      <c r="J1822" s="6" t="s">
        <v>5</v>
      </c>
      <c r="O1822" s="6" t="s">
        <v>10</v>
      </c>
      <c r="T1822" s="6" t="s">
        <v>6</v>
      </c>
      <c r="Y1822" s="6" t="s">
        <v>11</v>
      </c>
      <c r="AD1822" s="6" t="s">
        <v>12</v>
      </c>
      <c r="AI1822" s="6" t="s">
        <v>13</v>
      </c>
      <c r="AN1822" s="6" t="s">
        <v>14</v>
      </c>
      <c r="AS1822" s="6" t="s">
        <v>15</v>
      </c>
      <c r="AX1822" s="6" t="s">
        <v>19</v>
      </c>
      <c r="BC1822" s="6" t="s">
        <v>17</v>
      </c>
      <c r="BH1822" s="6" t="s">
        <v>20</v>
      </c>
      <c r="BM1822" s="6" t="s">
        <v>18</v>
      </c>
      <c r="BQ1822" s="26" t="s">
        <v>16</v>
      </c>
      <c r="BR1822" s="26"/>
      <c r="BS1822" s="21"/>
      <c r="BT1822" s="21"/>
      <c r="BU1822" s="21"/>
      <c r="BV1822" s="21"/>
      <c r="BW1822" s="26" t="s">
        <v>21</v>
      </c>
      <c r="BX1822" s="21"/>
      <c r="BY1822" s="21"/>
    </row>
    <row r="1823" spans="2:86" ht="18.600000000000001" customHeight="1" thickBot="1">
      <c r="B1823" s="11"/>
      <c r="D1823" s="266" t="s">
        <v>113</v>
      </c>
      <c r="E1823" s="267"/>
      <c r="F1823" s="268" t="s">
        <v>114</v>
      </c>
      <c r="G1823" s="269"/>
      <c r="H1823" s="237"/>
      <c r="I1823" s="262" t="s">
        <v>0</v>
      </c>
      <c r="J1823" s="263"/>
      <c r="K1823" s="264" t="s">
        <v>1</v>
      </c>
      <c r="L1823" s="265"/>
      <c r="M1823" s="21"/>
      <c r="N1823" s="262" t="s">
        <v>115</v>
      </c>
      <c r="O1823" s="263"/>
      <c r="P1823" s="264" t="s">
        <v>116</v>
      </c>
      <c r="Q1823" s="265"/>
      <c r="R1823" s="21"/>
      <c r="S1823" s="266" t="s">
        <v>117</v>
      </c>
      <c r="T1823" s="267"/>
      <c r="U1823" s="268" t="s">
        <v>118</v>
      </c>
      <c r="V1823" s="269"/>
      <c r="W1823" s="20"/>
      <c r="X1823" s="262" t="s">
        <v>119</v>
      </c>
      <c r="Y1823" s="263"/>
      <c r="Z1823" s="264" t="s">
        <v>120</v>
      </c>
      <c r="AA1823" s="265"/>
      <c r="AB1823" s="20"/>
      <c r="AC1823" s="262" t="s">
        <v>121</v>
      </c>
      <c r="AD1823" s="263"/>
      <c r="AE1823" s="264" t="s">
        <v>7</v>
      </c>
      <c r="AF1823" s="265"/>
      <c r="AG1823" s="20"/>
      <c r="AH1823" s="262" t="s">
        <v>122</v>
      </c>
      <c r="AI1823" s="263"/>
      <c r="AJ1823" s="264" t="s">
        <v>123</v>
      </c>
      <c r="AK1823" s="265"/>
      <c r="AL1823" s="20"/>
      <c r="AM1823" s="266" t="s">
        <v>124</v>
      </c>
      <c r="AN1823" s="267"/>
      <c r="AO1823" s="268" t="s">
        <v>125</v>
      </c>
      <c r="AP1823" s="269"/>
      <c r="AQ1823" s="21"/>
      <c r="AR1823" s="262" t="s">
        <v>126</v>
      </c>
      <c r="AS1823" s="263"/>
      <c r="AT1823" s="264" t="s">
        <v>2</v>
      </c>
      <c r="AU1823" s="265"/>
      <c r="AV1823" s="41"/>
      <c r="AW1823" s="262" t="s">
        <v>127</v>
      </c>
      <c r="AX1823" s="263"/>
      <c r="AY1823" s="264" t="s">
        <v>128</v>
      </c>
      <c r="AZ1823" s="265"/>
      <c r="BA1823" s="20"/>
      <c r="BB1823" s="262" t="s">
        <v>129</v>
      </c>
      <c r="BC1823" s="263"/>
      <c r="BD1823" s="264" t="s">
        <v>130</v>
      </c>
      <c r="BE1823" s="265"/>
      <c r="BF1823" s="41"/>
      <c r="BG1823" s="266" t="s">
        <v>131</v>
      </c>
      <c r="BH1823" s="267"/>
      <c r="BI1823" s="268" t="s">
        <v>132</v>
      </c>
      <c r="BJ1823" s="269"/>
      <c r="BK1823" s="41"/>
      <c r="BL1823" s="262" t="s">
        <v>133</v>
      </c>
      <c r="BM1823" s="263"/>
      <c r="BN1823" s="264" t="s">
        <v>134</v>
      </c>
      <c r="BO1823" s="265"/>
      <c r="BP1823" s="41"/>
      <c r="BQ1823" s="262" t="s">
        <v>135</v>
      </c>
      <c r="BR1823" s="263"/>
      <c r="BS1823" s="264" t="s">
        <v>136</v>
      </c>
      <c r="BT1823" s="265"/>
      <c r="BU1823" s="20"/>
      <c r="BV1823" s="262" t="s">
        <v>137</v>
      </c>
      <c r="BW1823" s="263"/>
      <c r="BX1823" s="264" t="s">
        <v>138</v>
      </c>
      <c r="BY1823" s="265"/>
      <c r="CA1823" s="27" t="s">
        <v>8</v>
      </c>
      <c r="CC1823" s="113" t="s">
        <v>74</v>
      </c>
      <c r="CD1823" s="13"/>
      <c r="CE1823" s="33"/>
      <c r="CF1823" s="33"/>
      <c r="CG1823" s="33"/>
      <c r="CH1823" s="33"/>
    </row>
    <row r="1824" spans="2:86" ht="18.600000000000001" customHeight="1" thickTop="1" thickBot="1">
      <c r="B1824" s="37">
        <v>5.22</v>
      </c>
      <c r="D1824" s="1">
        <v>1</v>
      </c>
      <c r="E1824" s="7">
        <v>0</v>
      </c>
      <c r="F1824" s="2">
        <v>0</v>
      </c>
      <c r="G1824" s="8">
        <v>0</v>
      </c>
      <c r="I1824" s="1">
        <v>1</v>
      </c>
      <c r="J1824" s="9">
        <v>0</v>
      </c>
      <c r="K1824" s="2">
        <v>0</v>
      </c>
      <c r="L1824" s="8">
        <f t="shared" ref="L1824:L1887" si="17443">IF(0=(1-$J$9*$K$9*$B1824^2),10^18,$B1824*$K$9/(1-$J$9*$K$9*$B1824^2))</f>
        <v>-1.1739743269069949</v>
      </c>
      <c r="N1824" s="1">
        <f t="shared" ref="N1824" si="17444">D1824*I1824+F1824*I1827-E1824*J1824-G1824*J1827</f>
        <v>1</v>
      </c>
      <c r="O1824" s="9">
        <f t="shared" ref="O1824" si="17445">(D1824*J1824+E1824*I1824+F1824*J1827+G1824*I1827)</f>
        <v>0</v>
      </c>
      <c r="P1824" s="2">
        <f t="shared" ref="P1824" si="17446">D1824*K1824+F1824*K1827-E1824*L1824-G1824*L1827</f>
        <v>0</v>
      </c>
      <c r="Q1824" s="8">
        <f t="shared" ref="Q1824" si="17447">(D1824*L1824+E1824*K1824+F1824*L1827+G1824*K1827)</f>
        <v>-1.1739743269069949</v>
      </c>
      <c r="S1824" s="1">
        <v>1</v>
      </c>
      <c r="T1824" s="7">
        <v>0</v>
      </c>
      <c r="U1824" s="2">
        <v>0</v>
      </c>
      <c r="V1824" s="8">
        <v>0</v>
      </c>
      <c r="X1824" s="1">
        <f t="shared" ref="X1824" si="17448">N1824*S1824+P1824*S1827-O1824*T1824-Q1824*T1827</f>
        <v>10.261467029328706</v>
      </c>
      <c r="Y1824" s="9">
        <f t="shared" ref="Y1824" si="17449">(N1824*T1824+O1824*S1824+P1824*T1827+Q1824*S1827)</f>
        <v>0</v>
      </c>
      <c r="Z1824" s="2">
        <f t="shared" ref="Z1824" si="17450">N1824*U1824+P1824*U1827-O1824*V1824-Q1824*V1827</f>
        <v>0</v>
      </c>
      <c r="AA1824" s="8">
        <f t="shared" ref="AA1824" si="17451">(N1824*V1824+O1824*U1824+P1824*V1827+Q1824*U1827)</f>
        <v>-1.1739743269069949</v>
      </c>
      <c r="AB1824" s="20"/>
      <c r="AC1824" s="1">
        <v>1</v>
      </c>
      <c r="AD1824" s="9">
        <v>0</v>
      </c>
      <c r="AE1824" s="2">
        <v>0</v>
      </c>
      <c r="AF1824" s="8">
        <f t="shared" ref="AF1824:AF1887" si="17452">IF(0=(1-$AE$9*$AD$9*$B1824^2),10^18,$B1824*$AE$9/(1-$AE$9*$AD$9*$B1824^2))</f>
        <v>-0.19948853790788759</v>
      </c>
      <c r="AH1824" s="1">
        <f t="shared" ref="AH1824" si="17453">X1824*AC1824+Z1824*AC1827-Y1824*AD1824-AA1824*AD1827</f>
        <v>10.261467029328706</v>
      </c>
      <c r="AI1824" s="9">
        <f t="shared" ref="AI1824" si="17454">(X1824*AD1824+Y1824*AC1824+Z1824*AD1827+AA1824*AC1827)</f>
        <v>0</v>
      </c>
      <c r="AJ1824" s="2">
        <f t="shared" ref="AJ1824" si="17455">X1824*AE1824+Z1824*AE1827-Y1824*AF1824-AA1824*AF1827</f>
        <v>0</v>
      </c>
      <c r="AK1824" s="8">
        <f t="shared" ref="AK1824" si="17456">(X1824*AF1824+Y1824*AE1824+Z1824*AF1827+AA1824*AE1827)</f>
        <v>-3.221019381377773</v>
      </c>
      <c r="AM1824" s="1">
        <v>1</v>
      </c>
      <c r="AN1824" s="7">
        <v>0</v>
      </c>
      <c r="AO1824" s="2">
        <v>0</v>
      </c>
      <c r="AP1824" s="8">
        <v>0</v>
      </c>
      <c r="AR1824" s="1">
        <f t="shared" ref="AR1824" si="17457">AH1824*AM1824+AJ1824*AM1827-AI1824*AN1824-AK1824*AN1827</f>
        <v>31.746039941366693</v>
      </c>
      <c r="AS1824" s="9">
        <f t="shared" ref="AS1824" si="17458">(AH1824*AN1824+AI1824*AM1824+AJ1824*AN1827+AK1824*AM1827)</f>
        <v>0</v>
      </c>
      <c r="AT1824" s="2">
        <f t="shared" ref="AT1824" si="17459">AH1824*AO1824+AJ1824*AO1827-AI1824*AP1824-AK1824*AP1827</f>
        <v>0</v>
      </c>
      <c r="AU1824" s="8">
        <f t="shared" ref="AU1824" si="17460">(AH1824*AP1824+AI1824*AO1824+AJ1824*AP1827+AK1824*AO1827)</f>
        <v>-3.221019381377773</v>
      </c>
      <c r="AV1824" s="20"/>
      <c r="AW1824" s="1">
        <v>1</v>
      </c>
      <c r="AX1824" s="9">
        <v>0</v>
      </c>
      <c r="AY1824" s="2">
        <v>0</v>
      </c>
      <c r="AZ1824" s="8">
        <f t="shared" ref="AZ1824:AZ1887" si="17461">IF(0=(1-$AX$9*$AY$9*$B1824^2),10^18,$B1824*$AY$9/(1-$AX$9*$AY$9*$B1824^2))</f>
        <v>-0.28750452053968828</v>
      </c>
      <c r="BB1824" s="1">
        <f t="shared" ref="BB1824" si="17462">AR1824*AW1824+AT1824*AW1827-AS1824*AX1824-AU1824*AX1827</f>
        <v>31.746039941366693</v>
      </c>
      <c r="BC1824" s="9">
        <f t="shared" ref="BC1824" si="17463">(AR1824*AX1824+AS1824*AW1824+AT1824*AX1827+AU1824*AW1827)</f>
        <v>0</v>
      </c>
      <c r="BD1824" s="2">
        <f t="shared" ref="BD1824" si="17464">AR1824*AY1824+AT1824*AY1827-AS1824*AZ1824-AU1824*AZ1827</f>
        <v>0</v>
      </c>
      <c r="BE1824" s="8">
        <f t="shared" ref="BE1824" si="17465">(AR1824*AZ1824+AS1824*AY1824+AT1824*AZ1827+AU1824*AY1827)</f>
        <v>-12.348149373754197</v>
      </c>
      <c r="BG1824" s="1">
        <v>1</v>
      </c>
      <c r="BH1824" s="7">
        <v>0</v>
      </c>
      <c r="BI1824" s="2">
        <v>0</v>
      </c>
      <c r="BJ1824" s="8">
        <v>0</v>
      </c>
      <c r="BK1824" s="20"/>
      <c r="BL1824" s="1">
        <f t="shared" ref="BL1824" si="17466">BB1824*BG1824+BD1824*BG1827-BC1824*BH1824-BE1824*BH1827</f>
        <v>85.632375956480104</v>
      </c>
      <c r="BM1824" s="9">
        <f t="shared" ref="BM1824" si="17467">(BB1824*BH1824+BC1824*BG1824+BD1824*BH1827+BE1824*BG1827)</f>
        <v>0</v>
      </c>
      <c r="BN1824" s="2">
        <f t="shared" ref="BN1824" si="17468">BB1824*BI1824+BD1824*BI1827-BC1824*BJ1824-BE1824*BJ1827</f>
        <v>0</v>
      </c>
      <c r="BO1824" s="8">
        <f t="shared" ref="BO1824" si="17469">(BB1824*BJ1824+BC1824*BI1824+BD1824*BJ1827+BE1824*BI1827)</f>
        <v>-12.348149373754197</v>
      </c>
      <c r="BP1824" s="20"/>
      <c r="BQ1824" s="16">
        <v>1</v>
      </c>
      <c r="BR1824" s="23">
        <v>0</v>
      </c>
      <c r="BS1824" s="14">
        <v>0</v>
      </c>
      <c r="BT1824" s="22">
        <v>0</v>
      </c>
      <c r="BV1824" s="1">
        <f t="shared" ref="BV1824" si="17470">BL1824*BQ1824+BN1824*BQ1827-BM1824*BR1824-BO1824*BR1827</f>
        <v>85.632375956480104</v>
      </c>
      <c r="BW1824" s="9">
        <f t="shared" ref="BW1824" si="17471">(BL1824*BR1824+BM1824*BQ1824+BN1824*BR1827+BO1824*BQ1827)</f>
        <v>-12.348149373754197</v>
      </c>
      <c r="BX1824" s="2">
        <f t="shared" ref="BX1824" si="17472">BL1824*BS1824+BN1824*BS1827-BM1824*BT1824-BO1824*BT1827</f>
        <v>0</v>
      </c>
      <c r="BY1824" s="8">
        <f t="shared" ref="BY1824" si="17473">(BL1824*BT1824+BM1824*BS1824+BN1824*BT1827+BO1824*BS1827)</f>
        <v>-12.348149373754197</v>
      </c>
      <c r="CA1824" s="28">
        <f t="shared" ref="CA1824" si="17474">20*LOG(((1+$BR$9)/$BR$9)/((BV1824+BV1827)^2+(BW1824+BW1827)^2)^0.5)</f>
        <v>-49.630385780487558</v>
      </c>
      <c r="CC1824" s="114">
        <f t="shared" ref="CC1824" si="17475">((BV1824^2+BW1824^2)^0.5)/((BV1827^2+BW1827^2)^0.5)</f>
        <v>0.14422120506629743</v>
      </c>
      <c r="CD1824" s="13"/>
      <c r="CE1824" s="33"/>
      <c r="CF1824" s="33"/>
      <c r="CG1824" s="33"/>
      <c r="CH1824" s="33"/>
    </row>
    <row r="1825" spans="2:86" ht="18.600000000000001" customHeight="1" thickBot="1">
      <c r="D1825" s="3"/>
      <c r="G1825" s="4"/>
      <c r="I1825" s="3"/>
      <c r="L1825" s="4"/>
      <c r="N1825" s="3"/>
      <c r="Q1825" s="4"/>
      <c r="S1825" s="3"/>
      <c r="V1825" s="4"/>
      <c r="X1825" s="3"/>
      <c r="AA1825" s="4"/>
      <c r="AC1825" s="3"/>
      <c r="AF1825" s="4"/>
      <c r="AH1825" s="3"/>
      <c r="AK1825" s="4"/>
      <c r="AM1825" s="3"/>
      <c r="AP1825" s="4"/>
      <c r="AR1825" s="3"/>
      <c r="AU1825" s="4"/>
      <c r="AW1825" s="3"/>
      <c r="AZ1825" s="4"/>
      <c r="BB1825" s="3"/>
      <c r="BE1825" s="4"/>
      <c r="BG1825" s="3"/>
      <c r="BJ1825" s="4"/>
      <c r="BL1825" s="3"/>
      <c r="BO1825" s="4"/>
      <c r="BQ1825" s="16"/>
      <c r="BR1825" s="14"/>
      <c r="BS1825" s="14"/>
      <c r="BT1825" s="17"/>
      <c r="BV1825" s="3"/>
      <c r="BY1825" s="4"/>
      <c r="CC1825" s="115"/>
      <c r="CD1825" s="13"/>
      <c r="CE1825" s="33"/>
      <c r="CF1825" s="33"/>
      <c r="CG1825" s="33"/>
      <c r="CH1825" s="33"/>
    </row>
    <row r="1826" spans="2:86" ht="18.600000000000001" customHeight="1" thickBot="1">
      <c r="D1826" s="271" t="s">
        <v>141</v>
      </c>
      <c r="E1826" s="272"/>
      <c r="F1826" s="273" t="s">
        <v>142</v>
      </c>
      <c r="G1826" s="274"/>
      <c r="H1826" s="237"/>
      <c r="I1826" s="271" t="s">
        <v>143</v>
      </c>
      <c r="J1826" s="272"/>
      <c r="K1826" s="273" t="s">
        <v>144</v>
      </c>
      <c r="L1826" s="274"/>
      <c r="N1826" s="262" t="s">
        <v>145</v>
      </c>
      <c r="O1826" s="263"/>
      <c r="P1826" s="264" t="s">
        <v>146</v>
      </c>
      <c r="Q1826" s="265"/>
      <c r="S1826" s="271" t="s">
        <v>147</v>
      </c>
      <c r="T1826" s="272"/>
      <c r="U1826" s="273" t="s">
        <v>148</v>
      </c>
      <c r="V1826" s="274"/>
      <c r="W1826" s="20"/>
      <c r="X1826" s="262" t="s">
        <v>149</v>
      </c>
      <c r="Y1826" s="263"/>
      <c r="Z1826" s="264" t="s">
        <v>150</v>
      </c>
      <c r="AA1826" s="265"/>
      <c r="AB1826" s="20"/>
      <c r="AC1826" s="271" t="s">
        <v>151</v>
      </c>
      <c r="AD1826" s="272"/>
      <c r="AE1826" s="273" t="s">
        <v>152</v>
      </c>
      <c r="AF1826" s="274"/>
      <c r="AG1826" s="20"/>
      <c r="AH1826" s="262" t="s">
        <v>153</v>
      </c>
      <c r="AI1826" s="263"/>
      <c r="AJ1826" s="264" t="s">
        <v>154</v>
      </c>
      <c r="AK1826" s="265"/>
      <c r="AL1826" s="20"/>
      <c r="AM1826" s="271" t="s">
        <v>155</v>
      </c>
      <c r="AN1826" s="272"/>
      <c r="AO1826" s="273" t="s">
        <v>156</v>
      </c>
      <c r="AP1826" s="274"/>
      <c r="AR1826" s="262" t="s">
        <v>157</v>
      </c>
      <c r="AS1826" s="263"/>
      <c r="AT1826" s="264" t="s">
        <v>158</v>
      </c>
      <c r="AU1826" s="265"/>
      <c r="AV1826" s="41"/>
      <c r="AW1826" s="271" t="s">
        <v>159</v>
      </c>
      <c r="AX1826" s="272"/>
      <c r="AY1826" s="273" t="s">
        <v>160</v>
      </c>
      <c r="AZ1826" s="274"/>
      <c r="BA1826" s="20"/>
      <c r="BB1826" s="262" t="s">
        <v>161</v>
      </c>
      <c r="BC1826" s="263"/>
      <c r="BD1826" s="264" t="s">
        <v>162</v>
      </c>
      <c r="BE1826" s="265"/>
      <c r="BF1826" s="41"/>
      <c r="BG1826" s="271" t="s">
        <v>163</v>
      </c>
      <c r="BH1826" s="272"/>
      <c r="BI1826" s="273" t="s">
        <v>164</v>
      </c>
      <c r="BJ1826" s="274"/>
      <c r="BK1826" s="41"/>
      <c r="BL1826" s="262" t="s">
        <v>165</v>
      </c>
      <c r="BM1826" s="263"/>
      <c r="BN1826" s="264" t="s">
        <v>166</v>
      </c>
      <c r="BO1826" s="265"/>
      <c r="BP1826" s="41"/>
      <c r="BQ1826" s="271" t="s">
        <v>167</v>
      </c>
      <c r="BR1826" s="272"/>
      <c r="BS1826" s="273" t="s">
        <v>168</v>
      </c>
      <c r="BT1826" s="274"/>
      <c r="BU1826" s="20"/>
      <c r="BV1826" s="262" t="s">
        <v>169</v>
      </c>
      <c r="BW1826" s="263"/>
      <c r="BX1826" s="264" t="s">
        <v>170</v>
      </c>
      <c r="BY1826" s="265"/>
      <c r="CA1826" s="55" t="s">
        <v>35</v>
      </c>
      <c r="CC1826" s="116" t="s">
        <v>75</v>
      </c>
      <c r="CD1826" s="13"/>
      <c r="CE1826" s="33"/>
      <c r="CF1826" s="33"/>
      <c r="CG1826" s="33"/>
      <c r="CH1826" s="33"/>
    </row>
    <row r="1827" spans="2:86" ht="18.600000000000001" customHeight="1" thickTop="1" thickBot="1">
      <c r="D1827" s="1">
        <v>0</v>
      </c>
      <c r="E1827" s="9">
        <f t="shared" ref="E1827" si="17476">$E$9*$B1824</f>
        <v>6.1428960000000004</v>
      </c>
      <c r="F1827" s="2">
        <v>1</v>
      </c>
      <c r="G1827" s="8">
        <v>0</v>
      </c>
      <c r="I1827" s="1">
        <v>0</v>
      </c>
      <c r="J1827" s="9">
        <v>0</v>
      </c>
      <c r="K1827" s="2">
        <v>1</v>
      </c>
      <c r="L1827" s="8">
        <v>0</v>
      </c>
      <c r="N1827" s="1">
        <f t="shared" ref="N1827" si="17477">D1827*I1824+F1827*I1827-E1827*J1824-G1827*J1827</f>
        <v>0</v>
      </c>
      <c r="O1827" s="9">
        <f t="shared" ref="O1827" si="17478">(D1827*J1824+E1827*I1824+F1827*J1827+G1827*I1827)</f>
        <v>6.1428960000000004</v>
      </c>
      <c r="P1827" s="2">
        <f t="shared" ref="P1827" si="17479">D1827*K1824+F1827*K1827-E1827*L1824-G1827*L1827</f>
        <v>8.2116021968596726</v>
      </c>
      <c r="Q1827" s="8">
        <f t="shared" ref="Q1827" si="17480">(D1827*L1824+E1827*K1824+F1827*L1827+G1827*K1827)</f>
        <v>0</v>
      </c>
      <c r="S1827" s="1">
        <v>0</v>
      </c>
      <c r="T1827" s="9">
        <f t="shared" ref="T1827" si="17481">$T$9*$B1824</f>
        <v>7.8889860000000001</v>
      </c>
      <c r="U1827" s="2">
        <v>1</v>
      </c>
      <c r="V1827" s="8">
        <v>0</v>
      </c>
      <c r="X1827" s="1">
        <f t="shared" ref="X1827" si="17482">N1827*S1824+P1827*S1827-O1827*T1824-Q1827*T1827</f>
        <v>0</v>
      </c>
      <c r="Y1827" s="9">
        <f t="shared" ref="Y1827" si="17483">(N1827*T1824+O1827*S1824+P1827*T1827+Q1827*S1827)</f>
        <v>70.924110768595199</v>
      </c>
      <c r="Z1827" s="2">
        <f t="shared" ref="Z1827" si="17484">N1827*U1824+P1827*U1827-O1827*V1824-Q1827*V1827</f>
        <v>8.2116021968596726</v>
      </c>
      <c r="AA1827" s="8">
        <f t="shared" ref="AA1827" si="17485">(N1827*V1824+O1827*U1824+P1827*V1827+Q1827*U1827)</f>
        <v>0</v>
      </c>
      <c r="AB1827" s="20"/>
      <c r="AC1827" s="1">
        <v>0</v>
      </c>
      <c r="AD1827" s="9">
        <v>0</v>
      </c>
      <c r="AE1827" s="2">
        <v>1</v>
      </c>
      <c r="AF1827" s="8">
        <v>0</v>
      </c>
      <c r="AH1827" s="1">
        <f t="shared" ref="AH1827" si="17486">X1827*AC1824+Z1827*AC1827-Y1827*AD1824-AA1827*AD1827</f>
        <v>0</v>
      </c>
      <c r="AI1827" s="9">
        <f t="shared" ref="AI1827" si="17487">(X1827*AD1824+Y1827*AC1824+Z1827*AD1827+AA1827*AC1827)</f>
        <v>70.924110768595199</v>
      </c>
      <c r="AJ1827" s="2">
        <f t="shared" ref="AJ1827" si="17488">X1827*AE1824+Z1827*AE1827-Y1827*AF1824-AA1827*AF1827</f>
        <v>22.360149356503797</v>
      </c>
      <c r="AK1827" s="8">
        <f t="shared" ref="AK1827" si="17489">(X1827*AF1824+Y1827*AE1824+Z1827*AF1827+AA1827*AE1827)</f>
        <v>0</v>
      </c>
      <c r="AM1827" s="1">
        <v>0</v>
      </c>
      <c r="AN1827" s="9">
        <f t="shared" ref="AN1827" si="17490">$AN$9*$B1824</f>
        <v>6.6701160000000002</v>
      </c>
      <c r="AO1827" s="2">
        <v>1</v>
      </c>
      <c r="AP1827" s="8">
        <v>0</v>
      </c>
      <c r="AR1827" s="1">
        <f t="shared" ref="AR1827" si="17491">AH1827*AM1824+AJ1827*AM1827-AI1827*AN1824-AK1827*AN1827</f>
        <v>0</v>
      </c>
      <c r="AS1827" s="9">
        <f t="shared" ref="AS1827" si="17492">(AH1827*AN1824+AI1827*AM1824+AJ1827*AN1827+AK1827*AM1827)</f>
        <v>220.06890075380088</v>
      </c>
      <c r="AT1827" s="2">
        <f t="shared" ref="AT1827" si="17493">AH1827*AO1824+AJ1827*AO1827-AI1827*AP1824-AK1827*AP1827</f>
        <v>22.360149356503797</v>
      </c>
      <c r="AU1827" s="8">
        <f t="shared" ref="AU1827" si="17494">(AH1827*AP1824+AI1827*AO1824+AJ1827*AP1827+AK1827*AO1827)</f>
        <v>0</v>
      </c>
      <c r="AV1827" s="20"/>
      <c r="AW1827" s="1">
        <v>0</v>
      </c>
      <c r="AX1827" s="9">
        <v>0</v>
      </c>
      <c r="AY1827" s="2">
        <v>1</v>
      </c>
      <c r="AZ1827" s="8">
        <v>0</v>
      </c>
      <c r="BB1827" s="1">
        <f t="shared" ref="BB1827" si="17495">AR1827*AW1824+AT1827*AW1827-AS1827*AX1824-AU1827*AX1827</f>
        <v>0</v>
      </c>
      <c r="BC1827" s="9">
        <f t="shared" ref="BC1827" si="17496">(AR1827*AX1824+AS1827*AW1824+AT1827*AX1827+AU1827*AW1827)</f>
        <v>220.06890075380088</v>
      </c>
      <c r="BD1827" s="2">
        <f t="shared" ref="BD1827" si="17497">AR1827*AY1824+AT1827*AY1827-AS1827*AZ1824-AU1827*AZ1827</f>
        <v>85.630953153421558</v>
      </c>
      <c r="BE1827" s="8">
        <f t="shared" ref="BE1827" si="17498">(AR1827*AZ1824+AS1827*AY1824+AT1827*AZ1827+AU1827*AY1827)</f>
        <v>0</v>
      </c>
      <c r="BG1827" s="1">
        <v>0</v>
      </c>
      <c r="BH1827" s="9">
        <f t="shared" ref="BH1827" si="17499">$BH$9*$B1824</f>
        <v>4.3639199999999994</v>
      </c>
      <c r="BI1827" s="2">
        <v>1</v>
      </c>
      <c r="BJ1827" s="8">
        <v>0</v>
      </c>
      <c r="BK1827" s="20"/>
      <c r="BL1827" s="1">
        <f t="shared" ref="BL1827" si="17500">BB1827*BG1824+BD1827*BG1827-BC1827*BH1824-BE1827*BH1827</f>
        <v>0</v>
      </c>
      <c r="BM1827" s="9">
        <f t="shared" ref="BM1827" si="17501">(BB1827*BH1824+BC1827*BG1824+BD1827*BH1827+BE1827*BG1827)</f>
        <v>593.75552983908028</v>
      </c>
      <c r="BN1827" s="2">
        <f t="shared" ref="BN1827" si="17502">BB1827*BI1824+BD1827*BI1827-BC1827*BJ1824-BE1827*BJ1827</f>
        <v>85.630953153421558</v>
      </c>
      <c r="BO1827" s="8">
        <f t="shared" ref="BO1827" si="17503">(BB1827*BJ1824+BC1827*BI1824+BD1827*BJ1827+BE1827*BI1827)</f>
        <v>0</v>
      </c>
      <c r="BP1827" s="20"/>
      <c r="BQ1827" s="18">
        <f t="shared" ref="BQ1827:BQ1890" si="17504">1/$BR$9</f>
        <v>1</v>
      </c>
      <c r="BR1827" s="25">
        <v>0</v>
      </c>
      <c r="BS1827" s="19">
        <v>1</v>
      </c>
      <c r="BT1827" s="24">
        <v>0</v>
      </c>
      <c r="BV1827" s="1">
        <f t="shared" ref="BV1827" si="17505">BL1827*BQ1824+BN1827*BQ1827-BM1827*BR1824-BO1827*BR1827</f>
        <v>85.630953153421558</v>
      </c>
      <c r="BW1827" s="9">
        <f t="shared" ref="BW1827" si="17506">(BL1827*BR1824+BM1827*BQ1824+BN1827*BR1827+BO1827*BQ1827)</f>
        <v>593.75552983908028</v>
      </c>
      <c r="BX1827" s="2">
        <f t="shared" ref="BX1827" si="17507">BL1827*BS1824+BN1827*BS1827-BM1827*BT1824-BO1827*BT1827</f>
        <v>85.630953153421558</v>
      </c>
      <c r="BY1827" s="8">
        <f t="shared" ref="BY1827" si="17508">(BL1827*BT1824+BM1827*BS1824+BN1827*BT1827+BO1827*BS1827)</f>
        <v>0</v>
      </c>
      <c r="CA1827" s="56">
        <f t="shared" ref="CA1827" si="17509">(180/PI())*ATAN(-1*(BW1824+BW1827)/(BV1824+BV1827))</f>
        <v>-73.586775318089366</v>
      </c>
      <c r="CC1827" s="117">
        <f t="shared" ref="CC1827" si="17510">20*LOG(((1-(10^(CA1824/20)^2)*(1-((1-CC1824)/(1+CC1824))^2))^0.5))</f>
        <v>-2.0836074542342156E-5</v>
      </c>
      <c r="CD1827" s="13"/>
      <c r="CE1827" s="33"/>
      <c r="CF1827" s="33"/>
      <c r="CG1827" s="33"/>
      <c r="CH1827" s="33"/>
    </row>
    <row r="1828" spans="2:86" ht="18.600000000000001" customHeight="1"/>
    <row r="1829" spans="2:86" ht="18.600000000000001" customHeight="1" thickBot="1">
      <c r="E1829" s="6" t="s">
        <v>3</v>
      </c>
      <c r="J1829" s="6" t="s">
        <v>5</v>
      </c>
      <c r="O1829" s="6" t="s">
        <v>10</v>
      </c>
      <c r="T1829" s="6" t="s">
        <v>6</v>
      </c>
      <c r="Y1829" s="6" t="s">
        <v>11</v>
      </c>
      <c r="AD1829" s="6" t="s">
        <v>12</v>
      </c>
      <c r="AI1829" s="6" t="s">
        <v>13</v>
      </c>
      <c r="AN1829" s="6" t="s">
        <v>14</v>
      </c>
      <c r="AS1829" s="6" t="s">
        <v>15</v>
      </c>
      <c r="AX1829" s="6" t="s">
        <v>19</v>
      </c>
      <c r="BC1829" s="6" t="s">
        <v>17</v>
      </c>
      <c r="BH1829" s="6" t="s">
        <v>20</v>
      </c>
      <c r="BM1829" s="6" t="s">
        <v>18</v>
      </c>
      <c r="BQ1829" s="26" t="s">
        <v>16</v>
      </c>
      <c r="BR1829" s="26"/>
      <c r="BS1829" s="21"/>
      <c r="BT1829" s="21"/>
      <c r="BU1829" s="21"/>
      <c r="BV1829" s="21"/>
      <c r="BW1829" s="26" t="s">
        <v>21</v>
      </c>
      <c r="BX1829" s="21"/>
      <c r="BY1829" s="21"/>
    </row>
    <row r="1830" spans="2:86" ht="18.600000000000001" customHeight="1" thickBot="1">
      <c r="B1830" s="11"/>
      <c r="D1830" s="266" t="s">
        <v>113</v>
      </c>
      <c r="E1830" s="267"/>
      <c r="F1830" s="268" t="s">
        <v>114</v>
      </c>
      <c r="G1830" s="269"/>
      <c r="H1830" s="237"/>
      <c r="I1830" s="262" t="s">
        <v>0</v>
      </c>
      <c r="J1830" s="263"/>
      <c r="K1830" s="264" t="s">
        <v>1</v>
      </c>
      <c r="L1830" s="265"/>
      <c r="M1830" s="21"/>
      <c r="N1830" s="262" t="s">
        <v>115</v>
      </c>
      <c r="O1830" s="263"/>
      <c r="P1830" s="264" t="s">
        <v>116</v>
      </c>
      <c r="Q1830" s="265"/>
      <c r="R1830" s="21"/>
      <c r="S1830" s="266" t="s">
        <v>117</v>
      </c>
      <c r="T1830" s="267"/>
      <c r="U1830" s="268" t="s">
        <v>118</v>
      </c>
      <c r="V1830" s="269"/>
      <c r="W1830" s="20"/>
      <c r="X1830" s="262" t="s">
        <v>119</v>
      </c>
      <c r="Y1830" s="263"/>
      <c r="Z1830" s="264" t="s">
        <v>120</v>
      </c>
      <c r="AA1830" s="265"/>
      <c r="AB1830" s="20"/>
      <c r="AC1830" s="262" t="s">
        <v>121</v>
      </c>
      <c r="AD1830" s="263"/>
      <c r="AE1830" s="264" t="s">
        <v>7</v>
      </c>
      <c r="AF1830" s="265"/>
      <c r="AG1830" s="20"/>
      <c r="AH1830" s="262" t="s">
        <v>122</v>
      </c>
      <c r="AI1830" s="263"/>
      <c r="AJ1830" s="264" t="s">
        <v>123</v>
      </c>
      <c r="AK1830" s="265"/>
      <c r="AL1830" s="20"/>
      <c r="AM1830" s="266" t="s">
        <v>124</v>
      </c>
      <c r="AN1830" s="267"/>
      <c r="AO1830" s="268" t="s">
        <v>125</v>
      </c>
      <c r="AP1830" s="269"/>
      <c r="AQ1830" s="21"/>
      <c r="AR1830" s="262" t="s">
        <v>126</v>
      </c>
      <c r="AS1830" s="263"/>
      <c r="AT1830" s="264" t="s">
        <v>2</v>
      </c>
      <c r="AU1830" s="265"/>
      <c r="AV1830" s="41"/>
      <c r="AW1830" s="262" t="s">
        <v>127</v>
      </c>
      <c r="AX1830" s="263"/>
      <c r="AY1830" s="264" t="s">
        <v>128</v>
      </c>
      <c r="AZ1830" s="265"/>
      <c r="BA1830" s="20"/>
      <c r="BB1830" s="262" t="s">
        <v>129</v>
      </c>
      <c r="BC1830" s="263"/>
      <c r="BD1830" s="264" t="s">
        <v>130</v>
      </c>
      <c r="BE1830" s="265"/>
      <c r="BF1830" s="41"/>
      <c r="BG1830" s="266" t="s">
        <v>131</v>
      </c>
      <c r="BH1830" s="267"/>
      <c r="BI1830" s="268" t="s">
        <v>132</v>
      </c>
      <c r="BJ1830" s="269"/>
      <c r="BK1830" s="41"/>
      <c r="BL1830" s="262" t="s">
        <v>133</v>
      </c>
      <c r="BM1830" s="263"/>
      <c r="BN1830" s="264" t="s">
        <v>134</v>
      </c>
      <c r="BO1830" s="265"/>
      <c r="BP1830" s="41"/>
      <c r="BQ1830" s="262" t="s">
        <v>135</v>
      </c>
      <c r="BR1830" s="263"/>
      <c r="BS1830" s="264" t="s">
        <v>136</v>
      </c>
      <c r="BT1830" s="265"/>
      <c r="BU1830" s="20"/>
      <c r="BV1830" s="262" t="s">
        <v>137</v>
      </c>
      <c r="BW1830" s="263"/>
      <c r="BX1830" s="264" t="s">
        <v>138</v>
      </c>
      <c r="BY1830" s="265"/>
      <c r="CA1830" s="27" t="s">
        <v>8</v>
      </c>
      <c r="CC1830" s="113" t="s">
        <v>74</v>
      </c>
      <c r="CD1830" s="13"/>
      <c r="CE1830" s="33"/>
      <c r="CF1830" s="33"/>
      <c r="CG1830" s="33"/>
      <c r="CH1830" s="33"/>
    </row>
    <row r="1831" spans="2:86" ht="18.600000000000001" customHeight="1" thickTop="1" thickBot="1">
      <c r="B1831" s="37">
        <v>5.24</v>
      </c>
      <c r="D1831" s="1">
        <v>1</v>
      </c>
      <c r="E1831" s="7">
        <v>0</v>
      </c>
      <c r="F1831" s="2">
        <v>0</v>
      </c>
      <c r="G1831" s="8">
        <v>0</v>
      </c>
      <c r="I1831" s="1">
        <v>1</v>
      </c>
      <c r="J1831" s="9">
        <v>0</v>
      </c>
      <c r="K1831" s="2">
        <v>0</v>
      </c>
      <c r="L1831" s="8">
        <f t="shared" ref="L1831:L1894" si="17511">IF(0=(1-$J$9*$K$9*$B1831^2),10^18,$B1831*$K$9/(1-$J$9*$K$9*$B1831^2))</f>
        <v>-1.1678185516838819</v>
      </c>
      <c r="N1831" s="1">
        <f t="shared" ref="N1831" si="17512">D1831*I1831+F1831*I1834-E1831*J1831-G1831*J1834</f>
        <v>1</v>
      </c>
      <c r="O1831" s="9">
        <f t="shared" ref="O1831" si="17513">(D1831*J1831+E1831*I1831+F1831*J1834+G1831*I1834)</f>
        <v>0</v>
      </c>
      <c r="P1831" s="2">
        <f t="shared" ref="P1831" si="17514">D1831*K1831+F1831*K1834-E1831*L1831-G1831*L1834</f>
        <v>0</v>
      </c>
      <c r="Q1831" s="8">
        <f t="shared" ref="Q1831" si="17515">(D1831*L1831+E1831*K1831+F1831*L1834+G1831*K1834)</f>
        <v>-1.1678185516838819</v>
      </c>
      <c r="S1831" s="1">
        <v>1</v>
      </c>
      <c r="T1831" s="7">
        <v>0</v>
      </c>
      <c r="U1831" s="2">
        <v>0</v>
      </c>
      <c r="V1831" s="8">
        <v>0</v>
      </c>
      <c r="X1831" s="1">
        <f t="shared" ref="X1831" si="17516">N1831*S1831+P1831*S1834-O1831*T1831-Q1831*T1834</f>
        <v>10.248202688317619</v>
      </c>
      <c r="Y1831" s="9">
        <f t="shared" ref="Y1831" si="17517">(N1831*T1831+O1831*S1831+P1831*T1834+Q1831*S1834)</f>
        <v>0</v>
      </c>
      <c r="Z1831" s="2">
        <f t="shared" ref="Z1831" si="17518">N1831*U1831+P1831*U1834-O1831*V1831-Q1831*V1834</f>
        <v>0</v>
      </c>
      <c r="AA1831" s="8">
        <f t="shared" ref="AA1831" si="17519">(N1831*V1831+O1831*U1831+P1831*V1834+Q1831*U1834)</f>
        <v>-1.1678185516838819</v>
      </c>
      <c r="AB1831" s="20"/>
      <c r="AC1831" s="1">
        <v>1</v>
      </c>
      <c r="AD1831" s="9">
        <v>0</v>
      </c>
      <c r="AE1831" s="2">
        <v>0</v>
      </c>
      <c r="AF1831" s="8">
        <f t="shared" ref="AF1831:AF1894" si="17520">IF(0=(1-$AE$9*$AD$9*$B1831^2),10^18,$B1831*$AE$9/(1-$AE$9*$AD$9*$B1831^2))</f>
        <v>-0.19864724162377873</v>
      </c>
      <c r="AH1831" s="1">
        <f t="shared" ref="AH1831" si="17521">X1831*AC1831+Z1831*AC1834-Y1831*AD1831-AA1831*AD1834</f>
        <v>10.248202688317619</v>
      </c>
      <c r="AI1831" s="9">
        <f t="shared" ref="AI1831" si="17522">(X1831*AD1831+Y1831*AC1831+Z1831*AD1834+AA1831*AC1834)</f>
        <v>0</v>
      </c>
      <c r="AJ1831" s="2">
        <f t="shared" ref="AJ1831" si="17523">X1831*AE1831+Z1831*AE1834-Y1831*AF1831-AA1831*AF1834</f>
        <v>0</v>
      </c>
      <c r="AK1831" s="8">
        <f t="shared" ref="AK1831" si="17524">(X1831*AF1831+Y1831*AE1831+Z1831*AF1834+AA1831*AE1834)</f>
        <v>-3.2035957473195706</v>
      </c>
      <c r="AM1831" s="1">
        <v>1</v>
      </c>
      <c r="AN1831" s="7">
        <v>0</v>
      </c>
      <c r="AO1831" s="2">
        <v>0</v>
      </c>
      <c r="AP1831" s="8">
        <v>0</v>
      </c>
      <c r="AR1831" s="1">
        <f t="shared" ref="AR1831" si="17525">AH1831*AM1831+AJ1831*AM1834-AI1831*AN1831-AK1831*AN1834</f>
        <v>31.698429032964345</v>
      </c>
      <c r="AS1831" s="9">
        <f t="shared" ref="AS1831" si="17526">(AH1831*AN1831+AI1831*AM1831+AJ1831*AN1834+AK1831*AM1834)</f>
        <v>0</v>
      </c>
      <c r="AT1831" s="2">
        <f t="shared" ref="AT1831" si="17527">AH1831*AO1831+AJ1831*AO1834-AI1831*AP1831-AK1831*AP1834</f>
        <v>0</v>
      </c>
      <c r="AU1831" s="8">
        <f t="shared" ref="AU1831" si="17528">(AH1831*AP1831+AI1831*AO1831+AJ1831*AP1834+AK1831*AO1834)</f>
        <v>-3.2035957473195706</v>
      </c>
      <c r="AV1831" s="20"/>
      <c r="AW1831" s="1">
        <v>1</v>
      </c>
      <c r="AX1831" s="9">
        <v>0</v>
      </c>
      <c r="AY1831" s="2">
        <v>0</v>
      </c>
      <c r="AZ1831" s="8">
        <f t="shared" ref="AZ1831:AZ1894" si="17529">IF(0=(1-$AX$9*$AY$9*$B1831^2),10^18,$B1831*$AY$9/(1-$AX$9*$AY$9*$B1831^2))</f>
        <v>-0.28625733840126205</v>
      </c>
      <c r="BB1831" s="1">
        <f t="shared" ref="BB1831" si="17530">AR1831*AW1831+AT1831*AW1834-AS1831*AX1831-AU1831*AX1834</f>
        <v>31.698429032964345</v>
      </c>
      <c r="BC1831" s="9">
        <f t="shared" ref="BC1831" si="17531">(AR1831*AX1831+AS1831*AW1831+AT1831*AX1834+AU1831*AW1834)</f>
        <v>0</v>
      </c>
      <c r="BD1831" s="2">
        <f t="shared" ref="BD1831" si="17532">AR1831*AY1831+AT1831*AY1834-AS1831*AZ1831-AU1831*AZ1834</f>
        <v>0</v>
      </c>
      <c r="BE1831" s="8">
        <f t="shared" ref="BE1831" si="17533">(AR1831*AZ1831+AS1831*AY1831+AT1831*AZ1834+AU1831*AY1834)</f>
        <v>-12.277503673797234</v>
      </c>
      <c r="BG1831" s="1">
        <v>1</v>
      </c>
      <c r="BH1831" s="7">
        <v>0</v>
      </c>
      <c r="BI1831" s="2">
        <v>0</v>
      </c>
      <c r="BJ1831" s="8">
        <v>0</v>
      </c>
      <c r="BK1831" s="20"/>
      <c r="BL1831" s="1">
        <f t="shared" ref="BL1831" si="17534">BB1831*BG1831+BD1831*BG1834-BC1831*BH1831-BE1831*BH1834</f>
        <v>85.481752726547455</v>
      </c>
      <c r="BM1831" s="9">
        <f t="shared" ref="BM1831" si="17535">(BB1831*BH1831+BC1831*BG1831+BD1831*BH1834+BE1831*BG1834)</f>
        <v>0</v>
      </c>
      <c r="BN1831" s="2">
        <f t="shared" ref="BN1831" si="17536">BB1831*BI1831+BD1831*BI1834-BC1831*BJ1831-BE1831*BJ1834</f>
        <v>0</v>
      </c>
      <c r="BO1831" s="8">
        <f t="shared" ref="BO1831" si="17537">(BB1831*BJ1831+BC1831*BI1831+BD1831*BJ1834+BE1831*BI1834)</f>
        <v>-12.277503673797234</v>
      </c>
      <c r="BP1831" s="20"/>
      <c r="BQ1831" s="16">
        <v>1</v>
      </c>
      <c r="BR1831" s="23">
        <v>0</v>
      </c>
      <c r="BS1831" s="14">
        <v>0</v>
      </c>
      <c r="BT1831" s="22">
        <v>0</v>
      </c>
      <c r="BV1831" s="1">
        <f t="shared" ref="BV1831" si="17538">BL1831*BQ1831+BN1831*BQ1834-BM1831*BR1831-BO1831*BR1834</f>
        <v>85.481752726547455</v>
      </c>
      <c r="BW1831" s="9">
        <f t="shared" ref="BW1831" si="17539">(BL1831*BR1831+BM1831*BQ1831+BN1831*BR1834+BO1831*BQ1834)</f>
        <v>-12.277503673797234</v>
      </c>
      <c r="BX1831" s="2">
        <f t="shared" ref="BX1831" si="17540">BL1831*BS1831+BN1831*BS1834-BM1831*BT1831-BO1831*BT1834</f>
        <v>0</v>
      </c>
      <c r="BY1831" s="8">
        <f t="shared" ref="BY1831" si="17541">(BL1831*BT1831+BM1831*BS1831+BN1831*BT1834+BO1831*BS1834)</f>
        <v>-12.277503673797234</v>
      </c>
      <c r="CA1831" s="28">
        <f t="shared" ref="CA1831" si="17542">20*LOG(((1+$BR$9)/$BR$9)/((BV1831+BV1834)^2+(BW1831+BW1834)^2)^0.5)</f>
        <v>-49.648232501128348</v>
      </c>
      <c r="CC1831" s="114">
        <f t="shared" ref="CC1831" si="17543">((BV1831^2+BW1831^2)^0.5)/((BV1834^2+BW1834^2)^0.5)</f>
        <v>0.14364883356334315</v>
      </c>
      <c r="CD1831" s="13"/>
      <c r="CE1831" s="33"/>
      <c r="CF1831" s="33"/>
      <c r="CG1831" s="33"/>
      <c r="CH1831" s="33"/>
    </row>
    <row r="1832" spans="2:86" ht="18.600000000000001" customHeight="1" thickBot="1">
      <c r="D1832" s="3"/>
      <c r="G1832" s="4"/>
      <c r="I1832" s="3"/>
      <c r="L1832" s="4"/>
      <c r="N1832" s="3"/>
      <c r="Q1832" s="4"/>
      <c r="S1832" s="3"/>
      <c r="V1832" s="4"/>
      <c r="X1832" s="3"/>
      <c r="AA1832" s="4"/>
      <c r="AC1832" s="3"/>
      <c r="AF1832" s="4"/>
      <c r="AH1832" s="3"/>
      <c r="AK1832" s="4"/>
      <c r="AM1832" s="3"/>
      <c r="AP1832" s="4"/>
      <c r="AR1832" s="3"/>
      <c r="AU1832" s="4"/>
      <c r="AW1832" s="3"/>
      <c r="AZ1832" s="4"/>
      <c r="BB1832" s="3"/>
      <c r="BE1832" s="4"/>
      <c r="BG1832" s="3"/>
      <c r="BJ1832" s="4"/>
      <c r="BL1832" s="3"/>
      <c r="BO1832" s="4"/>
      <c r="BQ1832" s="16"/>
      <c r="BR1832" s="14"/>
      <c r="BS1832" s="14"/>
      <c r="BT1832" s="17"/>
      <c r="BV1832" s="3"/>
      <c r="BY1832" s="4"/>
      <c r="CC1832" s="115"/>
      <c r="CD1832" s="13"/>
      <c r="CE1832" s="33"/>
      <c r="CF1832" s="33"/>
      <c r="CG1832" s="33"/>
      <c r="CH1832" s="33"/>
    </row>
    <row r="1833" spans="2:86" ht="18.600000000000001" customHeight="1" thickBot="1">
      <c r="D1833" s="271" t="s">
        <v>141</v>
      </c>
      <c r="E1833" s="272"/>
      <c r="F1833" s="273" t="s">
        <v>142</v>
      </c>
      <c r="G1833" s="274"/>
      <c r="H1833" s="237"/>
      <c r="I1833" s="271" t="s">
        <v>143</v>
      </c>
      <c r="J1833" s="272"/>
      <c r="K1833" s="273" t="s">
        <v>144</v>
      </c>
      <c r="L1833" s="274"/>
      <c r="N1833" s="262" t="s">
        <v>145</v>
      </c>
      <c r="O1833" s="263"/>
      <c r="P1833" s="264" t="s">
        <v>146</v>
      </c>
      <c r="Q1833" s="265"/>
      <c r="S1833" s="271" t="s">
        <v>147</v>
      </c>
      <c r="T1833" s="272"/>
      <c r="U1833" s="273" t="s">
        <v>148</v>
      </c>
      <c r="V1833" s="274"/>
      <c r="W1833" s="20"/>
      <c r="X1833" s="262" t="s">
        <v>149</v>
      </c>
      <c r="Y1833" s="263"/>
      <c r="Z1833" s="264" t="s">
        <v>150</v>
      </c>
      <c r="AA1833" s="265"/>
      <c r="AB1833" s="20"/>
      <c r="AC1833" s="271" t="s">
        <v>151</v>
      </c>
      <c r="AD1833" s="272"/>
      <c r="AE1833" s="273" t="s">
        <v>152</v>
      </c>
      <c r="AF1833" s="274"/>
      <c r="AG1833" s="20"/>
      <c r="AH1833" s="262" t="s">
        <v>153</v>
      </c>
      <c r="AI1833" s="263"/>
      <c r="AJ1833" s="264" t="s">
        <v>154</v>
      </c>
      <c r="AK1833" s="265"/>
      <c r="AL1833" s="20"/>
      <c r="AM1833" s="271" t="s">
        <v>155</v>
      </c>
      <c r="AN1833" s="272"/>
      <c r="AO1833" s="273" t="s">
        <v>156</v>
      </c>
      <c r="AP1833" s="274"/>
      <c r="AR1833" s="262" t="s">
        <v>157</v>
      </c>
      <c r="AS1833" s="263"/>
      <c r="AT1833" s="264" t="s">
        <v>158</v>
      </c>
      <c r="AU1833" s="265"/>
      <c r="AV1833" s="41"/>
      <c r="AW1833" s="271" t="s">
        <v>159</v>
      </c>
      <c r="AX1833" s="272"/>
      <c r="AY1833" s="273" t="s">
        <v>160</v>
      </c>
      <c r="AZ1833" s="274"/>
      <c r="BA1833" s="20"/>
      <c r="BB1833" s="262" t="s">
        <v>161</v>
      </c>
      <c r="BC1833" s="263"/>
      <c r="BD1833" s="264" t="s">
        <v>162</v>
      </c>
      <c r="BE1833" s="265"/>
      <c r="BF1833" s="41"/>
      <c r="BG1833" s="271" t="s">
        <v>163</v>
      </c>
      <c r="BH1833" s="272"/>
      <c r="BI1833" s="273" t="s">
        <v>164</v>
      </c>
      <c r="BJ1833" s="274"/>
      <c r="BK1833" s="41"/>
      <c r="BL1833" s="262" t="s">
        <v>165</v>
      </c>
      <c r="BM1833" s="263"/>
      <c r="BN1833" s="264" t="s">
        <v>166</v>
      </c>
      <c r="BO1833" s="265"/>
      <c r="BP1833" s="41"/>
      <c r="BQ1833" s="271" t="s">
        <v>167</v>
      </c>
      <c r="BR1833" s="272"/>
      <c r="BS1833" s="273" t="s">
        <v>168</v>
      </c>
      <c r="BT1833" s="274"/>
      <c r="BU1833" s="20"/>
      <c r="BV1833" s="262" t="s">
        <v>169</v>
      </c>
      <c r="BW1833" s="263"/>
      <c r="BX1833" s="264" t="s">
        <v>170</v>
      </c>
      <c r="BY1833" s="265"/>
      <c r="CA1833" s="55" t="s">
        <v>35</v>
      </c>
      <c r="CC1833" s="116" t="s">
        <v>75</v>
      </c>
      <c r="CD1833" s="13"/>
      <c r="CE1833" s="33"/>
      <c r="CF1833" s="33"/>
      <c r="CG1833" s="33"/>
      <c r="CH1833" s="33"/>
    </row>
    <row r="1834" spans="2:86" ht="18.600000000000001" customHeight="1" thickTop="1" thickBot="1">
      <c r="D1834" s="1">
        <v>0</v>
      </c>
      <c r="E1834" s="9">
        <f t="shared" ref="E1834" si="17544">$E$9*$B1831</f>
        <v>6.1664320000000004</v>
      </c>
      <c r="F1834" s="2">
        <v>1</v>
      </c>
      <c r="G1834" s="8">
        <v>0</v>
      </c>
      <c r="I1834" s="1">
        <v>0</v>
      </c>
      <c r="J1834" s="9">
        <v>0</v>
      </c>
      <c r="K1834" s="2">
        <v>1</v>
      </c>
      <c r="L1834" s="8">
        <v>0</v>
      </c>
      <c r="N1834" s="1">
        <f t="shared" ref="N1834" si="17545">D1834*I1831+F1834*I1834-E1834*J1831-G1834*J1834</f>
        <v>0</v>
      </c>
      <c r="O1834" s="9">
        <f t="shared" ref="O1834" si="17546">(D1834*J1831+E1834*I1831+F1834*J1834+G1834*I1834)</f>
        <v>6.1664320000000004</v>
      </c>
      <c r="P1834" s="2">
        <f t="shared" ref="P1834" si="17547">D1834*K1831+F1834*K1834-E1834*L1831-G1834*L1834</f>
        <v>8.2012736872971441</v>
      </c>
      <c r="Q1834" s="8">
        <f t="shared" ref="Q1834" si="17548">(D1834*L1831+E1834*K1831+F1834*L1834+G1834*K1834)</f>
        <v>0</v>
      </c>
      <c r="S1834" s="1">
        <v>0</v>
      </c>
      <c r="T1834" s="9">
        <f t="shared" ref="T1834" si="17549">$T$9*$B1831</f>
        <v>7.9192120000000008</v>
      </c>
      <c r="U1834" s="2">
        <v>1</v>
      </c>
      <c r="V1834" s="8">
        <v>0</v>
      </c>
      <c r="X1834" s="1">
        <f t="shared" ref="X1834" si="17550">N1834*S1831+P1834*S1834-O1834*T1831-Q1834*T1834</f>
        <v>0</v>
      </c>
      <c r="Y1834" s="9">
        <f t="shared" ref="Y1834" si="17551">(N1834*T1831+O1834*S1831+P1834*T1834+Q1834*S1834)</f>
        <v>71.114056999727794</v>
      </c>
      <c r="Z1834" s="2">
        <f t="shared" ref="Z1834" si="17552">N1834*U1831+P1834*U1834-O1834*V1831-Q1834*V1834</f>
        <v>8.2012736872971441</v>
      </c>
      <c r="AA1834" s="8">
        <f t="shared" ref="AA1834" si="17553">(N1834*V1831+O1834*U1831+P1834*V1834+Q1834*U1834)</f>
        <v>0</v>
      </c>
      <c r="AB1834" s="20"/>
      <c r="AC1834" s="1">
        <v>0</v>
      </c>
      <c r="AD1834" s="9">
        <v>0</v>
      </c>
      <c r="AE1834" s="2">
        <v>1</v>
      </c>
      <c r="AF1834" s="8">
        <v>0</v>
      </c>
      <c r="AH1834" s="1">
        <f t="shared" ref="AH1834" si="17554">X1834*AC1831+Z1834*AC1834-Y1834*AD1831-AA1834*AD1834</f>
        <v>0</v>
      </c>
      <c r="AI1834" s="9">
        <f t="shared" ref="AI1834" si="17555">(X1834*AD1831+Y1834*AC1831+Z1834*AD1834+AA1834*AC1834)</f>
        <v>71.114056999727794</v>
      </c>
      <c r="AJ1834" s="2">
        <f t="shared" ref="AJ1834" si="17556">X1834*AE1831+Z1834*AE1834-Y1834*AF1831-AA1834*AF1834</f>
        <v>22.327884950969242</v>
      </c>
      <c r="AK1834" s="8">
        <f t="shared" ref="AK1834" si="17557">(X1834*AF1831+Y1834*AE1831+Z1834*AF1834+AA1834*AE1834)</f>
        <v>0</v>
      </c>
      <c r="AM1834" s="1">
        <v>0</v>
      </c>
      <c r="AN1834" s="9">
        <f t="shared" ref="AN1834" si="17558">$AN$9*$B1831</f>
        <v>6.695672000000001</v>
      </c>
      <c r="AO1834" s="2">
        <v>1</v>
      </c>
      <c r="AP1834" s="8">
        <v>0</v>
      </c>
      <c r="AR1834" s="1">
        <f t="shared" ref="AR1834" si="17559">AH1834*AM1831+AJ1834*AM1834-AI1834*AN1831-AK1834*AN1834</f>
        <v>0</v>
      </c>
      <c r="AS1834" s="9">
        <f t="shared" ref="AS1834" si="17560">(AH1834*AN1831+AI1834*AM1831+AJ1834*AN1834+AK1834*AM1834)</f>
        <v>220.61425108515397</v>
      </c>
      <c r="AT1834" s="2">
        <f t="shared" ref="AT1834" si="17561">AH1834*AO1831+AJ1834*AO1834-AI1834*AP1831-AK1834*AP1834</f>
        <v>22.327884950969242</v>
      </c>
      <c r="AU1834" s="8">
        <f t="shared" ref="AU1834" si="17562">(AH1834*AP1831+AI1834*AO1831+AJ1834*AP1834+AK1834*AO1834)</f>
        <v>0</v>
      </c>
      <c r="AV1834" s="20"/>
      <c r="AW1834" s="1">
        <v>0</v>
      </c>
      <c r="AX1834" s="9">
        <v>0</v>
      </c>
      <c r="AY1834" s="2">
        <v>1</v>
      </c>
      <c r="AZ1834" s="8">
        <v>0</v>
      </c>
      <c r="BB1834" s="1">
        <f t="shared" ref="BB1834" si="17563">AR1834*AW1831+AT1834*AW1834-AS1834*AX1831-AU1834*AX1834</f>
        <v>0</v>
      </c>
      <c r="BC1834" s="9">
        <f t="shared" ref="BC1834" si="17564">(AR1834*AX1831+AS1834*AW1831+AT1834*AX1834+AU1834*AW1834)</f>
        <v>220.61425108515397</v>
      </c>
      <c r="BD1834" s="2">
        <f t="shared" ref="BD1834" si="17565">AR1834*AY1831+AT1834*AY1834-AS1834*AZ1831-AU1834*AZ1834</f>
        <v>85.480333279993147</v>
      </c>
      <c r="BE1834" s="8">
        <f t="shared" ref="BE1834" si="17566">(AR1834*AZ1831+AS1834*AY1831+AT1834*AZ1834+AU1834*AY1834)</f>
        <v>0</v>
      </c>
      <c r="BG1834" s="1">
        <v>0</v>
      </c>
      <c r="BH1834" s="9">
        <f t="shared" ref="BH1834" si="17567">$BH$9*$B1831</f>
        <v>4.3806399999999996</v>
      </c>
      <c r="BI1834" s="2">
        <v>1</v>
      </c>
      <c r="BJ1834" s="8">
        <v>0</v>
      </c>
      <c r="BK1834" s="20"/>
      <c r="BL1834" s="1">
        <f t="shared" ref="BL1834" si="17568">BB1834*BG1831+BD1834*BG1834-BC1834*BH1831-BE1834*BH1834</f>
        <v>0</v>
      </c>
      <c r="BM1834" s="9">
        <f t="shared" ref="BM1834" si="17569">(BB1834*BH1831+BC1834*BG1831+BD1834*BH1834+BE1834*BG1834)</f>
        <v>595.07281826482313</v>
      </c>
      <c r="BN1834" s="2">
        <f t="shared" ref="BN1834" si="17570">BB1834*BI1831+BD1834*BI1834-BC1834*BJ1831-BE1834*BJ1834</f>
        <v>85.480333279993147</v>
      </c>
      <c r="BO1834" s="8">
        <f t="shared" ref="BO1834" si="17571">(BB1834*BJ1831+BC1834*BI1831+BD1834*BJ1834+BE1834*BI1834)</f>
        <v>0</v>
      </c>
      <c r="BP1834" s="20"/>
      <c r="BQ1834" s="18">
        <f t="shared" ref="BQ1834:BQ1897" si="17572">1/$BR$9</f>
        <v>1</v>
      </c>
      <c r="BR1834" s="25">
        <v>0</v>
      </c>
      <c r="BS1834" s="19">
        <v>1</v>
      </c>
      <c r="BT1834" s="24">
        <v>0</v>
      </c>
      <c r="BV1834" s="1">
        <f t="shared" ref="BV1834" si="17573">BL1834*BQ1831+BN1834*BQ1834-BM1834*BR1831-BO1834*BR1834</f>
        <v>85.480333279993147</v>
      </c>
      <c r="BW1834" s="9">
        <f t="shared" ref="BW1834" si="17574">(BL1834*BR1831+BM1834*BQ1831+BN1834*BR1834+BO1834*BQ1834)</f>
        <v>595.07281826482313</v>
      </c>
      <c r="BX1834" s="2">
        <f t="shared" ref="BX1834" si="17575">BL1834*BS1831+BN1834*BS1834-BM1834*BT1831-BO1834*BT1834</f>
        <v>85.480333279993147</v>
      </c>
      <c r="BY1834" s="8">
        <f t="shared" ref="BY1834" si="17576">(BL1834*BT1831+BM1834*BS1831+BN1834*BT1834+BO1834*BS1834)</f>
        <v>0</v>
      </c>
      <c r="CA1834" s="56">
        <f t="shared" ref="CA1834" si="17577">(180/PI())*ATAN(-1*(BW1831+BW1834)/(BV1831+BV1834))</f>
        <v>-73.651032421307562</v>
      </c>
      <c r="CC1834" s="117">
        <f t="shared" ref="CC1834" si="17578">20*LOG(((1-(10^(CA1831/20)^2)*(1-((1-CC1831)/(1+CC1831))^2))^0.5))</f>
        <v>-2.0688967056900822E-5</v>
      </c>
      <c r="CD1834" s="13"/>
      <c r="CE1834" s="33"/>
      <c r="CF1834" s="33"/>
      <c r="CG1834" s="33"/>
      <c r="CH1834" s="33"/>
    </row>
    <row r="1835" spans="2:86" ht="18.600000000000001" customHeight="1"/>
    <row r="1836" spans="2:86" ht="18.600000000000001" customHeight="1" thickBot="1">
      <c r="E1836" s="6" t="s">
        <v>3</v>
      </c>
      <c r="J1836" s="6" t="s">
        <v>5</v>
      </c>
      <c r="O1836" s="6" t="s">
        <v>10</v>
      </c>
      <c r="T1836" s="6" t="s">
        <v>6</v>
      </c>
      <c r="Y1836" s="6" t="s">
        <v>11</v>
      </c>
      <c r="AD1836" s="6" t="s">
        <v>12</v>
      </c>
      <c r="AI1836" s="6" t="s">
        <v>13</v>
      </c>
      <c r="AN1836" s="6" t="s">
        <v>14</v>
      </c>
      <c r="AS1836" s="6" t="s">
        <v>15</v>
      </c>
      <c r="AX1836" s="6" t="s">
        <v>19</v>
      </c>
      <c r="BC1836" s="6" t="s">
        <v>17</v>
      </c>
      <c r="BH1836" s="6" t="s">
        <v>20</v>
      </c>
      <c r="BM1836" s="6" t="s">
        <v>18</v>
      </c>
      <c r="BQ1836" s="26" t="s">
        <v>16</v>
      </c>
      <c r="BR1836" s="26"/>
      <c r="BS1836" s="21"/>
      <c r="BT1836" s="21"/>
      <c r="BU1836" s="21"/>
      <c r="BV1836" s="21"/>
      <c r="BW1836" s="26" t="s">
        <v>21</v>
      </c>
      <c r="BX1836" s="21"/>
      <c r="BY1836" s="21"/>
    </row>
    <row r="1837" spans="2:86" ht="18.600000000000001" customHeight="1" thickBot="1">
      <c r="B1837" s="11"/>
      <c r="D1837" s="266" t="s">
        <v>113</v>
      </c>
      <c r="E1837" s="267"/>
      <c r="F1837" s="268" t="s">
        <v>114</v>
      </c>
      <c r="G1837" s="269"/>
      <c r="H1837" s="237"/>
      <c r="I1837" s="262" t="s">
        <v>0</v>
      </c>
      <c r="J1837" s="263"/>
      <c r="K1837" s="264" t="s">
        <v>1</v>
      </c>
      <c r="L1837" s="265"/>
      <c r="M1837" s="21"/>
      <c r="N1837" s="262" t="s">
        <v>115</v>
      </c>
      <c r="O1837" s="263"/>
      <c r="P1837" s="264" t="s">
        <v>116</v>
      </c>
      <c r="Q1837" s="265"/>
      <c r="R1837" s="21"/>
      <c r="S1837" s="266" t="s">
        <v>117</v>
      </c>
      <c r="T1837" s="267"/>
      <c r="U1837" s="268" t="s">
        <v>118</v>
      </c>
      <c r="V1837" s="269"/>
      <c r="W1837" s="20"/>
      <c r="X1837" s="262" t="s">
        <v>119</v>
      </c>
      <c r="Y1837" s="263"/>
      <c r="Z1837" s="264" t="s">
        <v>120</v>
      </c>
      <c r="AA1837" s="265"/>
      <c r="AB1837" s="20"/>
      <c r="AC1837" s="262" t="s">
        <v>121</v>
      </c>
      <c r="AD1837" s="263"/>
      <c r="AE1837" s="264" t="s">
        <v>7</v>
      </c>
      <c r="AF1837" s="265"/>
      <c r="AG1837" s="20"/>
      <c r="AH1837" s="262" t="s">
        <v>122</v>
      </c>
      <c r="AI1837" s="263"/>
      <c r="AJ1837" s="264" t="s">
        <v>123</v>
      </c>
      <c r="AK1837" s="265"/>
      <c r="AL1837" s="20"/>
      <c r="AM1837" s="266" t="s">
        <v>124</v>
      </c>
      <c r="AN1837" s="267"/>
      <c r="AO1837" s="268" t="s">
        <v>125</v>
      </c>
      <c r="AP1837" s="269"/>
      <c r="AQ1837" s="21"/>
      <c r="AR1837" s="262" t="s">
        <v>126</v>
      </c>
      <c r="AS1837" s="263"/>
      <c r="AT1837" s="264" t="s">
        <v>2</v>
      </c>
      <c r="AU1837" s="265"/>
      <c r="AV1837" s="41"/>
      <c r="AW1837" s="262" t="s">
        <v>127</v>
      </c>
      <c r="AX1837" s="263"/>
      <c r="AY1837" s="264" t="s">
        <v>128</v>
      </c>
      <c r="AZ1837" s="265"/>
      <c r="BA1837" s="20"/>
      <c r="BB1837" s="262" t="s">
        <v>129</v>
      </c>
      <c r="BC1837" s="263"/>
      <c r="BD1837" s="264" t="s">
        <v>130</v>
      </c>
      <c r="BE1837" s="265"/>
      <c r="BF1837" s="41"/>
      <c r="BG1837" s="266" t="s">
        <v>131</v>
      </c>
      <c r="BH1837" s="267"/>
      <c r="BI1837" s="268" t="s">
        <v>132</v>
      </c>
      <c r="BJ1837" s="269"/>
      <c r="BK1837" s="41"/>
      <c r="BL1837" s="262" t="s">
        <v>133</v>
      </c>
      <c r="BM1837" s="263"/>
      <c r="BN1837" s="264" t="s">
        <v>134</v>
      </c>
      <c r="BO1837" s="265"/>
      <c r="BP1837" s="41"/>
      <c r="BQ1837" s="262" t="s">
        <v>135</v>
      </c>
      <c r="BR1837" s="263"/>
      <c r="BS1837" s="264" t="s">
        <v>136</v>
      </c>
      <c r="BT1837" s="265"/>
      <c r="BU1837" s="20"/>
      <c r="BV1837" s="262" t="s">
        <v>137</v>
      </c>
      <c r="BW1837" s="263"/>
      <c r="BX1837" s="264" t="s">
        <v>138</v>
      </c>
      <c r="BY1837" s="265"/>
      <c r="CA1837" s="27" t="s">
        <v>8</v>
      </c>
      <c r="CC1837" s="113" t="s">
        <v>74</v>
      </c>
      <c r="CD1837" s="13"/>
      <c r="CE1837" s="33"/>
      <c r="CF1837" s="33"/>
      <c r="CG1837" s="33"/>
      <c r="CH1837" s="33"/>
    </row>
    <row r="1838" spans="2:86" ht="18.600000000000001" customHeight="1" thickTop="1" thickBot="1">
      <c r="B1838" s="37">
        <v>5.26</v>
      </c>
      <c r="D1838" s="1">
        <v>1</v>
      </c>
      <c r="E1838" s="7">
        <v>0</v>
      </c>
      <c r="F1838" s="2">
        <v>0</v>
      </c>
      <c r="G1838" s="8">
        <v>0</v>
      </c>
      <c r="I1838" s="1">
        <v>1</v>
      </c>
      <c r="J1838" s="9">
        <v>0</v>
      </c>
      <c r="K1838" s="2">
        <v>0</v>
      </c>
      <c r="L1838" s="8">
        <f t="shared" ref="L1838:L1901" si="17579">IF(0=(1-$J$9*$K$9*$B1838^2),10^18,$B1838*$K$9/(1-$J$9*$K$9*$B1838^2))</f>
        <v>-1.1617332771336679</v>
      </c>
      <c r="N1838" s="1">
        <f t="shared" ref="N1838" si="17580">D1838*I1838+F1838*I1841-E1838*J1838-G1838*J1841</f>
        <v>1</v>
      </c>
      <c r="O1838" s="9">
        <f t="shared" ref="O1838" si="17581">(D1838*J1838+E1838*I1838+F1838*J1841+G1838*I1841)</f>
        <v>0</v>
      </c>
      <c r="P1838" s="2">
        <f t="shared" ref="P1838" si="17582">D1838*K1838+F1838*K1841-E1838*L1838-G1838*L1841</f>
        <v>0</v>
      </c>
      <c r="Q1838" s="8">
        <f t="shared" ref="Q1838" si="17583">(D1838*L1838+E1838*K1838+F1838*L1841+G1838*K1841)</f>
        <v>-1.1617332771336679</v>
      </c>
      <c r="S1838" s="1">
        <v>1</v>
      </c>
      <c r="T1838" s="7">
        <v>0</v>
      </c>
      <c r="U1838" s="2">
        <v>0</v>
      </c>
      <c r="V1838" s="8">
        <v>0</v>
      </c>
      <c r="X1838" s="1">
        <f t="shared" ref="X1838" si="17584">N1838*S1838+P1838*S1841-O1838*T1838-Q1838*T1841</f>
        <v>10.235126659110911</v>
      </c>
      <c r="Y1838" s="9">
        <f t="shared" ref="Y1838" si="17585">(N1838*T1838+O1838*S1838+P1838*T1841+Q1838*S1841)</f>
        <v>0</v>
      </c>
      <c r="Z1838" s="2">
        <f t="shared" ref="Z1838" si="17586">N1838*U1838+P1838*U1841-O1838*V1838-Q1838*V1841</f>
        <v>0</v>
      </c>
      <c r="AA1838" s="8">
        <f t="shared" ref="AA1838" si="17587">(N1838*V1838+O1838*U1838+P1838*V1841+Q1838*U1841)</f>
        <v>-1.1617332771336679</v>
      </c>
      <c r="AB1838" s="20"/>
      <c r="AC1838" s="1">
        <v>1</v>
      </c>
      <c r="AD1838" s="9">
        <v>0</v>
      </c>
      <c r="AE1838" s="2">
        <v>0</v>
      </c>
      <c r="AF1838" s="8">
        <f t="shared" ref="AF1838:AF1901" si="17588">IF(0=(1-$AE$9*$AD$9*$B1838^2),10^18,$B1838*$AE$9/(1-$AE$9*$AD$9*$B1838^2))</f>
        <v>-0.19781331200137761</v>
      </c>
      <c r="AH1838" s="1">
        <f t="shared" ref="AH1838" si="17589">X1838*AC1838+Z1838*AC1841-Y1838*AD1838-AA1838*AD1841</f>
        <v>10.235126659110911</v>
      </c>
      <c r="AI1838" s="9">
        <f t="shared" ref="AI1838" si="17590">(X1838*AD1838+Y1838*AC1838+Z1838*AD1841+AA1838*AC1841)</f>
        <v>0</v>
      </c>
      <c r="AJ1838" s="2">
        <f t="shared" ref="AJ1838" si="17591">X1838*AE1838+Z1838*AE1841-Y1838*AF1838-AA1838*AF1841</f>
        <v>0</v>
      </c>
      <c r="AK1838" s="8">
        <f t="shared" ref="AK1838" si="17592">(X1838*AF1838+Y1838*AE1838+Z1838*AF1841+AA1838*AE1841)</f>
        <v>-3.1863775803259924</v>
      </c>
      <c r="AM1838" s="1">
        <v>1</v>
      </c>
      <c r="AN1838" s="7">
        <v>0</v>
      </c>
      <c r="AO1838" s="2">
        <v>0</v>
      </c>
      <c r="AP1838" s="8">
        <v>0</v>
      </c>
      <c r="AR1838" s="1">
        <f t="shared" ref="AR1838" si="17593">AH1838*AM1838+AJ1838*AM1841-AI1838*AN1838-AK1838*AN1841</f>
        <v>31.65149687057022</v>
      </c>
      <c r="AS1838" s="9">
        <f t="shared" ref="AS1838" si="17594">(AH1838*AN1838+AI1838*AM1838+AJ1838*AN1841+AK1838*AM1841)</f>
        <v>0</v>
      </c>
      <c r="AT1838" s="2">
        <f t="shared" ref="AT1838" si="17595">AH1838*AO1838+AJ1838*AO1841-AI1838*AP1838-AK1838*AP1841</f>
        <v>0</v>
      </c>
      <c r="AU1838" s="8">
        <f t="shared" ref="AU1838" si="17596">(AH1838*AP1838+AI1838*AO1838+AJ1838*AP1841+AK1838*AO1841)</f>
        <v>-3.1863775803259924</v>
      </c>
      <c r="AV1838" s="20"/>
      <c r="AW1838" s="1">
        <v>1</v>
      </c>
      <c r="AX1838" s="9">
        <v>0</v>
      </c>
      <c r="AY1838" s="2">
        <v>0</v>
      </c>
      <c r="AZ1838" s="8">
        <f t="shared" ref="AZ1838:AZ1901" si="17597">IF(0=(1-$AX$9*$AY$9*$B1838^2),10^18,$B1838*$AY$9/(1-$AX$9*$AY$9*$B1838^2))</f>
        <v>-0.2850214934074296</v>
      </c>
      <c r="BB1838" s="1">
        <f t="shared" ref="BB1838" si="17598">AR1838*AW1838+AT1838*AW1841-AS1838*AX1838-AU1838*AX1841</f>
        <v>31.65149687057022</v>
      </c>
      <c r="BC1838" s="9">
        <f t="shared" ref="BC1838" si="17599">(AR1838*AX1838+AS1838*AW1838+AT1838*AX1841+AU1838*AW1841)</f>
        <v>0</v>
      </c>
      <c r="BD1838" s="2">
        <f t="shared" ref="BD1838" si="17600">AR1838*AY1838+AT1838*AY1841-AS1838*AZ1838-AU1838*AZ1841</f>
        <v>0</v>
      </c>
      <c r="BE1838" s="8">
        <f t="shared" ref="BE1838" si="17601">(AR1838*AZ1838+AS1838*AY1838+AT1838*AZ1841+AU1838*AY1841)</f>
        <v>-12.2077344869565</v>
      </c>
      <c r="BG1838" s="1">
        <v>1</v>
      </c>
      <c r="BH1838" s="7">
        <v>0</v>
      </c>
      <c r="BI1838" s="2">
        <v>0</v>
      </c>
      <c r="BJ1838" s="8">
        <v>0</v>
      </c>
      <c r="BK1838" s="20"/>
      <c r="BL1838" s="1">
        <f t="shared" ref="BL1838" si="17602">BB1838*BG1838+BD1838*BG1841-BC1838*BH1838-BE1838*BH1841</f>
        <v>85.333300194133258</v>
      </c>
      <c r="BM1838" s="9">
        <f t="shared" ref="BM1838" si="17603">(BB1838*BH1838+BC1838*BG1838+BD1838*BH1841+BE1838*BG1841)</f>
        <v>0</v>
      </c>
      <c r="BN1838" s="2">
        <f t="shared" ref="BN1838" si="17604">BB1838*BI1838+BD1838*BI1841-BC1838*BJ1838-BE1838*BJ1841</f>
        <v>0</v>
      </c>
      <c r="BO1838" s="8">
        <f t="shared" ref="BO1838" si="17605">(BB1838*BJ1838+BC1838*BI1838+BD1838*BJ1841+BE1838*BI1841)</f>
        <v>-12.2077344869565</v>
      </c>
      <c r="BP1838" s="20"/>
      <c r="BQ1838" s="16">
        <v>1</v>
      </c>
      <c r="BR1838" s="23">
        <v>0</v>
      </c>
      <c r="BS1838" s="14">
        <v>0</v>
      </c>
      <c r="BT1838" s="22">
        <v>0</v>
      </c>
      <c r="BV1838" s="1">
        <f t="shared" ref="BV1838" si="17606">BL1838*BQ1838+BN1838*BQ1841-BM1838*BR1838-BO1838*BR1841</f>
        <v>85.333300194133258</v>
      </c>
      <c r="BW1838" s="9">
        <f t="shared" ref="BW1838" si="17607">(BL1838*BR1838+BM1838*BQ1838+BN1838*BR1841+BO1838*BQ1841)</f>
        <v>-12.2077344869565</v>
      </c>
      <c r="BX1838" s="2">
        <f t="shared" ref="BX1838" si="17608">BL1838*BS1838+BN1838*BS1841-BM1838*BT1838-BO1838*BT1841</f>
        <v>0</v>
      </c>
      <c r="BY1838" s="8">
        <f t="shared" ref="BY1838" si="17609">(BL1838*BT1838+BM1838*BS1838+BN1838*BT1841+BO1838*BS1841)</f>
        <v>-12.2077344869565</v>
      </c>
      <c r="CA1838" s="28">
        <f t="shared" ref="CA1838" si="17610">20*LOG(((1+$BR$9)/$BR$9)/((BV1838+BV1841)^2+(BW1838+BW1841)^2)^0.5)</f>
        <v>-49.666147734012291</v>
      </c>
      <c r="CC1838" s="114">
        <f t="shared" ref="CC1838" si="17611">((BV1838^2+BW1838^2)^0.5)/((BV1841^2+BW1841^2)^0.5)</f>
        <v>0.14308107367074868</v>
      </c>
      <c r="CD1838" s="13"/>
      <c r="CE1838" s="33"/>
      <c r="CF1838" s="33"/>
      <c r="CG1838" s="33"/>
      <c r="CH1838" s="33"/>
    </row>
    <row r="1839" spans="2:86" ht="18.600000000000001" customHeight="1" thickBot="1">
      <c r="D1839" s="3"/>
      <c r="G1839" s="4"/>
      <c r="I1839" s="3"/>
      <c r="L1839" s="4"/>
      <c r="N1839" s="3"/>
      <c r="Q1839" s="4"/>
      <c r="S1839" s="3"/>
      <c r="V1839" s="4"/>
      <c r="X1839" s="3"/>
      <c r="AA1839" s="4"/>
      <c r="AC1839" s="3"/>
      <c r="AF1839" s="4"/>
      <c r="AH1839" s="3"/>
      <c r="AK1839" s="4"/>
      <c r="AM1839" s="3"/>
      <c r="AP1839" s="4"/>
      <c r="AR1839" s="3"/>
      <c r="AU1839" s="4"/>
      <c r="AW1839" s="3"/>
      <c r="AZ1839" s="4"/>
      <c r="BB1839" s="3"/>
      <c r="BE1839" s="4"/>
      <c r="BG1839" s="3"/>
      <c r="BJ1839" s="4"/>
      <c r="BL1839" s="3"/>
      <c r="BO1839" s="4"/>
      <c r="BQ1839" s="16"/>
      <c r="BR1839" s="14"/>
      <c r="BS1839" s="14"/>
      <c r="BT1839" s="17"/>
      <c r="BV1839" s="3"/>
      <c r="BY1839" s="4"/>
      <c r="CC1839" s="115"/>
      <c r="CD1839" s="13"/>
      <c r="CE1839" s="33"/>
      <c r="CF1839" s="33"/>
      <c r="CG1839" s="33"/>
      <c r="CH1839" s="33"/>
    </row>
    <row r="1840" spans="2:86" ht="18.600000000000001" customHeight="1" thickBot="1">
      <c r="D1840" s="271" t="s">
        <v>141</v>
      </c>
      <c r="E1840" s="272"/>
      <c r="F1840" s="273" t="s">
        <v>142</v>
      </c>
      <c r="G1840" s="274"/>
      <c r="H1840" s="237"/>
      <c r="I1840" s="271" t="s">
        <v>143</v>
      </c>
      <c r="J1840" s="272"/>
      <c r="K1840" s="273" t="s">
        <v>144</v>
      </c>
      <c r="L1840" s="274"/>
      <c r="N1840" s="262" t="s">
        <v>145</v>
      </c>
      <c r="O1840" s="263"/>
      <c r="P1840" s="264" t="s">
        <v>146</v>
      </c>
      <c r="Q1840" s="265"/>
      <c r="S1840" s="271" t="s">
        <v>147</v>
      </c>
      <c r="T1840" s="272"/>
      <c r="U1840" s="273" t="s">
        <v>148</v>
      </c>
      <c r="V1840" s="274"/>
      <c r="W1840" s="20"/>
      <c r="X1840" s="262" t="s">
        <v>149</v>
      </c>
      <c r="Y1840" s="263"/>
      <c r="Z1840" s="264" t="s">
        <v>150</v>
      </c>
      <c r="AA1840" s="265"/>
      <c r="AB1840" s="20"/>
      <c r="AC1840" s="271" t="s">
        <v>151</v>
      </c>
      <c r="AD1840" s="272"/>
      <c r="AE1840" s="273" t="s">
        <v>152</v>
      </c>
      <c r="AF1840" s="274"/>
      <c r="AG1840" s="20"/>
      <c r="AH1840" s="262" t="s">
        <v>153</v>
      </c>
      <c r="AI1840" s="263"/>
      <c r="AJ1840" s="264" t="s">
        <v>154</v>
      </c>
      <c r="AK1840" s="265"/>
      <c r="AL1840" s="20"/>
      <c r="AM1840" s="271" t="s">
        <v>155</v>
      </c>
      <c r="AN1840" s="272"/>
      <c r="AO1840" s="273" t="s">
        <v>156</v>
      </c>
      <c r="AP1840" s="274"/>
      <c r="AR1840" s="262" t="s">
        <v>157</v>
      </c>
      <c r="AS1840" s="263"/>
      <c r="AT1840" s="264" t="s">
        <v>158</v>
      </c>
      <c r="AU1840" s="265"/>
      <c r="AV1840" s="41"/>
      <c r="AW1840" s="271" t="s">
        <v>159</v>
      </c>
      <c r="AX1840" s="272"/>
      <c r="AY1840" s="273" t="s">
        <v>160</v>
      </c>
      <c r="AZ1840" s="274"/>
      <c r="BA1840" s="20"/>
      <c r="BB1840" s="262" t="s">
        <v>161</v>
      </c>
      <c r="BC1840" s="263"/>
      <c r="BD1840" s="264" t="s">
        <v>162</v>
      </c>
      <c r="BE1840" s="265"/>
      <c r="BF1840" s="41"/>
      <c r="BG1840" s="271" t="s">
        <v>163</v>
      </c>
      <c r="BH1840" s="272"/>
      <c r="BI1840" s="273" t="s">
        <v>164</v>
      </c>
      <c r="BJ1840" s="274"/>
      <c r="BK1840" s="41"/>
      <c r="BL1840" s="262" t="s">
        <v>165</v>
      </c>
      <c r="BM1840" s="263"/>
      <c r="BN1840" s="264" t="s">
        <v>166</v>
      </c>
      <c r="BO1840" s="265"/>
      <c r="BP1840" s="41"/>
      <c r="BQ1840" s="271" t="s">
        <v>167</v>
      </c>
      <c r="BR1840" s="272"/>
      <c r="BS1840" s="273" t="s">
        <v>168</v>
      </c>
      <c r="BT1840" s="274"/>
      <c r="BU1840" s="20"/>
      <c r="BV1840" s="262" t="s">
        <v>169</v>
      </c>
      <c r="BW1840" s="263"/>
      <c r="BX1840" s="264" t="s">
        <v>170</v>
      </c>
      <c r="BY1840" s="265"/>
      <c r="CA1840" s="55" t="s">
        <v>35</v>
      </c>
      <c r="CC1840" s="116" t="s">
        <v>75</v>
      </c>
      <c r="CD1840" s="13"/>
      <c r="CE1840" s="33"/>
      <c r="CF1840" s="33"/>
      <c r="CG1840" s="33"/>
      <c r="CH1840" s="33"/>
    </row>
    <row r="1841" spans="2:86" ht="18.600000000000001" customHeight="1" thickTop="1" thickBot="1">
      <c r="D1841" s="1">
        <v>0</v>
      </c>
      <c r="E1841" s="9">
        <f t="shared" ref="E1841" si="17612">$E$9*$B1838</f>
        <v>6.1899680000000004</v>
      </c>
      <c r="F1841" s="2">
        <v>1</v>
      </c>
      <c r="G1841" s="8">
        <v>0</v>
      </c>
      <c r="I1841" s="1">
        <v>0</v>
      </c>
      <c r="J1841" s="9">
        <v>0</v>
      </c>
      <c r="K1841" s="2">
        <v>1</v>
      </c>
      <c r="L1841" s="8">
        <v>0</v>
      </c>
      <c r="N1841" s="1">
        <f t="shared" ref="N1841" si="17613">D1841*I1838+F1841*I1841-E1841*J1838-G1841*J1841</f>
        <v>0</v>
      </c>
      <c r="O1841" s="9">
        <f t="shared" ref="O1841" si="17614">(D1841*J1838+E1841*I1838+F1841*J1841+G1841*I1841)</f>
        <v>6.1899680000000004</v>
      </c>
      <c r="P1841" s="2">
        <f t="shared" ref="P1841" si="17615">D1841*K1838+F1841*K1841-E1841*L1838-G1841*L1841</f>
        <v>8.1910918099925354</v>
      </c>
      <c r="Q1841" s="8">
        <f t="shared" ref="Q1841" si="17616">(D1841*L1838+E1841*K1838+F1841*L1841+G1841*K1841)</f>
        <v>0</v>
      </c>
      <c r="S1841" s="1">
        <v>0</v>
      </c>
      <c r="T1841" s="9">
        <f t="shared" ref="T1841" si="17617">$T$9*$B1838</f>
        <v>7.9494379999999998</v>
      </c>
      <c r="U1841" s="2">
        <v>1</v>
      </c>
      <c r="V1841" s="8">
        <v>0</v>
      </c>
      <c r="X1841" s="1">
        <f t="shared" ref="X1841" si="17618">N1841*S1838+P1841*S1841-O1841*T1838-Q1841*T1841</f>
        <v>0</v>
      </c>
      <c r="Y1841" s="9">
        <f t="shared" ref="Y1841" si="17619">(N1841*T1838+O1841*S1838+P1841*T1841+Q1841*S1841)</f>
        <v>71.30454449584343</v>
      </c>
      <c r="Z1841" s="2">
        <f t="shared" ref="Z1841" si="17620">N1841*U1838+P1841*U1841-O1841*V1838-Q1841*V1841</f>
        <v>8.1910918099925354</v>
      </c>
      <c r="AA1841" s="8">
        <f t="shared" ref="AA1841" si="17621">(N1841*V1838+O1841*U1838+P1841*V1841+Q1841*U1841)</f>
        <v>0</v>
      </c>
      <c r="AB1841" s="20"/>
      <c r="AC1841" s="1">
        <v>0</v>
      </c>
      <c r="AD1841" s="9">
        <v>0</v>
      </c>
      <c r="AE1841" s="2">
        <v>1</v>
      </c>
      <c r="AF1841" s="8">
        <v>0</v>
      </c>
      <c r="AH1841" s="1">
        <f t="shared" ref="AH1841" si="17622">X1841*AC1838+Z1841*AC1841-Y1841*AD1838-AA1841*AD1841</f>
        <v>0</v>
      </c>
      <c r="AI1841" s="9">
        <f t="shared" ref="AI1841" si="17623">(X1841*AD1838+Y1841*AC1838+Z1841*AD1841+AA1841*AC1841)</f>
        <v>71.30454449584343</v>
      </c>
      <c r="AJ1841" s="2">
        <f t="shared" ref="AJ1841" si="17624">X1841*AE1838+Z1841*AE1841-Y1841*AF1838-AA1841*AF1841</f>
        <v>22.296079917464922</v>
      </c>
      <c r="AK1841" s="8">
        <f t="shared" ref="AK1841" si="17625">(X1841*AF1838+Y1841*AE1838+Z1841*AF1841+AA1841*AE1841)</f>
        <v>0</v>
      </c>
      <c r="AM1841" s="1">
        <v>0</v>
      </c>
      <c r="AN1841" s="9">
        <f t="shared" ref="AN1841" si="17626">$AN$9*$B1838</f>
        <v>6.721228</v>
      </c>
      <c r="AO1841" s="2">
        <v>1</v>
      </c>
      <c r="AP1841" s="8">
        <v>0</v>
      </c>
      <c r="AR1841" s="1">
        <f t="shared" ref="AR1841" si="17627">AH1841*AM1838+AJ1841*AM1841-AI1841*AN1838-AK1841*AN1841</f>
        <v>0</v>
      </c>
      <c r="AS1841" s="9">
        <f t="shared" ref="AS1841" si="17628">(AH1841*AN1838+AI1841*AM1838+AJ1841*AN1841+AK1841*AM1841)</f>
        <v>221.16158112734635</v>
      </c>
      <c r="AT1841" s="2">
        <f t="shared" ref="AT1841" si="17629">AH1841*AO1838+AJ1841*AO1841-AI1841*AP1838-AK1841*AP1841</f>
        <v>22.296079917464922</v>
      </c>
      <c r="AU1841" s="8">
        <f t="shared" ref="AU1841" si="17630">(AH1841*AP1838+AI1841*AO1838+AJ1841*AP1841+AK1841*AO1841)</f>
        <v>0</v>
      </c>
      <c r="AV1841" s="20"/>
      <c r="AW1841" s="1">
        <v>0</v>
      </c>
      <c r="AX1841" s="9">
        <v>0</v>
      </c>
      <c r="AY1841" s="2">
        <v>1</v>
      </c>
      <c r="AZ1841" s="8">
        <v>0</v>
      </c>
      <c r="BB1841" s="1">
        <f t="shared" ref="BB1841" si="17631">AR1841*AW1838+AT1841*AW1841-AS1841*AX1838-AU1841*AX1841</f>
        <v>0</v>
      </c>
      <c r="BC1841" s="9">
        <f t="shared" ref="BC1841" si="17632">(AR1841*AX1838+AS1841*AW1838+AT1841*AX1841+AU1841*AW1841)</f>
        <v>221.16158112734635</v>
      </c>
      <c r="BD1841" s="2">
        <f t="shared" ref="BD1841" si="17633">AR1841*AY1838+AT1841*AY1841-AS1841*AZ1838-AU1841*AZ1841</f>
        <v>85.331884054729585</v>
      </c>
      <c r="BE1841" s="8">
        <f t="shared" ref="BE1841" si="17634">(AR1841*AZ1838+AS1841*AY1838+AT1841*AZ1841+AU1841*AY1841)</f>
        <v>0</v>
      </c>
      <c r="BG1841" s="1">
        <v>0</v>
      </c>
      <c r="BH1841" s="9">
        <f t="shared" ref="BH1841" si="17635">$BH$9*$B1838</f>
        <v>4.3973599999999999</v>
      </c>
      <c r="BI1841" s="2">
        <v>1</v>
      </c>
      <c r="BJ1841" s="8">
        <v>0</v>
      </c>
      <c r="BK1841" s="20"/>
      <c r="BL1841" s="1">
        <f t="shared" ref="BL1841" si="17636">BB1841*BG1838+BD1841*BG1841-BC1841*BH1838-BE1841*BH1841</f>
        <v>0</v>
      </c>
      <c r="BM1841" s="9">
        <f t="shared" ref="BM1841" si="17637">(BB1841*BH1838+BC1841*BG1838+BD1841*BH1841+BE1841*BG1841)</f>
        <v>596.396594794252</v>
      </c>
      <c r="BN1841" s="2">
        <f t="shared" ref="BN1841" si="17638">BB1841*BI1838+BD1841*BI1841-BC1841*BJ1838-BE1841*BJ1841</f>
        <v>85.331884054729585</v>
      </c>
      <c r="BO1841" s="8">
        <f t="shared" ref="BO1841" si="17639">(BB1841*BJ1838+BC1841*BI1838+BD1841*BJ1841+BE1841*BI1841)</f>
        <v>0</v>
      </c>
      <c r="BP1841" s="20"/>
      <c r="BQ1841" s="18">
        <f t="shared" ref="BQ1841:BQ1904" si="17640">1/$BR$9</f>
        <v>1</v>
      </c>
      <c r="BR1841" s="25">
        <v>0</v>
      </c>
      <c r="BS1841" s="19">
        <v>1</v>
      </c>
      <c r="BT1841" s="24">
        <v>0</v>
      </c>
      <c r="BV1841" s="1">
        <f t="shared" ref="BV1841" si="17641">BL1841*BQ1838+BN1841*BQ1841-BM1841*BR1838-BO1841*BR1841</f>
        <v>85.331884054729585</v>
      </c>
      <c r="BW1841" s="9">
        <f t="shared" ref="BW1841" si="17642">(BL1841*BR1838+BM1841*BQ1838+BN1841*BR1841+BO1841*BQ1841)</f>
        <v>596.396594794252</v>
      </c>
      <c r="BX1841" s="2">
        <f t="shared" ref="BX1841" si="17643">BL1841*BS1838+BN1841*BS1841-BM1841*BT1838-BO1841*BT1841</f>
        <v>85.331884054729585</v>
      </c>
      <c r="BY1841" s="8">
        <f t="shared" ref="BY1841" si="17644">(BL1841*BT1838+BM1841*BS1838+BN1841*BT1841+BO1841*BS1841)</f>
        <v>0</v>
      </c>
      <c r="CA1841" s="56">
        <f t="shared" ref="CA1841" si="17645">(180/PI())*ATAN(-1*(BW1838+BW1841)/(BV1838+BV1841))</f>
        <v>-73.714782033356968</v>
      </c>
      <c r="CC1841" s="117">
        <f t="shared" ref="CC1841" si="17646">20*LOG(((1-(10^(CA1838/20)^2)*(1-((1-CC1838)/(1+CC1838))^2))^0.5))</f>
        <v>-2.0542754621427473E-5</v>
      </c>
      <c r="CD1841" s="13"/>
      <c r="CE1841" s="33"/>
      <c r="CF1841" s="33"/>
      <c r="CG1841" s="33"/>
      <c r="CH1841" s="33"/>
    </row>
    <row r="1842" spans="2:86" ht="18.600000000000001" customHeight="1"/>
    <row r="1843" spans="2:86" ht="18.600000000000001" customHeight="1" thickBot="1">
      <c r="E1843" s="6" t="s">
        <v>3</v>
      </c>
      <c r="J1843" s="6" t="s">
        <v>5</v>
      </c>
      <c r="O1843" s="6" t="s">
        <v>10</v>
      </c>
      <c r="T1843" s="6" t="s">
        <v>6</v>
      </c>
      <c r="Y1843" s="6" t="s">
        <v>11</v>
      </c>
      <c r="AD1843" s="6" t="s">
        <v>12</v>
      </c>
      <c r="AI1843" s="6" t="s">
        <v>13</v>
      </c>
      <c r="AN1843" s="6" t="s">
        <v>14</v>
      </c>
      <c r="AS1843" s="6" t="s">
        <v>15</v>
      </c>
      <c r="AX1843" s="6" t="s">
        <v>19</v>
      </c>
      <c r="BC1843" s="6" t="s">
        <v>17</v>
      </c>
      <c r="BH1843" s="6" t="s">
        <v>20</v>
      </c>
      <c r="BM1843" s="6" t="s">
        <v>18</v>
      </c>
      <c r="BQ1843" s="26" t="s">
        <v>16</v>
      </c>
      <c r="BR1843" s="26"/>
      <c r="BS1843" s="21"/>
      <c r="BT1843" s="21"/>
      <c r="BU1843" s="21"/>
      <c r="BV1843" s="21"/>
      <c r="BW1843" s="26" t="s">
        <v>21</v>
      </c>
      <c r="BX1843" s="21"/>
      <c r="BY1843" s="21"/>
    </row>
    <row r="1844" spans="2:86" ht="18.600000000000001" customHeight="1" thickBot="1">
      <c r="B1844" s="11"/>
      <c r="D1844" s="266" t="s">
        <v>113</v>
      </c>
      <c r="E1844" s="267"/>
      <c r="F1844" s="268" t="s">
        <v>114</v>
      </c>
      <c r="G1844" s="269"/>
      <c r="H1844" s="237"/>
      <c r="I1844" s="262" t="s">
        <v>0</v>
      </c>
      <c r="J1844" s="263"/>
      <c r="K1844" s="264" t="s">
        <v>1</v>
      </c>
      <c r="L1844" s="265"/>
      <c r="M1844" s="21"/>
      <c r="N1844" s="262" t="s">
        <v>115</v>
      </c>
      <c r="O1844" s="263"/>
      <c r="P1844" s="264" t="s">
        <v>116</v>
      </c>
      <c r="Q1844" s="265"/>
      <c r="R1844" s="21"/>
      <c r="S1844" s="266" t="s">
        <v>117</v>
      </c>
      <c r="T1844" s="267"/>
      <c r="U1844" s="268" t="s">
        <v>118</v>
      </c>
      <c r="V1844" s="269"/>
      <c r="W1844" s="20"/>
      <c r="X1844" s="262" t="s">
        <v>119</v>
      </c>
      <c r="Y1844" s="263"/>
      <c r="Z1844" s="264" t="s">
        <v>120</v>
      </c>
      <c r="AA1844" s="265"/>
      <c r="AB1844" s="20"/>
      <c r="AC1844" s="262" t="s">
        <v>121</v>
      </c>
      <c r="AD1844" s="263"/>
      <c r="AE1844" s="264" t="s">
        <v>7</v>
      </c>
      <c r="AF1844" s="265"/>
      <c r="AG1844" s="20"/>
      <c r="AH1844" s="262" t="s">
        <v>122</v>
      </c>
      <c r="AI1844" s="263"/>
      <c r="AJ1844" s="264" t="s">
        <v>123</v>
      </c>
      <c r="AK1844" s="265"/>
      <c r="AL1844" s="20"/>
      <c r="AM1844" s="266" t="s">
        <v>124</v>
      </c>
      <c r="AN1844" s="267"/>
      <c r="AO1844" s="268" t="s">
        <v>125</v>
      </c>
      <c r="AP1844" s="269"/>
      <c r="AQ1844" s="21"/>
      <c r="AR1844" s="262" t="s">
        <v>126</v>
      </c>
      <c r="AS1844" s="263"/>
      <c r="AT1844" s="264" t="s">
        <v>2</v>
      </c>
      <c r="AU1844" s="265"/>
      <c r="AV1844" s="41"/>
      <c r="AW1844" s="262" t="s">
        <v>127</v>
      </c>
      <c r="AX1844" s="263"/>
      <c r="AY1844" s="264" t="s">
        <v>128</v>
      </c>
      <c r="AZ1844" s="265"/>
      <c r="BA1844" s="20"/>
      <c r="BB1844" s="262" t="s">
        <v>129</v>
      </c>
      <c r="BC1844" s="263"/>
      <c r="BD1844" s="264" t="s">
        <v>130</v>
      </c>
      <c r="BE1844" s="265"/>
      <c r="BF1844" s="41"/>
      <c r="BG1844" s="266" t="s">
        <v>131</v>
      </c>
      <c r="BH1844" s="267"/>
      <c r="BI1844" s="268" t="s">
        <v>132</v>
      </c>
      <c r="BJ1844" s="269"/>
      <c r="BK1844" s="41"/>
      <c r="BL1844" s="262" t="s">
        <v>133</v>
      </c>
      <c r="BM1844" s="263"/>
      <c r="BN1844" s="264" t="s">
        <v>134</v>
      </c>
      <c r="BO1844" s="265"/>
      <c r="BP1844" s="41"/>
      <c r="BQ1844" s="262" t="s">
        <v>135</v>
      </c>
      <c r="BR1844" s="263"/>
      <c r="BS1844" s="264" t="s">
        <v>136</v>
      </c>
      <c r="BT1844" s="265"/>
      <c r="BU1844" s="20"/>
      <c r="BV1844" s="262" t="s">
        <v>137</v>
      </c>
      <c r="BW1844" s="263"/>
      <c r="BX1844" s="264" t="s">
        <v>138</v>
      </c>
      <c r="BY1844" s="265"/>
      <c r="CA1844" s="27" t="s">
        <v>8</v>
      </c>
      <c r="CC1844" s="113" t="s">
        <v>74</v>
      </c>
      <c r="CD1844" s="13"/>
      <c r="CE1844" s="33"/>
      <c r="CF1844" s="33"/>
      <c r="CG1844" s="33"/>
      <c r="CH1844" s="33"/>
    </row>
    <row r="1845" spans="2:86" ht="18.600000000000001" customHeight="1" thickTop="1" thickBot="1">
      <c r="B1845" s="37">
        <v>5.28</v>
      </c>
      <c r="D1845" s="1">
        <v>1</v>
      </c>
      <c r="E1845" s="7">
        <v>0</v>
      </c>
      <c r="F1845" s="2">
        <v>0</v>
      </c>
      <c r="G1845" s="8">
        <v>0</v>
      </c>
      <c r="I1845" s="1">
        <v>1</v>
      </c>
      <c r="J1845" s="9">
        <v>0</v>
      </c>
      <c r="K1845" s="2">
        <v>0</v>
      </c>
      <c r="L1845" s="8">
        <f t="shared" ref="L1845:L1908" si="17647">IF(0=(1-$J$9*$K$9*$B1845^2),10^18,$B1845*$K$9/(1-$J$9*$K$9*$B1845^2))</f>
        <v>-1.1557172380289227</v>
      </c>
      <c r="N1845" s="1">
        <f t="shared" ref="N1845" si="17648">D1845*I1845+F1845*I1848-E1845*J1845-G1845*J1848</f>
        <v>1</v>
      </c>
      <c r="O1845" s="9">
        <f t="shared" ref="O1845" si="17649">(D1845*J1845+E1845*I1845+F1845*J1848+G1845*I1848)</f>
        <v>0</v>
      </c>
      <c r="P1845" s="2">
        <f t="shared" ref="P1845" si="17650">D1845*K1845+F1845*K1848-E1845*L1845-G1845*L1848</f>
        <v>0</v>
      </c>
      <c r="Q1845" s="8">
        <f t="shared" ref="Q1845" si="17651">(D1845*L1845+E1845*K1845+F1845*L1848+G1845*K1848)</f>
        <v>-1.1557172380289227</v>
      </c>
      <c r="S1845" s="1">
        <v>1</v>
      </c>
      <c r="T1845" s="7">
        <v>0</v>
      </c>
      <c r="U1845" s="2">
        <v>0</v>
      </c>
      <c r="V1845" s="8">
        <v>0</v>
      </c>
      <c r="X1845" s="1">
        <f t="shared" ref="X1845" si="17652">N1845*S1845+P1845*S1848-O1845*T1845-Q1845*T1848</f>
        <v>10.222235238478826</v>
      </c>
      <c r="Y1845" s="9">
        <f t="shared" ref="Y1845" si="17653">(N1845*T1845+O1845*S1845+P1845*T1848+Q1845*S1848)</f>
        <v>0</v>
      </c>
      <c r="Z1845" s="2">
        <f t="shared" ref="Z1845" si="17654">N1845*U1845+P1845*U1848-O1845*V1845-Q1845*V1848</f>
        <v>0</v>
      </c>
      <c r="AA1845" s="8">
        <f t="shared" ref="AA1845" si="17655">(N1845*V1845+O1845*U1845+P1845*V1848+Q1845*U1848)</f>
        <v>-1.1557172380289227</v>
      </c>
      <c r="AB1845" s="20"/>
      <c r="AC1845" s="1">
        <v>1</v>
      </c>
      <c r="AD1845" s="9">
        <v>0</v>
      </c>
      <c r="AE1845" s="2">
        <v>0</v>
      </c>
      <c r="AF1845" s="8">
        <f t="shared" ref="AF1845:AF1908" si="17656">IF(0=(1-$AE$9*$AD$9*$B1845^2),10^18,$B1845*$AE$9/(1-$AE$9*$AD$9*$B1845^2))</f>
        <v>-0.19698664948031089</v>
      </c>
      <c r="AH1845" s="1">
        <f t="shared" ref="AH1845" si="17657">X1845*AC1845+Z1845*AC1848-Y1845*AD1845-AA1845*AD1848</f>
        <v>10.222235238478826</v>
      </c>
      <c r="AI1845" s="9">
        <f t="shared" ref="AI1845" si="17658">(X1845*AD1845+Y1845*AC1845+Z1845*AD1848+AA1845*AC1848)</f>
        <v>0</v>
      </c>
      <c r="AJ1845" s="2">
        <f t="shared" ref="AJ1845" si="17659">X1845*AE1845+Z1845*AE1848-Y1845*AF1845-AA1845*AF1848</f>
        <v>0</v>
      </c>
      <c r="AK1845" s="8">
        <f t="shared" ref="AK1845" si="17660">(X1845*AF1845+Y1845*AE1845+Z1845*AF1848+AA1845*AE1848)</f>
        <v>-3.1693611078564334</v>
      </c>
      <c r="AM1845" s="1">
        <v>1</v>
      </c>
      <c r="AN1845" s="7">
        <v>0</v>
      </c>
      <c r="AO1845" s="2">
        <v>0</v>
      </c>
      <c r="AP1845" s="8">
        <v>0</v>
      </c>
      <c r="AR1845" s="1">
        <f t="shared" ref="AR1845" si="17661">AH1845*AM1845+AJ1845*AM1848-AI1845*AN1845-AK1845*AN1848</f>
        <v>31.605230051186886</v>
      </c>
      <c r="AS1845" s="9">
        <f t="shared" ref="AS1845" si="17662">(AH1845*AN1845+AI1845*AM1845+AJ1845*AN1848+AK1845*AM1848)</f>
        <v>0</v>
      </c>
      <c r="AT1845" s="2">
        <f t="shared" ref="AT1845" si="17663">AH1845*AO1845+AJ1845*AO1848-AI1845*AP1845-AK1845*AP1848</f>
        <v>0</v>
      </c>
      <c r="AU1845" s="8">
        <f t="shared" ref="AU1845" si="17664">(AH1845*AP1845+AI1845*AO1845+AJ1845*AP1848+AK1845*AO1848)</f>
        <v>-3.1693611078564334</v>
      </c>
      <c r="AV1845" s="20"/>
      <c r="AW1845" s="1">
        <v>1</v>
      </c>
      <c r="AX1845" s="9">
        <v>0</v>
      </c>
      <c r="AY1845" s="2">
        <v>0</v>
      </c>
      <c r="AZ1845" s="8">
        <f t="shared" ref="AZ1845:AZ1908" si="17665">IF(0=(1-$AX$9*$AY$9*$B1845^2),10^18,$B1845*$AY$9/(1-$AX$9*$AY$9*$B1845^2))</f>
        <v>-0.2837968257077319</v>
      </c>
      <c r="BB1845" s="1">
        <f t="shared" ref="BB1845" si="17666">AR1845*AW1845+AT1845*AW1848-AS1845*AX1845-AU1845*AX1848</f>
        <v>31.605230051186886</v>
      </c>
      <c r="BC1845" s="9">
        <f t="shared" ref="BC1845" si="17667">(AR1845*AX1845+AS1845*AW1845+AT1845*AX1848+AU1845*AW1848)</f>
        <v>0</v>
      </c>
      <c r="BD1845" s="2">
        <f t="shared" ref="BD1845" si="17668">AR1845*AY1845+AT1845*AY1848-AS1845*AZ1845-AU1845*AZ1848</f>
        <v>0</v>
      </c>
      <c r="BE1845" s="8">
        <f t="shared" ref="BE1845" si="17669">(AR1845*AZ1845+AS1845*AY1845+AT1845*AZ1848+AU1845*AY1848)</f>
        <v>-12.138825072145888</v>
      </c>
      <c r="BG1845" s="1">
        <v>1</v>
      </c>
      <c r="BH1845" s="7">
        <v>0</v>
      </c>
      <c r="BI1845" s="2">
        <v>0</v>
      </c>
      <c r="BJ1845" s="8">
        <v>0</v>
      </c>
      <c r="BK1845" s="20"/>
      <c r="BL1845" s="1">
        <f t="shared" ref="BL1845" si="17670">BB1845*BG1845+BD1845*BG1848-BC1845*BH1845-BE1845*BH1848</f>
        <v>85.186975025644614</v>
      </c>
      <c r="BM1845" s="9">
        <f t="shared" ref="BM1845" si="17671">(BB1845*BH1845+BC1845*BG1845+BD1845*BH1848+BE1845*BG1848)</f>
        <v>0</v>
      </c>
      <c r="BN1845" s="2">
        <f t="shared" ref="BN1845" si="17672">BB1845*BI1845+BD1845*BI1848-BC1845*BJ1845-BE1845*BJ1848</f>
        <v>0</v>
      </c>
      <c r="BO1845" s="8">
        <f t="shared" ref="BO1845" si="17673">(BB1845*BJ1845+BC1845*BI1845+BD1845*BJ1848+BE1845*BI1848)</f>
        <v>-12.138825072145888</v>
      </c>
      <c r="BP1845" s="20"/>
      <c r="BQ1845" s="16">
        <v>1</v>
      </c>
      <c r="BR1845" s="23">
        <v>0</v>
      </c>
      <c r="BS1845" s="14">
        <v>0</v>
      </c>
      <c r="BT1845" s="22">
        <v>0</v>
      </c>
      <c r="BV1845" s="1">
        <f t="shared" ref="BV1845" si="17674">BL1845*BQ1845+BN1845*BQ1848-BM1845*BR1845-BO1845*BR1848</f>
        <v>85.186975025644614</v>
      </c>
      <c r="BW1845" s="9">
        <f t="shared" ref="BW1845" si="17675">(BL1845*BR1845+BM1845*BQ1845+BN1845*BR1848+BO1845*BQ1848)</f>
        <v>-12.138825072145888</v>
      </c>
      <c r="BX1845" s="2">
        <f t="shared" ref="BX1845" si="17676">BL1845*BS1845+BN1845*BS1848-BM1845*BT1845-BO1845*BT1848</f>
        <v>0</v>
      </c>
      <c r="BY1845" s="8">
        <f t="shared" ref="BY1845" si="17677">(BL1845*BT1845+BM1845*BS1845+BN1845*BT1848+BO1845*BS1848)</f>
        <v>-12.138825072145888</v>
      </c>
      <c r="CA1845" s="28">
        <f t="shared" ref="CA1845" si="17678">20*LOG(((1+$BR$9)/$BR$9)/((BV1845+BV1848)^2+(BW1845+BW1848)^2)^0.5)</f>
        <v>-49.684129061381263</v>
      </c>
      <c r="CC1845" s="114">
        <f t="shared" ref="CC1845" si="17679">((BV1845^2+BW1845^2)^0.5)/((BV1848^2+BW1848^2)^0.5)</f>
        <v>0.14251786887773546</v>
      </c>
      <c r="CD1845" s="13"/>
      <c r="CE1845" s="33"/>
      <c r="CF1845" s="33"/>
      <c r="CG1845" s="33"/>
      <c r="CH1845" s="33"/>
    </row>
    <row r="1846" spans="2:86" ht="18.600000000000001" customHeight="1" thickBot="1">
      <c r="D1846" s="3"/>
      <c r="G1846" s="4"/>
      <c r="I1846" s="3"/>
      <c r="L1846" s="4"/>
      <c r="N1846" s="3"/>
      <c r="Q1846" s="4"/>
      <c r="S1846" s="3"/>
      <c r="V1846" s="4"/>
      <c r="X1846" s="3"/>
      <c r="AA1846" s="4"/>
      <c r="AC1846" s="3"/>
      <c r="AF1846" s="4"/>
      <c r="AH1846" s="3"/>
      <c r="AK1846" s="4"/>
      <c r="AM1846" s="3"/>
      <c r="AP1846" s="4"/>
      <c r="AR1846" s="3"/>
      <c r="AU1846" s="4"/>
      <c r="AW1846" s="3"/>
      <c r="AZ1846" s="4"/>
      <c r="BB1846" s="3"/>
      <c r="BE1846" s="4"/>
      <c r="BG1846" s="3"/>
      <c r="BJ1846" s="4"/>
      <c r="BL1846" s="3"/>
      <c r="BO1846" s="4"/>
      <c r="BQ1846" s="16"/>
      <c r="BR1846" s="14"/>
      <c r="BS1846" s="14"/>
      <c r="BT1846" s="17"/>
      <c r="BV1846" s="3"/>
      <c r="BY1846" s="4"/>
      <c r="CC1846" s="115"/>
      <c r="CD1846" s="13"/>
      <c r="CE1846" s="33"/>
      <c r="CF1846" s="33"/>
      <c r="CG1846" s="33"/>
      <c r="CH1846" s="33"/>
    </row>
    <row r="1847" spans="2:86" ht="18.600000000000001" customHeight="1" thickBot="1">
      <c r="D1847" s="271" t="s">
        <v>141</v>
      </c>
      <c r="E1847" s="272"/>
      <c r="F1847" s="273" t="s">
        <v>142</v>
      </c>
      <c r="G1847" s="274"/>
      <c r="H1847" s="237"/>
      <c r="I1847" s="271" t="s">
        <v>143</v>
      </c>
      <c r="J1847" s="272"/>
      <c r="K1847" s="273" t="s">
        <v>144</v>
      </c>
      <c r="L1847" s="274"/>
      <c r="N1847" s="262" t="s">
        <v>145</v>
      </c>
      <c r="O1847" s="263"/>
      <c r="P1847" s="264" t="s">
        <v>146</v>
      </c>
      <c r="Q1847" s="265"/>
      <c r="S1847" s="271" t="s">
        <v>147</v>
      </c>
      <c r="T1847" s="272"/>
      <c r="U1847" s="273" t="s">
        <v>148</v>
      </c>
      <c r="V1847" s="274"/>
      <c r="W1847" s="20"/>
      <c r="X1847" s="262" t="s">
        <v>149</v>
      </c>
      <c r="Y1847" s="263"/>
      <c r="Z1847" s="264" t="s">
        <v>150</v>
      </c>
      <c r="AA1847" s="265"/>
      <c r="AB1847" s="20"/>
      <c r="AC1847" s="271" t="s">
        <v>151</v>
      </c>
      <c r="AD1847" s="272"/>
      <c r="AE1847" s="273" t="s">
        <v>152</v>
      </c>
      <c r="AF1847" s="274"/>
      <c r="AG1847" s="20"/>
      <c r="AH1847" s="262" t="s">
        <v>153</v>
      </c>
      <c r="AI1847" s="263"/>
      <c r="AJ1847" s="264" t="s">
        <v>154</v>
      </c>
      <c r="AK1847" s="265"/>
      <c r="AL1847" s="20"/>
      <c r="AM1847" s="271" t="s">
        <v>155</v>
      </c>
      <c r="AN1847" s="272"/>
      <c r="AO1847" s="273" t="s">
        <v>156</v>
      </c>
      <c r="AP1847" s="274"/>
      <c r="AR1847" s="262" t="s">
        <v>157</v>
      </c>
      <c r="AS1847" s="263"/>
      <c r="AT1847" s="264" t="s">
        <v>158</v>
      </c>
      <c r="AU1847" s="265"/>
      <c r="AV1847" s="41"/>
      <c r="AW1847" s="271" t="s">
        <v>159</v>
      </c>
      <c r="AX1847" s="272"/>
      <c r="AY1847" s="273" t="s">
        <v>160</v>
      </c>
      <c r="AZ1847" s="274"/>
      <c r="BA1847" s="20"/>
      <c r="BB1847" s="262" t="s">
        <v>161</v>
      </c>
      <c r="BC1847" s="263"/>
      <c r="BD1847" s="264" t="s">
        <v>162</v>
      </c>
      <c r="BE1847" s="265"/>
      <c r="BF1847" s="41"/>
      <c r="BG1847" s="271" t="s">
        <v>163</v>
      </c>
      <c r="BH1847" s="272"/>
      <c r="BI1847" s="273" t="s">
        <v>164</v>
      </c>
      <c r="BJ1847" s="274"/>
      <c r="BK1847" s="41"/>
      <c r="BL1847" s="262" t="s">
        <v>165</v>
      </c>
      <c r="BM1847" s="263"/>
      <c r="BN1847" s="264" t="s">
        <v>166</v>
      </c>
      <c r="BO1847" s="265"/>
      <c r="BP1847" s="41"/>
      <c r="BQ1847" s="271" t="s">
        <v>167</v>
      </c>
      <c r="BR1847" s="272"/>
      <c r="BS1847" s="273" t="s">
        <v>168</v>
      </c>
      <c r="BT1847" s="274"/>
      <c r="BU1847" s="20"/>
      <c r="BV1847" s="262" t="s">
        <v>169</v>
      </c>
      <c r="BW1847" s="263"/>
      <c r="BX1847" s="264" t="s">
        <v>170</v>
      </c>
      <c r="BY1847" s="265"/>
      <c r="CA1847" s="55" t="s">
        <v>35</v>
      </c>
      <c r="CC1847" s="116" t="s">
        <v>75</v>
      </c>
      <c r="CD1847" s="13"/>
      <c r="CE1847" s="33"/>
      <c r="CF1847" s="33"/>
      <c r="CG1847" s="33"/>
      <c r="CH1847" s="33"/>
    </row>
    <row r="1848" spans="2:86" ht="18.600000000000001" customHeight="1" thickTop="1" thickBot="1">
      <c r="D1848" s="1">
        <v>0</v>
      </c>
      <c r="E1848" s="9">
        <f t="shared" ref="E1848" si="17680">$E$9*$B1845</f>
        <v>6.2135040000000004</v>
      </c>
      <c r="F1848" s="2">
        <v>1</v>
      </c>
      <c r="G1848" s="8">
        <v>0</v>
      </c>
      <c r="I1848" s="1">
        <v>0</v>
      </c>
      <c r="J1848" s="9">
        <v>0</v>
      </c>
      <c r="K1848" s="2">
        <v>1</v>
      </c>
      <c r="L1848" s="8">
        <v>0</v>
      </c>
      <c r="N1848" s="1">
        <f t="shared" ref="N1848" si="17681">D1848*I1845+F1848*I1848-E1848*J1845-G1848*J1848</f>
        <v>0</v>
      </c>
      <c r="O1848" s="9">
        <f t="shared" ref="O1848" si="17682">(D1848*J1845+E1848*I1845+F1848*J1848+G1848*I1848)</f>
        <v>6.2135040000000004</v>
      </c>
      <c r="P1848" s="2">
        <f t="shared" ref="P1848" si="17683">D1848*K1845+F1848*K1848-E1848*L1845-G1848*L1848</f>
        <v>8.1810536813616643</v>
      </c>
      <c r="Q1848" s="8">
        <f t="shared" ref="Q1848" si="17684">(D1848*L1845+E1848*K1845+F1848*L1848+G1848*K1848)</f>
        <v>0</v>
      </c>
      <c r="S1848" s="1">
        <v>0</v>
      </c>
      <c r="T1848" s="9">
        <f t="shared" ref="T1848" si="17685">$T$9*$B1845</f>
        <v>7.9796640000000005</v>
      </c>
      <c r="U1848" s="2">
        <v>1</v>
      </c>
      <c r="V1848" s="8">
        <v>0</v>
      </c>
      <c r="X1848" s="1">
        <f t="shared" ref="X1848" si="17686">N1848*S1845+P1848*S1848-O1848*T1845-Q1848*T1848</f>
        <v>0</v>
      </c>
      <c r="Y1848" s="9">
        <f t="shared" ref="Y1848" si="17687">(N1848*T1845+O1848*S1845+P1848*T1848+Q1848*S1848)</f>
        <v>71.495563543229153</v>
      </c>
      <c r="Z1848" s="2">
        <f t="shared" ref="Z1848" si="17688">N1848*U1845+P1848*U1848-O1848*V1845-Q1848*V1848</f>
        <v>8.1810536813616643</v>
      </c>
      <c r="AA1848" s="8">
        <f t="shared" ref="AA1848" si="17689">(N1848*V1845+O1848*U1845+P1848*V1848+Q1848*U1848)</f>
        <v>0</v>
      </c>
      <c r="AB1848" s="20"/>
      <c r="AC1848" s="1">
        <v>0</v>
      </c>
      <c r="AD1848" s="9">
        <v>0</v>
      </c>
      <c r="AE1848" s="2">
        <v>1</v>
      </c>
      <c r="AF1848" s="8">
        <v>0</v>
      </c>
      <c r="AH1848" s="1">
        <f t="shared" ref="AH1848" si="17690">X1848*AC1845+Z1848*AC1848-Y1848*AD1845-AA1848*AD1848</f>
        <v>0</v>
      </c>
      <c r="AI1848" s="9">
        <f t="shared" ref="AI1848" si="17691">(X1848*AD1845+Y1848*AC1845+Z1848*AD1848+AA1848*AC1848)</f>
        <v>71.495563543229153</v>
      </c>
      <c r="AJ1848" s="2">
        <f t="shared" ref="AJ1848" si="17692">X1848*AE1845+Z1848*AE1848-Y1848*AF1845-AA1848*AF1848</f>
        <v>22.264725196449039</v>
      </c>
      <c r="AK1848" s="8">
        <f t="shared" ref="AK1848" si="17693">(X1848*AF1845+Y1848*AE1845+Z1848*AF1848+AA1848*AE1848)</f>
        <v>0</v>
      </c>
      <c r="AM1848" s="1">
        <v>0</v>
      </c>
      <c r="AN1848" s="9">
        <f t="shared" ref="AN1848" si="17694">$AN$9*$B1845</f>
        <v>6.7467840000000008</v>
      </c>
      <c r="AO1848" s="2">
        <v>1</v>
      </c>
      <c r="AP1848" s="8">
        <v>0</v>
      </c>
      <c r="AR1848" s="1">
        <f t="shared" ref="AR1848" si="17695">AH1848*AM1845+AJ1848*AM1848-AI1848*AN1845-AK1848*AN1848</f>
        <v>0</v>
      </c>
      <c r="AS1848" s="9">
        <f t="shared" ref="AS1848" si="17696">(AH1848*AN1845+AI1848*AM1845+AJ1848*AN1848+AK1848*AM1848)</f>
        <v>221.71085526302841</v>
      </c>
      <c r="AT1848" s="2">
        <f t="shared" ref="AT1848" si="17697">AH1848*AO1845+AJ1848*AO1848-AI1848*AP1845-AK1848*AP1848</f>
        <v>22.264725196449039</v>
      </c>
      <c r="AU1848" s="8">
        <f t="shared" ref="AU1848" si="17698">(AH1848*AP1845+AI1848*AO1845+AJ1848*AP1848+AK1848*AO1848)</f>
        <v>0</v>
      </c>
      <c r="AV1848" s="20"/>
      <c r="AW1848" s="1">
        <v>0</v>
      </c>
      <c r="AX1848" s="9">
        <v>0</v>
      </c>
      <c r="AY1848" s="2">
        <v>1</v>
      </c>
      <c r="AZ1848" s="8">
        <v>0</v>
      </c>
      <c r="BB1848" s="1">
        <f t="shared" ref="BB1848" si="17699">AR1848*AW1845+AT1848*AW1848-AS1848*AX1845-AU1848*AX1848</f>
        <v>0</v>
      </c>
      <c r="BC1848" s="9">
        <f t="shared" ref="BC1848" si="17700">(AR1848*AX1845+AS1848*AW1845+AT1848*AX1848+AU1848*AW1848)</f>
        <v>221.71085526302841</v>
      </c>
      <c r="BD1848" s="2">
        <f t="shared" ref="BD1848" si="17701">AR1848*AY1845+AT1848*AY1848-AS1848*AZ1845-AU1848*AZ1848</f>
        <v>85.18556214504288</v>
      </c>
      <c r="BE1848" s="8">
        <f t="shared" ref="BE1848" si="17702">(AR1848*AZ1845+AS1848*AY1845+AT1848*AZ1848+AU1848*AY1848)</f>
        <v>0</v>
      </c>
      <c r="BG1848" s="1">
        <v>0</v>
      </c>
      <c r="BH1848" s="9">
        <f t="shared" ref="BH1848" si="17703">$BH$9*$B1845</f>
        <v>4.4140800000000002</v>
      </c>
      <c r="BI1848" s="2">
        <v>1</v>
      </c>
      <c r="BJ1848" s="8">
        <v>0</v>
      </c>
      <c r="BK1848" s="20"/>
      <c r="BL1848" s="1">
        <f t="shared" ref="BL1848" si="17704">BB1848*BG1845+BD1848*BG1848-BC1848*BH1845-BE1848*BH1848</f>
        <v>0</v>
      </c>
      <c r="BM1848" s="9">
        <f t="shared" ref="BM1848" si="17705">(BB1848*BH1845+BC1848*BG1845+BD1848*BH1848+BE1848*BG1848)</f>
        <v>597.72674141621928</v>
      </c>
      <c r="BN1848" s="2">
        <f t="shared" ref="BN1848" si="17706">BB1848*BI1845+BD1848*BI1848-BC1848*BJ1845-BE1848*BJ1848</f>
        <v>85.18556214504288</v>
      </c>
      <c r="BO1848" s="8">
        <f t="shared" ref="BO1848" si="17707">(BB1848*BJ1845+BC1848*BI1845+BD1848*BJ1848+BE1848*BI1848)</f>
        <v>0</v>
      </c>
      <c r="BP1848" s="20"/>
      <c r="BQ1848" s="18">
        <f t="shared" ref="BQ1848:BQ1911" si="17708">1/$BR$9</f>
        <v>1</v>
      </c>
      <c r="BR1848" s="25">
        <v>0</v>
      </c>
      <c r="BS1848" s="19">
        <v>1</v>
      </c>
      <c r="BT1848" s="24">
        <v>0</v>
      </c>
      <c r="BV1848" s="1">
        <f t="shared" ref="BV1848" si="17709">BL1848*BQ1845+BN1848*BQ1848-BM1848*BR1845-BO1848*BR1848</f>
        <v>85.18556214504288</v>
      </c>
      <c r="BW1848" s="9">
        <f t="shared" ref="BW1848" si="17710">(BL1848*BR1845+BM1848*BQ1845+BN1848*BR1848+BO1848*BQ1848)</f>
        <v>597.72674141621928</v>
      </c>
      <c r="BX1848" s="2">
        <f t="shared" ref="BX1848" si="17711">BL1848*BS1845+BN1848*BS1848-BM1848*BT1845-BO1848*BT1848</f>
        <v>85.18556214504288</v>
      </c>
      <c r="BY1848" s="8">
        <f t="shared" ref="BY1848" si="17712">(BL1848*BT1845+BM1848*BS1845+BN1848*BT1848+BO1848*BS1848)</f>
        <v>0</v>
      </c>
      <c r="CA1848" s="56">
        <f t="shared" ref="CA1848" si="17713">(180/PI())*ATAN(-1*(BW1845+BW1848)/(BV1845+BV1848))</f>
        <v>-73.778030216080964</v>
      </c>
      <c r="CC1848" s="117">
        <f t="shared" ref="CC1848" si="17714">20*LOG(((1-(10^(CA1845/20)^2)*(1-((1-CC1845)/(1+CC1845))^2))^0.5))</f>
        <v>-2.0397443258116082E-5</v>
      </c>
      <c r="CD1848" s="13"/>
      <c r="CE1848" s="33"/>
      <c r="CF1848" s="33"/>
      <c r="CG1848" s="33"/>
      <c r="CH1848" s="33"/>
    </row>
    <row r="1849" spans="2:86" ht="18.600000000000001" customHeight="1"/>
    <row r="1850" spans="2:86" ht="18.600000000000001" customHeight="1" thickBot="1">
      <c r="E1850" s="6" t="s">
        <v>3</v>
      </c>
      <c r="J1850" s="6" t="s">
        <v>5</v>
      </c>
      <c r="O1850" s="6" t="s">
        <v>10</v>
      </c>
      <c r="T1850" s="6" t="s">
        <v>6</v>
      </c>
      <c r="Y1850" s="6" t="s">
        <v>11</v>
      </c>
      <c r="AD1850" s="6" t="s">
        <v>12</v>
      </c>
      <c r="AI1850" s="6" t="s">
        <v>13</v>
      </c>
      <c r="AN1850" s="6" t="s">
        <v>14</v>
      </c>
      <c r="AS1850" s="6" t="s">
        <v>15</v>
      </c>
      <c r="AX1850" s="6" t="s">
        <v>19</v>
      </c>
      <c r="BC1850" s="6" t="s">
        <v>17</v>
      </c>
      <c r="BH1850" s="6" t="s">
        <v>20</v>
      </c>
      <c r="BM1850" s="6" t="s">
        <v>18</v>
      </c>
      <c r="BQ1850" s="26" t="s">
        <v>16</v>
      </c>
      <c r="BR1850" s="26"/>
      <c r="BS1850" s="21"/>
      <c r="BT1850" s="21"/>
      <c r="BU1850" s="21"/>
      <c r="BV1850" s="21"/>
      <c r="BW1850" s="26" t="s">
        <v>21</v>
      </c>
      <c r="BX1850" s="21"/>
      <c r="BY1850" s="21"/>
    </row>
    <row r="1851" spans="2:86" ht="18.600000000000001" customHeight="1" thickBot="1">
      <c r="B1851" s="11"/>
      <c r="D1851" s="266" t="s">
        <v>113</v>
      </c>
      <c r="E1851" s="267"/>
      <c r="F1851" s="268" t="s">
        <v>114</v>
      </c>
      <c r="G1851" s="269"/>
      <c r="H1851" s="237"/>
      <c r="I1851" s="262" t="s">
        <v>0</v>
      </c>
      <c r="J1851" s="263"/>
      <c r="K1851" s="264" t="s">
        <v>1</v>
      </c>
      <c r="L1851" s="265"/>
      <c r="M1851" s="21"/>
      <c r="N1851" s="262" t="s">
        <v>115</v>
      </c>
      <c r="O1851" s="263"/>
      <c r="P1851" s="264" t="s">
        <v>116</v>
      </c>
      <c r="Q1851" s="265"/>
      <c r="R1851" s="21"/>
      <c r="S1851" s="266" t="s">
        <v>117</v>
      </c>
      <c r="T1851" s="267"/>
      <c r="U1851" s="268" t="s">
        <v>118</v>
      </c>
      <c r="V1851" s="269"/>
      <c r="W1851" s="20"/>
      <c r="X1851" s="262" t="s">
        <v>119</v>
      </c>
      <c r="Y1851" s="263"/>
      <c r="Z1851" s="264" t="s">
        <v>120</v>
      </c>
      <c r="AA1851" s="265"/>
      <c r="AB1851" s="20"/>
      <c r="AC1851" s="262" t="s">
        <v>121</v>
      </c>
      <c r="AD1851" s="263"/>
      <c r="AE1851" s="264" t="s">
        <v>7</v>
      </c>
      <c r="AF1851" s="265"/>
      <c r="AG1851" s="20"/>
      <c r="AH1851" s="262" t="s">
        <v>122</v>
      </c>
      <c r="AI1851" s="263"/>
      <c r="AJ1851" s="264" t="s">
        <v>123</v>
      </c>
      <c r="AK1851" s="265"/>
      <c r="AL1851" s="20"/>
      <c r="AM1851" s="266" t="s">
        <v>124</v>
      </c>
      <c r="AN1851" s="267"/>
      <c r="AO1851" s="268" t="s">
        <v>125</v>
      </c>
      <c r="AP1851" s="269"/>
      <c r="AQ1851" s="21"/>
      <c r="AR1851" s="262" t="s">
        <v>126</v>
      </c>
      <c r="AS1851" s="263"/>
      <c r="AT1851" s="264" t="s">
        <v>2</v>
      </c>
      <c r="AU1851" s="265"/>
      <c r="AV1851" s="41"/>
      <c r="AW1851" s="262" t="s">
        <v>127</v>
      </c>
      <c r="AX1851" s="263"/>
      <c r="AY1851" s="264" t="s">
        <v>128</v>
      </c>
      <c r="AZ1851" s="265"/>
      <c r="BA1851" s="20"/>
      <c r="BB1851" s="262" t="s">
        <v>129</v>
      </c>
      <c r="BC1851" s="263"/>
      <c r="BD1851" s="264" t="s">
        <v>130</v>
      </c>
      <c r="BE1851" s="265"/>
      <c r="BF1851" s="41"/>
      <c r="BG1851" s="266" t="s">
        <v>131</v>
      </c>
      <c r="BH1851" s="267"/>
      <c r="BI1851" s="268" t="s">
        <v>132</v>
      </c>
      <c r="BJ1851" s="269"/>
      <c r="BK1851" s="41"/>
      <c r="BL1851" s="262" t="s">
        <v>133</v>
      </c>
      <c r="BM1851" s="263"/>
      <c r="BN1851" s="264" t="s">
        <v>134</v>
      </c>
      <c r="BO1851" s="265"/>
      <c r="BP1851" s="41"/>
      <c r="BQ1851" s="262" t="s">
        <v>135</v>
      </c>
      <c r="BR1851" s="263"/>
      <c r="BS1851" s="264" t="s">
        <v>136</v>
      </c>
      <c r="BT1851" s="265"/>
      <c r="BU1851" s="20"/>
      <c r="BV1851" s="262" t="s">
        <v>137</v>
      </c>
      <c r="BW1851" s="263"/>
      <c r="BX1851" s="264" t="s">
        <v>138</v>
      </c>
      <c r="BY1851" s="265"/>
      <c r="CA1851" s="27" t="s">
        <v>8</v>
      </c>
      <c r="CC1851" s="113" t="s">
        <v>74</v>
      </c>
      <c r="CD1851" s="13"/>
      <c r="CE1851" s="33"/>
      <c r="CF1851" s="33"/>
      <c r="CG1851" s="33"/>
      <c r="CH1851" s="33"/>
    </row>
    <row r="1852" spans="2:86" ht="18.600000000000001" customHeight="1" thickTop="1" thickBot="1">
      <c r="B1852" s="37">
        <v>5.3</v>
      </c>
      <c r="D1852" s="1">
        <v>1</v>
      </c>
      <c r="E1852" s="7">
        <v>0</v>
      </c>
      <c r="F1852" s="2">
        <v>0</v>
      </c>
      <c r="G1852" s="8">
        <v>0</v>
      </c>
      <c r="I1852" s="1">
        <v>1</v>
      </c>
      <c r="J1852" s="9">
        <v>0</v>
      </c>
      <c r="K1852" s="2">
        <v>0</v>
      </c>
      <c r="L1852" s="8">
        <f t="shared" ref="L1852:L1915" si="17715">IF(0=(1-$J$9*$K$9*$B1852^2),10^18,$B1852*$K$9/(1-$J$9*$K$9*$B1852^2))</f>
        <v>-1.1497691999536219</v>
      </c>
      <c r="N1852" s="1">
        <f t="shared" ref="N1852" si="17716">D1852*I1852+F1852*I1855-E1852*J1852-G1852*J1855</f>
        <v>1</v>
      </c>
      <c r="O1852" s="9">
        <f t="shared" ref="O1852" si="17717">(D1852*J1852+E1852*I1852+F1852*J1855+G1852*I1855)</f>
        <v>0</v>
      </c>
      <c r="P1852" s="2">
        <f t="shared" ref="P1852" si="17718">D1852*K1852+F1852*K1855-E1852*L1852-G1852*L1855</f>
        <v>0</v>
      </c>
      <c r="Q1852" s="8">
        <f t="shared" ref="Q1852" si="17719">(D1852*L1852+E1852*K1852+F1852*L1855+G1852*K1855)</f>
        <v>-1.1497691999536219</v>
      </c>
      <c r="S1852" s="1">
        <v>1</v>
      </c>
      <c r="T1852" s="7">
        <v>0</v>
      </c>
      <c r="U1852" s="2">
        <v>0</v>
      </c>
      <c r="V1852" s="8">
        <v>0</v>
      </c>
      <c r="X1852" s="1">
        <f t="shared" ref="X1852" si="17720">N1852*S1852+P1852*S1855-O1852*T1852-Q1852*T1855</f>
        <v>10.209524817016517</v>
      </c>
      <c r="Y1852" s="9">
        <f t="shared" ref="Y1852" si="17721">(N1852*T1852+O1852*S1852+P1852*T1855+Q1852*S1855)</f>
        <v>0</v>
      </c>
      <c r="Z1852" s="2">
        <f t="shared" ref="Z1852" si="17722">N1852*U1852+P1852*U1855-O1852*V1852-Q1852*V1855</f>
        <v>0</v>
      </c>
      <c r="AA1852" s="8">
        <f t="shared" ref="AA1852" si="17723">(N1852*V1852+O1852*U1852+P1852*V1855+Q1852*U1855)</f>
        <v>-1.1497691999536219</v>
      </c>
      <c r="AB1852" s="20"/>
      <c r="AC1852" s="1">
        <v>1</v>
      </c>
      <c r="AD1852" s="9">
        <v>0</v>
      </c>
      <c r="AE1852" s="2">
        <v>0</v>
      </c>
      <c r="AF1852" s="8">
        <f t="shared" ref="AF1852:AF1915" si="17724">IF(0=(1-$AE$9*$AD$9*$B1852^2),10^18,$B1852*$AE$9/(1-$AE$9*$AD$9*$B1852^2))</f>
        <v>-0.19616715633033061</v>
      </c>
      <c r="AH1852" s="1">
        <f t="shared" ref="AH1852" si="17725">X1852*AC1852+Z1852*AC1855-Y1852*AD1852-AA1852*AD1855</f>
        <v>10.209524817016517</v>
      </c>
      <c r="AI1852" s="9">
        <f t="shared" ref="AI1852" si="17726">(X1852*AD1852+Y1852*AC1852+Z1852*AD1855+AA1852*AC1855)</f>
        <v>0</v>
      </c>
      <c r="AJ1852" s="2">
        <f t="shared" ref="AJ1852" si="17727">X1852*AE1852+Z1852*AE1855-Y1852*AF1852-AA1852*AF1855</f>
        <v>0</v>
      </c>
      <c r="AK1852" s="8">
        <f t="shared" ref="AK1852" si="17728">(X1852*AF1852+Y1852*AE1852+Z1852*AF1855+AA1852*AE1855)</f>
        <v>-3.1525426507916912</v>
      </c>
      <c r="AM1852" s="1">
        <v>1</v>
      </c>
      <c r="AN1852" s="7">
        <v>0</v>
      </c>
      <c r="AO1852" s="2">
        <v>0</v>
      </c>
      <c r="AP1852" s="8">
        <v>0</v>
      </c>
      <c r="AR1852" s="1">
        <f t="shared" ref="AR1852" si="17729">AH1852*AM1852+AJ1852*AM1855-AI1852*AN1852-AK1852*AN1855</f>
        <v>31.559615512679116</v>
      </c>
      <c r="AS1852" s="9">
        <f t="shared" ref="AS1852" si="17730">(AH1852*AN1852+AI1852*AM1852+AJ1852*AN1855+AK1852*AM1855)</f>
        <v>0</v>
      </c>
      <c r="AT1852" s="2">
        <f t="shared" ref="AT1852" si="17731">AH1852*AO1852+AJ1852*AO1855-AI1852*AP1852-AK1852*AP1855</f>
        <v>0</v>
      </c>
      <c r="AU1852" s="8">
        <f t="shared" ref="AU1852" si="17732">(AH1852*AP1852+AI1852*AO1852+AJ1852*AP1855+AK1852*AO1855)</f>
        <v>-3.1525426507916912</v>
      </c>
      <c r="AV1852" s="20"/>
      <c r="AW1852" s="1">
        <v>1</v>
      </c>
      <c r="AX1852" s="9">
        <v>0</v>
      </c>
      <c r="AY1852" s="2">
        <v>0</v>
      </c>
      <c r="AZ1852" s="8">
        <f t="shared" ref="AZ1852:AZ1915" si="17733">IF(0=(1-$AX$9*$AY$9*$B1852^2),10^18,$B1852*$AY$9/(1-$AX$9*$AY$9*$B1852^2))</f>
        <v>-0.2825831785224846</v>
      </c>
      <c r="BB1852" s="1">
        <f t="shared" ref="BB1852" si="17734">AR1852*AW1852+AT1852*AW1855-AS1852*AX1852-AU1852*AX1855</f>
        <v>31.559615512679116</v>
      </c>
      <c r="BC1852" s="9">
        <f t="shared" ref="BC1852" si="17735">(AR1852*AX1852+AS1852*AW1852+AT1852*AX1855+AU1852*AW1855)</f>
        <v>0</v>
      </c>
      <c r="BD1852" s="2">
        <f t="shared" ref="BD1852" si="17736">AR1852*AY1852+AT1852*AY1855-AS1852*AZ1852-AU1852*AZ1855</f>
        <v>0</v>
      </c>
      <c r="BE1852" s="8">
        <f t="shared" ref="BE1852" si="17737">(AR1852*AZ1852+AS1852*AY1852+AT1852*AZ1855+AU1852*AY1855)</f>
        <v>-12.070759115312068</v>
      </c>
      <c r="BG1852" s="1">
        <v>1</v>
      </c>
      <c r="BH1852" s="7">
        <v>0</v>
      </c>
      <c r="BI1852" s="2">
        <v>0</v>
      </c>
      <c r="BJ1852" s="8">
        <v>0</v>
      </c>
      <c r="BK1852" s="20"/>
      <c r="BL1852" s="1">
        <f t="shared" ref="BL1852" si="17738">BB1852*BG1852+BD1852*BG1855-BC1852*BH1852-BE1852*BH1855</f>
        <v>85.042735000803816</v>
      </c>
      <c r="BM1852" s="9">
        <f t="shared" ref="BM1852" si="17739">(BB1852*BH1852+BC1852*BG1852+BD1852*BH1855+BE1852*BG1855)</f>
        <v>0</v>
      </c>
      <c r="BN1852" s="2">
        <f t="shared" ref="BN1852" si="17740">BB1852*BI1852+BD1852*BI1855-BC1852*BJ1852-BE1852*BJ1855</f>
        <v>0</v>
      </c>
      <c r="BO1852" s="8">
        <f t="shared" ref="BO1852" si="17741">(BB1852*BJ1852+BC1852*BI1852+BD1852*BJ1855+BE1852*BI1855)</f>
        <v>-12.070759115312068</v>
      </c>
      <c r="BP1852" s="20"/>
      <c r="BQ1852" s="16">
        <v>1</v>
      </c>
      <c r="BR1852" s="23">
        <v>0</v>
      </c>
      <c r="BS1852" s="14">
        <v>0</v>
      </c>
      <c r="BT1852" s="22">
        <v>0</v>
      </c>
      <c r="BV1852" s="1">
        <f t="shared" ref="BV1852" si="17742">BL1852*BQ1852+BN1852*BQ1855-BM1852*BR1852-BO1852*BR1855</f>
        <v>85.042735000803816</v>
      </c>
      <c r="BW1852" s="9">
        <f t="shared" ref="BW1852" si="17743">(BL1852*BR1852+BM1852*BQ1852+BN1852*BR1855+BO1852*BQ1855)</f>
        <v>-12.070759115312068</v>
      </c>
      <c r="BX1852" s="2">
        <f t="shared" ref="BX1852" si="17744">BL1852*BS1852+BN1852*BS1855-BM1852*BT1852-BO1852*BT1855</f>
        <v>0</v>
      </c>
      <c r="BY1852" s="8">
        <f t="shared" ref="BY1852" si="17745">(BL1852*BT1852+BM1852*BS1852+BN1852*BT1855+BO1852*BS1855)</f>
        <v>-12.070759115312068</v>
      </c>
      <c r="CA1852" s="28">
        <f t="shared" ref="CA1852" si="17746">20*LOG(((1+$BR$9)/$BR$9)/((BV1852+BV1855)^2+(BW1852+BW1855)^2)^0.5)</f>
        <v>-49.70217412936907</v>
      </c>
      <c r="CC1852" s="114">
        <f t="shared" ref="CC1852" si="17747">((BV1852^2+BW1852^2)^0.5)/((BV1855^2+BW1855^2)^0.5)</f>
        <v>0.1419591636083524</v>
      </c>
      <c r="CD1852" s="13"/>
      <c r="CE1852" s="33"/>
      <c r="CF1852" s="33"/>
      <c r="CG1852" s="33"/>
      <c r="CH1852" s="33"/>
    </row>
    <row r="1853" spans="2:86" ht="18.600000000000001" customHeight="1" thickBot="1">
      <c r="D1853" s="3"/>
      <c r="G1853" s="4"/>
      <c r="I1853" s="3"/>
      <c r="L1853" s="4"/>
      <c r="N1853" s="3"/>
      <c r="Q1853" s="4"/>
      <c r="S1853" s="3"/>
      <c r="V1853" s="4"/>
      <c r="X1853" s="3"/>
      <c r="AA1853" s="4"/>
      <c r="AC1853" s="3"/>
      <c r="AF1853" s="4"/>
      <c r="AH1853" s="3"/>
      <c r="AK1853" s="4"/>
      <c r="AM1853" s="3"/>
      <c r="AP1853" s="4"/>
      <c r="AR1853" s="3"/>
      <c r="AU1853" s="4"/>
      <c r="AW1853" s="3"/>
      <c r="AZ1853" s="4"/>
      <c r="BB1853" s="3"/>
      <c r="BE1853" s="4"/>
      <c r="BG1853" s="3"/>
      <c r="BJ1853" s="4"/>
      <c r="BL1853" s="3"/>
      <c r="BO1853" s="4"/>
      <c r="BQ1853" s="16"/>
      <c r="BR1853" s="14"/>
      <c r="BS1853" s="14"/>
      <c r="BT1853" s="17"/>
      <c r="BV1853" s="3"/>
      <c r="BY1853" s="4"/>
      <c r="CC1853" s="115"/>
      <c r="CD1853" s="13"/>
      <c r="CE1853" s="33"/>
      <c r="CF1853" s="33"/>
      <c r="CG1853" s="33"/>
      <c r="CH1853" s="33"/>
    </row>
    <row r="1854" spans="2:86" ht="18.600000000000001" customHeight="1" thickBot="1">
      <c r="D1854" s="271" t="s">
        <v>141</v>
      </c>
      <c r="E1854" s="272"/>
      <c r="F1854" s="273" t="s">
        <v>142</v>
      </c>
      <c r="G1854" s="274"/>
      <c r="H1854" s="237"/>
      <c r="I1854" s="271" t="s">
        <v>143</v>
      </c>
      <c r="J1854" s="272"/>
      <c r="K1854" s="273" t="s">
        <v>144</v>
      </c>
      <c r="L1854" s="274"/>
      <c r="N1854" s="262" t="s">
        <v>145</v>
      </c>
      <c r="O1854" s="263"/>
      <c r="P1854" s="264" t="s">
        <v>146</v>
      </c>
      <c r="Q1854" s="265"/>
      <c r="S1854" s="271" t="s">
        <v>147</v>
      </c>
      <c r="T1854" s="272"/>
      <c r="U1854" s="273" t="s">
        <v>148</v>
      </c>
      <c r="V1854" s="274"/>
      <c r="W1854" s="20"/>
      <c r="X1854" s="262" t="s">
        <v>149</v>
      </c>
      <c r="Y1854" s="263"/>
      <c r="Z1854" s="264" t="s">
        <v>150</v>
      </c>
      <c r="AA1854" s="265"/>
      <c r="AB1854" s="20"/>
      <c r="AC1854" s="271" t="s">
        <v>151</v>
      </c>
      <c r="AD1854" s="272"/>
      <c r="AE1854" s="273" t="s">
        <v>152</v>
      </c>
      <c r="AF1854" s="274"/>
      <c r="AG1854" s="20"/>
      <c r="AH1854" s="262" t="s">
        <v>153</v>
      </c>
      <c r="AI1854" s="263"/>
      <c r="AJ1854" s="264" t="s">
        <v>154</v>
      </c>
      <c r="AK1854" s="265"/>
      <c r="AL1854" s="20"/>
      <c r="AM1854" s="271" t="s">
        <v>155</v>
      </c>
      <c r="AN1854" s="272"/>
      <c r="AO1854" s="273" t="s">
        <v>156</v>
      </c>
      <c r="AP1854" s="274"/>
      <c r="AR1854" s="262" t="s">
        <v>157</v>
      </c>
      <c r="AS1854" s="263"/>
      <c r="AT1854" s="264" t="s">
        <v>158</v>
      </c>
      <c r="AU1854" s="265"/>
      <c r="AV1854" s="41"/>
      <c r="AW1854" s="271" t="s">
        <v>159</v>
      </c>
      <c r="AX1854" s="272"/>
      <c r="AY1854" s="273" t="s">
        <v>160</v>
      </c>
      <c r="AZ1854" s="274"/>
      <c r="BA1854" s="20"/>
      <c r="BB1854" s="262" t="s">
        <v>161</v>
      </c>
      <c r="BC1854" s="263"/>
      <c r="BD1854" s="264" t="s">
        <v>162</v>
      </c>
      <c r="BE1854" s="265"/>
      <c r="BF1854" s="41"/>
      <c r="BG1854" s="271" t="s">
        <v>163</v>
      </c>
      <c r="BH1854" s="272"/>
      <c r="BI1854" s="273" t="s">
        <v>164</v>
      </c>
      <c r="BJ1854" s="274"/>
      <c r="BK1854" s="41"/>
      <c r="BL1854" s="262" t="s">
        <v>165</v>
      </c>
      <c r="BM1854" s="263"/>
      <c r="BN1854" s="264" t="s">
        <v>166</v>
      </c>
      <c r="BO1854" s="265"/>
      <c r="BP1854" s="41"/>
      <c r="BQ1854" s="271" t="s">
        <v>167</v>
      </c>
      <c r="BR1854" s="272"/>
      <c r="BS1854" s="273" t="s">
        <v>168</v>
      </c>
      <c r="BT1854" s="274"/>
      <c r="BU1854" s="20"/>
      <c r="BV1854" s="262" t="s">
        <v>169</v>
      </c>
      <c r="BW1854" s="263"/>
      <c r="BX1854" s="264" t="s">
        <v>170</v>
      </c>
      <c r="BY1854" s="265"/>
      <c r="CA1854" s="55" t="s">
        <v>35</v>
      </c>
      <c r="CC1854" s="116" t="s">
        <v>75</v>
      </c>
      <c r="CD1854" s="13"/>
      <c r="CE1854" s="33"/>
      <c r="CF1854" s="33"/>
      <c r="CG1854" s="33"/>
      <c r="CH1854" s="33"/>
    </row>
    <row r="1855" spans="2:86" ht="18.600000000000001" customHeight="1" thickTop="1" thickBot="1">
      <c r="D1855" s="1">
        <v>0</v>
      </c>
      <c r="E1855" s="9">
        <f t="shared" ref="E1855" si="17748">$E$9*$B1852</f>
        <v>6.2370400000000004</v>
      </c>
      <c r="F1855" s="2">
        <v>1</v>
      </c>
      <c r="G1855" s="8">
        <v>0</v>
      </c>
      <c r="I1855" s="1">
        <v>0</v>
      </c>
      <c r="J1855" s="9">
        <v>0</v>
      </c>
      <c r="K1855" s="2">
        <v>1</v>
      </c>
      <c r="L1855" s="8">
        <v>0</v>
      </c>
      <c r="N1855" s="1">
        <f t="shared" ref="N1855" si="17749">D1855*I1852+F1855*I1855-E1855*J1852-G1855*J1855</f>
        <v>0</v>
      </c>
      <c r="O1855" s="9">
        <f t="shared" ref="O1855" si="17750">(D1855*J1852+E1855*I1852+F1855*J1855+G1855*I1855)</f>
        <v>6.2370400000000004</v>
      </c>
      <c r="P1855" s="2">
        <f t="shared" ref="P1855" si="17751">D1855*K1852+F1855*K1855-E1855*L1852-G1855*L1855</f>
        <v>8.1711564908787384</v>
      </c>
      <c r="Q1855" s="8">
        <f t="shared" ref="Q1855" si="17752">(D1855*L1852+E1855*K1852+F1855*L1855+G1855*K1855)</f>
        <v>0</v>
      </c>
      <c r="S1855" s="1">
        <v>0</v>
      </c>
      <c r="T1855" s="9">
        <f t="shared" ref="T1855" si="17753">$T$9*$B1852</f>
        <v>8.0098900000000004</v>
      </c>
      <c r="U1855" s="2">
        <v>1</v>
      </c>
      <c r="V1855" s="8">
        <v>0</v>
      </c>
      <c r="X1855" s="1">
        <f t="shared" ref="X1855" si="17754">N1855*S1852+P1855*S1855-O1855*T1852-Q1855*T1855</f>
        <v>0</v>
      </c>
      <c r="Y1855" s="9">
        <f t="shared" ref="Y1855" si="17755">(N1855*T1852+O1855*S1852+P1855*T1855+Q1855*S1855)</f>
        <v>71.6871046647247</v>
      </c>
      <c r="Z1855" s="2">
        <f t="shared" ref="Z1855" si="17756">N1855*U1852+P1855*U1855-O1855*V1852-Q1855*V1855</f>
        <v>8.1711564908787384</v>
      </c>
      <c r="AA1855" s="8">
        <f t="shared" ref="AA1855" si="17757">(N1855*V1852+O1855*U1852+P1855*V1855+Q1855*U1855)</f>
        <v>0</v>
      </c>
      <c r="AB1855" s="20"/>
      <c r="AC1855" s="1">
        <v>0</v>
      </c>
      <c r="AD1855" s="9">
        <v>0</v>
      </c>
      <c r="AE1855" s="2">
        <v>1</v>
      </c>
      <c r="AF1855" s="8">
        <v>0</v>
      </c>
      <c r="AH1855" s="1">
        <f t="shared" ref="AH1855" si="17758">X1855*AC1852+Z1855*AC1855-Y1855*AD1852-AA1855*AD1855</f>
        <v>0</v>
      </c>
      <c r="AI1855" s="9">
        <f t="shared" ref="AI1855" si="17759">(X1855*AD1852+Y1855*AC1852+Z1855*AD1855+AA1855*AC1855)</f>
        <v>71.6871046647247</v>
      </c>
      <c r="AJ1855" s="2">
        <f t="shared" ref="AJ1855" si="17760">X1855*AE1852+Z1855*AE1855-Y1855*AF1852-AA1855*AF1855</f>
        <v>22.233811958512561</v>
      </c>
      <c r="AK1855" s="8">
        <f t="shared" ref="AK1855" si="17761">(X1855*AF1852+Y1855*AE1852+Z1855*AF1855+AA1855*AE1855)</f>
        <v>0</v>
      </c>
      <c r="AM1855" s="1">
        <v>0</v>
      </c>
      <c r="AN1855" s="9">
        <f t="shared" ref="AN1855" si="17762">$AN$9*$B1852</f>
        <v>6.7723399999999998</v>
      </c>
      <c r="AO1855" s="2">
        <v>1</v>
      </c>
      <c r="AP1855" s="8">
        <v>0</v>
      </c>
      <c r="AR1855" s="1">
        <f t="shared" ref="AR1855" si="17763">AH1855*AM1852+AJ1855*AM1855-AI1855*AN1852-AK1855*AN1855</f>
        <v>0</v>
      </c>
      <c r="AS1855" s="9">
        <f t="shared" ref="AS1855" si="17764">(AH1855*AN1852+AI1855*AM1852+AJ1855*AN1855+AK1855*AM1855)</f>
        <v>222.26203874383765</v>
      </c>
      <c r="AT1855" s="2">
        <f t="shared" ref="AT1855" si="17765">AH1855*AO1852+AJ1855*AO1855-AI1855*AP1852-AK1855*AP1855</f>
        <v>22.233811958512561</v>
      </c>
      <c r="AU1855" s="8">
        <f t="shared" ref="AU1855" si="17766">(AH1855*AP1852+AI1855*AO1852+AJ1855*AP1855+AK1855*AO1855)</f>
        <v>0</v>
      </c>
      <c r="AV1855" s="20"/>
      <c r="AW1855" s="1">
        <v>0</v>
      </c>
      <c r="AX1855" s="9">
        <v>0</v>
      </c>
      <c r="AY1855" s="2">
        <v>1</v>
      </c>
      <c r="AZ1855" s="8">
        <v>0</v>
      </c>
      <c r="BB1855" s="1">
        <f t="shared" ref="BB1855" si="17767">AR1855*AW1852+AT1855*AW1855-AS1855*AX1852-AU1855*AX1855</f>
        <v>0</v>
      </c>
      <c r="BC1855" s="9">
        <f t="shared" ref="BC1855" si="17768">(AR1855*AX1852+AS1855*AW1852+AT1855*AX1855+AU1855*AW1855)</f>
        <v>222.26203874383765</v>
      </c>
      <c r="BD1855" s="2">
        <f t="shared" ref="BD1855" si="17769">AR1855*AY1852+AT1855*AY1855-AS1855*AZ1852-AU1855*AZ1855</f>
        <v>85.041325331633828</v>
      </c>
      <c r="BE1855" s="8">
        <f t="shared" ref="BE1855" si="17770">(AR1855*AZ1852+AS1855*AY1852+AT1855*AZ1855+AU1855*AY1855)</f>
        <v>0</v>
      </c>
      <c r="BG1855" s="1">
        <v>0</v>
      </c>
      <c r="BH1855" s="9">
        <f t="shared" ref="BH1855" si="17771">$BH$9*$B1852</f>
        <v>4.4307999999999996</v>
      </c>
      <c r="BI1855" s="2">
        <v>1</v>
      </c>
      <c r="BJ1855" s="8">
        <v>0</v>
      </c>
      <c r="BK1855" s="20"/>
      <c r="BL1855" s="1">
        <f t="shared" ref="BL1855" si="17772">BB1855*BG1852+BD1855*BG1855-BC1855*BH1852-BE1855*BH1855</f>
        <v>0</v>
      </c>
      <c r="BM1855" s="9">
        <f t="shared" ref="BM1855" si="17773">(BB1855*BH1852+BC1855*BG1852+BD1855*BH1855+BE1855*BG1855)</f>
        <v>599.06314302324085</v>
      </c>
      <c r="BN1855" s="2">
        <f t="shared" ref="BN1855" si="17774">BB1855*BI1852+BD1855*BI1855-BC1855*BJ1852-BE1855*BJ1855</f>
        <v>85.041325331633828</v>
      </c>
      <c r="BO1855" s="8">
        <f t="shared" ref="BO1855" si="17775">(BB1855*BJ1852+BC1855*BI1852+BD1855*BJ1855+BE1855*BI1855)</f>
        <v>0</v>
      </c>
      <c r="BP1855" s="20"/>
      <c r="BQ1855" s="18">
        <f t="shared" ref="BQ1855:BQ1918" si="17776">1/$BR$9</f>
        <v>1</v>
      </c>
      <c r="BR1855" s="25">
        <v>0</v>
      </c>
      <c r="BS1855" s="19">
        <v>1</v>
      </c>
      <c r="BT1855" s="24">
        <v>0</v>
      </c>
      <c r="BV1855" s="1">
        <f t="shared" ref="BV1855" si="17777">BL1855*BQ1852+BN1855*BQ1855-BM1855*BR1852-BO1855*BR1855</f>
        <v>85.041325331633828</v>
      </c>
      <c r="BW1855" s="9">
        <f t="shared" ref="BW1855" si="17778">(BL1855*BR1852+BM1855*BQ1852+BN1855*BR1855+BO1855*BQ1855)</f>
        <v>599.06314302324085</v>
      </c>
      <c r="BX1855" s="2">
        <f t="shared" ref="BX1855" si="17779">BL1855*BS1852+BN1855*BS1855-BM1855*BT1852-BO1855*BT1855</f>
        <v>85.041325331633828</v>
      </c>
      <c r="BY1855" s="8">
        <f t="shared" ref="BY1855" si="17780">(BL1855*BT1852+BM1855*BS1852+BN1855*BT1855+BO1855*BS1855)</f>
        <v>0</v>
      </c>
      <c r="CA1855" s="56">
        <f t="shared" ref="CA1855" si="17781">(180/PI())*ATAN(-1*(BW1852+BW1855)/(BV1852+BV1855))</f>
        <v>-73.840782934035559</v>
      </c>
      <c r="CC1855" s="117">
        <f t="shared" ref="CC1855" si="17782">20*LOG(((1-(10^(CA1852/20)^2)*(1-((1-CC1852)/(1+CC1852))^2))^0.5))</f>
        <v>-2.0253038420205969E-5</v>
      </c>
      <c r="CD1855" s="13"/>
      <c r="CE1855" s="33"/>
      <c r="CF1855" s="33"/>
      <c r="CG1855" s="33"/>
      <c r="CH1855" s="33"/>
    </row>
    <row r="1856" spans="2:86" ht="18.600000000000001" customHeight="1"/>
    <row r="1857" spans="2:86" ht="18.600000000000001" customHeight="1" thickBot="1">
      <c r="E1857" s="6" t="s">
        <v>3</v>
      </c>
      <c r="J1857" s="6" t="s">
        <v>5</v>
      </c>
      <c r="O1857" s="6" t="s">
        <v>10</v>
      </c>
      <c r="T1857" s="6" t="s">
        <v>6</v>
      </c>
      <c r="Y1857" s="6" t="s">
        <v>11</v>
      </c>
      <c r="AD1857" s="6" t="s">
        <v>12</v>
      </c>
      <c r="AI1857" s="6" t="s">
        <v>13</v>
      </c>
      <c r="AN1857" s="6" t="s">
        <v>14</v>
      </c>
      <c r="AS1857" s="6" t="s">
        <v>15</v>
      </c>
      <c r="AX1857" s="6" t="s">
        <v>19</v>
      </c>
      <c r="BC1857" s="6" t="s">
        <v>17</v>
      </c>
      <c r="BH1857" s="6" t="s">
        <v>20</v>
      </c>
      <c r="BM1857" s="6" t="s">
        <v>18</v>
      </c>
      <c r="BQ1857" s="26" t="s">
        <v>16</v>
      </c>
      <c r="BR1857" s="26"/>
      <c r="BS1857" s="21"/>
      <c r="BT1857" s="21"/>
      <c r="BU1857" s="21"/>
      <c r="BV1857" s="21"/>
      <c r="BW1857" s="26" t="s">
        <v>21</v>
      </c>
      <c r="BX1857" s="21"/>
      <c r="BY1857" s="21"/>
    </row>
    <row r="1858" spans="2:86" ht="18.600000000000001" customHeight="1" thickBot="1">
      <c r="B1858" s="11"/>
      <c r="D1858" s="266" t="s">
        <v>113</v>
      </c>
      <c r="E1858" s="267"/>
      <c r="F1858" s="268" t="s">
        <v>114</v>
      </c>
      <c r="G1858" s="269"/>
      <c r="H1858" s="237"/>
      <c r="I1858" s="262" t="s">
        <v>0</v>
      </c>
      <c r="J1858" s="263"/>
      <c r="K1858" s="264" t="s">
        <v>1</v>
      </c>
      <c r="L1858" s="265"/>
      <c r="M1858" s="21"/>
      <c r="N1858" s="262" t="s">
        <v>115</v>
      </c>
      <c r="O1858" s="263"/>
      <c r="P1858" s="264" t="s">
        <v>116</v>
      </c>
      <c r="Q1858" s="265"/>
      <c r="R1858" s="21"/>
      <c r="S1858" s="266" t="s">
        <v>117</v>
      </c>
      <c r="T1858" s="267"/>
      <c r="U1858" s="268" t="s">
        <v>118</v>
      </c>
      <c r="V1858" s="269"/>
      <c r="W1858" s="20"/>
      <c r="X1858" s="262" t="s">
        <v>119</v>
      </c>
      <c r="Y1858" s="263"/>
      <c r="Z1858" s="264" t="s">
        <v>120</v>
      </c>
      <c r="AA1858" s="265"/>
      <c r="AB1858" s="20"/>
      <c r="AC1858" s="262" t="s">
        <v>121</v>
      </c>
      <c r="AD1858" s="263"/>
      <c r="AE1858" s="264" t="s">
        <v>7</v>
      </c>
      <c r="AF1858" s="265"/>
      <c r="AG1858" s="20"/>
      <c r="AH1858" s="262" t="s">
        <v>122</v>
      </c>
      <c r="AI1858" s="263"/>
      <c r="AJ1858" s="264" t="s">
        <v>123</v>
      </c>
      <c r="AK1858" s="265"/>
      <c r="AL1858" s="20"/>
      <c r="AM1858" s="266" t="s">
        <v>124</v>
      </c>
      <c r="AN1858" s="267"/>
      <c r="AO1858" s="268" t="s">
        <v>125</v>
      </c>
      <c r="AP1858" s="269"/>
      <c r="AQ1858" s="21"/>
      <c r="AR1858" s="262" t="s">
        <v>126</v>
      </c>
      <c r="AS1858" s="263"/>
      <c r="AT1858" s="264" t="s">
        <v>2</v>
      </c>
      <c r="AU1858" s="265"/>
      <c r="AV1858" s="41"/>
      <c r="AW1858" s="262" t="s">
        <v>127</v>
      </c>
      <c r="AX1858" s="263"/>
      <c r="AY1858" s="264" t="s">
        <v>128</v>
      </c>
      <c r="AZ1858" s="265"/>
      <c r="BA1858" s="20"/>
      <c r="BB1858" s="262" t="s">
        <v>129</v>
      </c>
      <c r="BC1858" s="263"/>
      <c r="BD1858" s="264" t="s">
        <v>130</v>
      </c>
      <c r="BE1858" s="265"/>
      <c r="BF1858" s="41"/>
      <c r="BG1858" s="266" t="s">
        <v>131</v>
      </c>
      <c r="BH1858" s="267"/>
      <c r="BI1858" s="268" t="s">
        <v>132</v>
      </c>
      <c r="BJ1858" s="269"/>
      <c r="BK1858" s="41"/>
      <c r="BL1858" s="262" t="s">
        <v>133</v>
      </c>
      <c r="BM1858" s="263"/>
      <c r="BN1858" s="264" t="s">
        <v>134</v>
      </c>
      <c r="BO1858" s="265"/>
      <c r="BP1858" s="41"/>
      <c r="BQ1858" s="262" t="s">
        <v>135</v>
      </c>
      <c r="BR1858" s="263"/>
      <c r="BS1858" s="264" t="s">
        <v>136</v>
      </c>
      <c r="BT1858" s="265"/>
      <c r="BU1858" s="20"/>
      <c r="BV1858" s="262" t="s">
        <v>137</v>
      </c>
      <c r="BW1858" s="263"/>
      <c r="BX1858" s="264" t="s">
        <v>138</v>
      </c>
      <c r="BY1858" s="265"/>
      <c r="CA1858" s="27" t="s">
        <v>8</v>
      </c>
      <c r="CC1858" s="113" t="s">
        <v>74</v>
      </c>
      <c r="CD1858" s="13"/>
      <c r="CE1858" s="33"/>
      <c r="CF1858" s="33"/>
      <c r="CG1858" s="33"/>
      <c r="CH1858" s="33"/>
    </row>
    <row r="1859" spans="2:86" ht="18.600000000000001" customHeight="1" thickTop="1" thickBot="1">
      <c r="B1859" s="37">
        <v>5.32</v>
      </c>
      <c r="D1859" s="1">
        <v>1</v>
      </c>
      <c r="E1859" s="7">
        <v>0</v>
      </c>
      <c r="F1859" s="2">
        <v>0</v>
      </c>
      <c r="G1859" s="8">
        <v>0</v>
      </c>
      <c r="I1859" s="1">
        <v>1</v>
      </c>
      <c r="J1859" s="9">
        <v>0</v>
      </c>
      <c r="K1859" s="2">
        <v>0</v>
      </c>
      <c r="L1859" s="8">
        <f t="shared" ref="L1859:L1922" si="17783">IF(0=(1-$J$9*$K$9*$B1859^2),10^18,$B1859*$K$9/(1-$J$9*$K$9*$B1859^2))</f>
        <v>-1.1438879583609183</v>
      </c>
      <c r="N1859" s="1">
        <f t="shared" ref="N1859" si="17784">D1859*I1859+F1859*I1862-E1859*J1859-G1859*J1862</f>
        <v>1</v>
      </c>
      <c r="O1859" s="9">
        <f t="shared" ref="O1859" si="17785">(D1859*J1859+E1859*I1859+F1859*J1862+G1859*I1862)</f>
        <v>0</v>
      </c>
      <c r="P1859" s="2">
        <f t="shared" ref="P1859" si="17786">D1859*K1859+F1859*K1862-E1859*L1859-G1859*L1862</f>
        <v>0</v>
      </c>
      <c r="Q1859" s="8">
        <f t="shared" ref="Q1859" si="17787">(D1859*L1859+E1859*K1859+F1859*L1862+G1859*K1862)</f>
        <v>-1.1438879583609183</v>
      </c>
      <c r="S1859" s="1">
        <v>1</v>
      </c>
      <c r="T1859" s="7">
        <v>0</v>
      </c>
      <c r="U1859" s="2">
        <v>0</v>
      </c>
      <c r="V1859" s="8">
        <v>0</v>
      </c>
      <c r="X1859" s="1">
        <f t="shared" ref="X1859" si="17788">N1859*S1859+P1859*S1862-O1859*T1859-Q1859*T1862</f>
        <v>10.196991876224955</v>
      </c>
      <c r="Y1859" s="9">
        <f t="shared" ref="Y1859" si="17789">(N1859*T1859+O1859*S1859+P1859*T1862+Q1859*S1862)</f>
        <v>0</v>
      </c>
      <c r="Z1859" s="2">
        <f t="shared" ref="Z1859" si="17790">N1859*U1859+P1859*U1862-O1859*V1859-Q1859*V1862</f>
        <v>0</v>
      </c>
      <c r="AA1859" s="8">
        <f t="shared" ref="AA1859" si="17791">(N1859*V1859+O1859*U1859+P1859*V1862+Q1859*U1862)</f>
        <v>-1.1438879583609183</v>
      </c>
      <c r="AB1859" s="20"/>
      <c r="AC1859" s="1">
        <v>1</v>
      </c>
      <c r="AD1859" s="9">
        <v>0</v>
      </c>
      <c r="AE1859" s="2">
        <v>0</v>
      </c>
      <c r="AF1859" s="8">
        <f t="shared" ref="AF1859:AF1922" si="17792">IF(0=(1-$AE$9*$AD$9*$B1859^2),10^18,$B1859*$AE$9/(1-$AE$9*$AD$9*$B1859^2))</f>
        <v>-0.19535473660872771</v>
      </c>
      <c r="AH1859" s="1">
        <f t="shared" ref="AH1859" si="17793">X1859*AC1859+Z1859*AC1862-Y1859*AD1859-AA1859*AD1862</f>
        <v>10.196991876224955</v>
      </c>
      <c r="AI1859" s="9">
        <f t="shared" ref="AI1859" si="17794">(X1859*AD1859+Y1859*AC1859+Z1859*AD1862+AA1859*AC1862)</f>
        <v>0</v>
      </c>
      <c r="AJ1859" s="2">
        <f t="shared" ref="AJ1859" si="17795">X1859*AE1859+Z1859*AE1862-Y1859*AF1859-AA1859*AF1862</f>
        <v>0</v>
      </c>
      <c r="AK1859" s="8">
        <f t="shared" ref="AK1859" si="17796">(X1859*AF1859+Y1859*AE1859+Z1859*AF1862+AA1859*AE1862)</f>
        <v>-3.1359186205421805</v>
      </c>
      <c r="AM1859" s="1">
        <v>1</v>
      </c>
      <c r="AN1859" s="7">
        <v>0</v>
      </c>
      <c r="AO1859" s="2">
        <v>0</v>
      </c>
      <c r="AP1859" s="8">
        <v>0</v>
      </c>
      <c r="AR1859" s="1">
        <f t="shared" ref="AR1859" si="17797">AH1859*AM1859+AJ1859*AM1862-AI1859*AN1859-AK1859*AN1862</f>
        <v>31.514640523134162</v>
      </c>
      <c r="AS1859" s="9">
        <f t="shared" ref="AS1859" si="17798">(AH1859*AN1859+AI1859*AM1859+AJ1859*AN1862+AK1859*AM1862)</f>
        <v>0</v>
      </c>
      <c r="AT1859" s="2">
        <f t="shared" ref="AT1859" si="17799">AH1859*AO1859+AJ1859*AO1862-AI1859*AP1859-AK1859*AP1862</f>
        <v>0</v>
      </c>
      <c r="AU1859" s="8">
        <f t="shared" ref="AU1859" si="17800">(AH1859*AP1859+AI1859*AO1859+AJ1859*AP1862+AK1859*AO1862)</f>
        <v>-3.1359186205421805</v>
      </c>
      <c r="AV1859" s="20"/>
      <c r="AW1859" s="1">
        <v>1</v>
      </c>
      <c r="AX1859" s="9">
        <v>0</v>
      </c>
      <c r="AY1859" s="2">
        <v>0</v>
      </c>
      <c r="AZ1859" s="8">
        <f t="shared" ref="AZ1859:AZ1922" si="17801">IF(0=(1-$AX$9*$AY$9*$B1859^2),10^18,$B1859*$AY$9/(1-$AX$9*$AY$9*$B1859^2))</f>
        <v>-0.28138039806811455</v>
      </c>
      <c r="BB1859" s="1">
        <f t="shared" ref="BB1859" si="17802">AR1859*AW1859+AT1859*AW1862-AS1859*AX1859-AU1859*AX1862</f>
        <v>31.514640523134162</v>
      </c>
      <c r="BC1859" s="9">
        <f t="shared" ref="BC1859" si="17803">(AR1859*AX1859+AS1859*AW1859+AT1859*AX1862+AU1859*AW1862)</f>
        <v>0</v>
      </c>
      <c r="BD1859" s="2">
        <f t="shared" ref="BD1859" si="17804">AR1859*AY1859+AT1859*AY1862-AS1859*AZ1859-AU1859*AZ1862</f>
        <v>0</v>
      </c>
      <c r="BE1859" s="8">
        <f t="shared" ref="BE1859" si="17805">(AR1859*AZ1859+AS1859*AY1859+AT1859*AZ1862+AU1859*AY1862)</f>
        <v>-12.003520715915204</v>
      </c>
      <c r="BG1859" s="1">
        <v>1</v>
      </c>
      <c r="BH1859" s="7">
        <v>0</v>
      </c>
      <c r="BI1859" s="2">
        <v>0</v>
      </c>
      <c r="BJ1859" s="8">
        <v>0</v>
      </c>
      <c r="BK1859" s="20"/>
      <c r="BL1859" s="1">
        <f t="shared" ref="BL1859" si="17806">BB1859*BG1859+BD1859*BG1862-BC1859*BH1859-BE1859*BH1862</f>
        <v>84.900538977581348</v>
      </c>
      <c r="BM1859" s="9">
        <f t="shared" ref="BM1859" si="17807">(BB1859*BH1859+BC1859*BG1859+BD1859*BH1862+BE1859*BG1862)</f>
        <v>0</v>
      </c>
      <c r="BN1859" s="2">
        <f t="shared" ref="BN1859" si="17808">BB1859*BI1859+BD1859*BI1862-BC1859*BJ1859-BE1859*BJ1862</f>
        <v>0</v>
      </c>
      <c r="BO1859" s="8">
        <f t="shared" ref="BO1859" si="17809">(BB1859*BJ1859+BC1859*BI1859+BD1859*BJ1862+BE1859*BI1862)</f>
        <v>-12.003520715915204</v>
      </c>
      <c r="BP1859" s="20"/>
      <c r="BQ1859" s="16">
        <v>1</v>
      </c>
      <c r="BR1859" s="23">
        <v>0</v>
      </c>
      <c r="BS1859" s="14">
        <v>0</v>
      </c>
      <c r="BT1859" s="22">
        <v>0</v>
      </c>
      <c r="BV1859" s="1">
        <f t="shared" ref="BV1859" si="17810">BL1859*BQ1859+BN1859*BQ1862-BM1859*BR1859-BO1859*BR1862</f>
        <v>84.900538977581348</v>
      </c>
      <c r="BW1859" s="9">
        <f t="shared" ref="BW1859" si="17811">(BL1859*BR1859+BM1859*BQ1859+BN1859*BR1862+BO1859*BQ1862)</f>
        <v>-12.003520715915204</v>
      </c>
      <c r="BX1859" s="2">
        <f t="shared" ref="BX1859" si="17812">BL1859*BS1859+BN1859*BS1862-BM1859*BT1859-BO1859*BT1862</f>
        <v>0</v>
      </c>
      <c r="BY1859" s="8">
        <f t="shared" ref="BY1859" si="17813">(BL1859*BT1859+BM1859*BS1859+BN1859*BT1862+BO1859*BS1862)</f>
        <v>-12.003520715915204</v>
      </c>
      <c r="CA1859" s="28">
        <f t="shared" ref="CA1859" si="17814">20*LOG(((1+$BR$9)/$BR$9)/((BV1859+BV1862)^2+(BW1859+BW1862)^2)^0.5)</f>
        <v>-49.720280646136899</v>
      </c>
      <c r="CC1859" s="114">
        <f t="shared" ref="CC1859" si="17815">((BV1859^2+BW1859^2)^0.5)/((BV1862^2+BW1862^2)^0.5)</f>
        <v>0.14140490320193635</v>
      </c>
      <c r="CD1859" s="13"/>
      <c r="CE1859" s="33"/>
      <c r="CF1859" s="33"/>
      <c r="CG1859" s="33"/>
      <c r="CH1859" s="33"/>
    </row>
    <row r="1860" spans="2:86" ht="18.600000000000001" customHeight="1" thickBot="1">
      <c r="D1860" s="3"/>
      <c r="G1860" s="4"/>
      <c r="I1860" s="3"/>
      <c r="L1860" s="4"/>
      <c r="N1860" s="3"/>
      <c r="Q1860" s="4"/>
      <c r="S1860" s="3"/>
      <c r="V1860" s="4"/>
      <c r="X1860" s="3"/>
      <c r="AA1860" s="4"/>
      <c r="AC1860" s="3"/>
      <c r="AF1860" s="4"/>
      <c r="AH1860" s="3"/>
      <c r="AK1860" s="4"/>
      <c r="AM1860" s="3"/>
      <c r="AP1860" s="4"/>
      <c r="AR1860" s="3"/>
      <c r="AU1860" s="4"/>
      <c r="AW1860" s="3"/>
      <c r="AZ1860" s="4"/>
      <c r="BB1860" s="3"/>
      <c r="BE1860" s="4"/>
      <c r="BG1860" s="3"/>
      <c r="BJ1860" s="4"/>
      <c r="BL1860" s="3"/>
      <c r="BO1860" s="4"/>
      <c r="BQ1860" s="16"/>
      <c r="BR1860" s="14"/>
      <c r="BS1860" s="14"/>
      <c r="BT1860" s="17"/>
      <c r="BV1860" s="3"/>
      <c r="BY1860" s="4"/>
      <c r="CC1860" s="115"/>
      <c r="CD1860" s="13"/>
      <c r="CE1860" s="33"/>
      <c r="CF1860" s="33"/>
      <c r="CG1860" s="33"/>
      <c r="CH1860" s="33"/>
    </row>
    <row r="1861" spans="2:86" ht="18.600000000000001" customHeight="1" thickBot="1">
      <c r="D1861" s="271" t="s">
        <v>141</v>
      </c>
      <c r="E1861" s="272"/>
      <c r="F1861" s="273" t="s">
        <v>142</v>
      </c>
      <c r="G1861" s="274"/>
      <c r="H1861" s="237"/>
      <c r="I1861" s="271" t="s">
        <v>143</v>
      </c>
      <c r="J1861" s="272"/>
      <c r="K1861" s="273" t="s">
        <v>144</v>
      </c>
      <c r="L1861" s="274"/>
      <c r="N1861" s="262" t="s">
        <v>145</v>
      </c>
      <c r="O1861" s="263"/>
      <c r="P1861" s="264" t="s">
        <v>146</v>
      </c>
      <c r="Q1861" s="265"/>
      <c r="S1861" s="271" t="s">
        <v>147</v>
      </c>
      <c r="T1861" s="272"/>
      <c r="U1861" s="273" t="s">
        <v>148</v>
      </c>
      <c r="V1861" s="274"/>
      <c r="W1861" s="20"/>
      <c r="X1861" s="262" t="s">
        <v>149</v>
      </c>
      <c r="Y1861" s="263"/>
      <c r="Z1861" s="264" t="s">
        <v>150</v>
      </c>
      <c r="AA1861" s="265"/>
      <c r="AB1861" s="20"/>
      <c r="AC1861" s="271" t="s">
        <v>151</v>
      </c>
      <c r="AD1861" s="272"/>
      <c r="AE1861" s="273" t="s">
        <v>152</v>
      </c>
      <c r="AF1861" s="274"/>
      <c r="AG1861" s="20"/>
      <c r="AH1861" s="262" t="s">
        <v>153</v>
      </c>
      <c r="AI1861" s="263"/>
      <c r="AJ1861" s="264" t="s">
        <v>154</v>
      </c>
      <c r="AK1861" s="265"/>
      <c r="AL1861" s="20"/>
      <c r="AM1861" s="271" t="s">
        <v>155</v>
      </c>
      <c r="AN1861" s="272"/>
      <c r="AO1861" s="273" t="s">
        <v>156</v>
      </c>
      <c r="AP1861" s="274"/>
      <c r="AR1861" s="262" t="s">
        <v>157</v>
      </c>
      <c r="AS1861" s="263"/>
      <c r="AT1861" s="264" t="s">
        <v>158</v>
      </c>
      <c r="AU1861" s="265"/>
      <c r="AV1861" s="41"/>
      <c r="AW1861" s="271" t="s">
        <v>159</v>
      </c>
      <c r="AX1861" s="272"/>
      <c r="AY1861" s="273" t="s">
        <v>160</v>
      </c>
      <c r="AZ1861" s="274"/>
      <c r="BA1861" s="20"/>
      <c r="BB1861" s="262" t="s">
        <v>161</v>
      </c>
      <c r="BC1861" s="263"/>
      <c r="BD1861" s="264" t="s">
        <v>162</v>
      </c>
      <c r="BE1861" s="265"/>
      <c r="BF1861" s="41"/>
      <c r="BG1861" s="271" t="s">
        <v>163</v>
      </c>
      <c r="BH1861" s="272"/>
      <c r="BI1861" s="273" t="s">
        <v>164</v>
      </c>
      <c r="BJ1861" s="274"/>
      <c r="BK1861" s="41"/>
      <c r="BL1861" s="262" t="s">
        <v>165</v>
      </c>
      <c r="BM1861" s="263"/>
      <c r="BN1861" s="264" t="s">
        <v>166</v>
      </c>
      <c r="BO1861" s="265"/>
      <c r="BP1861" s="41"/>
      <c r="BQ1861" s="271" t="s">
        <v>167</v>
      </c>
      <c r="BR1861" s="272"/>
      <c r="BS1861" s="273" t="s">
        <v>168</v>
      </c>
      <c r="BT1861" s="274"/>
      <c r="BU1861" s="20"/>
      <c r="BV1861" s="262" t="s">
        <v>169</v>
      </c>
      <c r="BW1861" s="263"/>
      <c r="BX1861" s="264" t="s">
        <v>170</v>
      </c>
      <c r="BY1861" s="265"/>
      <c r="CA1861" s="55" t="s">
        <v>35</v>
      </c>
      <c r="CC1861" s="116" t="s">
        <v>75</v>
      </c>
      <c r="CD1861" s="13"/>
      <c r="CE1861" s="33"/>
      <c r="CF1861" s="33"/>
      <c r="CG1861" s="33"/>
      <c r="CH1861" s="33"/>
    </row>
    <row r="1862" spans="2:86" ht="18.600000000000001" customHeight="1" thickTop="1" thickBot="1">
      <c r="D1862" s="1">
        <v>0</v>
      </c>
      <c r="E1862" s="9">
        <f t="shared" ref="E1862" si="17816">$E$9*$B1859</f>
        <v>6.2605760000000004</v>
      </c>
      <c r="F1862" s="2">
        <v>1</v>
      </c>
      <c r="G1862" s="8">
        <v>0</v>
      </c>
      <c r="I1862" s="1">
        <v>0</v>
      </c>
      <c r="J1862" s="9">
        <v>0</v>
      </c>
      <c r="K1862" s="2">
        <v>1</v>
      </c>
      <c r="L1862" s="8">
        <v>0</v>
      </c>
      <c r="N1862" s="1">
        <f t="shared" ref="N1862" si="17817">D1862*I1859+F1862*I1862-E1862*J1859-G1862*J1862</f>
        <v>0</v>
      </c>
      <c r="O1862" s="9">
        <f t="shared" ref="O1862" si="17818">(D1862*J1859+E1862*I1859+F1862*J1862+G1862*I1862)</f>
        <v>6.2605760000000004</v>
      </c>
      <c r="P1862" s="2">
        <f t="shared" ref="P1862" si="17819">D1862*K1859+F1862*K1862-E1862*L1859-G1862*L1862</f>
        <v>8.161397498803364</v>
      </c>
      <c r="Q1862" s="8">
        <f t="shared" ref="Q1862" si="17820">(D1862*L1859+E1862*K1859+F1862*L1862+G1862*K1862)</f>
        <v>0</v>
      </c>
      <c r="S1862" s="1">
        <v>0</v>
      </c>
      <c r="T1862" s="9">
        <f t="shared" ref="T1862" si="17821">$T$9*$B1859</f>
        <v>8.0401160000000012</v>
      </c>
      <c r="U1862" s="2">
        <v>1</v>
      </c>
      <c r="V1862" s="8">
        <v>0</v>
      </c>
      <c r="X1862" s="1">
        <f t="shared" ref="X1862" si="17822">N1862*S1859+P1862*S1862-O1862*T1859-Q1862*T1862</f>
        <v>0</v>
      </c>
      <c r="Y1862" s="9">
        <f t="shared" ref="Y1862" si="17823">(N1862*T1859+O1862*S1859+P1862*T1862+Q1862*S1862)</f>
        <v>71.879158612488922</v>
      </c>
      <c r="Z1862" s="2">
        <f t="shared" ref="Z1862" si="17824">N1862*U1859+P1862*U1862-O1862*V1859-Q1862*V1862</f>
        <v>8.161397498803364</v>
      </c>
      <c r="AA1862" s="8">
        <f t="shared" ref="AA1862" si="17825">(N1862*V1859+O1862*U1859+P1862*V1862+Q1862*U1862)</f>
        <v>0</v>
      </c>
      <c r="AB1862" s="20"/>
      <c r="AC1862" s="1">
        <v>0</v>
      </c>
      <c r="AD1862" s="9">
        <v>0</v>
      </c>
      <c r="AE1862" s="2">
        <v>1</v>
      </c>
      <c r="AF1862" s="8">
        <v>0</v>
      </c>
      <c r="AH1862" s="1">
        <f t="shared" ref="AH1862" si="17826">X1862*AC1859+Z1862*AC1862-Y1862*AD1859-AA1862*AD1862</f>
        <v>0</v>
      </c>
      <c r="AI1862" s="9">
        <f t="shared" ref="AI1862" si="17827">(X1862*AD1859+Y1862*AC1859+Z1862*AD1862+AA1862*AC1862)</f>
        <v>71.879158612488922</v>
      </c>
      <c r="AJ1862" s="2">
        <f t="shared" ref="AJ1862" si="17828">X1862*AE1859+Z1862*AE1862-Y1862*AF1859-AA1862*AF1862</f>
        <v>22.2033315972031</v>
      </c>
      <c r="AK1862" s="8">
        <f t="shared" ref="AK1862" si="17829">(X1862*AF1859+Y1862*AE1859+Z1862*AF1862+AA1862*AE1862)</f>
        <v>0</v>
      </c>
      <c r="AM1862" s="1">
        <v>0</v>
      </c>
      <c r="AN1862" s="9">
        <f t="shared" ref="AN1862" si="17830">$AN$9*$B1859</f>
        <v>6.7978960000000006</v>
      </c>
      <c r="AO1862" s="2">
        <v>1</v>
      </c>
      <c r="AP1862" s="8">
        <v>0</v>
      </c>
      <c r="AR1862" s="1">
        <f t="shared" ref="AR1862" si="17831">AH1862*AM1859+AJ1862*AM1862-AI1862*AN1859-AK1862*AN1862</f>
        <v>0</v>
      </c>
      <c r="AS1862" s="9">
        <f t="shared" ref="AS1862" si="17832">(AH1862*AN1859+AI1862*AM1859+AJ1862*AN1862+AK1862*AM1862)</f>
        <v>222.81509766378952</v>
      </c>
      <c r="AT1862" s="2">
        <f t="shared" ref="AT1862" si="17833">AH1862*AO1859+AJ1862*AO1862-AI1862*AP1859-AK1862*AP1862</f>
        <v>22.2033315972031</v>
      </c>
      <c r="AU1862" s="8">
        <f t="shared" ref="AU1862" si="17834">(AH1862*AP1859+AI1862*AO1859+AJ1862*AP1862+AK1862*AO1862)</f>
        <v>0</v>
      </c>
      <c r="AV1862" s="20"/>
      <c r="AW1862" s="1">
        <v>0</v>
      </c>
      <c r="AX1862" s="9">
        <v>0</v>
      </c>
      <c r="AY1862" s="2">
        <v>1</v>
      </c>
      <c r="AZ1862" s="8">
        <v>0</v>
      </c>
      <c r="BB1862" s="1">
        <f t="shared" ref="BB1862" si="17835">AR1862*AW1859+AT1862*AW1862-AS1862*AX1859-AU1862*AX1862</f>
        <v>0</v>
      </c>
      <c r="BC1862" s="9">
        <f t="shared" ref="BC1862" si="17836">(AR1862*AX1859+AS1862*AW1859+AT1862*AX1862+AU1862*AW1862)</f>
        <v>222.81509766378952</v>
      </c>
      <c r="BD1862" s="2">
        <f t="shared" ref="BD1862" si="17837">AR1862*AY1859+AT1862*AY1862-AS1862*AZ1859-AU1862*AZ1862</f>
        <v>84.899132473426008</v>
      </c>
      <c r="BE1862" s="8">
        <f t="shared" ref="BE1862" si="17838">(AR1862*AZ1859+AS1862*AY1859+AT1862*AZ1862+AU1862*AY1862)</f>
        <v>0</v>
      </c>
      <c r="BG1862" s="1">
        <v>0</v>
      </c>
      <c r="BH1862" s="9">
        <f t="shared" ref="BH1862" si="17839">$BH$9*$B1859</f>
        <v>4.4475199999999999</v>
      </c>
      <c r="BI1862" s="2">
        <v>1</v>
      </c>
      <c r="BJ1862" s="8">
        <v>0</v>
      </c>
      <c r="BK1862" s="20"/>
      <c r="BL1862" s="1">
        <f t="shared" ref="BL1862" si="17840">BB1862*BG1859+BD1862*BG1862-BC1862*BH1859-BE1862*BH1862</f>
        <v>0</v>
      </c>
      <c r="BM1862" s="9">
        <f t="shared" ref="BM1862" si="17841">(BB1862*BH1859+BC1862*BG1859+BD1862*BH1862+BE1862*BG1862)</f>
        <v>600.40568732200109</v>
      </c>
      <c r="BN1862" s="2">
        <f t="shared" ref="BN1862" si="17842">BB1862*BI1859+BD1862*BI1862-BC1862*BJ1859-BE1862*BJ1862</f>
        <v>84.899132473426008</v>
      </c>
      <c r="BO1862" s="8">
        <f t="shared" ref="BO1862" si="17843">(BB1862*BJ1859+BC1862*BI1859+BD1862*BJ1862+BE1862*BI1862)</f>
        <v>0</v>
      </c>
      <c r="BP1862" s="20"/>
      <c r="BQ1862" s="18">
        <f t="shared" ref="BQ1862:BQ1925" si="17844">1/$BR$9</f>
        <v>1</v>
      </c>
      <c r="BR1862" s="25">
        <v>0</v>
      </c>
      <c r="BS1862" s="19">
        <v>1</v>
      </c>
      <c r="BT1862" s="24">
        <v>0</v>
      </c>
      <c r="BV1862" s="1">
        <f t="shared" ref="BV1862" si="17845">BL1862*BQ1859+BN1862*BQ1862-BM1862*BR1859-BO1862*BR1862</f>
        <v>84.899132473426008</v>
      </c>
      <c r="BW1862" s="9">
        <f t="shared" ref="BW1862" si="17846">(BL1862*BR1859+BM1862*BQ1859+BN1862*BR1862+BO1862*BQ1862)</f>
        <v>600.40568732200109</v>
      </c>
      <c r="BX1862" s="2">
        <f t="shared" ref="BX1862" si="17847">BL1862*BS1859+BN1862*BS1862-BM1862*BT1859-BO1862*BT1862</f>
        <v>84.899132473426008</v>
      </c>
      <c r="BY1862" s="8">
        <f t="shared" ref="BY1862" si="17848">(BL1862*BT1859+BM1862*BS1859+BN1862*BT1862+BO1862*BS1862)</f>
        <v>0</v>
      </c>
      <c r="CA1862" s="56">
        <f t="shared" ref="CA1862" si="17849">(180/PI())*ATAN(-1*(BW1859+BW1862)/(BV1859+BV1862))</f>
        <v>-73.90304605645467</v>
      </c>
      <c r="CC1862" s="117">
        <f t="shared" ref="CC1862" si="17850">20*LOG(((1-(10^(CA1859/20)^2)*(1-((1-CC1859)/(1+CC1859))^2))^0.5))</f>
        <v>-2.010954501512576E-5</v>
      </c>
      <c r="CD1862" s="13"/>
      <c r="CE1862" s="33"/>
      <c r="CF1862" s="33"/>
      <c r="CG1862" s="33"/>
      <c r="CH1862" s="33"/>
    </row>
    <row r="1863" spans="2:86" ht="18.600000000000001" customHeight="1"/>
    <row r="1864" spans="2:86" ht="18.600000000000001" customHeight="1" thickBot="1">
      <c r="E1864" s="6" t="s">
        <v>3</v>
      </c>
      <c r="J1864" s="6" t="s">
        <v>5</v>
      </c>
      <c r="O1864" s="6" t="s">
        <v>10</v>
      </c>
      <c r="T1864" s="6" t="s">
        <v>6</v>
      </c>
      <c r="Y1864" s="6" t="s">
        <v>11</v>
      </c>
      <c r="AD1864" s="6" t="s">
        <v>12</v>
      </c>
      <c r="AI1864" s="6" t="s">
        <v>13</v>
      </c>
      <c r="AN1864" s="6" t="s">
        <v>14</v>
      </c>
      <c r="AS1864" s="6" t="s">
        <v>15</v>
      </c>
      <c r="AX1864" s="6" t="s">
        <v>19</v>
      </c>
      <c r="BC1864" s="6" t="s">
        <v>17</v>
      </c>
      <c r="BH1864" s="6" t="s">
        <v>20</v>
      </c>
      <c r="BM1864" s="6" t="s">
        <v>18</v>
      </c>
      <c r="BQ1864" s="26" t="s">
        <v>16</v>
      </c>
      <c r="BR1864" s="26"/>
      <c r="BS1864" s="21"/>
      <c r="BT1864" s="21"/>
      <c r="BU1864" s="21"/>
      <c r="BV1864" s="21"/>
      <c r="BW1864" s="26" t="s">
        <v>21</v>
      </c>
      <c r="BX1864" s="21"/>
      <c r="BY1864" s="21"/>
    </row>
    <row r="1865" spans="2:86" ht="18.600000000000001" customHeight="1" thickBot="1">
      <c r="B1865" s="11"/>
      <c r="D1865" s="266" t="s">
        <v>113</v>
      </c>
      <c r="E1865" s="267"/>
      <c r="F1865" s="268" t="s">
        <v>114</v>
      </c>
      <c r="G1865" s="269"/>
      <c r="H1865" s="237"/>
      <c r="I1865" s="262" t="s">
        <v>0</v>
      </c>
      <c r="J1865" s="263"/>
      <c r="K1865" s="264" t="s">
        <v>1</v>
      </c>
      <c r="L1865" s="265"/>
      <c r="M1865" s="21"/>
      <c r="N1865" s="262" t="s">
        <v>115</v>
      </c>
      <c r="O1865" s="263"/>
      <c r="P1865" s="264" t="s">
        <v>116</v>
      </c>
      <c r="Q1865" s="265"/>
      <c r="R1865" s="21"/>
      <c r="S1865" s="266" t="s">
        <v>117</v>
      </c>
      <c r="T1865" s="267"/>
      <c r="U1865" s="268" t="s">
        <v>118</v>
      </c>
      <c r="V1865" s="269"/>
      <c r="W1865" s="20"/>
      <c r="X1865" s="262" t="s">
        <v>119</v>
      </c>
      <c r="Y1865" s="263"/>
      <c r="Z1865" s="264" t="s">
        <v>120</v>
      </c>
      <c r="AA1865" s="265"/>
      <c r="AB1865" s="20"/>
      <c r="AC1865" s="262" t="s">
        <v>121</v>
      </c>
      <c r="AD1865" s="263"/>
      <c r="AE1865" s="264" t="s">
        <v>7</v>
      </c>
      <c r="AF1865" s="265"/>
      <c r="AG1865" s="20"/>
      <c r="AH1865" s="262" t="s">
        <v>122</v>
      </c>
      <c r="AI1865" s="263"/>
      <c r="AJ1865" s="264" t="s">
        <v>123</v>
      </c>
      <c r="AK1865" s="265"/>
      <c r="AL1865" s="20"/>
      <c r="AM1865" s="266" t="s">
        <v>124</v>
      </c>
      <c r="AN1865" s="267"/>
      <c r="AO1865" s="268" t="s">
        <v>125</v>
      </c>
      <c r="AP1865" s="269"/>
      <c r="AQ1865" s="21"/>
      <c r="AR1865" s="262" t="s">
        <v>126</v>
      </c>
      <c r="AS1865" s="263"/>
      <c r="AT1865" s="264" t="s">
        <v>2</v>
      </c>
      <c r="AU1865" s="265"/>
      <c r="AV1865" s="41"/>
      <c r="AW1865" s="262" t="s">
        <v>127</v>
      </c>
      <c r="AX1865" s="263"/>
      <c r="AY1865" s="264" t="s">
        <v>128</v>
      </c>
      <c r="AZ1865" s="265"/>
      <c r="BA1865" s="20"/>
      <c r="BB1865" s="262" t="s">
        <v>129</v>
      </c>
      <c r="BC1865" s="263"/>
      <c r="BD1865" s="264" t="s">
        <v>130</v>
      </c>
      <c r="BE1865" s="265"/>
      <c r="BF1865" s="41"/>
      <c r="BG1865" s="266" t="s">
        <v>131</v>
      </c>
      <c r="BH1865" s="267"/>
      <c r="BI1865" s="268" t="s">
        <v>132</v>
      </c>
      <c r="BJ1865" s="269"/>
      <c r="BK1865" s="41"/>
      <c r="BL1865" s="262" t="s">
        <v>133</v>
      </c>
      <c r="BM1865" s="263"/>
      <c r="BN1865" s="264" t="s">
        <v>134</v>
      </c>
      <c r="BO1865" s="265"/>
      <c r="BP1865" s="41"/>
      <c r="BQ1865" s="262" t="s">
        <v>135</v>
      </c>
      <c r="BR1865" s="263"/>
      <c r="BS1865" s="264" t="s">
        <v>136</v>
      </c>
      <c r="BT1865" s="265"/>
      <c r="BU1865" s="20"/>
      <c r="BV1865" s="262" t="s">
        <v>137</v>
      </c>
      <c r="BW1865" s="263"/>
      <c r="BX1865" s="264" t="s">
        <v>138</v>
      </c>
      <c r="BY1865" s="265"/>
      <c r="CA1865" s="27" t="s">
        <v>8</v>
      </c>
      <c r="CC1865" s="113" t="s">
        <v>74</v>
      </c>
      <c r="CD1865" s="13"/>
      <c r="CE1865" s="33"/>
      <c r="CF1865" s="33"/>
      <c r="CG1865" s="33"/>
      <c r="CH1865" s="33"/>
    </row>
    <row r="1866" spans="2:86" ht="18.600000000000001" customHeight="1" thickTop="1" thickBot="1">
      <c r="B1866" s="37">
        <v>5.34</v>
      </c>
      <c r="D1866" s="1">
        <v>1</v>
      </c>
      <c r="E1866" s="7">
        <v>0</v>
      </c>
      <c r="F1866" s="2">
        <v>0</v>
      </c>
      <c r="G1866" s="8">
        <v>0</v>
      </c>
      <c r="I1866" s="1">
        <v>1</v>
      </c>
      <c r="J1866" s="9">
        <v>0</v>
      </c>
      <c r="K1866" s="2">
        <v>0</v>
      </c>
      <c r="L1866" s="8">
        <f t="shared" ref="L1866:L1929" si="17851">IF(0=(1-$J$9*$K$9*$B1866^2),10^18,$B1866*$K$9/(1-$J$9*$K$9*$B1866^2))</f>
        <v>-1.1380723376654422</v>
      </c>
      <c r="N1866" s="1">
        <f t="shared" ref="N1866" si="17852">D1866*I1866+F1866*I1869-E1866*J1866-G1866*J1869</f>
        <v>1</v>
      </c>
      <c r="O1866" s="9">
        <f t="shared" ref="O1866" si="17853">(D1866*J1866+E1866*I1866+F1866*J1869+G1866*I1869)</f>
        <v>0</v>
      </c>
      <c r="P1866" s="2">
        <f t="shared" ref="P1866" si="17854">D1866*K1866+F1866*K1869-E1866*L1866-G1866*L1869</f>
        <v>0</v>
      </c>
      <c r="Q1866" s="8">
        <f t="shared" ref="Q1866" si="17855">(D1866*L1866+E1866*K1866+F1866*L1869+G1866*K1869)</f>
        <v>-1.1380723376654422</v>
      </c>
      <c r="S1866" s="1">
        <v>1</v>
      </c>
      <c r="T1866" s="7">
        <v>0</v>
      </c>
      <c r="U1866" s="2">
        <v>0</v>
      </c>
      <c r="V1866" s="8">
        <v>0</v>
      </c>
      <c r="X1866" s="1">
        <f t="shared" ref="X1866" si="17856">N1866*S1866+P1866*S1869-O1866*T1866-Q1866*T1869</f>
        <v>10.184632985699601</v>
      </c>
      <c r="Y1866" s="9">
        <f t="shared" ref="Y1866" si="17857">(N1866*T1866+O1866*S1866+P1866*T1869+Q1866*S1869)</f>
        <v>0</v>
      </c>
      <c r="Z1866" s="2">
        <f t="shared" ref="Z1866" si="17858">N1866*U1866+P1866*U1869-O1866*V1866-Q1866*V1869</f>
        <v>0</v>
      </c>
      <c r="AA1866" s="8">
        <f t="shared" ref="AA1866" si="17859">(N1866*V1866+O1866*U1866+P1866*V1869+Q1866*U1869)</f>
        <v>-1.1380723376654422</v>
      </c>
      <c r="AB1866" s="20"/>
      <c r="AC1866" s="1">
        <v>1</v>
      </c>
      <c r="AD1866" s="9">
        <v>0</v>
      </c>
      <c r="AE1866" s="2">
        <v>0</v>
      </c>
      <c r="AF1866" s="8">
        <f t="shared" ref="AF1866:AF1929" si="17860">IF(0=(1-$AE$9*$AD$9*$B1866^2),10^18,$B1866*$AE$9/(1-$AE$9*$AD$9*$B1866^2))</f>
        <v>-0.19454929611894378</v>
      </c>
      <c r="AH1866" s="1">
        <f t="shared" ref="AH1866" si="17861">X1866*AC1866+Z1866*AC1869-Y1866*AD1866-AA1866*AD1869</f>
        <v>10.184632985699601</v>
      </c>
      <c r="AI1866" s="9">
        <f t="shared" ref="AI1866" si="17862">(X1866*AD1866+Y1866*AC1866+Z1866*AD1869+AA1866*AC1869)</f>
        <v>0</v>
      </c>
      <c r="AJ1866" s="2">
        <f t="shared" ref="AJ1866" si="17863">X1866*AE1866+Z1866*AE1869-Y1866*AF1866-AA1866*AF1869</f>
        <v>0</v>
      </c>
      <c r="AK1866" s="8">
        <f t="shared" ref="AK1866" si="17864">(X1866*AF1866+Y1866*AE1866+Z1866*AF1869+AA1866*AE1869)</f>
        <v>-3.1194855162630764</v>
      </c>
      <c r="AM1866" s="1">
        <v>1</v>
      </c>
      <c r="AN1866" s="7">
        <v>0</v>
      </c>
      <c r="AO1866" s="2">
        <v>0</v>
      </c>
      <c r="AP1866" s="8">
        <v>0</v>
      </c>
      <c r="AR1866" s="1">
        <f t="shared" ref="AR1866" si="17865">AH1866*AM1866+AJ1866*AM1869-AI1866*AN1866-AK1866*AN1869</f>
        <v>31.470292670615919</v>
      </c>
      <c r="AS1866" s="9">
        <f t="shared" ref="AS1866" si="17866">(AH1866*AN1866+AI1866*AM1866+AJ1866*AN1869+AK1866*AM1869)</f>
        <v>0</v>
      </c>
      <c r="AT1866" s="2">
        <f t="shared" ref="AT1866" si="17867">AH1866*AO1866+AJ1866*AO1869-AI1866*AP1866-AK1866*AP1869</f>
        <v>0</v>
      </c>
      <c r="AU1866" s="8">
        <f t="shared" ref="AU1866" si="17868">(AH1866*AP1866+AI1866*AO1866+AJ1866*AP1869+AK1866*AO1869)</f>
        <v>-3.1194855162630764</v>
      </c>
      <c r="AV1866" s="20"/>
      <c r="AW1866" s="1">
        <v>1</v>
      </c>
      <c r="AX1866" s="9">
        <v>0</v>
      </c>
      <c r="AY1866" s="2">
        <v>0</v>
      </c>
      <c r="AZ1866" s="8">
        <f t="shared" ref="AZ1866:AZ1929" si="17869">IF(0=(1-$AX$9*$AY$9*$B1866^2),10^18,$B1866*$AY$9/(1-$AX$9*$AY$9*$B1866^2))</f>
        <v>-0.28018833348468886</v>
      </c>
      <c r="BB1866" s="1">
        <f t="shared" ref="BB1866" si="17870">AR1866*AW1866+AT1866*AW1869-AS1866*AX1866-AU1866*AX1869</f>
        <v>31.470292670615919</v>
      </c>
      <c r="BC1866" s="9">
        <f t="shared" ref="BC1866" si="17871">(AR1866*AX1866+AS1866*AW1866+AT1866*AX1869+AU1866*AW1869)</f>
        <v>0</v>
      </c>
      <c r="BD1866" s="2">
        <f t="shared" ref="BD1866" si="17872">AR1866*AY1866+AT1866*AY1869-AS1866*AZ1866-AU1866*AZ1869</f>
        <v>0</v>
      </c>
      <c r="BE1866" s="8">
        <f t="shared" ref="BE1866" si="17873">(AR1866*AZ1866+AS1866*AY1866+AT1866*AZ1869+AU1866*AY1869)</f>
        <v>-11.937094373918368</v>
      </c>
      <c r="BG1866" s="1">
        <v>1</v>
      </c>
      <c r="BH1866" s="7">
        <v>0</v>
      </c>
      <c r="BI1866" s="2">
        <v>0</v>
      </c>
      <c r="BJ1866" s="8">
        <v>0</v>
      </c>
      <c r="BK1866" s="20"/>
      <c r="BL1866" s="1">
        <f t="shared" ref="BL1866" si="17874">BB1866*BG1866+BD1866*BG1869-BC1866*BH1866-BE1866*BH1869</f>
        <v>84.760346858437245</v>
      </c>
      <c r="BM1866" s="9">
        <f t="shared" ref="BM1866" si="17875">(BB1866*BH1866+BC1866*BG1866+BD1866*BH1869+BE1866*BG1869)</f>
        <v>0</v>
      </c>
      <c r="BN1866" s="2">
        <f t="shared" ref="BN1866" si="17876">BB1866*BI1866+BD1866*BI1869-BC1866*BJ1866-BE1866*BJ1869</f>
        <v>0</v>
      </c>
      <c r="BO1866" s="8">
        <f t="shared" ref="BO1866" si="17877">(BB1866*BJ1866+BC1866*BI1866+BD1866*BJ1869+BE1866*BI1869)</f>
        <v>-11.937094373918368</v>
      </c>
      <c r="BP1866" s="20"/>
      <c r="BQ1866" s="16">
        <v>1</v>
      </c>
      <c r="BR1866" s="23">
        <v>0</v>
      </c>
      <c r="BS1866" s="14">
        <v>0</v>
      </c>
      <c r="BT1866" s="22">
        <v>0</v>
      </c>
      <c r="BV1866" s="1">
        <f t="shared" ref="BV1866" si="17878">BL1866*BQ1866+BN1866*BQ1869-BM1866*BR1866-BO1866*BR1869</f>
        <v>84.760346858437245</v>
      </c>
      <c r="BW1866" s="9">
        <f t="shared" ref="BW1866" si="17879">(BL1866*BR1866+BM1866*BQ1866+BN1866*BR1869+BO1866*BQ1869)</f>
        <v>-11.937094373918368</v>
      </c>
      <c r="BX1866" s="2">
        <f t="shared" ref="BX1866" si="17880">BL1866*BS1866+BN1866*BS1869-BM1866*BT1866-BO1866*BT1869</f>
        <v>0</v>
      </c>
      <c r="BY1866" s="8">
        <f t="shared" ref="BY1866" si="17881">(BL1866*BT1866+BM1866*BS1866+BN1866*BT1869+BO1866*BS1869)</f>
        <v>-11.937094373918368</v>
      </c>
      <c r="CA1866" s="28">
        <f t="shared" ref="CA1866" si="17882">20*LOG(((1+$BR$9)/$BR$9)/((BV1866+BV1869)^2+(BW1866+BW1869)^2)^0.5)</f>
        <v>-49.738446380071082</v>
      </c>
      <c r="CC1866" s="114">
        <f t="shared" ref="CC1866" si="17883">((BV1866^2+BW1866^2)^0.5)/((BV1869^2+BW1869^2)^0.5)</f>
        <v>0.14085503389406753</v>
      </c>
      <c r="CD1866" s="13"/>
      <c r="CE1866" s="33"/>
      <c r="CF1866" s="33"/>
      <c r="CG1866" s="33"/>
      <c r="CH1866" s="33"/>
    </row>
    <row r="1867" spans="2:86" ht="18.600000000000001" customHeight="1" thickBot="1">
      <c r="D1867" s="3"/>
      <c r="G1867" s="4"/>
      <c r="I1867" s="3"/>
      <c r="L1867" s="4"/>
      <c r="N1867" s="3"/>
      <c r="Q1867" s="4"/>
      <c r="S1867" s="3"/>
      <c r="V1867" s="4"/>
      <c r="X1867" s="3"/>
      <c r="AA1867" s="4"/>
      <c r="AC1867" s="3"/>
      <c r="AF1867" s="4"/>
      <c r="AH1867" s="3"/>
      <c r="AK1867" s="4"/>
      <c r="AM1867" s="3"/>
      <c r="AP1867" s="4"/>
      <c r="AR1867" s="3"/>
      <c r="AU1867" s="4"/>
      <c r="AW1867" s="3"/>
      <c r="AZ1867" s="4"/>
      <c r="BB1867" s="3"/>
      <c r="BE1867" s="4"/>
      <c r="BG1867" s="3"/>
      <c r="BJ1867" s="4"/>
      <c r="BL1867" s="3"/>
      <c r="BO1867" s="4"/>
      <c r="BQ1867" s="16"/>
      <c r="BR1867" s="14"/>
      <c r="BS1867" s="14"/>
      <c r="BT1867" s="17"/>
      <c r="BV1867" s="3"/>
      <c r="BY1867" s="4"/>
      <c r="CC1867" s="115"/>
      <c r="CD1867" s="13"/>
      <c r="CE1867" s="33"/>
      <c r="CF1867" s="33"/>
      <c r="CG1867" s="33"/>
      <c r="CH1867" s="33"/>
    </row>
    <row r="1868" spans="2:86" ht="18.600000000000001" customHeight="1" thickBot="1">
      <c r="D1868" s="271" t="s">
        <v>141</v>
      </c>
      <c r="E1868" s="272"/>
      <c r="F1868" s="273" t="s">
        <v>142</v>
      </c>
      <c r="G1868" s="274"/>
      <c r="H1868" s="237"/>
      <c r="I1868" s="271" t="s">
        <v>143</v>
      </c>
      <c r="J1868" s="272"/>
      <c r="K1868" s="273" t="s">
        <v>144</v>
      </c>
      <c r="L1868" s="274"/>
      <c r="N1868" s="262" t="s">
        <v>145</v>
      </c>
      <c r="O1868" s="263"/>
      <c r="P1868" s="264" t="s">
        <v>146</v>
      </c>
      <c r="Q1868" s="265"/>
      <c r="S1868" s="271" t="s">
        <v>147</v>
      </c>
      <c r="T1868" s="272"/>
      <c r="U1868" s="273" t="s">
        <v>148</v>
      </c>
      <c r="V1868" s="274"/>
      <c r="W1868" s="20"/>
      <c r="X1868" s="262" t="s">
        <v>149</v>
      </c>
      <c r="Y1868" s="263"/>
      <c r="Z1868" s="264" t="s">
        <v>150</v>
      </c>
      <c r="AA1868" s="265"/>
      <c r="AB1868" s="20"/>
      <c r="AC1868" s="271" t="s">
        <v>151</v>
      </c>
      <c r="AD1868" s="272"/>
      <c r="AE1868" s="273" t="s">
        <v>152</v>
      </c>
      <c r="AF1868" s="274"/>
      <c r="AG1868" s="20"/>
      <c r="AH1868" s="262" t="s">
        <v>153</v>
      </c>
      <c r="AI1868" s="263"/>
      <c r="AJ1868" s="264" t="s">
        <v>154</v>
      </c>
      <c r="AK1868" s="265"/>
      <c r="AL1868" s="20"/>
      <c r="AM1868" s="271" t="s">
        <v>155</v>
      </c>
      <c r="AN1868" s="272"/>
      <c r="AO1868" s="273" t="s">
        <v>156</v>
      </c>
      <c r="AP1868" s="274"/>
      <c r="AR1868" s="262" t="s">
        <v>157</v>
      </c>
      <c r="AS1868" s="263"/>
      <c r="AT1868" s="264" t="s">
        <v>158</v>
      </c>
      <c r="AU1868" s="265"/>
      <c r="AV1868" s="41"/>
      <c r="AW1868" s="271" t="s">
        <v>159</v>
      </c>
      <c r="AX1868" s="272"/>
      <c r="AY1868" s="273" t="s">
        <v>160</v>
      </c>
      <c r="AZ1868" s="274"/>
      <c r="BA1868" s="20"/>
      <c r="BB1868" s="262" t="s">
        <v>161</v>
      </c>
      <c r="BC1868" s="263"/>
      <c r="BD1868" s="264" t="s">
        <v>162</v>
      </c>
      <c r="BE1868" s="265"/>
      <c r="BF1868" s="41"/>
      <c r="BG1868" s="271" t="s">
        <v>163</v>
      </c>
      <c r="BH1868" s="272"/>
      <c r="BI1868" s="273" t="s">
        <v>164</v>
      </c>
      <c r="BJ1868" s="274"/>
      <c r="BK1868" s="41"/>
      <c r="BL1868" s="262" t="s">
        <v>165</v>
      </c>
      <c r="BM1868" s="263"/>
      <c r="BN1868" s="264" t="s">
        <v>166</v>
      </c>
      <c r="BO1868" s="265"/>
      <c r="BP1868" s="41"/>
      <c r="BQ1868" s="271" t="s">
        <v>167</v>
      </c>
      <c r="BR1868" s="272"/>
      <c r="BS1868" s="273" t="s">
        <v>168</v>
      </c>
      <c r="BT1868" s="274"/>
      <c r="BU1868" s="20"/>
      <c r="BV1868" s="262" t="s">
        <v>169</v>
      </c>
      <c r="BW1868" s="263"/>
      <c r="BX1868" s="264" t="s">
        <v>170</v>
      </c>
      <c r="BY1868" s="265"/>
      <c r="CA1868" s="55" t="s">
        <v>35</v>
      </c>
      <c r="CC1868" s="116" t="s">
        <v>75</v>
      </c>
      <c r="CD1868" s="13"/>
      <c r="CE1868" s="33"/>
      <c r="CF1868" s="33"/>
      <c r="CG1868" s="33"/>
      <c r="CH1868" s="33"/>
    </row>
    <row r="1869" spans="2:86" ht="18.600000000000001" customHeight="1" thickTop="1" thickBot="1">
      <c r="D1869" s="1">
        <v>0</v>
      </c>
      <c r="E1869" s="9">
        <f t="shared" ref="E1869" si="17884">$E$9*$B1866</f>
        <v>6.2841120000000004</v>
      </c>
      <c r="F1869" s="2">
        <v>1</v>
      </c>
      <c r="G1869" s="8">
        <v>0</v>
      </c>
      <c r="I1869" s="1">
        <v>0</v>
      </c>
      <c r="J1869" s="9">
        <v>0</v>
      </c>
      <c r="K1869" s="2">
        <v>1</v>
      </c>
      <c r="L1869" s="8">
        <v>0</v>
      </c>
      <c r="N1869" s="1">
        <f t="shared" ref="N1869" si="17885">D1869*I1866+F1869*I1869-E1869*J1866-G1869*J1869</f>
        <v>0</v>
      </c>
      <c r="O1869" s="9">
        <f t="shared" ref="O1869" si="17886">(D1869*J1866+E1869*I1866+F1869*J1869+G1869*I1869)</f>
        <v>6.2841120000000004</v>
      </c>
      <c r="P1869" s="2">
        <f t="shared" ref="P1869" si="17887">D1869*K1866+F1869*K1869-E1869*L1866-G1869*L1869</f>
        <v>8.1517740339914582</v>
      </c>
      <c r="Q1869" s="8">
        <f t="shared" ref="Q1869" si="17888">(D1869*L1866+E1869*K1866+F1869*L1869+G1869*K1869)</f>
        <v>0</v>
      </c>
      <c r="S1869" s="1">
        <v>0</v>
      </c>
      <c r="T1869" s="9">
        <f t="shared" ref="T1869" si="17889">$T$9*$B1866</f>
        <v>8.0703420000000001</v>
      </c>
      <c r="U1869" s="2">
        <v>1</v>
      </c>
      <c r="V1869" s="8">
        <v>0</v>
      </c>
      <c r="X1869" s="1">
        <f t="shared" ref="X1869" si="17890">N1869*S1866+P1869*S1869-O1869*T1866-Q1869*T1869</f>
        <v>0</v>
      </c>
      <c r="Y1869" s="9">
        <f t="shared" ref="Y1869" si="17891">(N1869*T1866+O1869*S1866+P1869*T1869+Q1869*S1869)</f>
        <v>72.071716361030695</v>
      </c>
      <c r="Z1869" s="2">
        <f t="shared" ref="Z1869" si="17892">N1869*U1866+P1869*U1869-O1869*V1866-Q1869*V1869</f>
        <v>8.1517740339914582</v>
      </c>
      <c r="AA1869" s="8">
        <f t="shared" ref="AA1869" si="17893">(N1869*V1866+O1869*U1866+P1869*V1869+Q1869*U1869)</f>
        <v>0</v>
      </c>
      <c r="AB1869" s="20"/>
      <c r="AC1869" s="1">
        <v>0</v>
      </c>
      <c r="AD1869" s="9">
        <v>0</v>
      </c>
      <c r="AE1869" s="2">
        <v>1</v>
      </c>
      <c r="AF1869" s="8">
        <v>0</v>
      </c>
      <c r="AH1869" s="1">
        <f t="shared" ref="AH1869" si="17894">X1869*AC1866+Z1869*AC1869-Y1869*AD1866-AA1869*AD1869</f>
        <v>0</v>
      </c>
      <c r="AI1869" s="9">
        <f t="shared" ref="AI1869" si="17895">(X1869*AD1866+Y1869*AC1866+Z1869*AD1869+AA1869*AC1869)</f>
        <v>72.071716361030695</v>
      </c>
      <c r="AJ1869" s="2">
        <f t="shared" ref="AJ1869" si="17896">X1869*AE1866+Z1869*AE1869-Y1869*AF1866-AA1869*AF1869</f>
        <v>22.173275722114145</v>
      </c>
      <c r="AK1869" s="8">
        <f t="shared" ref="AK1869" si="17897">(X1869*AF1866+Y1869*AE1866+Z1869*AF1869+AA1869*AE1869)</f>
        <v>0</v>
      </c>
      <c r="AM1869" s="1">
        <v>0</v>
      </c>
      <c r="AN1869" s="9">
        <f t="shared" ref="AN1869" si="17898">$AN$9*$B1866</f>
        <v>6.8234519999999996</v>
      </c>
      <c r="AO1869" s="2">
        <v>1</v>
      </c>
      <c r="AP1869" s="8">
        <v>0</v>
      </c>
      <c r="AR1869" s="1">
        <f t="shared" ref="AR1869" si="17899">AH1869*AM1866+AJ1869*AM1869-AI1869*AN1866-AK1869*AN1869</f>
        <v>0</v>
      </c>
      <c r="AS1869" s="9">
        <f t="shared" ref="AS1869" si="17900">(AH1869*AN1866+AI1869*AM1866+AJ1869*AN1869+AK1869*AM1869)</f>
        <v>223.36999893364188</v>
      </c>
      <c r="AT1869" s="2">
        <f t="shared" ref="AT1869" si="17901">AH1869*AO1866+AJ1869*AO1869-AI1869*AP1866-AK1869*AP1869</f>
        <v>22.173275722114145</v>
      </c>
      <c r="AU1869" s="8">
        <f t="shared" ref="AU1869" si="17902">(AH1869*AP1866+AI1869*AO1866+AJ1869*AP1869+AK1869*AO1869)</f>
        <v>0</v>
      </c>
      <c r="AV1869" s="20"/>
      <c r="AW1869" s="1">
        <v>0</v>
      </c>
      <c r="AX1869" s="9">
        <v>0</v>
      </c>
      <c r="AY1869" s="2">
        <v>1</v>
      </c>
      <c r="AZ1869" s="8">
        <v>0</v>
      </c>
      <c r="BB1869" s="1">
        <f t="shared" ref="BB1869" si="17903">AR1869*AW1866+AT1869*AW1869-AS1869*AX1866-AU1869*AX1869</f>
        <v>0</v>
      </c>
      <c r="BC1869" s="9">
        <f t="shared" ref="BC1869" si="17904">(AR1869*AX1866+AS1869*AW1866+AT1869*AX1869+AU1869*AW1869)</f>
        <v>223.36999893364188</v>
      </c>
      <c r="BD1869" s="2">
        <f t="shared" ref="BD1869" si="17905">AR1869*AY1866+AT1869*AY1869-AS1869*AZ1866-AU1869*AZ1869</f>
        <v>84.758943473807989</v>
      </c>
      <c r="BE1869" s="8">
        <f t="shared" ref="BE1869" si="17906">(AR1869*AZ1866+AS1869*AY1866+AT1869*AZ1869+AU1869*AY1869)</f>
        <v>0</v>
      </c>
      <c r="BG1869" s="1">
        <v>0</v>
      </c>
      <c r="BH1869" s="9">
        <f t="shared" ref="BH1869" si="17907">$BH$9*$B1866</f>
        <v>4.4642399999999993</v>
      </c>
      <c r="BI1869" s="2">
        <v>1</v>
      </c>
      <c r="BJ1869" s="8">
        <v>0</v>
      </c>
      <c r="BK1869" s="20"/>
      <c r="BL1869" s="1">
        <f t="shared" ref="BL1869" si="17908">BB1869*BG1866+BD1869*BG1869-BC1869*BH1866-BE1869*BH1869</f>
        <v>0</v>
      </c>
      <c r="BM1869" s="9">
        <f t="shared" ref="BM1869" si="17909">(BB1869*BH1866+BC1869*BG1866+BD1869*BH1869+BE1869*BG1869)</f>
        <v>601.75426474715437</v>
      </c>
      <c r="BN1869" s="2">
        <f t="shared" ref="BN1869" si="17910">BB1869*BI1866+BD1869*BI1869-BC1869*BJ1866-BE1869*BJ1869</f>
        <v>84.758943473807989</v>
      </c>
      <c r="BO1869" s="8">
        <f t="shared" ref="BO1869" si="17911">(BB1869*BJ1866+BC1869*BI1866+BD1869*BJ1869+BE1869*BI1869)</f>
        <v>0</v>
      </c>
      <c r="BP1869" s="20"/>
      <c r="BQ1869" s="18">
        <f t="shared" ref="BQ1869:BQ1932" si="17912">1/$BR$9</f>
        <v>1</v>
      </c>
      <c r="BR1869" s="25">
        <v>0</v>
      </c>
      <c r="BS1869" s="19">
        <v>1</v>
      </c>
      <c r="BT1869" s="24">
        <v>0</v>
      </c>
      <c r="BV1869" s="1">
        <f t="shared" ref="BV1869" si="17913">BL1869*BQ1866+BN1869*BQ1869-BM1869*BR1866-BO1869*BR1869</f>
        <v>84.758943473807989</v>
      </c>
      <c r="BW1869" s="9">
        <f t="shared" ref="BW1869" si="17914">(BL1869*BR1866+BM1869*BQ1866+BN1869*BR1869+BO1869*BQ1869)</f>
        <v>601.75426474715437</v>
      </c>
      <c r="BX1869" s="2">
        <f t="shared" ref="BX1869" si="17915">BL1869*BS1866+BN1869*BS1869-BM1869*BT1866-BO1869*BT1869</f>
        <v>84.758943473807989</v>
      </c>
      <c r="BY1869" s="8">
        <f t="shared" ref="BY1869" si="17916">(BL1869*BT1866+BM1869*BS1866+BN1869*BT1869+BO1869*BS1869)</f>
        <v>0</v>
      </c>
      <c r="CA1869" s="56">
        <f t="shared" ref="CA1869" si="17917">(180/PI())*ATAN(-1*(BW1866+BW1869)/(BV1866+BV1869))</f>
        <v>-73.964825359167818</v>
      </c>
      <c r="CC1869" s="117">
        <f t="shared" ref="CC1869" si="17918">20*LOG(((1-(10^(CA1866/20)^2)*(1-((1-CC1866)/(1+CC1866))^2))^0.5))</f>
        <v>-1.9966967424744356E-5</v>
      </c>
      <c r="CD1869" s="13"/>
      <c r="CE1869" s="33"/>
      <c r="CF1869" s="33"/>
      <c r="CG1869" s="33"/>
      <c r="CH1869" s="33"/>
    </row>
    <row r="1870" spans="2:86" ht="18.600000000000001" customHeight="1"/>
    <row r="1871" spans="2:86" ht="18.600000000000001" customHeight="1" thickBot="1">
      <c r="E1871" s="6" t="s">
        <v>3</v>
      </c>
      <c r="J1871" s="6" t="s">
        <v>5</v>
      </c>
      <c r="O1871" s="6" t="s">
        <v>10</v>
      </c>
      <c r="T1871" s="6" t="s">
        <v>6</v>
      </c>
      <c r="Y1871" s="6" t="s">
        <v>11</v>
      </c>
      <c r="AD1871" s="6" t="s">
        <v>12</v>
      </c>
      <c r="AI1871" s="6" t="s">
        <v>13</v>
      </c>
      <c r="AN1871" s="6" t="s">
        <v>14</v>
      </c>
      <c r="AS1871" s="6" t="s">
        <v>15</v>
      </c>
      <c r="AX1871" s="6" t="s">
        <v>19</v>
      </c>
      <c r="BC1871" s="6" t="s">
        <v>17</v>
      </c>
      <c r="BH1871" s="6" t="s">
        <v>20</v>
      </c>
      <c r="BM1871" s="6" t="s">
        <v>18</v>
      </c>
      <c r="BQ1871" s="26" t="s">
        <v>16</v>
      </c>
      <c r="BR1871" s="26"/>
      <c r="BS1871" s="21"/>
      <c r="BT1871" s="21"/>
      <c r="BU1871" s="21"/>
      <c r="BV1871" s="21"/>
      <c r="BW1871" s="26" t="s">
        <v>21</v>
      </c>
      <c r="BX1871" s="21"/>
      <c r="BY1871" s="21"/>
    </row>
    <row r="1872" spans="2:86" ht="18.600000000000001" customHeight="1" thickBot="1">
      <c r="B1872" s="11"/>
      <c r="D1872" s="266" t="s">
        <v>113</v>
      </c>
      <c r="E1872" s="267"/>
      <c r="F1872" s="268" t="s">
        <v>114</v>
      </c>
      <c r="G1872" s="269"/>
      <c r="H1872" s="237"/>
      <c r="I1872" s="262" t="s">
        <v>0</v>
      </c>
      <c r="J1872" s="263"/>
      <c r="K1872" s="264" t="s">
        <v>1</v>
      </c>
      <c r="L1872" s="265"/>
      <c r="M1872" s="21"/>
      <c r="N1872" s="262" t="s">
        <v>115</v>
      </c>
      <c r="O1872" s="263"/>
      <c r="P1872" s="264" t="s">
        <v>116</v>
      </c>
      <c r="Q1872" s="265"/>
      <c r="R1872" s="21"/>
      <c r="S1872" s="266" t="s">
        <v>117</v>
      </c>
      <c r="T1872" s="267"/>
      <c r="U1872" s="268" t="s">
        <v>118</v>
      </c>
      <c r="V1872" s="269"/>
      <c r="W1872" s="20"/>
      <c r="X1872" s="262" t="s">
        <v>119</v>
      </c>
      <c r="Y1872" s="263"/>
      <c r="Z1872" s="264" t="s">
        <v>120</v>
      </c>
      <c r="AA1872" s="265"/>
      <c r="AB1872" s="20"/>
      <c r="AC1872" s="262" t="s">
        <v>121</v>
      </c>
      <c r="AD1872" s="263"/>
      <c r="AE1872" s="264" t="s">
        <v>7</v>
      </c>
      <c r="AF1872" s="265"/>
      <c r="AG1872" s="20"/>
      <c r="AH1872" s="262" t="s">
        <v>122</v>
      </c>
      <c r="AI1872" s="263"/>
      <c r="AJ1872" s="264" t="s">
        <v>123</v>
      </c>
      <c r="AK1872" s="265"/>
      <c r="AL1872" s="20"/>
      <c r="AM1872" s="266" t="s">
        <v>124</v>
      </c>
      <c r="AN1872" s="267"/>
      <c r="AO1872" s="268" t="s">
        <v>125</v>
      </c>
      <c r="AP1872" s="269"/>
      <c r="AQ1872" s="21"/>
      <c r="AR1872" s="262" t="s">
        <v>126</v>
      </c>
      <c r="AS1872" s="263"/>
      <c r="AT1872" s="264" t="s">
        <v>2</v>
      </c>
      <c r="AU1872" s="265"/>
      <c r="AV1872" s="41"/>
      <c r="AW1872" s="262" t="s">
        <v>127</v>
      </c>
      <c r="AX1872" s="263"/>
      <c r="AY1872" s="264" t="s">
        <v>128</v>
      </c>
      <c r="AZ1872" s="265"/>
      <c r="BA1872" s="20"/>
      <c r="BB1872" s="262" t="s">
        <v>129</v>
      </c>
      <c r="BC1872" s="263"/>
      <c r="BD1872" s="264" t="s">
        <v>130</v>
      </c>
      <c r="BE1872" s="265"/>
      <c r="BF1872" s="41"/>
      <c r="BG1872" s="266" t="s">
        <v>131</v>
      </c>
      <c r="BH1872" s="267"/>
      <c r="BI1872" s="268" t="s">
        <v>132</v>
      </c>
      <c r="BJ1872" s="269"/>
      <c r="BK1872" s="41"/>
      <c r="BL1872" s="262" t="s">
        <v>133</v>
      </c>
      <c r="BM1872" s="263"/>
      <c r="BN1872" s="264" t="s">
        <v>134</v>
      </c>
      <c r="BO1872" s="265"/>
      <c r="BP1872" s="41"/>
      <c r="BQ1872" s="262" t="s">
        <v>135</v>
      </c>
      <c r="BR1872" s="263"/>
      <c r="BS1872" s="264" t="s">
        <v>136</v>
      </c>
      <c r="BT1872" s="265"/>
      <c r="BU1872" s="20"/>
      <c r="BV1872" s="262" t="s">
        <v>137</v>
      </c>
      <c r="BW1872" s="263"/>
      <c r="BX1872" s="264" t="s">
        <v>138</v>
      </c>
      <c r="BY1872" s="265"/>
      <c r="CA1872" s="27" t="s">
        <v>8</v>
      </c>
      <c r="CC1872" s="113" t="s">
        <v>74</v>
      </c>
      <c r="CD1872" s="13"/>
      <c r="CE1872" s="33"/>
      <c r="CF1872" s="33"/>
      <c r="CG1872" s="33"/>
      <c r="CH1872" s="33"/>
    </row>
    <row r="1873" spans="2:86" ht="18.600000000000001" customHeight="1" thickTop="1" thickBot="1">
      <c r="B1873" s="37">
        <v>5.36</v>
      </c>
      <c r="D1873" s="1">
        <v>1</v>
      </c>
      <c r="E1873" s="7">
        <v>0</v>
      </c>
      <c r="F1873" s="2">
        <v>0</v>
      </c>
      <c r="G1873" s="8">
        <v>0</v>
      </c>
      <c r="I1873" s="1">
        <v>1</v>
      </c>
      <c r="J1873" s="9">
        <v>0</v>
      </c>
      <c r="K1873" s="2">
        <v>0</v>
      </c>
      <c r="L1873" s="8">
        <f t="shared" ref="L1873:L1936" si="17919">IF(0=(1-$J$9*$K$9*$B1873^2),10^18,$B1873*$K$9/(1-$J$9*$K$9*$B1873^2))</f>
        <v>-1.1323211903686619</v>
      </c>
      <c r="N1873" s="1">
        <f t="shared" ref="N1873" si="17920">D1873*I1873+F1873*I1876-E1873*J1873-G1873*J1876</f>
        <v>1</v>
      </c>
      <c r="O1873" s="9">
        <f t="shared" ref="O1873" si="17921">(D1873*J1873+E1873*I1873+F1873*J1876+G1873*I1876)</f>
        <v>0</v>
      </c>
      <c r="P1873" s="2">
        <f t="shared" ref="P1873" si="17922">D1873*K1873+F1873*K1876-E1873*L1873-G1873*L1876</f>
        <v>0</v>
      </c>
      <c r="Q1873" s="8">
        <f t="shared" ref="Q1873" si="17923">(D1873*L1873+E1873*K1873+F1873*L1876+G1873*K1876)</f>
        <v>-1.1323211903686619</v>
      </c>
      <c r="S1873" s="1">
        <v>1</v>
      </c>
      <c r="T1873" s="7">
        <v>0</v>
      </c>
      <c r="U1873" s="2">
        <v>0</v>
      </c>
      <c r="V1873" s="8">
        <v>0</v>
      </c>
      <c r="X1873" s="1">
        <f t="shared" ref="X1873" si="17924">N1873*S1873+P1873*S1876-O1873*T1873-Q1873*T1876</f>
        <v>10.172444800422291</v>
      </c>
      <c r="Y1873" s="9">
        <f t="shared" ref="Y1873" si="17925">(N1873*T1873+O1873*S1873+P1873*T1876+Q1873*S1876)</f>
        <v>0</v>
      </c>
      <c r="Z1873" s="2">
        <f t="shared" ref="Z1873" si="17926">N1873*U1873+P1873*U1876-O1873*V1873-Q1873*V1876</f>
        <v>0</v>
      </c>
      <c r="AA1873" s="8">
        <f t="shared" ref="AA1873" si="17927">(N1873*V1873+O1873*U1873+P1873*V1876+Q1873*U1876)</f>
        <v>-1.1323211903686619</v>
      </c>
      <c r="AB1873" s="20"/>
      <c r="AC1873" s="1">
        <v>1</v>
      </c>
      <c r="AD1873" s="9">
        <v>0</v>
      </c>
      <c r="AE1873" s="2">
        <v>0</v>
      </c>
      <c r="AF1873" s="8">
        <f t="shared" ref="AF1873:AF1936" si="17928">IF(0=(1-$AE$9*$AD$9*$B1873^2),10^18,$B1873*$AE$9/(1-$AE$9*$AD$9*$B1873^2))</f>
        <v>-0.19375074237034051</v>
      </c>
      <c r="AH1873" s="1">
        <f t="shared" ref="AH1873" si="17929">X1873*AC1873+Z1873*AC1876-Y1873*AD1873-AA1873*AD1876</f>
        <v>10.172444800422291</v>
      </c>
      <c r="AI1873" s="9">
        <f t="shared" ref="AI1873" si="17930">(X1873*AD1873+Y1873*AC1873+Z1873*AD1876+AA1873*AC1876)</f>
        <v>0</v>
      </c>
      <c r="AJ1873" s="2">
        <f t="shared" ref="AJ1873" si="17931">X1873*AE1873+Z1873*AE1876-Y1873*AF1873-AA1873*AF1876</f>
        <v>0</v>
      </c>
      <c r="AK1873" s="8">
        <f t="shared" ref="AK1873" si="17932">(X1873*AF1873+Y1873*AE1873+Z1873*AF1876+AA1873*AE1876)</f>
        <v>-3.1032399221717908</v>
      </c>
      <c r="AM1873" s="1">
        <v>1</v>
      </c>
      <c r="AN1873" s="7">
        <v>0</v>
      </c>
      <c r="AO1873" s="2">
        <v>0</v>
      </c>
      <c r="AP1873" s="8">
        <v>0</v>
      </c>
      <c r="AR1873" s="1">
        <f t="shared" ref="AR1873" si="17933">AH1873*AM1873+AJ1873*AM1876-AI1873*AN1873-AK1873*AN1876</f>
        <v>31.426559853296265</v>
      </c>
      <c r="AS1873" s="9">
        <f t="shared" ref="AS1873" si="17934">(AH1873*AN1873+AI1873*AM1873+AJ1873*AN1876+AK1873*AM1876)</f>
        <v>0</v>
      </c>
      <c r="AT1873" s="2">
        <f t="shared" ref="AT1873" si="17935">AH1873*AO1873+AJ1873*AO1876-AI1873*AP1873-AK1873*AP1876</f>
        <v>0</v>
      </c>
      <c r="AU1873" s="8">
        <f t="shared" ref="AU1873" si="17936">(AH1873*AP1873+AI1873*AO1873+AJ1873*AP1876+AK1873*AO1876)</f>
        <v>-3.1032399221717908</v>
      </c>
      <c r="AV1873" s="20"/>
      <c r="AW1873" s="1">
        <v>1</v>
      </c>
      <c r="AX1873" s="9">
        <v>0</v>
      </c>
      <c r="AY1873" s="2">
        <v>0</v>
      </c>
      <c r="AZ1873" s="8">
        <f t="shared" ref="AZ1873:AZ1936" si="17937">IF(0=(1-$AX$9*$AY$9*$B1873^2),10^18,$B1873*$AY$9/(1-$AX$9*$AY$9*$B1873^2))</f>
        <v>-0.27900683676555993</v>
      </c>
      <c r="BB1873" s="1">
        <f t="shared" ref="BB1873" si="17938">AR1873*AW1873+AT1873*AW1876-AS1873*AX1873-AU1873*AX1876</f>
        <v>31.426559853296265</v>
      </c>
      <c r="BC1873" s="9">
        <f t="shared" ref="BC1873" si="17939">(AR1873*AX1873+AS1873*AW1873+AT1873*AX1876+AU1873*AW1876)</f>
        <v>0</v>
      </c>
      <c r="BD1873" s="2">
        <f t="shared" ref="BD1873" si="17940">AR1873*AY1873+AT1873*AY1876-AS1873*AZ1873-AU1873*AZ1876</f>
        <v>0</v>
      </c>
      <c r="BE1873" s="8">
        <f t="shared" ref="BE1873" si="17941">(AR1873*AZ1873+AS1873*AY1873+AT1873*AZ1876+AU1873*AY1876)</f>
        <v>-11.871464977263521</v>
      </c>
      <c r="BG1873" s="1">
        <v>1</v>
      </c>
      <c r="BH1873" s="7">
        <v>0</v>
      </c>
      <c r="BI1873" s="2">
        <v>0</v>
      </c>
      <c r="BJ1873" s="8">
        <v>0</v>
      </c>
      <c r="BK1873" s="20"/>
      <c r="BL1873" s="1">
        <f t="shared" ref="BL1873" si="17942">BB1873*BG1873+BD1873*BG1876-BC1873*BH1873-BE1873*BH1876</f>
        <v>84.622119557815026</v>
      </c>
      <c r="BM1873" s="9">
        <f t="shared" ref="BM1873" si="17943">(BB1873*BH1873+BC1873*BG1873+BD1873*BH1876+BE1873*BG1876)</f>
        <v>0</v>
      </c>
      <c r="BN1873" s="2">
        <f t="shared" ref="BN1873" si="17944">BB1873*BI1873+BD1873*BI1876-BC1873*BJ1873-BE1873*BJ1876</f>
        <v>0</v>
      </c>
      <c r="BO1873" s="8">
        <f t="shared" ref="BO1873" si="17945">(BB1873*BJ1873+BC1873*BI1873+BD1873*BJ1876+BE1873*BI1876)</f>
        <v>-11.871464977263521</v>
      </c>
      <c r="BP1873" s="20"/>
      <c r="BQ1873" s="16">
        <v>1</v>
      </c>
      <c r="BR1873" s="23">
        <v>0</v>
      </c>
      <c r="BS1873" s="14">
        <v>0</v>
      </c>
      <c r="BT1873" s="22">
        <v>0</v>
      </c>
      <c r="BV1873" s="1">
        <f t="shared" ref="BV1873" si="17946">BL1873*BQ1873+BN1873*BQ1876-BM1873*BR1873-BO1873*BR1876</f>
        <v>84.622119557815026</v>
      </c>
      <c r="BW1873" s="9">
        <f t="shared" ref="BW1873" si="17947">(BL1873*BR1873+BM1873*BQ1873+BN1873*BR1876+BO1873*BQ1876)</f>
        <v>-11.871464977263521</v>
      </c>
      <c r="BX1873" s="2">
        <f t="shared" ref="BX1873" si="17948">BL1873*BS1873+BN1873*BS1876-BM1873*BT1873-BO1873*BT1876</f>
        <v>0</v>
      </c>
      <c r="BY1873" s="8">
        <f t="shared" ref="BY1873" si="17949">(BL1873*BT1873+BM1873*BS1873+BN1873*BT1876+BO1873*BS1876)</f>
        <v>-11.871464977263521</v>
      </c>
      <c r="CA1873" s="28">
        <f t="shared" ref="CA1873" si="17950">20*LOG(((1+$BR$9)/$BR$9)/((BV1873+BV1876)^2+(BW1873+BW1876)^2)^0.5)</f>
        <v>-49.75666915804085</v>
      </c>
      <c r="CC1873" s="114">
        <f t="shared" ref="CC1873" si="17951">((BV1873^2+BW1873^2)^0.5)/((BV1876^2+BW1876^2)^0.5)</f>
        <v>0.14030950279800483</v>
      </c>
      <c r="CD1873" s="13"/>
      <c r="CE1873" s="33"/>
      <c r="CF1873" s="33"/>
      <c r="CG1873" s="33"/>
      <c r="CH1873" s="33"/>
    </row>
    <row r="1874" spans="2:86" ht="18.600000000000001" customHeight="1" thickBot="1">
      <c r="D1874" s="3"/>
      <c r="G1874" s="4"/>
      <c r="I1874" s="3"/>
      <c r="L1874" s="4"/>
      <c r="N1874" s="3"/>
      <c r="Q1874" s="4"/>
      <c r="S1874" s="3"/>
      <c r="V1874" s="4"/>
      <c r="X1874" s="3"/>
      <c r="AA1874" s="4"/>
      <c r="AC1874" s="3"/>
      <c r="AF1874" s="4"/>
      <c r="AH1874" s="3"/>
      <c r="AK1874" s="4"/>
      <c r="AM1874" s="3"/>
      <c r="AP1874" s="4"/>
      <c r="AR1874" s="3"/>
      <c r="AU1874" s="4"/>
      <c r="AW1874" s="3"/>
      <c r="AZ1874" s="4"/>
      <c r="BB1874" s="3"/>
      <c r="BE1874" s="4"/>
      <c r="BG1874" s="3"/>
      <c r="BJ1874" s="4"/>
      <c r="BL1874" s="3"/>
      <c r="BO1874" s="4"/>
      <c r="BQ1874" s="16"/>
      <c r="BR1874" s="14"/>
      <c r="BS1874" s="14"/>
      <c r="BT1874" s="17"/>
      <c r="BV1874" s="3"/>
      <c r="BY1874" s="4"/>
      <c r="CC1874" s="115"/>
      <c r="CD1874" s="13"/>
      <c r="CE1874" s="33"/>
      <c r="CF1874" s="33"/>
      <c r="CG1874" s="33"/>
      <c r="CH1874" s="33"/>
    </row>
    <row r="1875" spans="2:86" ht="18.600000000000001" customHeight="1" thickBot="1">
      <c r="D1875" s="271" t="s">
        <v>141</v>
      </c>
      <c r="E1875" s="272"/>
      <c r="F1875" s="273" t="s">
        <v>142</v>
      </c>
      <c r="G1875" s="274"/>
      <c r="H1875" s="237"/>
      <c r="I1875" s="271" t="s">
        <v>143</v>
      </c>
      <c r="J1875" s="272"/>
      <c r="K1875" s="273" t="s">
        <v>144</v>
      </c>
      <c r="L1875" s="274"/>
      <c r="N1875" s="262" t="s">
        <v>145</v>
      </c>
      <c r="O1875" s="263"/>
      <c r="P1875" s="264" t="s">
        <v>146</v>
      </c>
      <c r="Q1875" s="265"/>
      <c r="S1875" s="271" t="s">
        <v>147</v>
      </c>
      <c r="T1875" s="272"/>
      <c r="U1875" s="273" t="s">
        <v>148</v>
      </c>
      <c r="V1875" s="274"/>
      <c r="W1875" s="20"/>
      <c r="X1875" s="262" t="s">
        <v>149</v>
      </c>
      <c r="Y1875" s="263"/>
      <c r="Z1875" s="264" t="s">
        <v>150</v>
      </c>
      <c r="AA1875" s="265"/>
      <c r="AB1875" s="20"/>
      <c r="AC1875" s="271" t="s">
        <v>151</v>
      </c>
      <c r="AD1875" s="272"/>
      <c r="AE1875" s="273" t="s">
        <v>152</v>
      </c>
      <c r="AF1875" s="274"/>
      <c r="AG1875" s="20"/>
      <c r="AH1875" s="262" t="s">
        <v>153</v>
      </c>
      <c r="AI1875" s="263"/>
      <c r="AJ1875" s="264" t="s">
        <v>154</v>
      </c>
      <c r="AK1875" s="265"/>
      <c r="AL1875" s="20"/>
      <c r="AM1875" s="271" t="s">
        <v>155</v>
      </c>
      <c r="AN1875" s="272"/>
      <c r="AO1875" s="273" t="s">
        <v>156</v>
      </c>
      <c r="AP1875" s="274"/>
      <c r="AR1875" s="262" t="s">
        <v>157</v>
      </c>
      <c r="AS1875" s="263"/>
      <c r="AT1875" s="264" t="s">
        <v>158</v>
      </c>
      <c r="AU1875" s="265"/>
      <c r="AV1875" s="41"/>
      <c r="AW1875" s="271" t="s">
        <v>159</v>
      </c>
      <c r="AX1875" s="272"/>
      <c r="AY1875" s="273" t="s">
        <v>160</v>
      </c>
      <c r="AZ1875" s="274"/>
      <c r="BA1875" s="20"/>
      <c r="BB1875" s="262" t="s">
        <v>161</v>
      </c>
      <c r="BC1875" s="263"/>
      <c r="BD1875" s="264" t="s">
        <v>162</v>
      </c>
      <c r="BE1875" s="265"/>
      <c r="BF1875" s="41"/>
      <c r="BG1875" s="271" t="s">
        <v>163</v>
      </c>
      <c r="BH1875" s="272"/>
      <c r="BI1875" s="273" t="s">
        <v>164</v>
      </c>
      <c r="BJ1875" s="274"/>
      <c r="BK1875" s="41"/>
      <c r="BL1875" s="262" t="s">
        <v>165</v>
      </c>
      <c r="BM1875" s="263"/>
      <c r="BN1875" s="264" t="s">
        <v>166</v>
      </c>
      <c r="BO1875" s="265"/>
      <c r="BP1875" s="41"/>
      <c r="BQ1875" s="271" t="s">
        <v>167</v>
      </c>
      <c r="BR1875" s="272"/>
      <c r="BS1875" s="273" t="s">
        <v>168</v>
      </c>
      <c r="BT1875" s="274"/>
      <c r="BU1875" s="20"/>
      <c r="BV1875" s="262" t="s">
        <v>169</v>
      </c>
      <c r="BW1875" s="263"/>
      <c r="BX1875" s="264" t="s">
        <v>170</v>
      </c>
      <c r="BY1875" s="265"/>
      <c r="CA1875" s="55" t="s">
        <v>35</v>
      </c>
      <c r="CC1875" s="116" t="s">
        <v>75</v>
      </c>
      <c r="CD1875" s="13"/>
      <c r="CE1875" s="33"/>
      <c r="CF1875" s="33"/>
      <c r="CG1875" s="33"/>
      <c r="CH1875" s="33"/>
    </row>
    <row r="1876" spans="2:86" ht="18.600000000000001" customHeight="1" thickTop="1" thickBot="1">
      <c r="D1876" s="1">
        <v>0</v>
      </c>
      <c r="E1876" s="9">
        <f t="shared" ref="E1876" si="17952">$E$9*$B1873</f>
        <v>6.3076480000000004</v>
      </c>
      <c r="F1876" s="2">
        <v>1</v>
      </c>
      <c r="G1876" s="8">
        <v>0</v>
      </c>
      <c r="I1876" s="1">
        <v>0</v>
      </c>
      <c r="J1876" s="9">
        <v>0</v>
      </c>
      <c r="K1876" s="2">
        <v>1</v>
      </c>
      <c r="L1876" s="8">
        <v>0</v>
      </c>
      <c r="N1876" s="1">
        <f t="shared" ref="N1876" si="17953">D1876*I1873+F1876*I1876-E1876*J1873-G1876*J1876</f>
        <v>0</v>
      </c>
      <c r="O1876" s="9">
        <f t="shared" ref="O1876" si="17954">(D1876*J1873+E1876*I1873+F1876*J1876+G1876*I1876)</f>
        <v>6.3076480000000004</v>
      </c>
      <c r="P1876" s="2">
        <f t="shared" ref="P1876" si="17955">D1876*K1873+F1876*K1876-E1876*L1873-G1876*L1876</f>
        <v>8.1422834917865092</v>
      </c>
      <c r="Q1876" s="8">
        <f t="shared" ref="Q1876" si="17956">(D1876*L1873+E1876*K1873+F1876*L1876+G1876*K1876)</f>
        <v>0</v>
      </c>
      <c r="S1876" s="1">
        <v>0</v>
      </c>
      <c r="T1876" s="9">
        <f t="shared" ref="T1876" si="17957">$T$9*$B1873</f>
        <v>8.1005680000000009</v>
      </c>
      <c r="U1876" s="2">
        <v>1</v>
      </c>
      <c r="V1876" s="8">
        <v>0</v>
      </c>
      <c r="X1876" s="1">
        <f t="shared" ref="X1876" si="17958">N1876*S1873+P1876*S1876-O1876*T1873-Q1876*T1876</f>
        <v>0</v>
      </c>
      <c r="Y1876" s="9">
        <f t="shared" ref="Y1876" si="17959">(N1876*T1873+O1876*S1873+P1876*T1876+Q1876*S1876)</f>
        <v>72.264769100494064</v>
      </c>
      <c r="Z1876" s="2">
        <f t="shared" ref="Z1876" si="17960">N1876*U1873+P1876*U1876-O1876*V1873-Q1876*V1876</f>
        <v>8.1422834917865092</v>
      </c>
      <c r="AA1876" s="8">
        <f t="shared" ref="AA1876" si="17961">(N1876*V1873+O1876*U1873+P1876*V1876+Q1876*U1876)</f>
        <v>0</v>
      </c>
      <c r="AB1876" s="20"/>
      <c r="AC1876" s="1">
        <v>0</v>
      </c>
      <c r="AD1876" s="9">
        <v>0</v>
      </c>
      <c r="AE1876" s="2">
        <v>1</v>
      </c>
      <c r="AF1876" s="8">
        <v>0</v>
      </c>
      <c r="AH1876" s="1">
        <f t="shared" ref="AH1876" si="17962">X1876*AC1873+Z1876*AC1876-Y1876*AD1873-AA1876*AD1876</f>
        <v>0</v>
      </c>
      <c r="AI1876" s="9">
        <f t="shared" ref="AI1876" si="17963">(X1876*AD1873+Y1876*AC1873+Z1876*AD1876+AA1876*AC1876)</f>
        <v>72.264769100494064</v>
      </c>
      <c r="AJ1876" s="2">
        <f t="shared" ref="AJ1876" si="17964">X1876*AE1873+Z1876*AE1876-Y1876*AF1873-AA1876*AF1876</f>
        <v>22.143636152228478</v>
      </c>
      <c r="AK1876" s="8">
        <f t="shared" ref="AK1876" si="17965">(X1876*AF1873+Y1876*AE1873+Z1876*AF1876+AA1876*AE1876)</f>
        <v>0</v>
      </c>
      <c r="AM1876" s="1">
        <v>0</v>
      </c>
      <c r="AN1876" s="9">
        <f t="shared" ref="AN1876" si="17966">$AN$9*$B1873</f>
        <v>6.8490080000000004</v>
      </c>
      <c r="AO1876" s="2">
        <v>1</v>
      </c>
      <c r="AP1876" s="8">
        <v>0</v>
      </c>
      <c r="AR1876" s="1">
        <f t="shared" ref="AR1876" si="17967">AH1876*AM1873+AJ1876*AM1876-AI1876*AN1873-AK1876*AN1876</f>
        <v>0</v>
      </c>
      <c r="AS1876" s="9">
        <f t="shared" ref="AS1876" si="17968">(AH1876*AN1873+AI1876*AM1873+AJ1876*AN1876+AK1876*AM1876)</f>
        <v>223.92671025619615</v>
      </c>
      <c r="AT1876" s="2">
        <f t="shared" ref="AT1876" si="17969">AH1876*AO1873+AJ1876*AO1876-AI1876*AP1873-AK1876*AP1876</f>
        <v>22.143636152228478</v>
      </c>
      <c r="AU1876" s="8">
        <f t="shared" ref="AU1876" si="17970">(AH1876*AP1873+AI1876*AO1873+AJ1876*AP1876+AK1876*AO1876)</f>
        <v>0</v>
      </c>
      <c r="AV1876" s="20"/>
      <c r="AW1876" s="1">
        <v>0</v>
      </c>
      <c r="AX1876" s="9">
        <v>0</v>
      </c>
      <c r="AY1876" s="2">
        <v>1</v>
      </c>
      <c r="AZ1876" s="8">
        <v>0</v>
      </c>
      <c r="BB1876" s="1">
        <f t="shared" ref="BB1876" si="17971">AR1876*AW1873+AT1876*AW1876-AS1876*AX1873-AU1876*AX1876</f>
        <v>0</v>
      </c>
      <c r="BC1876" s="9">
        <f t="shared" ref="BC1876" si="17972">(AR1876*AX1873+AS1876*AW1873+AT1876*AX1876+AU1876*AW1876)</f>
        <v>223.92671025619615</v>
      </c>
      <c r="BD1876" s="2">
        <f t="shared" ref="BD1876" si="17973">AR1876*AY1873+AT1876*AY1876-AS1876*AZ1873-AU1876*AZ1876</f>
        <v>84.620719248127827</v>
      </c>
      <c r="BE1876" s="8">
        <f t="shared" ref="BE1876" si="17974">(AR1876*AZ1873+AS1876*AY1873+AT1876*AZ1876+AU1876*AY1876)</f>
        <v>0</v>
      </c>
      <c r="BG1876" s="1">
        <v>0</v>
      </c>
      <c r="BH1876" s="9">
        <f t="shared" ref="BH1876" si="17975">$BH$9*$B1873</f>
        <v>4.4809600000000005</v>
      </c>
      <c r="BI1876" s="2">
        <v>1</v>
      </c>
      <c r="BJ1876" s="8">
        <v>0</v>
      </c>
      <c r="BK1876" s="20"/>
      <c r="BL1876" s="1">
        <f t="shared" ref="BL1876" si="17976">BB1876*BG1873+BD1876*BG1876-BC1876*BH1873-BE1876*BH1876</f>
        <v>0</v>
      </c>
      <c r="BM1876" s="9">
        <f t="shared" ref="BM1876" si="17977">(BB1876*BH1873+BC1876*BG1873+BD1876*BH1876+BE1876*BG1876)</f>
        <v>603.1087683782871</v>
      </c>
      <c r="BN1876" s="2">
        <f t="shared" ref="BN1876" si="17978">BB1876*BI1873+BD1876*BI1876-BC1876*BJ1873-BE1876*BJ1876</f>
        <v>84.620719248127827</v>
      </c>
      <c r="BO1876" s="8">
        <f t="shared" ref="BO1876" si="17979">(BB1876*BJ1873+BC1876*BI1873+BD1876*BJ1876+BE1876*BI1876)</f>
        <v>0</v>
      </c>
      <c r="BP1876" s="20"/>
      <c r="BQ1876" s="18">
        <f t="shared" ref="BQ1876:BQ1939" si="17980">1/$BR$9</f>
        <v>1</v>
      </c>
      <c r="BR1876" s="25">
        <v>0</v>
      </c>
      <c r="BS1876" s="19">
        <v>1</v>
      </c>
      <c r="BT1876" s="24">
        <v>0</v>
      </c>
      <c r="BV1876" s="1">
        <f t="shared" ref="BV1876" si="17981">BL1876*BQ1873+BN1876*BQ1876-BM1876*BR1873-BO1876*BR1876</f>
        <v>84.620719248127827</v>
      </c>
      <c r="BW1876" s="9">
        <f t="shared" ref="BW1876" si="17982">(BL1876*BR1873+BM1876*BQ1873+BN1876*BR1876+BO1876*BQ1876)</f>
        <v>603.1087683782871</v>
      </c>
      <c r="BX1876" s="2">
        <f t="shared" ref="BX1876" si="17983">BL1876*BS1873+BN1876*BS1876-BM1876*BT1873-BO1876*BT1876</f>
        <v>84.620719248127827</v>
      </c>
      <c r="BY1876" s="8">
        <f t="shared" ref="BY1876" si="17984">(BL1876*BT1873+BM1876*BS1873+BN1876*BT1876+BO1876*BS1876)</f>
        <v>0</v>
      </c>
      <c r="CA1876" s="56">
        <f t="shared" ref="CA1876" si="17985">(180/PI())*ATAN(-1*(BW1873+BW1876)/(BV1873+BV1876))</f>
        <v>-74.026126526470875</v>
      </c>
      <c r="CC1876" s="117">
        <f t="shared" ref="CC1876" si="17986">20*LOG(((1-(10^(CA1873/20)^2)*(1-((1-CC1873)/(1+CC1873))^2))^0.5))</f>
        <v>-1.9825309531407908E-5</v>
      </c>
      <c r="CD1876" s="13"/>
      <c r="CE1876" s="33"/>
      <c r="CF1876" s="33"/>
      <c r="CG1876" s="33"/>
      <c r="CH1876" s="33"/>
    </row>
    <row r="1877" spans="2:86" ht="18.600000000000001" customHeight="1"/>
    <row r="1878" spans="2:86" ht="18.600000000000001" customHeight="1" thickBot="1">
      <c r="E1878" s="6" t="s">
        <v>3</v>
      </c>
      <c r="J1878" s="6" t="s">
        <v>5</v>
      </c>
      <c r="O1878" s="6" t="s">
        <v>10</v>
      </c>
      <c r="T1878" s="6" t="s">
        <v>6</v>
      </c>
      <c r="Y1878" s="6" t="s">
        <v>11</v>
      </c>
      <c r="AD1878" s="6" t="s">
        <v>12</v>
      </c>
      <c r="AI1878" s="6" t="s">
        <v>13</v>
      </c>
      <c r="AN1878" s="6" t="s">
        <v>14</v>
      </c>
      <c r="AS1878" s="6" t="s">
        <v>15</v>
      </c>
      <c r="AX1878" s="6" t="s">
        <v>19</v>
      </c>
      <c r="BC1878" s="6" t="s">
        <v>17</v>
      </c>
      <c r="BH1878" s="6" t="s">
        <v>20</v>
      </c>
      <c r="BM1878" s="6" t="s">
        <v>18</v>
      </c>
      <c r="BQ1878" s="26" t="s">
        <v>16</v>
      </c>
      <c r="BR1878" s="26"/>
      <c r="BS1878" s="21"/>
      <c r="BT1878" s="21"/>
      <c r="BU1878" s="21"/>
      <c r="BV1878" s="21"/>
      <c r="BW1878" s="26" t="s">
        <v>21</v>
      </c>
      <c r="BX1878" s="21"/>
      <c r="BY1878" s="21"/>
    </row>
    <row r="1879" spans="2:86" ht="18.600000000000001" customHeight="1" thickBot="1">
      <c r="B1879" s="11"/>
      <c r="D1879" s="266" t="s">
        <v>113</v>
      </c>
      <c r="E1879" s="267"/>
      <c r="F1879" s="268" t="s">
        <v>114</v>
      </c>
      <c r="G1879" s="269"/>
      <c r="H1879" s="237"/>
      <c r="I1879" s="262" t="s">
        <v>0</v>
      </c>
      <c r="J1879" s="263"/>
      <c r="K1879" s="264" t="s">
        <v>1</v>
      </c>
      <c r="L1879" s="265"/>
      <c r="M1879" s="21"/>
      <c r="N1879" s="262" t="s">
        <v>115</v>
      </c>
      <c r="O1879" s="263"/>
      <c r="P1879" s="264" t="s">
        <v>116</v>
      </c>
      <c r="Q1879" s="265"/>
      <c r="R1879" s="21"/>
      <c r="S1879" s="266" t="s">
        <v>117</v>
      </c>
      <c r="T1879" s="267"/>
      <c r="U1879" s="268" t="s">
        <v>118</v>
      </c>
      <c r="V1879" s="269"/>
      <c r="W1879" s="20"/>
      <c r="X1879" s="262" t="s">
        <v>119</v>
      </c>
      <c r="Y1879" s="263"/>
      <c r="Z1879" s="264" t="s">
        <v>120</v>
      </c>
      <c r="AA1879" s="265"/>
      <c r="AB1879" s="20"/>
      <c r="AC1879" s="262" t="s">
        <v>121</v>
      </c>
      <c r="AD1879" s="263"/>
      <c r="AE1879" s="264" t="s">
        <v>7</v>
      </c>
      <c r="AF1879" s="265"/>
      <c r="AG1879" s="20"/>
      <c r="AH1879" s="262" t="s">
        <v>122</v>
      </c>
      <c r="AI1879" s="263"/>
      <c r="AJ1879" s="264" t="s">
        <v>123</v>
      </c>
      <c r="AK1879" s="265"/>
      <c r="AL1879" s="20"/>
      <c r="AM1879" s="266" t="s">
        <v>124</v>
      </c>
      <c r="AN1879" s="267"/>
      <c r="AO1879" s="268" t="s">
        <v>125</v>
      </c>
      <c r="AP1879" s="269"/>
      <c r="AQ1879" s="21"/>
      <c r="AR1879" s="262" t="s">
        <v>126</v>
      </c>
      <c r="AS1879" s="263"/>
      <c r="AT1879" s="264" t="s">
        <v>2</v>
      </c>
      <c r="AU1879" s="265"/>
      <c r="AV1879" s="41"/>
      <c r="AW1879" s="262" t="s">
        <v>127</v>
      </c>
      <c r="AX1879" s="263"/>
      <c r="AY1879" s="264" t="s">
        <v>128</v>
      </c>
      <c r="AZ1879" s="265"/>
      <c r="BA1879" s="20"/>
      <c r="BB1879" s="262" t="s">
        <v>129</v>
      </c>
      <c r="BC1879" s="263"/>
      <c r="BD1879" s="264" t="s">
        <v>130</v>
      </c>
      <c r="BE1879" s="265"/>
      <c r="BF1879" s="41"/>
      <c r="BG1879" s="266" t="s">
        <v>131</v>
      </c>
      <c r="BH1879" s="267"/>
      <c r="BI1879" s="268" t="s">
        <v>132</v>
      </c>
      <c r="BJ1879" s="269"/>
      <c r="BK1879" s="41"/>
      <c r="BL1879" s="262" t="s">
        <v>133</v>
      </c>
      <c r="BM1879" s="263"/>
      <c r="BN1879" s="264" t="s">
        <v>134</v>
      </c>
      <c r="BO1879" s="265"/>
      <c r="BP1879" s="41"/>
      <c r="BQ1879" s="262" t="s">
        <v>135</v>
      </c>
      <c r="BR1879" s="263"/>
      <c r="BS1879" s="264" t="s">
        <v>136</v>
      </c>
      <c r="BT1879" s="265"/>
      <c r="BU1879" s="20"/>
      <c r="BV1879" s="262" t="s">
        <v>137</v>
      </c>
      <c r="BW1879" s="263"/>
      <c r="BX1879" s="264" t="s">
        <v>138</v>
      </c>
      <c r="BY1879" s="265"/>
      <c r="CA1879" s="27" t="s">
        <v>8</v>
      </c>
      <c r="CC1879" s="113" t="s">
        <v>74</v>
      </c>
      <c r="CD1879" s="13"/>
      <c r="CE1879" s="33"/>
      <c r="CF1879" s="33"/>
      <c r="CG1879" s="33"/>
      <c r="CH1879" s="33"/>
    </row>
    <row r="1880" spans="2:86" ht="18.600000000000001" customHeight="1" thickTop="1" thickBot="1">
      <c r="B1880" s="37">
        <v>5.38</v>
      </c>
      <c r="D1880" s="1">
        <v>1</v>
      </c>
      <c r="E1880" s="7">
        <v>0</v>
      </c>
      <c r="F1880" s="2">
        <v>0</v>
      </c>
      <c r="G1880" s="8">
        <v>0</v>
      </c>
      <c r="I1880" s="1">
        <v>1</v>
      </c>
      <c r="J1880" s="9">
        <v>0</v>
      </c>
      <c r="K1880" s="2">
        <v>0</v>
      </c>
      <c r="L1880" s="8">
        <f t="shared" ref="L1880:L1943" si="17987">IF(0=(1-$J$9*$K$9*$B1880^2),10^18,$B1880*$K$9/(1-$J$9*$K$9*$B1880^2))</f>
        <v>-1.1266333962159025</v>
      </c>
      <c r="N1880" s="1">
        <f t="shared" ref="N1880" si="17988">D1880*I1880+F1880*I1883-E1880*J1880-G1880*J1883</f>
        <v>1</v>
      </c>
      <c r="O1880" s="9">
        <f t="shared" ref="O1880" si="17989">(D1880*J1880+E1880*I1880+F1880*J1883+G1880*I1883)</f>
        <v>0</v>
      </c>
      <c r="P1880" s="2">
        <f t="shared" ref="P1880" si="17990">D1880*K1880+F1880*K1883-E1880*L1880-G1880*L1883</f>
        <v>0</v>
      </c>
      <c r="Q1880" s="8">
        <f t="shared" ref="Q1880" si="17991">(D1880*L1880+E1880*K1880+F1880*L1883+G1880*K1883)</f>
        <v>-1.1266333962159025</v>
      </c>
      <c r="S1880" s="1">
        <v>1</v>
      </c>
      <c r="T1880" s="7">
        <v>0</v>
      </c>
      <c r="U1880" s="2">
        <v>0</v>
      </c>
      <c r="V1880" s="8">
        <v>0</v>
      </c>
      <c r="X1880" s="1">
        <f t="shared" ref="X1880" si="17992">N1880*S1880+P1880*S1883-O1880*T1880-Q1880*T1883</f>
        <v>10.160424058151882</v>
      </c>
      <c r="Y1880" s="9">
        <f t="shared" ref="Y1880" si="17993">(N1880*T1880+O1880*S1880+P1880*T1883+Q1880*S1883)</f>
        <v>0</v>
      </c>
      <c r="Z1880" s="2">
        <f t="shared" ref="Z1880" si="17994">N1880*U1880+P1880*U1883-O1880*V1880-Q1880*V1883</f>
        <v>0</v>
      </c>
      <c r="AA1880" s="8">
        <f t="shared" ref="AA1880" si="17995">(N1880*V1880+O1880*U1880+P1880*V1883+Q1880*U1883)</f>
        <v>-1.1266333962159025</v>
      </c>
      <c r="AB1880" s="20"/>
      <c r="AC1880" s="1">
        <v>1</v>
      </c>
      <c r="AD1880" s="9">
        <v>0</v>
      </c>
      <c r="AE1880" s="2">
        <v>0</v>
      </c>
      <c r="AF1880" s="8">
        <f t="shared" ref="AF1880:AF1943" si="17996">IF(0=(1-$AE$9*$AD$9*$B1880^2),10^18,$B1880*$AE$9/(1-$AE$9*$AD$9*$B1880^2))</f>
        <v>-0.19295898453908983</v>
      </c>
      <c r="AH1880" s="1">
        <f t="shared" ref="AH1880" si="17997">X1880*AC1880+Z1880*AC1883-Y1880*AD1880-AA1880*AD1883</f>
        <v>10.160424058151882</v>
      </c>
      <c r="AI1880" s="9">
        <f t="shared" ref="AI1880" si="17998">(X1880*AD1880+Y1880*AC1880+Z1880*AD1883+AA1880*AC1883)</f>
        <v>0</v>
      </c>
      <c r="AJ1880" s="2">
        <f t="shared" ref="AJ1880" si="17999">X1880*AE1880+Z1880*AE1883-Y1880*AF1880-AA1880*AF1883</f>
        <v>0</v>
      </c>
      <c r="AK1880" s="8">
        <f t="shared" ref="AK1880" si="18000">(X1880*AF1880+Y1880*AE1880+Z1880*AF1883+AA1880*AE1883)</f>
        <v>-3.0871785049634282</v>
      </c>
      <c r="AM1880" s="1">
        <v>1</v>
      </c>
      <c r="AN1880" s="7">
        <v>0</v>
      </c>
      <c r="AO1880" s="2">
        <v>0</v>
      </c>
      <c r="AP1880" s="8">
        <v>0</v>
      </c>
      <c r="AR1880" s="1">
        <f t="shared" ref="AR1880" si="18001">AH1880*AM1880+AJ1880*AM1883-AI1880*AN1880-AK1880*AN1883</f>
        <v>31.383430269947286</v>
      </c>
      <c r="AS1880" s="9">
        <f t="shared" ref="AS1880" si="18002">(AH1880*AN1880+AI1880*AM1880+AJ1880*AN1883+AK1880*AM1883)</f>
        <v>0</v>
      </c>
      <c r="AT1880" s="2">
        <f t="shared" ref="AT1880" si="18003">AH1880*AO1880+AJ1880*AO1883-AI1880*AP1880-AK1880*AP1883</f>
        <v>0</v>
      </c>
      <c r="AU1880" s="8">
        <f t="shared" ref="AU1880" si="18004">(AH1880*AP1880+AI1880*AO1880+AJ1880*AP1883+AK1880*AO1883)</f>
        <v>-3.0871785049634282</v>
      </c>
      <c r="AV1880" s="20"/>
      <c r="AW1880" s="1">
        <v>1</v>
      </c>
      <c r="AX1880" s="9">
        <v>0</v>
      </c>
      <c r="AY1880" s="2">
        <v>0</v>
      </c>
      <c r="AZ1880" s="8">
        <f t="shared" ref="AZ1880:AZ1943" si="18005">IF(0=(1-$AX$9*$AY$9*$B1880^2),10^18,$B1880*$AY$9/(1-$AX$9*$AY$9*$B1880^2))</f>
        <v>-0.27783576268905547</v>
      </c>
      <c r="BB1880" s="1">
        <f t="shared" ref="BB1880" si="18006">AR1880*AW1880+AT1880*AW1883-AS1880*AX1880-AU1880*AX1883</f>
        <v>31.383430269947286</v>
      </c>
      <c r="BC1880" s="9">
        <f t="shared" ref="BC1880" si="18007">(AR1880*AX1880+AS1880*AW1880+AT1880*AX1883+AU1880*AW1883)</f>
        <v>0</v>
      </c>
      <c r="BD1880" s="2">
        <f t="shared" ref="BD1880" si="18008">AR1880*AY1880+AT1880*AY1883-AS1880*AZ1880-AU1880*AZ1883</f>
        <v>0</v>
      </c>
      <c r="BE1880" s="8">
        <f t="shared" ref="BE1880" si="18009">(AR1880*AZ1880+AS1880*AY1880+AT1880*AZ1883+AU1880*AY1883)</f>
        <v>-11.806617789813021</v>
      </c>
      <c r="BG1880" s="1">
        <v>1</v>
      </c>
      <c r="BH1880" s="7">
        <v>0</v>
      </c>
      <c r="BI1880" s="2">
        <v>0</v>
      </c>
      <c r="BJ1880" s="8">
        <v>0</v>
      </c>
      <c r="BK1880" s="20"/>
      <c r="BL1880" s="1">
        <f t="shared" ref="BL1880" si="18010">BB1880*BG1880+BD1880*BG1883-BC1880*BH1880-BE1880*BH1883</f>
        <v>84.48581897083352</v>
      </c>
      <c r="BM1880" s="9">
        <f t="shared" ref="BM1880" si="18011">(BB1880*BH1880+BC1880*BG1880+BD1880*BH1883+BE1880*BG1883)</f>
        <v>0</v>
      </c>
      <c r="BN1880" s="2">
        <f t="shared" ref="BN1880" si="18012">BB1880*BI1880+BD1880*BI1883-BC1880*BJ1880-BE1880*BJ1883</f>
        <v>0</v>
      </c>
      <c r="BO1880" s="8">
        <f t="shared" ref="BO1880" si="18013">(BB1880*BJ1880+BC1880*BI1880+BD1880*BJ1883+BE1880*BI1883)</f>
        <v>-11.806617789813021</v>
      </c>
      <c r="BP1880" s="20"/>
      <c r="BQ1880" s="16">
        <v>1</v>
      </c>
      <c r="BR1880" s="23">
        <v>0</v>
      </c>
      <c r="BS1880" s="14">
        <v>0</v>
      </c>
      <c r="BT1880" s="22">
        <v>0</v>
      </c>
      <c r="BV1880" s="1">
        <f t="shared" ref="BV1880" si="18014">BL1880*BQ1880+BN1880*BQ1883-BM1880*BR1880-BO1880*BR1883</f>
        <v>84.48581897083352</v>
      </c>
      <c r="BW1880" s="9">
        <f t="shared" ref="BW1880" si="18015">(BL1880*BR1880+BM1880*BQ1880+BN1880*BR1883+BO1880*BQ1883)</f>
        <v>-11.806617789813021</v>
      </c>
      <c r="BX1880" s="2">
        <f t="shared" ref="BX1880" si="18016">BL1880*BS1880+BN1880*BS1883-BM1880*BT1880-BO1880*BT1883</f>
        <v>0</v>
      </c>
      <c r="BY1880" s="8">
        <f t="shared" ref="BY1880" si="18017">(BL1880*BT1880+BM1880*BS1880+BN1880*BT1883+BO1880*BS1883)</f>
        <v>-11.806617789813021</v>
      </c>
      <c r="CA1880" s="28">
        <f t="shared" ref="CA1880" si="18018">20*LOG(((1+$BR$9)/$BR$9)/((BV1880+BV1883)^2+(BW1880+BW1883)^2)^0.5)</f>
        <v>-49.774946863713822</v>
      </c>
      <c r="CC1880" s="114">
        <f t="shared" ref="CC1880" si="18019">((BV1880^2+BW1880^2)^0.5)/((BV1883^2+BW1883^2)^0.5)</f>
        <v>0.13976825788658676</v>
      </c>
      <c r="CD1880" s="13"/>
      <c r="CE1880" s="33"/>
      <c r="CF1880" s="33"/>
      <c r="CG1880" s="33"/>
      <c r="CH1880" s="33"/>
    </row>
    <row r="1881" spans="2:86" ht="18.600000000000001" customHeight="1" thickBot="1">
      <c r="D1881" s="3"/>
      <c r="G1881" s="4"/>
      <c r="I1881" s="3"/>
      <c r="L1881" s="4"/>
      <c r="N1881" s="3"/>
      <c r="Q1881" s="4"/>
      <c r="S1881" s="3"/>
      <c r="V1881" s="4"/>
      <c r="X1881" s="3"/>
      <c r="AA1881" s="4"/>
      <c r="AC1881" s="3"/>
      <c r="AF1881" s="4"/>
      <c r="AH1881" s="3"/>
      <c r="AK1881" s="4"/>
      <c r="AM1881" s="3"/>
      <c r="AP1881" s="4"/>
      <c r="AR1881" s="3"/>
      <c r="AU1881" s="4"/>
      <c r="AW1881" s="3"/>
      <c r="AZ1881" s="4"/>
      <c r="BB1881" s="3"/>
      <c r="BE1881" s="4"/>
      <c r="BG1881" s="3"/>
      <c r="BJ1881" s="4"/>
      <c r="BL1881" s="3"/>
      <c r="BO1881" s="4"/>
      <c r="BQ1881" s="16"/>
      <c r="BR1881" s="14"/>
      <c r="BS1881" s="14"/>
      <c r="BT1881" s="17"/>
      <c r="BV1881" s="3"/>
      <c r="BY1881" s="4"/>
      <c r="CC1881" s="115"/>
      <c r="CD1881" s="13"/>
      <c r="CE1881" s="33"/>
      <c r="CF1881" s="33"/>
      <c r="CG1881" s="33"/>
      <c r="CH1881" s="33"/>
    </row>
    <row r="1882" spans="2:86" ht="18.600000000000001" customHeight="1" thickBot="1">
      <c r="D1882" s="271" t="s">
        <v>141</v>
      </c>
      <c r="E1882" s="272"/>
      <c r="F1882" s="273" t="s">
        <v>142</v>
      </c>
      <c r="G1882" s="274"/>
      <c r="H1882" s="237"/>
      <c r="I1882" s="271" t="s">
        <v>143</v>
      </c>
      <c r="J1882" s="272"/>
      <c r="K1882" s="273" t="s">
        <v>144</v>
      </c>
      <c r="L1882" s="274"/>
      <c r="N1882" s="262" t="s">
        <v>145</v>
      </c>
      <c r="O1882" s="263"/>
      <c r="P1882" s="264" t="s">
        <v>146</v>
      </c>
      <c r="Q1882" s="265"/>
      <c r="S1882" s="271" t="s">
        <v>147</v>
      </c>
      <c r="T1882" s="272"/>
      <c r="U1882" s="273" t="s">
        <v>148</v>
      </c>
      <c r="V1882" s="274"/>
      <c r="W1882" s="20"/>
      <c r="X1882" s="262" t="s">
        <v>149</v>
      </c>
      <c r="Y1882" s="263"/>
      <c r="Z1882" s="264" t="s">
        <v>150</v>
      </c>
      <c r="AA1882" s="265"/>
      <c r="AB1882" s="20"/>
      <c r="AC1882" s="271" t="s">
        <v>151</v>
      </c>
      <c r="AD1882" s="272"/>
      <c r="AE1882" s="273" t="s">
        <v>152</v>
      </c>
      <c r="AF1882" s="274"/>
      <c r="AG1882" s="20"/>
      <c r="AH1882" s="262" t="s">
        <v>153</v>
      </c>
      <c r="AI1882" s="263"/>
      <c r="AJ1882" s="264" t="s">
        <v>154</v>
      </c>
      <c r="AK1882" s="265"/>
      <c r="AL1882" s="20"/>
      <c r="AM1882" s="271" t="s">
        <v>155</v>
      </c>
      <c r="AN1882" s="272"/>
      <c r="AO1882" s="273" t="s">
        <v>156</v>
      </c>
      <c r="AP1882" s="274"/>
      <c r="AR1882" s="262" t="s">
        <v>157</v>
      </c>
      <c r="AS1882" s="263"/>
      <c r="AT1882" s="264" t="s">
        <v>158</v>
      </c>
      <c r="AU1882" s="265"/>
      <c r="AV1882" s="41"/>
      <c r="AW1882" s="271" t="s">
        <v>159</v>
      </c>
      <c r="AX1882" s="272"/>
      <c r="AY1882" s="273" t="s">
        <v>160</v>
      </c>
      <c r="AZ1882" s="274"/>
      <c r="BA1882" s="20"/>
      <c r="BB1882" s="262" t="s">
        <v>161</v>
      </c>
      <c r="BC1882" s="263"/>
      <c r="BD1882" s="264" t="s">
        <v>162</v>
      </c>
      <c r="BE1882" s="265"/>
      <c r="BF1882" s="41"/>
      <c r="BG1882" s="271" t="s">
        <v>163</v>
      </c>
      <c r="BH1882" s="272"/>
      <c r="BI1882" s="273" t="s">
        <v>164</v>
      </c>
      <c r="BJ1882" s="274"/>
      <c r="BK1882" s="41"/>
      <c r="BL1882" s="262" t="s">
        <v>165</v>
      </c>
      <c r="BM1882" s="263"/>
      <c r="BN1882" s="264" t="s">
        <v>166</v>
      </c>
      <c r="BO1882" s="265"/>
      <c r="BP1882" s="41"/>
      <c r="BQ1882" s="271" t="s">
        <v>167</v>
      </c>
      <c r="BR1882" s="272"/>
      <c r="BS1882" s="273" t="s">
        <v>168</v>
      </c>
      <c r="BT1882" s="274"/>
      <c r="BU1882" s="20"/>
      <c r="BV1882" s="262" t="s">
        <v>169</v>
      </c>
      <c r="BW1882" s="263"/>
      <c r="BX1882" s="264" t="s">
        <v>170</v>
      </c>
      <c r="BY1882" s="265"/>
      <c r="CA1882" s="55" t="s">
        <v>35</v>
      </c>
      <c r="CC1882" s="116" t="s">
        <v>75</v>
      </c>
      <c r="CD1882" s="13"/>
      <c r="CE1882" s="33"/>
      <c r="CF1882" s="33"/>
      <c r="CG1882" s="33"/>
      <c r="CH1882" s="33"/>
    </row>
    <row r="1883" spans="2:86" ht="18.600000000000001" customHeight="1" thickTop="1" thickBot="1">
      <c r="D1883" s="1">
        <v>0</v>
      </c>
      <c r="E1883" s="9">
        <f t="shared" ref="E1883" si="18020">$E$9*$B1880</f>
        <v>6.3311840000000004</v>
      </c>
      <c r="F1883" s="2">
        <v>1</v>
      </c>
      <c r="G1883" s="8">
        <v>0</v>
      </c>
      <c r="I1883" s="1">
        <v>0</v>
      </c>
      <c r="J1883" s="9">
        <v>0</v>
      </c>
      <c r="K1883" s="2">
        <v>1</v>
      </c>
      <c r="L1883" s="8">
        <v>0</v>
      </c>
      <c r="N1883" s="1">
        <f t="shared" ref="N1883" si="18021">D1883*I1880+F1883*I1883-E1883*J1880-G1883*J1883</f>
        <v>0</v>
      </c>
      <c r="O1883" s="9">
        <f t="shared" ref="O1883" si="18022">(D1883*J1880+E1883*I1880+F1883*J1883+G1883*I1883)</f>
        <v>6.3311840000000004</v>
      </c>
      <c r="P1883" s="2">
        <f t="shared" ref="P1883" si="18023">D1883*K1880+F1883*K1883-E1883*L1880-G1883*L1883</f>
        <v>8.1329233319877829</v>
      </c>
      <c r="Q1883" s="8">
        <f t="shared" ref="Q1883" si="18024">(D1883*L1880+E1883*K1880+F1883*L1883+G1883*K1883)</f>
        <v>0</v>
      </c>
      <c r="S1883" s="1">
        <v>0</v>
      </c>
      <c r="T1883" s="9">
        <f t="shared" ref="T1883" si="18025">$T$9*$B1880</f>
        <v>8.1307939999999999</v>
      </c>
      <c r="U1883" s="2">
        <v>1</v>
      </c>
      <c r="V1883" s="8">
        <v>0</v>
      </c>
      <c r="X1883" s="1">
        <f t="shared" ref="X1883" si="18026">N1883*S1880+P1883*S1883-O1883*T1880-Q1883*T1883</f>
        <v>0</v>
      </c>
      <c r="Y1883" s="9">
        <f t="shared" ref="Y1883" si="18027">(N1883*T1880+O1883*S1880+P1883*T1883+Q1883*S1883)</f>
        <v>72.458308230186276</v>
      </c>
      <c r="Z1883" s="2">
        <f t="shared" ref="Z1883" si="18028">N1883*U1880+P1883*U1883-O1883*V1880-Q1883*V1883</f>
        <v>8.1329233319877829</v>
      </c>
      <c r="AA1883" s="8">
        <f t="shared" ref="AA1883" si="18029">(N1883*V1880+O1883*U1880+P1883*V1883+Q1883*U1883)</f>
        <v>0</v>
      </c>
      <c r="AB1883" s="20"/>
      <c r="AC1883" s="1">
        <v>0</v>
      </c>
      <c r="AD1883" s="9">
        <v>0</v>
      </c>
      <c r="AE1883" s="2">
        <v>1</v>
      </c>
      <c r="AF1883" s="8">
        <v>0</v>
      </c>
      <c r="AH1883" s="1">
        <f t="shared" ref="AH1883" si="18030">X1883*AC1880+Z1883*AC1883-Y1883*AD1880-AA1883*AD1883</f>
        <v>0</v>
      </c>
      <c r="AI1883" s="9">
        <f t="shared" ref="AI1883" si="18031">(X1883*AD1880+Y1883*AC1880+Z1883*AD1883+AA1883*AC1883)</f>
        <v>72.458308230186276</v>
      </c>
      <c r="AJ1883" s="2">
        <f t="shared" ref="AJ1883" si="18032">X1883*AE1880+Z1883*AE1883-Y1883*AF1880-AA1883*AF1883</f>
        <v>22.114404909504902</v>
      </c>
      <c r="AK1883" s="8">
        <f t="shared" ref="AK1883" si="18033">(X1883*AF1880+Y1883*AE1880+Z1883*AF1883+AA1883*AE1883)</f>
        <v>0</v>
      </c>
      <c r="AM1883" s="1">
        <v>0</v>
      </c>
      <c r="AN1883" s="9">
        <f t="shared" ref="AN1883" si="18034">$AN$9*$B1880</f>
        <v>6.8745640000000003</v>
      </c>
      <c r="AO1883" s="2">
        <v>1</v>
      </c>
      <c r="AP1883" s="8">
        <v>0</v>
      </c>
      <c r="AR1883" s="1">
        <f t="shared" ref="AR1883" si="18035">AH1883*AM1880+AJ1883*AM1883-AI1883*AN1880-AK1883*AN1883</f>
        <v>0</v>
      </c>
      <c r="AS1883" s="9">
        <f t="shared" ref="AS1883" si="18036">(AH1883*AN1880+AI1883*AM1880+AJ1883*AN1883+AK1883*AM1883)</f>
        <v>224.48520010249194</v>
      </c>
      <c r="AT1883" s="2">
        <f t="shared" ref="AT1883" si="18037">AH1883*AO1880+AJ1883*AO1883-AI1883*AP1880-AK1883*AP1883</f>
        <v>22.114404909504902</v>
      </c>
      <c r="AU1883" s="8">
        <f t="shared" ref="AU1883" si="18038">(AH1883*AP1880+AI1883*AO1880+AJ1883*AP1883+AK1883*AO1883)</f>
        <v>0</v>
      </c>
      <c r="AV1883" s="20"/>
      <c r="AW1883" s="1">
        <v>0</v>
      </c>
      <c r="AX1883" s="9">
        <v>0</v>
      </c>
      <c r="AY1883" s="2">
        <v>1</v>
      </c>
      <c r="AZ1883" s="8">
        <v>0</v>
      </c>
      <c r="BB1883" s="1">
        <f t="shared" ref="BB1883" si="18039">AR1883*AW1880+AT1883*AW1883-AS1883*AX1880-AU1883*AX1883</f>
        <v>0</v>
      </c>
      <c r="BC1883" s="9">
        <f t="shared" ref="BC1883" si="18040">(AR1883*AX1880+AS1883*AW1880+AT1883*AX1883+AU1883*AW1883)</f>
        <v>224.48520010249194</v>
      </c>
      <c r="BD1883" s="2">
        <f t="shared" ref="BD1883" si="18041">AR1883*AY1880+AT1883*AY1883-AS1883*AZ1880-AU1883*AZ1883</f>
        <v>84.484421692385979</v>
      </c>
      <c r="BE1883" s="8">
        <f t="shared" ref="BE1883" si="18042">(AR1883*AZ1880+AS1883*AY1880+AT1883*AZ1883+AU1883*AY1883)</f>
        <v>0</v>
      </c>
      <c r="BG1883" s="1">
        <v>0</v>
      </c>
      <c r="BH1883" s="9">
        <f t="shared" ref="BH1883" si="18043">$BH$9*$B1880</f>
        <v>4.4976799999999999</v>
      </c>
      <c r="BI1883" s="2">
        <v>1</v>
      </c>
      <c r="BJ1883" s="8">
        <v>0</v>
      </c>
      <c r="BK1883" s="20"/>
      <c r="BL1883" s="1">
        <f t="shared" ref="BL1883" si="18044">BB1883*BG1880+BD1883*BG1883-BC1883*BH1880-BE1883*BH1883</f>
        <v>0</v>
      </c>
      <c r="BM1883" s="9">
        <f t="shared" ref="BM1883" si="18045">(BB1883*BH1880+BC1883*BG1880+BD1883*BH1883+BE1883*BG1883)</f>
        <v>604.4690938599025</v>
      </c>
      <c r="BN1883" s="2">
        <f t="shared" ref="BN1883" si="18046">BB1883*BI1880+BD1883*BI1883-BC1883*BJ1880-BE1883*BJ1883</f>
        <v>84.484421692385979</v>
      </c>
      <c r="BO1883" s="8">
        <f t="shared" ref="BO1883" si="18047">(BB1883*BJ1880+BC1883*BI1880+BD1883*BJ1883+BE1883*BI1883)</f>
        <v>0</v>
      </c>
      <c r="BP1883" s="20"/>
      <c r="BQ1883" s="18">
        <f t="shared" ref="BQ1883:BQ1946" si="18048">1/$BR$9</f>
        <v>1</v>
      </c>
      <c r="BR1883" s="25">
        <v>0</v>
      </c>
      <c r="BS1883" s="19">
        <v>1</v>
      </c>
      <c r="BT1883" s="24">
        <v>0</v>
      </c>
      <c r="BV1883" s="1">
        <f t="shared" ref="BV1883" si="18049">BL1883*BQ1880+BN1883*BQ1883-BM1883*BR1880-BO1883*BR1883</f>
        <v>84.484421692385979</v>
      </c>
      <c r="BW1883" s="9">
        <f t="shared" ref="BW1883" si="18050">(BL1883*BR1880+BM1883*BQ1880+BN1883*BR1883+BO1883*BQ1883)</f>
        <v>604.4690938599025</v>
      </c>
      <c r="BX1883" s="2">
        <f t="shared" ref="BX1883" si="18051">BL1883*BS1880+BN1883*BS1883-BM1883*BT1880-BO1883*BT1883</f>
        <v>84.484421692385979</v>
      </c>
      <c r="BY1883" s="8">
        <f t="shared" ref="BY1883" si="18052">(BL1883*BT1880+BM1883*BS1880+BN1883*BT1883+BO1883*BS1883)</f>
        <v>0</v>
      </c>
      <c r="CA1883" s="56">
        <f t="shared" ref="CA1883" si="18053">(180/PI())*ATAN(-1*(BW1880+BW1883)/(BV1880+BV1883))</f>
        <v>-74.086955152951873</v>
      </c>
      <c r="CC1883" s="117">
        <f t="shared" ref="CC1883" si="18054">20*LOG(((1-(10^(CA1880/20)^2)*(1-((1-CC1880)/(1+CC1880))^2))^0.5))</f>
        <v>-1.9684574736262102E-5</v>
      </c>
      <c r="CD1883" s="13"/>
      <c r="CE1883" s="33"/>
      <c r="CF1883" s="33"/>
      <c r="CG1883" s="33"/>
      <c r="CH1883" s="33"/>
    </row>
    <row r="1884" spans="2:86" ht="18.600000000000001" customHeight="1"/>
    <row r="1885" spans="2:86" ht="18.600000000000001" customHeight="1" thickBot="1">
      <c r="E1885" s="6" t="s">
        <v>3</v>
      </c>
      <c r="J1885" s="6" t="s">
        <v>5</v>
      </c>
      <c r="O1885" s="6" t="s">
        <v>10</v>
      </c>
      <c r="T1885" s="6" t="s">
        <v>6</v>
      </c>
      <c r="Y1885" s="6" t="s">
        <v>11</v>
      </c>
      <c r="AD1885" s="6" t="s">
        <v>12</v>
      </c>
      <c r="AI1885" s="6" t="s">
        <v>13</v>
      </c>
      <c r="AN1885" s="6" t="s">
        <v>14</v>
      </c>
      <c r="AS1885" s="6" t="s">
        <v>15</v>
      </c>
      <c r="AX1885" s="6" t="s">
        <v>19</v>
      </c>
      <c r="BC1885" s="6" t="s">
        <v>17</v>
      </c>
      <c r="BH1885" s="6" t="s">
        <v>20</v>
      </c>
      <c r="BM1885" s="6" t="s">
        <v>18</v>
      </c>
      <c r="BQ1885" s="26" t="s">
        <v>16</v>
      </c>
      <c r="BR1885" s="26"/>
      <c r="BS1885" s="21"/>
      <c r="BT1885" s="21"/>
      <c r="BU1885" s="21"/>
      <c r="BV1885" s="21"/>
      <c r="BW1885" s="26" t="s">
        <v>21</v>
      </c>
      <c r="BX1885" s="21"/>
      <c r="BY1885" s="21"/>
    </row>
    <row r="1886" spans="2:86" ht="18.600000000000001" customHeight="1" thickBot="1">
      <c r="B1886" s="11"/>
      <c r="D1886" s="266" t="s">
        <v>113</v>
      </c>
      <c r="E1886" s="267"/>
      <c r="F1886" s="268" t="s">
        <v>114</v>
      </c>
      <c r="G1886" s="269"/>
      <c r="H1886" s="237"/>
      <c r="I1886" s="262" t="s">
        <v>0</v>
      </c>
      <c r="J1886" s="263"/>
      <c r="K1886" s="264" t="s">
        <v>1</v>
      </c>
      <c r="L1886" s="265"/>
      <c r="M1886" s="21"/>
      <c r="N1886" s="262" t="s">
        <v>115</v>
      </c>
      <c r="O1886" s="263"/>
      <c r="P1886" s="264" t="s">
        <v>116</v>
      </c>
      <c r="Q1886" s="265"/>
      <c r="R1886" s="21"/>
      <c r="S1886" s="266" t="s">
        <v>117</v>
      </c>
      <c r="T1886" s="267"/>
      <c r="U1886" s="268" t="s">
        <v>118</v>
      </c>
      <c r="V1886" s="269"/>
      <c r="W1886" s="20"/>
      <c r="X1886" s="262" t="s">
        <v>119</v>
      </c>
      <c r="Y1886" s="263"/>
      <c r="Z1886" s="264" t="s">
        <v>120</v>
      </c>
      <c r="AA1886" s="265"/>
      <c r="AB1886" s="20"/>
      <c r="AC1886" s="262" t="s">
        <v>121</v>
      </c>
      <c r="AD1886" s="263"/>
      <c r="AE1886" s="264" t="s">
        <v>7</v>
      </c>
      <c r="AF1886" s="265"/>
      <c r="AG1886" s="20"/>
      <c r="AH1886" s="262" t="s">
        <v>122</v>
      </c>
      <c r="AI1886" s="263"/>
      <c r="AJ1886" s="264" t="s">
        <v>123</v>
      </c>
      <c r="AK1886" s="265"/>
      <c r="AL1886" s="20"/>
      <c r="AM1886" s="266" t="s">
        <v>124</v>
      </c>
      <c r="AN1886" s="267"/>
      <c r="AO1886" s="268" t="s">
        <v>125</v>
      </c>
      <c r="AP1886" s="269"/>
      <c r="AQ1886" s="21"/>
      <c r="AR1886" s="262" t="s">
        <v>126</v>
      </c>
      <c r="AS1886" s="263"/>
      <c r="AT1886" s="264" t="s">
        <v>2</v>
      </c>
      <c r="AU1886" s="265"/>
      <c r="AV1886" s="41"/>
      <c r="AW1886" s="262" t="s">
        <v>127</v>
      </c>
      <c r="AX1886" s="263"/>
      <c r="AY1886" s="264" t="s">
        <v>128</v>
      </c>
      <c r="AZ1886" s="265"/>
      <c r="BA1886" s="20"/>
      <c r="BB1886" s="262" t="s">
        <v>129</v>
      </c>
      <c r="BC1886" s="263"/>
      <c r="BD1886" s="264" t="s">
        <v>130</v>
      </c>
      <c r="BE1886" s="265"/>
      <c r="BF1886" s="41"/>
      <c r="BG1886" s="266" t="s">
        <v>131</v>
      </c>
      <c r="BH1886" s="267"/>
      <c r="BI1886" s="268" t="s">
        <v>132</v>
      </c>
      <c r="BJ1886" s="269"/>
      <c r="BK1886" s="41"/>
      <c r="BL1886" s="262" t="s">
        <v>133</v>
      </c>
      <c r="BM1886" s="263"/>
      <c r="BN1886" s="264" t="s">
        <v>134</v>
      </c>
      <c r="BO1886" s="265"/>
      <c r="BP1886" s="41"/>
      <c r="BQ1886" s="262" t="s">
        <v>135</v>
      </c>
      <c r="BR1886" s="263"/>
      <c r="BS1886" s="264" t="s">
        <v>136</v>
      </c>
      <c r="BT1886" s="265"/>
      <c r="BU1886" s="20"/>
      <c r="BV1886" s="262" t="s">
        <v>137</v>
      </c>
      <c r="BW1886" s="263"/>
      <c r="BX1886" s="264" t="s">
        <v>138</v>
      </c>
      <c r="BY1886" s="265"/>
      <c r="CA1886" s="27" t="s">
        <v>8</v>
      </c>
      <c r="CC1886" s="113" t="s">
        <v>74</v>
      </c>
      <c r="CD1886" s="13"/>
      <c r="CE1886" s="33"/>
      <c r="CF1886" s="33"/>
      <c r="CG1886" s="33"/>
      <c r="CH1886" s="33"/>
    </row>
    <row r="1887" spans="2:86" ht="18.600000000000001" customHeight="1" thickTop="1" thickBot="1">
      <c r="B1887" s="37">
        <v>5.4</v>
      </c>
      <c r="D1887" s="1">
        <v>1</v>
      </c>
      <c r="E1887" s="7">
        <v>0</v>
      </c>
      <c r="F1887" s="2">
        <v>0</v>
      </c>
      <c r="G1887" s="8">
        <v>0</v>
      </c>
      <c r="I1887" s="1">
        <v>1</v>
      </c>
      <c r="J1887" s="9">
        <v>0</v>
      </c>
      <c r="K1887" s="2">
        <v>0</v>
      </c>
      <c r="L1887" s="8">
        <f t="shared" ref="L1887:L1950" si="18055">IF(0=(1-$J$9*$K$9*$B1887^2),10^18,$B1887*$K$9/(1-$J$9*$K$9*$B1887^2))</f>
        <v>-1.1210078613836931</v>
      </c>
      <c r="N1887" s="1">
        <f t="shared" ref="N1887" si="18056">D1887*I1887+F1887*I1890-E1887*J1887-G1887*J1890</f>
        <v>1</v>
      </c>
      <c r="O1887" s="9">
        <f t="shared" ref="O1887" si="18057">(D1887*J1887+E1887*I1887+F1887*J1890+G1887*I1890)</f>
        <v>0</v>
      </c>
      <c r="P1887" s="2">
        <f t="shared" ref="P1887" si="18058">D1887*K1887+F1887*K1890-E1887*L1887-G1887*L1890</f>
        <v>0</v>
      </c>
      <c r="Q1887" s="8">
        <f t="shared" ref="Q1887" si="18059">(D1887*L1887+E1887*K1887+F1887*L1890+G1887*K1890)</f>
        <v>-1.1210078613836931</v>
      </c>
      <c r="S1887" s="1">
        <v>1</v>
      </c>
      <c r="T1887" s="7">
        <v>0</v>
      </c>
      <c r="U1887" s="2">
        <v>0</v>
      </c>
      <c r="V1887" s="8">
        <v>0</v>
      </c>
      <c r="X1887" s="1">
        <f t="shared" ref="X1887" si="18060">N1887*S1887+P1887*S1890-O1887*T1887-Q1887*T1890</f>
        <v>10.148567576909548</v>
      </c>
      <c r="Y1887" s="9">
        <f t="shared" ref="Y1887" si="18061">(N1887*T1887+O1887*S1887+P1887*T1890+Q1887*S1890)</f>
        <v>0</v>
      </c>
      <c r="Z1887" s="2">
        <f t="shared" ref="Z1887" si="18062">N1887*U1887+P1887*U1890-O1887*V1887-Q1887*V1890</f>
        <v>0</v>
      </c>
      <c r="AA1887" s="8">
        <f t="shared" ref="AA1887" si="18063">(N1887*V1887+O1887*U1887+P1887*V1890+Q1887*U1890)</f>
        <v>-1.1210078613836931</v>
      </c>
      <c r="AB1887" s="20"/>
      <c r="AC1887" s="1">
        <v>1</v>
      </c>
      <c r="AD1887" s="9">
        <v>0</v>
      </c>
      <c r="AE1887" s="2">
        <v>0</v>
      </c>
      <c r="AF1887" s="8">
        <f t="shared" ref="AF1887:AF1950" si="18064">IF(0=(1-$AE$9*$AD$9*$B1887^2),10^18,$B1887*$AE$9/(1-$AE$9*$AD$9*$B1887^2))</f>
        <v>-0.19217393343014727</v>
      </c>
      <c r="AH1887" s="1">
        <f t="shared" ref="AH1887" si="18065">X1887*AC1887+Z1887*AC1890-Y1887*AD1887-AA1887*AD1890</f>
        <v>10.148567576909548</v>
      </c>
      <c r="AI1887" s="9">
        <f t="shared" ref="AI1887" si="18066">(X1887*AD1887+Y1887*AC1887+Z1887*AD1890+AA1887*AC1890)</f>
        <v>0</v>
      </c>
      <c r="AJ1887" s="2">
        <f t="shared" ref="AJ1887" si="18067">X1887*AE1887+Z1887*AE1890-Y1887*AF1887-AA1887*AF1890</f>
        <v>0</v>
      </c>
      <c r="AK1887" s="8">
        <f t="shared" ref="AK1887" si="18068">(X1887*AF1887+Y1887*AE1887+Z1887*AF1890+AA1887*AE1890)</f>
        <v>-3.0712980113200592</v>
      </c>
      <c r="AM1887" s="1">
        <v>1</v>
      </c>
      <c r="AN1887" s="7">
        <v>0</v>
      </c>
      <c r="AO1887" s="2">
        <v>0</v>
      </c>
      <c r="AP1887" s="8">
        <v>0</v>
      </c>
      <c r="AR1887" s="1">
        <f t="shared" ref="AR1887" si="18069">AH1887*AM1887+AJ1887*AM1890-AI1887*AN1887-AK1887*AN1890</f>
        <v>31.340892410779318</v>
      </c>
      <c r="AS1887" s="9">
        <f t="shared" ref="AS1887" si="18070">(AH1887*AN1887+AI1887*AM1887+AJ1887*AN1890+AK1887*AM1890)</f>
        <v>0</v>
      </c>
      <c r="AT1887" s="2">
        <f t="shared" ref="AT1887" si="18071">AH1887*AO1887+AJ1887*AO1890-AI1887*AP1887-AK1887*AP1890</f>
        <v>0</v>
      </c>
      <c r="AU1887" s="8">
        <f t="shared" ref="AU1887" si="18072">(AH1887*AP1887+AI1887*AO1887+AJ1887*AP1890+AK1887*AO1890)</f>
        <v>-3.0712980113200592</v>
      </c>
      <c r="AV1887" s="20"/>
      <c r="AW1887" s="1">
        <v>1</v>
      </c>
      <c r="AX1887" s="9">
        <v>0</v>
      </c>
      <c r="AY1887" s="2">
        <v>0</v>
      </c>
      <c r="AZ1887" s="8">
        <f t="shared" ref="AZ1887:AZ1950" si="18073">IF(0=(1-$AX$9*$AY$9*$B1887^2),10^18,$B1887*$AY$9/(1-$AX$9*$AY$9*$B1887^2))</f>
        <v>-0.27667496875214231</v>
      </c>
      <c r="BB1887" s="1">
        <f t="shared" ref="BB1887" si="18074">AR1887*AW1887+AT1887*AW1890-AS1887*AX1887-AU1887*AX1890</f>
        <v>31.340892410779318</v>
      </c>
      <c r="BC1887" s="9">
        <f t="shared" ref="BC1887" si="18075">(AR1887*AX1887+AS1887*AW1887+AT1887*AX1890+AU1887*AW1890)</f>
        <v>0</v>
      </c>
      <c r="BD1887" s="2">
        <f t="shared" ref="BD1887" si="18076">AR1887*AY1887+AT1887*AY1890-AS1887*AZ1887-AU1887*AZ1890</f>
        <v>0</v>
      </c>
      <c r="BE1887" s="8">
        <f t="shared" ref="BE1887" si="18077">(AR1887*AZ1887+AS1887*AY1887+AT1887*AZ1890+AU1887*AY1890)</f>
        <v>-11.742538439736681</v>
      </c>
      <c r="BG1887" s="1">
        <v>1</v>
      </c>
      <c r="BH1887" s="7">
        <v>0</v>
      </c>
      <c r="BI1887" s="2">
        <v>0</v>
      </c>
      <c r="BJ1887" s="8">
        <v>0</v>
      </c>
      <c r="BK1887" s="20"/>
      <c r="BL1887" s="1">
        <f t="shared" ref="BL1887" si="18078">BB1887*BG1887+BD1887*BG1890-BC1887*BH1887-BE1887*BH1890</f>
        <v>84.351407943126588</v>
      </c>
      <c r="BM1887" s="9">
        <f t="shared" ref="BM1887" si="18079">(BB1887*BH1887+BC1887*BG1887+BD1887*BH1890+BE1887*BG1890)</f>
        <v>0</v>
      </c>
      <c r="BN1887" s="2">
        <f t="shared" ref="BN1887" si="18080">BB1887*BI1887+BD1887*BI1890-BC1887*BJ1887-BE1887*BJ1890</f>
        <v>0</v>
      </c>
      <c r="BO1887" s="8">
        <f t="shared" ref="BO1887" si="18081">(BB1887*BJ1887+BC1887*BI1887+BD1887*BJ1890+BE1887*BI1890)</f>
        <v>-11.742538439736681</v>
      </c>
      <c r="BP1887" s="20"/>
      <c r="BQ1887" s="16">
        <v>1</v>
      </c>
      <c r="BR1887" s="23">
        <v>0</v>
      </c>
      <c r="BS1887" s="14">
        <v>0</v>
      </c>
      <c r="BT1887" s="22">
        <v>0</v>
      </c>
      <c r="BV1887" s="1">
        <f t="shared" ref="BV1887" si="18082">BL1887*BQ1887+BN1887*BQ1890-BM1887*BR1887-BO1887*BR1890</f>
        <v>84.351407943126588</v>
      </c>
      <c r="BW1887" s="9">
        <f t="shared" ref="BW1887" si="18083">(BL1887*BR1887+BM1887*BQ1887+BN1887*BR1890+BO1887*BQ1890)</f>
        <v>-11.742538439736681</v>
      </c>
      <c r="BX1887" s="2">
        <f t="shared" ref="BX1887" si="18084">BL1887*BS1887+BN1887*BS1890-BM1887*BT1887-BO1887*BT1890</f>
        <v>0</v>
      </c>
      <c r="BY1887" s="8">
        <f t="shared" ref="BY1887" si="18085">(BL1887*BT1887+BM1887*BS1887+BN1887*BT1890+BO1887*BS1890)</f>
        <v>-11.742538439736681</v>
      </c>
      <c r="CA1887" s="28">
        <f t="shared" ref="CA1887" si="18086">20*LOG(((1+$BR$9)/$BR$9)/((BV1887+BV1890)^2+(BW1887+BW1890)^2)^0.5)</f>
        <v>-49.793277435926974</v>
      </c>
      <c r="CC1887" s="114">
        <f t="shared" ref="CC1887" si="18087">((BV1887^2+BW1887^2)^0.5)/((BV1890^2+BW1890^2)^0.5)</f>
        <v>0.13923124797458367</v>
      </c>
      <c r="CD1887" s="13"/>
      <c r="CE1887" s="33"/>
      <c r="CF1887" s="33"/>
      <c r="CG1887" s="33"/>
      <c r="CH1887" s="33"/>
    </row>
    <row r="1888" spans="2:86" ht="18.600000000000001" customHeight="1" thickBot="1">
      <c r="D1888" s="3"/>
      <c r="G1888" s="4"/>
      <c r="I1888" s="3"/>
      <c r="L1888" s="4"/>
      <c r="N1888" s="3"/>
      <c r="Q1888" s="4"/>
      <c r="S1888" s="3"/>
      <c r="V1888" s="4"/>
      <c r="X1888" s="3"/>
      <c r="AA1888" s="4"/>
      <c r="AC1888" s="3"/>
      <c r="AF1888" s="4"/>
      <c r="AH1888" s="3"/>
      <c r="AK1888" s="4"/>
      <c r="AM1888" s="3"/>
      <c r="AP1888" s="4"/>
      <c r="AR1888" s="3"/>
      <c r="AU1888" s="4"/>
      <c r="AW1888" s="3"/>
      <c r="AZ1888" s="4"/>
      <c r="BB1888" s="3"/>
      <c r="BE1888" s="4"/>
      <c r="BG1888" s="3"/>
      <c r="BJ1888" s="4"/>
      <c r="BL1888" s="3"/>
      <c r="BO1888" s="4"/>
      <c r="BQ1888" s="16"/>
      <c r="BR1888" s="14"/>
      <c r="BS1888" s="14"/>
      <c r="BT1888" s="17"/>
      <c r="BV1888" s="3"/>
      <c r="BY1888" s="4"/>
      <c r="CC1888" s="115"/>
      <c r="CD1888" s="13"/>
      <c r="CE1888" s="33"/>
      <c r="CF1888" s="33"/>
      <c r="CG1888" s="33"/>
      <c r="CH1888" s="33"/>
    </row>
    <row r="1889" spans="2:86" ht="18.600000000000001" customHeight="1" thickBot="1">
      <c r="D1889" s="271" t="s">
        <v>141</v>
      </c>
      <c r="E1889" s="272"/>
      <c r="F1889" s="273" t="s">
        <v>142</v>
      </c>
      <c r="G1889" s="274"/>
      <c r="H1889" s="237"/>
      <c r="I1889" s="271" t="s">
        <v>143</v>
      </c>
      <c r="J1889" s="272"/>
      <c r="K1889" s="273" t="s">
        <v>144</v>
      </c>
      <c r="L1889" s="274"/>
      <c r="N1889" s="262" t="s">
        <v>145</v>
      </c>
      <c r="O1889" s="263"/>
      <c r="P1889" s="264" t="s">
        <v>146</v>
      </c>
      <c r="Q1889" s="265"/>
      <c r="S1889" s="271" t="s">
        <v>147</v>
      </c>
      <c r="T1889" s="272"/>
      <c r="U1889" s="273" t="s">
        <v>148</v>
      </c>
      <c r="V1889" s="274"/>
      <c r="W1889" s="20"/>
      <c r="X1889" s="262" t="s">
        <v>149</v>
      </c>
      <c r="Y1889" s="263"/>
      <c r="Z1889" s="264" t="s">
        <v>150</v>
      </c>
      <c r="AA1889" s="265"/>
      <c r="AB1889" s="20"/>
      <c r="AC1889" s="271" t="s">
        <v>151</v>
      </c>
      <c r="AD1889" s="272"/>
      <c r="AE1889" s="273" t="s">
        <v>152</v>
      </c>
      <c r="AF1889" s="274"/>
      <c r="AG1889" s="20"/>
      <c r="AH1889" s="262" t="s">
        <v>153</v>
      </c>
      <c r="AI1889" s="263"/>
      <c r="AJ1889" s="264" t="s">
        <v>154</v>
      </c>
      <c r="AK1889" s="265"/>
      <c r="AL1889" s="20"/>
      <c r="AM1889" s="271" t="s">
        <v>155</v>
      </c>
      <c r="AN1889" s="272"/>
      <c r="AO1889" s="273" t="s">
        <v>156</v>
      </c>
      <c r="AP1889" s="274"/>
      <c r="AR1889" s="262" t="s">
        <v>157</v>
      </c>
      <c r="AS1889" s="263"/>
      <c r="AT1889" s="264" t="s">
        <v>158</v>
      </c>
      <c r="AU1889" s="265"/>
      <c r="AV1889" s="41"/>
      <c r="AW1889" s="271" t="s">
        <v>159</v>
      </c>
      <c r="AX1889" s="272"/>
      <c r="AY1889" s="273" t="s">
        <v>160</v>
      </c>
      <c r="AZ1889" s="274"/>
      <c r="BA1889" s="20"/>
      <c r="BB1889" s="262" t="s">
        <v>161</v>
      </c>
      <c r="BC1889" s="263"/>
      <c r="BD1889" s="264" t="s">
        <v>162</v>
      </c>
      <c r="BE1889" s="265"/>
      <c r="BF1889" s="41"/>
      <c r="BG1889" s="271" t="s">
        <v>163</v>
      </c>
      <c r="BH1889" s="272"/>
      <c r="BI1889" s="273" t="s">
        <v>164</v>
      </c>
      <c r="BJ1889" s="274"/>
      <c r="BK1889" s="41"/>
      <c r="BL1889" s="262" t="s">
        <v>165</v>
      </c>
      <c r="BM1889" s="263"/>
      <c r="BN1889" s="264" t="s">
        <v>166</v>
      </c>
      <c r="BO1889" s="265"/>
      <c r="BP1889" s="41"/>
      <c r="BQ1889" s="271" t="s">
        <v>167</v>
      </c>
      <c r="BR1889" s="272"/>
      <c r="BS1889" s="273" t="s">
        <v>168</v>
      </c>
      <c r="BT1889" s="274"/>
      <c r="BU1889" s="20"/>
      <c r="BV1889" s="262" t="s">
        <v>169</v>
      </c>
      <c r="BW1889" s="263"/>
      <c r="BX1889" s="264" t="s">
        <v>170</v>
      </c>
      <c r="BY1889" s="265"/>
      <c r="CA1889" s="55" t="s">
        <v>35</v>
      </c>
      <c r="CC1889" s="116" t="s">
        <v>75</v>
      </c>
      <c r="CD1889" s="13"/>
      <c r="CE1889" s="33"/>
      <c r="CF1889" s="33"/>
      <c r="CG1889" s="33"/>
      <c r="CH1889" s="33"/>
    </row>
    <row r="1890" spans="2:86" ht="18.600000000000001" customHeight="1" thickTop="1" thickBot="1">
      <c r="D1890" s="1">
        <v>0</v>
      </c>
      <c r="E1890" s="9">
        <f t="shared" ref="E1890" si="18088">$E$9*$B1887</f>
        <v>6.3547200000000004</v>
      </c>
      <c r="F1890" s="2">
        <v>1</v>
      </c>
      <c r="G1890" s="8">
        <v>0</v>
      </c>
      <c r="I1890" s="1">
        <v>0</v>
      </c>
      <c r="J1890" s="9">
        <v>0</v>
      </c>
      <c r="K1890" s="2">
        <v>1</v>
      </c>
      <c r="L1890" s="8">
        <v>0</v>
      </c>
      <c r="N1890" s="1">
        <f t="shared" ref="N1890" si="18089">D1890*I1887+F1890*I1890-E1890*J1887-G1890*J1890</f>
        <v>0</v>
      </c>
      <c r="O1890" s="9">
        <f t="shared" ref="O1890" si="18090">(D1890*J1887+E1890*I1887+F1890*J1890+G1890*I1890)</f>
        <v>6.3547200000000004</v>
      </c>
      <c r="P1890" s="2">
        <f t="shared" ref="P1890" si="18091">D1890*K1887+F1890*K1890-E1890*L1887-G1890*L1890</f>
        <v>8.1236910768921824</v>
      </c>
      <c r="Q1890" s="8">
        <f t="shared" ref="Q1890" si="18092">(D1890*L1887+E1890*K1887+F1890*L1890+G1890*K1890)</f>
        <v>0</v>
      </c>
      <c r="S1890" s="1">
        <v>0</v>
      </c>
      <c r="T1890" s="9">
        <f t="shared" ref="T1890" si="18093">$T$9*$B1887</f>
        <v>8.1610200000000006</v>
      </c>
      <c r="U1890" s="2">
        <v>1</v>
      </c>
      <c r="V1890" s="8">
        <v>0</v>
      </c>
      <c r="X1890" s="1">
        <f t="shared" ref="X1890" si="18094">N1890*S1887+P1890*S1890-O1890*T1887-Q1890*T1890</f>
        <v>0</v>
      </c>
      <c r="Y1890" s="9">
        <f t="shared" ref="Y1890" si="18095">(N1890*T1887+O1890*S1887+P1890*T1890+Q1890*S1890)</f>
        <v>72.65232535233865</v>
      </c>
      <c r="Z1890" s="2">
        <f t="shared" ref="Z1890" si="18096">N1890*U1887+P1890*U1890-O1890*V1887-Q1890*V1890</f>
        <v>8.1236910768921824</v>
      </c>
      <c r="AA1890" s="8">
        <f t="shared" ref="AA1890" si="18097">(N1890*V1887+O1890*U1887+P1890*V1890+Q1890*U1890)</f>
        <v>0</v>
      </c>
      <c r="AB1890" s="20"/>
      <c r="AC1890" s="1">
        <v>0</v>
      </c>
      <c r="AD1890" s="9">
        <v>0</v>
      </c>
      <c r="AE1890" s="2">
        <v>1</v>
      </c>
      <c r="AF1890" s="8">
        <v>0</v>
      </c>
      <c r="AH1890" s="1">
        <f t="shared" ref="AH1890" si="18098">X1890*AC1887+Z1890*AC1890-Y1890*AD1887-AA1890*AD1890</f>
        <v>0</v>
      </c>
      <c r="AI1890" s="9">
        <f t="shared" ref="AI1890" si="18099">(X1890*AD1887+Y1890*AC1887+Z1890*AD1890+AA1890*AC1890)</f>
        <v>72.65232535233865</v>
      </c>
      <c r="AJ1890" s="2">
        <f t="shared" ref="AJ1890" si="18100">X1890*AE1887+Z1890*AE1890-Y1890*AF1887-AA1890*AF1890</f>
        <v>22.08557421269791</v>
      </c>
      <c r="AK1890" s="8">
        <f t="shared" ref="AK1890" si="18101">(X1890*AF1887+Y1890*AE1887+Z1890*AF1890+AA1890*AE1890)</f>
        <v>0</v>
      </c>
      <c r="AM1890" s="1">
        <v>0</v>
      </c>
      <c r="AN1890" s="9">
        <f t="shared" ref="AN1890" si="18102">$AN$9*$B1887</f>
        <v>6.9001200000000011</v>
      </c>
      <c r="AO1890" s="2">
        <v>1</v>
      </c>
      <c r="AP1890" s="8">
        <v>0</v>
      </c>
      <c r="AR1890" s="1">
        <f t="shared" ref="AR1890" si="18103">AH1890*AM1887+AJ1890*AM1890-AI1890*AN1887-AK1890*AN1890</f>
        <v>0</v>
      </c>
      <c r="AS1890" s="9">
        <f t="shared" ref="AS1890" si="18104">(AH1890*AN1887+AI1890*AM1887+AJ1890*AN1890+AK1890*AM1890)</f>
        <v>225.04543768885981</v>
      </c>
      <c r="AT1890" s="2">
        <f t="shared" ref="AT1890" si="18105">AH1890*AO1887+AJ1890*AO1890-AI1890*AP1887-AK1890*AP1890</f>
        <v>22.08557421269791</v>
      </c>
      <c r="AU1890" s="8">
        <f t="shared" ref="AU1890" si="18106">(AH1890*AP1887+AI1890*AO1887+AJ1890*AP1890+AK1890*AO1890)</f>
        <v>0</v>
      </c>
      <c r="AV1890" s="20"/>
      <c r="AW1890" s="1">
        <v>0</v>
      </c>
      <c r="AX1890" s="9">
        <v>0</v>
      </c>
      <c r="AY1890" s="2">
        <v>1</v>
      </c>
      <c r="AZ1890" s="8">
        <v>0</v>
      </c>
      <c r="BB1890" s="1">
        <f t="shared" ref="BB1890" si="18107">AR1890*AW1887+AT1890*AW1890-AS1890*AX1887-AU1890*AX1890</f>
        <v>0</v>
      </c>
      <c r="BC1890" s="9">
        <f t="shared" ref="BC1890" si="18108">(AR1890*AX1887+AS1890*AW1887+AT1890*AX1890+AU1890*AW1890)</f>
        <v>225.04543768885981</v>
      </c>
      <c r="BD1890" s="2">
        <f t="shared" ref="BD1890" si="18109">AR1890*AY1887+AT1890*AY1890-AS1890*AZ1887-AU1890*AZ1890</f>
        <v>84.350013653075393</v>
      </c>
      <c r="BE1890" s="8">
        <f t="shared" ref="BE1890" si="18110">(AR1890*AZ1887+AS1890*AY1887+AT1890*AZ1890+AU1890*AY1890)</f>
        <v>0</v>
      </c>
      <c r="BG1890" s="1">
        <v>0</v>
      </c>
      <c r="BH1890" s="9">
        <f t="shared" ref="BH1890" si="18111">$BH$9*$B1887</f>
        <v>4.5144000000000002</v>
      </c>
      <c r="BI1890" s="2">
        <v>1</v>
      </c>
      <c r="BJ1890" s="8">
        <v>0</v>
      </c>
      <c r="BK1890" s="20"/>
      <c r="BL1890" s="1">
        <f t="shared" ref="BL1890" si="18112">BB1890*BG1887+BD1890*BG1890-BC1890*BH1887-BE1890*BH1890</f>
        <v>0</v>
      </c>
      <c r="BM1890" s="9">
        <f t="shared" ref="BM1890" si="18113">(BB1890*BH1887+BC1890*BG1887+BD1890*BH1890+BE1890*BG1890)</f>
        <v>605.83513932430333</v>
      </c>
      <c r="BN1890" s="2">
        <f t="shared" ref="BN1890" si="18114">BB1890*BI1887+BD1890*BI1890-BC1890*BJ1887-BE1890*BJ1890</f>
        <v>84.350013653075393</v>
      </c>
      <c r="BO1890" s="8">
        <f t="shared" ref="BO1890" si="18115">(BB1890*BJ1887+BC1890*BI1887+BD1890*BJ1890+BE1890*BI1890)</f>
        <v>0</v>
      </c>
      <c r="BP1890" s="20"/>
      <c r="BQ1890" s="18">
        <f t="shared" ref="BQ1890:BQ1953" si="18116">1/$BR$9</f>
        <v>1</v>
      </c>
      <c r="BR1890" s="25">
        <v>0</v>
      </c>
      <c r="BS1890" s="19">
        <v>1</v>
      </c>
      <c r="BT1890" s="24">
        <v>0</v>
      </c>
      <c r="BV1890" s="1">
        <f t="shared" ref="BV1890" si="18117">BL1890*BQ1887+BN1890*BQ1890-BM1890*BR1887-BO1890*BR1890</f>
        <v>84.350013653075393</v>
      </c>
      <c r="BW1890" s="9">
        <f t="shared" ref="BW1890" si="18118">(BL1890*BR1887+BM1890*BQ1887+BN1890*BR1890+BO1890*BQ1890)</f>
        <v>605.83513932430333</v>
      </c>
      <c r="BX1890" s="2">
        <f t="shared" ref="BX1890" si="18119">BL1890*BS1887+BN1890*BS1890-BM1890*BT1887-BO1890*BT1890</f>
        <v>84.350013653075393</v>
      </c>
      <c r="BY1890" s="8">
        <f t="shared" ref="BY1890" si="18120">(BL1890*BT1887+BM1890*BS1887+BN1890*BT1890+BO1890*BS1890)</f>
        <v>0</v>
      </c>
      <c r="CA1890" s="56">
        <f t="shared" ref="CA1890" si="18121">(180/PI())*ATAN(-1*(BW1887+BW1890)/(BV1887+BV1890))</f>
        <v>-74.147316745272647</v>
      </c>
      <c r="CC1890" s="117">
        <f t="shared" ref="CC1890" si="18122">20*LOG(((1-(10^(CA1887/20)^2)*(1-((1-CC1887)/(1+CC1887))^2))^0.5))</f>
        <v>-1.9544765977574464E-5</v>
      </c>
      <c r="CD1890" s="13"/>
      <c r="CE1890" s="33"/>
      <c r="CF1890" s="33"/>
      <c r="CG1890" s="33"/>
      <c r="CH1890" s="33"/>
    </row>
    <row r="1891" spans="2:86" ht="18.600000000000001" customHeight="1"/>
    <row r="1892" spans="2:86" ht="18.600000000000001" customHeight="1" thickBot="1">
      <c r="E1892" s="6" t="s">
        <v>3</v>
      </c>
      <c r="J1892" s="6" t="s">
        <v>5</v>
      </c>
      <c r="O1892" s="6" t="s">
        <v>10</v>
      </c>
      <c r="T1892" s="6" t="s">
        <v>6</v>
      </c>
      <c r="Y1892" s="6" t="s">
        <v>11</v>
      </c>
      <c r="AD1892" s="6" t="s">
        <v>12</v>
      </c>
      <c r="AI1892" s="6" t="s">
        <v>13</v>
      </c>
      <c r="AN1892" s="6" t="s">
        <v>14</v>
      </c>
      <c r="AS1892" s="6" t="s">
        <v>15</v>
      </c>
      <c r="AX1892" s="6" t="s">
        <v>19</v>
      </c>
      <c r="BC1892" s="6" t="s">
        <v>17</v>
      </c>
      <c r="BH1892" s="6" t="s">
        <v>20</v>
      </c>
      <c r="BM1892" s="6" t="s">
        <v>18</v>
      </c>
      <c r="BQ1892" s="26" t="s">
        <v>16</v>
      </c>
      <c r="BR1892" s="26"/>
      <c r="BS1892" s="21"/>
      <c r="BT1892" s="21"/>
      <c r="BU1892" s="21"/>
      <c r="BV1892" s="21"/>
      <c r="BW1892" s="26" t="s">
        <v>21</v>
      </c>
      <c r="BX1892" s="21"/>
      <c r="BY1892" s="21"/>
    </row>
    <row r="1893" spans="2:86" ht="18.600000000000001" customHeight="1" thickBot="1">
      <c r="B1893" s="11"/>
      <c r="D1893" s="266" t="s">
        <v>113</v>
      </c>
      <c r="E1893" s="267"/>
      <c r="F1893" s="268" t="s">
        <v>114</v>
      </c>
      <c r="G1893" s="269"/>
      <c r="H1893" s="237"/>
      <c r="I1893" s="262" t="s">
        <v>0</v>
      </c>
      <c r="J1893" s="263"/>
      <c r="K1893" s="264" t="s">
        <v>1</v>
      </c>
      <c r="L1893" s="265"/>
      <c r="M1893" s="21"/>
      <c r="N1893" s="262" t="s">
        <v>115</v>
      </c>
      <c r="O1893" s="263"/>
      <c r="P1893" s="264" t="s">
        <v>116</v>
      </c>
      <c r="Q1893" s="265"/>
      <c r="R1893" s="21"/>
      <c r="S1893" s="266" t="s">
        <v>117</v>
      </c>
      <c r="T1893" s="267"/>
      <c r="U1893" s="268" t="s">
        <v>118</v>
      </c>
      <c r="V1893" s="269"/>
      <c r="W1893" s="20"/>
      <c r="X1893" s="262" t="s">
        <v>119</v>
      </c>
      <c r="Y1893" s="263"/>
      <c r="Z1893" s="264" t="s">
        <v>120</v>
      </c>
      <c r="AA1893" s="265"/>
      <c r="AB1893" s="20"/>
      <c r="AC1893" s="262" t="s">
        <v>121</v>
      </c>
      <c r="AD1893" s="263"/>
      <c r="AE1893" s="264" t="s">
        <v>7</v>
      </c>
      <c r="AF1893" s="265"/>
      <c r="AG1893" s="20"/>
      <c r="AH1893" s="262" t="s">
        <v>122</v>
      </c>
      <c r="AI1893" s="263"/>
      <c r="AJ1893" s="264" t="s">
        <v>123</v>
      </c>
      <c r="AK1893" s="265"/>
      <c r="AL1893" s="20"/>
      <c r="AM1893" s="266" t="s">
        <v>124</v>
      </c>
      <c r="AN1893" s="267"/>
      <c r="AO1893" s="268" t="s">
        <v>125</v>
      </c>
      <c r="AP1893" s="269"/>
      <c r="AQ1893" s="21"/>
      <c r="AR1893" s="262" t="s">
        <v>126</v>
      </c>
      <c r="AS1893" s="263"/>
      <c r="AT1893" s="264" t="s">
        <v>2</v>
      </c>
      <c r="AU1893" s="265"/>
      <c r="AV1893" s="41"/>
      <c r="AW1893" s="262" t="s">
        <v>127</v>
      </c>
      <c r="AX1893" s="263"/>
      <c r="AY1893" s="264" t="s">
        <v>128</v>
      </c>
      <c r="AZ1893" s="265"/>
      <c r="BA1893" s="20"/>
      <c r="BB1893" s="262" t="s">
        <v>129</v>
      </c>
      <c r="BC1893" s="263"/>
      <c r="BD1893" s="264" t="s">
        <v>130</v>
      </c>
      <c r="BE1893" s="265"/>
      <c r="BF1893" s="41"/>
      <c r="BG1893" s="266" t="s">
        <v>131</v>
      </c>
      <c r="BH1893" s="267"/>
      <c r="BI1893" s="268" t="s">
        <v>132</v>
      </c>
      <c r="BJ1893" s="269"/>
      <c r="BK1893" s="41"/>
      <c r="BL1893" s="262" t="s">
        <v>133</v>
      </c>
      <c r="BM1893" s="263"/>
      <c r="BN1893" s="264" t="s">
        <v>134</v>
      </c>
      <c r="BO1893" s="265"/>
      <c r="BP1893" s="41"/>
      <c r="BQ1893" s="262" t="s">
        <v>135</v>
      </c>
      <c r="BR1893" s="263"/>
      <c r="BS1893" s="264" t="s">
        <v>136</v>
      </c>
      <c r="BT1893" s="265"/>
      <c r="BU1893" s="20"/>
      <c r="BV1893" s="262" t="s">
        <v>137</v>
      </c>
      <c r="BW1893" s="263"/>
      <c r="BX1893" s="264" t="s">
        <v>138</v>
      </c>
      <c r="BY1893" s="265"/>
      <c r="CA1893" s="27" t="s">
        <v>8</v>
      </c>
      <c r="CC1893" s="113" t="s">
        <v>74</v>
      </c>
      <c r="CD1893" s="13"/>
      <c r="CE1893" s="33"/>
      <c r="CF1893" s="33"/>
      <c r="CG1893" s="33"/>
      <c r="CH1893" s="33"/>
    </row>
    <row r="1894" spans="2:86" ht="18.600000000000001" customHeight="1" thickTop="1" thickBot="1">
      <c r="B1894" s="37">
        <v>5.42</v>
      </c>
      <c r="D1894" s="1">
        <v>1</v>
      </c>
      <c r="E1894" s="7">
        <v>0</v>
      </c>
      <c r="F1894" s="2">
        <v>0</v>
      </c>
      <c r="G1894" s="8">
        <v>0</v>
      </c>
      <c r="I1894" s="1">
        <v>1</v>
      </c>
      <c r="J1894" s="9">
        <v>0</v>
      </c>
      <c r="K1894" s="2">
        <v>0</v>
      </c>
      <c r="L1894" s="8">
        <f t="shared" ref="L1894:L1957" si="18123">IF(0=(1-$J$9*$K$9*$B1894^2),10^18,$B1894*$K$9/(1-$J$9*$K$9*$B1894^2))</f>
        <v>-1.1154435176961734</v>
      </c>
      <c r="N1894" s="1">
        <f t="shared" ref="N1894" si="18124">D1894*I1894+F1894*I1897-E1894*J1894-G1894*J1897</f>
        <v>1</v>
      </c>
      <c r="O1894" s="9">
        <f t="shared" ref="O1894" si="18125">(D1894*J1894+E1894*I1894+F1894*J1897+G1894*I1897)</f>
        <v>0</v>
      </c>
      <c r="P1894" s="2">
        <f t="shared" ref="P1894" si="18126">D1894*K1894+F1894*K1897-E1894*L1894-G1894*L1897</f>
        <v>0</v>
      </c>
      <c r="Q1894" s="8">
        <f t="shared" ref="Q1894" si="18127">(D1894*L1894+E1894*K1894+F1894*L1897+G1894*K1897)</f>
        <v>-1.1154435176961734</v>
      </c>
      <c r="S1894" s="1">
        <v>1</v>
      </c>
      <c r="T1894" s="7">
        <v>0</v>
      </c>
      <c r="U1894" s="2">
        <v>0</v>
      </c>
      <c r="V1894" s="8">
        <v>0</v>
      </c>
      <c r="X1894" s="1">
        <f t="shared" ref="X1894" si="18128">N1894*S1894+P1894*S1897-O1894*T1894-Q1894*T1897</f>
        <v>10.13687225255471</v>
      </c>
      <c r="Y1894" s="9">
        <f t="shared" ref="Y1894" si="18129">(N1894*T1894+O1894*S1894+P1894*T1897+Q1894*S1897)</f>
        <v>0</v>
      </c>
      <c r="Z1894" s="2">
        <f t="shared" ref="Z1894" si="18130">N1894*U1894+P1894*U1897-O1894*V1894-Q1894*V1897</f>
        <v>0</v>
      </c>
      <c r="AA1894" s="8">
        <f t="shared" ref="AA1894" si="18131">(N1894*V1894+O1894*U1894+P1894*V1897+Q1894*U1897)</f>
        <v>-1.1154435176961734</v>
      </c>
      <c r="AB1894" s="20"/>
      <c r="AC1894" s="1">
        <v>1</v>
      </c>
      <c r="AD1894" s="9">
        <v>0</v>
      </c>
      <c r="AE1894" s="2">
        <v>0</v>
      </c>
      <c r="AF1894" s="8">
        <f t="shared" ref="AF1894:AF1957" si="18132">IF(0=(1-$AE$9*$AD$9*$B1894^2),10^18,$B1894*$AE$9/(1-$AE$9*$AD$9*$B1894^2))</f>
        <v>-0.19139550144027462</v>
      </c>
      <c r="AH1894" s="1">
        <f t="shared" ref="AH1894" si="18133">X1894*AC1894+Z1894*AC1897-Y1894*AD1894-AA1894*AD1897</f>
        <v>10.13687225255471</v>
      </c>
      <c r="AI1894" s="9">
        <f t="shared" ref="AI1894" si="18134">(X1894*AD1894+Y1894*AC1894+Z1894*AD1897+AA1894*AC1897)</f>
        <v>0</v>
      </c>
      <c r="AJ1894" s="2">
        <f t="shared" ref="AJ1894" si="18135">X1894*AE1894+Z1894*AE1897-Y1894*AF1894-AA1894*AF1897</f>
        <v>0</v>
      </c>
      <c r="AK1894" s="8">
        <f t="shared" ref="AK1894" si="18136">(X1894*AF1894+Y1894*AE1894+Z1894*AF1897+AA1894*AE1897)</f>
        <v>-3.0555952655098881</v>
      </c>
      <c r="AM1894" s="1">
        <v>1</v>
      </c>
      <c r="AN1894" s="7">
        <v>0</v>
      </c>
      <c r="AO1894" s="2">
        <v>0</v>
      </c>
      <c r="AP1894" s="8">
        <v>0</v>
      </c>
      <c r="AR1894" s="1">
        <f t="shared" ref="AR1894" si="18137">AH1894*AM1894+AJ1894*AM1897-AI1894*AN1894-AK1894*AN1897</f>
        <v>31.298935048610172</v>
      </c>
      <c r="AS1894" s="9">
        <f t="shared" ref="AS1894" si="18138">(AH1894*AN1894+AI1894*AM1894+AJ1894*AN1897+AK1894*AM1897)</f>
        <v>0</v>
      </c>
      <c r="AT1894" s="2">
        <f t="shared" ref="AT1894" si="18139">AH1894*AO1894+AJ1894*AO1897-AI1894*AP1894-AK1894*AP1897</f>
        <v>0</v>
      </c>
      <c r="AU1894" s="8">
        <f t="shared" ref="AU1894" si="18140">(AH1894*AP1894+AI1894*AO1894+AJ1894*AP1897+AK1894*AO1897)</f>
        <v>-3.0555952655098881</v>
      </c>
      <c r="AV1894" s="20"/>
      <c r="AW1894" s="1">
        <v>1</v>
      </c>
      <c r="AX1894" s="9">
        <v>0</v>
      </c>
      <c r="AY1894" s="2">
        <v>0</v>
      </c>
      <c r="AZ1894" s="8">
        <f t="shared" ref="AZ1894:AZ1957" si="18141">IF(0=(1-$AX$9*$AY$9*$B1894^2),10^18,$B1894*$AY$9/(1-$AX$9*$AY$9*$B1894^2))</f>
        <v>-0.27552431510599928</v>
      </c>
      <c r="BB1894" s="1">
        <f t="shared" ref="BB1894" si="18142">AR1894*AW1894+AT1894*AW1897-AS1894*AX1894-AU1894*AX1897</f>
        <v>31.298935048610172</v>
      </c>
      <c r="BC1894" s="9">
        <f t="shared" ref="BC1894" si="18143">(AR1894*AX1894+AS1894*AW1894+AT1894*AX1897+AU1894*AW1897)</f>
        <v>0</v>
      </c>
      <c r="BD1894" s="2">
        <f t="shared" ref="BD1894" si="18144">AR1894*AY1894+AT1894*AY1897-AS1894*AZ1894-AU1894*AZ1897</f>
        <v>0</v>
      </c>
      <c r="BE1894" s="8">
        <f t="shared" ref="BE1894" si="18145">(AR1894*AZ1894+AS1894*AY1894+AT1894*AZ1897+AU1894*AY1897)</f>
        <v>-11.679212908325363</v>
      </c>
      <c r="BG1894" s="1">
        <v>1</v>
      </c>
      <c r="BH1894" s="7">
        <v>0</v>
      </c>
      <c r="BI1894" s="2">
        <v>0</v>
      </c>
      <c r="BJ1894" s="8">
        <v>0</v>
      </c>
      <c r="BK1894" s="20"/>
      <c r="BL1894" s="1">
        <f t="shared" ref="BL1894" si="18146">BB1894*BG1894+BD1894*BG1897-BC1894*BH1894-BE1894*BH1897</f>
        <v>84.218850241781382</v>
      </c>
      <c r="BM1894" s="9">
        <f t="shared" ref="BM1894" si="18147">(BB1894*BH1894+BC1894*BG1894+BD1894*BH1897+BE1894*BG1897)</f>
        <v>0</v>
      </c>
      <c r="BN1894" s="2">
        <f t="shared" ref="BN1894" si="18148">BB1894*BI1894+BD1894*BI1897-BC1894*BJ1894-BE1894*BJ1897</f>
        <v>0</v>
      </c>
      <c r="BO1894" s="8">
        <f t="shared" ref="BO1894" si="18149">(BB1894*BJ1894+BC1894*BI1894+BD1894*BJ1897+BE1894*BI1897)</f>
        <v>-11.679212908325363</v>
      </c>
      <c r="BP1894" s="20"/>
      <c r="BQ1894" s="16">
        <v>1</v>
      </c>
      <c r="BR1894" s="23">
        <v>0</v>
      </c>
      <c r="BS1894" s="14">
        <v>0</v>
      </c>
      <c r="BT1894" s="22">
        <v>0</v>
      </c>
      <c r="BV1894" s="1">
        <f t="shared" ref="BV1894" si="18150">BL1894*BQ1894+BN1894*BQ1897-BM1894*BR1894-BO1894*BR1897</f>
        <v>84.218850241781382</v>
      </c>
      <c r="BW1894" s="9">
        <f t="shared" ref="BW1894" si="18151">(BL1894*BR1894+BM1894*BQ1894+BN1894*BR1897+BO1894*BQ1897)</f>
        <v>-11.679212908325363</v>
      </c>
      <c r="BX1894" s="2">
        <f t="shared" ref="BX1894" si="18152">BL1894*BS1894+BN1894*BS1897-BM1894*BT1894-BO1894*BT1897</f>
        <v>0</v>
      </c>
      <c r="BY1894" s="8">
        <f t="shared" ref="BY1894" si="18153">(BL1894*BT1894+BM1894*BS1894+BN1894*BT1897+BO1894*BS1897)</f>
        <v>-11.679212908325363</v>
      </c>
      <c r="CA1894" s="28">
        <f t="shared" ref="CA1894" si="18154">20*LOG(((1+$BR$9)/$BR$9)/((BV1894+BV1897)^2+(BW1894+BW1897)^2)^0.5)</f>
        <v>-49.811658867111092</v>
      </c>
      <c r="CC1894" s="114">
        <f t="shared" ref="CC1894" si="18155">((BV1894^2+BW1894^2)^0.5)/((BV1897^2+BW1897^2)^0.5)</f>
        <v>0.13869842270148966</v>
      </c>
      <c r="CD1894" s="13"/>
      <c r="CE1894" s="33"/>
      <c r="CF1894" s="33"/>
      <c r="CG1894" s="33"/>
      <c r="CH1894" s="33"/>
    </row>
    <row r="1895" spans="2:86" ht="18.600000000000001" customHeight="1" thickBot="1">
      <c r="D1895" s="3"/>
      <c r="G1895" s="4"/>
      <c r="I1895" s="3"/>
      <c r="L1895" s="4"/>
      <c r="N1895" s="3"/>
      <c r="Q1895" s="4"/>
      <c r="S1895" s="3"/>
      <c r="V1895" s="4"/>
      <c r="X1895" s="3"/>
      <c r="AA1895" s="4"/>
      <c r="AC1895" s="3"/>
      <c r="AF1895" s="4"/>
      <c r="AH1895" s="3"/>
      <c r="AK1895" s="4"/>
      <c r="AM1895" s="3"/>
      <c r="AP1895" s="4"/>
      <c r="AR1895" s="3"/>
      <c r="AU1895" s="4"/>
      <c r="AW1895" s="3"/>
      <c r="AZ1895" s="4"/>
      <c r="BB1895" s="3"/>
      <c r="BE1895" s="4"/>
      <c r="BG1895" s="3"/>
      <c r="BJ1895" s="4"/>
      <c r="BL1895" s="3"/>
      <c r="BO1895" s="4"/>
      <c r="BQ1895" s="16"/>
      <c r="BR1895" s="14"/>
      <c r="BS1895" s="14"/>
      <c r="BT1895" s="17"/>
      <c r="BV1895" s="3"/>
      <c r="BY1895" s="4"/>
      <c r="CC1895" s="115"/>
      <c r="CD1895" s="13"/>
      <c r="CE1895" s="33"/>
      <c r="CF1895" s="33"/>
      <c r="CG1895" s="33"/>
      <c r="CH1895" s="33"/>
    </row>
    <row r="1896" spans="2:86" ht="18.600000000000001" customHeight="1" thickBot="1">
      <c r="D1896" s="271" t="s">
        <v>141</v>
      </c>
      <c r="E1896" s="272"/>
      <c r="F1896" s="273" t="s">
        <v>142</v>
      </c>
      <c r="G1896" s="274"/>
      <c r="H1896" s="237"/>
      <c r="I1896" s="271" t="s">
        <v>143</v>
      </c>
      <c r="J1896" s="272"/>
      <c r="K1896" s="273" t="s">
        <v>144</v>
      </c>
      <c r="L1896" s="274"/>
      <c r="N1896" s="262" t="s">
        <v>145</v>
      </c>
      <c r="O1896" s="263"/>
      <c r="P1896" s="264" t="s">
        <v>146</v>
      </c>
      <c r="Q1896" s="265"/>
      <c r="S1896" s="271" t="s">
        <v>147</v>
      </c>
      <c r="T1896" s="272"/>
      <c r="U1896" s="273" t="s">
        <v>148</v>
      </c>
      <c r="V1896" s="274"/>
      <c r="W1896" s="20"/>
      <c r="X1896" s="262" t="s">
        <v>149</v>
      </c>
      <c r="Y1896" s="263"/>
      <c r="Z1896" s="264" t="s">
        <v>150</v>
      </c>
      <c r="AA1896" s="265"/>
      <c r="AB1896" s="20"/>
      <c r="AC1896" s="271" t="s">
        <v>151</v>
      </c>
      <c r="AD1896" s="272"/>
      <c r="AE1896" s="273" t="s">
        <v>152</v>
      </c>
      <c r="AF1896" s="274"/>
      <c r="AG1896" s="20"/>
      <c r="AH1896" s="262" t="s">
        <v>153</v>
      </c>
      <c r="AI1896" s="263"/>
      <c r="AJ1896" s="264" t="s">
        <v>154</v>
      </c>
      <c r="AK1896" s="265"/>
      <c r="AL1896" s="20"/>
      <c r="AM1896" s="271" t="s">
        <v>155</v>
      </c>
      <c r="AN1896" s="272"/>
      <c r="AO1896" s="273" t="s">
        <v>156</v>
      </c>
      <c r="AP1896" s="274"/>
      <c r="AR1896" s="262" t="s">
        <v>157</v>
      </c>
      <c r="AS1896" s="263"/>
      <c r="AT1896" s="264" t="s">
        <v>158</v>
      </c>
      <c r="AU1896" s="265"/>
      <c r="AV1896" s="41"/>
      <c r="AW1896" s="271" t="s">
        <v>159</v>
      </c>
      <c r="AX1896" s="272"/>
      <c r="AY1896" s="273" t="s">
        <v>160</v>
      </c>
      <c r="AZ1896" s="274"/>
      <c r="BA1896" s="20"/>
      <c r="BB1896" s="262" t="s">
        <v>161</v>
      </c>
      <c r="BC1896" s="263"/>
      <c r="BD1896" s="264" t="s">
        <v>162</v>
      </c>
      <c r="BE1896" s="265"/>
      <c r="BF1896" s="41"/>
      <c r="BG1896" s="271" t="s">
        <v>163</v>
      </c>
      <c r="BH1896" s="272"/>
      <c r="BI1896" s="273" t="s">
        <v>164</v>
      </c>
      <c r="BJ1896" s="274"/>
      <c r="BK1896" s="41"/>
      <c r="BL1896" s="262" t="s">
        <v>165</v>
      </c>
      <c r="BM1896" s="263"/>
      <c r="BN1896" s="264" t="s">
        <v>166</v>
      </c>
      <c r="BO1896" s="265"/>
      <c r="BP1896" s="41"/>
      <c r="BQ1896" s="271" t="s">
        <v>167</v>
      </c>
      <c r="BR1896" s="272"/>
      <c r="BS1896" s="273" t="s">
        <v>168</v>
      </c>
      <c r="BT1896" s="274"/>
      <c r="BU1896" s="20"/>
      <c r="BV1896" s="262" t="s">
        <v>169</v>
      </c>
      <c r="BW1896" s="263"/>
      <c r="BX1896" s="264" t="s">
        <v>170</v>
      </c>
      <c r="BY1896" s="265"/>
      <c r="CA1896" s="55" t="s">
        <v>35</v>
      </c>
      <c r="CC1896" s="116" t="s">
        <v>75</v>
      </c>
      <c r="CD1896" s="13"/>
      <c r="CE1896" s="33"/>
      <c r="CF1896" s="33"/>
      <c r="CG1896" s="33"/>
      <c r="CH1896" s="33"/>
    </row>
    <row r="1897" spans="2:86" ht="18.600000000000001" customHeight="1" thickTop="1" thickBot="1">
      <c r="D1897" s="1">
        <v>0</v>
      </c>
      <c r="E1897" s="9">
        <f t="shared" ref="E1897" si="18156">$E$9*$B1894</f>
        <v>6.3782560000000004</v>
      </c>
      <c r="F1897" s="2">
        <v>1</v>
      </c>
      <c r="G1897" s="8">
        <v>0</v>
      </c>
      <c r="I1897" s="1">
        <v>0</v>
      </c>
      <c r="J1897" s="9">
        <v>0</v>
      </c>
      <c r="K1897" s="2">
        <v>1</v>
      </c>
      <c r="L1897" s="8">
        <v>0</v>
      </c>
      <c r="N1897" s="1">
        <f t="shared" ref="N1897" si="18157">D1897*I1894+F1897*I1897-E1897*J1894-G1897*J1897</f>
        <v>0</v>
      </c>
      <c r="O1897" s="9">
        <f t="shared" ref="O1897" si="18158">(D1897*J1894+E1897*I1894+F1897*J1897+G1897*I1897)</f>
        <v>6.3782560000000004</v>
      </c>
      <c r="P1897" s="2">
        <f t="shared" ref="P1897" si="18159">D1897*K1894+F1897*K1897-E1897*L1894-G1897*L1897</f>
        <v>8.1145843094067249</v>
      </c>
      <c r="Q1897" s="8">
        <f t="shared" ref="Q1897" si="18160">(D1897*L1894+E1897*K1894+F1897*L1897+G1897*K1897)</f>
        <v>0</v>
      </c>
      <c r="S1897" s="1">
        <v>0</v>
      </c>
      <c r="T1897" s="9">
        <f t="shared" ref="T1897" si="18161">$T$9*$B1894</f>
        <v>8.1912459999999996</v>
      </c>
      <c r="U1897" s="2">
        <v>1</v>
      </c>
      <c r="V1897" s="8">
        <v>0</v>
      </c>
      <c r="X1897" s="1">
        <f t="shared" ref="X1897" si="18162">N1897*S1894+P1897*S1897-O1897*T1894-Q1897*T1897</f>
        <v>0</v>
      </c>
      <c r="Y1897" s="9">
        <f t="shared" ref="Y1897" si="18163">(N1897*T1894+O1897*S1894+P1897*T1897+Q1897*S1897)</f>
        <v>72.846812266090609</v>
      </c>
      <c r="Z1897" s="2">
        <f t="shared" ref="Z1897" si="18164">N1897*U1894+P1897*U1897-O1897*V1894-Q1897*V1897</f>
        <v>8.1145843094067249</v>
      </c>
      <c r="AA1897" s="8">
        <f t="shared" ref="AA1897" si="18165">(N1897*V1894+O1897*U1894+P1897*V1897+Q1897*U1897)</f>
        <v>0</v>
      </c>
      <c r="AB1897" s="20"/>
      <c r="AC1897" s="1">
        <v>0</v>
      </c>
      <c r="AD1897" s="9">
        <v>0</v>
      </c>
      <c r="AE1897" s="2">
        <v>1</v>
      </c>
      <c r="AF1897" s="8">
        <v>0</v>
      </c>
      <c r="AH1897" s="1">
        <f t="shared" ref="AH1897" si="18166">X1897*AC1894+Z1897*AC1897-Y1897*AD1894-AA1897*AD1897</f>
        <v>0</v>
      </c>
      <c r="AI1897" s="9">
        <f t="shared" ref="AI1897" si="18167">(X1897*AD1894+Y1897*AC1894+Z1897*AD1897+AA1897*AC1897)</f>
        <v>72.846812266090609</v>
      </c>
      <c r="AJ1897" s="2">
        <f t="shared" ref="AJ1897" si="18168">X1897*AE1894+Z1897*AE1897-Y1897*AF1894-AA1897*AF1897</f>
        <v>22.057136471400685</v>
      </c>
      <c r="AK1897" s="8">
        <f t="shared" ref="AK1897" si="18169">(X1897*AF1894+Y1897*AE1894+Z1897*AF1897+AA1897*AE1897)</f>
        <v>0</v>
      </c>
      <c r="AM1897" s="1">
        <v>0</v>
      </c>
      <c r="AN1897" s="9">
        <f t="shared" ref="AN1897" si="18170">$AN$9*$B1894</f>
        <v>6.9256760000000002</v>
      </c>
      <c r="AO1897" s="2">
        <v>1</v>
      </c>
      <c r="AP1897" s="8">
        <v>0</v>
      </c>
      <c r="AR1897" s="1">
        <f t="shared" ref="AR1897" si="18171">AH1897*AM1894+AJ1897*AM1897-AI1897*AN1894-AK1897*AN1897</f>
        <v>0</v>
      </c>
      <c r="AS1897" s="9">
        <f t="shared" ref="AS1897" si="18172">(AH1897*AN1894+AI1897*AM1894+AJ1897*AN1897+AK1897*AM1897)</f>
        <v>225.60739295479502</v>
      </c>
      <c r="AT1897" s="2">
        <f t="shared" ref="AT1897" si="18173">AH1897*AO1894+AJ1897*AO1897-AI1897*AP1894-AK1897*AP1897</f>
        <v>22.057136471400685</v>
      </c>
      <c r="AU1897" s="8">
        <f t="shared" ref="AU1897" si="18174">(AH1897*AP1894+AI1897*AO1894+AJ1897*AP1897+AK1897*AO1897)</f>
        <v>0</v>
      </c>
      <c r="AV1897" s="20"/>
      <c r="AW1897" s="1">
        <v>0</v>
      </c>
      <c r="AX1897" s="9">
        <v>0</v>
      </c>
      <c r="AY1897" s="2">
        <v>1</v>
      </c>
      <c r="AZ1897" s="8">
        <v>0</v>
      </c>
      <c r="BB1897" s="1">
        <f t="shared" ref="BB1897" si="18175">AR1897*AW1894+AT1897*AW1897-AS1897*AX1894-AU1897*AX1897</f>
        <v>0</v>
      </c>
      <c r="BC1897" s="9">
        <f t="shared" ref="BC1897" si="18176">(AR1897*AX1894+AS1897*AW1894+AT1897*AX1897+AU1897*AW1897)</f>
        <v>225.60739295479502</v>
      </c>
      <c r="BD1897" s="2">
        <f t="shared" ref="BD1897" si="18177">AR1897*AY1894+AT1897*AY1897-AS1897*AZ1894-AU1897*AZ1897</f>
        <v>84.217458898120626</v>
      </c>
      <c r="BE1897" s="8">
        <f t="shared" ref="BE1897" si="18178">(AR1897*AZ1894+AS1897*AY1894+AT1897*AZ1897+AU1897*AY1897)</f>
        <v>0</v>
      </c>
      <c r="BG1897" s="1">
        <v>0</v>
      </c>
      <c r="BH1897" s="9">
        <f t="shared" ref="BH1897" si="18179">$BH$9*$B1894</f>
        <v>4.5311199999999996</v>
      </c>
      <c r="BI1897" s="2">
        <v>1</v>
      </c>
      <c r="BJ1897" s="8">
        <v>0</v>
      </c>
      <c r="BK1897" s="20"/>
      <c r="BL1897" s="1">
        <f t="shared" ref="BL1897" si="18180">BB1897*BG1894+BD1897*BG1897-BC1897*BH1894-BE1897*BH1897</f>
        <v>0</v>
      </c>
      <c r="BM1897" s="9">
        <f t="shared" ref="BM1897" si="18181">(BB1897*BH1894+BC1897*BG1894+BD1897*BH1897+BE1897*BG1897)</f>
        <v>607.20680531724736</v>
      </c>
      <c r="BN1897" s="2">
        <f t="shared" ref="BN1897" si="18182">BB1897*BI1894+BD1897*BI1897-BC1897*BJ1894-BE1897*BJ1897</f>
        <v>84.217458898120626</v>
      </c>
      <c r="BO1897" s="8">
        <f t="shared" ref="BO1897" si="18183">(BB1897*BJ1894+BC1897*BI1894+BD1897*BJ1897+BE1897*BI1897)</f>
        <v>0</v>
      </c>
      <c r="BP1897" s="20"/>
      <c r="BQ1897" s="18">
        <f t="shared" ref="BQ1897:BQ1960" si="18184">1/$BR$9</f>
        <v>1</v>
      </c>
      <c r="BR1897" s="25">
        <v>0</v>
      </c>
      <c r="BS1897" s="19">
        <v>1</v>
      </c>
      <c r="BT1897" s="24">
        <v>0</v>
      </c>
      <c r="BV1897" s="1">
        <f t="shared" ref="BV1897" si="18185">BL1897*BQ1894+BN1897*BQ1897-BM1897*BR1894-BO1897*BR1897</f>
        <v>84.217458898120626</v>
      </c>
      <c r="BW1897" s="9">
        <f t="shared" ref="BW1897" si="18186">(BL1897*BR1894+BM1897*BQ1894+BN1897*BR1897+BO1897*BQ1897)</f>
        <v>607.20680531724736</v>
      </c>
      <c r="BX1897" s="2">
        <f t="shared" ref="BX1897" si="18187">BL1897*BS1894+BN1897*BS1897-BM1897*BT1894-BO1897*BT1897</f>
        <v>84.217458898120626</v>
      </c>
      <c r="BY1897" s="8">
        <f t="shared" ref="BY1897" si="18188">(BL1897*BT1894+BM1897*BS1894+BN1897*BT1897+BO1897*BS1897)</f>
        <v>0</v>
      </c>
      <c r="CA1897" s="56">
        <f t="shared" ref="CA1897" si="18189">(180/PI())*ATAN(-1*(BW1894+BW1897)/(BV1894+BV1897))</f>
        <v>-74.207216723907848</v>
      </c>
      <c r="CC1897" s="117">
        <f t="shared" ref="CC1897" si="18190">20*LOG(((1-(10^(CA1894/20)^2)*(1-((1-CC1894)/(1+CC1894))^2))^0.5))</f>
        <v>-1.9405885754842656E-5</v>
      </c>
      <c r="CD1897" s="13"/>
      <c r="CE1897" s="33"/>
      <c r="CF1897" s="33"/>
      <c r="CG1897" s="33"/>
      <c r="CH1897" s="33"/>
    </row>
    <row r="1898" spans="2:86" ht="18.600000000000001" customHeight="1"/>
    <row r="1899" spans="2:86" ht="18.600000000000001" customHeight="1" thickBot="1">
      <c r="E1899" s="6" t="s">
        <v>3</v>
      </c>
      <c r="J1899" s="6" t="s">
        <v>5</v>
      </c>
      <c r="O1899" s="6" t="s">
        <v>10</v>
      </c>
      <c r="T1899" s="6" t="s">
        <v>6</v>
      </c>
      <c r="Y1899" s="6" t="s">
        <v>11</v>
      </c>
      <c r="AD1899" s="6" t="s">
        <v>12</v>
      </c>
      <c r="AI1899" s="6" t="s">
        <v>13</v>
      </c>
      <c r="AN1899" s="6" t="s">
        <v>14</v>
      </c>
      <c r="AS1899" s="6" t="s">
        <v>15</v>
      </c>
      <c r="AX1899" s="6" t="s">
        <v>19</v>
      </c>
      <c r="BC1899" s="6" t="s">
        <v>17</v>
      </c>
      <c r="BH1899" s="6" t="s">
        <v>20</v>
      </c>
      <c r="BM1899" s="6" t="s">
        <v>18</v>
      </c>
      <c r="BQ1899" s="26" t="s">
        <v>16</v>
      </c>
      <c r="BR1899" s="26"/>
      <c r="BS1899" s="21"/>
      <c r="BT1899" s="21"/>
      <c r="BU1899" s="21"/>
      <c r="BV1899" s="21"/>
      <c r="BW1899" s="26" t="s">
        <v>21</v>
      </c>
      <c r="BX1899" s="21"/>
      <c r="BY1899" s="21"/>
    </row>
    <row r="1900" spans="2:86" ht="18.600000000000001" customHeight="1" thickBot="1">
      <c r="B1900" s="11"/>
      <c r="D1900" s="266" t="s">
        <v>113</v>
      </c>
      <c r="E1900" s="267"/>
      <c r="F1900" s="268" t="s">
        <v>114</v>
      </c>
      <c r="G1900" s="269"/>
      <c r="H1900" s="237"/>
      <c r="I1900" s="262" t="s">
        <v>0</v>
      </c>
      <c r="J1900" s="263"/>
      <c r="K1900" s="264" t="s">
        <v>1</v>
      </c>
      <c r="L1900" s="265"/>
      <c r="M1900" s="21"/>
      <c r="N1900" s="262" t="s">
        <v>115</v>
      </c>
      <c r="O1900" s="263"/>
      <c r="P1900" s="264" t="s">
        <v>116</v>
      </c>
      <c r="Q1900" s="265"/>
      <c r="R1900" s="21"/>
      <c r="S1900" s="266" t="s">
        <v>117</v>
      </c>
      <c r="T1900" s="267"/>
      <c r="U1900" s="268" t="s">
        <v>118</v>
      </c>
      <c r="V1900" s="269"/>
      <c r="W1900" s="20"/>
      <c r="X1900" s="262" t="s">
        <v>119</v>
      </c>
      <c r="Y1900" s="263"/>
      <c r="Z1900" s="264" t="s">
        <v>120</v>
      </c>
      <c r="AA1900" s="265"/>
      <c r="AB1900" s="20"/>
      <c r="AC1900" s="262" t="s">
        <v>121</v>
      </c>
      <c r="AD1900" s="263"/>
      <c r="AE1900" s="264" t="s">
        <v>7</v>
      </c>
      <c r="AF1900" s="265"/>
      <c r="AG1900" s="20"/>
      <c r="AH1900" s="262" t="s">
        <v>122</v>
      </c>
      <c r="AI1900" s="263"/>
      <c r="AJ1900" s="264" t="s">
        <v>123</v>
      </c>
      <c r="AK1900" s="265"/>
      <c r="AL1900" s="20"/>
      <c r="AM1900" s="266" t="s">
        <v>124</v>
      </c>
      <c r="AN1900" s="267"/>
      <c r="AO1900" s="268" t="s">
        <v>125</v>
      </c>
      <c r="AP1900" s="269"/>
      <c r="AQ1900" s="21"/>
      <c r="AR1900" s="262" t="s">
        <v>126</v>
      </c>
      <c r="AS1900" s="263"/>
      <c r="AT1900" s="264" t="s">
        <v>2</v>
      </c>
      <c r="AU1900" s="265"/>
      <c r="AV1900" s="41"/>
      <c r="AW1900" s="262" t="s">
        <v>127</v>
      </c>
      <c r="AX1900" s="263"/>
      <c r="AY1900" s="264" t="s">
        <v>128</v>
      </c>
      <c r="AZ1900" s="265"/>
      <c r="BA1900" s="20"/>
      <c r="BB1900" s="262" t="s">
        <v>129</v>
      </c>
      <c r="BC1900" s="263"/>
      <c r="BD1900" s="264" t="s">
        <v>130</v>
      </c>
      <c r="BE1900" s="265"/>
      <c r="BF1900" s="41"/>
      <c r="BG1900" s="266" t="s">
        <v>131</v>
      </c>
      <c r="BH1900" s="267"/>
      <c r="BI1900" s="268" t="s">
        <v>132</v>
      </c>
      <c r="BJ1900" s="269"/>
      <c r="BK1900" s="41"/>
      <c r="BL1900" s="262" t="s">
        <v>133</v>
      </c>
      <c r="BM1900" s="263"/>
      <c r="BN1900" s="264" t="s">
        <v>134</v>
      </c>
      <c r="BO1900" s="265"/>
      <c r="BP1900" s="41"/>
      <c r="BQ1900" s="262" t="s">
        <v>135</v>
      </c>
      <c r="BR1900" s="263"/>
      <c r="BS1900" s="264" t="s">
        <v>136</v>
      </c>
      <c r="BT1900" s="265"/>
      <c r="BU1900" s="20"/>
      <c r="BV1900" s="262" t="s">
        <v>137</v>
      </c>
      <c r="BW1900" s="263"/>
      <c r="BX1900" s="264" t="s">
        <v>138</v>
      </c>
      <c r="BY1900" s="265"/>
      <c r="CA1900" s="27" t="s">
        <v>8</v>
      </c>
      <c r="CC1900" s="113" t="s">
        <v>74</v>
      </c>
      <c r="CD1900" s="13"/>
      <c r="CE1900" s="33"/>
      <c r="CF1900" s="33"/>
      <c r="CG1900" s="33"/>
      <c r="CH1900" s="33"/>
    </row>
    <row r="1901" spans="2:86" ht="18.600000000000001" customHeight="1" thickTop="1" thickBot="1">
      <c r="B1901" s="37">
        <v>5.44</v>
      </c>
      <c r="D1901" s="1">
        <v>1</v>
      </c>
      <c r="E1901" s="7">
        <v>0</v>
      </c>
      <c r="F1901" s="2">
        <v>0</v>
      </c>
      <c r="G1901" s="8">
        <v>0</v>
      </c>
      <c r="I1901" s="1">
        <v>1</v>
      </c>
      <c r="J1901" s="9">
        <v>0</v>
      </c>
      <c r="K1901" s="2">
        <v>0</v>
      </c>
      <c r="L1901" s="8">
        <f t="shared" ref="L1901:L1964" si="18191">IF(0=(1-$J$9*$K$9*$B1901^2),10^18,$B1901*$K$9/(1-$J$9*$K$9*$B1901^2))</f>
        <v>-1.1099393218693518</v>
      </c>
      <c r="N1901" s="1">
        <f t="shared" ref="N1901" si="18192">D1901*I1901+F1901*I1904-E1901*J1901-G1901*J1904</f>
        <v>1</v>
      </c>
      <c r="O1901" s="9">
        <f t="shared" ref="O1901" si="18193">(D1901*J1901+E1901*I1901+F1901*J1904+G1901*I1904)</f>
        <v>0</v>
      </c>
      <c r="P1901" s="2">
        <f t="shared" ref="P1901" si="18194">D1901*K1901+F1901*K1904-E1901*L1901-G1901*L1904</f>
        <v>0</v>
      </c>
      <c r="Q1901" s="8">
        <f t="shared" ref="Q1901" si="18195">(D1901*L1901+E1901*K1901+F1901*L1904+G1901*K1904)</f>
        <v>-1.1099393218693518</v>
      </c>
      <c r="S1901" s="1">
        <v>1</v>
      </c>
      <c r="T1901" s="7">
        <v>0</v>
      </c>
      <c r="U1901" s="2">
        <v>0</v>
      </c>
      <c r="V1901" s="8">
        <v>0</v>
      </c>
      <c r="X1901" s="1">
        <f t="shared" ref="X1901" si="18196">N1901*S1901+P1901*S1904-O1901*T1901-Q1901*T1904</f>
        <v>10.125335056447865</v>
      </c>
      <c r="Y1901" s="9">
        <f t="shared" ref="Y1901" si="18197">(N1901*T1901+O1901*S1901+P1901*T1904+Q1901*S1904)</f>
        <v>0</v>
      </c>
      <c r="Z1901" s="2">
        <f t="shared" ref="Z1901" si="18198">N1901*U1901+P1901*U1904-O1901*V1901-Q1901*V1904</f>
        <v>0</v>
      </c>
      <c r="AA1901" s="8">
        <f t="shared" ref="AA1901" si="18199">(N1901*V1901+O1901*U1901+P1901*V1904+Q1901*U1904)</f>
        <v>-1.1099393218693518</v>
      </c>
      <c r="AB1901" s="20"/>
      <c r="AC1901" s="1">
        <v>1</v>
      </c>
      <c r="AD1901" s="9">
        <v>0</v>
      </c>
      <c r="AE1901" s="2">
        <v>0</v>
      </c>
      <c r="AF1901" s="8">
        <f t="shared" ref="AF1901:AF1964" si="18200">IF(0=(1-$AE$9*$AD$9*$B1901^2),10^18,$B1901*$AE$9/(1-$AE$9*$AD$9*$B1901^2))</f>
        <v>-0.19062360252207675</v>
      </c>
      <c r="AH1901" s="1">
        <f t="shared" ref="AH1901" si="18201">X1901*AC1901+Z1901*AC1904-Y1901*AD1901-AA1901*AD1904</f>
        <v>10.125335056447865</v>
      </c>
      <c r="AI1901" s="9">
        <f t="shared" ref="AI1901" si="18202">(X1901*AD1901+Y1901*AC1901+Z1901*AD1904+AA1901*AC1904)</f>
        <v>0</v>
      </c>
      <c r="AJ1901" s="2">
        <f t="shared" ref="AJ1901" si="18203">X1901*AE1901+Z1901*AE1904-Y1901*AF1901-AA1901*AF1904</f>
        <v>0</v>
      </c>
      <c r="AK1901" s="8">
        <f t="shared" ref="AK1901" si="18204">(X1901*AF1901+Y1901*AE1901+Z1901*AF1904+AA1901*AE1904)</f>
        <v>-3.040067167072519</v>
      </c>
      <c r="AM1901" s="1">
        <v>1</v>
      </c>
      <c r="AN1901" s="7">
        <v>0</v>
      </c>
      <c r="AO1901" s="2">
        <v>0</v>
      </c>
      <c r="AP1901" s="8">
        <v>0</v>
      </c>
      <c r="AR1901" s="1">
        <f t="shared" ref="AR1901" si="18205">AH1901*AM1901+AJ1901*AM1904-AI1901*AN1901-AK1901*AN1904</f>
        <v>31.257547230351712</v>
      </c>
      <c r="AS1901" s="9">
        <f t="shared" ref="AS1901" si="18206">(AH1901*AN1901+AI1901*AM1901+AJ1901*AN1904+AK1901*AM1904)</f>
        <v>0</v>
      </c>
      <c r="AT1901" s="2">
        <f t="shared" ref="AT1901" si="18207">AH1901*AO1901+AJ1901*AO1904-AI1901*AP1901-AK1901*AP1904</f>
        <v>0</v>
      </c>
      <c r="AU1901" s="8">
        <f t="shared" ref="AU1901" si="18208">(AH1901*AP1901+AI1901*AO1901+AJ1901*AP1904+AK1901*AO1904)</f>
        <v>-3.040067167072519</v>
      </c>
      <c r="AV1901" s="20"/>
      <c r="AW1901" s="1">
        <v>1</v>
      </c>
      <c r="AX1901" s="9">
        <v>0</v>
      </c>
      <c r="AY1901" s="2">
        <v>0</v>
      </c>
      <c r="AZ1901" s="8">
        <f t="shared" ref="AZ1901:AZ1964" si="18209">IF(0=(1-$AX$9*$AY$9*$B1901^2),10^18,$B1901*$AY$9/(1-$AX$9*$AY$9*$B1901^2))</f>
        <v>-0.27438366449343327</v>
      </c>
      <c r="BB1901" s="1">
        <f t="shared" ref="BB1901" si="18210">AR1901*AW1901+AT1901*AW1904-AS1901*AX1901-AU1901*AX1904</f>
        <v>31.257547230351712</v>
      </c>
      <c r="BC1901" s="9">
        <f t="shared" ref="BC1901" si="18211">(AR1901*AX1901+AS1901*AW1901+AT1901*AX1904+AU1901*AW1904)</f>
        <v>0</v>
      </c>
      <c r="BD1901" s="2">
        <f t="shared" ref="BD1901" si="18212">AR1901*AY1901+AT1901*AY1904-AS1901*AZ1901-AU1901*AZ1904</f>
        <v>0</v>
      </c>
      <c r="BE1901" s="8">
        <f t="shared" ref="BE1901" si="18213">(AR1901*AZ1901+AS1901*AY1901+AT1901*AZ1904+AU1901*AY1904)</f>
        <v>-11.616627519212987</v>
      </c>
      <c r="BG1901" s="1">
        <v>1</v>
      </c>
      <c r="BH1901" s="7">
        <v>0</v>
      </c>
      <c r="BI1901" s="2">
        <v>0</v>
      </c>
      <c r="BJ1901" s="8">
        <v>0</v>
      </c>
      <c r="BK1901" s="20"/>
      <c r="BL1901" s="1">
        <f t="shared" ref="BL1901" si="18214">BB1901*BG1901+BD1901*BG1904-BC1901*BH1901-BE1901*BH1904</f>
        <v>84.088110527329292</v>
      </c>
      <c r="BM1901" s="9">
        <f t="shared" ref="BM1901" si="18215">(BB1901*BH1901+BC1901*BG1901+BD1901*BH1904+BE1901*BG1904)</f>
        <v>0</v>
      </c>
      <c r="BN1901" s="2">
        <f t="shared" ref="BN1901" si="18216">BB1901*BI1901+BD1901*BI1904-BC1901*BJ1901-BE1901*BJ1904</f>
        <v>0</v>
      </c>
      <c r="BO1901" s="8">
        <f t="shared" ref="BO1901" si="18217">(BB1901*BJ1901+BC1901*BI1901+BD1901*BJ1904+BE1901*BI1904)</f>
        <v>-11.616627519212987</v>
      </c>
      <c r="BP1901" s="20"/>
      <c r="BQ1901" s="16">
        <v>1</v>
      </c>
      <c r="BR1901" s="23">
        <v>0</v>
      </c>
      <c r="BS1901" s="14">
        <v>0</v>
      </c>
      <c r="BT1901" s="22">
        <v>0</v>
      </c>
      <c r="BV1901" s="1">
        <f t="shared" ref="BV1901" si="18218">BL1901*BQ1901+BN1901*BQ1904-BM1901*BR1901-BO1901*BR1904</f>
        <v>84.088110527329292</v>
      </c>
      <c r="BW1901" s="9">
        <f t="shared" ref="BW1901" si="18219">(BL1901*BR1901+BM1901*BQ1901+BN1901*BR1904+BO1901*BQ1904)</f>
        <v>-11.616627519212987</v>
      </c>
      <c r="BX1901" s="2">
        <f t="shared" ref="BX1901" si="18220">BL1901*BS1901+BN1901*BS1904-BM1901*BT1901-BO1901*BT1904</f>
        <v>0</v>
      </c>
      <c r="BY1901" s="8">
        <f t="shared" ref="BY1901" si="18221">(BL1901*BT1901+BM1901*BS1901+BN1901*BT1904+BO1901*BS1904)</f>
        <v>-11.616627519212987</v>
      </c>
      <c r="CA1901" s="28">
        <f t="shared" ref="CA1901" si="18222">20*LOG(((1+$BR$9)/$BR$9)/((BV1901+BV1904)^2+(BW1901+BW1904)^2)^0.5)</f>
        <v>-49.83008920176659</v>
      </c>
      <c r="CC1901" s="114">
        <f t="shared" ref="CC1901" si="18223">((BV1901^2+BW1901^2)^0.5)/((BV1904^2+BW1904^2)^0.5)</f>
        <v>0.13816973251473894</v>
      </c>
      <c r="CD1901" s="13"/>
      <c r="CE1901" s="33"/>
      <c r="CF1901" s="33"/>
      <c r="CG1901" s="33"/>
      <c r="CH1901" s="33"/>
    </row>
    <row r="1902" spans="2:86" ht="18.600000000000001" customHeight="1" thickBot="1">
      <c r="D1902" s="3"/>
      <c r="G1902" s="4"/>
      <c r="I1902" s="3"/>
      <c r="L1902" s="4"/>
      <c r="N1902" s="3"/>
      <c r="Q1902" s="4"/>
      <c r="S1902" s="3"/>
      <c r="V1902" s="4"/>
      <c r="X1902" s="3"/>
      <c r="AA1902" s="4"/>
      <c r="AC1902" s="3"/>
      <c r="AF1902" s="4"/>
      <c r="AH1902" s="3"/>
      <c r="AK1902" s="4"/>
      <c r="AM1902" s="3"/>
      <c r="AP1902" s="4"/>
      <c r="AR1902" s="3"/>
      <c r="AU1902" s="4"/>
      <c r="AW1902" s="3"/>
      <c r="AZ1902" s="4"/>
      <c r="BB1902" s="3"/>
      <c r="BE1902" s="4"/>
      <c r="BG1902" s="3"/>
      <c r="BJ1902" s="4"/>
      <c r="BL1902" s="3"/>
      <c r="BO1902" s="4"/>
      <c r="BQ1902" s="16"/>
      <c r="BR1902" s="14"/>
      <c r="BS1902" s="14"/>
      <c r="BT1902" s="17"/>
      <c r="BV1902" s="3"/>
      <c r="BY1902" s="4"/>
      <c r="CC1902" s="115"/>
      <c r="CD1902" s="13"/>
      <c r="CE1902" s="33"/>
      <c r="CF1902" s="33"/>
      <c r="CG1902" s="33"/>
      <c r="CH1902" s="33"/>
    </row>
    <row r="1903" spans="2:86" ht="18.600000000000001" customHeight="1" thickBot="1">
      <c r="D1903" s="271" t="s">
        <v>141</v>
      </c>
      <c r="E1903" s="272"/>
      <c r="F1903" s="273" t="s">
        <v>142</v>
      </c>
      <c r="G1903" s="274"/>
      <c r="H1903" s="237"/>
      <c r="I1903" s="271" t="s">
        <v>143</v>
      </c>
      <c r="J1903" s="272"/>
      <c r="K1903" s="273" t="s">
        <v>144</v>
      </c>
      <c r="L1903" s="274"/>
      <c r="N1903" s="262" t="s">
        <v>145</v>
      </c>
      <c r="O1903" s="263"/>
      <c r="P1903" s="264" t="s">
        <v>146</v>
      </c>
      <c r="Q1903" s="265"/>
      <c r="S1903" s="271" t="s">
        <v>147</v>
      </c>
      <c r="T1903" s="272"/>
      <c r="U1903" s="273" t="s">
        <v>148</v>
      </c>
      <c r="V1903" s="274"/>
      <c r="W1903" s="20"/>
      <c r="X1903" s="262" t="s">
        <v>149</v>
      </c>
      <c r="Y1903" s="263"/>
      <c r="Z1903" s="264" t="s">
        <v>150</v>
      </c>
      <c r="AA1903" s="265"/>
      <c r="AB1903" s="20"/>
      <c r="AC1903" s="271" t="s">
        <v>151</v>
      </c>
      <c r="AD1903" s="272"/>
      <c r="AE1903" s="273" t="s">
        <v>152</v>
      </c>
      <c r="AF1903" s="274"/>
      <c r="AG1903" s="20"/>
      <c r="AH1903" s="262" t="s">
        <v>153</v>
      </c>
      <c r="AI1903" s="263"/>
      <c r="AJ1903" s="264" t="s">
        <v>154</v>
      </c>
      <c r="AK1903" s="265"/>
      <c r="AL1903" s="20"/>
      <c r="AM1903" s="271" t="s">
        <v>155</v>
      </c>
      <c r="AN1903" s="272"/>
      <c r="AO1903" s="273" t="s">
        <v>156</v>
      </c>
      <c r="AP1903" s="274"/>
      <c r="AR1903" s="262" t="s">
        <v>157</v>
      </c>
      <c r="AS1903" s="263"/>
      <c r="AT1903" s="264" t="s">
        <v>158</v>
      </c>
      <c r="AU1903" s="265"/>
      <c r="AV1903" s="41"/>
      <c r="AW1903" s="271" t="s">
        <v>159</v>
      </c>
      <c r="AX1903" s="272"/>
      <c r="AY1903" s="273" t="s">
        <v>160</v>
      </c>
      <c r="AZ1903" s="274"/>
      <c r="BA1903" s="20"/>
      <c r="BB1903" s="262" t="s">
        <v>161</v>
      </c>
      <c r="BC1903" s="263"/>
      <c r="BD1903" s="264" t="s">
        <v>162</v>
      </c>
      <c r="BE1903" s="265"/>
      <c r="BF1903" s="41"/>
      <c r="BG1903" s="271" t="s">
        <v>163</v>
      </c>
      <c r="BH1903" s="272"/>
      <c r="BI1903" s="273" t="s">
        <v>164</v>
      </c>
      <c r="BJ1903" s="274"/>
      <c r="BK1903" s="41"/>
      <c r="BL1903" s="262" t="s">
        <v>165</v>
      </c>
      <c r="BM1903" s="263"/>
      <c r="BN1903" s="264" t="s">
        <v>166</v>
      </c>
      <c r="BO1903" s="265"/>
      <c r="BP1903" s="41"/>
      <c r="BQ1903" s="271" t="s">
        <v>167</v>
      </c>
      <c r="BR1903" s="272"/>
      <c r="BS1903" s="273" t="s">
        <v>168</v>
      </c>
      <c r="BT1903" s="274"/>
      <c r="BU1903" s="20"/>
      <c r="BV1903" s="262" t="s">
        <v>169</v>
      </c>
      <c r="BW1903" s="263"/>
      <c r="BX1903" s="264" t="s">
        <v>170</v>
      </c>
      <c r="BY1903" s="265"/>
      <c r="CA1903" s="55" t="s">
        <v>35</v>
      </c>
      <c r="CC1903" s="116" t="s">
        <v>75</v>
      </c>
      <c r="CD1903" s="13"/>
      <c r="CE1903" s="33"/>
      <c r="CF1903" s="33"/>
      <c r="CG1903" s="33"/>
      <c r="CH1903" s="33"/>
    </row>
    <row r="1904" spans="2:86" ht="18.600000000000001" customHeight="1" thickTop="1" thickBot="1">
      <c r="D1904" s="1">
        <v>0</v>
      </c>
      <c r="E1904" s="9">
        <f t="shared" ref="E1904" si="18224">$E$9*$B1901</f>
        <v>6.4017920000000013</v>
      </c>
      <c r="F1904" s="2">
        <v>1</v>
      </c>
      <c r="G1904" s="8">
        <v>0</v>
      </c>
      <c r="I1904" s="1">
        <v>0</v>
      </c>
      <c r="J1904" s="9">
        <v>0</v>
      </c>
      <c r="K1904" s="2">
        <v>1</v>
      </c>
      <c r="L1904" s="8">
        <v>0</v>
      </c>
      <c r="N1904" s="1">
        <f t="shared" ref="N1904" si="18225">D1904*I1901+F1904*I1904-E1904*J1901-G1904*J1904</f>
        <v>0</v>
      </c>
      <c r="O1904" s="9">
        <f t="shared" ref="O1904" si="18226">(D1904*J1901+E1904*I1901+F1904*J1904+G1904*I1904)</f>
        <v>6.4017920000000013</v>
      </c>
      <c r="P1904" s="2">
        <f t="shared" ref="P1904" si="18227">D1904*K1901+F1904*K1904-E1904*L1901-G1904*L1904</f>
        <v>8.1056006712286433</v>
      </c>
      <c r="Q1904" s="8">
        <f t="shared" ref="Q1904" si="18228">(D1904*L1901+E1904*K1901+F1904*L1904+G1904*K1904)</f>
        <v>0</v>
      </c>
      <c r="S1904" s="1">
        <v>0</v>
      </c>
      <c r="T1904" s="9">
        <f t="shared" ref="T1904" si="18229">$T$9*$B1901</f>
        <v>8.2214720000000003</v>
      </c>
      <c r="U1904" s="2">
        <v>1</v>
      </c>
      <c r="V1904" s="8">
        <v>0</v>
      </c>
      <c r="X1904" s="1">
        <f t="shared" ref="X1904" si="18230">N1904*S1901+P1904*S1904-O1904*T1901-Q1904*T1904</f>
        <v>0</v>
      </c>
      <c r="Y1904" s="9">
        <f t="shared" ref="Y1904" si="18231">(N1904*T1901+O1904*S1901+P1904*T1904+Q1904*S1904)</f>
        <v>73.041760961687501</v>
      </c>
      <c r="Z1904" s="2">
        <f t="shared" ref="Z1904" si="18232">N1904*U1901+P1904*U1904-O1904*V1901-Q1904*V1904</f>
        <v>8.1056006712286433</v>
      </c>
      <c r="AA1904" s="8">
        <f t="shared" ref="AA1904" si="18233">(N1904*V1901+O1904*U1901+P1904*V1904+Q1904*U1904)</f>
        <v>0</v>
      </c>
      <c r="AB1904" s="20"/>
      <c r="AC1904" s="1">
        <v>0</v>
      </c>
      <c r="AD1904" s="9">
        <v>0</v>
      </c>
      <c r="AE1904" s="2">
        <v>1</v>
      </c>
      <c r="AF1904" s="8">
        <v>0</v>
      </c>
      <c r="AH1904" s="1">
        <f t="shared" ref="AH1904" si="18234">X1904*AC1901+Z1904*AC1904-Y1904*AD1901-AA1904*AD1904</f>
        <v>0</v>
      </c>
      <c r="AI1904" s="9">
        <f t="shared" ref="AI1904" si="18235">(X1904*AD1901+Y1904*AC1901+Z1904*AD1904+AA1904*AC1904)</f>
        <v>73.041760961687501</v>
      </c>
      <c r="AJ1904" s="2">
        <f t="shared" ref="AJ1904" si="18236">X1904*AE1901+Z1904*AE1904-Y1904*AF1901-AA1904*AF1904</f>
        <v>22.029084280301902</v>
      </c>
      <c r="AK1904" s="8">
        <f t="shared" ref="AK1904" si="18237">(X1904*AF1901+Y1904*AE1901+Z1904*AF1904+AA1904*AE1904)</f>
        <v>0</v>
      </c>
      <c r="AM1904" s="1">
        <v>0</v>
      </c>
      <c r="AN1904" s="9">
        <f t="shared" ref="AN1904" si="18238">$AN$9*$B1901</f>
        <v>6.951232000000001</v>
      </c>
      <c r="AO1904" s="2">
        <v>1</v>
      </c>
      <c r="AP1904" s="8">
        <v>0</v>
      </c>
      <c r="AR1904" s="1">
        <f t="shared" ref="AR1904" si="18239">AH1904*AM1901+AJ1904*AM1904-AI1904*AN1901-AK1904*AN1904</f>
        <v>0</v>
      </c>
      <c r="AS1904" s="9">
        <f t="shared" ref="AS1904" si="18240">(AH1904*AN1901+AI1904*AM1901+AJ1904*AN1904+AK1904*AM1904)</f>
        <v>226.17103654161906</v>
      </c>
      <c r="AT1904" s="2">
        <f t="shared" ref="AT1904" si="18241">AH1904*AO1901+AJ1904*AO1904-AI1904*AP1901-AK1904*AP1904</f>
        <v>22.029084280301902</v>
      </c>
      <c r="AU1904" s="8">
        <f t="shared" ref="AU1904" si="18242">(AH1904*AP1901+AI1904*AO1901+AJ1904*AP1904+AK1904*AO1904)</f>
        <v>0</v>
      </c>
      <c r="AV1904" s="20"/>
      <c r="AW1904" s="1">
        <v>0</v>
      </c>
      <c r="AX1904" s="9">
        <v>0</v>
      </c>
      <c r="AY1904" s="2">
        <v>1</v>
      </c>
      <c r="AZ1904" s="8">
        <v>0</v>
      </c>
      <c r="BB1904" s="1">
        <f t="shared" ref="BB1904" si="18243">AR1904*AW1901+AT1904*AW1904-AS1904*AX1901-AU1904*AX1904</f>
        <v>0</v>
      </c>
      <c r="BC1904" s="9">
        <f t="shared" ref="BC1904" si="18244">(AR1904*AX1901+AS1904*AW1901+AT1904*AX1904+AU1904*AW1904)</f>
        <v>226.17103654161906</v>
      </c>
      <c r="BD1904" s="2">
        <f t="shared" ref="BD1904" si="18245">AR1904*AY1901+AT1904*AY1904-AS1904*AZ1901-AU1904*AZ1904</f>
        <v>84.08672208886955</v>
      </c>
      <c r="BE1904" s="8">
        <f t="shared" ref="BE1904" si="18246">(AR1904*AZ1901+AS1904*AY1901+AT1904*AZ1904+AU1904*AY1904)</f>
        <v>0</v>
      </c>
      <c r="BG1904" s="1">
        <v>0</v>
      </c>
      <c r="BH1904" s="9">
        <f t="shared" ref="BH1904" si="18247">$BH$9*$B1901</f>
        <v>4.5478399999999999</v>
      </c>
      <c r="BI1904" s="2">
        <v>1</v>
      </c>
      <c r="BJ1904" s="8">
        <v>0</v>
      </c>
      <c r="BK1904" s="20"/>
      <c r="BL1904" s="1">
        <f t="shared" ref="BL1904" si="18248">BB1904*BG1901+BD1904*BG1904-BC1904*BH1901-BE1904*BH1904</f>
        <v>0</v>
      </c>
      <c r="BM1904" s="9">
        <f t="shared" ref="BM1904" si="18249">(BB1904*BH1901+BC1904*BG1901+BD1904*BH1904+BE1904*BG1904)</f>
        <v>608.58399472626354</v>
      </c>
      <c r="BN1904" s="2">
        <f t="shared" ref="BN1904" si="18250">BB1904*BI1901+BD1904*BI1904-BC1904*BJ1901-BE1904*BJ1904</f>
        <v>84.08672208886955</v>
      </c>
      <c r="BO1904" s="8">
        <f t="shared" ref="BO1904" si="18251">(BB1904*BJ1901+BC1904*BI1901+BD1904*BJ1904+BE1904*BI1904)</f>
        <v>0</v>
      </c>
      <c r="BP1904" s="20"/>
      <c r="BQ1904" s="18">
        <f t="shared" ref="BQ1904:BQ1967" si="18252">1/$BR$9</f>
        <v>1</v>
      </c>
      <c r="BR1904" s="25">
        <v>0</v>
      </c>
      <c r="BS1904" s="19">
        <v>1</v>
      </c>
      <c r="BT1904" s="24">
        <v>0</v>
      </c>
      <c r="BV1904" s="1">
        <f t="shared" ref="BV1904" si="18253">BL1904*BQ1901+BN1904*BQ1904-BM1904*BR1901-BO1904*BR1904</f>
        <v>84.08672208886955</v>
      </c>
      <c r="BW1904" s="9">
        <f t="shared" ref="BW1904" si="18254">(BL1904*BR1901+BM1904*BQ1901+BN1904*BR1904+BO1904*BQ1904)</f>
        <v>608.58399472626354</v>
      </c>
      <c r="BX1904" s="2">
        <f t="shared" ref="BX1904" si="18255">BL1904*BS1901+BN1904*BS1904-BM1904*BT1901-BO1904*BT1904</f>
        <v>84.08672208886955</v>
      </c>
      <c r="BY1904" s="8">
        <f t="shared" ref="BY1904" si="18256">(BL1904*BT1901+BM1904*BS1901+BN1904*BT1904+BO1904*BS1904)</f>
        <v>0</v>
      </c>
      <c r="CA1904" s="56">
        <f t="shared" ref="CA1904" si="18257">(180/PI())*ATAN(-1*(BW1901+BW1904)/(BV1901+BV1904))</f>
        <v>-74.266660424842385</v>
      </c>
      <c r="CC1904" s="117">
        <f t="shared" ref="CC1904" si="18258">20*LOG(((1-(10^(CA1901/20)^2)*(1-((1-CC1901)/(1+CC1901))^2))^0.5))</f>
        <v>-1.9267936143259452E-5</v>
      </c>
      <c r="CD1904" s="13"/>
      <c r="CE1904" s="33"/>
      <c r="CF1904" s="33"/>
      <c r="CG1904" s="33"/>
      <c r="CH1904" s="33"/>
    </row>
    <row r="1905" spans="2:86" ht="18.600000000000001" customHeight="1"/>
    <row r="1906" spans="2:86" ht="18.600000000000001" customHeight="1" thickBot="1">
      <c r="E1906" s="6" t="s">
        <v>3</v>
      </c>
      <c r="J1906" s="6" t="s">
        <v>5</v>
      </c>
      <c r="O1906" s="6" t="s">
        <v>10</v>
      </c>
      <c r="T1906" s="6" t="s">
        <v>6</v>
      </c>
      <c r="Y1906" s="6" t="s">
        <v>11</v>
      </c>
      <c r="AD1906" s="6" t="s">
        <v>12</v>
      </c>
      <c r="AI1906" s="6" t="s">
        <v>13</v>
      </c>
      <c r="AN1906" s="6" t="s">
        <v>14</v>
      </c>
      <c r="AS1906" s="6" t="s">
        <v>15</v>
      </c>
      <c r="AX1906" s="6" t="s">
        <v>19</v>
      </c>
      <c r="BC1906" s="6" t="s">
        <v>17</v>
      </c>
      <c r="BH1906" s="6" t="s">
        <v>20</v>
      </c>
      <c r="BM1906" s="6" t="s">
        <v>18</v>
      </c>
      <c r="BQ1906" s="26" t="s">
        <v>16</v>
      </c>
      <c r="BR1906" s="26"/>
      <c r="BS1906" s="21"/>
      <c r="BT1906" s="21"/>
      <c r="BU1906" s="21"/>
      <c r="BV1906" s="21"/>
      <c r="BW1906" s="26" t="s">
        <v>21</v>
      </c>
      <c r="BX1906" s="21"/>
      <c r="BY1906" s="21"/>
    </row>
    <row r="1907" spans="2:86" ht="18.600000000000001" customHeight="1" thickBot="1">
      <c r="B1907" s="11"/>
      <c r="D1907" s="266" t="s">
        <v>113</v>
      </c>
      <c r="E1907" s="267"/>
      <c r="F1907" s="268" t="s">
        <v>114</v>
      </c>
      <c r="G1907" s="269"/>
      <c r="H1907" s="237"/>
      <c r="I1907" s="262" t="s">
        <v>0</v>
      </c>
      <c r="J1907" s="263"/>
      <c r="K1907" s="264" t="s">
        <v>1</v>
      </c>
      <c r="L1907" s="265"/>
      <c r="M1907" s="21"/>
      <c r="N1907" s="262" t="s">
        <v>115</v>
      </c>
      <c r="O1907" s="263"/>
      <c r="P1907" s="264" t="s">
        <v>116</v>
      </c>
      <c r="Q1907" s="265"/>
      <c r="R1907" s="21"/>
      <c r="S1907" s="266" t="s">
        <v>117</v>
      </c>
      <c r="T1907" s="267"/>
      <c r="U1907" s="268" t="s">
        <v>118</v>
      </c>
      <c r="V1907" s="269"/>
      <c r="W1907" s="20"/>
      <c r="X1907" s="262" t="s">
        <v>119</v>
      </c>
      <c r="Y1907" s="263"/>
      <c r="Z1907" s="264" t="s">
        <v>120</v>
      </c>
      <c r="AA1907" s="265"/>
      <c r="AB1907" s="20"/>
      <c r="AC1907" s="262" t="s">
        <v>121</v>
      </c>
      <c r="AD1907" s="263"/>
      <c r="AE1907" s="264" t="s">
        <v>7</v>
      </c>
      <c r="AF1907" s="265"/>
      <c r="AG1907" s="20"/>
      <c r="AH1907" s="262" t="s">
        <v>122</v>
      </c>
      <c r="AI1907" s="263"/>
      <c r="AJ1907" s="264" t="s">
        <v>123</v>
      </c>
      <c r="AK1907" s="265"/>
      <c r="AL1907" s="20"/>
      <c r="AM1907" s="266" t="s">
        <v>124</v>
      </c>
      <c r="AN1907" s="267"/>
      <c r="AO1907" s="268" t="s">
        <v>125</v>
      </c>
      <c r="AP1907" s="269"/>
      <c r="AQ1907" s="21"/>
      <c r="AR1907" s="262" t="s">
        <v>126</v>
      </c>
      <c r="AS1907" s="263"/>
      <c r="AT1907" s="264" t="s">
        <v>2</v>
      </c>
      <c r="AU1907" s="265"/>
      <c r="AV1907" s="41"/>
      <c r="AW1907" s="262" t="s">
        <v>127</v>
      </c>
      <c r="AX1907" s="263"/>
      <c r="AY1907" s="264" t="s">
        <v>128</v>
      </c>
      <c r="AZ1907" s="265"/>
      <c r="BA1907" s="20"/>
      <c r="BB1907" s="262" t="s">
        <v>129</v>
      </c>
      <c r="BC1907" s="263"/>
      <c r="BD1907" s="264" t="s">
        <v>130</v>
      </c>
      <c r="BE1907" s="265"/>
      <c r="BF1907" s="41"/>
      <c r="BG1907" s="266" t="s">
        <v>131</v>
      </c>
      <c r="BH1907" s="267"/>
      <c r="BI1907" s="268" t="s">
        <v>132</v>
      </c>
      <c r="BJ1907" s="269"/>
      <c r="BK1907" s="41"/>
      <c r="BL1907" s="262" t="s">
        <v>133</v>
      </c>
      <c r="BM1907" s="263"/>
      <c r="BN1907" s="264" t="s">
        <v>134</v>
      </c>
      <c r="BO1907" s="265"/>
      <c r="BP1907" s="41"/>
      <c r="BQ1907" s="262" t="s">
        <v>135</v>
      </c>
      <c r="BR1907" s="263"/>
      <c r="BS1907" s="264" t="s">
        <v>136</v>
      </c>
      <c r="BT1907" s="265"/>
      <c r="BU1907" s="20"/>
      <c r="BV1907" s="262" t="s">
        <v>137</v>
      </c>
      <c r="BW1907" s="263"/>
      <c r="BX1907" s="264" t="s">
        <v>138</v>
      </c>
      <c r="BY1907" s="265"/>
      <c r="CA1907" s="27" t="s">
        <v>8</v>
      </c>
      <c r="CC1907" s="113" t="s">
        <v>74</v>
      </c>
      <c r="CD1907" s="13"/>
      <c r="CE1907" s="33"/>
      <c r="CF1907" s="33"/>
      <c r="CG1907" s="33"/>
      <c r="CH1907" s="33"/>
    </row>
    <row r="1908" spans="2:86" ht="18.600000000000001" customHeight="1" thickTop="1" thickBot="1">
      <c r="B1908" s="37">
        <v>5.46</v>
      </c>
      <c r="D1908" s="1">
        <v>1</v>
      </c>
      <c r="E1908" s="7">
        <v>0</v>
      </c>
      <c r="F1908" s="2">
        <v>0</v>
      </c>
      <c r="G1908" s="8">
        <v>0</v>
      </c>
      <c r="I1908" s="1">
        <v>1</v>
      </c>
      <c r="J1908" s="9">
        <v>0</v>
      </c>
      <c r="K1908" s="2">
        <v>0</v>
      </c>
      <c r="L1908" s="8">
        <f t="shared" ref="L1908:L1971" si="18259">IF(0=(1-$J$9*$K$9*$B1908^2),10^18,$B1908*$K$9/(1-$J$9*$K$9*$B1908^2))</f>
        <v>-1.104494254782066</v>
      </c>
      <c r="N1908" s="1">
        <f t="shared" ref="N1908" si="18260">D1908*I1908+F1908*I1911-E1908*J1908-G1908*J1911</f>
        <v>1</v>
      </c>
      <c r="O1908" s="9">
        <f t="shared" ref="O1908" si="18261">(D1908*J1908+E1908*I1908+F1908*J1911+G1908*I1911)</f>
        <v>0</v>
      </c>
      <c r="P1908" s="2">
        <f t="shared" ref="P1908" si="18262">D1908*K1908+F1908*K1911-E1908*L1908-G1908*L1911</f>
        <v>0</v>
      </c>
      <c r="Q1908" s="8">
        <f t="shared" ref="Q1908" si="18263">(D1908*L1908+E1908*K1908+F1908*L1911+G1908*K1911)</f>
        <v>-1.104494254782066</v>
      </c>
      <c r="S1908" s="1">
        <v>1</v>
      </c>
      <c r="T1908" s="7">
        <v>0</v>
      </c>
      <c r="U1908" s="2">
        <v>0</v>
      </c>
      <c r="V1908" s="8">
        <v>0</v>
      </c>
      <c r="X1908" s="1">
        <f t="shared" ref="X1908" si="18264">N1908*S1908+P1908*S1911-O1908*T1908-Q1908*T1911</f>
        <v>10.113953033196665</v>
      </c>
      <c r="Y1908" s="9">
        <f t="shared" ref="Y1908" si="18265">(N1908*T1908+O1908*S1908+P1908*T1911+Q1908*S1911)</f>
        <v>0</v>
      </c>
      <c r="Z1908" s="2">
        <f t="shared" ref="Z1908" si="18266">N1908*U1908+P1908*U1911-O1908*V1908-Q1908*V1911</f>
        <v>0</v>
      </c>
      <c r="AA1908" s="8">
        <f t="shared" ref="AA1908" si="18267">(N1908*V1908+O1908*U1908+P1908*V1911+Q1908*U1911)</f>
        <v>-1.104494254782066</v>
      </c>
      <c r="AB1908" s="20"/>
      <c r="AC1908" s="1">
        <v>1</v>
      </c>
      <c r="AD1908" s="9">
        <v>0</v>
      </c>
      <c r="AE1908" s="2">
        <v>0</v>
      </c>
      <c r="AF1908" s="8">
        <f t="shared" ref="AF1908:AF1971" si="18268">IF(0=(1-$AE$9*$AD$9*$B1908^2),10^18,$B1908*$AE$9/(1-$AE$9*$AD$9*$B1908^2))</f>
        <v>-0.18985815214902094</v>
      </c>
      <c r="AH1908" s="1">
        <f t="shared" ref="AH1908" si="18269">X1908*AC1908+Z1908*AC1911-Y1908*AD1908-AA1908*AD1911</f>
        <v>10.113953033196665</v>
      </c>
      <c r="AI1908" s="9">
        <f t="shared" ref="AI1908" si="18270">(X1908*AD1908+Y1908*AC1908+Z1908*AD1911+AA1908*AC1911)</f>
        <v>0</v>
      </c>
      <c r="AJ1908" s="2">
        <f t="shared" ref="AJ1908" si="18271">X1908*AE1908+Z1908*AE1911-Y1908*AF1908-AA1908*AF1911</f>
        <v>0</v>
      </c>
      <c r="AK1908" s="8">
        <f t="shared" ref="AK1908" si="18272">(X1908*AF1908+Y1908*AE1908+Z1908*AF1911+AA1908*AE1911)</f>
        <v>-3.0247106885867705</v>
      </c>
      <c r="AM1908" s="1">
        <v>1</v>
      </c>
      <c r="AN1908" s="7">
        <v>0</v>
      </c>
      <c r="AO1908" s="2">
        <v>0</v>
      </c>
      <c r="AP1908" s="8">
        <v>0</v>
      </c>
      <c r="AR1908" s="1">
        <f t="shared" ref="AR1908" si="18273">AH1908*AM1908+AJ1908*AM1911-AI1908*AN1908-AK1908*AN1911</f>
        <v>31.216718268800584</v>
      </c>
      <c r="AS1908" s="9">
        <f t="shared" ref="AS1908" si="18274">(AH1908*AN1908+AI1908*AM1908+AJ1908*AN1911+AK1908*AM1911)</f>
        <v>0</v>
      </c>
      <c r="AT1908" s="2">
        <f t="shared" ref="AT1908" si="18275">AH1908*AO1908+AJ1908*AO1911-AI1908*AP1908-AK1908*AP1911</f>
        <v>0</v>
      </c>
      <c r="AU1908" s="8">
        <f t="shared" ref="AU1908" si="18276">(AH1908*AP1908+AI1908*AO1908+AJ1908*AP1911+AK1908*AO1911)</f>
        <v>-3.0247106885867705</v>
      </c>
      <c r="AV1908" s="20"/>
      <c r="AW1908" s="1">
        <v>1</v>
      </c>
      <c r="AX1908" s="9">
        <v>0</v>
      </c>
      <c r="AY1908" s="2">
        <v>0</v>
      </c>
      <c r="AZ1908" s="8">
        <f t="shared" ref="AZ1908:AZ1971" si="18277">IF(0=(1-$AX$9*$AY$9*$B1908^2),10^18,$B1908*$AY$9/(1-$AX$9*$AY$9*$B1908^2))</f>
        <v>-0.27325288218807831</v>
      </c>
      <c r="BB1908" s="1">
        <f t="shared" ref="BB1908" si="18278">AR1908*AW1908+AT1908*AW1911-AS1908*AX1908-AU1908*AX1911</f>
        <v>31.216718268800584</v>
      </c>
      <c r="BC1908" s="9">
        <f t="shared" ref="BC1908" si="18279">(AR1908*AX1908+AS1908*AW1908+AT1908*AX1911+AU1908*AW1911)</f>
        <v>0</v>
      </c>
      <c r="BD1908" s="2">
        <f t="shared" ref="BD1908" si="18280">AR1908*AY1908+AT1908*AY1911-AS1908*AZ1908-AU1908*AZ1911</f>
        <v>0</v>
      </c>
      <c r="BE1908" s="8">
        <f t="shared" ref="BE1908" si="18281">(AR1908*AZ1908+AS1908*AY1908+AT1908*AZ1911+AU1908*AY1911)</f>
        <v>-11.554768927989768</v>
      </c>
      <c r="BG1908" s="1">
        <v>1</v>
      </c>
      <c r="BH1908" s="7">
        <v>0</v>
      </c>
      <c r="BI1908" s="2">
        <v>0</v>
      </c>
      <c r="BJ1908" s="8">
        <v>0</v>
      </c>
      <c r="BK1908" s="20"/>
      <c r="BL1908" s="1">
        <f t="shared" ref="BL1908" si="18282">BB1908*BG1908+BD1908*BG1911-BC1908*BH1908-BE1908*BH1911</f>
        <v>83.959154326745562</v>
      </c>
      <c r="BM1908" s="9">
        <f t="shared" ref="BM1908" si="18283">(BB1908*BH1908+BC1908*BG1908+BD1908*BH1911+BE1908*BG1911)</f>
        <v>0</v>
      </c>
      <c r="BN1908" s="2">
        <f t="shared" ref="BN1908" si="18284">BB1908*BI1908+BD1908*BI1911-BC1908*BJ1908-BE1908*BJ1911</f>
        <v>0</v>
      </c>
      <c r="BO1908" s="8">
        <f t="shared" ref="BO1908" si="18285">(BB1908*BJ1908+BC1908*BI1908+BD1908*BJ1911+BE1908*BI1911)</f>
        <v>-11.554768927989768</v>
      </c>
      <c r="BP1908" s="20"/>
      <c r="BQ1908" s="16">
        <v>1</v>
      </c>
      <c r="BR1908" s="23">
        <v>0</v>
      </c>
      <c r="BS1908" s="14">
        <v>0</v>
      </c>
      <c r="BT1908" s="22">
        <v>0</v>
      </c>
      <c r="BV1908" s="1">
        <f t="shared" ref="BV1908" si="18286">BL1908*BQ1908+BN1908*BQ1911-BM1908*BR1908-BO1908*BR1911</f>
        <v>83.959154326745562</v>
      </c>
      <c r="BW1908" s="9">
        <f t="shared" ref="BW1908" si="18287">(BL1908*BR1908+BM1908*BQ1908+BN1908*BR1911+BO1908*BQ1911)</f>
        <v>-11.554768927989768</v>
      </c>
      <c r="BX1908" s="2">
        <f t="shared" ref="BX1908" si="18288">BL1908*BS1908+BN1908*BS1911-BM1908*BT1908-BO1908*BT1911</f>
        <v>0</v>
      </c>
      <c r="BY1908" s="8">
        <f t="shared" ref="BY1908" si="18289">(BL1908*BT1908+BM1908*BS1908+BN1908*BT1911+BO1908*BS1911)</f>
        <v>-11.554768927989768</v>
      </c>
      <c r="CA1908" s="28">
        <f t="shared" ref="CA1908" si="18290">20*LOG(((1+$BR$9)/$BR$9)/((BV1908+BV1911)^2+(BW1908+BW1911)^2)^0.5)</f>
        <v>-49.848566534988919</v>
      </c>
      <c r="CC1908" s="114">
        <f t="shared" ref="CC1908" si="18291">((BV1908^2+BW1908^2)^0.5)/((BV1911^2+BW1911^2)^0.5)</f>
        <v>0.13764512865333683</v>
      </c>
      <c r="CD1908" s="13"/>
      <c r="CE1908" s="33"/>
      <c r="CF1908" s="33"/>
      <c r="CG1908" s="33"/>
      <c r="CH1908" s="33"/>
    </row>
    <row r="1909" spans="2:86" ht="18.600000000000001" customHeight="1" thickBot="1">
      <c r="D1909" s="3"/>
      <c r="G1909" s="4"/>
      <c r="I1909" s="3"/>
      <c r="L1909" s="4"/>
      <c r="N1909" s="3"/>
      <c r="Q1909" s="4"/>
      <c r="S1909" s="3"/>
      <c r="V1909" s="4"/>
      <c r="X1909" s="3"/>
      <c r="AA1909" s="4"/>
      <c r="AC1909" s="3"/>
      <c r="AF1909" s="4"/>
      <c r="AH1909" s="3"/>
      <c r="AK1909" s="4"/>
      <c r="AM1909" s="3"/>
      <c r="AP1909" s="4"/>
      <c r="AR1909" s="3"/>
      <c r="AU1909" s="4"/>
      <c r="AW1909" s="3"/>
      <c r="AZ1909" s="4"/>
      <c r="BB1909" s="3"/>
      <c r="BE1909" s="4"/>
      <c r="BG1909" s="3"/>
      <c r="BJ1909" s="4"/>
      <c r="BL1909" s="3"/>
      <c r="BO1909" s="4"/>
      <c r="BQ1909" s="16"/>
      <c r="BR1909" s="14"/>
      <c r="BS1909" s="14"/>
      <c r="BT1909" s="17"/>
      <c r="BV1909" s="3"/>
      <c r="BY1909" s="4"/>
      <c r="CC1909" s="115"/>
      <c r="CD1909" s="13"/>
      <c r="CE1909" s="33"/>
      <c r="CF1909" s="33"/>
      <c r="CG1909" s="33"/>
      <c r="CH1909" s="33"/>
    </row>
    <row r="1910" spans="2:86" ht="18.600000000000001" customHeight="1" thickBot="1">
      <c r="D1910" s="271" t="s">
        <v>141</v>
      </c>
      <c r="E1910" s="272"/>
      <c r="F1910" s="273" t="s">
        <v>142</v>
      </c>
      <c r="G1910" s="274"/>
      <c r="H1910" s="237"/>
      <c r="I1910" s="271" t="s">
        <v>143</v>
      </c>
      <c r="J1910" s="272"/>
      <c r="K1910" s="273" t="s">
        <v>144</v>
      </c>
      <c r="L1910" s="274"/>
      <c r="N1910" s="262" t="s">
        <v>145</v>
      </c>
      <c r="O1910" s="263"/>
      <c r="P1910" s="264" t="s">
        <v>146</v>
      </c>
      <c r="Q1910" s="265"/>
      <c r="S1910" s="271" t="s">
        <v>147</v>
      </c>
      <c r="T1910" s="272"/>
      <c r="U1910" s="273" t="s">
        <v>148</v>
      </c>
      <c r="V1910" s="274"/>
      <c r="W1910" s="20"/>
      <c r="X1910" s="262" t="s">
        <v>149</v>
      </c>
      <c r="Y1910" s="263"/>
      <c r="Z1910" s="264" t="s">
        <v>150</v>
      </c>
      <c r="AA1910" s="265"/>
      <c r="AB1910" s="20"/>
      <c r="AC1910" s="271" t="s">
        <v>151</v>
      </c>
      <c r="AD1910" s="272"/>
      <c r="AE1910" s="273" t="s">
        <v>152</v>
      </c>
      <c r="AF1910" s="274"/>
      <c r="AG1910" s="20"/>
      <c r="AH1910" s="262" t="s">
        <v>153</v>
      </c>
      <c r="AI1910" s="263"/>
      <c r="AJ1910" s="264" t="s">
        <v>154</v>
      </c>
      <c r="AK1910" s="265"/>
      <c r="AL1910" s="20"/>
      <c r="AM1910" s="271" t="s">
        <v>155</v>
      </c>
      <c r="AN1910" s="272"/>
      <c r="AO1910" s="273" t="s">
        <v>156</v>
      </c>
      <c r="AP1910" s="274"/>
      <c r="AR1910" s="262" t="s">
        <v>157</v>
      </c>
      <c r="AS1910" s="263"/>
      <c r="AT1910" s="264" t="s">
        <v>158</v>
      </c>
      <c r="AU1910" s="265"/>
      <c r="AV1910" s="41"/>
      <c r="AW1910" s="271" t="s">
        <v>159</v>
      </c>
      <c r="AX1910" s="272"/>
      <c r="AY1910" s="273" t="s">
        <v>160</v>
      </c>
      <c r="AZ1910" s="274"/>
      <c r="BA1910" s="20"/>
      <c r="BB1910" s="262" t="s">
        <v>161</v>
      </c>
      <c r="BC1910" s="263"/>
      <c r="BD1910" s="264" t="s">
        <v>162</v>
      </c>
      <c r="BE1910" s="265"/>
      <c r="BF1910" s="41"/>
      <c r="BG1910" s="271" t="s">
        <v>163</v>
      </c>
      <c r="BH1910" s="272"/>
      <c r="BI1910" s="273" t="s">
        <v>164</v>
      </c>
      <c r="BJ1910" s="274"/>
      <c r="BK1910" s="41"/>
      <c r="BL1910" s="262" t="s">
        <v>165</v>
      </c>
      <c r="BM1910" s="263"/>
      <c r="BN1910" s="264" t="s">
        <v>166</v>
      </c>
      <c r="BO1910" s="265"/>
      <c r="BP1910" s="41"/>
      <c r="BQ1910" s="271" t="s">
        <v>167</v>
      </c>
      <c r="BR1910" s="272"/>
      <c r="BS1910" s="273" t="s">
        <v>168</v>
      </c>
      <c r="BT1910" s="274"/>
      <c r="BU1910" s="20"/>
      <c r="BV1910" s="262" t="s">
        <v>169</v>
      </c>
      <c r="BW1910" s="263"/>
      <c r="BX1910" s="264" t="s">
        <v>170</v>
      </c>
      <c r="BY1910" s="265"/>
      <c r="CA1910" s="55" t="s">
        <v>35</v>
      </c>
      <c r="CC1910" s="116" t="s">
        <v>75</v>
      </c>
      <c r="CD1910" s="13"/>
      <c r="CE1910" s="33"/>
      <c r="CF1910" s="33"/>
      <c r="CG1910" s="33"/>
      <c r="CH1910" s="33"/>
    </row>
    <row r="1911" spans="2:86" ht="18.600000000000001" customHeight="1" thickTop="1" thickBot="1">
      <c r="D1911" s="1">
        <v>0</v>
      </c>
      <c r="E1911" s="9">
        <f t="shared" ref="E1911" si="18292">$E$9*$B1908</f>
        <v>6.4253280000000004</v>
      </c>
      <c r="F1911" s="2">
        <v>1</v>
      </c>
      <c r="G1911" s="8">
        <v>0</v>
      </c>
      <c r="I1911" s="1">
        <v>0</v>
      </c>
      <c r="J1911" s="9">
        <v>0</v>
      </c>
      <c r="K1911" s="2">
        <v>1</v>
      </c>
      <c r="L1911" s="8">
        <v>0</v>
      </c>
      <c r="N1911" s="1">
        <f t="shared" ref="N1911" si="18293">D1911*I1908+F1911*I1911-E1911*J1908-G1911*J1911</f>
        <v>0</v>
      </c>
      <c r="O1911" s="9">
        <f t="shared" ref="O1911" si="18294">(D1911*J1908+E1911*I1908+F1911*J1911+G1911*I1911)</f>
        <v>6.4253280000000004</v>
      </c>
      <c r="P1911" s="2">
        <f t="shared" ref="P1911" si="18295">D1911*K1908+F1911*K1911-E1911*L1908-G1911*L1911</f>
        <v>8.0967378610903431</v>
      </c>
      <c r="Q1911" s="8">
        <f t="shared" ref="Q1911" si="18296">(D1911*L1908+E1911*K1908+F1911*L1911+G1911*K1911)</f>
        <v>0</v>
      </c>
      <c r="S1911" s="1">
        <v>0</v>
      </c>
      <c r="T1911" s="9">
        <f t="shared" ref="T1911" si="18297">$T$9*$B1908</f>
        <v>8.2516980000000011</v>
      </c>
      <c r="U1911" s="2">
        <v>1</v>
      </c>
      <c r="V1911" s="8">
        <v>0</v>
      </c>
      <c r="X1911" s="1">
        <f t="shared" ref="X1911" si="18298">N1911*S1908+P1911*S1911-O1911*T1908-Q1911*T1911</f>
        <v>0</v>
      </c>
      <c r="Y1911" s="9">
        <f t="shared" ref="Y1911" si="18299">(N1911*T1908+O1911*S1908+P1911*T1911+Q1911*S1911)</f>
        <v>73.237163614883485</v>
      </c>
      <c r="Z1911" s="2">
        <f t="shared" ref="Z1911" si="18300">N1911*U1908+P1911*U1911-O1911*V1908-Q1911*V1911</f>
        <v>8.0967378610903431</v>
      </c>
      <c r="AA1911" s="8">
        <f t="shared" ref="AA1911" si="18301">(N1911*V1908+O1911*U1908+P1911*V1911+Q1911*U1911)</f>
        <v>0</v>
      </c>
      <c r="AB1911" s="20"/>
      <c r="AC1911" s="1">
        <v>0</v>
      </c>
      <c r="AD1911" s="9">
        <v>0</v>
      </c>
      <c r="AE1911" s="2">
        <v>1</v>
      </c>
      <c r="AF1911" s="8">
        <v>0</v>
      </c>
      <c r="AH1911" s="1">
        <f t="shared" ref="AH1911" si="18302">X1911*AC1908+Z1911*AC1911-Y1911*AD1908-AA1911*AD1911</f>
        <v>0</v>
      </c>
      <c r="AI1911" s="9">
        <f t="shared" ref="AI1911" si="18303">(X1911*AD1908+Y1911*AC1908+Z1911*AD1911+AA1911*AC1911)</f>
        <v>73.237163614883485</v>
      </c>
      <c r="AJ1911" s="2">
        <f t="shared" ref="AJ1911" si="18304">X1911*AE1908+Z1911*AE1911-Y1911*AF1908-AA1911*AF1911</f>
        <v>22.001410413647633</v>
      </c>
      <c r="AK1911" s="8">
        <f t="shared" ref="AK1911" si="18305">(X1911*AF1908+Y1911*AE1908+Z1911*AF1911+AA1911*AE1911)</f>
        <v>0</v>
      </c>
      <c r="AM1911" s="1">
        <v>0</v>
      </c>
      <c r="AN1911" s="9">
        <f t="shared" ref="AN1911" si="18306">$AN$9*$B1908</f>
        <v>6.976788</v>
      </c>
      <c r="AO1911" s="2">
        <v>1</v>
      </c>
      <c r="AP1911" s="8">
        <v>0</v>
      </c>
      <c r="AR1911" s="1">
        <f t="shared" ref="AR1911" si="18307">AH1911*AM1908+AJ1911*AM1911-AI1911*AN1908-AK1911*AN1911</f>
        <v>0</v>
      </c>
      <c r="AS1911" s="9">
        <f t="shared" ref="AS1911" si="18308">(AH1911*AN1908+AI1911*AM1908+AJ1911*AN1911+AK1911*AM1911)</f>
        <v>226.73633977189533</v>
      </c>
      <c r="AT1911" s="2">
        <f t="shared" ref="AT1911" si="18309">AH1911*AO1908+AJ1911*AO1911-AI1911*AP1908-AK1911*AP1911</f>
        <v>22.001410413647633</v>
      </c>
      <c r="AU1911" s="8">
        <f t="shared" ref="AU1911" si="18310">(AH1911*AP1908+AI1911*AO1908+AJ1911*AP1911+AK1911*AO1911)</f>
        <v>0</v>
      </c>
      <c r="AV1911" s="20"/>
      <c r="AW1911" s="1">
        <v>0</v>
      </c>
      <c r="AX1911" s="9">
        <v>0</v>
      </c>
      <c r="AY1911" s="2">
        <v>1</v>
      </c>
      <c r="AZ1911" s="8">
        <v>0</v>
      </c>
      <c r="BB1911" s="1">
        <f t="shared" ref="BB1911" si="18311">AR1911*AW1908+AT1911*AW1911-AS1911*AX1908-AU1911*AX1911</f>
        <v>0</v>
      </c>
      <c r="BC1911" s="9">
        <f t="shared" ref="BC1911" si="18312">(AR1911*AX1908+AS1911*AW1908+AT1911*AX1911+AU1911*AW1911)</f>
        <v>226.73633977189533</v>
      </c>
      <c r="BD1911" s="2">
        <f t="shared" ref="BD1911" si="18313">AR1911*AY1908+AT1911*AY1911-AS1911*AZ1908-AU1911*AZ1911</f>
        <v>83.957768753093433</v>
      </c>
      <c r="BE1911" s="8">
        <f t="shared" ref="BE1911" si="18314">(AR1911*AZ1908+AS1911*AY1908+AT1911*AZ1911+AU1911*AY1911)</f>
        <v>0</v>
      </c>
      <c r="BG1911" s="1">
        <v>0</v>
      </c>
      <c r="BH1911" s="9">
        <f t="shared" ref="BH1911" si="18315">$BH$9*$B1908</f>
        <v>4.5645600000000002</v>
      </c>
      <c r="BI1911" s="2">
        <v>1</v>
      </c>
      <c r="BJ1911" s="8">
        <v>0</v>
      </c>
      <c r="BK1911" s="20"/>
      <c r="BL1911" s="1">
        <f t="shared" ref="BL1911" si="18316">BB1911*BG1908+BD1911*BG1911-BC1911*BH1908-BE1911*BH1911</f>
        <v>0</v>
      </c>
      <c r="BM1911" s="9">
        <f t="shared" ref="BM1911" si="18317">(BB1911*BH1908+BC1911*BG1908+BD1911*BH1911+BE1911*BG1911)</f>
        <v>609.96661271151549</v>
      </c>
      <c r="BN1911" s="2">
        <f t="shared" ref="BN1911" si="18318">BB1911*BI1908+BD1911*BI1911-BC1911*BJ1908-BE1911*BJ1911</f>
        <v>83.957768753093433</v>
      </c>
      <c r="BO1911" s="8">
        <f t="shared" ref="BO1911" si="18319">(BB1911*BJ1908+BC1911*BI1908+BD1911*BJ1911+BE1911*BI1911)</f>
        <v>0</v>
      </c>
      <c r="BP1911" s="20"/>
      <c r="BQ1911" s="18">
        <f t="shared" ref="BQ1911:BQ1974" si="18320">1/$BR$9</f>
        <v>1</v>
      </c>
      <c r="BR1911" s="25">
        <v>0</v>
      </c>
      <c r="BS1911" s="19">
        <v>1</v>
      </c>
      <c r="BT1911" s="24">
        <v>0</v>
      </c>
      <c r="BV1911" s="1">
        <f t="shared" ref="BV1911" si="18321">BL1911*BQ1908+BN1911*BQ1911-BM1911*BR1908-BO1911*BR1911</f>
        <v>83.957768753093433</v>
      </c>
      <c r="BW1911" s="9">
        <f t="shared" ref="BW1911" si="18322">(BL1911*BR1908+BM1911*BQ1908+BN1911*BR1911+BO1911*BQ1911)</f>
        <v>609.96661271151549</v>
      </c>
      <c r="BX1911" s="2">
        <f t="shared" ref="BX1911" si="18323">BL1911*BS1908+BN1911*BS1911-BM1911*BT1908-BO1911*BT1911</f>
        <v>83.957768753093433</v>
      </c>
      <c r="BY1911" s="8">
        <f t="shared" ref="BY1911" si="18324">(BL1911*BT1908+BM1911*BS1908+BN1911*BT1911+BO1911*BS1911)</f>
        <v>0</v>
      </c>
      <c r="CA1911" s="56">
        <f t="shared" ref="CA1911" si="18325">(180/PI())*ATAN(-1*(BW1908+BW1911)/(BV1908+BV1911))</f>
        <v>-74.32565310122861</v>
      </c>
      <c r="CC1911" s="117">
        <f t="shared" ref="CC1911" si="18326">20*LOG(((1-(10^(CA1908/20)^2)*(1-((1-CC1908)/(1+CC1908))^2))^0.5))</f>
        <v>-1.9130918812999366E-5</v>
      </c>
      <c r="CD1911" s="13"/>
      <c r="CE1911" s="33"/>
      <c r="CF1911" s="33"/>
      <c r="CG1911" s="33"/>
      <c r="CH1911" s="33"/>
    </row>
    <row r="1912" spans="2:86" ht="18.600000000000001" customHeight="1"/>
    <row r="1913" spans="2:86" ht="18.600000000000001" customHeight="1" thickBot="1">
      <c r="E1913" s="6" t="s">
        <v>3</v>
      </c>
      <c r="J1913" s="6" t="s">
        <v>5</v>
      </c>
      <c r="O1913" s="6" t="s">
        <v>10</v>
      </c>
      <c r="T1913" s="6" t="s">
        <v>6</v>
      </c>
      <c r="Y1913" s="6" t="s">
        <v>11</v>
      </c>
      <c r="AD1913" s="6" t="s">
        <v>12</v>
      </c>
      <c r="AI1913" s="6" t="s">
        <v>13</v>
      </c>
      <c r="AN1913" s="6" t="s">
        <v>14</v>
      </c>
      <c r="AS1913" s="6" t="s">
        <v>15</v>
      </c>
      <c r="AX1913" s="6" t="s">
        <v>19</v>
      </c>
      <c r="BC1913" s="6" t="s">
        <v>17</v>
      </c>
      <c r="BH1913" s="6" t="s">
        <v>20</v>
      </c>
      <c r="BM1913" s="6" t="s">
        <v>18</v>
      </c>
      <c r="BQ1913" s="26" t="s">
        <v>16</v>
      </c>
      <c r="BR1913" s="26"/>
      <c r="BS1913" s="21"/>
      <c r="BT1913" s="21"/>
      <c r="BU1913" s="21"/>
      <c r="BV1913" s="21"/>
      <c r="BW1913" s="26" t="s">
        <v>21</v>
      </c>
      <c r="BX1913" s="21"/>
      <c r="BY1913" s="21"/>
    </row>
    <row r="1914" spans="2:86" ht="18.600000000000001" customHeight="1" thickBot="1">
      <c r="B1914" s="11"/>
      <c r="D1914" s="266" t="s">
        <v>113</v>
      </c>
      <c r="E1914" s="267"/>
      <c r="F1914" s="268" t="s">
        <v>114</v>
      </c>
      <c r="G1914" s="269"/>
      <c r="H1914" s="237"/>
      <c r="I1914" s="262" t="s">
        <v>0</v>
      </c>
      <c r="J1914" s="263"/>
      <c r="K1914" s="264" t="s">
        <v>1</v>
      </c>
      <c r="L1914" s="265"/>
      <c r="M1914" s="21"/>
      <c r="N1914" s="262" t="s">
        <v>115</v>
      </c>
      <c r="O1914" s="263"/>
      <c r="P1914" s="264" t="s">
        <v>116</v>
      </c>
      <c r="Q1914" s="265"/>
      <c r="R1914" s="21"/>
      <c r="S1914" s="266" t="s">
        <v>117</v>
      </c>
      <c r="T1914" s="267"/>
      <c r="U1914" s="268" t="s">
        <v>118</v>
      </c>
      <c r="V1914" s="269"/>
      <c r="W1914" s="20"/>
      <c r="X1914" s="262" t="s">
        <v>119</v>
      </c>
      <c r="Y1914" s="263"/>
      <c r="Z1914" s="264" t="s">
        <v>120</v>
      </c>
      <c r="AA1914" s="265"/>
      <c r="AB1914" s="20"/>
      <c r="AC1914" s="262" t="s">
        <v>121</v>
      </c>
      <c r="AD1914" s="263"/>
      <c r="AE1914" s="264" t="s">
        <v>7</v>
      </c>
      <c r="AF1914" s="265"/>
      <c r="AG1914" s="20"/>
      <c r="AH1914" s="262" t="s">
        <v>122</v>
      </c>
      <c r="AI1914" s="263"/>
      <c r="AJ1914" s="264" t="s">
        <v>123</v>
      </c>
      <c r="AK1914" s="265"/>
      <c r="AL1914" s="20"/>
      <c r="AM1914" s="266" t="s">
        <v>124</v>
      </c>
      <c r="AN1914" s="267"/>
      <c r="AO1914" s="268" t="s">
        <v>125</v>
      </c>
      <c r="AP1914" s="269"/>
      <c r="AQ1914" s="21"/>
      <c r="AR1914" s="262" t="s">
        <v>126</v>
      </c>
      <c r="AS1914" s="263"/>
      <c r="AT1914" s="264" t="s">
        <v>2</v>
      </c>
      <c r="AU1914" s="265"/>
      <c r="AV1914" s="41"/>
      <c r="AW1914" s="262" t="s">
        <v>127</v>
      </c>
      <c r="AX1914" s="263"/>
      <c r="AY1914" s="264" t="s">
        <v>128</v>
      </c>
      <c r="AZ1914" s="265"/>
      <c r="BA1914" s="20"/>
      <c r="BB1914" s="262" t="s">
        <v>129</v>
      </c>
      <c r="BC1914" s="263"/>
      <c r="BD1914" s="264" t="s">
        <v>130</v>
      </c>
      <c r="BE1914" s="265"/>
      <c r="BF1914" s="41"/>
      <c r="BG1914" s="266" t="s">
        <v>131</v>
      </c>
      <c r="BH1914" s="267"/>
      <c r="BI1914" s="268" t="s">
        <v>132</v>
      </c>
      <c r="BJ1914" s="269"/>
      <c r="BK1914" s="41"/>
      <c r="BL1914" s="262" t="s">
        <v>133</v>
      </c>
      <c r="BM1914" s="263"/>
      <c r="BN1914" s="264" t="s">
        <v>134</v>
      </c>
      <c r="BO1914" s="265"/>
      <c r="BP1914" s="41"/>
      <c r="BQ1914" s="262" t="s">
        <v>135</v>
      </c>
      <c r="BR1914" s="263"/>
      <c r="BS1914" s="264" t="s">
        <v>136</v>
      </c>
      <c r="BT1914" s="265"/>
      <c r="BU1914" s="20"/>
      <c r="BV1914" s="262" t="s">
        <v>137</v>
      </c>
      <c r="BW1914" s="263"/>
      <c r="BX1914" s="264" t="s">
        <v>138</v>
      </c>
      <c r="BY1914" s="265"/>
      <c r="CA1914" s="27" t="s">
        <v>8</v>
      </c>
      <c r="CC1914" s="113" t="s">
        <v>74</v>
      </c>
      <c r="CD1914" s="13"/>
      <c r="CE1914" s="33"/>
      <c r="CF1914" s="33"/>
      <c r="CG1914" s="33"/>
      <c r="CH1914" s="33"/>
    </row>
    <row r="1915" spans="2:86" ht="18.600000000000001" customHeight="1" thickTop="1" thickBot="1">
      <c r="B1915" s="37">
        <v>5.48</v>
      </c>
      <c r="D1915" s="1">
        <v>1</v>
      </c>
      <c r="E1915" s="7">
        <v>0</v>
      </c>
      <c r="F1915" s="2">
        <v>0</v>
      </c>
      <c r="G1915" s="8">
        <v>0</v>
      </c>
      <c r="I1915" s="1">
        <v>1</v>
      </c>
      <c r="J1915" s="9">
        <v>0</v>
      </c>
      <c r="K1915" s="2">
        <v>0</v>
      </c>
      <c r="L1915" s="8">
        <f t="shared" ref="L1915:L1978" si="18327">IF(0=(1-$J$9*$K$9*$B1915^2),10^18,$B1915*$K$9/(1-$J$9*$K$9*$B1915^2))</f>
        <v>-1.099107320772545</v>
      </c>
      <c r="N1915" s="1">
        <f t="shared" ref="N1915" si="18328">D1915*I1915+F1915*I1918-E1915*J1915-G1915*J1918</f>
        <v>1</v>
      </c>
      <c r="O1915" s="9">
        <f t="shared" ref="O1915" si="18329">(D1915*J1915+E1915*I1915+F1915*J1918+G1915*I1918)</f>
        <v>0</v>
      </c>
      <c r="P1915" s="2">
        <f t="shared" ref="P1915" si="18330">D1915*K1915+F1915*K1918-E1915*L1915-G1915*L1918</f>
        <v>0</v>
      </c>
      <c r="Q1915" s="8">
        <f t="shared" ref="Q1915" si="18331">(D1915*L1915+E1915*K1915+F1915*L1918+G1915*K1918)</f>
        <v>-1.099107320772545</v>
      </c>
      <c r="S1915" s="1">
        <v>1</v>
      </c>
      <c r="T1915" s="7">
        <v>0</v>
      </c>
      <c r="U1915" s="2">
        <v>0</v>
      </c>
      <c r="V1915" s="8">
        <v>0</v>
      </c>
      <c r="X1915" s="1">
        <f t="shared" ref="X1915" si="18332">N1915*S1915+P1915*S1918-O1915*T1915-Q1915*T1918</f>
        <v>10.102723298481841</v>
      </c>
      <c r="Y1915" s="9">
        <f t="shared" ref="Y1915" si="18333">(N1915*T1915+O1915*S1915+P1915*T1918+Q1915*S1918)</f>
        <v>0</v>
      </c>
      <c r="Z1915" s="2">
        <f t="shared" ref="Z1915" si="18334">N1915*U1915+P1915*U1918-O1915*V1915-Q1915*V1918</f>
        <v>0</v>
      </c>
      <c r="AA1915" s="8">
        <f t="shared" ref="AA1915" si="18335">(N1915*V1915+O1915*U1915+P1915*V1918+Q1915*U1918)</f>
        <v>-1.099107320772545</v>
      </c>
      <c r="AB1915" s="20"/>
      <c r="AC1915" s="1">
        <v>1</v>
      </c>
      <c r="AD1915" s="9">
        <v>0</v>
      </c>
      <c r="AE1915" s="2">
        <v>0</v>
      </c>
      <c r="AF1915" s="8">
        <f t="shared" ref="AF1915:AF1978" si="18336">IF(0=(1-$AE$9*$AD$9*$B1915^2),10^18,$B1915*$AE$9/(1-$AE$9*$AD$9*$B1915^2))</f>
        <v>-0.18909906728140666</v>
      </c>
      <c r="AH1915" s="1">
        <f t="shared" ref="AH1915" si="18337">X1915*AC1915+Z1915*AC1918-Y1915*AD1915-AA1915*AD1918</f>
        <v>10.102723298481841</v>
      </c>
      <c r="AI1915" s="9">
        <f t="shared" ref="AI1915" si="18338">(X1915*AD1915+Y1915*AC1915+Z1915*AD1918+AA1915*AC1918)</f>
        <v>0</v>
      </c>
      <c r="AJ1915" s="2">
        <f t="shared" ref="AJ1915" si="18339">X1915*AE1915+Z1915*AE1918-Y1915*AF1915-AA1915*AF1918</f>
        <v>0</v>
      </c>
      <c r="AK1915" s="8">
        <f t="shared" ref="AK1915" si="18340">(X1915*AF1915+Y1915*AE1915+Z1915*AF1918+AA1915*AE1918)</f>
        <v>-3.0095228735175974</v>
      </c>
      <c r="AM1915" s="1">
        <v>1</v>
      </c>
      <c r="AN1915" s="7">
        <v>0</v>
      </c>
      <c r="AO1915" s="2">
        <v>0</v>
      </c>
      <c r="AP1915" s="8">
        <v>0</v>
      </c>
      <c r="AR1915" s="1">
        <f t="shared" ref="AR1915" si="18341">AH1915*AM1915+AJ1915*AM1918-AI1915*AN1915-AK1915*AN1918</f>
        <v>31.176437734720551</v>
      </c>
      <c r="AS1915" s="9">
        <f t="shared" ref="AS1915" si="18342">(AH1915*AN1915+AI1915*AM1915+AJ1915*AN1918+AK1915*AM1918)</f>
        <v>0</v>
      </c>
      <c r="AT1915" s="2">
        <f t="shared" ref="AT1915" si="18343">AH1915*AO1915+AJ1915*AO1918-AI1915*AP1915-AK1915*AP1918</f>
        <v>0</v>
      </c>
      <c r="AU1915" s="8">
        <f t="shared" ref="AU1915" si="18344">(AH1915*AP1915+AI1915*AO1915+AJ1915*AP1918+AK1915*AO1918)</f>
        <v>-3.0095228735175974</v>
      </c>
      <c r="AV1915" s="20"/>
      <c r="AW1915" s="1">
        <v>1</v>
      </c>
      <c r="AX1915" s="9">
        <v>0</v>
      </c>
      <c r="AY1915" s="2">
        <v>0</v>
      </c>
      <c r="AZ1915" s="8">
        <f t="shared" ref="AZ1915:AZ1978" si="18345">IF(0=(1-$AX$9*$AY$9*$B1915^2),10^18,$B1915*$AY$9/(1-$AX$9*$AY$9*$B1915^2))</f>
        <v>-0.27213183593531626</v>
      </c>
      <c r="BB1915" s="1">
        <f t="shared" ref="BB1915" si="18346">AR1915*AW1915+AT1915*AW1918-AS1915*AX1915-AU1915*AX1918</f>
        <v>31.176437734720551</v>
      </c>
      <c r="BC1915" s="9">
        <f t="shared" ref="BC1915" si="18347">(AR1915*AX1915+AS1915*AW1915+AT1915*AX1918+AU1915*AW1918)</f>
        <v>0</v>
      </c>
      <c r="BD1915" s="2">
        <f t="shared" ref="BD1915" si="18348">AR1915*AY1915+AT1915*AY1918-AS1915*AZ1915-AU1915*AZ1918</f>
        <v>0</v>
      </c>
      <c r="BE1915" s="8">
        <f t="shared" ref="BE1915" si="18349">(AR1915*AZ1915+AS1915*AY1915+AT1915*AZ1918+AU1915*AY1918)</f>
        <v>-11.493624112190172</v>
      </c>
      <c r="BG1915" s="1">
        <v>1</v>
      </c>
      <c r="BH1915" s="7">
        <v>0</v>
      </c>
      <c r="BI1915" s="2">
        <v>0</v>
      </c>
      <c r="BJ1915" s="8">
        <v>0</v>
      </c>
      <c r="BK1915" s="20"/>
      <c r="BL1915" s="1">
        <f t="shared" ref="BL1915" si="18350">BB1915*BG1915+BD1915*BG1918-BC1915*BH1915-BE1915*BH1918</f>
        <v>83.83194800741515</v>
      </c>
      <c r="BM1915" s="9">
        <f t="shared" ref="BM1915" si="18351">(BB1915*BH1915+BC1915*BG1915+BD1915*BH1918+BE1915*BG1918)</f>
        <v>0</v>
      </c>
      <c r="BN1915" s="2">
        <f t="shared" ref="BN1915" si="18352">BB1915*BI1915+BD1915*BI1918-BC1915*BJ1915-BE1915*BJ1918</f>
        <v>0</v>
      </c>
      <c r="BO1915" s="8">
        <f t="shared" ref="BO1915" si="18353">(BB1915*BJ1915+BC1915*BI1915+BD1915*BJ1918+BE1915*BI1918)</f>
        <v>-11.493624112190172</v>
      </c>
      <c r="BP1915" s="20"/>
      <c r="BQ1915" s="16">
        <v>1</v>
      </c>
      <c r="BR1915" s="23">
        <v>0</v>
      </c>
      <c r="BS1915" s="14">
        <v>0</v>
      </c>
      <c r="BT1915" s="22">
        <v>0</v>
      </c>
      <c r="BV1915" s="1">
        <f t="shared" ref="BV1915" si="18354">BL1915*BQ1915+BN1915*BQ1918-BM1915*BR1915-BO1915*BR1918</f>
        <v>83.83194800741515</v>
      </c>
      <c r="BW1915" s="9">
        <f t="shared" ref="BW1915" si="18355">(BL1915*BR1915+BM1915*BQ1915+BN1915*BR1918+BO1915*BQ1918)</f>
        <v>-11.493624112190172</v>
      </c>
      <c r="BX1915" s="2">
        <f t="shared" ref="BX1915" si="18356">BL1915*BS1915+BN1915*BS1918-BM1915*BT1915-BO1915*BT1918</f>
        <v>0</v>
      </c>
      <c r="BY1915" s="8">
        <f t="shared" ref="BY1915" si="18357">(BL1915*BT1915+BM1915*BS1915+BN1915*BT1918+BO1915*BS1918)</f>
        <v>-11.493624112190172</v>
      </c>
      <c r="CA1915" s="28">
        <f t="shared" ref="CA1915" si="18358">20*LOG(((1+$BR$9)/$BR$9)/((BV1915+BV1918)^2+(BW1915+BW1918)^2)^0.5)</f>
        <v>-49.867089011041543</v>
      </c>
      <c r="CC1915" s="114">
        <f t="shared" ref="CC1915" si="18359">((BV1915^2+BW1915^2)^0.5)/((BV1918^2+BW1918^2)^0.5)</f>
        <v>0.13712456313189153</v>
      </c>
      <c r="CD1915" s="13"/>
      <c r="CE1915" s="33"/>
      <c r="CF1915" s="33"/>
      <c r="CG1915" s="33"/>
      <c r="CH1915" s="33"/>
    </row>
    <row r="1916" spans="2:86" ht="18.600000000000001" customHeight="1" thickBot="1">
      <c r="D1916" s="3"/>
      <c r="G1916" s="4"/>
      <c r="I1916" s="3"/>
      <c r="L1916" s="4"/>
      <c r="N1916" s="3"/>
      <c r="Q1916" s="4"/>
      <c r="S1916" s="3"/>
      <c r="V1916" s="4"/>
      <c r="X1916" s="3"/>
      <c r="AA1916" s="4"/>
      <c r="AC1916" s="3"/>
      <c r="AF1916" s="4"/>
      <c r="AH1916" s="3"/>
      <c r="AK1916" s="4"/>
      <c r="AM1916" s="3"/>
      <c r="AP1916" s="4"/>
      <c r="AR1916" s="3"/>
      <c r="AU1916" s="4"/>
      <c r="AW1916" s="3"/>
      <c r="AZ1916" s="4"/>
      <c r="BB1916" s="3"/>
      <c r="BE1916" s="4"/>
      <c r="BG1916" s="3"/>
      <c r="BJ1916" s="4"/>
      <c r="BL1916" s="3"/>
      <c r="BO1916" s="4"/>
      <c r="BQ1916" s="16"/>
      <c r="BR1916" s="14"/>
      <c r="BS1916" s="14"/>
      <c r="BT1916" s="17"/>
      <c r="BV1916" s="3"/>
      <c r="BY1916" s="4"/>
      <c r="CC1916" s="115"/>
      <c r="CD1916" s="13"/>
      <c r="CE1916" s="33"/>
      <c r="CF1916" s="33"/>
      <c r="CG1916" s="33"/>
      <c r="CH1916" s="33"/>
    </row>
    <row r="1917" spans="2:86" ht="18.600000000000001" customHeight="1" thickBot="1">
      <c r="D1917" s="271" t="s">
        <v>141</v>
      </c>
      <c r="E1917" s="272"/>
      <c r="F1917" s="273" t="s">
        <v>142</v>
      </c>
      <c r="G1917" s="274"/>
      <c r="H1917" s="237"/>
      <c r="I1917" s="271" t="s">
        <v>143</v>
      </c>
      <c r="J1917" s="272"/>
      <c r="K1917" s="273" t="s">
        <v>144</v>
      </c>
      <c r="L1917" s="274"/>
      <c r="N1917" s="262" t="s">
        <v>145</v>
      </c>
      <c r="O1917" s="263"/>
      <c r="P1917" s="264" t="s">
        <v>146</v>
      </c>
      <c r="Q1917" s="265"/>
      <c r="S1917" s="271" t="s">
        <v>147</v>
      </c>
      <c r="T1917" s="272"/>
      <c r="U1917" s="273" t="s">
        <v>148</v>
      </c>
      <c r="V1917" s="274"/>
      <c r="W1917" s="20"/>
      <c r="X1917" s="262" t="s">
        <v>149</v>
      </c>
      <c r="Y1917" s="263"/>
      <c r="Z1917" s="264" t="s">
        <v>150</v>
      </c>
      <c r="AA1917" s="265"/>
      <c r="AB1917" s="20"/>
      <c r="AC1917" s="271" t="s">
        <v>151</v>
      </c>
      <c r="AD1917" s="272"/>
      <c r="AE1917" s="273" t="s">
        <v>152</v>
      </c>
      <c r="AF1917" s="274"/>
      <c r="AG1917" s="20"/>
      <c r="AH1917" s="262" t="s">
        <v>153</v>
      </c>
      <c r="AI1917" s="263"/>
      <c r="AJ1917" s="264" t="s">
        <v>154</v>
      </c>
      <c r="AK1917" s="265"/>
      <c r="AL1917" s="20"/>
      <c r="AM1917" s="271" t="s">
        <v>155</v>
      </c>
      <c r="AN1917" s="272"/>
      <c r="AO1917" s="273" t="s">
        <v>156</v>
      </c>
      <c r="AP1917" s="274"/>
      <c r="AR1917" s="262" t="s">
        <v>157</v>
      </c>
      <c r="AS1917" s="263"/>
      <c r="AT1917" s="264" t="s">
        <v>158</v>
      </c>
      <c r="AU1917" s="265"/>
      <c r="AV1917" s="41"/>
      <c r="AW1917" s="271" t="s">
        <v>159</v>
      </c>
      <c r="AX1917" s="272"/>
      <c r="AY1917" s="273" t="s">
        <v>160</v>
      </c>
      <c r="AZ1917" s="274"/>
      <c r="BA1917" s="20"/>
      <c r="BB1917" s="262" t="s">
        <v>161</v>
      </c>
      <c r="BC1917" s="263"/>
      <c r="BD1917" s="264" t="s">
        <v>162</v>
      </c>
      <c r="BE1917" s="265"/>
      <c r="BF1917" s="41"/>
      <c r="BG1917" s="271" t="s">
        <v>163</v>
      </c>
      <c r="BH1917" s="272"/>
      <c r="BI1917" s="273" t="s">
        <v>164</v>
      </c>
      <c r="BJ1917" s="274"/>
      <c r="BK1917" s="41"/>
      <c r="BL1917" s="262" t="s">
        <v>165</v>
      </c>
      <c r="BM1917" s="263"/>
      <c r="BN1917" s="264" t="s">
        <v>166</v>
      </c>
      <c r="BO1917" s="265"/>
      <c r="BP1917" s="41"/>
      <c r="BQ1917" s="271" t="s">
        <v>167</v>
      </c>
      <c r="BR1917" s="272"/>
      <c r="BS1917" s="273" t="s">
        <v>168</v>
      </c>
      <c r="BT1917" s="274"/>
      <c r="BU1917" s="20"/>
      <c r="BV1917" s="262" t="s">
        <v>169</v>
      </c>
      <c r="BW1917" s="263"/>
      <c r="BX1917" s="264" t="s">
        <v>170</v>
      </c>
      <c r="BY1917" s="265"/>
      <c r="CA1917" s="55" t="s">
        <v>35</v>
      </c>
      <c r="CC1917" s="116" t="s">
        <v>75</v>
      </c>
      <c r="CD1917" s="13"/>
      <c r="CE1917" s="33"/>
      <c r="CF1917" s="33"/>
      <c r="CG1917" s="33"/>
      <c r="CH1917" s="33"/>
    </row>
    <row r="1918" spans="2:86" ht="18.600000000000001" customHeight="1" thickTop="1" thickBot="1">
      <c r="D1918" s="1">
        <v>0</v>
      </c>
      <c r="E1918" s="9">
        <f t="shared" ref="E1918" si="18360">$E$9*$B1915</f>
        <v>6.4488640000000013</v>
      </c>
      <c r="F1918" s="2">
        <v>1</v>
      </c>
      <c r="G1918" s="8">
        <v>0</v>
      </c>
      <c r="I1918" s="1">
        <v>0</v>
      </c>
      <c r="J1918" s="9">
        <v>0</v>
      </c>
      <c r="K1918" s="2">
        <v>1</v>
      </c>
      <c r="L1918" s="8">
        <v>0</v>
      </c>
      <c r="N1918" s="1">
        <f t="shared" ref="N1918" si="18361">D1918*I1915+F1918*I1918-E1918*J1915-G1918*J1918</f>
        <v>0</v>
      </c>
      <c r="O1918" s="9">
        <f t="shared" ref="O1918" si="18362">(D1918*J1915+E1918*I1915+F1918*J1918+G1918*I1918)</f>
        <v>6.4488640000000013</v>
      </c>
      <c r="P1918" s="2">
        <f t="shared" ref="P1918" si="18363">D1918*K1915+F1918*K1918-E1918*L1915-G1918*L1918</f>
        <v>8.0879936330665192</v>
      </c>
      <c r="Q1918" s="8">
        <f t="shared" ref="Q1918" si="18364">(D1918*L1915+E1918*K1915+F1918*L1918+G1918*K1918)</f>
        <v>0</v>
      </c>
      <c r="S1918" s="1">
        <v>0</v>
      </c>
      <c r="T1918" s="9">
        <f t="shared" ref="T1918" si="18365">$T$9*$B1915</f>
        <v>8.2819240000000018</v>
      </c>
      <c r="U1918" s="2">
        <v>1</v>
      </c>
      <c r="V1918" s="8">
        <v>0</v>
      </c>
      <c r="X1918" s="1">
        <f t="shared" ref="X1918" si="18366">N1918*S1915+P1918*S1918-O1918*T1915-Q1918*T1918</f>
        <v>0</v>
      </c>
      <c r="Y1918" s="9">
        <f t="shared" ref="Y1918" si="18367">(N1918*T1915+O1918*S1915+P1918*T1918+Q1918*S1918)</f>
        <v>73.433012581540808</v>
      </c>
      <c r="Z1918" s="2">
        <f t="shared" ref="Z1918" si="18368">N1918*U1915+P1918*U1918-O1918*V1915-Q1918*V1918</f>
        <v>8.0879936330665192</v>
      </c>
      <c r="AA1918" s="8">
        <f t="shared" ref="AA1918" si="18369">(N1918*V1915+O1918*U1915+P1918*V1918+Q1918*U1918)</f>
        <v>0</v>
      </c>
      <c r="AB1918" s="20"/>
      <c r="AC1918" s="1">
        <v>0</v>
      </c>
      <c r="AD1918" s="9">
        <v>0</v>
      </c>
      <c r="AE1918" s="2">
        <v>1</v>
      </c>
      <c r="AF1918" s="8">
        <v>0</v>
      </c>
      <c r="AH1918" s="1">
        <f t="shared" ref="AH1918" si="18370">X1918*AC1915+Z1918*AC1918-Y1918*AD1915-AA1918*AD1918</f>
        <v>0</v>
      </c>
      <c r="AI1918" s="9">
        <f t="shared" ref="AI1918" si="18371">(X1918*AD1915+Y1918*AC1915+Z1918*AD1918+AA1918*AC1918)</f>
        <v>73.433012581540808</v>
      </c>
      <c r="AJ1918" s="2">
        <f t="shared" ref="AJ1918" si="18372">X1918*AE1915+Z1918*AE1918-Y1918*AF1915-AA1918*AF1918</f>
        <v>21.974107819899686</v>
      </c>
      <c r="AK1918" s="8">
        <f t="shared" ref="AK1918" si="18373">(X1918*AF1915+Y1918*AE1915+Z1918*AF1918+AA1918*AE1918)</f>
        <v>0</v>
      </c>
      <c r="AM1918" s="1">
        <v>0</v>
      </c>
      <c r="AN1918" s="9">
        <f t="shared" ref="AN1918" si="18374">$AN$9*$B1915</f>
        <v>7.0023440000000008</v>
      </c>
      <c r="AO1918" s="2">
        <v>1</v>
      </c>
      <c r="AP1918" s="8">
        <v>0</v>
      </c>
      <c r="AR1918" s="1">
        <f t="shared" ref="AR1918" si="18375">AH1918*AM1915+AJ1918*AM1918-AI1918*AN1915-AK1918*AN1918</f>
        <v>0</v>
      </c>
      <c r="AS1918" s="9">
        <f t="shared" ref="AS1918" si="18376">(AH1918*AN1915+AI1918*AM1915+AJ1918*AN1918+AK1918*AM1918)</f>
        <v>227.30327462956848</v>
      </c>
      <c r="AT1918" s="2">
        <f t="shared" ref="AT1918" si="18377">AH1918*AO1915+AJ1918*AO1918-AI1918*AP1915-AK1918*AP1918</f>
        <v>21.974107819899686</v>
      </c>
      <c r="AU1918" s="8">
        <f t="shared" ref="AU1918" si="18378">(AH1918*AP1915+AI1918*AO1915+AJ1918*AP1918+AK1918*AO1918)</f>
        <v>0</v>
      </c>
      <c r="AV1918" s="20"/>
      <c r="AW1918" s="1">
        <v>0</v>
      </c>
      <c r="AX1918" s="9">
        <v>0</v>
      </c>
      <c r="AY1918" s="2">
        <v>1</v>
      </c>
      <c r="AZ1918" s="8">
        <v>0</v>
      </c>
      <c r="BB1918" s="1">
        <f t="shared" ref="BB1918" si="18379">AR1918*AW1915+AT1918*AW1918-AS1918*AX1915-AU1918*AX1918</f>
        <v>0</v>
      </c>
      <c r="BC1918" s="9">
        <f t="shared" ref="BC1918" si="18380">(AR1918*AX1915+AS1918*AW1915+AT1918*AX1918+AU1918*AW1918)</f>
        <v>227.30327462956848</v>
      </c>
      <c r="BD1918" s="2">
        <f t="shared" ref="BD1918" si="18381">AR1918*AY1915+AT1918*AY1918-AS1918*AZ1915-AU1918*AZ1918</f>
        <v>83.830565258953555</v>
      </c>
      <c r="BE1918" s="8">
        <f t="shared" ref="BE1918" si="18382">(AR1918*AZ1915+AS1918*AY1915+AT1918*AZ1918+AU1918*AY1918)</f>
        <v>0</v>
      </c>
      <c r="BG1918" s="1">
        <v>0</v>
      </c>
      <c r="BH1918" s="9">
        <f t="shared" ref="BH1918" si="18383">$BH$9*$B1915</f>
        <v>4.5812800000000005</v>
      </c>
      <c r="BI1918" s="2">
        <v>1</v>
      </c>
      <c r="BJ1918" s="8">
        <v>0</v>
      </c>
      <c r="BK1918" s="20"/>
      <c r="BL1918" s="1">
        <f t="shared" ref="BL1918" si="18384">BB1918*BG1915+BD1918*BG1918-BC1918*BH1915-BE1918*BH1918</f>
        <v>0</v>
      </c>
      <c r="BM1918" s="9">
        <f t="shared" ref="BM1918" si="18385">(BB1918*BH1915+BC1918*BG1915+BD1918*BH1918+BE1918*BG1918)</f>
        <v>611.35456663910725</v>
      </c>
      <c r="BN1918" s="2">
        <f t="shared" ref="BN1918" si="18386">BB1918*BI1915+BD1918*BI1918-BC1918*BJ1915-BE1918*BJ1918</f>
        <v>83.830565258953555</v>
      </c>
      <c r="BO1918" s="8">
        <f t="shared" ref="BO1918" si="18387">(BB1918*BJ1915+BC1918*BI1915+BD1918*BJ1918+BE1918*BI1918)</f>
        <v>0</v>
      </c>
      <c r="BP1918" s="20"/>
      <c r="BQ1918" s="18">
        <f t="shared" ref="BQ1918:BQ1981" si="18388">1/$BR$9</f>
        <v>1</v>
      </c>
      <c r="BR1918" s="25">
        <v>0</v>
      </c>
      <c r="BS1918" s="19">
        <v>1</v>
      </c>
      <c r="BT1918" s="24">
        <v>0</v>
      </c>
      <c r="BV1918" s="1">
        <f t="shared" ref="BV1918" si="18389">BL1918*BQ1915+BN1918*BQ1918-BM1918*BR1915-BO1918*BR1918</f>
        <v>83.830565258953555</v>
      </c>
      <c r="BW1918" s="9">
        <f t="shared" ref="BW1918" si="18390">(BL1918*BR1915+BM1918*BQ1915+BN1918*BR1918+BO1918*BQ1918)</f>
        <v>611.35456663910725</v>
      </c>
      <c r="BX1918" s="2">
        <f t="shared" ref="BX1918" si="18391">BL1918*BS1915+BN1918*BS1918-BM1918*BT1915-BO1918*BT1918</f>
        <v>83.830565258953555</v>
      </c>
      <c r="BY1918" s="8">
        <f t="shared" ref="BY1918" si="18392">(BL1918*BT1915+BM1918*BS1915+BN1918*BT1918+BO1918*BS1918)</f>
        <v>0</v>
      </c>
      <c r="CA1918" s="56">
        <f t="shared" ref="CA1918" si="18393">(180/PI())*ATAN(-1*(BW1915+BW1918)/(BV1915+BV1918))</f>
        <v>-74.38419992500414</v>
      </c>
      <c r="CC1918" s="117">
        <f t="shared" ref="CC1918" si="18394">20*LOG(((1-(10^(CA1915/20)^2)*(1-((1-CC1915)/(1+CC1915))^2))^0.5))</f>
        <v>-1.8994835048505269E-5</v>
      </c>
      <c r="CD1918" s="13"/>
      <c r="CE1918" s="33"/>
      <c r="CF1918" s="33"/>
      <c r="CG1918" s="33"/>
      <c r="CH1918" s="33"/>
    </row>
    <row r="1919" spans="2:86" ht="18.600000000000001" customHeight="1"/>
    <row r="1920" spans="2:86" ht="18.600000000000001" customHeight="1" thickBot="1">
      <c r="E1920" s="6" t="s">
        <v>3</v>
      </c>
      <c r="J1920" s="6" t="s">
        <v>5</v>
      </c>
      <c r="O1920" s="6" t="s">
        <v>10</v>
      </c>
      <c r="T1920" s="6" t="s">
        <v>6</v>
      </c>
      <c r="Y1920" s="6" t="s">
        <v>11</v>
      </c>
      <c r="AD1920" s="6" t="s">
        <v>12</v>
      </c>
      <c r="AI1920" s="6" t="s">
        <v>13</v>
      </c>
      <c r="AN1920" s="6" t="s">
        <v>14</v>
      </c>
      <c r="AS1920" s="6" t="s">
        <v>15</v>
      </c>
      <c r="AX1920" s="6" t="s">
        <v>19</v>
      </c>
      <c r="BC1920" s="6" t="s">
        <v>17</v>
      </c>
      <c r="BH1920" s="6" t="s">
        <v>20</v>
      </c>
      <c r="BM1920" s="6" t="s">
        <v>18</v>
      </c>
      <c r="BQ1920" s="26" t="s">
        <v>16</v>
      </c>
      <c r="BR1920" s="26"/>
      <c r="BS1920" s="21"/>
      <c r="BT1920" s="21"/>
      <c r="BU1920" s="21"/>
      <c r="BV1920" s="21"/>
      <c r="BW1920" s="26" t="s">
        <v>21</v>
      </c>
      <c r="BX1920" s="21"/>
      <c r="BY1920" s="21"/>
    </row>
    <row r="1921" spans="2:86" ht="18.600000000000001" customHeight="1" thickBot="1">
      <c r="B1921" s="11"/>
      <c r="D1921" s="266" t="s">
        <v>113</v>
      </c>
      <c r="E1921" s="267"/>
      <c r="F1921" s="268" t="s">
        <v>114</v>
      </c>
      <c r="G1921" s="269"/>
      <c r="H1921" s="237"/>
      <c r="I1921" s="262" t="s">
        <v>0</v>
      </c>
      <c r="J1921" s="263"/>
      <c r="K1921" s="264" t="s">
        <v>1</v>
      </c>
      <c r="L1921" s="265"/>
      <c r="M1921" s="21"/>
      <c r="N1921" s="262" t="s">
        <v>115</v>
      </c>
      <c r="O1921" s="263"/>
      <c r="P1921" s="264" t="s">
        <v>116</v>
      </c>
      <c r="Q1921" s="265"/>
      <c r="R1921" s="21"/>
      <c r="S1921" s="266" t="s">
        <v>117</v>
      </c>
      <c r="T1921" s="267"/>
      <c r="U1921" s="268" t="s">
        <v>118</v>
      </c>
      <c r="V1921" s="269"/>
      <c r="W1921" s="20"/>
      <c r="X1921" s="262" t="s">
        <v>119</v>
      </c>
      <c r="Y1921" s="263"/>
      <c r="Z1921" s="264" t="s">
        <v>120</v>
      </c>
      <c r="AA1921" s="265"/>
      <c r="AB1921" s="20"/>
      <c r="AC1921" s="262" t="s">
        <v>121</v>
      </c>
      <c r="AD1921" s="263"/>
      <c r="AE1921" s="264" t="s">
        <v>7</v>
      </c>
      <c r="AF1921" s="265"/>
      <c r="AG1921" s="20"/>
      <c r="AH1921" s="262" t="s">
        <v>122</v>
      </c>
      <c r="AI1921" s="263"/>
      <c r="AJ1921" s="264" t="s">
        <v>123</v>
      </c>
      <c r="AK1921" s="265"/>
      <c r="AL1921" s="20"/>
      <c r="AM1921" s="266" t="s">
        <v>124</v>
      </c>
      <c r="AN1921" s="267"/>
      <c r="AO1921" s="268" t="s">
        <v>125</v>
      </c>
      <c r="AP1921" s="269"/>
      <c r="AQ1921" s="21"/>
      <c r="AR1921" s="262" t="s">
        <v>126</v>
      </c>
      <c r="AS1921" s="263"/>
      <c r="AT1921" s="264" t="s">
        <v>2</v>
      </c>
      <c r="AU1921" s="265"/>
      <c r="AV1921" s="41"/>
      <c r="AW1921" s="262" t="s">
        <v>127</v>
      </c>
      <c r="AX1921" s="263"/>
      <c r="AY1921" s="264" t="s">
        <v>128</v>
      </c>
      <c r="AZ1921" s="265"/>
      <c r="BA1921" s="20"/>
      <c r="BB1921" s="262" t="s">
        <v>129</v>
      </c>
      <c r="BC1921" s="263"/>
      <c r="BD1921" s="264" t="s">
        <v>130</v>
      </c>
      <c r="BE1921" s="265"/>
      <c r="BF1921" s="41"/>
      <c r="BG1921" s="266" t="s">
        <v>131</v>
      </c>
      <c r="BH1921" s="267"/>
      <c r="BI1921" s="268" t="s">
        <v>132</v>
      </c>
      <c r="BJ1921" s="269"/>
      <c r="BK1921" s="41"/>
      <c r="BL1921" s="262" t="s">
        <v>133</v>
      </c>
      <c r="BM1921" s="263"/>
      <c r="BN1921" s="264" t="s">
        <v>134</v>
      </c>
      <c r="BO1921" s="265"/>
      <c r="BP1921" s="41"/>
      <c r="BQ1921" s="262" t="s">
        <v>135</v>
      </c>
      <c r="BR1921" s="263"/>
      <c r="BS1921" s="264" t="s">
        <v>136</v>
      </c>
      <c r="BT1921" s="265"/>
      <c r="BU1921" s="20"/>
      <c r="BV1921" s="262" t="s">
        <v>137</v>
      </c>
      <c r="BW1921" s="263"/>
      <c r="BX1921" s="264" t="s">
        <v>138</v>
      </c>
      <c r="BY1921" s="265"/>
      <c r="CA1921" s="27" t="s">
        <v>8</v>
      </c>
      <c r="CC1921" s="113" t="s">
        <v>74</v>
      </c>
      <c r="CD1921" s="13"/>
      <c r="CE1921" s="33"/>
      <c r="CF1921" s="33"/>
      <c r="CG1921" s="33"/>
      <c r="CH1921" s="33"/>
    </row>
    <row r="1922" spans="2:86" ht="18.600000000000001" customHeight="1" thickTop="1" thickBot="1">
      <c r="B1922" s="37">
        <v>5.5</v>
      </c>
      <c r="D1922" s="1">
        <v>1</v>
      </c>
      <c r="E1922" s="7">
        <v>0</v>
      </c>
      <c r="F1922" s="2">
        <v>0</v>
      </c>
      <c r="G1922" s="8">
        <v>0</v>
      </c>
      <c r="I1922" s="1">
        <v>1</v>
      </c>
      <c r="J1922" s="9">
        <v>0</v>
      </c>
      <c r="K1922" s="2">
        <v>0</v>
      </c>
      <c r="L1922" s="8">
        <f t="shared" ref="L1922:L1985" si="18395">IF(0=(1-$J$9*$K$9*$B1922^2),10^18,$B1922*$K$9/(1-$J$9*$K$9*$B1922^2))</f>
        <v>-1.0937775469595346</v>
      </c>
      <c r="N1922" s="1">
        <f t="shared" ref="N1922" si="18396">D1922*I1922+F1922*I1925-E1922*J1922-G1922*J1925</f>
        <v>1</v>
      </c>
      <c r="O1922" s="9">
        <f t="shared" ref="O1922" si="18397">(D1922*J1922+E1922*I1922+F1922*J1925+G1922*I1925)</f>
        <v>0</v>
      </c>
      <c r="P1922" s="2">
        <f t="shared" ref="P1922" si="18398">D1922*K1922+F1922*K1925-E1922*L1922-G1922*L1925</f>
        <v>0</v>
      </c>
      <c r="Q1922" s="8">
        <f t="shared" ref="Q1922" si="18399">(D1922*L1922+E1922*K1922+F1922*L1925+G1922*K1925)</f>
        <v>-1.0937775469595346</v>
      </c>
      <c r="S1922" s="1">
        <v>1</v>
      </c>
      <c r="T1922" s="7">
        <v>0</v>
      </c>
      <c r="U1922" s="2">
        <v>0</v>
      </c>
      <c r="V1922" s="8">
        <v>0</v>
      </c>
      <c r="X1922" s="1">
        <f t="shared" ref="X1922" si="18400">N1922*S1922+P1922*S1925-O1922*T1922-Q1922*T1925</f>
        <v>10.091643036959695</v>
      </c>
      <c r="Y1922" s="9">
        <f t="shared" ref="Y1922" si="18401">(N1922*T1922+O1922*S1922+P1922*T1925+Q1922*S1925)</f>
        <v>0</v>
      </c>
      <c r="Z1922" s="2">
        <f t="shared" ref="Z1922" si="18402">N1922*U1922+P1922*U1925-O1922*V1922-Q1922*V1925</f>
        <v>0</v>
      </c>
      <c r="AA1922" s="8">
        <f t="shared" ref="AA1922" si="18403">(N1922*V1922+O1922*U1922+P1922*V1925+Q1922*U1925)</f>
        <v>-1.0937775469595346</v>
      </c>
      <c r="AB1922" s="20"/>
      <c r="AC1922" s="1">
        <v>1</v>
      </c>
      <c r="AD1922" s="9">
        <v>0</v>
      </c>
      <c r="AE1922" s="2">
        <v>0</v>
      </c>
      <c r="AF1922" s="8">
        <f t="shared" ref="AF1922:AF1985" si="18404">IF(0=(1-$AE$9*$AD$9*$B1922^2),10^18,$B1922*$AE$9/(1-$AE$9*$AD$9*$B1922^2))</f>
        <v>-0.18834626633325627</v>
      </c>
      <c r="AH1922" s="1">
        <f t="shared" ref="AH1922" si="18405">X1922*AC1922+Z1922*AC1925-Y1922*AD1922-AA1922*AD1925</f>
        <v>10.091643036959695</v>
      </c>
      <c r="AI1922" s="9">
        <f t="shared" ref="AI1922" si="18406">(X1922*AD1922+Y1922*AC1922+Z1922*AD1925+AA1922*AC1925)</f>
        <v>0</v>
      </c>
      <c r="AJ1922" s="2">
        <f t="shared" ref="AJ1922" si="18407">X1922*AE1922+Z1922*AE1925-Y1922*AF1922-AA1922*AF1925</f>
        <v>0</v>
      </c>
      <c r="AK1922" s="8">
        <f t="shared" ref="AK1922" si="18408">(X1922*AF1922+Y1922*AE1922+Z1922*AF1925+AA1922*AE1925)</f>
        <v>-2.9945008341388961</v>
      </c>
      <c r="AM1922" s="1">
        <v>1</v>
      </c>
      <c r="AN1922" s="7">
        <v>0</v>
      </c>
      <c r="AO1922" s="2">
        <v>0</v>
      </c>
      <c r="AP1922" s="8">
        <v>0</v>
      </c>
      <c r="AR1922" s="1">
        <f t="shared" ref="AR1922" si="18409">AH1922*AM1922+AJ1922*AM1925-AI1922*AN1922-AK1922*AN1925</f>
        <v>31.136695449204446</v>
      </c>
      <c r="AS1922" s="9">
        <f t="shared" ref="AS1922" si="18410">(AH1922*AN1922+AI1922*AM1922+AJ1922*AN1925+AK1922*AM1925)</f>
        <v>0</v>
      </c>
      <c r="AT1922" s="2">
        <f t="shared" ref="AT1922" si="18411">AH1922*AO1922+AJ1922*AO1925-AI1922*AP1922-AK1922*AP1925</f>
        <v>0</v>
      </c>
      <c r="AU1922" s="8">
        <f t="shared" ref="AU1922" si="18412">(AH1922*AP1922+AI1922*AO1922+AJ1922*AP1925+AK1922*AO1925)</f>
        <v>-2.9945008341388961</v>
      </c>
      <c r="AV1922" s="20"/>
      <c r="AW1922" s="1">
        <v>1</v>
      </c>
      <c r="AX1922" s="9">
        <v>0</v>
      </c>
      <c r="AY1922" s="2">
        <v>0</v>
      </c>
      <c r="AZ1922" s="8">
        <f t="shared" ref="AZ1922:AZ1985" si="18413">IF(0=(1-$AX$9*$AY$9*$B1922^2),10^18,$B1922*$AY$9/(1-$AX$9*$AY$9*$B1922^2))</f>
        <v>-0.27102039589486493</v>
      </c>
      <c r="BB1922" s="1">
        <f t="shared" ref="BB1922" si="18414">AR1922*AW1922+AT1922*AW1925-AS1922*AX1922-AU1922*AX1925</f>
        <v>31.136695449204446</v>
      </c>
      <c r="BC1922" s="9">
        <f t="shared" ref="BC1922" si="18415">(AR1922*AX1922+AS1922*AW1922+AT1922*AX1925+AU1922*AW1925)</f>
        <v>0</v>
      </c>
      <c r="BD1922" s="2">
        <f t="shared" ref="BD1922" si="18416">AR1922*AY1922+AT1922*AY1925-AS1922*AZ1922-AU1922*AZ1925</f>
        <v>0</v>
      </c>
      <c r="BE1922" s="8">
        <f t="shared" ref="BE1922" si="18417">(AR1922*AZ1922+AS1922*AY1922+AT1922*AZ1925+AU1922*AY1925)</f>
        <v>-11.433180361640122</v>
      </c>
      <c r="BG1922" s="1">
        <v>1</v>
      </c>
      <c r="BH1922" s="7">
        <v>0</v>
      </c>
      <c r="BI1922" s="2">
        <v>0</v>
      </c>
      <c r="BJ1922" s="8">
        <v>0</v>
      </c>
      <c r="BK1922" s="20"/>
      <c r="BL1922" s="1">
        <f t="shared" ref="BL1922" si="18418">BB1922*BG1922+BD1922*BG1925-BC1922*BH1922-BE1922*BH1925</f>
        <v>83.706458752025725</v>
      </c>
      <c r="BM1922" s="9">
        <f t="shared" ref="BM1922" si="18419">(BB1922*BH1922+BC1922*BG1922+BD1922*BH1925+BE1922*BG1925)</f>
        <v>0</v>
      </c>
      <c r="BN1922" s="2">
        <f t="shared" ref="BN1922" si="18420">BB1922*BI1922+BD1922*BI1925-BC1922*BJ1922-BE1922*BJ1925</f>
        <v>0</v>
      </c>
      <c r="BO1922" s="8">
        <f t="shared" ref="BO1922" si="18421">(BB1922*BJ1922+BC1922*BI1922+BD1922*BJ1925+BE1922*BI1925)</f>
        <v>-11.433180361640122</v>
      </c>
      <c r="BP1922" s="20"/>
      <c r="BQ1922" s="16">
        <v>1</v>
      </c>
      <c r="BR1922" s="23">
        <v>0</v>
      </c>
      <c r="BS1922" s="14">
        <v>0</v>
      </c>
      <c r="BT1922" s="22">
        <v>0</v>
      </c>
      <c r="BV1922" s="1">
        <f t="shared" ref="BV1922" si="18422">BL1922*BQ1922+BN1922*BQ1925-BM1922*BR1922-BO1922*BR1925</f>
        <v>83.706458752025725</v>
      </c>
      <c r="BW1922" s="9">
        <f t="shared" ref="BW1922" si="18423">(BL1922*BR1922+BM1922*BQ1922+BN1922*BR1925+BO1922*BQ1925)</f>
        <v>-11.433180361640122</v>
      </c>
      <c r="BX1922" s="2">
        <f t="shared" ref="BX1922" si="18424">BL1922*BS1922+BN1922*BS1925-BM1922*BT1922-BO1922*BT1925</f>
        <v>0</v>
      </c>
      <c r="BY1922" s="8">
        <f t="shared" ref="BY1922" si="18425">(BL1922*BT1922+BM1922*BS1922+BN1922*BT1925+BO1922*BS1925)</f>
        <v>-11.433180361640122</v>
      </c>
      <c r="CA1922" s="28">
        <f t="shared" ref="CA1922" si="18426">20*LOG(((1+$BR$9)/$BR$9)/((BV1922+BV1925)^2+(BW1922+BW1925)^2)^0.5)</f>
        <v>-49.885654821974946</v>
      </c>
      <c r="CC1922" s="114">
        <f t="shared" ref="CC1922" si="18427">((BV1922^2+BW1922^2)^0.5)/((BV1925^2+BW1925^2)^0.5)</f>
        <v>0.13660798872503593</v>
      </c>
      <c r="CD1922" s="13"/>
      <c r="CE1922" s="33"/>
      <c r="CF1922" s="33"/>
      <c r="CG1922" s="33"/>
      <c r="CH1922" s="33"/>
    </row>
    <row r="1923" spans="2:86" ht="18.600000000000001" customHeight="1" thickBot="1">
      <c r="D1923" s="3"/>
      <c r="G1923" s="4"/>
      <c r="I1923" s="3"/>
      <c r="L1923" s="4"/>
      <c r="N1923" s="3"/>
      <c r="Q1923" s="4"/>
      <c r="S1923" s="3"/>
      <c r="V1923" s="4"/>
      <c r="X1923" s="3"/>
      <c r="AA1923" s="4"/>
      <c r="AC1923" s="3"/>
      <c r="AF1923" s="4"/>
      <c r="AH1923" s="3"/>
      <c r="AK1923" s="4"/>
      <c r="AM1923" s="3"/>
      <c r="AP1923" s="4"/>
      <c r="AR1923" s="3"/>
      <c r="AU1923" s="4"/>
      <c r="AW1923" s="3"/>
      <c r="AZ1923" s="4"/>
      <c r="BB1923" s="3"/>
      <c r="BE1923" s="4"/>
      <c r="BG1923" s="3"/>
      <c r="BJ1923" s="4"/>
      <c r="BL1923" s="3"/>
      <c r="BO1923" s="4"/>
      <c r="BQ1923" s="16"/>
      <c r="BR1923" s="14"/>
      <c r="BS1923" s="14"/>
      <c r="BT1923" s="17"/>
      <c r="BV1923" s="3"/>
      <c r="BY1923" s="4"/>
      <c r="CC1923" s="115"/>
      <c r="CD1923" s="13"/>
      <c r="CE1923" s="33"/>
      <c r="CF1923" s="33"/>
      <c r="CG1923" s="33"/>
      <c r="CH1923" s="33"/>
    </row>
    <row r="1924" spans="2:86" ht="18.600000000000001" customHeight="1" thickBot="1">
      <c r="D1924" s="271" t="s">
        <v>141</v>
      </c>
      <c r="E1924" s="272"/>
      <c r="F1924" s="273" t="s">
        <v>142</v>
      </c>
      <c r="G1924" s="274"/>
      <c r="H1924" s="237"/>
      <c r="I1924" s="271" t="s">
        <v>143</v>
      </c>
      <c r="J1924" s="272"/>
      <c r="K1924" s="273" t="s">
        <v>144</v>
      </c>
      <c r="L1924" s="274"/>
      <c r="N1924" s="262" t="s">
        <v>145</v>
      </c>
      <c r="O1924" s="263"/>
      <c r="P1924" s="264" t="s">
        <v>146</v>
      </c>
      <c r="Q1924" s="265"/>
      <c r="S1924" s="271" t="s">
        <v>147</v>
      </c>
      <c r="T1924" s="272"/>
      <c r="U1924" s="273" t="s">
        <v>148</v>
      </c>
      <c r="V1924" s="274"/>
      <c r="W1924" s="20"/>
      <c r="X1924" s="262" t="s">
        <v>149</v>
      </c>
      <c r="Y1924" s="263"/>
      <c r="Z1924" s="264" t="s">
        <v>150</v>
      </c>
      <c r="AA1924" s="265"/>
      <c r="AB1924" s="20"/>
      <c r="AC1924" s="271" t="s">
        <v>151</v>
      </c>
      <c r="AD1924" s="272"/>
      <c r="AE1924" s="273" t="s">
        <v>152</v>
      </c>
      <c r="AF1924" s="274"/>
      <c r="AG1924" s="20"/>
      <c r="AH1924" s="262" t="s">
        <v>153</v>
      </c>
      <c r="AI1924" s="263"/>
      <c r="AJ1924" s="264" t="s">
        <v>154</v>
      </c>
      <c r="AK1924" s="265"/>
      <c r="AL1924" s="20"/>
      <c r="AM1924" s="271" t="s">
        <v>155</v>
      </c>
      <c r="AN1924" s="272"/>
      <c r="AO1924" s="273" t="s">
        <v>156</v>
      </c>
      <c r="AP1924" s="274"/>
      <c r="AR1924" s="262" t="s">
        <v>157</v>
      </c>
      <c r="AS1924" s="263"/>
      <c r="AT1924" s="264" t="s">
        <v>158</v>
      </c>
      <c r="AU1924" s="265"/>
      <c r="AV1924" s="41"/>
      <c r="AW1924" s="271" t="s">
        <v>159</v>
      </c>
      <c r="AX1924" s="272"/>
      <c r="AY1924" s="273" t="s">
        <v>160</v>
      </c>
      <c r="AZ1924" s="274"/>
      <c r="BA1924" s="20"/>
      <c r="BB1924" s="262" t="s">
        <v>161</v>
      </c>
      <c r="BC1924" s="263"/>
      <c r="BD1924" s="264" t="s">
        <v>162</v>
      </c>
      <c r="BE1924" s="265"/>
      <c r="BF1924" s="41"/>
      <c r="BG1924" s="271" t="s">
        <v>163</v>
      </c>
      <c r="BH1924" s="272"/>
      <c r="BI1924" s="273" t="s">
        <v>164</v>
      </c>
      <c r="BJ1924" s="274"/>
      <c r="BK1924" s="41"/>
      <c r="BL1924" s="262" t="s">
        <v>165</v>
      </c>
      <c r="BM1924" s="263"/>
      <c r="BN1924" s="264" t="s">
        <v>166</v>
      </c>
      <c r="BO1924" s="265"/>
      <c r="BP1924" s="41"/>
      <c r="BQ1924" s="271" t="s">
        <v>167</v>
      </c>
      <c r="BR1924" s="272"/>
      <c r="BS1924" s="273" t="s">
        <v>168</v>
      </c>
      <c r="BT1924" s="274"/>
      <c r="BU1924" s="20"/>
      <c r="BV1924" s="262" t="s">
        <v>169</v>
      </c>
      <c r="BW1924" s="263"/>
      <c r="BX1924" s="264" t="s">
        <v>170</v>
      </c>
      <c r="BY1924" s="265"/>
      <c r="CA1924" s="55" t="s">
        <v>35</v>
      </c>
      <c r="CC1924" s="116" t="s">
        <v>75</v>
      </c>
      <c r="CD1924" s="13"/>
      <c r="CE1924" s="33"/>
      <c r="CF1924" s="33"/>
      <c r="CG1924" s="33"/>
      <c r="CH1924" s="33"/>
    </row>
    <row r="1925" spans="2:86" ht="18.600000000000001" customHeight="1" thickTop="1" thickBot="1">
      <c r="D1925" s="1">
        <v>0</v>
      </c>
      <c r="E1925" s="9">
        <f t="shared" ref="E1925" si="18428">$E$9*$B1922</f>
        <v>6.4724000000000004</v>
      </c>
      <c r="F1925" s="2">
        <v>1</v>
      </c>
      <c r="G1925" s="8">
        <v>0</v>
      </c>
      <c r="I1925" s="1">
        <v>0</v>
      </c>
      <c r="J1925" s="9">
        <v>0</v>
      </c>
      <c r="K1925" s="2">
        <v>1</v>
      </c>
      <c r="L1925" s="8">
        <v>0</v>
      </c>
      <c r="N1925" s="1">
        <f t="shared" ref="N1925" si="18429">D1925*I1922+F1925*I1925-E1925*J1922-G1925*J1925</f>
        <v>0</v>
      </c>
      <c r="O1925" s="9">
        <f t="shared" ref="O1925" si="18430">(D1925*J1922+E1925*I1922+F1925*J1925+G1925*I1925)</f>
        <v>6.4724000000000004</v>
      </c>
      <c r="P1925" s="2">
        <f t="shared" ref="P1925" si="18431">D1925*K1922+F1925*K1925-E1925*L1922-G1925*L1925</f>
        <v>8.079365794940891</v>
      </c>
      <c r="Q1925" s="8">
        <f t="shared" ref="Q1925" si="18432">(D1925*L1922+E1925*K1922+F1925*L1925+G1925*K1925)</f>
        <v>0</v>
      </c>
      <c r="S1925" s="1">
        <v>0</v>
      </c>
      <c r="T1925" s="9">
        <f t="shared" ref="T1925" si="18433">$T$9*$B1922</f>
        <v>8.3121500000000008</v>
      </c>
      <c r="U1925" s="2">
        <v>1</v>
      </c>
      <c r="V1925" s="8">
        <v>0</v>
      </c>
      <c r="X1925" s="1">
        <f t="shared" ref="X1925" si="18434">N1925*S1922+P1925*S1925-O1925*T1922-Q1925*T1925</f>
        <v>0</v>
      </c>
      <c r="Y1925" s="9">
        <f t="shared" ref="Y1925" si="18435">(N1925*T1922+O1925*S1922+P1925*T1925+Q1925*S1925)</f>
        <v>73.629300392417946</v>
      </c>
      <c r="Z1925" s="2">
        <f t="shared" ref="Z1925" si="18436">N1925*U1922+P1925*U1925-O1925*V1922-Q1925*V1925</f>
        <v>8.079365794940891</v>
      </c>
      <c r="AA1925" s="8">
        <f t="shared" ref="AA1925" si="18437">(N1925*V1922+O1925*U1922+P1925*V1925+Q1925*U1925)</f>
        <v>0</v>
      </c>
      <c r="AB1925" s="20"/>
      <c r="AC1925" s="1">
        <v>0</v>
      </c>
      <c r="AD1925" s="9">
        <v>0</v>
      </c>
      <c r="AE1925" s="2">
        <v>1</v>
      </c>
      <c r="AF1925" s="8">
        <v>0</v>
      </c>
      <c r="AH1925" s="1">
        <f t="shared" ref="AH1925" si="18438">X1925*AC1922+Z1925*AC1925-Y1925*AD1922-AA1925*AD1925</f>
        <v>0</v>
      </c>
      <c r="AI1925" s="9">
        <f t="shared" ref="AI1925" si="18439">(X1925*AD1922+Y1925*AC1922+Z1925*AD1925+AA1925*AC1925)</f>
        <v>73.629300392417946</v>
      </c>
      <c r="AJ1925" s="2">
        <f t="shared" ref="AJ1925" si="18440">X1925*AE1922+Z1925*AE1925-Y1925*AF1922-AA1925*AF1925</f>
        <v>21.94716961658257</v>
      </c>
      <c r="AK1925" s="8">
        <f t="shared" ref="AK1925" si="18441">(X1925*AF1922+Y1925*AE1922+Z1925*AF1925+AA1925*AE1925)</f>
        <v>0</v>
      </c>
      <c r="AM1925" s="1">
        <v>0</v>
      </c>
      <c r="AN1925" s="9">
        <f t="shared" ref="AN1925" si="18442">$AN$9*$B1922</f>
        <v>7.0279000000000007</v>
      </c>
      <c r="AO1925" s="2">
        <v>1</v>
      </c>
      <c r="AP1925" s="8">
        <v>0</v>
      </c>
      <c r="AR1925" s="1">
        <f t="shared" ref="AR1925" si="18443">AH1925*AM1922+AJ1925*AM1925-AI1925*AN1922-AK1925*AN1925</f>
        <v>0</v>
      </c>
      <c r="AS1925" s="9">
        <f t="shared" ref="AS1925" si="18444">(AH1925*AN1922+AI1925*AM1922+AJ1925*AN1925+AK1925*AM1925)</f>
        <v>227.87181374079861</v>
      </c>
      <c r="AT1925" s="2">
        <f t="shared" ref="AT1925" si="18445">AH1925*AO1922+AJ1925*AO1925-AI1925*AP1922-AK1925*AP1925</f>
        <v>21.94716961658257</v>
      </c>
      <c r="AU1925" s="8">
        <f t="shared" ref="AU1925" si="18446">(AH1925*AP1922+AI1925*AO1922+AJ1925*AP1925+AK1925*AO1925)</f>
        <v>0</v>
      </c>
      <c r="AV1925" s="20"/>
      <c r="AW1925" s="1">
        <v>0</v>
      </c>
      <c r="AX1925" s="9">
        <v>0</v>
      </c>
      <c r="AY1925" s="2">
        <v>1</v>
      </c>
      <c r="AZ1925" s="8">
        <v>0</v>
      </c>
      <c r="BB1925" s="1">
        <f t="shared" ref="BB1925" si="18447">AR1925*AW1922+AT1925*AW1925-AS1925*AX1922-AU1925*AX1925</f>
        <v>0</v>
      </c>
      <c r="BC1925" s="9">
        <f t="shared" ref="BC1925" si="18448">(AR1925*AX1922+AS1925*AW1922+AT1925*AX1925+AU1925*AW1925)</f>
        <v>227.87181374079861</v>
      </c>
      <c r="BD1925" s="2">
        <f t="shared" ref="BD1925" si="18449">AR1925*AY1922+AT1925*AY1925-AS1925*AZ1922-AU1925*AZ1925</f>
        <v>83.705078789894742</v>
      </c>
      <c r="BE1925" s="8">
        <f t="shared" ref="BE1925" si="18450">(AR1925*AZ1922+AS1925*AY1922+AT1925*AZ1925+AU1925*AY1925)</f>
        <v>0</v>
      </c>
      <c r="BG1925" s="1">
        <v>0</v>
      </c>
      <c r="BH1925" s="9">
        <f t="shared" ref="BH1925" si="18451">$BH$9*$B1922</f>
        <v>4.5979999999999999</v>
      </c>
      <c r="BI1925" s="2">
        <v>1</v>
      </c>
      <c r="BJ1925" s="8">
        <v>0</v>
      </c>
      <c r="BK1925" s="20"/>
      <c r="BL1925" s="1">
        <f t="shared" ref="BL1925" si="18452">BB1925*BG1922+BD1925*BG1925-BC1925*BH1922-BE1925*BH1925</f>
        <v>0</v>
      </c>
      <c r="BM1925" s="9">
        <f t="shared" ref="BM1925" si="18453">(BB1925*BH1922+BC1925*BG1922+BD1925*BH1925+BE1925*BG1925)</f>
        <v>612.74776601673466</v>
      </c>
      <c r="BN1925" s="2">
        <f t="shared" ref="BN1925" si="18454">BB1925*BI1922+BD1925*BI1925-BC1925*BJ1922-BE1925*BJ1925</f>
        <v>83.705078789894742</v>
      </c>
      <c r="BO1925" s="8">
        <f t="shared" ref="BO1925" si="18455">(BB1925*BJ1922+BC1925*BI1922+BD1925*BJ1925+BE1925*BI1925)</f>
        <v>0</v>
      </c>
      <c r="BP1925" s="20"/>
      <c r="BQ1925" s="18">
        <f t="shared" ref="BQ1925:BQ1988" si="18456">1/$BR$9</f>
        <v>1</v>
      </c>
      <c r="BR1925" s="25">
        <v>0</v>
      </c>
      <c r="BS1925" s="19">
        <v>1</v>
      </c>
      <c r="BT1925" s="24">
        <v>0</v>
      </c>
      <c r="BV1925" s="1">
        <f t="shared" ref="BV1925" si="18457">BL1925*BQ1922+BN1925*BQ1925-BM1925*BR1922-BO1925*BR1925</f>
        <v>83.705078789894742</v>
      </c>
      <c r="BW1925" s="9">
        <f t="shared" ref="BW1925" si="18458">(BL1925*BR1922+BM1925*BQ1922+BN1925*BR1925+BO1925*BQ1925)</f>
        <v>612.74776601673466</v>
      </c>
      <c r="BX1925" s="2">
        <f t="shared" ref="BX1925" si="18459">BL1925*BS1922+BN1925*BS1925-BM1925*BT1922-BO1925*BT1925</f>
        <v>83.705078789894742</v>
      </c>
      <c r="BY1925" s="8">
        <f t="shared" ref="BY1925" si="18460">(BL1925*BT1922+BM1925*BS1922+BN1925*BT1925+BO1925*BS1925)</f>
        <v>0</v>
      </c>
      <c r="CA1925" s="56">
        <f t="shared" ref="CA1925" si="18461">(180/PI())*ATAN(-1*(BW1922+BW1925)/(BV1922+BV1925))</f>
        <v>-74.442305988471603</v>
      </c>
      <c r="CC1925" s="117">
        <f t="shared" ref="CC1925" si="18462">20*LOG(((1-(10^(CA1922/20)^2)*(1-((1-CC1922)/(1+CC1922))^2))^0.5))</f>
        <v>-1.8859685762953374E-5</v>
      </c>
      <c r="CD1925" s="13"/>
      <c r="CE1925" s="33"/>
      <c r="CF1925" s="33"/>
      <c r="CG1925" s="33"/>
      <c r="CH1925" s="33"/>
    </row>
    <row r="1926" spans="2:86" ht="18.600000000000001" customHeight="1"/>
    <row r="1927" spans="2:86" ht="18.600000000000001" customHeight="1" thickBot="1">
      <c r="E1927" s="6" t="s">
        <v>3</v>
      </c>
      <c r="J1927" s="6" t="s">
        <v>5</v>
      </c>
      <c r="O1927" s="6" t="s">
        <v>10</v>
      </c>
      <c r="T1927" s="6" t="s">
        <v>6</v>
      </c>
      <c r="Y1927" s="6" t="s">
        <v>11</v>
      </c>
      <c r="AD1927" s="6" t="s">
        <v>12</v>
      </c>
      <c r="AI1927" s="6" t="s">
        <v>13</v>
      </c>
      <c r="AN1927" s="6" t="s">
        <v>14</v>
      </c>
      <c r="AS1927" s="6" t="s">
        <v>15</v>
      </c>
      <c r="AX1927" s="6" t="s">
        <v>19</v>
      </c>
      <c r="BC1927" s="6" t="s">
        <v>17</v>
      </c>
      <c r="BH1927" s="6" t="s">
        <v>20</v>
      </c>
      <c r="BM1927" s="6" t="s">
        <v>18</v>
      </c>
      <c r="BQ1927" s="26" t="s">
        <v>16</v>
      </c>
      <c r="BR1927" s="26"/>
      <c r="BS1927" s="21"/>
      <c r="BT1927" s="21"/>
      <c r="BU1927" s="21"/>
      <c r="BV1927" s="21"/>
      <c r="BW1927" s="26" t="s">
        <v>21</v>
      </c>
      <c r="BX1927" s="21"/>
      <c r="BY1927" s="21"/>
    </row>
    <row r="1928" spans="2:86" ht="18.600000000000001" customHeight="1" thickBot="1">
      <c r="B1928" s="11"/>
      <c r="D1928" s="266" t="s">
        <v>113</v>
      </c>
      <c r="E1928" s="267"/>
      <c r="F1928" s="268" t="s">
        <v>114</v>
      </c>
      <c r="G1928" s="269"/>
      <c r="H1928" s="237"/>
      <c r="I1928" s="262" t="s">
        <v>0</v>
      </c>
      <c r="J1928" s="263"/>
      <c r="K1928" s="264" t="s">
        <v>1</v>
      </c>
      <c r="L1928" s="265"/>
      <c r="M1928" s="21"/>
      <c r="N1928" s="262" t="s">
        <v>115</v>
      </c>
      <c r="O1928" s="263"/>
      <c r="P1928" s="264" t="s">
        <v>116</v>
      </c>
      <c r="Q1928" s="265"/>
      <c r="R1928" s="21"/>
      <c r="S1928" s="266" t="s">
        <v>117</v>
      </c>
      <c r="T1928" s="267"/>
      <c r="U1928" s="268" t="s">
        <v>118</v>
      </c>
      <c r="V1928" s="269"/>
      <c r="W1928" s="20"/>
      <c r="X1928" s="262" t="s">
        <v>119</v>
      </c>
      <c r="Y1928" s="263"/>
      <c r="Z1928" s="264" t="s">
        <v>120</v>
      </c>
      <c r="AA1928" s="265"/>
      <c r="AB1928" s="20"/>
      <c r="AC1928" s="262" t="s">
        <v>121</v>
      </c>
      <c r="AD1928" s="263"/>
      <c r="AE1928" s="264" t="s">
        <v>7</v>
      </c>
      <c r="AF1928" s="265"/>
      <c r="AG1928" s="20"/>
      <c r="AH1928" s="262" t="s">
        <v>122</v>
      </c>
      <c r="AI1928" s="263"/>
      <c r="AJ1928" s="264" t="s">
        <v>123</v>
      </c>
      <c r="AK1928" s="265"/>
      <c r="AL1928" s="20"/>
      <c r="AM1928" s="266" t="s">
        <v>124</v>
      </c>
      <c r="AN1928" s="267"/>
      <c r="AO1928" s="268" t="s">
        <v>125</v>
      </c>
      <c r="AP1928" s="269"/>
      <c r="AQ1928" s="21"/>
      <c r="AR1928" s="262" t="s">
        <v>126</v>
      </c>
      <c r="AS1928" s="263"/>
      <c r="AT1928" s="264" t="s">
        <v>2</v>
      </c>
      <c r="AU1928" s="265"/>
      <c r="AV1928" s="41"/>
      <c r="AW1928" s="262" t="s">
        <v>127</v>
      </c>
      <c r="AX1928" s="263"/>
      <c r="AY1928" s="264" t="s">
        <v>128</v>
      </c>
      <c r="AZ1928" s="265"/>
      <c r="BA1928" s="20"/>
      <c r="BB1928" s="262" t="s">
        <v>129</v>
      </c>
      <c r="BC1928" s="263"/>
      <c r="BD1928" s="264" t="s">
        <v>130</v>
      </c>
      <c r="BE1928" s="265"/>
      <c r="BF1928" s="41"/>
      <c r="BG1928" s="266" t="s">
        <v>131</v>
      </c>
      <c r="BH1928" s="267"/>
      <c r="BI1928" s="268" t="s">
        <v>132</v>
      </c>
      <c r="BJ1928" s="269"/>
      <c r="BK1928" s="41"/>
      <c r="BL1928" s="262" t="s">
        <v>133</v>
      </c>
      <c r="BM1928" s="263"/>
      <c r="BN1928" s="264" t="s">
        <v>134</v>
      </c>
      <c r="BO1928" s="265"/>
      <c r="BP1928" s="41"/>
      <c r="BQ1928" s="262" t="s">
        <v>135</v>
      </c>
      <c r="BR1928" s="263"/>
      <c r="BS1928" s="264" t="s">
        <v>136</v>
      </c>
      <c r="BT1928" s="265"/>
      <c r="BU1928" s="20"/>
      <c r="BV1928" s="262" t="s">
        <v>137</v>
      </c>
      <c r="BW1928" s="263"/>
      <c r="BX1928" s="264" t="s">
        <v>138</v>
      </c>
      <c r="BY1928" s="265"/>
      <c r="CA1928" s="27" t="s">
        <v>8</v>
      </c>
      <c r="CC1928" s="113" t="s">
        <v>74</v>
      </c>
      <c r="CD1928" s="13"/>
      <c r="CE1928" s="33"/>
      <c r="CF1928" s="33"/>
      <c r="CG1928" s="33"/>
      <c r="CH1928" s="33"/>
    </row>
    <row r="1929" spans="2:86" ht="18.600000000000001" customHeight="1" thickTop="1" thickBot="1">
      <c r="B1929" s="37">
        <v>5.52</v>
      </c>
      <c r="D1929" s="1">
        <v>1</v>
      </c>
      <c r="E1929" s="7">
        <v>0</v>
      </c>
      <c r="F1929" s="2">
        <v>0</v>
      </c>
      <c r="G1929" s="8">
        <v>0</v>
      </c>
      <c r="I1929" s="1">
        <v>1</v>
      </c>
      <c r="J1929" s="9">
        <v>0</v>
      </c>
      <c r="K1929" s="2">
        <v>0</v>
      </c>
      <c r="L1929" s="8">
        <f t="shared" ref="L1929:L1992" si="18463">IF(0=(1-$J$9*$K$9*$B1929^2),10^18,$B1929*$K$9/(1-$J$9*$K$9*$B1929^2))</f>
        <v>-1.0885039825869813</v>
      </c>
      <c r="N1929" s="1">
        <f t="shared" ref="N1929" si="18464">D1929*I1929+F1929*I1932-E1929*J1929-G1929*J1932</f>
        <v>1</v>
      </c>
      <c r="O1929" s="9">
        <f t="shared" ref="O1929" si="18465">(D1929*J1929+E1929*I1929+F1929*J1932+G1929*I1932)</f>
        <v>0</v>
      </c>
      <c r="P1929" s="2">
        <f t="shared" ref="P1929" si="18466">D1929*K1929+F1929*K1932-E1929*L1929-G1929*L1932</f>
        <v>0</v>
      </c>
      <c r="Q1929" s="8">
        <f t="shared" ref="Q1929" si="18467">(D1929*L1929+E1929*K1929+F1929*L1932+G1929*K1932)</f>
        <v>-1.0885039825869813</v>
      </c>
      <c r="S1929" s="1">
        <v>1</v>
      </c>
      <c r="T1929" s="7">
        <v>0</v>
      </c>
      <c r="U1929" s="2">
        <v>0</v>
      </c>
      <c r="V1929" s="8">
        <v>0</v>
      </c>
      <c r="X1929" s="1">
        <f t="shared" ref="X1929" si="18468">N1929*S1929+P1929*S1932-O1929*T1929-Q1929*T1932</f>
        <v>10.080709500238051</v>
      </c>
      <c r="Y1929" s="9">
        <f t="shared" ref="Y1929" si="18469">(N1929*T1929+O1929*S1929+P1929*T1932+Q1929*S1932)</f>
        <v>0</v>
      </c>
      <c r="Z1929" s="2">
        <f t="shared" ref="Z1929" si="18470">N1929*U1929+P1929*U1932-O1929*V1929-Q1929*V1932</f>
        <v>0</v>
      </c>
      <c r="AA1929" s="8">
        <f t="shared" ref="AA1929" si="18471">(N1929*V1929+O1929*U1929+P1929*V1932+Q1929*U1932)</f>
        <v>-1.0885039825869813</v>
      </c>
      <c r="AB1929" s="20"/>
      <c r="AC1929" s="1">
        <v>1</v>
      </c>
      <c r="AD1929" s="9">
        <v>0</v>
      </c>
      <c r="AE1929" s="2">
        <v>0</v>
      </c>
      <c r="AF1929" s="8">
        <f t="shared" ref="AF1929:AF1992" si="18472">IF(0=(1-$AE$9*$AD$9*$B1929^2),10^18,$B1929*$AE$9/(1-$AE$9*$AD$9*$B1929^2))</f>
        <v>-0.18759966914009665</v>
      </c>
      <c r="AH1929" s="1">
        <f t="shared" ref="AH1929" si="18473">X1929*AC1929+Z1929*AC1932-Y1929*AD1929-AA1929*AD1932</f>
        <v>10.080709500238051</v>
      </c>
      <c r="AI1929" s="9">
        <f t="shared" ref="AI1929" si="18474">(X1929*AD1929+Y1929*AC1929+Z1929*AD1932+AA1929*AC1932)</f>
        <v>0</v>
      </c>
      <c r="AJ1929" s="2">
        <f t="shared" ref="AJ1929" si="18475">X1929*AE1929+Z1929*AE1932-Y1929*AF1929-AA1929*AF1932</f>
        <v>0</v>
      </c>
      <c r="AK1929" s="8">
        <f t="shared" ref="AK1929" si="18476">(X1929*AF1929+Y1929*AE1929+Z1929*AF1932+AA1929*AE1932)</f>
        <v>-2.979641749529069</v>
      </c>
      <c r="AM1929" s="1">
        <v>1</v>
      </c>
      <c r="AN1929" s="7">
        <v>0</v>
      </c>
      <c r="AO1929" s="2">
        <v>0</v>
      </c>
      <c r="AP1929" s="8">
        <v>0</v>
      </c>
      <c r="AR1929" s="1">
        <f t="shared" ref="AR1929" si="18477">AH1929*AM1929+AJ1929*AM1932-AI1929*AN1929-AK1929*AN1932</f>
        <v>31.09748147630436</v>
      </c>
      <c r="AS1929" s="9">
        <f t="shared" ref="AS1929" si="18478">(AH1929*AN1929+AI1929*AM1929+AJ1929*AN1932+AK1929*AM1932)</f>
        <v>0</v>
      </c>
      <c r="AT1929" s="2">
        <f t="shared" ref="AT1929" si="18479">AH1929*AO1929+AJ1929*AO1932-AI1929*AP1929-AK1929*AP1932</f>
        <v>0</v>
      </c>
      <c r="AU1929" s="8">
        <f t="shared" ref="AU1929" si="18480">(AH1929*AP1929+AI1929*AO1929+AJ1929*AP1932+AK1929*AO1932)</f>
        <v>-2.979641749529069</v>
      </c>
      <c r="AV1929" s="20"/>
      <c r="AW1929" s="1">
        <v>1</v>
      </c>
      <c r="AX1929" s="9">
        <v>0</v>
      </c>
      <c r="AY1929" s="2">
        <v>0</v>
      </c>
      <c r="AZ1929" s="8">
        <f t="shared" ref="AZ1929:AZ1992" si="18481">IF(0=(1-$AX$9*$AY$9*$B1929^2),10^18,$B1929*$AY$9/(1-$AX$9*$AY$9*$B1929^2))</f>
        <v>-0.26991843458497577</v>
      </c>
      <c r="BB1929" s="1">
        <f t="shared" ref="BB1929" si="18482">AR1929*AW1929+AT1929*AW1932-AS1929*AX1929-AU1929*AX1932</f>
        <v>31.09748147630436</v>
      </c>
      <c r="BC1929" s="9">
        <f t="shared" ref="BC1929" si="18483">(AR1929*AX1929+AS1929*AW1929+AT1929*AX1932+AU1929*AW1932)</f>
        <v>0</v>
      </c>
      <c r="BD1929" s="2">
        <f t="shared" ref="BD1929" si="18484">AR1929*AY1929+AT1929*AY1932-AS1929*AZ1929-AU1929*AZ1932</f>
        <v>0</v>
      </c>
      <c r="BE1929" s="8">
        <f t="shared" ref="BE1929" si="18485">(AR1929*AZ1929+AS1929*AY1929+AT1929*AZ1932+AU1929*AY1932)</f>
        <v>-11.373425269148424</v>
      </c>
      <c r="BG1929" s="1">
        <v>1</v>
      </c>
      <c r="BH1929" s="7">
        <v>0</v>
      </c>
      <c r="BI1929" s="2">
        <v>0</v>
      </c>
      <c r="BJ1929" s="8">
        <v>0</v>
      </c>
      <c r="BK1929" s="20"/>
      <c r="BL1929" s="1">
        <f t="shared" ref="BL1929" si="18486">BB1929*BG1929+BD1929*BG1932-BC1929*BH1929-BE1929*BH1932</f>
        <v>83.582654534348961</v>
      </c>
      <c r="BM1929" s="9">
        <f t="shared" ref="BM1929" si="18487">(BB1929*BH1929+BC1929*BG1929+BD1929*BH1932+BE1929*BG1932)</f>
        <v>0</v>
      </c>
      <c r="BN1929" s="2">
        <f t="shared" ref="BN1929" si="18488">BB1929*BI1929+BD1929*BI1932-BC1929*BJ1929-BE1929*BJ1932</f>
        <v>0</v>
      </c>
      <c r="BO1929" s="8">
        <f t="shared" ref="BO1929" si="18489">(BB1929*BJ1929+BC1929*BI1929+BD1929*BJ1932+BE1929*BI1932)</f>
        <v>-11.373425269148424</v>
      </c>
      <c r="BP1929" s="20"/>
      <c r="BQ1929" s="16">
        <v>1</v>
      </c>
      <c r="BR1929" s="23">
        <v>0</v>
      </c>
      <c r="BS1929" s="14">
        <v>0</v>
      </c>
      <c r="BT1929" s="22">
        <v>0</v>
      </c>
      <c r="BV1929" s="1">
        <f t="shared" ref="BV1929" si="18490">BL1929*BQ1929+BN1929*BQ1932-BM1929*BR1929-BO1929*BR1932</f>
        <v>83.582654534348961</v>
      </c>
      <c r="BW1929" s="9">
        <f t="shared" ref="BW1929" si="18491">(BL1929*BR1929+BM1929*BQ1929+BN1929*BR1932+BO1929*BQ1932)</f>
        <v>-11.373425269148424</v>
      </c>
      <c r="BX1929" s="2">
        <f t="shared" ref="BX1929" si="18492">BL1929*BS1929+BN1929*BS1932-BM1929*BT1929-BO1929*BT1932</f>
        <v>0</v>
      </c>
      <c r="BY1929" s="8">
        <f t="shared" ref="BY1929" si="18493">(BL1929*BT1929+BM1929*BS1929+BN1929*BT1932+BO1929*BS1932)</f>
        <v>-11.373425269148424</v>
      </c>
      <c r="CA1929" s="28">
        <f t="shared" ref="CA1929" si="18494">20*LOG(((1+$BR$9)/$BR$9)/((BV1929+BV1932)^2+(BW1929+BW1932)^2)^0.5)</f>
        <v>-49.904262206289786</v>
      </c>
      <c r="CC1929" s="114">
        <f t="shared" ref="CC1929" si="18495">((BV1929^2+BW1929^2)^0.5)/((BV1932^2+BW1932^2)^0.5)</f>
        <v>0.13609535895222843</v>
      </c>
      <c r="CD1929" s="13"/>
      <c r="CE1929" s="33"/>
      <c r="CF1929" s="33"/>
      <c r="CG1929" s="33"/>
      <c r="CH1929" s="33"/>
    </row>
    <row r="1930" spans="2:86" ht="18.600000000000001" customHeight="1" thickBot="1">
      <c r="D1930" s="3"/>
      <c r="G1930" s="4"/>
      <c r="I1930" s="3"/>
      <c r="L1930" s="4"/>
      <c r="N1930" s="3"/>
      <c r="Q1930" s="4"/>
      <c r="S1930" s="3"/>
      <c r="V1930" s="4"/>
      <c r="X1930" s="3"/>
      <c r="AA1930" s="4"/>
      <c r="AC1930" s="3"/>
      <c r="AF1930" s="4"/>
      <c r="AH1930" s="3"/>
      <c r="AK1930" s="4"/>
      <c r="AM1930" s="3"/>
      <c r="AP1930" s="4"/>
      <c r="AR1930" s="3"/>
      <c r="AU1930" s="4"/>
      <c r="AW1930" s="3"/>
      <c r="AZ1930" s="4"/>
      <c r="BB1930" s="3"/>
      <c r="BE1930" s="4"/>
      <c r="BG1930" s="3"/>
      <c r="BJ1930" s="4"/>
      <c r="BL1930" s="3"/>
      <c r="BO1930" s="4"/>
      <c r="BQ1930" s="16"/>
      <c r="BR1930" s="14"/>
      <c r="BS1930" s="14"/>
      <c r="BT1930" s="17"/>
      <c r="BV1930" s="3"/>
      <c r="BY1930" s="4"/>
      <c r="CC1930" s="115"/>
      <c r="CD1930" s="13"/>
      <c r="CE1930" s="33"/>
      <c r="CF1930" s="33"/>
      <c r="CG1930" s="33"/>
      <c r="CH1930" s="33"/>
    </row>
    <row r="1931" spans="2:86" ht="18.600000000000001" customHeight="1" thickBot="1">
      <c r="D1931" s="271" t="s">
        <v>141</v>
      </c>
      <c r="E1931" s="272"/>
      <c r="F1931" s="273" t="s">
        <v>142</v>
      </c>
      <c r="G1931" s="274"/>
      <c r="H1931" s="237"/>
      <c r="I1931" s="271" t="s">
        <v>143</v>
      </c>
      <c r="J1931" s="272"/>
      <c r="K1931" s="273" t="s">
        <v>144</v>
      </c>
      <c r="L1931" s="274"/>
      <c r="N1931" s="262" t="s">
        <v>145</v>
      </c>
      <c r="O1931" s="263"/>
      <c r="P1931" s="264" t="s">
        <v>146</v>
      </c>
      <c r="Q1931" s="265"/>
      <c r="S1931" s="271" t="s">
        <v>147</v>
      </c>
      <c r="T1931" s="272"/>
      <c r="U1931" s="273" t="s">
        <v>148</v>
      </c>
      <c r="V1931" s="274"/>
      <c r="W1931" s="20"/>
      <c r="X1931" s="262" t="s">
        <v>149</v>
      </c>
      <c r="Y1931" s="263"/>
      <c r="Z1931" s="264" t="s">
        <v>150</v>
      </c>
      <c r="AA1931" s="265"/>
      <c r="AB1931" s="20"/>
      <c r="AC1931" s="271" t="s">
        <v>151</v>
      </c>
      <c r="AD1931" s="272"/>
      <c r="AE1931" s="273" t="s">
        <v>152</v>
      </c>
      <c r="AF1931" s="274"/>
      <c r="AG1931" s="20"/>
      <c r="AH1931" s="262" t="s">
        <v>153</v>
      </c>
      <c r="AI1931" s="263"/>
      <c r="AJ1931" s="264" t="s">
        <v>154</v>
      </c>
      <c r="AK1931" s="265"/>
      <c r="AL1931" s="20"/>
      <c r="AM1931" s="271" t="s">
        <v>155</v>
      </c>
      <c r="AN1931" s="272"/>
      <c r="AO1931" s="273" t="s">
        <v>156</v>
      </c>
      <c r="AP1931" s="274"/>
      <c r="AR1931" s="262" t="s">
        <v>157</v>
      </c>
      <c r="AS1931" s="263"/>
      <c r="AT1931" s="264" t="s">
        <v>158</v>
      </c>
      <c r="AU1931" s="265"/>
      <c r="AV1931" s="41"/>
      <c r="AW1931" s="271" t="s">
        <v>159</v>
      </c>
      <c r="AX1931" s="272"/>
      <c r="AY1931" s="273" t="s">
        <v>160</v>
      </c>
      <c r="AZ1931" s="274"/>
      <c r="BA1931" s="20"/>
      <c r="BB1931" s="262" t="s">
        <v>161</v>
      </c>
      <c r="BC1931" s="263"/>
      <c r="BD1931" s="264" t="s">
        <v>162</v>
      </c>
      <c r="BE1931" s="265"/>
      <c r="BF1931" s="41"/>
      <c r="BG1931" s="271" t="s">
        <v>163</v>
      </c>
      <c r="BH1931" s="272"/>
      <c r="BI1931" s="273" t="s">
        <v>164</v>
      </c>
      <c r="BJ1931" s="274"/>
      <c r="BK1931" s="41"/>
      <c r="BL1931" s="262" t="s">
        <v>165</v>
      </c>
      <c r="BM1931" s="263"/>
      <c r="BN1931" s="264" t="s">
        <v>166</v>
      </c>
      <c r="BO1931" s="265"/>
      <c r="BP1931" s="41"/>
      <c r="BQ1931" s="271" t="s">
        <v>167</v>
      </c>
      <c r="BR1931" s="272"/>
      <c r="BS1931" s="273" t="s">
        <v>168</v>
      </c>
      <c r="BT1931" s="274"/>
      <c r="BU1931" s="20"/>
      <c r="BV1931" s="262" t="s">
        <v>169</v>
      </c>
      <c r="BW1931" s="263"/>
      <c r="BX1931" s="264" t="s">
        <v>170</v>
      </c>
      <c r="BY1931" s="265"/>
      <c r="CA1931" s="55" t="s">
        <v>35</v>
      </c>
      <c r="CC1931" s="116" t="s">
        <v>75</v>
      </c>
      <c r="CD1931" s="13"/>
      <c r="CE1931" s="33"/>
      <c r="CF1931" s="33"/>
      <c r="CG1931" s="33"/>
      <c r="CH1931" s="33"/>
    </row>
    <row r="1932" spans="2:86" ht="18.600000000000001" customHeight="1" thickTop="1" thickBot="1">
      <c r="D1932" s="1">
        <v>0</v>
      </c>
      <c r="E1932" s="9">
        <f t="shared" ref="E1932" si="18496">$E$9*$B1929</f>
        <v>6.4959359999999995</v>
      </c>
      <c r="F1932" s="2">
        <v>1</v>
      </c>
      <c r="G1932" s="8">
        <v>0</v>
      </c>
      <c r="I1932" s="1">
        <v>0</v>
      </c>
      <c r="J1932" s="9">
        <v>0</v>
      </c>
      <c r="K1932" s="2">
        <v>1</v>
      </c>
      <c r="L1932" s="8">
        <v>0</v>
      </c>
      <c r="N1932" s="1">
        <f t="shared" ref="N1932" si="18497">D1932*I1929+F1932*I1932-E1932*J1929-G1932*J1932</f>
        <v>0</v>
      </c>
      <c r="O1932" s="9">
        <f t="shared" ref="O1932" si="18498">(D1932*J1929+E1932*I1929+F1932*J1932+G1932*I1932)</f>
        <v>6.4959359999999995</v>
      </c>
      <c r="P1932" s="2">
        <f t="shared" ref="P1932" si="18499">D1932*K1929+F1932*K1932-E1932*L1929-G1932*L1932</f>
        <v>8.0708522066301445</v>
      </c>
      <c r="Q1932" s="8">
        <f t="shared" ref="Q1932" si="18500">(D1932*L1929+E1932*K1929+F1932*L1932+G1932*K1932)</f>
        <v>0</v>
      </c>
      <c r="S1932" s="1">
        <v>0</v>
      </c>
      <c r="T1932" s="9">
        <f t="shared" ref="T1932" si="18501">$T$9*$B1929</f>
        <v>8.3423759999999998</v>
      </c>
      <c r="U1932" s="2">
        <v>1</v>
      </c>
      <c r="V1932" s="8">
        <v>0</v>
      </c>
      <c r="X1932" s="1">
        <f t="shared" ref="X1932" si="18502">N1932*S1929+P1932*S1932-O1932*T1929-Q1932*T1932</f>
        <v>0</v>
      </c>
      <c r="Y1932" s="9">
        <f t="shared" ref="Y1932" si="18503">(N1932*T1929+O1932*S1929+P1932*T1932+Q1932*S1932)</f>
        <v>73.82601974813835</v>
      </c>
      <c r="Z1932" s="2">
        <f t="shared" ref="Z1932" si="18504">N1932*U1929+P1932*U1932-O1932*V1929-Q1932*V1932</f>
        <v>8.0708522066301445</v>
      </c>
      <c r="AA1932" s="8">
        <f t="shared" ref="AA1932" si="18505">(N1932*V1929+O1932*U1929+P1932*V1932+Q1932*U1932)</f>
        <v>0</v>
      </c>
      <c r="AB1932" s="20"/>
      <c r="AC1932" s="1">
        <v>0</v>
      </c>
      <c r="AD1932" s="9">
        <v>0</v>
      </c>
      <c r="AE1932" s="2">
        <v>1</v>
      </c>
      <c r="AF1932" s="8">
        <v>0</v>
      </c>
      <c r="AH1932" s="1">
        <f t="shared" ref="AH1932" si="18506">X1932*AC1929+Z1932*AC1932-Y1932*AD1929-AA1932*AD1932</f>
        <v>0</v>
      </c>
      <c r="AI1932" s="9">
        <f t="shared" ref="AI1932" si="18507">(X1932*AD1929+Y1932*AC1929+Z1932*AD1932+AA1932*AC1932)</f>
        <v>73.82601974813835</v>
      </c>
      <c r="AJ1932" s="2">
        <f t="shared" ref="AJ1932" si="18508">X1932*AE1929+Z1932*AE1932-Y1932*AF1929-AA1932*AF1932</f>
        <v>21.920589085311143</v>
      </c>
      <c r="AK1932" s="8">
        <f t="shared" ref="AK1932" si="18509">(X1932*AF1929+Y1932*AE1929+Z1932*AF1932+AA1932*AE1932)</f>
        <v>0</v>
      </c>
      <c r="AM1932" s="1">
        <v>0</v>
      </c>
      <c r="AN1932" s="9">
        <f t="shared" ref="AN1932" si="18510">$AN$9*$B1929</f>
        <v>7.0534559999999997</v>
      </c>
      <c r="AO1932" s="2">
        <v>1</v>
      </c>
      <c r="AP1932" s="8">
        <v>0</v>
      </c>
      <c r="AR1932" s="1">
        <f t="shared" ref="AR1932" si="18511">AH1932*AM1929+AJ1932*AM1932-AI1932*AN1929-AK1932*AN1932</f>
        <v>0</v>
      </c>
      <c r="AS1932" s="9">
        <f t="shared" ref="AS1932" si="18512">(AH1932*AN1929+AI1932*AM1929+AJ1932*AN1932+AK1932*AM1932)</f>
        <v>228.44193035546073</v>
      </c>
      <c r="AT1932" s="2">
        <f t="shared" ref="AT1932" si="18513">AH1932*AO1929+AJ1932*AO1932-AI1932*AP1929-AK1932*AP1932</f>
        <v>21.920589085311143</v>
      </c>
      <c r="AU1932" s="8">
        <f t="shared" ref="AU1932" si="18514">(AH1932*AP1929+AI1932*AO1929+AJ1932*AP1932+AK1932*AO1932)</f>
        <v>0</v>
      </c>
      <c r="AV1932" s="20"/>
      <c r="AW1932" s="1">
        <v>0</v>
      </c>
      <c r="AX1932" s="9">
        <v>0</v>
      </c>
      <c r="AY1932" s="2">
        <v>1</v>
      </c>
      <c r="AZ1932" s="8">
        <v>0</v>
      </c>
      <c r="BB1932" s="1">
        <f t="shared" ref="BB1932" si="18515">AR1932*AW1929+AT1932*AW1932-AS1932*AX1929-AU1932*AX1932</f>
        <v>0</v>
      </c>
      <c r="BC1932" s="9">
        <f t="shared" ref="BC1932" si="18516">(AR1932*AX1929+AS1932*AW1929+AT1932*AX1932+AU1932*AW1932)</f>
        <v>228.44193035546073</v>
      </c>
      <c r="BD1932" s="2">
        <f t="shared" ref="BD1932" si="18517">AR1932*AY1929+AT1932*AY1932-AS1932*AZ1929-AU1932*AZ1932</f>
        <v>83.581277320427162</v>
      </c>
      <c r="BE1932" s="8">
        <f t="shared" ref="BE1932" si="18518">(AR1932*AZ1929+AS1932*AY1929+AT1932*AZ1932+AU1932*AY1932)</f>
        <v>0</v>
      </c>
      <c r="BG1932" s="1">
        <v>0</v>
      </c>
      <c r="BH1932" s="9">
        <f t="shared" ref="BH1932" si="18519">$BH$9*$B1929</f>
        <v>4.6147199999999993</v>
      </c>
      <c r="BI1932" s="2">
        <v>1</v>
      </c>
      <c r="BJ1932" s="8">
        <v>0</v>
      </c>
      <c r="BK1932" s="20"/>
      <c r="BL1932" s="1">
        <f t="shared" ref="BL1932" si="18520">BB1932*BG1929+BD1932*BG1932-BC1932*BH1929-BE1932*BH1932</f>
        <v>0</v>
      </c>
      <c r="BM1932" s="9">
        <f t="shared" ref="BM1932" si="18521">(BB1932*BH1929+BC1932*BG1929+BD1932*BH1932+BE1932*BG1932)</f>
        <v>614.14612243158228</v>
      </c>
      <c r="BN1932" s="2">
        <f t="shared" ref="BN1932" si="18522">BB1932*BI1929+BD1932*BI1932-BC1932*BJ1929-BE1932*BJ1932</f>
        <v>83.581277320427162</v>
      </c>
      <c r="BO1932" s="8">
        <f t="shared" ref="BO1932" si="18523">(BB1932*BJ1929+BC1932*BI1929+BD1932*BJ1932+BE1932*BI1932)</f>
        <v>0</v>
      </c>
      <c r="BP1932" s="20"/>
      <c r="BQ1932" s="18">
        <f t="shared" ref="BQ1932:BQ1995" si="18524">1/$BR$9</f>
        <v>1</v>
      </c>
      <c r="BR1932" s="25">
        <v>0</v>
      </c>
      <c r="BS1932" s="19">
        <v>1</v>
      </c>
      <c r="BT1932" s="24">
        <v>0</v>
      </c>
      <c r="BV1932" s="1">
        <f t="shared" ref="BV1932" si="18525">BL1932*BQ1929+BN1932*BQ1932-BM1932*BR1929-BO1932*BR1932</f>
        <v>83.581277320427162</v>
      </c>
      <c r="BW1932" s="9">
        <f t="shared" ref="BW1932" si="18526">(BL1932*BR1929+BM1932*BQ1929+BN1932*BR1932+BO1932*BQ1932)</f>
        <v>614.14612243158228</v>
      </c>
      <c r="BX1932" s="2">
        <f t="shared" ref="BX1932" si="18527">BL1932*BS1929+BN1932*BS1932-BM1932*BT1929-BO1932*BT1932</f>
        <v>83.581277320427162</v>
      </c>
      <c r="BY1932" s="8">
        <f t="shared" ref="BY1932" si="18528">(BL1932*BT1929+BM1932*BS1929+BN1932*BT1932+BO1932*BS1932)</f>
        <v>0</v>
      </c>
      <c r="CA1932" s="56">
        <f t="shared" ref="CA1932" si="18529">(180/PI())*ATAN(-1*(BW1929+BW1932)/(BV1929+BV1932))</f>
        <v>-74.499976305841273</v>
      </c>
      <c r="CC1932" s="117">
        <f t="shared" ref="CC1932" si="18530">20*LOG(((1-(10^(CA1929/20)^2)*(1-((1-CC1929)/(1+CC1929))^2))^0.5))</f>
        <v>-1.8725471515611201E-5</v>
      </c>
      <c r="CD1932" s="13"/>
      <c r="CE1932" s="33"/>
      <c r="CF1932" s="33"/>
      <c r="CG1932" s="33"/>
      <c r="CH1932" s="33"/>
    </row>
    <row r="1933" spans="2:86" ht="18.600000000000001" customHeight="1"/>
    <row r="1934" spans="2:86" ht="18.600000000000001" customHeight="1" thickBot="1">
      <c r="E1934" s="6" t="s">
        <v>3</v>
      </c>
      <c r="J1934" s="6" t="s">
        <v>5</v>
      </c>
      <c r="O1934" s="6" t="s">
        <v>10</v>
      </c>
      <c r="T1934" s="6" t="s">
        <v>6</v>
      </c>
      <c r="Y1934" s="6" t="s">
        <v>11</v>
      </c>
      <c r="AD1934" s="6" t="s">
        <v>12</v>
      </c>
      <c r="AI1934" s="6" t="s">
        <v>13</v>
      </c>
      <c r="AN1934" s="6" t="s">
        <v>14</v>
      </c>
      <c r="AS1934" s="6" t="s">
        <v>15</v>
      </c>
      <c r="AX1934" s="6" t="s">
        <v>19</v>
      </c>
      <c r="BC1934" s="6" t="s">
        <v>17</v>
      </c>
      <c r="BH1934" s="6" t="s">
        <v>20</v>
      </c>
      <c r="BM1934" s="6" t="s">
        <v>18</v>
      </c>
      <c r="BQ1934" s="26" t="s">
        <v>16</v>
      </c>
      <c r="BR1934" s="26"/>
      <c r="BS1934" s="21"/>
      <c r="BT1934" s="21"/>
      <c r="BU1934" s="21"/>
      <c r="BV1934" s="21"/>
      <c r="BW1934" s="26" t="s">
        <v>21</v>
      </c>
      <c r="BX1934" s="21"/>
      <c r="BY1934" s="21"/>
    </row>
    <row r="1935" spans="2:86" ht="18.600000000000001" customHeight="1" thickBot="1">
      <c r="B1935" s="11"/>
      <c r="D1935" s="266" t="s">
        <v>113</v>
      </c>
      <c r="E1935" s="267"/>
      <c r="F1935" s="268" t="s">
        <v>114</v>
      </c>
      <c r="G1935" s="269"/>
      <c r="H1935" s="237"/>
      <c r="I1935" s="262" t="s">
        <v>0</v>
      </c>
      <c r="J1935" s="263"/>
      <c r="K1935" s="264" t="s">
        <v>1</v>
      </c>
      <c r="L1935" s="265"/>
      <c r="M1935" s="21"/>
      <c r="N1935" s="262" t="s">
        <v>115</v>
      </c>
      <c r="O1935" s="263"/>
      <c r="P1935" s="264" t="s">
        <v>116</v>
      </c>
      <c r="Q1935" s="265"/>
      <c r="R1935" s="21"/>
      <c r="S1935" s="266" t="s">
        <v>117</v>
      </c>
      <c r="T1935" s="267"/>
      <c r="U1935" s="268" t="s">
        <v>118</v>
      </c>
      <c r="V1935" s="269"/>
      <c r="W1935" s="20"/>
      <c r="X1935" s="262" t="s">
        <v>119</v>
      </c>
      <c r="Y1935" s="263"/>
      <c r="Z1935" s="264" t="s">
        <v>120</v>
      </c>
      <c r="AA1935" s="265"/>
      <c r="AB1935" s="20"/>
      <c r="AC1935" s="262" t="s">
        <v>121</v>
      </c>
      <c r="AD1935" s="263"/>
      <c r="AE1935" s="264" t="s">
        <v>7</v>
      </c>
      <c r="AF1935" s="265"/>
      <c r="AG1935" s="20"/>
      <c r="AH1935" s="262" t="s">
        <v>122</v>
      </c>
      <c r="AI1935" s="263"/>
      <c r="AJ1935" s="264" t="s">
        <v>123</v>
      </c>
      <c r="AK1935" s="265"/>
      <c r="AL1935" s="20"/>
      <c r="AM1935" s="266" t="s">
        <v>124</v>
      </c>
      <c r="AN1935" s="267"/>
      <c r="AO1935" s="268" t="s">
        <v>125</v>
      </c>
      <c r="AP1935" s="269"/>
      <c r="AQ1935" s="21"/>
      <c r="AR1935" s="262" t="s">
        <v>126</v>
      </c>
      <c r="AS1935" s="263"/>
      <c r="AT1935" s="264" t="s">
        <v>2</v>
      </c>
      <c r="AU1935" s="265"/>
      <c r="AV1935" s="41"/>
      <c r="AW1935" s="262" t="s">
        <v>127</v>
      </c>
      <c r="AX1935" s="263"/>
      <c r="AY1935" s="264" t="s">
        <v>128</v>
      </c>
      <c r="AZ1935" s="265"/>
      <c r="BA1935" s="20"/>
      <c r="BB1935" s="262" t="s">
        <v>129</v>
      </c>
      <c r="BC1935" s="263"/>
      <c r="BD1935" s="264" t="s">
        <v>130</v>
      </c>
      <c r="BE1935" s="265"/>
      <c r="BF1935" s="41"/>
      <c r="BG1935" s="266" t="s">
        <v>131</v>
      </c>
      <c r="BH1935" s="267"/>
      <c r="BI1935" s="268" t="s">
        <v>132</v>
      </c>
      <c r="BJ1935" s="269"/>
      <c r="BK1935" s="41"/>
      <c r="BL1935" s="262" t="s">
        <v>133</v>
      </c>
      <c r="BM1935" s="263"/>
      <c r="BN1935" s="264" t="s">
        <v>134</v>
      </c>
      <c r="BO1935" s="265"/>
      <c r="BP1935" s="41"/>
      <c r="BQ1935" s="262" t="s">
        <v>135</v>
      </c>
      <c r="BR1935" s="263"/>
      <c r="BS1935" s="264" t="s">
        <v>136</v>
      </c>
      <c r="BT1935" s="265"/>
      <c r="BU1935" s="20"/>
      <c r="BV1935" s="262" t="s">
        <v>137</v>
      </c>
      <c r="BW1935" s="263"/>
      <c r="BX1935" s="264" t="s">
        <v>138</v>
      </c>
      <c r="BY1935" s="265"/>
      <c r="CA1935" s="27" t="s">
        <v>8</v>
      </c>
      <c r="CC1935" s="113" t="s">
        <v>74</v>
      </c>
      <c r="CD1935" s="13"/>
      <c r="CE1935" s="33"/>
      <c r="CF1935" s="33"/>
      <c r="CG1935" s="33"/>
      <c r="CH1935" s="33"/>
    </row>
    <row r="1936" spans="2:86" ht="18.600000000000001" customHeight="1" thickTop="1" thickBot="1">
      <c r="B1936" s="37">
        <v>5.54</v>
      </c>
      <c r="D1936" s="1">
        <v>1</v>
      </c>
      <c r="E1936" s="7">
        <v>0</v>
      </c>
      <c r="F1936" s="2">
        <v>0</v>
      </c>
      <c r="G1936" s="8">
        <v>0</v>
      </c>
      <c r="I1936" s="1">
        <v>1</v>
      </c>
      <c r="J1936" s="9">
        <v>0</v>
      </c>
      <c r="K1936" s="2">
        <v>0</v>
      </c>
      <c r="L1936" s="8">
        <f t="shared" ref="L1936:L1999" si="18531">IF(0=(1-$J$9*$K$9*$B1936^2),10^18,$B1936*$K$9/(1-$J$9*$K$9*$B1936^2))</f>
        <v>-1.0832856983913273</v>
      </c>
      <c r="N1936" s="1">
        <f t="shared" ref="N1936" si="18532">D1936*I1936+F1936*I1939-E1936*J1936-G1936*J1939</f>
        <v>1</v>
      </c>
      <c r="O1936" s="9">
        <f t="shared" ref="O1936" si="18533">(D1936*J1936+E1936*I1936+F1936*J1939+G1936*I1939)</f>
        <v>0</v>
      </c>
      <c r="P1936" s="2">
        <f t="shared" ref="P1936" si="18534">D1936*K1936+F1936*K1939-E1936*L1936-G1936*L1939</f>
        <v>0</v>
      </c>
      <c r="Q1936" s="8">
        <f t="shared" ref="Q1936" si="18535">(D1936*L1936+E1936*K1936+F1936*L1939+G1936*K1939)</f>
        <v>-1.0832856983913273</v>
      </c>
      <c r="S1936" s="1">
        <v>1</v>
      </c>
      <c r="T1936" s="7">
        <v>0</v>
      </c>
      <c r="U1936" s="2">
        <v>0</v>
      </c>
      <c r="V1936" s="8">
        <v>0</v>
      </c>
      <c r="X1936" s="1">
        <f t="shared" ref="X1936" si="18536">N1936*S1936+P1936*S1939-O1936*T1936-Q1936*T1939</f>
        <v>10.069920004922624</v>
      </c>
      <c r="Y1936" s="9">
        <f t="shared" ref="Y1936" si="18537">(N1936*T1936+O1936*S1936+P1936*T1939+Q1936*S1939)</f>
        <v>0</v>
      </c>
      <c r="Z1936" s="2">
        <f t="shared" ref="Z1936" si="18538">N1936*U1936+P1936*U1939-O1936*V1936-Q1936*V1939</f>
        <v>0</v>
      </c>
      <c r="AA1936" s="8">
        <f t="shared" ref="AA1936" si="18539">(N1936*V1936+O1936*U1936+P1936*V1939+Q1936*U1939)</f>
        <v>-1.0832856983913273</v>
      </c>
      <c r="AB1936" s="20"/>
      <c r="AC1936" s="1">
        <v>1</v>
      </c>
      <c r="AD1936" s="9">
        <v>0</v>
      </c>
      <c r="AE1936" s="2">
        <v>0</v>
      </c>
      <c r="AF1936" s="8">
        <f t="shared" ref="AF1936:AF1999" si="18540">IF(0=(1-$AE$9*$AD$9*$B1936^2),10^18,$B1936*$AE$9/(1-$AE$9*$AD$9*$B1936^2))</f>
        <v>-0.18685919692760433</v>
      </c>
      <c r="AH1936" s="1">
        <f t="shared" ref="AH1936" si="18541">X1936*AC1936+Z1936*AC1939-Y1936*AD1936-AA1936*AD1939</f>
        <v>10.069920004922624</v>
      </c>
      <c r="AI1936" s="9">
        <f t="shared" ref="AI1936" si="18542">(X1936*AD1936+Y1936*AC1936+Z1936*AD1939+AA1936*AC1939)</f>
        <v>0</v>
      </c>
      <c r="AJ1936" s="2">
        <f t="shared" ref="AJ1936" si="18543">X1936*AE1936+Z1936*AE1939-Y1936*AF1936-AA1936*AF1939</f>
        <v>0</v>
      </c>
      <c r="AK1936" s="8">
        <f t="shared" ref="AK1936" si="18544">(X1936*AF1936+Y1936*AE1936+Z1936*AF1939+AA1936*AE1939)</f>
        <v>-2.9649428636363862</v>
      </c>
      <c r="AM1936" s="1">
        <v>1</v>
      </c>
      <c r="AN1936" s="7">
        <v>0</v>
      </c>
      <c r="AO1936" s="2">
        <v>0</v>
      </c>
      <c r="AP1936" s="8">
        <v>0</v>
      </c>
      <c r="AR1936" s="1">
        <f t="shared" ref="AR1936" si="18545">AH1936*AM1936+AJ1936*AM1939-AI1936*AN1936-AK1936*AN1939</f>
        <v>31.05878611591897</v>
      </c>
      <c r="AS1936" s="9">
        <f t="shared" ref="AS1936" si="18546">(AH1936*AN1936+AI1936*AM1936+AJ1936*AN1939+AK1936*AM1939)</f>
        <v>0</v>
      </c>
      <c r="AT1936" s="2">
        <f t="shared" ref="AT1936" si="18547">AH1936*AO1936+AJ1936*AO1939-AI1936*AP1936-AK1936*AP1939</f>
        <v>0</v>
      </c>
      <c r="AU1936" s="8">
        <f t="shared" ref="AU1936" si="18548">(AH1936*AP1936+AI1936*AO1936+AJ1936*AP1939+AK1936*AO1939)</f>
        <v>-2.9649428636363862</v>
      </c>
      <c r="AV1936" s="20"/>
      <c r="AW1936" s="1">
        <v>1</v>
      </c>
      <c r="AX1936" s="9">
        <v>0</v>
      </c>
      <c r="AY1936" s="2">
        <v>0</v>
      </c>
      <c r="AZ1936" s="8">
        <f t="shared" ref="AZ1936:AZ1999" si="18549">IF(0=(1-$AX$9*$AY$9*$B1936^2),10^18,$B1936*$AY$9/(1-$AX$9*$AY$9*$B1936^2))</f>
        <v>-0.26882582682818973</v>
      </c>
      <c r="BB1936" s="1">
        <f t="shared" ref="BB1936" si="18550">AR1936*AW1936+AT1936*AW1939-AS1936*AX1936-AU1936*AX1939</f>
        <v>31.05878611591897</v>
      </c>
      <c r="BC1936" s="9">
        <f t="shared" ref="BC1936" si="18551">(AR1936*AX1936+AS1936*AW1936+AT1936*AX1939+AU1936*AW1939)</f>
        <v>0</v>
      </c>
      <c r="BD1936" s="2">
        <f t="shared" ref="BD1936" si="18552">AR1936*AY1936+AT1936*AY1939-AS1936*AZ1936-AU1936*AZ1939</f>
        <v>0</v>
      </c>
      <c r="BE1936" s="8">
        <f t="shared" ref="BE1936" si="18553">(AR1936*AZ1936+AS1936*AY1936+AT1936*AZ1939+AU1936*AY1939)</f>
        <v>-11.314346721528203</v>
      </c>
      <c r="BG1936" s="1">
        <v>1</v>
      </c>
      <c r="BH1936" s="7">
        <v>0</v>
      </c>
      <c r="BI1936" s="2">
        <v>0</v>
      </c>
      <c r="BJ1936" s="8">
        <v>0</v>
      </c>
      <c r="BK1936" s="20"/>
      <c r="BL1936" s="1">
        <f t="shared" ref="BL1936" si="18554">BB1936*BG1936+BD1936*BG1939-BC1936*BH1936-BE1936*BH1939</f>
        <v>83.460504095873546</v>
      </c>
      <c r="BM1936" s="9">
        <f t="shared" ref="BM1936" si="18555">(BB1936*BH1936+BC1936*BG1936+BD1936*BH1939+BE1936*BG1939)</f>
        <v>0</v>
      </c>
      <c r="BN1936" s="2">
        <f t="shared" ref="BN1936" si="18556">BB1936*BI1936+BD1936*BI1939-BC1936*BJ1936-BE1936*BJ1939</f>
        <v>0</v>
      </c>
      <c r="BO1936" s="8">
        <f t="shared" ref="BO1936" si="18557">(BB1936*BJ1936+BC1936*BI1936+BD1936*BJ1939+BE1936*BI1939)</f>
        <v>-11.314346721528203</v>
      </c>
      <c r="BP1936" s="20"/>
      <c r="BQ1936" s="16">
        <v>1</v>
      </c>
      <c r="BR1936" s="23">
        <v>0</v>
      </c>
      <c r="BS1936" s="14">
        <v>0</v>
      </c>
      <c r="BT1936" s="22">
        <v>0</v>
      </c>
      <c r="BV1936" s="1">
        <f t="shared" ref="BV1936" si="18558">BL1936*BQ1936+BN1936*BQ1939-BM1936*BR1936-BO1936*BR1939</f>
        <v>83.460504095873546</v>
      </c>
      <c r="BW1936" s="9">
        <f t="shared" ref="BW1936" si="18559">(BL1936*BR1936+BM1936*BQ1936+BN1936*BR1939+BO1936*BQ1939)</f>
        <v>-11.314346721528203</v>
      </c>
      <c r="BX1936" s="2">
        <f t="shared" ref="BX1936" si="18560">BL1936*BS1936+BN1936*BS1939-BM1936*BT1936-BO1936*BT1939</f>
        <v>0</v>
      </c>
      <c r="BY1936" s="8">
        <f t="shared" ref="BY1936" si="18561">(BL1936*BT1936+BM1936*BS1936+BN1936*BT1939+BO1936*BS1939)</f>
        <v>-11.314346721528203</v>
      </c>
      <c r="CA1936" s="28">
        <f t="shared" ref="CA1936" si="18562">20*LOG(((1+$BR$9)/$BR$9)/((BV1936+BV1939)^2+(BW1936+BW1939)^2)^0.5)</f>
        <v>-49.922909447642695</v>
      </c>
      <c r="CC1936" s="114">
        <f t="shared" ref="CC1936" si="18563">((BV1936^2+BW1936^2)^0.5)/((BV1939^2+BW1939^2)^0.5)</f>
        <v>0.13558662806292066</v>
      </c>
      <c r="CD1936" s="13"/>
      <c r="CE1936" s="33"/>
      <c r="CF1936" s="33"/>
      <c r="CG1936" s="33"/>
      <c r="CH1936" s="33"/>
    </row>
    <row r="1937" spans="2:86" ht="18.600000000000001" customHeight="1" thickBot="1">
      <c r="D1937" s="3"/>
      <c r="G1937" s="4"/>
      <c r="I1937" s="3"/>
      <c r="L1937" s="4"/>
      <c r="N1937" s="3"/>
      <c r="Q1937" s="4"/>
      <c r="S1937" s="3"/>
      <c r="V1937" s="4"/>
      <c r="X1937" s="3"/>
      <c r="AA1937" s="4"/>
      <c r="AC1937" s="3"/>
      <c r="AF1937" s="4"/>
      <c r="AH1937" s="3"/>
      <c r="AK1937" s="4"/>
      <c r="AM1937" s="3"/>
      <c r="AP1937" s="4"/>
      <c r="AR1937" s="3"/>
      <c r="AU1937" s="4"/>
      <c r="AW1937" s="3"/>
      <c r="AZ1937" s="4"/>
      <c r="BB1937" s="3"/>
      <c r="BE1937" s="4"/>
      <c r="BG1937" s="3"/>
      <c r="BJ1937" s="4"/>
      <c r="BL1937" s="3"/>
      <c r="BO1937" s="4"/>
      <c r="BQ1937" s="16"/>
      <c r="BR1937" s="14"/>
      <c r="BS1937" s="14"/>
      <c r="BT1937" s="17"/>
      <c r="BV1937" s="3"/>
      <c r="BY1937" s="4"/>
      <c r="CC1937" s="115"/>
      <c r="CD1937" s="13"/>
      <c r="CE1937" s="33"/>
      <c r="CF1937" s="33"/>
      <c r="CG1937" s="33"/>
      <c r="CH1937" s="33"/>
    </row>
    <row r="1938" spans="2:86" ht="18.600000000000001" customHeight="1" thickBot="1">
      <c r="D1938" s="271" t="s">
        <v>141</v>
      </c>
      <c r="E1938" s="272"/>
      <c r="F1938" s="273" t="s">
        <v>142</v>
      </c>
      <c r="G1938" s="274"/>
      <c r="H1938" s="237"/>
      <c r="I1938" s="271" t="s">
        <v>143</v>
      </c>
      <c r="J1938" s="272"/>
      <c r="K1938" s="273" t="s">
        <v>144</v>
      </c>
      <c r="L1938" s="274"/>
      <c r="N1938" s="262" t="s">
        <v>145</v>
      </c>
      <c r="O1938" s="263"/>
      <c r="P1938" s="264" t="s">
        <v>146</v>
      </c>
      <c r="Q1938" s="265"/>
      <c r="S1938" s="271" t="s">
        <v>147</v>
      </c>
      <c r="T1938" s="272"/>
      <c r="U1938" s="273" t="s">
        <v>148</v>
      </c>
      <c r="V1938" s="274"/>
      <c r="W1938" s="20"/>
      <c r="X1938" s="262" t="s">
        <v>149</v>
      </c>
      <c r="Y1938" s="263"/>
      <c r="Z1938" s="264" t="s">
        <v>150</v>
      </c>
      <c r="AA1938" s="265"/>
      <c r="AB1938" s="20"/>
      <c r="AC1938" s="271" t="s">
        <v>151</v>
      </c>
      <c r="AD1938" s="272"/>
      <c r="AE1938" s="273" t="s">
        <v>152</v>
      </c>
      <c r="AF1938" s="274"/>
      <c r="AG1938" s="20"/>
      <c r="AH1938" s="262" t="s">
        <v>153</v>
      </c>
      <c r="AI1938" s="263"/>
      <c r="AJ1938" s="264" t="s">
        <v>154</v>
      </c>
      <c r="AK1938" s="265"/>
      <c r="AL1938" s="20"/>
      <c r="AM1938" s="271" t="s">
        <v>155</v>
      </c>
      <c r="AN1938" s="272"/>
      <c r="AO1938" s="273" t="s">
        <v>156</v>
      </c>
      <c r="AP1938" s="274"/>
      <c r="AR1938" s="262" t="s">
        <v>157</v>
      </c>
      <c r="AS1938" s="263"/>
      <c r="AT1938" s="264" t="s">
        <v>158</v>
      </c>
      <c r="AU1938" s="265"/>
      <c r="AV1938" s="41"/>
      <c r="AW1938" s="271" t="s">
        <v>159</v>
      </c>
      <c r="AX1938" s="272"/>
      <c r="AY1938" s="273" t="s">
        <v>160</v>
      </c>
      <c r="AZ1938" s="274"/>
      <c r="BA1938" s="20"/>
      <c r="BB1938" s="262" t="s">
        <v>161</v>
      </c>
      <c r="BC1938" s="263"/>
      <c r="BD1938" s="264" t="s">
        <v>162</v>
      </c>
      <c r="BE1938" s="265"/>
      <c r="BF1938" s="41"/>
      <c r="BG1938" s="271" t="s">
        <v>163</v>
      </c>
      <c r="BH1938" s="272"/>
      <c r="BI1938" s="273" t="s">
        <v>164</v>
      </c>
      <c r="BJ1938" s="274"/>
      <c r="BK1938" s="41"/>
      <c r="BL1938" s="262" t="s">
        <v>165</v>
      </c>
      <c r="BM1938" s="263"/>
      <c r="BN1938" s="264" t="s">
        <v>166</v>
      </c>
      <c r="BO1938" s="265"/>
      <c r="BP1938" s="41"/>
      <c r="BQ1938" s="271" t="s">
        <v>167</v>
      </c>
      <c r="BR1938" s="272"/>
      <c r="BS1938" s="273" t="s">
        <v>168</v>
      </c>
      <c r="BT1938" s="274"/>
      <c r="BU1938" s="20"/>
      <c r="BV1938" s="262" t="s">
        <v>169</v>
      </c>
      <c r="BW1938" s="263"/>
      <c r="BX1938" s="264" t="s">
        <v>170</v>
      </c>
      <c r="BY1938" s="265"/>
      <c r="CA1938" s="55" t="s">
        <v>35</v>
      </c>
      <c r="CC1938" s="116" t="s">
        <v>75</v>
      </c>
      <c r="CD1938" s="13"/>
      <c r="CE1938" s="33"/>
      <c r="CF1938" s="33"/>
      <c r="CG1938" s="33"/>
      <c r="CH1938" s="33"/>
    </row>
    <row r="1939" spans="2:86" ht="18.600000000000001" customHeight="1" thickTop="1" thickBot="1">
      <c r="D1939" s="1">
        <v>0</v>
      </c>
      <c r="E1939" s="9">
        <f t="shared" ref="E1939" si="18564">$E$9*$B1936</f>
        <v>6.5194720000000004</v>
      </c>
      <c r="F1939" s="2">
        <v>1</v>
      </c>
      <c r="G1939" s="8">
        <v>0</v>
      </c>
      <c r="I1939" s="1">
        <v>0</v>
      </c>
      <c r="J1939" s="9">
        <v>0</v>
      </c>
      <c r="K1939" s="2">
        <v>1</v>
      </c>
      <c r="L1939" s="8">
        <v>0</v>
      </c>
      <c r="N1939" s="1">
        <f t="shared" ref="N1939" si="18565">D1939*I1936+F1939*I1939-E1939*J1936-G1939*J1939</f>
        <v>0</v>
      </c>
      <c r="O1939" s="9">
        <f t="shared" ref="O1939" si="18566">(D1939*J1936+E1939*I1936+F1939*J1939+G1939*I1939)</f>
        <v>6.5194720000000004</v>
      </c>
      <c r="P1939" s="2">
        <f t="shared" ref="P1939" si="18567">D1939*K1936+F1939*K1939-E1939*L1936-G1939*L1939</f>
        <v>8.0624507786627042</v>
      </c>
      <c r="Q1939" s="8">
        <f t="shared" ref="Q1939" si="18568">(D1939*L1936+E1939*K1936+F1939*L1939+G1939*K1939)</f>
        <v>0</v>
      </c>
      <c r="S1939" s="1">
        <v>0</v>
      </c>
      <c r="T1939" s="9">
        <f t="shared" ref="T1939" si="18569">$T$9*$B1936</f>
        <v>8.3726020000000005</v>
      </c>
      <c r="U1939" s="2">
        <v>1</v>
      </c>
      <c r="V1939" s="8">
        <v>0</v>
      </c>
      <c r="X1939" s="1">
        <f t="shared" ref="X1939" si="18570">N1939*S1936+P1939*S1939-O1939*T1936-Q1939*T1939</f>
        <v>0</v>
      </c>
      <c r="Y1939" s="9">
        <f t="shared" ref="Y1939" si="18571">(N1939*T1936+O1939*S1936+P1939*T1939+Q1939*S1939)</f>
        <v>74.023163514332907</v>
      </c>
      <c r="Z1939" s="2">
        <f t="shared" ref="Z1939" si="18572">N1939*U1936+P1939*U1939-O1939*V1936-Q1939*V1939</f>
        <v>8.0624507786627042</v>
      </c>
      <c r="AA1939" s="8">
        <f t="shared" ref="AA1939" si="18573">(N1939*V1936+O1939*U1936+P1939*V1939+Q1939*U1939)</f>
        <v>0</v>
      </c>
      <c r="AB1939" s="20"/>
      <c r="AC1939" s="1">
        <v>0</v>
      </c>
      <c r="AD1939" s="9">
        <v>0</v>
      </c>
      <c r="AE1939" s="2">
        <v>1</v>
      </c>
      <c r="AF1939" s="8">
        <v>0</v>
      </c>
      <c r="AH1939" s="1">
        <f t="shared" ref="AH1939" si="18574">X1939*AC1936+Z1939*AC1939-Y1939*AD1936-AA1939*AD1939</f>
        <v>0</v>
      </c>
      <c r="AI1939" s="9">
        <f t="shared" ref="AI1939" si="18575">(X1939*AD1936+Y1939*AC1936+Z1939*AD1939+AA1939*AC1939)</f>
        <v>74.023163514332907</v>
      </c>
      <c r="AJ1939" s="2">
        <f t="shared" ref="AJ1939" si="18576">X1939*AE1936+Z1939*AE1939-Y1939*AF1936-AA1939*AF1939</f>
        <v>21.894359666991694</v>
      </c>
      <c r="AK1939" s="8">
        <f t="shared" ref="AK1939" si="18577">(X1939*AF1936+Y1939*AE1936+Z1939*AF1939+AA1939*AE1939)</f>
        <v>0</v>
      </c>
      <c r="AM1939" s="1">
        <v>0</v>
      </c>
      <c r="AN1939" s="9">
        <f t="shared" ref="AN1939" si="18578">$AN$9*$B1936</f>
        <v>7.0790120000000005</v>
      </c>
      <c r="AO1939" s="2">
        <v>1</v>
      </c>
      <c r="AP1939" s="8">
        <v>0</v>
      </c>
      <c r="AR1939" s="1">
        <f t="shared" ref="AR1939" si="18579">AH1939*AM1936+AJ1939*AM1939-AI1939*AN1936-AK1939*AN1939</f>
        <v>0</v>
      </c>
      <c r="AS1939" s="9">
        <f t="shared" ref="AS1939" si="18580">(AH1939*AN1936+AI1939*AM1936+AJ1939*AN1939+AK1939*AM1939)</f>
        <v>229.01359832928313</v>
      </c>
      <c r="AT1939" s="2">
        <f t="shared" ref="AT1939" si="18581">AH1939*AO1936+AJ1939*AO1939-AI1939*AP1936-AK1939*AP1939</f>
        <v>21.894359666991694</v>
      </c>
      <c r="AU1939" s="8">
        <f t="shared" ref="AU1939" si="18582">(AH1939*AP1936+AI1939*AO1936+AJ1939*AP1939+AK1939*AO1939)</f>
        <v>0</v>
      </c>
      <c r="AV1939" s="20"/>
      <c r="AW1939" s="1">
        <v>0</v>
      </c>
      <c r="AX1939" s="9">
        <v>0</v>
      </c>
      <c r="AY1939" s="2">
        <v>1</v>
      </c>
      <c r="AZ1939" s="8">
        <v>0</v>
      </c>
      <c r="BB1939" s="1">
        <f t="shared" ref="BB1939" si="18583">AR1939*AW1936+AT1939*AW1939-AS1939*AX1936-AU1939*AX1939</f>
        <v>0</v>
      </c>
      <c r="BC1939" s="9">
        <f t="shared" ref="BC1939" si="18584">(AR1939*AX1936+AS1939*AW1936+AT1939*AX1939+AU1939*AW1939)</f>
        <v>229.01359832928313</v>
      </c>
      <c r="BD1939" s="2">
        <f t="shared" ref="BD1939" si="18585">AR1939*AY1936+AT1939*AY1939-AS1939*AZ1936-AU1939*AZ1939</f>
        <v>83.459129592760164</v>
      </c>
      <c r="BE1939" s="8">
        <f t="shared" ref="BE1939" si="18586">(AR1939*AZ1936+AS1939*AY1936+AT1939*AZ1939+AU1939*AY1939)</f>
        <v>0</v>
      </c>
      <c r="BG1939" s="1">
        <v>0</v>
      </c>
      <c r="BH1939" s="9">
        <f t="shared" ref="BH1939" si="18587">$BH$9*$B1936</f>
        <v>4.6314399999999996</v>
      </c>
      <c r="BI1939" s="2">
        <v>1</v>
      </c>
      <c r="BJ1939" s="8">
        <v>0</v>
      </c>
      <c r="BK1939" s="20"/>
      <c r="BL1939" s="1">
        <f t="shared" ref="BL1939" si="18588">BB1939*BG1936+BD1939*BG1939-BC1939*BH1936-BE1939*BH1939</f>
        <v>0</v>
      </c>
      <c r="BM1939" s="9">
        <f t="shared" ref="BM1939" si="18589">(BB1939*BH1936+BC1939*BG1936+BD1939*BH1939+BE1939*BG1939)</f>
        <v>615.54954949037619</v>
      </c>
      <c r="BN1939" s="2">
        <f t="shared" ref="BN1939" si="18590">BB1939*BI1936+BD1939*BI1939-BC1939*BJ1936-BE1939*BJ1939</f>
        <v>83.459129592760164</v>
      </c>
      <c r="BO1939" s="8">
        <f t="shared" ref="BO1939" si="18591">(BB1939*BJ1936+BC1939*BI1936+BD1939*BJ1939+BE1939*BI1939)</f>
        <v>0</v>
      </c>
      <c r="BP1939" s="20"/>
      <c r="BQ1939" s="18">
        <f t="shared" ref="BQ1939:BQ2002" si="18592">1/$BR$9</f>
        <v>1</v>
      </c>
      <c r="BR1939" s="25">
        <v>0</v>
      </c>
      <c r="BS1939" s="19">
        <v>1</v>
      </c>
      <c r="BT1939" s="24">
        <v>0</v>
      </c>
      <c r="BV1939" s="1">
        <f t="shared" ref="BV1939" si="18593">BL1939*BQ1936+BN1939*BQ1939-BM1939*BR1936-BO1939*BR1939</f>
        <v>83.459129592760164</v>
      </c>
      <c r="BW1939" s="9">
        <f t="shared" ref="BW1939" si="18594">(BL1939*BR1936+BM1939*BQ1936+BN1939*BR1939+BO1939*BQ1939)</f>
        <v>615.54954949037619</v>
      </c>
      <c r="BX1939" s="2">
        <f t="shared" ref="BX1939" si="18595">BL1939*BS1936+BN1939*BS1939-BM1939*BT1936-BO1939*BT1939</f>
        <v>83.459129592760164</v>
      </c>
      <c r="BY1939" s="8">
        <f t="shared" ref="BY1939" si="18596">(BL1939*BT1936+BM1939*BS1936+BN1939*BT1939+BO1939*BS1939)</f>
        <v>0</v>
      </c>
      <c r="CA1939" s="56">
        <f t="shared" ref="CA1939" si="18597">(180/PI())*ATAN(-1*(BW1936+BW1939)/(BV1936+BV1939))</f>
        <v>-74.557215814737717</v>
      </c>
      <c r="CC1939" s="117">
        <f t="shared" ref="CC1939" si="18598">20*LOG(((1-(10^(CA1936/20)^2)*(1-((1-CC1936)/(1+CC1936))^2))^0.5))</f>
        <v>-1.8592192526302535E-5</v>
      </c>
      <c r="CD1939" s="13"/>
      <c r="CE1939" s="33"/>
      <c r="CF1939" s="33"/>
      <c r="CG1939" s="33"/>
      <c r="CH1939" s="33"/>
    </row>
    <row r="1940" spans="2:86" ht="18.600000000000001" customHeight="1"/>
    <row r="1941" spans="2:86" ht="18.600000000000001" customHeight="1" thickBot="1">
      <c r="E1941" s="6" t="s">
        <v>3</v>
      </c>
      <c r="J1941" s="6" t="s">
        <v>5</v>
      </c>
      <c r="O1941" s="6" t="s">
        <v>10</v>
      </c>
      <c r="T1941" s="6" t="s">
        <v>6</v>
      </c>
      <c r="Y1941" s="6" t="s">
        <v>11</v>
      </c>
      <c r="AD1941" s="6" t="s">
        <v>12</v>
      </c>
      <c r="AI1941" s="6" t="s">
        <v>13</v>
      </c>
      <c r="AN1941" s="6" t="s">
        <v>14</v>
      </c>
      <c r="AS1941" s="6" t="s">
        <v>15</v>
      </c>
      <c r="AX1941" s="6" t="s">
        <v>19</v>
      </c>
      <c r="BC1941" s="6" t="s">
        <v>17</v>
      </c>
      <c r="BH1941" s="6" t="s">
        <v>20</v>
      </c>
      <c r="BM1941" s="6" t="s">
        <v>18</v>
      </c>
      <c r="BQ1941" s="26" t="s">
        <v>16</v>
      </c>
      <c r="BR1941" s="26"/>
      <c r="BS1941" s="21"/>
      <c r="BT1941" s="21"/>
      <c r="BU1941" s="21"/>
      <c r="BV1941" s="21"/>
      <c r="BW1941" s="26" t="s">
        <v>21</v>
      </c>
      <c r="BX1941" s="21"/>
      <c r="BY1941" s="21"/>
    </row>
    <row r="1942" spans="2:86" ht="18.600000000000001" customHeight="1" thickBot="1">
      <c r="B1942" s="11"/>
      <c r="D1942" s="266" t="s">
        <v>113</v>
      </c>
      <c r="E1942" s="267"/>
      <c r="F1942" s="268" t="s">
        <v>114</v>
      </c>
      <c r="G1942" s="269"/>
      <c r="H1942" s="237"/>
      <c r="I1942" s="262" t="s">
        <v>0</v>
      </c>
      <c r="J1942" s="263"/>
      <c r="K1942" s="264" t="s">
        <v>1</v>
      </c>
      <c r="L1942" s="265"/>
      <c r="M1942" s="21"/>
      <c r="N1942" s="262" t="s">
        <v>115</v>
      </c>
      <c r="O1942" s="263"/>
      <c r="P1942" s="264" t="s">
        <v>116</v>
      </c>
      <c r="Q1942" s="265"/>
      <c r="R1942" s="21"/>
      <c r="S1942" s="266" t="s">
        <v>117</v>
      </c>
      <c r="T1942" s="267"/>
      <c r="U1942" s="268" t="s">
        <v>118</v>
      </c>
      <c r="V1942" s="269"/>
      <c r="W1942" s="20"/>
      <c r="X1942" s="262" t="s">
        <v>119</v>
      </c>
      <c r="Y1942" s="263"/>
      <c r="Z1942" s="264" t="s">
        <v>120</v>
      </c>
      <c r="AA1942" s="265"/>
      <c r="AB1942" s="20"/>
      <c r="AC1942" s="262" t="s">
        <v>121</v>
      </c>
      <c r="AD1942" s="263"/>
      <c r="AE1942" s="264" t="s">
        <v>7</v>
      </c>
      <c r="AF1942" s="265"/>
      <c r="AG1942" s="20"/>
      <c r="AH1942" s="262" t="s">
        <v>122</v>
      </c>
      <c r="AI1942" s="263"/>
      <c r="AJ1942" s="264" t="s">
        <v>123</v>
      </c>
      <c r="AK1942" s="265"/>
      <c r="AL1942" s="20"/>
      <c r="AM1942" s="266" t="s">
        <v>124</v>
      </c>
      <c r="AN1942" s="267"/>
      <c r="AO1942" s="268" t="s">
        <v>125</v>
      </c>
      <c r="AP1942" s="269"/>
      <c r="AQ1942" s="21"/>
      <c r="AR1942" s="262" t="s">
        <v>126</v>
      </c>
      <c r="AS1942" s="263"/>
      <c r="AT1942" s="264" t="s">
        <v>2</v>
      </c>
      <c r="AU1942" s="265"/>
      <c r="AV1942" s="41"/>
      <c r="AW1942" s="262" t="s">
        <v>127</v>
      </c>
      <c r="AX1942" s="263"/>
      <c r="AY1942" s="264" t="s">
        <v>128</v>
      </c>
      <c r="AZ1942" s="265"/>
      <c r="BA1942" s="20"/>
      <c r="BB1942" s="262" t="s">
        <v>129</v>
      </c>
      <c r="BC1942" s="263"/>
      <c r="BD1942" s="264" t="s">
        <v>130</v>
      </c>
      <c r="BE1942" s="265"/>
      <c r="BF1942" s="41"/>
      <c r="BG1942" s="266" t="s">
        <v>131</v>
      </c>
      <c r="BH1942" s="267"/>
      <c r="BI1942" s="268" t="s">
        <v>132</v>
      </c>
      <c r="BJ1942" s="269"/>
      <c r="BK1942" s="41"/>
      <c r="BL1942" s="262" t="s">
        <v>133</v>
      </c>
      <c r="BM1942" s="263"/>
      <c r="BN1942" s="264" t="s">
        <v>134</v>
      </c>
      <c r="BO1942" s="265"/>
      <c r="BP1942" s="41"/>
      <c r="BQ1942" s="262" t="s">
        <v>135</v>
      </c>
      <c r="BR1942" s="263"/>
      <c r="BS1942" s="264" t="s">
        <v>136</v>
      </c>
      <c r="BT1942" s="265"/>
      <c r="BU1942" s="20"/>
      <c r="BV1942" s="262" t="s">
        <v>137</v>
      </c>
      <c r="BW1942" s="263"/>
      <c r="BX1942" s="264" t="s">
        <v>138</v>
      </c>
      <c r="BY1942" s="265"/>
      <c r="CA1942" s="27" t="s">
        <v>8</v>
      </c>
      <c r="CC1942" s="113" t="s">
        <v>74</v>
      </c>
      <c r="CD1942" s="13"/>
      <c r="CE1942" s="33"/>
      <c r="CF1942" s="33"/>
      <c r="CG1942" s="33"/>
      <c r="CH1942" s="33"/>
    </row>
    <row r="1943" spans="2:86" ht="18.600000000000001" customHeight="1" thickTop="1" thickBot="1">
      <c r="B1943" s="37">
        <v>5.56</v>
      </c>
      <c r="D1943" s="1">
        <v>1</v>
      </c>
      <c r="E1943" s="7">
        <v>0</v>
      </c>
      <c r="F1943" s="2">
        <v>0</v>
      </c>
      <c r="G1943" s="8">
        <v>0</v>
      </c>
      <c r="I1943" s="1">
        <v>1</v>
      </c>
      <c r="J1943" s="9">
        <v>0</v>
      </c>
      <c r="K1943" s="2">
        <v>0</v>
      </c>
      <c r="L1943" s="8">
        <f t="shared" ref="L1943:L2006" si="18599">IF(0=(1-$J$9*$K$9*$B1943^2),10^18,$B1943*$K$9/(1-$J$9*$K$9*$B1943^2))</f>
        <v>-1.0781217859905141</v>
      </c>
      <c r="N1943" s="1">
        <f t="shared" ref="N1943" si="18600">D1943*I1943+F1943*I1946-E1943*J1943-G1943*J1946</f>
        <v>1</v>
      </c>
      <c r="O1943" s="9">
        <f t="shared" ref="O1943" si="18601">(D1943*J1943+E1943*I1943+F1943*J1946+G1943*I1946)</f>
        <v>0</v>
      </c>
      <c r="P1943" s="2">
        <f t="shared" ref="P1943" si="18602">D1943*K1943+F1943*K1946-E1943*L1943-G1943*L1946</f>
        <v>0</v>
      </c>
      <c r="Q1943" s="8">
        <f t="shared" ref="Q1943" si="18603">(D1943*L1943+E1943*K1943+F1943*L1946+G1943*K1946)</f>
        <v>-1.0781217859905141</v>
      </c>
      <c r="S1943" s="1">
        <v>1</v>
      </c>
      <c r="T1943" s="7">
        <v>0</v>
      </c>
      <c r="U1943" s="2">
        <v>0</v>
      </c>
      <c r="V1943" s="8">
        <v>0</v>
      </c>
      <c r="X1943" s="1">
        <f t="shared" ref="X1943" si="18604">N1943*S1943+P1943*S1946-O1943*T1943-Q1943*T1946</f>
        <v>10.0592719307311</v>
      </c>
      <c r="Y1943" s="9">
        <f t="shared" ref="Y1943" si="18605">(N1943*T1943+O1943*S1943+P1943*T1946+Q1943*S1946)</f>
        <v>0</v>
      </c>
      <c r="Z1943" s="2">
        <f t="shared" ref="Z1943" si="18606">N1943*U1943+P1943*U1946-O1943*V1943-Q1943*V1946</f>
        <v>0</v>
      </c>
      <c r="AA1943" s="8">
        <f t="shared" ref="AA1943" si="18607">(N1943*V1943+O1943*U1943+P1943*V1946+Q1943*U1946)</f>
        <v>-1.0781217859905141</v>
      </c>
      <c r="AB1943" s="20"/>
      <c r="AC1943" s="1">
        <v>1</v>
      </c>
      <c r="AD1943" s="9">
        <v>0</v>
      </c>
      <c r="AE1943" s="2">
        <v>0</v>
      </c>
      <c r="AF1943" s="8">
        <f t="shared" ref="AF1943:AF2006" si="18608">IF(0=(1-$AE$9*$AD$9*$B1943^2),10^18,$B1943*$AE$9/(1-$AE$9*$AD$9*$B1943^2))</f>
        <v>-0.18612477228108693</v>
      </c>
      <c r="AH1943" s="1">
        <f t="shared" ref="AH1943" si="18609">X1943*AC1943+Z1943*AC1946-Y1943*AD1943-AA1943*AD1946</f>
        <v>10.0592719307311</v>
      </c>
      <c r="AI1943" s="9">
        <f t="shared" ref="AI1943" si="18610">(X1943*AD1943+Y1943*AC1943+Z1943*AD1946+AA1943*AC1946)</f>
        <v>0</v>
      </c>
      <c r="AJ1943" s="2">
        <f t="shared" ref="AJ1943" si="18611">X1943*AE1943+Z1943*AE1946-Y1943*AF1943-AA1943*AF1946</f>
        <v>0</v>
      </c>
      <c r="AK1943" s="8">
        <f t="shared" ref="AK1943" si="18612">(X1943*AF1943+Y1943*AE1943+Z1943*AF1946+AA1943*AE1946)</f>
        <v>-2.9504014834113699</v>
      </c>
      <c r="AM1943" s="1">
        <v>1</v>
      </c>
      <c r="AN1943" s="7">
        <v>0</v>
      </c>
      <c r="AO1943" s="2">
        <v>0</v>
      </c>
      <c r="AP1943" s="8">
        <v>0</v>
      </c>
      <c r="AR1943" s="1">
        <f t="shared" ref="AR1943" si="18613">AH1943*AM1943+AJ1943*AM1946-AI1943*AN1943-AK1943*AN1946</f>
        <v>31.020599896928047</v>
      </c>
      <c r="AS1943" s="9">
        <f t="shared" ref="AS1943" si="18614">(AH1943*AN1943+AI1943*AM1943+AJ1943*AN1946+AK1943*AM1946)</f>
        <v>0</v>
      </c>
      <c r="AT1943" s="2">
        <f t="shared" ref="AT1943" si="18615">AH1943*AO1943+AJ1943*AO1946-AI1943*AP1943-AK1943*AP1946</f>
        <v>0</v>
      </c>
      <c r="AU1943" s="8">
        <f t="shared" ref="AU1943" si="18616">(AH1943*AP1943+AI1943*AO1943+AJ1943*AP1946+AK1943*AO1946)</f>
        <v>-2.9504014834113699</v>
      </c>
      <c r="AV1943" s="20"/>
      <c r="AW1943" s="1">
        <v>1</v>
      </c>
      <c r="AX1943" s="9">
        <v>0</v>
      </c>
      <c r="AY1943" s="2">
        <v>0</v>
      </c>
      <c r="AZ1943" s="8">
        <f t="shared" ref="AZ1943:AZ2006" si="18617">IF(0=(1-$AX$9*$AY$9*$B1943^2),10^18,$B1943*$AY$9/(1-$AX$9*$AY$9*$B1943^2))</f>
        <v>-0.26774244969860095</v>
      </c>
      <c r="BB1943" s="1">
        <f t="shared" ref="BB1943" si="18618">AR1943*AW1943+AT1943*AW1946-AS1943*AX1943-AU1943*AX1946</f>
        <v>31.020599896928047</v>
      </c>
      <c r="BC1943" s="9">
        <f t="shared" ref="BC1943" si="18619">(AR1943*AX1943+AS1943*AW1943+AT1943*AX1946+AU1943*AW1946)</f>
        <v>0</v>
      </c>
      <c r="BD1943" s="2">
        <f t="shared" ref="BD1943" si="18620">AR1943*AY1943+AT1943*AY1946-AS1943*AZ1943-AU1943*AZ1946</f>
        <v>0</v>
      </c>
      <c r="BE1943" s="8">
        <f t="shared" ref="BE1943" si="18621">(AR1943*AZ1943+AS1943*AY1943+AT1943*AZ1946+AU1943*AY1946)</f>
        <v>-11.255932890935053</v>
      </c>
      <c r="BG1943" s="1">
        <v>1</v>
      </c>
      <c r="BH1943" s="7">
        <v>0</v>
      </c>
      <c r="BI1943" s="2">
        <v>0</v>
      </c>
      <c r="BJ1943" s="8">
        <v>0</v>
      </c>
      <c r="BK1943" s="20"/>
      <c r="BL1943" s="1">
        <f t="shared" ref="BL1943" si="18622">BB1943*BG1943+BD1943*BG1946-BC1943*BH1943-BE1943*BH1946</f>
        <v>83.339976923256728</v>
      </c>
      <c r="BM1943" s="9">
        <f t="shared" ref="BM1943" si="18623">(BB1943*BH1943+BC1943*BG1943+BD1943*BH1946+BE1943*BG1946)</f>
        <v>0</v>
      </c>
      <c r="BN1943" s="2">
        <f t="shared" ref="BN1943" si="18624">BB1943*BI1943+BD1943*BI1946-BC1943*BJ1943-BE1943*BJ1946</f>
        <v>0</v>
      </c>
      <c r="BO1943" s="8">
        <f t="shared" ref="BO1943" si="18625">(BB1943*BJ1943+BC1943*BI1943+BD1943*BJ1946+BE1943*BI1946)</f>
        <v>-11.255932890935053</v>
      </c>
      <c r="BP1943" s="20"/>
      <c r="BQ1943" s="16">
        <v>1</v>
      </c>
      <c r="BR1943" s="23">
        <v>0</v>
      </c>
      <c r="BS1943" s="14">
        <v>0</v>
      </c>
      <c r="BT1943" s="22">
        <v>0</v>
      </c>
      <c r="BV1943" s="1">
        <f t="shared" ref="BV1943" si="18626">BL1943*BQ1943+BN1943*BQ1946-BM1943*BR1943-BO1943*BR1946</f>
        <v>83.339976923256728</v>
      </c>
      <c r="BW1943" s="9">
        <f t="shared" ref="BW1943" si="18627">(BL1943*BR1943+BM1943*BQ1943+BN1943*BR1946+BO1943*BQ1946)</f>
        <v>-11.255932890935053</v>
      </c>
      <c r="BX1943" s="2">
        <f t="shared" ref="BX1943" si="18628">BL1943*BS1943+BN1943*BS1946-BM1943*BT1943-BO1943*BT1946</f>
        <v>0</v>
      </c>
      <c r="BY1943" s="8">
        <f t="shared" ref="BY1943" si="18629">(BL1943*BT1943+BM1943*BS1943+BN1943*BT1946+BO1943*BS1946)</f>
        <v>-11.255932890935053</v>
      </c>
      <c r="CA1943" s="28">
        <f t="shared" ref="CA1943" si="18630">20*LOG(((1+$BR$9)/$BR$9)/((BV1943+BV1946)^2+(BW1943+BW1946)^2)^0.5)</f>
        <v>-49.941594873593125</v>
      </c>
      <c r="CC1943" s="114">
        <f t="shared" ref="CC1943" si="18631">((BV1943^2+BW1943^2)^0.5)/((BV1946^2+BW1946^2)^0.5)</f>
        <v>0.13508175102208433</v>
      </c>
      <c r="CD1943" s="13"/>
      <c r="CE1943" s="33"/>
      <c r="CF1943" s="33"/>
      <c r="CG1943" s="33"/>
      <c r="CH1943" s="33"/>
    </row>
    <row r="1944" spans="2:86" ht="18.600000000000001" customHeight="1" thickBot="1">
      <c r="D1944" s="3"/>
      <c r="G1944" s="4"/>
      <c r="I1944" s="3"/>
      <c r="L1944" s="4"/>
      <c r="N1944" s="3"/>
      <c r="Q1944" s="4"/>
      <c r="S1944" s="3"/>
      <c r="V1944" s="4"/>
      <c r="X1944" s="3"/>
      <c r="AA1944" s="4"/>
      <c r="AC1944" s="3"/>
      <c r="AF1944" s="4"/>
      <c r="AH1944" s="3"/>
      <c r="AK1944" s="4"/>
      <c r="AM1944" s="3"/>
      <c r="AP1944" s="4"/>
      <c r="AR1944" s="3"/>
      <c r="AU1944" s="4"/>
      <c r="AW1944" s="3"/>
      <c r="AZ1944" s="4"/>
      <c r="BB1944" s="3"/>
      <c r="BE1944" s="4"/>
      <c r="BG1944" s="3"/>
      <c r="BJ1944" s="4"/>
      <c r="BL1944" s="3"/>
      <c r="BO1944" s="4"/>
      <c r="BQ1944" s="16"/>
      <c r="BR1944" s="14"/>
      <c r="BS1944" s="14"/>
      <c r="BT1944" s="17"/>
      <c r="BV1944" s="3"/>
      <c r="BY1944" s="4"/>
      <c r="CC1944" s="115"/>
      <c r="CD1944" s="13"/>
      <c r="CE1944" s="33"/>
      <c r="CF1944" s="33"/>
      <c r="CG1944" s="33"/>
      <c r="CH1944" s="33"/>
    </row>
    <row r="1945" spans="2:86" ht="18.600000000000001" customHeight="1" thickBot="1">
      <c r="D1945" s="271" t="s">
        <v>141</v>
      </c>
      <c r="E1945" s="272"/>
      <c r="F1945" s="273" t="s">
        <v>142</v>
      </c>
      <c r="G1945" s="274"/>
      <c r="H1945" s="237"/>
      <c r="I1945" s="271" t="s">
        <v>143</v>
      </c>
      <c r="J1945" s="272"/>
      <c r="K1945" s="273" t="s">
        <v>144</v>
      </c>
      <c r="L1945" s="274"/>
      <c r="N1945" s="262" t="s">
        <v>145</v>
      </c>
      <c r="O1945" s="263"/>
      <c r="P1945" s="264" t="s">
        <v>146</v>
      </c>
      <c r="Q1945" s="265"/>
      <c r="S1945" s="271" t="s">
        <v>147</v>
      </c>
      <c r="T1945" s="272"/>
      <c r="U1945" s="273" t="s">
        <v>148</v>
      </c>
      <c r="V1945" s="274"/>
      <c r="W1945" s="20"/>
      <c r="X1945" s="262" t="s">
        <v>149</v>
      </c>
      <c r="Y1945" s="263"/>
      <c r="Z1945" s="264" t="s">
        <v>150</v>
      </c>
      <c r="AA1945" s="265"/>
      <c r="AB1945" s="20"/>
      <c r="AC1945" s="271" t="s">
        <v>151</v>
      </c>
      <c r="AD1945" s="272"/>
      <c r="AE1945" s="273" t="s">
        <v>152</v>
      </c>
      <c r="AF1945" s="274"/>
      <c r="AG1945" s="20"/>
      <c r="AH1945" s="262" t="s">
        <v>153</v>
      </c>
      <c r="AI1945" s="263"/>
      <c r="AJ1945" s="264" t="s">
        <v>154</v>
      </c>
      <c r="AK1945" s="265"/>
      <c r="AL1945" s="20"/>
      <c r="AM1945" s="271" t="s">
        <v>155</v>
      </c>
      <c r="AN1945" s="272"/>
      <c r="AO1945" s="273" t="s">
        <v>156</v>
      </c>
      <c r="AP1945" s="274"/>
      <c r="AR1945" s="262" t="s">
        <v>157</v>
      </c>
      <c r="AS1945" s="263"/>
      <c r="AT1945" s="264" t="s">
        <v>158</v>
      </c>
      <c r="AU1945" s="265"/>
      <c r="AV1945" s="41"/>
      <c r="AW1945" s="271" t="s">
        <v>159</v>
      </c>
      <c r="AX1945" s="272"/>
      <c r="AY1945" s="273" t="s">
        <v>160</v>
      </c>
      <c r="AZ1945" s="274"/>
      <c r="BA1945" s="20"/>
      <c r="BB1945" s="262" t="s">
        <v>161</v>
      </c>
      <c r="BC1945" s="263"/>
      <c r="BD1945" s="264" t="s">
        <v>162</v>
      </c>
      <c r="BE1945" s="265"/>
      <c r="BF1945" s="41"/>
      <c r="BG1945" s="271" t="s">
        <v>163</v>
      </c>
      <c r="BH1945" s="272"/>
      <c r="BI1945" s="273" t="s">
        <v>164</v>
      </c>
      <c r="BJ1945" s="274"/>
      <c r="BK1945" s="41"/>
      <c r="BL1945" s="262" t="s">
        <v>165</v>
      </c>
      <c r="BM1945" s="263"/>
      <c r="BN1945" s="264" t="s">
        <v>166</v>
      </c>
      <c r="BO1945" s="265"/>
      <c r="BP1945" s="41"/>
      <c r="BQ1945" s="271" t="s">
        <v>167</v>
      </c>
      <c r="BR1945" s="272"/>
      <c r="BS1945" s="273" t="s">
        <v>168</v>
      </c>
      <c r="BT1945" s="274"/>
      <c r="BU1945" s="20"/>
      <c r="BV1945" s="262" t="s">
        <v>169</v>
      </c>
      <c r="BW1945" s="263"/>
      <c r="BX1945" s="264" t="s">
        <v>170</v>
      </c>
      <c r="BY1945" s="265"/>
      <c r="CA1945" s="55" t="s">
        <v>35</v>
      </c>
      <c r="CC1945" s="116" t="s">
        <v>75</v>
      </c>
      <c r="CD1945" s="13"/>
      <c r="CE1945" s="33"/>
      <c r="CF1945" s="33"/>
      <c r="CG1945" s="33"/>
      <c r="CH1945" s="33"/>
    </row>
    <row r="1946" spans="2:86" ht="18.600000000000001" customHeight="1" thickTop="1" thickBot="1">
      <c r="D1946" s="1">
        <v>0</v>
      </c>
      <c r="E1946" s="9">
        <f t="shared" ref="E1946" si="18632">$E$9*$B1943</f>
        <v>6.5430079999999995</v>
      </c>
      <c r="F1946" s="2">
        <v>1</v>
      </c>
      <c r="G1946" s="8">
        <v>0</v>
      </c>
      <c r="I1946" s="1">
        <v>0</v>
      </c>
      <c r="J1946" s="9">
        <v>0</v>
      </c>
      <c r="K1946" s="2">
        <v>1</v>
      </c>
      <c r="L1946" s="8">
        <v>0</v>
      </c>
      <c r="N1946" s="1">
        <f t="shared" ref="N1946" si="18633">D1946*I1943+F1946*I1946-E1946*J1943-G1946*J1946</f>
        <v>0</v>
      </c>
      <c r="O1946" s="9">
        <f t="shared" ref="O1946" si="18634">(D1946*J1943+E1946*I1943+F1946*J1946+G1946*I1946)</f>
        <v>6.5430079999999995</v>
      </c>
      <c r="P1946" s="2">
        <f t="shared" ref="P1946" si="18635">D1946*K1943+F1946*K1946-E1946*L1943-G1946*L1946</f>
        <v>8.0541594707102213</v>
      </c>
      <c r="Q1946" s="8">
        <f t="shared" ref="Q1946" si="18636">(D1946*L1943+E1946*K1943+F1946*L1946+G1946*K1946)</f>
        <v>0</v>
      </c>
      <c r="S1946" s="1">
        <v>0</v>
      </c>
      <c r="T1946" s="9">
        <f t="shared" ref="T1946" si="18637">$T$9*$B1943</f>
        <v>8.4028279999999995</v>
      </c>
      <c r="U1946" s="2">
        <v>1</v>
      </c>
      <c r="V1946" s="8">
        <v>0</v>
      </c>
      <c r="X1946" s="1">
        <f t="shared" ref="X1946" si="18638">N1946*S1943+P1946*S1946-O1946*T1943-Q1946*T1946</f>
        <v>0</v>
      </c>
      <c r="Y1946" s="9">
        <f t="shared" ref="Y1946" si="18639">(N1946*T1943+O1946*S1943+P1946*T1946+Q1946*S1946)</f>
        <v>74.220724716949022</v>
      </c>
      <c r="Z1946" s="2">
        <f t="shared" ref="Z1946" si="18640">N1946*U1943+P1946*U1946-O1946*V1943-Q1946*V1946</f>
        <v>8.0541594707102213</v>
      </c>
      <c r="AA1946" s="8">
        <f t="shared" ref="AA1946" si="18641">(N1946*V1943+O1946*U1943+P1946*V1946+Q1946*U1946)</f>
        <v>0</v>
      </c>
      <c r="AB1946" s="20"/>
      <c r="AC1946" s="1">
        <v>0</v>
      </c>
      <c r="AD1946" s="9">
        <v>0</v>
      </c>
      <c r="AE1946" s="2">
        <v>1</v>
      </c>
      <c r="AF1946" s="8">
        <v>0</v>
      </c>
      <c r="AH1946" s="1">
        <f t="shared" ref="AH1946" si="18642">X1946*AC1943+Z1946*AC1946-Y1946*AD1943-AA1946*AD1946</f>
        <v>0</v>
      </c>
      <c r="AI1946" s="9">
        <f t="shared" ref="AI1946" si="18643">(X1946*AD1943+Y1946*AC1943+Z1946*AD1946+AA1946*AC1946)</f>
        <v>74.220724716949022</v>
      </c>
      <c r="AJ1946" s="2">
        <f t="shared" ref="AJ1946" si="18644">X1946*AE1943+Z1946*AE1946-Y1946*AF1943-AA1946*AF1946</f>
        <v>21.868474957189598</v>
      </c>
      <c r="AK1946" s="8">
        <f t="shared" ref="AK1946" si="18645">(X1946*AF1943+Y1946*AE1943+Z1946*AF1946+AA1946*AE1946)</f>
        <v>0</v>
      </c>
      <c r="AM1946" s="1">
        <v>0</v>
      </c>
      <c r="AN1946" s="9">
        <f t="shared" ref="AN1946" si="18646">$AN$9*$B1943</f>
        <v>7.1045679999999996</v>
      </c>
      <c r="AO1946" s="2">
        <v>1</v>
      </c>
      <c r="AP1946" s="8">
        <v>0</v>
      </c>
      <c r="AR1946" s="1">
        <f t="shared" ref="AR1946" si="18647">AH1946*AM1943+AJ1946*AM1946-AI1946*AN1943-AK1946*AN1946</f>
        <v>0</v>
      </c>
      <c r="AS1946" s="9">
        <f t="shared" ref="AS1946" si="18648">(AH1946*AN1943+AI1946*AM1943+AJ1946*AN1946+AK1946*AM1946)</f>
        <v>229.5867921065996</v>
      </c>
      <c r="AT1946" s="2">
        <f t="shared" ref="AT1946" si="18649">AH1946*AO1943+AJ1946*AO1946-AI1946*AP1943-AK1946*AP1946</f>
        <v>21.868474957189598</v>
      </c>
      <c r="AU1946" s="8">
        <f t="shared" ref="AU1946" si="18650">(AH1946*AP1943+AI1946*AO1943+AJ1946*AP1946+AK1946*AO1946)</f>
        <v>0</v>
      </c>
      <c r="AV1946" s="20"/>
      <c r="AW1946" s="1">
        <v>0</v>
      </c>
      <c r="AX1946" s="9">
        <v>0</v>
      </c>
      <c r="AY1946" s="2">
        <v>1</v>
      </c>
      <c r="AZ1946" s="8">
        <v>0</v>
      </c>
      <c r="BB1946" s="1">
        <f t="shared" ref="BB1946" si="18651">AR1946*AW1943+AT1946*AW1946-AS1946*AX1943-AU1946*AX1946</f>
        <v>0</v>
      </c>
      <c r="BC1946" s="9">
        <f t="shared" ref="BC1946" si="18652">(AR1946*AX1943+AS1946*AW1943+AT1946*AX1946+AU1946*AW1946)</f>
        <v>229.5867921065996</v>
      </c>
      <c r="BD1946" s="2">
        <f t="shared" ref="BD1946" si="18653">AR1946*AY1943+AT1946*AY1946-AS1946*AZ1943-AU1946*AZ1946</f>
        <v>83.338605094253992</v>
      </c>
      <c r="BE1946" s="8">
        <f t="shared" ref="BE1946" si="18654">(AR1946*AZ1943+AS1946*AY1943+AT1946*AZ1946+AU1946*AY1946)</f>
        <v>0</v>
      </c>
      <c r="BG1946" s="1">
        <v>0</v>
      </c>
      <c r="BH1946" s="9">
        <f t="shared" ref="BH1946" si="18655">$BH$9*$B1943</f>
        <v>4.6481599999999998</v>
      </c>
      <c r="BI1946" s="2">
        <v>1</v>
      </c>
      <c r="BJ1946" s="8">
        <v>0</v>
      </c>
      <c r="BK1946" s="20"/>
      <c r="BL1946" s="1">
        <f t="shared" ref="BL1946" si="18656">BB1946*BG1943+BD1946*BG1946-BC1946*BH1943-BE1946*BH1946</f>
        <v>0</v>
      </c>
      <c r="BM1946" s="9">
        <f t="shared" ref="BM1946" si="18657">(BB1946*BH1943+BC1946*BG1943+BD1946*BH1946+BE1946*BG1946)</f>
        <v>616.95796276150725</v>
      </c>
      <c r="BN1946" s="2">
        <f t="shared" ref="BN1946" si="18658">BB1946*BI1943+BD1946*BI1946-BC1946*BJ1943-BE1946*BJ1946</f>
        <v>83.338605094253992</v>
      </c>
      <c r="BO1946" s="8">
        <f t="shared" ref="BO1946" si="18659">(BB1946*BJ1943+BC1946*BI1943+BD1946*BJ1946+BE1946*BI1946)</f>
        <v>0</v>
      </c>
      <c r="BP1946" s="20"/>
      <c r="BQ1946" s="18">
        <f t="shared" ref="BQ1946:BQ2009" si="18660">1/$BR$9</f>
        <v>1</v>
      </c>
      <c r="BR1946" s="25">
        <v>0</v>
      </c>
      <c r="BS1946" s="19">
        <v>1</v>
      </c>
      <c r="BT1946" s="24">
        <v>0</v>
      </c>
      <c r="BV1946" s="1">
        <f t="shared" ref="BV1946" si="18661">BL1946*BQ1943+BN1946*BQ1946-BM1946*BR1943-BO1946*BR1946</f>
        <v>83.338605094253992</v>
      </c>
      <c r="BW1946" s="9">
        <f t="shared" ref="BW1946" si="18662">(BL1946*BR1943+BM1946*BQ1943+BN1946*BR1946+BO1946*BQ1946)</f>
        <v>616.95796276150725</v>
      </c>
      <c r="BX1946" s="2">
        <f t="shared" ref="BX1946" si="18663">BL1946*BS1943+BN1946*BS1946-BM1946*BT1943-BO1946*BT1946</f>
        <v>83.338605094253992</v>
      </c>
      <c r="BY1946" s="8">
        <f t="shared" ref="BY1946" si="18664">(BL1946*BT1943+BM1946*BS1943+BN1946*BT1946+BO1946*BS1946)</f>
        <v>0</v>
      </c>
      <c r="CA1946" s="56">
        <f t="shared" ref="CA1946" si="18665">(180/PI())*ATAN(-1*(BW1943+BW1946)/(BV1943+BV1946))</f>
        <v>-74.614029377671201</v>
      </c>
      <c r="CC1946" s="117">
        <f t="shared" ref="CC1946" si="18666">20*LOG(((1-(10^(CA1943/20)^2)*(1-((1-CC1943)/(1+CC1943))^2))^0.5))</f>
        <v>-1.8459848690836738E-5</v>
      </c>
      <c r="CD1946" s="13"/>
      <c r="CE1946" s="33"/>
      <c r="CF1946" s="33"/>
      <c r="CG1946" s="33"/>
      <c r="CH1946" s="33"/>
    </row>
    <row r="1947" spans="2:86" ht="18.600000000000001" customHeight="1"/>
    <row r="1948" spans="2:86" ht="18.600000000000001" customHeight="1" thickBot="1">
      <c r="E1948" s="6" t="s">
        <v>3</v>
      </c>
      <c r="J1948" s="6" t="s">
        <v>5</v>
      </c>
      <c r="O1948" s="6" t="s">
        <v>10</v>
      </c>
      <c r="T1948" s="6" t="s">
        <v>6</v>
      </c>
      <c r="Y1948" s="6" t="s">
        <v>11</v>
      </c>
      <c r="AD1948" s="6" t="s">
        <v>12</v>
      </c>
      <c r="AI1948" s="6" t="s">
        <v>13</v>
      </c>
      <c r="AN1948" s="6" t="s">
        <v>14</v>
      </c>
      <c r="AS1948" s="6" t="s">
        <v>15</v>
      </c>
      <c r="AX1948" s="6" t="s">
        <v>19</v>
      </c>
      <c r="BC1948" s="6" t="s">
        <v>17</v>
      </c>
      <c r="BH1948" s="6" t="s">
        <v>20</v>
      </c>
      <c r="BM1948" s="6" t="s">
        <v>18</v>
      </c>
      <c r="BQ1948" s="26" t="s">
        <v>16</v>
      </c>
      <c r="BR1948" s="26"/>
      <c r="BS1948" s="21"/>
      <c r="BT1948" s="21"/>
      <c r="BU1948" s="21"/>
      <c r="BV1948" s="21"/>
      <c r="BW1948" s="26" t="s">
        <v>21</v>
      </c>
      <c r="BX1948" s="21"/>
      <c r="BY1948" s="21"/>
    </row>
    <row r="1949" spans="2:86" ht="18.600000000000001" customHeight="1" thickBot="1">
      <c r="B1949" s="11"/>
      <c r="D1949" s="266" t="s">
        <v>113</v>
      </c>
      <c r="E1949" s="267"/>
      <c r="F1949" s="268" t="s">
        <v>114</v>
      </c>
      <c r="G1949" s="269"/>
      <c r="H1949" s="237"/>
      <c r="I1949" s="262" t="s">
        <v>0</v>
      </c>
      <c r="J1949" s="263"/>
      <c r="K1949" s="264" t="s">
        <v>1</v>
      </c>
      <c r="L1949" s="265"/>
      <c r="M1949" s="21"/>
      <c r="N1949" s="262" t="s">
        <v>115</v>
      </c>
      <c r="O1949" s="263"/>
      <c r="P1949" s="264" t="s">
        <v>116</v>
      </c>
      <c r="Q1949" s="265"/>
      <c r="R1949" s="21"/>
      <c r="S1949" s="266" t="s">
        <v>117</v>
      </c>
      <c r="T1949" s="267"/>
      <c r="U1949" s="268" t="s">
        <v>118</v>
      </c>
      <c r="V1949" s="269"/>
      <c r="W1949" s="20"/>
      <c r="X1949" s="262" t="s">
        <v>119</v>
      </c>
      <c r="Y1949" s="263"/>
      <c r="Z1949" s="264" t="s">
        <v>120</v>
      </c>
      <c r="AA1949" s="265"/>
      <c r="AB1949" s="20"/>
      <c r="AC1949" s="262" t="s">
        <v>121</v>
      </c>
      <c r="AD1949" s="263"/>
      <c r="AE1949" s="264" t="s">
        <v>7</v>
      </c>
      <c r="AF1949" s="265"/>
      <c r="AG1949" s="20"/>
      <c r="AH1949" s="262" t="s">
        <v>122</v>
      </c>
      <c r="AI1949" s="263"/>
      <c r="AJ1949" s="264" t="s">
        <v>123</v>
      </c>
      <c r="AK1949" s="265"/>
      <c r="AL1949" s="20"/>
      <c r="AM1949" s="266" t="s">
        <v>124</v>
      </c>
      <c r="AN1949" s="267"/>
      <c r="AO1949" s="268" t="s">
        <v>125</v>
      </c>
      <c r="AP1949" s="269"/>
      <c r="AQ1949" s="21"/>
      <c r="AR1949" s="262" t="s">
        <v>126</v>
      </c>
      <c r="AS1949" s="263"/>
      <c r="AT1949" s="264" t="s">
        <v>2</v>
      </c>
      <c r="AU1949" s="265"/>
      <c r="AV1949" s="41"/>
      <c r="AW1949" s="262" t="s">
        <v>127</v>
      </c>
      <c r="AX1949" s="263"/>
      <c r="AY1949" s="264" t="s">
        <v>128</v>
      </c>
      <c r="AZ1949" s="265"/>
      <c r="BA1949" s="20"/>
      <c r="BB1949" s="262" t="s">
        <v>129</v>
      </c>
      <c r="BC1949" s="263"/>
      <c r="BD1949" s="264" t="s">
        <v>130</v>
      </c>
      <c r="BE1949" s="265"/>
      <c r="BF1949" s="41"/>
      <c r="BG1949" s="266" t="s">
        <v>131</v>
      </c>
      <c r="BH1949" s="267"/>
      <c r="BI1949" s="268" t="s">
        <v>132</v>
      </c>
      <c r="BJ1949" s="269"/>
      <c r="BK1949" s="41"/>
      <c r="BL1949" s="262" t="s">
        <v>133</v>
      </c>
      <c r="BM1949" s="263"/>
      <c r="BN1949" s="264" t="s">
        <v>134</v>
      </c>
      <c r="BO1949" s="265"/>
      <c r="BP1949" s="41"/>
      <c r="BQ1949" s="262" t="s">
        <v>135</v>
      </c>
      <c r="BR1949" s="263"/>
      <c r="BS1949" s="264" t="s">
        <v>136</v>
      </c>
      <c r="BT1949" s="265"/>
      <c r="BU1949" s="20"/>
      <c r="BV1949" s="262" t="s">
        <v>137</v>
      </c>
      <c r="BW1949" s="263"/>
      <c r="BX1949" s="264" t="s">
        <v>138</v>
      </c>
      <c r="BY1949" s="265"/>
      <c r="CA1949" s="27" t="s">
        <v>8</v>
      </c>
      <c r="CC1949" s="113" t="s">
        <v>74</v>
      </c>
      <c r="CD1949" s="13"/>
      <c r="CE1949" s="33"/>
      <c r="CF1949" s="33"/>
      <c r="CG1949" s="33"/>
      <c r="CH1949" s="33"/>
    </row>
    <row r="1950" spans="2:86" ht="18.600000000000001" customHeight="1" thickTop="1" thickBot="1">
      <c r="B1950" s="37">
        <v>5.58</v>
      </c>
      <c r="D1950" s="1">
        <v>1</v>
      </c>
      <c r="E1950" s="7">
        <v>0</v>
      </c>
      <c r="F1950" s="2">
        <v>0</v>
      </c>
      <c r="G1950" s="8">
        <v>0</v>
      </c>
      <c r="I1950" s="1">
        <v>1</v>
      </c>
      <c r="J1950" s="9">
        <v>0</v>
      </c>
      <c r="K1950" s="2">
        <v>0</v>
      </c>
      <c r="L1950" s="8">
        <f t="shared" ref="L1950:L2013" si="18667">IF(0=(1-$J$9*$K$9*$B1950^2),10^18,$B1950*$K$9/(1-$J$9*$K$9*$B1950^2))</f>
        <v>-1.0730113572938178</v>
      </c>
      <c r="N1950" s="1">
        <f t="shared" ref="N1950" si="18668">D1950*I1950+F1950*I1953-E1950*J1950-G1950*J1953</f>
        <v>1</v>
      </c>
      <c r="O1950" s="9">
        <f t="shared" ref="O1950" si="18669">(D1950*J1950+E1950*I1950+F1950*J1953+G1950*I1953)</f>
        <v>0</v>
      </c>
      <c r="P1950" s="2">
        <f t="shared" ref="P1950" si="18670">D1950*K1950+F1950*K1953-E1950*L1950-G1950*L1953</f>
        <v>0</v>
      </c>
      <c r="Q1950" s="8">
        <f t="shared" ref="Q1950" si="18671">(D1950*L1950+E1950*K1950+F1950*L1953+G1950*K1953)</f>
        <v>-1.0730113572938178</v>
      </c>
      <c r="S1950" s="1">
        <v>1</v>
      </c>
      <c r="T1950" s="7">
        <v>0</v>
      </c>
      <c r="U1950" s="2">
        <v>0</v>
      </c>
      <c r="V1950" s="8">
        <v>0</v>
      </c>
      <c r="X1950" s="1">
        <f t="shared" ref="X1950" si="18672">N1950*S1950+P1950*S1953-O1950*T1950-Q1950*T1953</f>
        <v>10.048762718672061</v>
      </c>
      <c r="Y1950" s="9">
        <f t="shared" ref="Y1950" si="18673">(N1950*T1950+O1950*S1950+P1950*T1953+Q1950*S1953)</f>
        <v>0</v>
      </c>
      <c r="Z1950" s="2">
        <f t="shared" ref="Z1950" si="18674">N1950*U1950+P1950*U1953-O1950*V1950-Q1950*V1953</f>
        <v>0</v>
      </c>
      <c r="AA1950" s="8">
        <f t="shared" ref="AA1950" si="18675">(N1950*V1950+O1950*U1950+P1950*V1953+Q1950*U1953)</f>
        <v>-1.0730113572938178</v>
      </c>
      <c r="AB1950" s="20"/>
      <c r="AC1950" s="1">
        <v>1</v>
      </c>
      <c r="AD1950" s="9">
        <v>0</v>
      </c>
      <c r="AE1950" s="2">
        <v>0</v>
      </c>
      <c r="AF1950" s="8">
        <f t="shared" ref="AF1950:AF2013" si="18676">IF(0=(1-$AE$9*$AD$9*$B1950^2),10^18,$B1950*$AE$9/(1-$AE$9*$AD$9*$B1950^2))</f>
        <v>-0.18539631911577392</v>
      </c>
      <c r="AH1950" s="1">
        <f t="shared" ref="AH1950" si="18677">X1950*AC1950+Z1950*AC1953-Y1950*AD1950-AA1950*AD1953</f>
        <v>10.048762718672061</v>
      </c>
      <c r="AI1950" s="9">
        <f t="shared" ref="AI1950" si="18678">(X1950*AD1950+Y1950*AC1950+Z1950*AD1953+AA1950*AC1953)</f>
        <v>0</v>
      </c>
      <c r="AJ1950" s="2">
        <f t="shared" ref="AJ1950" si="18679">X1950*AE1950+Z1950*AE1953-Y1950*AF1950-AA1950*AF1953</f>
        <v>0</v>
      </c>
      <c r="AK1950" s="8">
        <f t="shared" ref="AK1950" si="18680">(X1950*AF1950+Y1950*AE1950+Z1950*AF1953+AA1950*AE1953)</f>
        <v>-2.9360149770034352</v>
      </c>
      <c r="AM1950" s="1">
        <v>1</v>
      </c>
      <c r="AN1950" s="7">
        <v>0</v>
      </c>
      <c r="AO1950" s="2">
        <v>0</v>
      </c>
      <c r="AP1950" s="8">
        <v>0</v>
      </c>
      <c r="AR1950" s="1">
        <f t="shared" ref="AR1950" si="18681">AH1950*AM1950+AJ1950*AM1953-AI1950*AN1950-AK1950*AN1953</f>
        <v>30.982913570563703</v>
      </c>
      <c r="AS1950" s="9">
        <f t="shared" ref="AS1950" si="18682">(AH1950*AN1950+AI1950*AM1950+AJ1950*AN1953+AK1950*AM1953)</f>
        <v>0</v>
      </c>
      <c r="AT1950" s="2">
        <f t="shared" ref="AT1950" si="18683">AH1950*AO1950+AJ1950*AO1953-AI1950*AP1950-AK1950*AP1953</f>
        <v>0</v>
      </c>
      <c r="AU1950" s="8">
        <f t="shared" ref="AU1950" si="18684">(AH1950*AP1950+AI1950*AO1950+AJ1950*AP1953+AK1950*AO1953)</f>
        <v>-2.9360149770034352</v>
      </c>
      <c r="AV1950" s="20"/>
      <c r="AW1950" s="1">
        <v>1</v>
      </c>
      <c r="AX1950" s="9">
        <v>0</v>
      </c>
      <c r="AY1950" s="2">
        <v>0</v>
      </c>
      <c r="AZ1950" s="8">
        <f t="shared" ref="AZ1950:AZ2013" si="18685">IF(0=(1-$AX$9*$AY$9*$B1950^2),10^18,$B1950*$AY$9/(1-$AX$9*$AY$9*$B1950^2))</f>
        <v>-0.26666818247057783</v>
      </c>
      <c r="BB1950" s="1">
        <f t="shared" ref="BB1950" si="18686">AR1950*AW1950+AT1950*AW1953-AS1950*AX1950-AU1950*AX1953</f>
        <v>30.982913570563703</v>
      </c>
      <c r="BC1950" s="9">
        <f t="shared" ref="BC1950" si="18687">(AR1950*AX1950+AS1950*AW1950+AT1950*AX1953+AU1950*AW1953)</f>
        <v>0</v>
      </c>
      <c r="BD1950" s="2">
        <f t="shared" ref="BD1950" si="18688">AR1950*AY1950+AT1950*AY1953-AS1950*AZ1950-AU1950*AZ1953</f>
        <v>0</v>
      </c>
      <c r="BE1950" s="8">
        <f t="shared" ref="BE1950" si="18689">(AR1950*AZ1950+AS1950*AY1950+AT1950*AZ1953+AU1950*AY1953)</f>
        <v>-11.198172226508659</v>
      </c>
      <c r="BG1950" s="1">
        <v>1</v>
      </c>
      <c r="BH1950" s="7">
        <v>0</v>
      </c>
      <c r="BI1950" s="2">
        <v>0</v>
      </c>
      <c r="BJ1950" s="8">
        <v>0</v>
      </c>
      <c r="BK1950" s="20"/>
      <c r="BL1950" s="1">
        <f t="shared" ref="BL1950" si="18690">BB1950*BG1950+BD1950*BG1953-BC1950*BH1950-BE1950*BH1953</f>
        <v>83.221043226559416</v>
      </c>
      <c r="BM1950" s="9">
        <f t="shared" ref="BM1950" si="18691">(BB1950*BH1950+BC1950*BG1950+BD1950*BH1953+BE1950*BG1953)</f>
        <v>0</v>
      </c>
      <c r="BN1950" s="2">
        <f t="shared" ref="BN1950" si="18692">BB1950*BI1950+BD1950*BI1953-BC1950*BJ1950-BE1950*BJ1953</f>
        <v>0</v>
      </c>
      <c r="BO1950" s="8">
        <f t="shared" ref="BO1950" si="18693">(BB1950*BJ1950+BC1950*BI1950+BD1950*BJ1953+BE1950*BI1953)</f>
        <v>-11.198172226508659</v>
      </c>
      <c r="BP1950" s="20"/>
      <c r="BQ1950" s="16">
        <v>1</v>
      </c>
      <c r="BR1950" s="23">
        <v>0</v>
      </c>
      <c r="BS1950" s="14">
        <v>0</v>
      </c>
      <c r="BT1950" s="22">
        <v>0</v>
      </c>
      <c r="BV1950" s="1">
        <f t="shared" ref="BV1950" si="18694">BL1950*BQ1950+BN1950*BQ1953-BM1950*BR1950-BO1950*BR1953</f>
        <v>83.221043226559416</v>
      </c>
      <c r="BW1950" s="9">
        <f t="shared" ref="BW1950" si="18695">(BL1950*BR1950+BM1950*BQ1950+BN1950*BR1953+BO1950*BQ1953)</f>
        <v>-11.198172226508659</v>
      </c>
      <c r="BX1950" s="2">
        <f t="shared" ref="BX1950" si="18696">BL1950*BS1950+BN1950*BS1953-BM1950*BT1950-BO1950*BT1953</f>
        <v>0</v>
      </c>
      <c r="BY1950" s="8">
        <f t="shared" ref="BY1950" si="18697">(BL1950*BT1950+BM1950*BS1950+BN1950*BT1953+BO1950*BS1953)</f>
        <v>-11.198172226508659</v>
      </c>
      <c r="CA1950" s="28">
        <f t="shared" ref="CA1950" si="18698">20*LOG(((1+$BR$9)/$BR$9)/((BV1950+BV1953)^2+(BW1950+BW1953)^2)^0.5)</f>
        <v>-49.960316854389802</v>
      </c>
      <c r="CC1950" s="114">
        <f t="shared" ref="CC1950" si="18699">((BV1950^2+BW1950^2)^0.5)/((BV1953^2+BW1953^2)^0.5)</f>
        <v>0.13458068349608346</v>
      </c>
      <c r="CD1950" s="13"/>
      <c r="CE1950" s="33"/>
      <c r="CF1950" s="33"/>
      <c r="CG1950" s="33"/>
      <c r="CH1950" s="33"/>
    </row>
    <row r="1951" spans="2:86" ht="18.600000000000001" customHeight="1" thickBot="1">
      <c r="D1951" s="3"/>
      <c r="G1951" s="4"/>
      <c r="I1951" s="3"/>
      <c r="L1951" s="4"/>
      <c r="N1951" s="3"/>
      <c r="Q1951" s="4"/>
      <c r="S1951" s="3"/>
      <c r="V1951" s="4"/>
      <c r="X1951" s="3"/>
      <c r="AA1951" s="4"/>
      <c r="AC1951" s="3"/>
      <c r="AF1951" s="4"/>
      <c r="AH1951" s="3"/>
      <c r="AK1951" s="4"/>
      <c r="AM1951" s="3"/>
      <c r="AP1951" s="4"/>
      <c r="AR1951" s="3"/>
      <c r="AU1951" s="4"/>
      <c r="AW1951" s="3"/>
      <c r="AZ1951" s="4"/>
      <c r="BB1951" s="3"/>
      <c r="BE1951" s="4"/>
      <c r="BG1951" s="3"/>
      <c r="BJ1951" s="4"/>
      <c r="BL1951" s="3"/>
      <c r="BO1951" s="4"/>
      <c r="BQ1951" s="16"/>
      <c r="BR1951" s="14"/>
      <c r="BS1951" s="14"/>
      <c r="BT1951" s="17"/>
      <c r="BV1951" s="3"/>
      <c r="BY1951" s="4"/>
      <c r="CC1951" s="115"/>
      <c r="CD1951" s="13"/>
      <c r="CE1951" s="33"/>
      <c r="CF1951" s="33"/>
      <c r="CG1951" s="33"/>
      <c r="CH1951" s="33"/>
    </row>
    <row r="1952" spans="2:86" ht="18.600000000000001" customHeight="1" thickBot="1">
      <c r="D1952" s="271" t="s">
        <v>141</v>
      </c>
      <c r="E1952" s="272"/>
      <c r="F1952" s="273" t="s">
        <v>142</v>
      </c>
      <c r="G1952" s="274"/>
      <c r="H1952" s="237"/>
      <c r="I1952" s="271" t="s">
        <v>143</v>
      </c>
      <c r="J1952" s="272"/>
      <c r="K1952" s="273" t="s">
        <v>144</v>
      </c>
      <c r="L1952" s="274"/>
      <c r="N1952" s="262" t="s">
        <v>145</v>
      </c>
      <c r="O1952" s="263"/>
      <c r="P1952" s="264" t="s">
        <v>146</v>
      </c>
      <c r="Q1952" s="265"/>
      <c r="S1952" s="271" t="s">
        <v>147</v>
      </c>
      <c r="T1952" s="272"/>
      <c r="U1952" s="273" t="s">
        <v>148</v>
      </c>
      <c r="V1952" s="274"/>
      <c r="W1952" s="20"/>
      <c r="X1952" s="262" t="s">
        <v>149</v>
      </c>
      <c r="Y1952" s="263"/>
      <c r="Z1952" s="264" t="s">
        <v>150</v>
      </c>
      <c r="AA1952" s="265"/>
      <c r="AB1952" s="20"/>
      <c r="AC1952" s="271" t="s">
        <v>151</v>
      </c>
      <c r="AD1952" s="272"/>
      <c r="AE1952" s="273" t="s">
        <v>152</v>
      </c>
      <c r="AF1952" s="274"/>
      <c r="AG1952" s="20"/>
      <c r="AH1952" s="262" t="s">
        <v>153</v>
      </c>
      <c r="AI1952" s="263"/>
      <c r="AJ1952" s="264" t="s">
        <v>154</v>
      </c>
      <c r="AK1952" s="265"/>
      <c r="AL1952" s="20"/>
      <c r="AM1952" s="271" t="s">
        <v>155</v>
      </c>
      <c r="AN1952" s="272"/>
      <c r="AO1952" s="273" t="s">
        <v>156</v>
      </c>
      <c r="AP1952" s="274"/>
      <c r="AR1952" s="262" t="s">
        <v>157</v>
      </c>
      <c r="AS1952" s="263"/>
      <c r="AT1952" s="264" t="s">
        <v>158</v>
      </c>
      <c r="AU1952" s="265"/>
      <c r="AV1952" s="41"/>
      <c r="AW1952" s="271" t="s">
        <v>159</v>
      </c>
      <c r="AX1952" s="272"/>
      <c r="AY1952" s="273" t="s">
        <v>160</v>
      </c>
      <c r="AZ1952" s="274"/>
      <c r="BA1952" s="20"/>
      <c r="BB1952" s="262" t="s">
        <v>161</v>
      </c>
      <c r="BC1952" s="263"/>
      <c r="BD1952" s="264" t="s">
        <v>162</v>
      </c>
      <c r="BE1952" s="265"/>
      <c r="BF1952" s="41"/>
      <c r="BG1952" s="271" t="s">
        <v>163</v>
      </c>
      <c r="BH1952" s="272"/>
      <c r="BI1952" s="273" t="s">
        <v>164</v>
      </c>
      <c r="BJ1952" s="274"/>
      <c r="BK1952" s="41"/>
      <c r="BL1952" s="262" t="s">
        <v>165</v>
      </c>
      <c r="BM1952" s="263"/>
      <c r="BN1952" s="264" t="s">
        <v>166</v>
      </c>
      <c r="BO1952" s="265"/>
      <c r="BP1952" s="41"/>
      <c r="BQ1952" s="271" t="s">
        <v>167</v>
      </c>
      <c r="BR1952" s="272"/>
      <c r="BS1952" s="273" t="s">
        <v>168</v>
      </c>
      <c r="BT1952" s="274"/>
      <c r="BU1952" s="20"/>
      <c r="BV1952" s="262" t="s">
        <v>169</v>
      </c>
      <c r="BW1952" s="263"/>
      <c r="BX1952" s="264" t="s">
        <v>170</v>
      </c>
      <c r="BY1952" s="265"/>
      <c r="CA1952" s="55" t="s">
        <v>35</v>
      </c>
      <c r="CC1952" s="116" t="s">
        <v>75</v>
      </c>
      <c r="CD1952" s="13"/>
      <c r="CE1952" s="33"/>
      <c r="CF1952" s="33"/>
      <c r="CG1952" s="33"/>
      <c r="CH1952" s="33"/>
    </row>
    <row r="1953" spans="2:86" ht="18.600000000000001" customHeight="1" thickTop="1" thickBot="1">
      <c r="D1953" s="1">
        <v>0</v>
      </c>
      <c r="E1953" s="9">
        <f t="shared" ref="E1953" si="18700">$E$9*$B1950</f>
        <v>6.5665440000000004</v>
      </c>
      <c r="F1953" s="2">
        <v>1</v>
      </c>
      <c r="G1953" s="8">
        <v>0</v>
      </c>
      <c r="I1953" s="1">
        <v>0</v>
      </c>
      <c r="J1953" s="9">
        <v>0</v>
      </c>
      <c r="K1953" s="2">
        <v>1</v>
      </c>
      <c r="L1953" s="8">
        <v>0</v>
      </c>
      <c r="N1953" s="1">
        <f t="shared" ref="N1953" si="18701">D1953*I1950+F1953*I1953-E1953*J1950-G1953*J1953</f>
        <v>0</v>
      </c>
      <c r="O1953" s="9">
        <f t="shared" ref="O1953" si="18702">(D1953*J1950+E1953*I1950+F1953*J1953+G1953*I1953)</f>
        <v>6.5665440000000004</v>
      </c>
      <c r="P1953" s="2">
        <f t="shared" ref="P1953" si="18703">D1953*K1950+F1953*K1953-E1953*L1950-G1953*L1953</f>
        <v>8.0459762901695768</v>
      </c>
      <c r="Q1953" s="8">
        <f t="shared" ref="Q1953" si="18704">(D1953*L1950+E1953*K1950+F1953*L1953+G1953*K1953)</f>
        <v>0</v>
      </c>
      <c r="S1953" s="1">
        <v>0</v>
      </c>
      <c r="T1953" s="9">
        <f t="shared" ref="T1953" si="18705">$T$9*$B1950</f>
        <v>8.4330540000000003</v>
      </c>
      <c r="U1953" s="2">
        <v>1</v>
      </c>
      <c r="V1953" s="8">
        <v>0</v>
      </c>
      <c r="X1953" s="1">
        <f t="shared" ref="X1953" si="18706">N1953*S1950+P1953*S1953-O1953*T1950-Q1953*T1953</f>
        <v>0</v>
      </c>
      <c r="Y1953" s="9">
        <f t="shared" ref="Y1953" si="18707">(N1953*T1950+O1953*S1950+P1953*T1953+Q1953*S1953)</f>
        <v>74.418696537719711</v>
      </c>
      <c r="Z1953" s="2">
        <f t="shared" ref="Z1953" si="18708">N1953*U1950+P1953*U1953-O1953*V1950-Q1953*V1953</f>
        <v>8.0459762901695768</v>
      </c>
      <c r="AA1953" s="8">
        <f t="shared" ref="AA1953" si="18709">(N1953*V1950+O1953*U1950+P1953*V1953+Q1953*U1953)</f>
        <v>0</v>
      </c>
      <c r="AB1953" s="20"/>
      <c r="AC1953" s="1">
        <v>0</v>
      </c>
      <c r="AD1953" s="9">
        <v>0</v>
      </c>
      <c r="AE1953" s="2">
        <v>1</v>
      </c>
      <c r="AF1953" s="8">
        <v>0</v>
      </c>
      <c r="AH1953" s="1">
        <f t="shared" ref="AH1953" si="18710">X1953*AC1950+Z1953*AC1953-Y1953*AD1950-AA1953*AD1953</f>
        <v>0</v>
      </c>
      <c r="AI1953" s="9">
        <f t="shared" ref="AI1953" si="18711">(X1953*AD1950+Y1953*AC1950+Z1953*AD1953+AA1953*AC1953)</f>
        <v>74.418696537719711</v>
      </c>
      <c r="AJ1953" s="2">
        <f t="shared" ref="AJ1953" si="18712">X1953*AE1950+Z1953*AE1953-Y1953*AF1950-AA1953*AF1953</f>
        <v>21.8429287016566</v>
      </c>
      <c r="AK1953" s="8">
        <f t="shared" ref="AK1953" si="18713">(X1953*AF1950+Y1953*AE1950+Z1953*AF1953+AA1953*AE1953)</f>
        <v>0</v>
      </c>
      <c r="AM1953" s="1">
        <v>0</v>
      </c>
      <c r="AN1953" s="9">
        <f t="shared" ref="AN1953" si="18714">$AN$9*$B1950</f>
        <v>7.1301240000000004</v>
      </c>
      <c r="AO1953" s="2">
        <v>1</v>
      </c>
      <c r="AP1953" s="8">
        <v>0</v>
      </c>
      <c r="AR1953" s="1">
        <f t="shared" ref="AR1953" si="18715">AH1953*AM1950+AJ1953*AM1953-AI1953*AN1950-AK1953*AN1953</f>
        <v>0</v>
      </c>
      <c r="AS1953" s="9">
        <f t="shared" ref="AS1953" si="18716">(AH1953*AN1950+AI1953*AM1950+AJ1953*AN1953+AK1953*AM1953)</f>
        <v>230.16148670369029</v>
      </c>
      <c r="AT1953" s="2">
        <f t="shared" ref="AT1953" si="18717">AH1953*AO1950+AJ1953*AO1953-AI1953*AP1950-AK1953*AP1953</f>
        <v>21.8429287016566</v>
      </c>
      <c r="AU1953" s="8">
        <f t="shared" ref="AU1953" si="18718">(AH1953*AP1950+AI1953*AO1950+AJ1953*AP1953+AK1953*AO1953)</f>
        <v>0</v>
      </c>
      <c r="AV1953" s="20"/>
      <c r="AW1953" s="1">
        <v>0</v>
      </c>
      <c r="AX1953" s="9">
        <v>0</v>
      </c>
      <c r="AY1953" s="2">
        <v>1</v>
      </c>
      <c r="AZ1953" s="8">
        <v>0</v>
      </c>
      <c r="BB1953" s="1">
        <f t="shared" ref="BB1953" si="18719">AR1953*AW1950+AT1953*AW1953-AS1953*AX1950-AU1953*AX1953</f>
        <v>0</v>
      </c>
      <c r="BC1953" s="9">
        <f t="shared" ref="BC1953" si="18720">(AR1953*AX1950+AS1953*AW1950+AT1953*AX1953+AU1953*AW1953)</f>
        <v>230.16148670369029</v>
      </c>
      <c r="BD1953" s="2">
        <f t="shared" ref="BD1953" si="18721">AR1953*AY1950+AT1953*AY1953-AS1953*AZ1950-AU1953*AZ1953</f>
        <v>83.219674035655757</v>
      </c>
      <c r="BE1953" s="8">
        <f t="shared" ref="BE1953" si="18722">(AR1953*AZ1950+AS1953*AY1950+AT1953*AZ1953+AU1953*AY1953)</f>
        <v>0</v>
      </c>
      <c r="BG1953" s="1">
        <v>0</v>
      </c>
      <c r="BH1953" s="9">
        <f t="shared" ref="BH1953" si="18723">$BH$9*$B1950</f>
        <v>4.6648800000000001</v>
      </c>
      <c r="BI1953" s="2">
        <v>1</v>
      </c>
      <c r="BJ1953" s="8">
        <v>0</v>
      </c>
      <c r="BK1953" s="20"/>
      <c r="BL1953" s="1">
        <f t="shared" ref="BL1953" si="18724">BB1953*BG1950+BD1953*BG1953-BC1953*BH1950-BE1953*BH1953</f>
        <v>0</v>
      </c>
      <c r="BM1953" s="9">
        <f t="shared" ref="BM1953" si="18725">(BB1953*BH1950+BC1953*BG1950+BD1953*BH1953+BE1953*BG1953)</f>
        <v>618.37127971914015</v>
      </c>
      <c r="BN1953" s="2">
        <f t="shared" ref="BN1953" si="18726">BB1953*BI1950+BD1953*BI1953-BC1953*BJ1950-BE1953*BJ1953</f>
        <v>83.219674035655757</v>
      </c>
      <c r="BO1953" s="8">
        <f t="shared" ref="BO1953" si="18727">(BB1953*BJ1950+BC1953*BI1950+BD1953*BJ1953+BE1953*BI1953)</f>
        <v>0</v>
      </c>
      <c r="BP1953" s="20"/>
      <c r="BQ1953" s="18">
        <f t="shared" ref="BQ1953:BQ2016" si="18728">1/$BR$9</f>
        <v>1</v>
      </c>
      <c r="BR1953" s="25">
        <v>0</v>
      </c>
      <c r="BS1953" s="19">
        <v>1</v>
      </c>
      <c r="BT1953" s="24">
        <v>0</v>
      </c>
      <c r="BV1953" s="1">
        <f t="shared" ref="BV1953" si="18729">BL1953*BQ1950+BN1953*BQ1953-BM1953*BR1950-BO1953*BR1953</f>
        <v>83.219674035655757</v>
      </c>
      <c r="BW1953" s="9">
        <f t="shared" ref="BW1953" si="18730">(BL1953*BR1950+BM1953*BQ1950+BN1953*BR1953+BO1953*BQ1953)</f>
        <v>618.37127971914015</v>
      </c>
      <c r="BX1953" s="2">
        <f t="shared" ref="BX1953" si="18731">BL1953*BS1950+BN1953*BS1953-BM1953*BT1950-BO1953*BT1953</f>
        <v>83.219674035655757</v>
      </c>
      <c r="BY1953" s="8">
        <f t="shared" ref="BY1953" si="18732">(BL1953*BT1950+BM1953*BS1950+BN1953*BT1953+BO1953*BS1953)</f>
        <v>0</v>
      </c>
      <c r="CA1953" s="56">
        <f t="shared" ref="CA1953" si="18733">(180/PI())*ATAN(-1*(BW1950+BW1953)/(BV1950+BV1953))</f>
        <v>-74.670421783475135</v>
      </c>
      <c r="CC1953" s="117">
        <f t="shared" ref="CC1953" si="18734">20*LOG(((1-(10^(CA1950/20)^2)*(1-((1-CC1950)/(1+CC1950))^2))^0.5))</f>
        <v>-1.8328439596438039E-5</v>
      </c>
      <c r="CD1953" s="13"/>
      <c r="CE1953" s="33"/>
      <c r="CF1953" s="33"/>
      <c r="CG1953" s="33"/>
      <c r="CH1953" s="33"/>
    </row>
    <row r="1954" spans="2:86" ht="18.600000000000001" customHeight="1"/>
    <row r="1955" spans="2:86" ht="18.600000000000001" customHeight="1" thickBot="1">
      <c r="E1955" s="6" t="s">
        <v>3</v>
      </c>
      <c r="J1955" s="6" t="s">
        <v>5</v>
      </c>
      <c r="O1955" s="6" t="s">
        <v>10</v>
      </c>
      <c r="T1955" s="6" t="s">
        <v>6</v>
      </c>
      <c r="Y1955" s="6" t="s">
        <v>11</v>
      </c>
      <c r="AD1955" s="6" t="s">
        <v>12</v>
      </c>
      <c r="AI1955" s="6" t="s">
        <v>13</v>
      </c>
      <c r="AN1955" s="6" t="s">
        <v>14</v>
      </c>
      <c r="AS1955" s="6" t="s">
        <v>15</v>
      </c>
      <c r="AX1955" s="6" t="s">
        <v>19</v>
      </c>
      <c r="BC1955" s="6" t="s">
        <v>17</v>
      </c>
      <c r="BH1955" s="6" t="s">
        <v>20</v>
      </c>
      <c r="BM1955" s="6" t="s">
        <v>18</v>
      </c>
      <c r="BQ1955" s="26" t="s">
        <v>16</v>
      </c>
      <c r="BR1955" s="26"/>
      <c r="BS1955" s="21"/>
      <c r="BT1955" s="21"/>
      <c r="BU1955" s="21"/>
      <c r="BV1955" s="21"/>
      <c r="BW1955" s="26" t="s">
        <v>21</v>
      </c>
      <c r="BX1955" s="21"/>
      <c r="BY1955" s="21"/>
    </row>
    <row r="1956" spans="2:86" ht="18.600000000000001" customHeight="1" thickBot="1">
      <c r="B1956" s="11"/>
      <c r="D1956" s="266" t="s">
        <v>113</v>
      </c>
      <c r="E1956" s="267"/>
      <c r="F1956" s="268" t="s">
        <v>114</v>
      </c>
      <c r="G1956" s="269"/>
      <c r="H1956" s="237"/>
      <c r="I1956" s="262" t="s">
        <v>0</v>
      </c>
      <c r="J1956" s="263"/>
      <c r="K1956" s="264" t="s">
        <v>1</v>
      </c>
      <c r="L1956" s="265"/>
      <c r="M1956" s="21"/>
      <c r="N1956" s="262" t="s">
        <v>115</v>
      </c>
      <c r="O1956" s="263"/>
      <c r="P1956" s="264" t="s">
        <v>116</v>
      </c>
      <c r="Q1956" s="265"/>
      <c r="R1956" s="21"/>
      <c r="S1956" s="266" t="s">
        <v>117</v>
      </c>
      <c r="T1956" s="267"/>
      <c r="U1956" s="268" t="s">
        <v>118</v>
      </c>
      <c r="V1956" s="269"/>
      <c r="W1956" s="20"/>
      <c r="X1956" s="262" t="s">
        <v>119</v>
      </c>
      <c r="Y1956" s="263"/>
      <c r="Z1956" s="264" t="s">
        <v>120</v>
      </c>
      <c r="AA1956" s="265"/>
      <c r="AB1956" s="20"/>
      <c r="AC1956" s="262" t="s">
        <v>121</v>
      </c>
      <c r="AD1956" s="263"/>
      <c r="AE1956" s="264" t="s">
        <v>7</v>
      </c>
      <c r="AF1956" s="265"/>
      <c r="AG1956" s="20"/>
      <c r="AH1956" s="262" t="s">
        <v>122</v>
      </c>
      <c r="AI1956" s="263"/>
      <c r="AJ1956" s="264" t="s">
        <v>123</v>
      </c>
      <c r="AK1956" s="265"/>
      <c r="AL1956" s="20"/>
      <c r="AM1956" s="266" t="s">
        <v>124</v>
      </c>
      <c r="AN1956" s="267"/>
      <c r="AO1956" s="268" t="s">
        <v>125</v>
      </c>
      <c r="AP1956" s="269"/>
      <c r="AQ1956" s="21"/>
      <c r="AR1956" s="262" t="s">
        <v>126</v>
      </c>
      <c r="AS1956" s="263"/>
      <c r="AT1956" s="264" t="s">
        <v>2</v>
      </c>
      <c r="AU1956" s="265"/>
      <c r="AV1956" s="41"/>
      <c r="AW1956" s="262" t="s">
        <v>127</v>
      </c>
      <c r="AX1956" s="263"/>
      <c r="AY1956" s="264" t="s">
        <v>128</v>
      </c>
      <c r="AZ1956" s="265"/>
      <c r="BA1956" s="20"/>
      <c r="BB1956" s="262" t="s">
        <v>129</v>
      </c>
      <c r="BC1956" s="263"/>
      <c r="BD1956" s="264" t="s">
        <v>130</v>
      </c>
      <c r="BE1956" s="265"/>
      <c r="BF1956" s="41"/>
      <c r="BG1956" s="266" t="s">
        <v>131</v>
      </c>
      <c r="BH1956" s="267"/>
      <c r="BI1956" s="268" t="s">
        <v>132</v>
      </c>
      <c r="BJ1956" s="269"/>
      <c r="BK1956" s="41"/>
      <c r="BL1956" s="262" t="s">
        <v>133</v>
      </c>
      <c r="BM1956" s="263"/>
      <c r="BN1956" s="264" t="s">
        <v>134</v>
      </c>
      <c r="BO1956" s="265"/>
      <c r="BP1956" s="41"/>
      <c r="BQ1956" s="262" t="s">
        <v>135</v>
      </c>
      <c r="BR1956" s="263"/>
      <c r="BS1956" s="264" t="s">
        <v>136</v>
      </c>
      <c r="BT1956" s="265"/>
      <c r="BU1956" s="20"/>
      <c r="BV1956" s="262" t="s">
        <v>137</v>
      </c>
      <c r="BW1956" s="263"/>
      <c r="BX1956" s="264" t="s">
        <v>138</v>
      </c>
      <c r="BY1956" s="265"/>
      <c r="CA1956" s="27" t="s">
        <v>8</v>
      </c>
      <c r="CC1956" s="113" t="s">
        <v>74</v>
      </c>
      <c r="CD1956" s="13"/>
      <c r="CE1956" s="33"/>
      <c r="CF1956" s="33"/>
      <c r="CG1956" s="33"/>
      <c r="CH1956" s="33"/>
    </row>
    <row r="1957" spans="2:86" ht="18.600000000000001" customHeight="1" thickTop="1" thickBot="1">
      <c r="B1957" s="37">
        <v>5.6</v>
      </c>
      <c r="D1957" s="1">
        <v>1</v>
      </c>
      <c r="E1957" s="7">
        <v>0</v>
      </c>
      <c r="F1957" s="2">
        <v>0</v>
      </c>
      <c r="G1957" s="8">
        <v>0</v>
      </c>
      <c r="I1957" s="1">
        <v>1</v>
      </c>
      <c r="J1957" s="9">
        <v>0</v>
      </c>
      <c r="K1957" s="2">
        <v>0</v>
      </c>
      <c r="L1957" s="8">
        <f t="shared" ref="L1957:L2020" si="18735">IF(0=(1-$J$9*$K$9*$B1957^2),10^18,$B1957*$K$9/(1-$J$9*$K$9*$B1957^2))</f>
        <v>-1.0679535439317034</v>
      </c>
      <c r="N1957" s="1">
        <f t="shared" ref="N1957" si="18736">D1957*I1957+F1957*I1960-E1957*J1957-G1957*J1960</f>
        <v>1</v>
      </c>
      <c r="O1957" s="9">
        <f t="shared" ref="O1957" si="18737">(D1957*J1957+E1957*I1957+F1957*J1960+G1957*I1960)</f>
        <v>0</v>
      </c>
      <c r="P1957" s="2">
        <f t="shared" ref="P1957" si="18738">D1957*K1957+F1957*K1960-E1957*L1957-G1957*L1960</f>
        <v>0</v>
      </c>
      <c r="Q1957" s="8">
        <f t="shared" ref="Q1957" si="18739">(D1957*L1957+E1957*K1957+F1957*L1960+G1957*K1960)</f>
        <v>-1.0679535439317034</v>
      </c>
      <c r="S1957" s="1">
        <v>1</v>
      </c>
      <c r="T1957" s="7">
        <v>0</v>
      </c>
      <c r="U1957" s="2">
        <v>0</v>
      </c>
      <c r="V1957" s="8">
        <v>0</v>
      </c>
      <c r="X1957" s="1">
        <f t="shared" ref="X1957" si="18740">N1957*S1957+P1957*S1960-O1957*T1957-Q1957*T1960</f>
        <v>10.038389869286306</v>
      </c>
      <c r="Y1957" s="9">
        <f t="shared" ref="Y1957" si="18741">(N1957*T1957+O1957*S1957+P1957*T1960+Q1957*S1960)</f>
        <v>0</v>
      </c>
      <c r="Z1957" s="2">
        <f t="shared" ref="Z1957" si="18742">N1957*U1957+P1957*U1960-O1957*V1957-Q1957*V1960</f>
        <v>0</v>
      </c>
      <c r="AA1957" s="8">
        <f t="shared" ref="AA1957" si="18743">(N1957*V1957+O1957*U1957+P1957*V1960+Q1957*U1960)</f>
        <v>-1.0679535439317034</v>
      </c>
      <c r="AB1957" s="20"/>
      <c r="AC1957" s="1">
        <v>1</v>
      </c>
      <c r="AD1957" s="9">
        <v>0</v>
      </c>
      <c r="AE1957" s="2">
        <v>0</v>
      </c>
      <c r="AF1957" s="8">
        <f t="shared" ref="AF1957:AF2020" si="18744">IF(0=(1-$AE$9*$AD$9*$B1957^2),10^18,$B1957*$AE$9/(1-$AE$9*$AD$9*$B1957^2))</f>
        <v>-0.18467376264789354</v>
      </c>
      <c r="AH1957" s="1">
        <f t="shared" ref="AH1957" si="18745">X1957*AC1957+Z1957*AC1960-Y1957*AD1957-AA1957*AD1960</f>
        <v>10.038389869286306</v>
      </c>
      <c r="AI1957" s="9">
        <f t="shared" ref="AI1957" si="18746">(X1957*AD1957+Y1957*AC1957+Z1957*AD1960+AA1957*AC1960)</f>
        <v>0</v>
      </c>
      <c r="AJ1957" s="2">
        <f t="shared" ref="AJ1957" si="18747">X1957*AE1957+Z1957*AE1960-Y1957*AF1957-AA1957*AF1960</f>
        <v>0</v>
      </c>
      <c r="AK1957" s="8">
        <f t="shared" ref="AK1957" si="18748">(X1957*AF1957+Y1957*AE1957+Z1957*AF1960+AA1957*AE1960)</f>
        <v>-2.9217807720193019</v>
      </c>
      <c r="AM1957" s="1">
        <v>1</v>
      </c>
      <c r="AN1957" s="7">
        <v>0</v>
      </c>
      <c r="AO1957" s="2">
        <v>0</v>
      </c>
      <c r="AP1957" s="8">
        <v>0</v>
      </c>
      <c r="AR1957" s="1">
        <f t="shared" ref="AR1957" si="18749">AH1957*AM1957+AJ1957*AM1960-AI1957*AN1957-AK1957*AN1960</f>
        <v>30.94571810400938</v>
      </c>
      <c r="AS1957" s="9">
        <f t="shared" ref="AS1957" si="18750">(AH1957*AN1957+AI1957*AM1957+AJ1957*AN1960+AK1957*AM1960)</f>
        <v>0</v>
      </c>
      <c r="AT1957" s="2">
        <f t="shared" ref="AT1957" si="18751">AH1957*AO1957+AJ1957*AO1960-AI1957*AP1957-AK1957*AP1960</f>
        <v>0</v>
      </c>
      <c r="AU1957" s="8">
        <f t="shared" ref="AU1957" si="18752">(AH1957*AP1957+AI1957*AO1957+AJ1957*AP1960+AK1957*AO1960)</f>
        <v>-2.9217807720193019</v>
      </c>
      <c r="AV1957" s="20"/>
      <c r="AW1957" s="1">
        <v>1</v>
      </c>
      <c r="AX1957" s="9">
        <v>0</v>
      </c>
      <c r="AY1957" s="2">
        <v>0</v>
      </c>
      <c r="AZ1957" s="8">
        <f t="shared" ref="AZ1957:AZ2020" si="18753">IF(0=(1-$AX$9*$AY$9*$B1957^2),10^18,$B1957*$AY$9/(1-$AX$9*$AY$9*$B1957^2))</f>
        <v>-0.26560290656889546</v>
      </c>
      <c r="BB1957" s="1">
        <f t="shared" ref="BB1957" si="18754">AR1957*AW1957+AT1957*AW1960-AS1957*AX1957-AU1957*AX1960</f>
        <v>30.94571810400938</v>
      </c>
      <c r="BC1957" s="9">
        <f t="shared" ref="BC1957" si="18755">(AR1957*AX1957+AS1957*AW1957+AT1957*AX1960+AU1957*AW1960)</f>
        <v>0</v>
      </c>
      <c r="BD1957" s="2">
        <f t="shared" ref="BD1957" si="18756">AR1957*AY1957+AT1957*AY1960-AS1957*AZ1957-AU1957*AZ1960</f>
        <v>0</v>
      </c>
      <c r="BE1957" s="8">
        <f t="shared" ref="BE1957" si="18757">(AR1957*AZ1957+AS1957*AY1957+AT1957*AZ1960+AU1957*AY1960)</f>
        <v>-11.141053446305882</v>
      </c>
      <c r="BG1957" s="1">
        <v>1</v>
      </c>
      <c r="BH1957" s="7">
        <v>0</v>
      </c>
      <c r="BI1957" s="2">
        <v>0</v>
      </c>
      <c r="BJ1957" s="8">
        <v>0</v>
      </c>
      <c r="BK1957" s="20"/>
      <c r="BL1957" s="1">
        <f t="shared" ref="BL1957" si="18758">BB1957*BG1957+BD1957*BG1960-BC1957*BH1957-BE1957*BH1960</f>
        <v>83.103673918234989</v>
      </c>
      <c r="BM1957" s="9">
        <f t="shared" ref="BM1957" si="18759">(BB1957*BH1957+BC1957*BG1957+BD1957*BH1960+BE1957*BG1960)</f>
        <v>0</v>
      </c>
      <c r="BN1957" s="2">
        <f t="shared" ref="BN1957" si="18760">BB1957*BI1957+BD1957*BI1960-BC1957*BJ1957-BE1957*BJ1960</f>
        <v>0</v>
      </c>
      <c r="BO1957" s="8">
        <f t="shared" ref="BO1957" si="18761">(BB1957*BJ1957+BC1957*BI1957+BD1957*BJ1960+BE1957*BI1960)</f>
        <v>-11.141053446305882</v>
      </c>
      <c r="BP1957" s="20"/>
      <c r="BQ1957" s="16">
        <v>1</v>
      </c>
      <c r="BR1957" s="23">
        <v>0</v>
      </c>
      <c r="BS1957" s="14">
        <v>0</v>
      </c>
      <c r="BT1957" s="22">
        <v>0</v>
      </c>
      <c r="BV1957" s="1">
        <f t="shared" ref="BV1957" si="18762">BL1957*BQ1957+BN1957*BQ1960-BM1957*BR1957-BO1957*BR1960</f>
        <v>83.103673918234989</v>
      </c>
      <c r="BW1957" s="9">
        <f t="shared" ref="BW1957" si="18763">(BL1957*BR1957+BM1957*BQ1957+BN1957*BR1960+BO1957*BQ1960)</f>
        <v>-11.141053446305882</v>
      </c>
      <c r="BX1957" s="2">
        <f t="shared" ref="BX1957" si="18764">BL1957*BS1957+BN1957*BS1960-BM1957*BT1957-BO1957*BT1960</f>
        <v>0</v>
      </c>
      <c r="BY1957" s="8">
        <f t="shared" ref="BY1957" si="18765">(BL1957*BT1957+BM1957*BS1957+BN1957*BT1960+BO1957*BS1960)</f>
        <v>-11.141053446305882</v>
      </c>
      <c r="CA1957" s="28">
        <f t="shared" ref="CA1957" si="18766">20*LOG(((1+$BR$9)/$BR$9)/((BV1957+BV1960)^2+(BW1957+BW1960)^2)^0.5)</f>
        <v>-49.979073801795337</v>
      </c>
      <c r="CC1957" s="114">
        <f t="shared" ref="CC1957" si="18767">((BV1957^2+BW1957^2)^0.5)/((BV1960^2+BW1960^2)^0.5)</f>
        <v>0.13408338183888574</v>
      </c>
      <c r="CD1957" s="13"/>
      <c r="CE1957" s="33"/>
      <c r="CF1957" s="33"/>
      <c r="CG1957" s="33"/>
      <c r="CH1957" s="33"/>
    </row>
    <row r="1958" spans="2:86" ht="18.600000000000001" customHeight="1" thickBot="1">
      <c r="D1958" s="3"/>
      <c r="G1958" s="4"/>
      <c r="I1958" s="3"/>
      <c r="L1958" s="4"/>
      <c r="N1958" s="3"/>
      <c r="Q1958" s="4"/>
      <c r="S1958" s="3"/>
      <c r="V1958" s="4"/>
      <c r="X1958" s="3"/>
      <c r="AA1958" s="4"/>
      <c r="AC1958" s="3"/>
      <c r="AF1958" s="4"/>
      <c r="AH1958" s="3"/>
      <c r="AK1958" s="4"/>
      <c r="AM1958" s="3"/>
      <c r="AP1958" s="4"/>
      <c r="AR1958" s="3"/>
      <c r="AU1958" s="4"/>
      <c r="AW1958" s="3"/>
      <c r="AZ1958" s="4"/>
      <c r="BB1958" s="3"/>
      <c r="BE1958" s="4"/>
      <c r="BG1958" s="3"/>
      <c r="BJ1958" s="4"/>
      <c r="BL1958" s="3"/>
      <c r="BO1958" s="4"/>
      <c r="BQ1958" s="16"/>
      <c r="BR1958" s="14"/>
      <c r="BS1958" s="14"/>
      <c r="BT1958" s="17"/>
      <c r="BV1958" s="3"/>
      <c r="BY1958" s="4"/>
      <c r="CC1958" s="115"/>
      <c r="CD1958" s="13"/>
      <c r="CE1958" s="33"/>
      <c r="CF1958" s="33"/>
      <c r="CG1958" s="33"/>
      <c r="CH1958" s="33"/>
    </row>
    <row r="1959" spans="2:86" ht="18.600000000000001" customHeight="1" thickBot="1">
      <c r="D1959" s="271" t="s">
        <v>141</v>
      </c>
      <c r="E1959" s="272"/>
      <c r="F1959" s="273" t="s">
        <v>142</v>
      </c>
      <c r="G1959" s="274"/>
      <c r="H1959" s="237"/>
      <c r="I1959" s="271" t="s">
        <v>143</v>
      </c>
      <c r="J1959" s="272"/>
      <c r="K1959" s="273" t="s">
        <v>144</v>
      </c>
      <c r="L1959" s="274"/>
      <c r="N1959" s="262" t="s">
        <v>145</v>
      </c>
      <c r="O1959" s="263"/>
      <c r="P1959" s="264" t="s">
        <v>146</v>
      </c>
      <c r="Q1959" s="265"/>
      <c r="S1959" s="271" t="s">
        <v>147</v>
      </c>
      <c r="T1959" s="272"/>
      <c r="U1959" s="273" t="s">
        <v>148</v>
      </c>
      <c r="V1959" s="274"/>
      <c r="W1959" s="20"/>
      <c r="X1959" s="262" t="s">
        <v>149</v>
      </c>
      <c r="Y1959" s="263"/>
      <c r="Z1959" s="264" t="s">
        <v>150</v>
      </c>
      <c r="AA1959" s="265"/>
      <c r="AB1959" s="20"/>
      <c r="AC1959" s="271" t="s">
        <v>151</v>
      </c>
      <c r="AD1959" s="272"/>
      <c r="AE1959" s="273" t="s">
        <v>152</v>
      </c>
      <c r="AF1959" s="274"/>
      <c r="AG1959" s="20"/>
      <c r="AH1959" s="262" t="s">
        <v>153</v>
      </c>
      <c r="AI1959" s="263"/>
      <c r="AJ1959" s="264" t="s">
        <v>154</v>
      </c>
      <c r="AK1959" s="265"/>
      <c r="AL1959" s="20"/>
      <c r="AM1959" s="271" t="s">
        <v>155</v>
      </c>
      <c r="AN1959" s="272"/>
      <c r="AO1959" s="273" t="s">
        <v>156</v>
      </c>
      <c r="AP1959" s="274"/>
      <c r="AR1959" s="262" t="s">
        <v>157</v>
      </c>
      <c r="AS1959" s="263"/>
      <c r="AT1959" s="264" t="s">
        <v>158</v>
      </c>
      <c r="AU1959" s="265"/>
      <c r="AV1959" s="41"/>
      <c r="AW1959" s="271" t="s">
        <v>159</v>
      </c>
      <c r="AX1959" s="272"/>
      <c r="AY1959" s="273" t="s">
        <v>160</v>
      </c>
      <c r="AZ1959" s="274"/>
      <c r="BA1959" s="20"/>
      <c r="BB1959" s="262" t="s">
        <v>161</v>
      </c>
      <c r="BC1959" s="263"/>
      <c r="BD1959" s="264" t="s">
        <v>162</v>
      </c>
      <c r="BE1959" s="265"/>
      <c r="BF1959" s="41"/>
      <c r="BG1959" s="271" t="s">
        <v>163</v>
      </c>
      <c r="BH1959" s="272"/>
      <c r="BI1959" s="273" t="s">
        <v>164</v>
      </c>
      <c r="BJ1959" s="274"/>
      <c r="BK1959" s="41"/>
      <c r="BL1959" s="262" t="s">
        <v>165</v>
      </c>
      <c r="BM1959" s="263"/>
      <c r="BN1959" s="264" t="s">
        <v>166</v>
      </c>
      <c r="BO1959" s="265"/>
      <c r="BP1959" s="41"/>
      <c r="BQ1959" s="271" t="s">
        <v>167</v>
      </c>
      <c r="BR1959" s="272"/>
      <c r="BS1959" s="273" t="s">
        <v>168</v>
      </c>
      <c r="BT1959" s="274"/>
      <c r="BU1959" s="20"/>
      <c r="BV1959" s="262" t="s">
        <v>169</v>
      </c>
      <c r="BW1959" s="263"/>
      <c r="BX1959" s="264" t="s">
        <v>170</v>
      </c>
      <c r="BY1959" s="265"/>
      <c r="CA1959" s="55" t="s">
        <v>35</v>
      </c>
      <c r="CC1959" s="116" t="s">
        <v>75</v>
      </c>
      <c r="CD1959" s="13"/>
      <c r="CE1959" s="33"/>
      <c r="CF1959" s="33"/>
      <c r="CG1959" s="33"/>
      <c r="CH1959" s="33"/>
    </row>
    <row r="1960" spans="2:86" ht="18.600000000000001" customHeight="1" thickTop="1" thickBot="1">
      <c r="D1960" s="1">
        <v>0</v>
      </c>
      <c r="E1960" s="9">
        <f t="shared" ref="E1960" si="18768">$E$9*$B1957</f>
        <v>6.5900800000000004</v>
      </c>
      <c r="F1960" s="2">
        <v>1</v>
      </c>
      <c r="G1960" s="8">
        <v>0</v>
      </c>
      <c r="I1960" s="1">
        <v>0</v>
      </c>
      <c r="J1960" s="9">
        <v>0</v>
      </c>
      <c r="K1960" s="2">
        <v>1</v>
      </c>
      <c r="L1960" s="8">
        <v>0</v>
      </c>
      <c r="N1960" s="1">
        <f t="shared" ref="N1960" si="18769">D1960*I1957+F1960*I1960-E1960*J1957-G1960*J1960</f>
        <v>0</v>
      </c>
      <c r="O1960" s="9">
        <f t="shared" ref="O1960" si="18770">(D1960*J1957+E1960*I1957+F1960*J1960+G1960*I1960)</f>
        <v>6.5900800000000004</v>
      </c>
      <c r="P1960" s="2">
        <f t="shared" ref="P1960" si="18771">D1960*K1957+F1960*K1960-E1960*L1957-G1960*L1960</f>
        <v>8.0378992907934403</v>
      </c>
      <c r="Q1960" s="8">
        <f t="shared" ref="Q1960" si="18772">(D1960*L1957+E1960*K1957+F1960*L1960+G1960*K1960)</f>
        <v>0</v>
      </c>
      <c r="S1960" s="1">
        <v>0</v>
      </c>
      <c r="T1960" s="9">
        <f t="shared" ref="T1960" si="18773">$T$9*$B1957</f>
        <v>8.4632799999999992</v>
      </c>
      <c r="U1960" s="2">
        <v>1</v>
      </c>
      <c r="V1960" s="8">
        <v>0</v>
      </c>
      <c r="X1960" s="1">
        <f t="shared" ref="X1960" si="18774">N1960*S1957+P1960*S1960-O1960*T1957-Q1960*T1960</f>
        <v>0</v>
      </c>
      <c r="Y1960" s="9">
        <f t="shared" ref="Y1960" si="18775">(N1960*T1957+O1960*S1957+P1960*T1960+Q1960*S1960)</f>
        <v>74.617072309786309</v>
      </c>
      <c r="Z1960" s="2">
        <f t="shared" ref="Z1960" si="18776">N1960*U1957+P1960*U1960-O1960*V1957-Q1960*V1960</f>
        <v>8.0378992907934403</v>
      </c>
      <c r="AA1960" s="8">
        <f t="shared" ref="AA1960" si="18777">(N1960*V1957+O1960*U1957+P1960*V1960+Q1960*U1960)</f>
        <v>0</v>
      </c>
      <c r="AB1960" s="20"/>
      <c r="AC1960" s="1">
        <v>0</v>
      </c>
      <c r="AD1960" s="9">
        <v>0</v>
      </c>
      <c r="AE1960" s="2">
        <v>1</v>
      </c>
      <c r="AF1960" s="8">
        <v>0</v>
      </c>
      <c r="AH1960" s="1">
        <f t="shared" ref="AH1960" si="18778">X1960*AC1957+Z1960*AC1960-Y1960*AD1957-AA1960*AD1960</f>
        <v>0</v>
      </c>
      <c r="AI1960" s="9">
        <f t="shared" ref="AI1960" si="18779">(X1960*AD1957+Y1960*AC1957+Z1960*AD1960+AA1960*AC1960)</f>
        <v>74.617072309786309</v>
      </c>
      <c r="AJ1960" s="2">
        <f t="shared" ref="AJ1960" si="18780">X1960*AE1957+Z1960*AE1960-Y1960*AF1957-AA1960*AF1960</f>
        <v>21.817714792011628</v>
      </c>
      <c r="AK1960" s="8">
        <f t="shared" ref="AK1960" si="18781">(X1960*AF1957+Y1960*AE1957+Z1960*AF1960+AA1960*AE1960)</f>
        <v>0</v>
      </c>
      <c r="AM1960" s="1">
        <v>0</v>
      </c>
      <c r="AN1960" s="9">
        <f t="shared" ref="AN1960" si="18782">$AN$9*$B1957</f>
        <v>7.1556799999999994</v>
      </c>
      <c r="AO1960" s="2">
        <v>1</v>
      </c>
      <c r="AP1960" s="8">
        <v>0</v>
      </c>
      <c r="AR1960" s="1">
        <f t="shared" ref="AR1960" si="18783">AH1960*AM1957+AJ1960*AM1960-AI1960*AN1957-AK1960*AN1960</f>
        <v>0</v>
      </c>
      <c r="AS1960" s="9">
        <f t="shared" ref="AS1960" si="18784">(AH1960*AN1957+AI1960*AM1957+AJ1960*AN1960+AK1960*AM1960)</f>
        <v>230.73765769268806</v>
      </c>
      <c r="AT1960" s="2">
        <f t="shared" ref="AT1960" si="18785">AH1960*AO1957+AJ1960*AO1960-AI1960*AP1957-AK1960*AP1960</f>
        <v>21.817714792011628</v>
      </c>
      <c r="AU1960" s="8">
        <f t="shared" ref="AU1960" si="18786">(AH1960*AP1957+AI1960*AO1957+AJ1960*AP1960+AK1960*AO1960)</f>
        <v>0</v>
      </c>
      <c r="AV1960" s="20"/>
      <c r="AW1960" s="1">
        <v>0</v>
      </c>
      <c r="AX1960" s="9">
        <v>0</v>
      </c>
      <c r="AY1960" s="2">
        <v>1</v>
      </c>
      <c r="AZ1960" s="8">
        <v>0</v>
      </c>
      <c r="BB1960" s="1">
        <f t="shared" ref="BB1960" si="18787">AR1960*AW1957+AT1960*AW1960-AS1960*AX1957-AU1960*AX1960</f>
        <v>0</v>
      </c>
      <c r="BC1960" s="9">
        <f t="shared" ref="BC1960" si="18788">(AR1960*AX1957+AS1960*AW1957+AT1960*AX1960+AU1960*AW1960)</f>
        <v>230.73765769268806</v>
      </c>
      <c r="BD1960" s="2">
        <f t="shared" ref="BD1960" si="18789">AR1960*AY1957+AT1960*AY1960-AS1960*AZ1957-AU1960*AZ1960</f>
        <v>83.102307330088436</v>
      </c>
      <c r="BE1960" s="8">
        <f t="shared" ref="BE1960" si="18790">(AR1960*AZ1957+AS1960*AY1957+AT1960*AZ1960+AU1960*AY1960)</f>
        <v>0</v>
      </c>
      <c r="BG1960" s="1">
        <v>0</v>
      </c>
      <c r="BH1960" s="9">
        <f t="shared" ref="BH1960" si="18791">$BH$9*$B1957</f>
        <v>4.6815999999999995</v>
      </c>
      <c r="BI1960" s="2">
        <v>1</v>
      </c>
      <c r="BJ1960" s="8">
        <v>0</v>
      </c>
      <c r="BK1960" s="20"/>
      <c r="BL1960" s="1">
        <f t="shared" ref="BL1960" si="18792">BB1960*BG1957+BD1960*BG1960-BC1960*BH1957-BE1960*BH1960</f>
        <v>0</v>
      </c>
      <c r="BM1960" s="9">
        <f t="shared" ref="BM1960" si="18793">(BB1960*BH1957+BC1960*BG1957+BD1960*BH1960+BE1960*BG1960)</f>
        <v>619.78941968923004</v>
      </c>
      <c r="BN1960" s="2">
        <f t="shared" ref="BN1960" si="18794">BB1960*BI1957+BD1960*BI1960-BC1960*BJ1957-BE1960*BJ1960</f>
        <v>83.102307330088436</v>
      </c>
      <c r="BO1960" s="8">
        <f t="shared" ref="BO1960" si="18795">(BB1960*BJ1957+BC1960*BI1957+BD1960*BJ1960+BE1960*BI1960)</f>
        <v>0</v>
      </c>
      <c r="BP1960" s="20"/>
      <c r="BQ1960" s="18">
        <f t="shared" ref="BQ1960:BQ2023" si="18796">1/$BR$9</f>
        <v>1</v>
      </c>
      <c r="BR1960" s="25">
        <v>0</v>
      </c>
      <c r="BS1960" s="19">
        <v>1</v>
      </c>
      <c r="BT1960" s="24">
        <v>0</v>
      </c>
      <c r="BV1960" s="1">
        <f t="shared" ref="BV1960" si="18797">BL1960*BQ1957+BN1960*BQ1960-BM1960*BR1957-BO1960*BR1960</f>
        <v>83.102307330088436</v>
      </c>
      <c r="BW1960" s="9">
        <f t="shared" ref="BW1960" si="18798">(BL1960*BR1957+BM1960*BQ1957+BN1960*BR1960+BO1960*BQ1960)</f>
        <v>619.78941968923004</v>
      </c>
      <c r="BX1960" s="2">
        <f t="shared" ref="BX1960" si="18799">BL1960*BS1957+BN1960*BS1960-BM1960*BT1957-BO1960*BT1960</f>
        <v>83.102307330088436</v>
      </c>
      <c r="BY1960" s="8">
        <f t="shared" ref="BY1960" si="18800">(BL1960*BT1957+BM1960*BS1957+BN1960*BT1960+BO1960*BS1960)</f>
        <v>0</v>
      </c>
      <c r="CA1960" s="56">
        <f t="shared" ref="CA1960" si="18801">(180/PI())*ATAN(-1*(BW1957+BW1960)/(BV1957+BV1960))</f>
        <v>-74.726397748710227</v>
      </c>
      <c r="CC1960" s="117">
        <f t="shared" ref="CC1960" si="18802">20*LOG(((1-(10^(CA1957/20)^2)*(1-((1-CC1957)/(1+CC1957))^2))^0.5))</f>
        <v>-1.8197964534281836E-5</v>
      </c>
      <c r="CD1960" s="13"/>
      <c r="CE1960" s="33"/>
      <c r="CF1960" s="33"/>
      <c r="CG1960" s="33"/>
      <c r="CH1960" s="33"/>
    </row>
    <row r="1961" spans="2:86" ht="18.600000000000001" customHeight="1"/>
    <row r="1962" spans="2:86" ht="18.600000000000001" customHeight="1" thickBot="1">
      <c r="E1962" s="6" t="s">
        <v>3</v>
      </c>
      <c r="J1962" s="6" t="s">
        <v>5</v>
      </c>
      <c r="O1962" s="6" t="s">
        <v>10</v>
      </c>
      <c r="T1962" s="6" t="s">
        <v>6</v>
      </c>
      <c r="Y1962" s="6" t="s">
        <v>11</v>
      </c>
      <c r="AD1962" s="6" t="s">
        <v>12</v>
      </c>
      <c r="AI1962" s="6" t="s">
        <v>13</v>
      </c>
      <c r="AN1962" s="6" t="s">
        <v>14</v>
      </c>
      <c r="AS1962" s="6" t="s">
        <v>15</v>
      </c>
      <c r="AX1962" s="6" t="s">
        <v>19</v>
      </c>
      <c r="BC1962" s="6" t="s">
        <v>17</v>
      </c>
      <c r="BH1962" s="6" t="s">
        <v>20</v>
      </c>
      <c r="BM1962" s="6" t="s">
        <v>18</v>
      </c>
      <c r="BQ1962" s="26" t="s">
        <v>16</v>
      </c>
      <c r="BR1962" s="26"/>
      <c r="BS1962" s="21"/>
      <c r="BT1962" s="21"/>
      <c r="BU1962" s="21"/>
      <c r="BV1962" s="21"/>
      <c r="BW1962" s="26" t="s">
        <v>21</v>
      </c>
      <c r="BX1962" s="21"/>
      <c r="BY1962" s="21"/>
    </row>
    <row r="1963" spans="2:86" ht="18.600000000000001" customHeight="1" thickBot="1">
      <c r="B1963" s="11"/>
      <c r="D1963" s="266" t="s">
        <v>113</v>
      </c>
      <c r="E1963" s="267"/>
      <c r="F1963" s="268" t="s">
        <v>114</v>
      </c>
      <c r="G1963" s="269"/>
      <c r="H1963" s="237"/>
      <c r="I1963" s="262" t="s">
        <v>0</v>
      </c>
      <c r="J1963" s="263"/>
      <c r="K1963" s="264" t="s">
        <v>1</v>
      </c>
      <c r="L1963" s="265"/>
      <c r="M1963" s="21"/>
      <c r="N1963" s="262" t="s">
        <v>115</v>
      </c>
      <c r="O1963" s="263"/>
      <c r="P1963" s="264" t="s">
        <v>116</v>
      </c>
      <c r="Q1963" s="265"/>
      <c r="R1963" s="21"/>
      <c r="S1963" s="266" t="s">
        <v>117</v>
      </c>
      <c r="T1963" s="267"/>
      <c r="U1963" s="268" t="s">
        <v>118</v>
      </c>
      <c r="V1963" s="269"/>
      <c r="W1963" s="20"/>
      <c r="X1963" s="262" t="s">
        <v>119</v>
      </c>
      <c r="Y1963" s="263"/>
      <c r="Z1963" s="264" t="s">
        <v>120</v>
      </c>
      <c r="AA1963" s="265"/>
      <c r="AB1963" s="20"/>
      <c r="AC1963" s="262" t="s">
        <v>121</v>
      </c>
      <c r="AD1963" s="263"/>
      <c r="AE1963" s="264" t="s">
        <v>7</v>
      </c>
      <c r="AF1963" s="265"/>
      <c r="AG1963" s="20"/>
      <c r="AH1963" s="262" t="s">
        <v>122</v>
      </c>
      <c r="AI1963" s="263"/>
      <c r="AJ1963" s="264" t="s">
        <v>123</v>
      </c>
      <c r="AK1963" s="265"/>
      <c r="AL1963" s="20"/>
      <c r="AM1963" s="266" t="s">
        <v>124</v>
      </c>
      <c r="AN1963" s="267"/>
      <c r="AO1963" s="268" t="s">
        <v>125</v>
      </c>
      <c r="AP1963" s="269"/>
      <c r="AQ1963" s="21"/>
      <c r="AR1963" s="262" t="s">
        <v>126</v>
      </c>
      <c r="AS1963" s="263"/>
      <c r="AT1963" s="264" t="s">
        <v>2</v>
      </c>
      <c r="AU1963" s="265"/>
      <c r="AV1963" s="41"/>
      <c r="AW1963" s="262" t="s">
        <v>127</v>
      </c>
      <c r="AX1963" s="263"/>
      <c r="AY1963" s="264" t="s">
        <v>128</v>
      </c>
      <c r="AZ1963" s="265"/>
      <c r="BA1963" s="20"/>
      <c r="BB1963" s="262" t="s">
        <v>129</v>
      </c>
      <c r="BC1963" s="263"/>
      <c r="BD1963" s="264" t="s">
        <v>130</v>
      </c>
      <c r="BE1963" s="265"/>
      <c r="BF1963" s="41"/>
      <c r="BG1963" s="266" t="s">
        <v>131</v>
      </c>
      <c r="BH1963" s="267"/>
      <c r="BI1963" s="268" t="s">
        <v>132</v>
      </c>
      <c r="BJ1963" s="269"/>
      <c r="BK1963" s="41"/>
      <c r="BL1963" s="262" t="s">
        <v>133</v>
      </c>
      <c r="BM1963" s="263"/>
      <c r="BN1963" s="264" t="s">
        <v>134</v>
      </c>
      <c r="BO1963" s="265"/>
      <c r="BP1963" s="41"/>
      <c r="BQ1963" s="262" t="s">
        <v>135</v>
      </c>
      <c r="BR1963" s="263"/>
      <c r="BS1963" s="264" t="s">
        <v>136</v>
      </c>
      <c r="BT1963" s="265"/>
      <c r="BU1963" s="20"/>
      <c r="BV1963" s="262" t="s">
        <v>137</v>
      </c>
      <c r="BW1963" s="263"/>
      <c r="BX1963" s="264" t="s">
        <v>138</v>
      </c>
      <c r="BY1963" s="265"/>
      <c r="CA1963" s="27" t="s">
        <v>8</v>
      </c>
      <c r="CC1963" s="113" t="s">
        <v>74</v>
      </c>
      <c r="CD1963" s="13"/>
      <c r="CE1963" s="33"/>
      <c r="CF1963" s="33"/>
      <c r="CG1963" s="33"/>
      <c r="CH1963" s="33"/>
    </row>
    <row r="1964" spans="2:86" ht="18.600000000000001" customHeight="1" thickTop="1" thickBot="1">
      <c r="B1964" s="37">
        <v>5.62</v>
      </c>
      <c r="D1964" s="1">
        <v>1</v>
      </c>
      <c r="E1964" s="7">
        <v>0</v>
      </c>
      <c r="F1964" s="2">
        <v>0</v>
      </c>
      <c r="G1964" s="8">
        <v>0</v>
      </c>
      <c r="I1964" s="1">
        <v>1</v>
      </c>
      <c r="J1964" s="9">
        <v>0</v>
      </c>
      <c r="K1964" s="2">
        <v>0</v>
      </c>
      <c r="L1964" s="8">
        <f t="shared" ref="L1964:L2027" si="18803">IF(0=(1-$J$9*$K$9*$B1964^2),10^18,$B1964*$K$9/(1-$J$9*$K$9*$B1964^2))</f>
        <v>-1.0629474967048942</v>
      </c>
      <c r="N1964" s="1">
        <f t="shared" ref="N1964" si="18804">D1964*I1964+F1964*I1967-E1964*J1964-G1964*J1967</f>
        <v>1</v>
      </c>
      <c r="O1964" s="9">
        <f t="shared" ref="O1964" si="18805">(D1964*J1964+E1964*I1964+F1964*J1967+G1964*I1967)</f>
        <v>0</v>
      </c>
      <c r="P1964" s="2">
        <f t="shared" ref="P1964" si="18806">D1964*K1964+F1964*K1967-E1964*L1964-G1964*L1967</f>
        <v>0</v>
      </c>
      <c r="Q1964" s="8">
        <f t="shared" ref="Q1964" si="18807">(D1964*L1964+E1964*K1964+F1964*L1967+G1964*K1967)</f>
        <v>-1.0629474967048942</v>
      </c>
      <c r="S1964" s="1">
        <v>1</v>
      </c>
      <c r="T1964" s="7">
        <v>0</v>
      </c>
      <c r="U1964" s="2">
        <v>0</v>
      </c>
      <c r="V1964" s="8">
        <v>0</v>
      </c>
      <c r="X1964" s="1">
        <f t="shared" ref="X1964" si="18808">N1964*S1964+P1964*S1967-O1964*T1964-Q1964*T1967</f>
        <v>10.028150940947999</v>
      </c>
      <c r="Y1964" s="9">
        <f t="shared" ref="Y1964" si="18809">(N1964*T1964+O1964*S1964+P1964*T1967+Q1964*S1967)</f>
        <v>0</v>
      </c>
      <c r="Z1964" s="2">
        <f t="shared" ref="Z1964" si="18810">N1964*U1964+P1964*U1967-O1964*V1964-Q1964*V1967</f>
        <v>0</v>
      </c>
      <c r="AA1964" s="8">
        <f t="shared" ref="AA1964" si="18811">(N1964*V1964+O1964*U1964+P1964*V1967+Q1964*U1967)</f>
        <v>-1.0629474967048942</v>
      </c>
      <c r="AB1964" s="20"/>
      <c r="AC1964" s="1">
        <v>1</v>
      </c>
      <c r="AD1964" s="9">
        <v>0</v>
      </c>
      <c r="AE1964" s="2">
        <v>0</v>
      </c>
      <c r="AF1964" s="8">
        <f t="shared" ref="AF1964:AF2027" si="18812">IF(0=(1-$AE$9*$AD$9*$B1964^2),10^18,$B1964*$AE$9/(1-$AE$9*$AD$9*$B1964^2))</f>
        <v>-0.1839570293665089</v>
      </c>
      <c r="AH1964" s="1">
        <f t="shared" ref="AH1964" si="18813">X1964*AC1964+Z1964*AC1967-Y1964*AD1964-AA1964*AD1967</f>
        <v>10.028150940947999</v>
      </c>
      <c r="AI1964" s="9">
        <f t="shared" ref="AI1964" si="18814">(X1964*AD1964+Y1964*AC1964+Z1964*AD1967+AA1964*AC1967)</f>
        <v>0</v>
      </c>
      <c r="AJ1964" s="2">
        <f t="shared" ref="AJ1964" si="18815">X1964*AE1964+Z1964*AE1967-Y1964*AF1964-AA1964*AF1967</f>
        <v>0</v>
      </c>
      <c r="AK1964" s="8">
        <f t="shared" ref="AK1964" si="18816">(X1964*AF1964+Y1964*AE1964+Z1964*AF1967+AA1964*AE1967)</f>
        <v>-2.9076963538406488</v>
      </c>
      <c r="AM1964" s="1">
        <v>1</v>
      </c>
      <c r="AN1964" s="7">
        <v>0</v>
      </c>
      <c r="AO1964" s="2">
        <v>0</v>
      </c>
      <c r="AP1964" s="8">
        <v>0</v>
      </c>
      <c r="AR1964" s="1">
        <f t="shared" ref="AR1964" si="18817">AH1964*AM1964+AJ1964*AM1967-AI1964*AN1964-AK1964*AN1967</f>
        <v>30.909004674217204</v>
      </c>
      <c r="AS1964" s="9">
        <f t="shared" ref="AS1964" si="18818">(AH1964*AN1964+AI1964*AM1964+AJ1964*AN1967+AK1964*AM1967)</f>
        <v>0</v>
      </c>
      <c r="AT1964" s="2">
        <f t="shared" ref="AT1964" si="18819">AH1964*AO1964+AJ1964*AO1967-AI1964*AP1964-AK1964*AP1967</f>
        <v>0</v>
      </c>
      <c r="AU1964" s="8">
        <f t="shared" ref="AU1964" si="18820">(AH1964*AP1964+AI1964*AO1964+AJ1964*AP1967+AK1964*AO1967)</f>
        <v>-2.9076963538406488</v>
      </c>
      <c r="AV1964" s="20"/>
      <c r="AW1964" s="1">
        <v>1</v>
      </c>
      <c r="AX1964" s="9">
        <v>0</v>
      </c>
      <c r="AY1964" s="2">
        <v>0</v>
      </c>
      <c r="AZ1964" s="8">
        <f t="shared" ref="AZ1964:AZ2027" si="18821">IF(0=(1-$AX$9*$AY$9*$B1964^2),10^18,$B1964*$AY$9/(1-$AX$9*$AY$9*$B1964^2))</f>
        <v>-0.26454650552023318</v>
      </c>
      <c r="BB1964" s="1">
        <f t="shared" ref="BB1964" si="18822">AR1964*AW1964+AT1964*AW1967-AS1964*AX1964-AU1964*AX1967</f>
        <v>30.909004674217204</v>
      </c>
      <c r="BC1964" s="9">
        <f t="shared" ref="BC1964" si="18823">(AR1964*AX1964+AS1964*AW1964+AT1964*AX1967+AU1964*AW1967)</f>
        <v>0</v>
      </c>
      <c r="BD1964" s="2">
        <f t="shared" ref="BD1964" si="18824">AR1964*AY1964+AT1964*AY1967-AS1964*AZ1964-AU1964*AZ1967</f>
        <v>0</v>
      </c>
      <c r="BE1964" s="8">
        <f t="shared" ref="BE1964" si="18825">(AR1964*AZ1964+AS1964*AY1964+AT1964*AZ1967+AU1964*AY1967)</f>
        <v>-11.084565529513364</v>
      </c>
      <c r="BG1964" s="1">
        <v>1</v>
      </c>
      <c r="BH1964" s="7">
        <v>0</v>
      </c>
      <c r="BI1964" s="2">
        <v>0</v>
      </c>
      <c r="BJ1964" s="8">
        <v>0</v>
      </c>
      <c r="BK1964" s="20"/>
      <c r="BL1964" s="1">
        <f t="shared" ref="BL1964" si="18826">BB1964*BG1964+BD1964*BG1967-BC1964*BH1964-BE1964*BH1967</f>
        <v>82.987840592840428</v>
      </c>
      <c r="BM1964" s="9">
        <f t="shared" ref="BM1964" si="18827">(BB1964*BH1964+BC1964*BG1964+BD1964*BH1967+BE1964*BG1967)</f>
        <v>0</v>
      </c>
      <c r="BN1964" s="2">
        <f t="shared" ref="BN1964" si="18828">BB1964*BI1964+BD1964*BI1967-BC1964*BJ1964-BE1964*BJ1967</f>
        <v>0</v>
      </c>
      <c r="BO1964" s="8">
        <f t="shared" ref="BO1964" si="18829">(BB1964*BJ1964+BC1964*BI1964+BD1964*BJ1967+BE1964*BI1967)</f>
        <v>-11.084565529513364</v>
      </c>
      <c r="BP1964" s="20"/>
      <c r="BQ1964" s="16">
        <v>1</v>
      </c>
      <c r="BR1964" s="23">
        <v>0</v>
      </c>
      <c r="BS1964" s="14">
        <v>0</v>
      </c>
      <c r="BT1964" s="22">
        <v>0</v>
      </c>
      <c r="BV1964" s="1">
        <f t="shared" ref="BV1964" si="18830">BL1964*BQ1964+BN1964*BQ1967-BM1964*BR1964-BO1964*BR1967</f>
        <v>82.987840592840428</v>
      </c>
      <c r="BW1964" s="9">
        <f t="shared" ref="BW1964" si="18831">(BL1964*BR1964+BM1964*BQ1964+BN1964*BR1967+BO1964*BQ1967)</f>
        <v>-11.084565529513364</v>
      </c>
      <c r="BX1964" s="2">
        <f t="shared" ref="BX1964" si="18832">BL1964*BS1964+BN1964*BS1967-BM1964*BT1964-BO1964*BT1967</f>
        <v>0</v>
      </c>
      <c r="BY1964" s="8">
        <f t="shared" ref="BY1964" si="18833">(BL1964*BT1964+BM1964*BS1964+BN1964*BT1967+BO1964*BS1967)</f>
        <v>-11.084565529513364</v>
      </c>
      <c r="CA1964" s="28">
        <f t="shared" ref="CA1964" si="18834">20*LOG(((1+$BR$9)/$BR$9)/((BV1964+BV1967)^2+(BW1964+BW1967)^2)^0.5)</f>
        <v>-49.997864167947569</v>
      </c>
      <c r="CC1964" s="114">
        <f t="shared" ref="CC1964" si="18835">((BV1964^2+BW1964^2)^0.5)/((BV1967^2+BW1967^2)^0.5)</f>
        <v>0.1335898030786008</v>
      </c>
      <c r="CD1964" s="13"/>
      <c r="CE1964" s="33"/>
      <c r="CF1964" s="33"/>
      <c r="CG1964" s="33"/>
      <c r="CH1964" s="33"/>
    </row>
    <row r="1965" spans="2:86" ht="18.600000000000001" customHeight="1" thickBot="1">
      <c r="D1965" s="3"/>
      <c r="G1965" s="4"/>
      <c r="I1965" s="3"/>
      <c r="L1965" s="4"/>
      <c r="N1965" s="3"/>
      <c r="Q1965" s="4"/>
      <c r="S1965" s="3"/>
      <c r="V1965" s="4"/>
      <c r="X1965" s="3"/>
      <c r="AA1965" s="4"/>
      <c r="AC1965" s="3"/>
      <c r="AF1965" s="4"/>
      <c r="AH1965" s="3"/>
      <c r="AK1965" s="4"/>
      <c r="AM1965" s="3"/>
      <c r="AP1965" s="4"/>
      <c r="AR1965" s="3"/>
      <c r="AU1965" s="4"/>
      <c r="AW1965" s="3"/>
      <c r="AZ1965" s="4"/>
      <c r="BB1965" s="3"/>
      <c r="BE1965" s="4"/>
      <c r="BG1965" s="3"/>
      <c r="BJ1965" s="4"/>
      <c r="BL1965" s="3"/>
      <c r="BO1965" s="4"/>
      <c r="BQ1965" s="16"/>
      <c r="BR1965" s="14"/>
      <c r="BS1965" s="14"/>
      <c r="BT1965" s="17"/>
      <c r="BV1965" s="3"/>
      <c r="BY1965" s="4"/>
      <c r="CC1965" s="115"/>
      <c r="CD1965" s="13"/>
      <c r="CE1965" s="33"/>
      <c r="CF1965" s="33"/>
      <c r="CG1965" s="33"/>
      <c r="CH1965" s="33"/>
    </row>
    <row r="1966" spans="2:86" ht="18.600000000000001" customHeight="1" thickBot="1">
      <c r="D1966" s="271" t="s">
        <v>141</v>
      </c>
      <c r="E1966" s="272"/>
      <c r="F1966" s="273" t="s">
        <v>142</v>
      </c>
      <c r="G1966" s="274"/>
      <c r="H1966" s="237"/>
      <c r="I1966" s="271" t="s">
        <v>143</v>
      </c>
      <c r="J1966" s="272"/>
      <c r="K1966" s="273" t="s">
        <v>144</v>
      </c>
      <c r="L1966" s="274"/>
      <c r="N1966" s="262" t="s">
        <v>145</v>
      </c>
      <c r="O1966" s="263"/>
      <c r="P1966" s="264" t="s">
        <v>146</v>
      </c>
      <c r="Q1966" s="265"/>
      <c r="S1966" s="271" t="s">
        <v>147</v>
      </c>
      <c r="T1966" s="272"/>
      <c r="U1966" s="273" t="s">
        <v>148</v>
      </c>
      <c r="V1966" s="274"/>
      <c r="W1966" s="20"/>
      <c r="X1966" s="262" t="s">
        <v>149</v>
      </c>
      <c r="Y1966" s="263"/>
      <c r="Z1966" s="264" t="s">
        <v>150</v>
      </c>
      <c r="AA1966" s="265"/>
      <c r="AB1966" s="20"/>
      <c r="AC1966" s="271" t="s">
        <v>151</v>
      </c>
      <c r="AD1966" s="272"/>
      <c r="AE1966" s="273" t="s">
        <v>152</v>
      </c>
      <c r="AF1966" s="274"/>
      <c r="AG1966" s="20"/>
      <c r="AH1966" s="262" t="s">
        <v>153</v>
      </c>
      <c r="AI1966" s="263"/>
      <c r="AJ1966" s="264" t="s">
        <v>154</v>
      </c>
      <c r="AK1966" s="265"/>
      <c r="AL1966" s="20"/>
      <c r="AM1966" s="271" t="s">
        <v>155</v>
      </c>
      <c r="AN1966" s="272"/>
      <c r="AO1966" s="273" t="s">
        <v>156</v>
      </c>
      <c r="AP1966" s="274"/>
      <c r="AR1966" s="262" t="s">
        <v>157</v>
      </c>
      <c r="AS1966" s="263"/>
      <c r="AT1966" s="264" t="s">
        <v>158</v>
      </c>
      <c r="AU1966" s="265"/>
      <c r="AV1966" s="41"/>
      <c r="AW1966" s="271" t="s">
        <v>159</v>
      </c>
      <c r="AX1966" s="272"/>
      <c r="AY1966" s="273" t="s">
        <v>160</v>
      </c>
      <c r="AZ1966" s="274"/>
      <c r="BA1966" s="20"/>
      <c r="BB1966" s="262" t="s">
        <v>161</v>
      </c>
      <c r="BC1966" s="263"/>
      <c r="BD1966" s="264" t="s">
        <v>162</v>
      </c>
      <c r="BE1966" s="265"/>
      <c r="BF1966" s="41"/>
      <c r="BG1966" s="271" t="s">
        <v>163</v>
      </c>
      <c r="BH1966" s="272"/>
      <c r="BI1966" s="273" t="s">
        <v>164</v>
      </c>
      <c r="BJ1966" s="274"/>
      <c r="BK1966" s="41"/>
      <c r="BL1966" s="262" t="s">
        <v>165</v>
      </c>
      <c r="BM1966" s="263"/>
      <c r="BN1966" s="264" t="s">
        <v>166</v>
      </c>
      <c r="BO1966" s="265"/>
      <c r="BP1966" s="41"/>
      <c r="BQ1966" s="271" t="s">
        <v>167</v>
      </c>
      <c r="BR1966" s="272"/>
      <c r="BS1966" s="273" t="s">
        <v>168</v>
      </c>
      <c r="BT1966" s="274"/>
      <c r="BU1966" s="20"/>
      <c r="BV1966" s="262" t="s">
        <v>169</v>
      </c>
      <c r="BW1966" s="263"/>
      <c r="BX1966" s="264" t="s">
        <v>170</v>
      </c>
      <c r="BY1966" s="265"/>
      <c r="CA1966" s="55" t="s">
        <v>35</v>
      </c>
      <c r="CC1966" s="116" t="s">
        <v>75</v>
      </c>
      <c r="CD1966" s="13"/>
      <c r="CE1966" s="33"/>
      <c r="CF1966" s="33"/>
      <c r="CG1966" s="33"/>
      <c r="CH1966" s="33"/>
    </row>
    <row r="1967" spans="2:86" ht="18.600000000000001" customHeight="1" thickTop="1" thickBot="1">
      <c r="D1967" s="1">
        <v>0</v>
      </c>
      <c r="E1967" s="9">
        <f t="shared" ref="E1967" si="18836">$E$9*$B1964</f>
        <v>6.6136160000000004</v>
      </c>
      <c r="F1967" s="2">
        <v>1</v>
      </c>
      <c r="G1967" s="8">
        <v>0</v>
      </c>
      <c r="I1967" s="1">
        <v>0</v>
      </c>
      <c r="J1967" s="9">
        <v>0</v>
      </c>
      <c r="K1967" s="2">
        <v>1</v>
      </c>
      <c r="L1967" s="8">
        <v>0</v>
      </c>
      <c r="N1967" s="1">
        <f t="shared" ref="N1967" si="18837">D1967*I1964+F1967*I1967-E1967*J1964-G1967*J1967</f>
        <v>0</v>
      </c>
      <c r="O1967" s="9">
        <f t="shared" ref="O1967" si="18838">(D1967*J1964+E1967*I1964+F1967*J1967+G1967*I1967)</f>
        <v>6.6136160000000004</v>
      </c>
      <c r="P1967" s="2">
        <f t="shared" ref="P1967" si="18839">D1967*K1964+F1967*K1967-E1967*L1964-G1967*L1967</f>
        <v>8.0299265713674366</v>
      </c>
      <c r="Q1967" s="8">
        <f t="shared" ref="Q1967" si="18840">(D1967*L1964+E1967*K1964+F1967*L1967+G1967*K1967)</f>
        <v>0</v>
      </c>
      <c r="S1967" s="1">
        <v>0</v>
      </c>
      <c r="T1967" s="9">
        <f t="shared" ref="T1967" si="18841">$T$9*$B1964</f>
        <v>8.493506</v>
      </c>
      <c r="U1967" s="2">
        <v>1</v>
      </c>
      <c r="V1967" s="8">
        <v>0</v>
      </c>
      <c r="X1967" s="1">
        <f t="shared" ref="X1967" si="18842">N1967*S1964+P1967*S1967-O1967*T1964-Q1967*T1967</f>
        <v>0</v>
      </c>
      <c r="Y1967" s="9">
        <f t="shared" ref="Y1967" si="18843">(N1967*T1964+O1967*S1964+P1967*T1967+Q1967*S1967)</f>
        <v>74.815845513468759</v>
      </c>
      <c r="Z1967" s="2">
        <f t="shared" ref="Z1967" si="18844">N1967*U1964+P1967*U1967-O1967*V1964-Q1967*V1967</f>
        <v>8.0299265713674366</v>
      </c>
      <c r="AA1967" s="8">
        <f t="shared" ref="AA1967" si="18845">(N1967*V1964+O1967*U1964+P1967*V1967+Q1967*U1967)</f>
        <v>0</v>
      </c>
      <c r="AB1967" s="20"/>
      <c r="AC1967" s="1">
        <v>0</v>
      </c>
      <c r="AD1967" s="9">
        <v>0</v>
      </c>
      <c r="AE1967" s="2">
        <v>1</v>
      </c>
      <c r="AF1967" s="8">
        <v>0</v>
      </c>
      <c r="AH1967" s="1">
        <f t="shared" ref="AH1967" si="18846">X1967*AC1964+Z1967*AC1967-Y1967*AD1964-AA1967*AD1967</f>
        <v>0</v>
      </c>
      <c r="AI1967" s="9">
        <f t="shared" ref="AI1967" si="18847">(X1967*AD1964+Y1967*AC1964+Z1967*AD1967+AA1967*AC1967)</f>
        <v>74.815845513468759</v>
      </c>
      <c r="AJ1967" s="2">
        <f t="shared" ref="AJ1967" si="18848">X1967*AE1964+Z1967*AE1967-Y1967*AF1964-AA1967*AF1967</f>
        <v>21.792827261568803</v>
      </c>
      <c r="AK1967" s="8">
        <f t="shared" ref="AK1967" si="18849">(X1967*AF1964+Y1967*AE1964+Z1967*AF1967+AA1967*AE1967)</f>
        <v>0</v>
      </c>
      <c r="AM1967" s="1">
        <v>0</v>
      </c>
      <c r="AN1967" s="9">
        <f t="shared" ref="AN1967" si="18850">$AN$9*$B1964</f>
        <v>7.1812360000000002</v>
      </c>
      <c r="AO1967" s="2">
        <v>1</v>
      </c>
      <c r="AP1967" s="8">
        <v>0</v>
      </c>
      <c r="AR1967" s="1">
        <f t="shared" ref="AR1967" si="18851">AH1967*AM1964+AJ1967*AM1967-AI1967*AN1964-AK1967*AN1967</f>
        <v>0</v>
      </c>
      <c r="AS1967" s="9">
        <f t="shared" ref="AS1967" si="18852">(AH1967*AN1964+AI1967*AM1964+AJ1967*AN1967+AK1967*AM1967)</f>
        <v>231.31528118602807</v>
      </c>
      <c r="AT1967" s="2">
        <f t="shared" ref="AT1967" si="18853">AH1967*AO1964+AJ1967*AO1967-AI1967*AP1964-AK1967*AP1967</f>
        <v>21.792827261568803</v>
      </c>
      <c r="AU1967" s="8">
        <f t="shared" ref="AU1967" si="18854">(AH1967*AP1964+AI1967*AO1964+AJ1967*AP1967+AK1967*AO1967)</f>
        <v>0</v>
      </c>
      <c r="AV1967" s="20"/>
      <c r="AW1967" s="1">
        <v>0</v>
      </c>
      <c r="AX1967" s="9">
        <v>0</v>
      </c>
      <c r="AY1967" s="2">
        <v>1</v>
      </c>
      <c r="AZ1967" s="8">
        <v>0</v>
      </c>
      <c r="BB1967" s="1">
        <f t="shared" ref="BB1967" si="18855">AR1967*AW1964+AT1967*AW1967-AS1967*AX1964-AU1967*AX1967</f>
        <v>0</v>
      </c>
      <c r="BC1967" s="9">
        <f t="shared" ref="BC1967" si="18856">(AR1967*AX1964+AS1967*AW1964+AT1967*AX1967+AU1967*AW1967)</f>
        <v>231.31528118602807</v>
      </c>
      <c r="BD1967" s="2">
        <f t="shared" ref="BD1967" si="18857">AR1967*AY1964+AT1967*AY1967-AS1967*AZ1964-AU1967*AZ1967</f>
        <v>82.986476572762669</v>
      </c>
      <c r="BE1967" s="8">
        <f t="shared" ref="BE1967" si="18858">(AR1967*AZ1964+AS1967*AY1964+AT1967*AZ1967+AU1967*AY1967)</f>
        <v>0</v>
      </c>
      <c r="BG1967" s="1">
        <v>0</v>
      </c>
      <c r="BH1967" s="9">
        <f t="shared" ref="BH1967" si="18859">$BH$9*$B1964</f>
        <v>4.6983199999999998</v>
      </c>
      <c r="BI1967" s="2">
        <v>1</v>
      </c>
      <c r="BJ1967" s="8">
        <v>0</v>
      </c>
      <c r="BK1967" s="20"/>
      <c r="BL1967" s="1">
        <f t="shared" ref="BL1967" si="18860">BB1967*BG1964+BD1967*BG1967-BC1967*BH1964-BE1967*BH1967</f>
        <v>0</v>
      </c>
      <c r="BM1967" s="9">
        <f t="shared" ref="BM1967" si="18861">(BB1967*BH1964+BC1967*BG1964+BD1967*BH1967+BE1967*BG1967)</f>
        <v>621.2123037973704</v>
      </c>
      <c r="BN1967" s="2">
        <f t="shared" ref="BN1967" si="18862">BB1967*BI1964+BD1967*BI1967-BC1967*BJ1964-BE1967*BJ1967</f>
        <v>82.986476572762669</v>
      </c>
      <c r="BO1967" s="8">
        <f t="shared" ref="BO1967" si="18863">(BB1967*BJ1964+BC1967*BI1964+BD1967*BJ1967+BE1967*BI1967)</f>
        <v>0</v>
      </c>
      <c r="BP1967" s="20"/>
      <c r="BQ1967" s="18">
        <f t="shared" ref="BQ1967:BQ2030" si="18864">1/$BR$9</f>
        <v>1</v>
      </c>
      <c r="BR1967" s="25">
        <v>0</v>
      </c>
      <c r="BS1967" s="19">
        <v>1</v>
      </c>
      <c r="BT1967" s="24">
        <v>0</v>
      </c>
      <c r="BV1967" s="1">
        <f t="shared" ref="BV1967" si="18865">BL1967*BQ1964+BN1967*BQ1967-BM1967*BR1964-BO1967*BR1967</f>
        <v>82.986476572762669</v>
      </c>
      <c r="BW1967" s="9">
        <f t="shared" ref="BW1967" si="18866">(BL1967*BR1964+BM1967*BQ1964+BN1967*BR1967+BO1967*BQ1967)</f>
        <v>621.2123037973704</v>
      </c>
      <c r="BX1967" s="2">
        <f t="shared" ref="BX1967" si="18867">BL1967*BS1964+BN1967*BS1967-BM1967*BT1964-BO1967*BT1967</f>
        <v>82.986476572762669</v>
      </c>
      <c r="BY1967" s="8">
        <f t="shared" ref="BY1967" si="18868">(BL1967*BT1964+BM1967*BS1964+BN1967*BT1967+BO1967*BS1967)</f>
        <v>0</v>
      </c>
      <c r="CA1967" s="56">
        <f t="shared" ref="CA1967" si="18869">(180/PI())*ATAN(-1*(BW1964+BW1967)/(BV1964+BV1967))</f>
        <v>-74.781961919036391</v>
      </c>
      <c r="CC1967" s="117">
        <f t="shared" ref="CC1967" si="18870">20*LOG(((1-(10^(CA1964/20)^2)*(1-((1-CC1964)/(1+CC1964))^2))^0.5))</f>
        <v>-1.8068422512995338E-5</v>
      </c>
      <c r="CD1967" s="13"/>
      <c r="CE1967" s="33"/>
      <c r="CF1967" s="33"/>
      <c r="CG1967" s="33"/>
      <c r="CH1967" s="33"/>
    </row>
    <row r="1968" spans="2:86" ht="18.600000000000001" customHeight="1"/>
    <row r="1969" spans="2:86" ht="18.600000000000001" customHeight="1" thickBot="1">
      <c r="E1969" s="6" t="s">
        <v>3</v>
      </c>
      <c r="J1969" s="6" t="s">
        <v>5</v>
      </c>
      <c r="O1969" s="6" t="s">
        <v>10</v>
      </c>
      <c r="T1969" s="6" t="s">
        <v>6</v>
      </c>
      <c r="Y1969" s="6" t="s">
        <v>11</v>
      </c>
      <c r="AD1969" s="6" t="s">
        <v>12</v>
      </c>
      <c r="AI1969" s="6" t="s">
        <v>13</v>
      </c>
      <c r="AN1969" s="6" t="s">
        <v>14</v>
      </c>
      <c r="AS1969" s="6" t="s">
        <v>15</v>
      </c>
      <c r="AX1969" s="6" t="s">
        <v>19</v>
      </c>
      <c r="BC1969" s="6" t="s">
        <v>17</v>
      </c>
      <c r="BH1969" s="6" t="s">
        <v>20</v>
      </c>
      <c r="BM1969" s="6" t="s">
        <v>18</v>
      </c>
      <c r="BQ1969" s="26" t="s">
        <v>16</v>
      </c>
      <c r="BR1969" s="26"/>
      <c r="BS1969" s="21"/>
      <c r="BT1969" s="21"/>
      <c r="BU1969" s="21"/>
      <c r="BV1969" s="21"/>
      <c r="BW1969" s="26" t="s">
        <v>21</v>
      </c>
      <c r="BX1969" s="21"/>
      <c r="BY1969" s="21"/>
    </row>
    <row r="1970" spans="2:86" ht="18.600000000000001" customHeight="1" thickBot="1">
      <c r="B1970" s="11"/>
      <c r="D1970" s="266" t="s">
        <v>113</v>
      </c>
      <c r="E1970" s="267"/>
      <c r="F1970" s="268" t="s">
        <v>114</v>
      </c>
      <c r="G1970" s="269"/>
      <c r="H1970" s="237"/>
      <c r="I1970" s="262" t="s">
        <v>0</v>
      </c>
      <c r="J1970" s="263"/>
      <c r="K1970" s="264" t="s">
        <v>1</v>
      </c>
      <c r="L1970" s="265"/>
      <c r="M1970" s="21"/>
      <c r="N1970" s="262" t="s">
        <v>115</v>
      </c>
      <c r="O1970" s="263"/>
      <c r="P1970" s="264" t="s">
        <v>116</v>
      </c>
      <c r="Q1970" s="265"/>
      <c r="R1970" s="21"/>
      <c r="S1970" s="266" t="s">
        <v>117</v>
      </c>
      <c r="T1970" s="267"/>
      <c r="U1970" s="268" t="s">
        <v>118</v>
      </c>
      <c r="V1970" s="269"/>
      <c r="W1970" s="20"/>
      <c r="X1970" s="262" t="s">
        <v>119</v>
      </c>
      <c r="Y1970" s="263"/>
      <c r="Z1970" s="264" t="s">
        <v>120</v>
      </c>
      <c r="AA1970" s="265"/>
      <c r="AB1970" s="20"/>
      <c r="AC1970" s="262" t="s">
        <v>121</v>
      </c>
      <c r="AD1970" s="263"/>
      <c r="AE1970" s="264" t="s">
        <v>7</v>
      </c>
      <c r="AF1970" s="265"/>
      <c r="AG1970" s="20"/>
      <c r="AH1970" s="262" t="s">
        <v>122</v>
      </c>
      <c r="AI1970" s="263"/>
      <c r="AJ1970" s="264" t="s">
        <v>123</v>
      </c>
      <c r="AK1970" s="265"/>
      <c r="AL1970" s="20"/>
      <c r="AM1970" s="266" t="s">
        <v>124</v>
      </c>
      <c r="AN1970" s="267"/>
      <c r="AO1970" s="268" t="s">
        <v>125</v>
      </c>
      <c r="AP1970" s="269"/>
      <c r="AQ1970" s="21"/>
      <c r="AR1970" s="262" t="s">
        <v>126</v>
      </c>
      <c r="AS1970" s="263"/>
      <c r="AT1970" s="264" t="s">
        <v>2</v>
      </c>
      <c r="AU1970" s="265"/>
      <c r="AV1970" s="41"/>
      <c r="AW1970" s="262" t="s">
        <v>127</v>
      </c>
      <c r="AX1970" s="263"/>
      <c r="AY1970" s="264" t="s">
        <v>128</v>
      </c>
      <c r="AZ1970" s="265"/>
      <c r="BA1970" s="20"/>
      <c r="BB1970" s="262" t="s">
        <v>129</v>
      </c>
      <c r="BC1970" s="263"/>
      <c r="BD1970" s="264" t="s">
        <v>130</v>
      </c>
      <c r="BE1970" s="265"/>
      <c r="BF1970" s="41"/>
      <c r="BG1970" s="266" t="s">
        <v>131</v>
      </c>
      <c r="BH1970" s="267"/>
      <c r="BI1970" s="268" t="s">
        <v>132</v>
      </c>
      <c r="BJ1970" s="269"/>
      <c r="BK1970" s="41"/>
      <c r="BL1970" s="262" t="s">
        <v>133</v>
      </c>
      <c r="BM1970" s="263"/>
      <c r="BN1970" s="264" t="s">
        <v>134</v>
      </c>
      <c r="BO1970" s="265"/>
      <c r="BP1970" s="41"/>
      <c r="BQ1970" s="262" t="s">
        <v>135</v>
      </c>
      <c r="BR1970" s="263"/>
      <c r="BS1970" s="264" t="s">
        <v>136</v>
      </c>
      <c r="BT1970" s="265"/>
      <c r="BU1970" s="20"/>
      <c r="BV1970" s="262" t="s">
        <v>137</v>
      </c>
      <c r="BW1970" s="263"/>
      <c r="BX1970" s="264" t="s">
        <v>138</v>
      </c>
      <c r="BY1970" s="265"/>
      <c r="CA1970" s="27" t="s">
        <v>8</v>
      </c>
      <c r="CC1970" s="113" t="s">
        <v>74</v>
      </c>
      <c r="CD1970" s="13"/>
      <c r="CE1970" s="33"/>
      <c r="CF1970" s="33"/>
      <c r="CG1970" s="33"/>
      <c r="CH1970" s="33"/>
    </row>
    <row r="1971" spans="2:86" ht="18.600000000000001" customHeight="1" thickTop="1" thickBot="1">
      <c r="B1971" s="37">
        <v>5.64</v>
      </c>
      <c r="D1971" s="1">
        <v>1</v>
      </c>
      <c r="E1971" s="7">
        <v>0</v>
      </c>
      <c r="F1971" s="2">
        <v>0</v>
      </c>
      <c r="G1971" s="8">
        <v>0</v>
      </c>
      <c r="I1971" s="1">
        <v>1</v>
      </c>
      <c r="J1971" s="9">
        <v>0</v>
      </c>
      <c r="K1971" s="2">
        <v>0</v>
      </c>
      <c r="L1971" s="8">
        <f t="shared" ref="L1971:L2034" si="18871">IF(0=(1-$J$9*$K$9*$B1971^2),10^18,$B1971*$K$9/(1-$J$9*$K$9*$B1971^2))</f>
        <v>-1.0579923850519166</v>
      </c>
      <c r="N1971" s="1">
        <f t="shared" ref="N1971" si="18872">D1971*I1971+F1971*I1974-E1971*J1971-G1971*J1974</f>
        <v>1</v>
      </c>
      <c r="O1971" s="9">
        <f t="shared" ref="O1971" si="18873">(D1971*J1971+E1971*I1971+F1971*J1974+G1971*I1974)</f>
        <v>0</v>
      </c>
      <c r="P1971" s="2">
        <f t="shared" ref="P1971" si="18874">D1971*K1971+F1971*K1974-E1971*L1971-G1971*L1974</f>
        <v>0</v>
      </c>
      <c r="Q1971" s="8">
        <f t="shared" ref="Q1971" si="18875">(D1971*L1971+E1971*K1971+F1971*L1974+G1971*K1974)</f>
        <v>-1.0579923850519166</v>
      </c>
      <c r="S1971" s="1">
        <v>1</v>
      </c>
      <c r="T1971" s="7">
        <v>0</v>
      </c>
      <c r="U1971" s="2">
        <v>0</v>
      </c>
      <c r="V1971" s="8">
        <v>0</v>
      </c>
      <c r="X1971" s="1">
        <f t="shared" ref="X1971" si="18876">N1971*S1971+P1971*S1974-O1971*T1971-Q1971*T1974</f>
        <v>10.018043548223345</v>
      </c>
      <c r="Y1971" s="9">
        <f t="shared" ref="Y1971" si="18877">(N1971*T1971+O1971*S1971+P1971*T1974+Q1971*S1974)</f>
        <v>0</v>
      </c>
      <c r="Z1971" s="2">
        <f t="shared" ref="Z1971" si="18878">N1971*U1971+P1971*U1974-O1971*V1971-Q1971*V1974</f>
        <v>0</v>
      </c>
      <c r="AA1971" s="8">
        <f t="shared" ref="AA1971" si="18879">(N1971*V1971+O1971*U1971+P1971*V1974+Q1971*U1974)</f>
        <v>-1.0579923850519166</v>
      </c>
      <c r="AB1971" s="20"/>
      <c r="AC1971" s="1">
        <v>1</v>
      </c>
      <c r="AD1971" s="9">
        <v>0</v>
      </c>
      <c r="AE1971" s="2">
        <v>0</v>
      </c>
      <c r="AF1971" s="8">
        <f t="shared" ref="AF1971:AF2034" si="18880">IF(0=(1-$AE$9*$AD$9*$B1971^2),10^18,$B1971*$AE$9/(1-$AE$9*$AD$9*$B1971^2))</f>
        <v>-0.18324604700609248</v>
      </c>
      <c r="AH1971" s="1">
        <f t="shared" ref="AH1971" si="18881">X1971*AC1971+Z1971*AC1974-Y1971*AD1971-AA1971*AD1974</f>
        <v>10.018043548223345</v>
      </c>
      <c r="AI1971" s="9">
        <f t="shared" ref="AI1971" si="18882">(X1971*AD1971+Y1971*AC1971+Z1971*AD1974+AA1971*AC1974)</f>
        <v>0</v>
      </c>
      <c r="AJ1971" s="2">
        <f t="shared" ref="AJ1971" si="18883">X1971*AE1971+Z1971*AE1974-Y1971*AF1971-AA1971*AF1974</f>
        <v>0</v>
      </c>
      <c r="AK1971" s="8">
        <f t="shared" ref="AK1971" si="18884">(X1971*AF1971+Y1971*AE1971+Z1971*AF1974+AA1971*AE1974)</f>
        <v>-2.8937592639987333</v>
      </c>
      <c r="AM1971" s="1">
        <v>1</v>
      </c>
      <c r="AN1971" s="7">
        <v>0</v>
      </c>
      <c r="AO1971" s="2">
        <v>0</v>
      </c>
      <c r="AP1971" s="8">
        <v>0</v>
      </c>
      <c r="AR1971" s="1">
        <f t="shared" ref="AR1971" si="18885">AH1971*AM1971+AJ1971*AM1974-AI1971*AN1971-AK1971*AN1974</f>
        <v>30.872764661935307</v>
      </c>
      <c r="AS1971" s="9">
        <f t="shared" ref="AS1971" si="18886">(AH1971*AN1971+AI1971*AM1971+AJ1971*AN1974+AK1971*AM1974)</f>
        <v>0</v>
      </c>
      <c r="AT1971" s="2">
        <f t="shared" ref="AT1971" si="18887">AH1971*AO1971+AJ1971*AO1974-AI1971*AP1971-AK1971*AP1974</f>
        <v>0</v>
      </c>
      <c r="AU1971" s="8">
        <f t="shared" ref="AU1971" si="18888">(AH1971*AP1971+AI1971*AO1971+AJ1971*AP1974+AK1971*AO1974)</f>
        <v>-2.8937592639987333</v>
      </c>
      <c r="AV1971" s="20"/>
      <c r="AW1971" s="1">
        <v>1</v>
      </c>
      <c r="AX1971" s="9">
        <v>0</v>
      </c>
      <c r="AY1971" s="2">
        <v>0</v>
      </c>
      <c r="AZ1971" s="8">
        <f t="shared" ref="AZ1971:AZ2034" si="18889">IF(0=(1-$AX$9*$AY$9*$B1971^2),10^18,$B1971*$AY$9/(1-$AX$9*$AY$9*$B1971^2))</f>
        <v>-0.26349886490599511</v>
      </c>
      <c r="BB1971" s="1">
        <f t="shared" ref="BB1971" si="18890">AR1971*AW1971+AT1971*AW1974-AS1971*AX1971-AU1971*AX1974</f>
        <v>30.872764661935307</v>
      </c>
      <c r="BC1971" s="9">
        <f t="shared" ref="BC1971" si="18891">(AR1971*AX1971+AS1971*AW1971+AT1971*AX1974+AU1971*AW1974)</f>
        <v>0</v>
      </c>
      <c r="BD1971" s="2">
        <f t="shared" ref="BD1971" si="18892">AR1971*AY1971+AT1971*AY1974-AS1971*AZ1971-AU1971*AZ1974</f>
        <v>0</v>
      </c>
      <c r="BE1971" s="8">
        <f t="shared" ref="BE1971" si="18893">(AR1971*AZ1971+AS1971*AY1971+AT1971*AZ1974+AU1971*AY1974)</f>
        <v>-11.028697708928604</v>
      </c>
      <c r="BG1971" s="1">
        <v>1</v>
      </c>
      <c r="BH1971" s="7">
        <v>0</v>
      </c>
      <c r="BI1971" s="2">
        <v>0</v>
      </c>
      <c r="BJ1971" s="8">
        <v>0</v>
      </c>
      <c r="BK1971" s="20"/>
      <c r="BL1971" s="1">
        <f t="shared" ref="BL1971" si="18894">BB1971*BG1971+BD1971*BG1974-BC1971*BH1971-BE1971*BH1974</f>
        <v>82.873515507442022</v>
      </c>
      <c r="BM1971" s="9">
        <f t="shared" ref="BM1971" si="18895">(BB1971*BH1971+BC1971*BG1971+BD1971*BH1974+BE1971*BG1974)</f>
        <v>0</v>
      </c>
      <c r="BN1971" s="2">
        <f t="shared" ref="BN1971" si="18896">BB1971*BI1971+BD1971*BI1974-BC1971*BJ1971-BE1971*BJ1974</f>
        <v>0</v>
      </c>
      <c r="BO1971" s="8">
        <f t="shared" ref="BO1971" si="18897">(BB1971*BJ1971+BC1971*BI1971+BD1971*BJ1974+BE1971*BI1974)</f>
        <v>-11.028697708928604</v>
      </c>
      <c r="BP1971" s="20"/>
      <c r="BQ1971" s="16">
        <v>1</v>
      </c>
      <c r="BR1971" s="23">
        <v>0</v>
      </c>
      <c r="BS1971" s="14">
        <v>0</v>
      </c>
      <c r="BT1971" s="22">
        <v>0</v>
      </c>
      <c r="BV1971" s="1">
        <f t="shared" ref="BV1971" si="18898">BL1971*BQ1971+BN1971*BQ1974-BM1971*BR1971-BO1971*BR1974</f>
        <v>82.873515507442022</v>
      </c>
      <c r="BW1971" s="9">
        <f t="shared" ref="BW1971" si="18899">(BL1971*BR1971+BM1971*BQ1971+BN1971*BR1974+BO1971*BQ1974)</f>
        <v>-11.028697708928604</v>
      </c>
      <c r="BX1971" s="2">
        <f t="shared" ref="BX1971" si="18900">BL1971*BS1971+BN1971*BS1974-BM1971*BT1971-BO1971*BT1974</f>
        <v>0</v>
      </c>
      <c r="BY1971" s="8">
        <f t="shared" ref="BY1971" si="18901">(BL1971*BT1971+BM1971*BS1971+BN1971*BT1974+BO1971*BS1974)</f>
        <v>-11.028697708928604</v>
      </c>
      <c r="CA1971" s="28">
        <f t="shared" ref="CA1971" si="18902">20*LOG(((1+$BR$9)/$BR$9)/((BV1971+BV1974)^2+(BW1971+BW1974)^2)^0.5)</f>
        <v>-50.016686444256429</v>
      </c>
      <c r="CC1971" s="114">
        <f t="shared" ref="CC1971" si="18903">((BV1971^2+BW1971^2)^0.5)/((BV1974^2+BW1974^2)^0.5)</f>
        <v>0.13309990490433815</v>
      </c>
      <c r="CD1971" s="13"/>
      <c r="CE1971" s="33"/>
      <c r="CF1971" s="33"/>
      <c r="CG1971" s="33"/>
      <c r="CH1971" s="33"/>
    </row>
    <row r="1972" spans="2:86" ht="18.600000000000001" customHeight="1" thickBot="1">
      <c r="D1972" s="3"/>
      <c r="G1972" s="4"/>
      <c r="I1972" s="3"/>
      <c r="L1972" s="4"/>
      <c r="N1972" s="3"/>
      <c r="Q1972" s="4"/>
      <c r="S1972" s="3"/>
      <c r="V1972" s="4"/>
      <c r="X1972" s="3"/>
      <c r="AA1972" s="4"/>
      <c r="AC1972" s="3"/>
      <c r="AF1972" s="4"/>
      <c r="AH1972" s="3"/>
      <c r="AK1972" s="4"/>
      <c r="AM1972" s="3"/>
      <c r="AP1972" s="4"/>
      <c r="AR1972" s="3"/>
      <c r="AU1972" s="4"/>
      <c r="AW1972" s="3"/>
      <c r="AZ1972" s="4"/>
      <c r="BB1972" s="3"/>
      <c r="BE1972" s="4"/>
      <c r="BG1972" s="3"/>
      <c r="BJ1972" s="4"/>
      <c r="BL1972" s="3"/>
      <c r="BO1972" s="4"/>
      <c r="BQ1972" s="16"/>
      <c r="BR1972" s="14"/>
      <c r="BS1972" s="14"/>
      <c r="BT1972" s="17"/>
      <c r="BV1972" s="3"/>
      <c r="BY1972" s="4"/>
      <c r="CC1972" s="115"/>
      <c r="CD1972" s="13"/>
      <c r="CE1972" s="33"/>
      <c r="CF1972" s="33"/>
      <c r="CG1972" s="33"/>
      <c r="CH1972" s="33"/>
    </row>
    <row r="1973" spans="2:86" ht="18.600000000000001" customHeight="1" thickBot="1">
      <c r="D1973" s="271" t="s">
        <v>141</v>
      </c>
      <c r="E1973" s="272"/>
      <c r="F1973" s="273" t="s">
        <v>142</v>
      </c>
      <c r="G1973" s="274"/>
      <c r="H1973" s="237"/>
      <c r="I1973" s="271" t="s">
        <v>143</v>
      </c>
      <c r="J1973" s="272"/>
      <c r="K1973" s="273" t="s">
        <v>144</v>
      </c>
      <c r="L1973" s="274"/>
      <c r="N1973" s="262" t="s">
        <v>145</v>
      </c>
      <c r="O1973" s="263"/>
      <c r="P1973" s="264" t="s">
        <v>146</v>
      </c>
      <c r="Q1973" s="265"/>
      <c r="S1973" s="271" t="s">
        <v>147</v>
      </c>
      <c r="T1973" s="272"/>
      <c r="U1973" s="273" t="s">
        <v>148</v>
      </c>
      <c r="V1973" s="274"/>
      <c r="W1973" s="20"/>
      <c r="X1973" s="262" t="s">
        <v>149</v>
      </c>
      <c r="Y1973" s="263"/>
      <c r="Z1973" s="264" t="s">
        <v>150</v>
      </c>
      <c r="AA1973" s="265"/>
      <c r="AB1973" s="20"/>
      <c r="AC1973" s="271" t="s">
        <v>151</v>
      </c>
      <c r="AD1973" s="272"/>
      <c r="AE1973" s="273" t="s">
        <v>152</v>
      </c>
      <c r="AF1973" s="274"/>
      <c r="AG1973" s="20"/>
      <c r="AH1973" s="262" t="s">
        <v>153</v>
      </c>
      <c r="AI1973" s="263"/>
      <c r="AJ1973" s="264" t="s">
        <v>154</v>
      </c>
      <c r="AK1973" s="265"/>
      <c r="AL1973" s="20"/>
      <c r="AM1973" s="271" t="s">
        <v>155</v>
      </c>
      <c r="AN1973" s="272"/>
      <c r="AO1973" s="273" t="s">
        <v>156</v>
      </c>
      <c r="AP1973" s="274"/>
      <c r="AR1973" s="262" t="s">
        <v>157</v>
      </c>
      <c r="AS1973" s="263"/>
      <c r="AT1973" s="264" t="s">
        <v>158</v>
      </c>
      <c r="AU1973" s="265"/>
      <c r="AV1973" s="41"/>
      <c r="AW1973" s="271" t="s">
        <v>159</v>
      </c>
      <c r="AX1973" s="272"/>
      <c r="AY1973" s="273" t="s">
        <v>160</v>
      </c>
      <c r="AZ1973" s="274"/>
      <c r="BA1973" s="20"/>
      <c r="BB1973" s="262" t="s">
        <v>161</v>
      </c>
      <c r="BC1973" s="263"/>
      <c r="BD1973" s="264" t="s">
        <v>162</v>
      </c>
      <c r="BE1973" s="265"/>
      <c r="BF1973" s="41"/>
      <c r="BG1973" s="271" t="s">
        <v>163</v>
      </c>
      <c r="BH1973" s="272"/>
      <c r="BI1973" s="273" t="s">
        <v>164</v>
      </c>
      <c r="BJ1973" s="274"/>
      <c r="BK1973" s="41"/>
      <c r="BL1973" s="262" t="s">
        <v>165</v>
      </c>
      <c r="BM1973" s="263"/>
      <c r="BN1973" s="264" t="s">
        <v>166</v>
      </c>
      <c r="BO1973" s="265"/>
      <c r="BP1973" s="41"/>
      <c r="BQ1973" s="271" t="s">
        <v>167</v>
      </c>
      <c r="BR1973" s="272"/>
      <c r="BS1973" s="273" t="s">
        <v>168</v>
      </c>
      <c r="BT1973" s="274"/>
      <c r="BU1973" s="20"/>
      <c r="BV1973" s="262" t="s">
        <v>169</v>
      </c>
      <c r="BW1973" s="263"/>
      <c r="BX1973" s="264" t="s">
        <v>170</v>
      </c>
      <c r="BY1973" s="265"/>
      <c r="CA1973" s="55" t="s">
        <v>35</v>
      </c>
      <c r="CC1973" s="116" t="s">
        <v>75</v>
      </c>
      <c r="CD1973" s="13"/>
      <c r="CE1973" s="33"/>
      <c r="CF1973" s="33"/>
      <c r="CG1973" s="33"/>
      <c r="CH1973" s="33"/>
    </row>
    <row r="1974" spans="2:86" ht="18.600000000000001" customHeight="1" thickTop="1" thickBot="1">
      <c r="D1974" s="1">
        <v>0</v>
      </c>
      <c r="E1974" s="9">
        <f t="shared" ref="E1974" si="18904">$E$9*$B1971</f>
        <v>6.6371520000000004</v>
      </c>
      <c r="F1974" s="2">
        <v>1</v>
      </c>
      <c r="G1974" s="8">
        <v>0</v>
      </c>
      <c r="I1974" s="1">
        <v>0</v>
      </c>
      <c r="J1974" s="9">
        <v>0</v>
      </c>
      <c r="K1974" s="2">
        <v>1</v>
      </c>
      <c r="L1974" s="8">
        <v>0</v>
      </c>
      <c r="N1974" s="1">
        <f t="shared" ref="N1974" si="18905">D1974*I1971+F1974*I1974-E1974*J1971-G1974*J1974</f>
        <v>0</v>
      </c>
      <c r="O1974" s="9">
        <f t="shared" ref="O1974" si="18906">(D1974*J1971+E1974*I1971+F1974*J1974+G1974*I1974)</f>
        <v>6.6371520000000004</v>
      </c>
      <c r="P1974" s="2">
        <f t="shared" ref="P1974" si="18907">D1974*K1971+F1974*K1974-E1974*L1971-G1974*L1974</f>
        <v>8.0220562744320993</v>
      </c>
      <c r="Q1974" s="8">
        <f t="shared" ref="Q1974" si="18908">(D1974*L1971+E1974*K1971+F1974*L1974+G1974*K1974)</f>
        <v>0</v>
      </c>
      <c r="S1974" s="1">
        <v>0</v>
      </c>
      <c r="T1974" s="9">
        <f t="shared" ref="T1974" si="18909">$T$9*$B1971</f>
        <v>8.5237320000000008</v>
      </c>
      <c r="U1974" s="2">
        <v>1</v>
      </c>
      <c r="V1974" s="8">
        <v>0</v>
      </c>
      <c r="X1974" s="1">
        <f t="shared" ref="X1974" si="18910">N1974*S1971+P1974*S1974-O1974*T1971-Q1974*T1974</f>
        <v>0</v>
      </c>
      <c r="Y1974" s="9">
        <f t="shared" ref="Y1974" si="18911">(N1974*T1971+O1974*S1971+P1974*T1974+Q1974*S1974)</f>
        <v>75.015009772177677</v>
      </c>
      <c r="Z1974" s="2">
        <f t="shared" ref="Z1974" si="18912">N1974*U1971+P1974*U1974-O1974*V1971-Q1974*V1974</f>
        <v>8.0220562744320993</v>
      </c>
      <c r="AA1974" s="8">
        <f t="shared" ref="AA1974" si="18913">(N1974*V1971+O1974*U1971+P1974*V1974+Q1974*U1974)</f>
        <v>0</v>
      </c>
      <c r="AB1974" s="20"/>
      <c r="AC1974" s="1">
        <v>0</v>
      </c>
      <c r="AD1974" s="9">
        <v>0</v>
      </c>
      <c r="AE1974" s="2">
        <v>1</v>
      </c>
      <c r="AF1974" s="8">
        <v>0</v>
      </c>
      <c r="AH1974" s="1">
        <f t="shared" ref="AH1974" si="18914">X1974*AC1971+Z1974*AC1974-Y1974*AD1971-AA1974*AD1974</f>
        <v>0</v>
      </c>
      <c r="AI1974" s="9">
        <f t="shared" ref="AI1974" si="18915">(X1974*AD1971+Y1974*AC1971+Z1974*AD1974+AA1974*AC1974)</f>
        <v>75.015009772177677</v>
      </c>
      <c r="AJ1974" s="2">
        <f t="shared" ref="AJ1974" si="18916">X1974*AE1971+Z1974*AE1974-Y1974*AF1971-AA1974*AF1974</f>
        <v>21.768260281307057</v>
      </c>
      <c r="AK1974" s="8">
        <f t="shared" ref="AK1974" si="18917">(X1974*AF1971+Y1974*AE1971+Z1974*AF1974+AA1974*AE1974)</f>
        <v>0</v>
      </c>
      <c r="AM1974" s="1">
        <v>0</v>
      </c>
      <c r="AN1974" s="9">
        <f t="shared" ref="AN1974" si="18918">$AN$9*$B1971</f>
        <v>7.2067920000000001</v>
      </c>
      <c r="AO1974" s="2">
        <v>1</v>
      </c>
      <c r="AP1974" s="8">
        <v>0</v>
      </c>
      <c r="AR1974" s="1">
        <f t="shared" ref="AR1974" si="18919">AH1974*AM1971+AJ1974*AM1974-AI1974*AN1971-AK1974*AN1974</f>
        <v>0</v>
      </c>
      <c r="AS1974" s="9">
        <f t="shared" ref="AS1974" si="18920">(AH1974*AN1971+AI1974*AM1971+AJ1974*AN1974+AK1974*AM1974)</f>
        <v>231.89433382141914</v>
      </c>
      <c r="AT1974" s="2">
        <f t="shared" ref="AT1974" si="18921">AH1974*AO1971+AJ1974*AO1974-AI1974*AP1971-AK1974*AP1974</f>
        <v>21.768260281307057</v>
      </c>
      <c r="AU1974" s="8">
        <f t="shared" ref="AU1974" si="18922">(AH1974*AP1971+AI1974*AO1971+AJ1974*AP1974+AK1974*AO1974)</f>
        <v>0</v>
      </c>
      <c r="AV1974" s="20"/>
      <c r="AW1974" s="1">
        <v>0</v>
      </c>
      <c r="AX1974" s="9">
        <v>0</v>
      </c>
      <c r="AY1974" s="2">
        <v>1</v>
      </c>
      <c r="AZ1974" s="8">
        <v>0</v>
      </c>
      <c r="BB1974" s="1">
        <f t="shared" ref="BB1974" si="18923">AR1974*AW1971+AT1974*AW1974-AS1974*AX1971-AU1974*AX1974</f>
        <v>0</v>
      </c>
      <c r="BC1974" s="9">
        <f t="shared" ref="BC1974" si="18924">(AR1974*AX1971+AS1974*AW1971+AT1974*AX1974+AU1974*AW1974)</f>
        <v>231.89433382141914</v>
      </c>
      <c r="BD1974" s="2">
        <f t="shared" ref="BD1974" si="18925">AR1974*AY1971+AT1974*AY1974-AS1974*AZ1971-AU1974*AZ1974</f>
        <v>82.872154021382912</v>
      </c>
      <c r="BE1974" s="8">
        <f t="shared" ref="BE1974" si="18926">(AR1974*AZ1971+AS1974*AY1971+AT1974*AZ1974+AU1974*AY1974)</f>
        <v>0</v>
      </c>
      <c r="BG1974" s="1">
        <v>0</v>
      </c>
      <c r="BH1974" s="9">
        <f t="shared" ref="BH1974" si="18927">$BH$9*$B1971</f>
        <v>4.7150399999999992</v>
      </c>
      <c r="BI1974" s="2">
        <v>1</v>
      </c>
      <c r="BJ1974" s="8">
        <v>0</v>
      </c>
      <c r="BK1974" s="20"/>
      <c r="BL1974" s="1">
        <f t="shared" ref="BL1974" si="18928">BB1974*BG1971+BD1974*BG1974-BC1974*BH1971-BE1974*BH1974</f>
        <v>0</v>
      </c>
      <c r="BM1974" s="9">
        <f t="shared" ref="BM1974" si="18929">(BB1974*BH1971+BC1974*BG1971+BD1974*BH1974+BE1974*BG1974)</f>
        <v>622.63985491840037</v>
      </c>
      <c r="BN1974" s="2">
        <f t="shared" ref="BN1974" si="18930">BB1974*BI1971+BD1974*BI1974-BC1974*BJ1971-BE1974*BJ1974</f>
        <v>82.872154021382912</v>
      </c>
      <c r="BO1974" s="8">
        <f t="shared" ref="BO1974" si="18931">(BB1974*BJ1971+BC1974*BI1971+BD1974*BJ1974+BE1974*BI1974)</f>
        <v>0</v>
      </c>
      <c r="BP1974" s="20"/>
      <c r="BQ1974" s="18">
        <f t="shared" ref="BQ1974:BQ2037" si="18932">1/$BR$9</f>
        <v>1</v>
      </c>
      <c r="BR1974" s="25">
        <v>0</v>
      </c>
      <c r="BS1974" s="19">
        <v>1</v>
      </c>
      <c r="BT1974" s="24">
        <v>0</v>
      </c>
      <c r="BV1974" s="1">
        <f t="shared" ref="BV1974" si="18933">BL1974*BQ1971+BN1974*BQ1974-BM1974*BR1971-BO1974*BR1974</f>
        <v>82.872154021382912</v>
      </c>
      <c r="BW1974" s="9">
        <f t="shared" ref="BW1974" si="18934">(BL1974*BR1971+BM1974*BQ1971+BN1974*BR1974+BO1974*BQ1974)</f>
        <v>622.63985491840037</v>
      </c>
      <c r="BX1974" s="2">
        <f t="shared" ref="BX1974" si="18935">BL1974*BS1971+BN1974*BS1974-BM1974*BT1971-BO1974*BT1974</f>
        <v>82.872154021382912</v>
      </c>
      <c r="BY1974" s="8">
        <f t="shared" ref="BY1974" si="18936">(BL1974*BT1971+BM1974*BS1971+BN1974*BT1974+BO1974*BS1974)</f>
        <v>0</v>
      </c>
      <c r="CA1974" s="56">
        <f t="shared" ref="CA1974" si="18937">(180/PI())*ATAN(-1*(BW1971+BW1974)/(BV1971+BV1974))</f>
        <v>-74.837118870553198</v>
      </c>
      <c r="CC1974" s="117">
        <f t="shared" ref="CC1974" si="18938">20*LOG(((1-(10^(CA1971/20)^2)*(1-((1-CC1971)/(1+CC1971))^2))^0.5))</f>
        <v>-1.7939812274086865E-5</v>
      </c>
      <c r="CD1974" s="13"/>
      <c r="CE1974" s="33"/>
      <c r="CF1974" s="33"/>
      <c r="CG1974" s="33"/>
      <c r="CH1974" s="33"/>
    </row>
    <row r="1975" spans="2:86" ht="18.600000000000001" customHeight="1"/>
    <row r="1976" spans="2:86" ht="18.600000000000001" customHeight="1" thickBot="1">
      <c r="E1976" s="6" t="s">
        <v>3</v>
      </c>
      <c r="J1976" s="6" t="s">
        <v>5</v>
      </c>
      <c r="O1976" s="6" t="s">
        <v>10</v>
      </c>
      <c r="T1976" s="6" t="s">
        <v>6</v>
      </c>
      <c r="Y1976" s="6" t="s">
        <v>11</v>
      </c>
      <c r="AD1976" s="6" t="s">
        <v>12</v>
      </c>
      <c r="AI1976" s="6" t="s">
        <v>13</v>
      </c>
      <c r="AN1976" s="6" t="s">
        <v>14</v>
      </c>
      <c r="AS1976" s="6" t="s">
        <v>15</v>
      </c>
      <c r="AX1976" s="6" t="s">
        <v>19</v>
      </c>
      <c r="BC1976" s="6" t="s">
        <v>17</v>
      </c>
      <c r="BH1976" s="6" t="s">
        <v>20</v>
      </c>
      <c r="BM1976" s="6" t="s">
        <v>18</v>
      </c>
      <c r="BQ1976" s="26" t="s">
        <v>16</v>
      </c>
      <c r="BR1976" s="26"/>
      <c r="BS1976" s="21"/>
      <c r="BT1976" s="21"/>
      <c r="BU1976" s="21"/>
      <c r="BV1976" s="21"/>
      <c r="BW1976" s="26" t="s">
        <v>21</v>
      </c>
      <c r="BX1976" s="21"/>
      <c r="BY1976" s="21"/>
    </row>
    <row r="1977" spans="2:86" ht="18.600000000000001" customHeight="1" thickBot="1">
      <c r="B1977" s="11"/>
      <c r="D1977" s="266" t="s">
        <v>113</v>
      </c>
      <c r="E1977" s="267"/>
      <c r="F1977" s="268" t="s">
        <v>114</v>
      </c>
      <c r="G1977" s="269"/>
      <c r="H1977" s="237"/>
      <c r="I1977" s="262" t="s">
        <v>0</v>
      </c>
      <c r="J1977" s="263"/>
      <c r="K1977" s="264" t="s">
        <v>1</v>
      </c>
      <c r="L1977" s="265"/>
      <c r="M1977" s="21"/>
      <c r="N1977" s="262" t="s">
        <v>115</v>
      </c>
      <c r="O1977" s="263"/>
      <c r="P1977" s="264" t="s">
        <v>116</v>
      </c>
      <c r="Q1977" s="265"/>
      <c r="R1977" s="21"/>
      <c r="S1977" s="266" t="s">
        <v>117</v>
      </c>
      <c r="T1977" s="267"/>
      <c r="U1977" s="268" t="s">
        <v>118</v>
      </c>
      <c r="V1977" s="269"/>
      <c r="W1977" s="20"/>
      <c r="X1977" s="262" t="s">
        <v>119</v>
      </c>
      <c r="Y1977" s="263"/>
      <c r="Z1977" s="264" t="s">
        <v>120</v>
      </c>
      <c r="AA1977" s="265"/>
      <c r="AB1977" s="20"/>
      <c r="AC1977" s="262" t="s">
        <v>121</v>
      </c>
      <c r="AD1977" s="263"/>
      <c r="AE1977" s="264" t="s">
        <v>7</v>
      </c>
      <c r="AF1977" s="265"/>
      <c r="AG1977" s="20"/>
      <c r="AH1977" s="262" t="s">
        <v>122</v>
      </c>
      <c r="AI1977" s="263"/>
      <c r="AJ1977" s="264" t="s">
        <v>123</v>
      </c>
      <c r="AK1977" s="265"/>
      <c r="AL1977" s="20"/>
      <c r="AM1977" s="266" t="s">
        <v>124</v>
      </c>
      <c r="AN1977" s="267"/>
      <c r="AO1977" s="268" t="s">
        <v>125</v>
      </c>
      <c r="AP1977" s="269"/>
      <c r="AQ1977" s="21"/>
      <c r="AR1977" s="262" t="s">
        <v>126</v>
      </c>
      <c r="AS1977" s="263"/>
      <c r="AT1977" s="264" t="s">
        <v>2</v>
      </c>
      <c r="AU1977" s="265"/>
      <c r="AV1977" s="41"/>
      <c r="AW1977" s="262" t="s">
        <v>127</v>
      </c>
      <c r="AX1977" s="263"/>
      <c r="AY1977" s="264" t="s">
        <v>128</v>
      </c>
      <c r="AZ1977" s="265"/>
      <c r="BA1977" s="20"/>
      <c r="BB1977" s="262" t="s">
        <v>129</v>
      </c>
      <c r="BC1977" s="263"/>
      <c r="BD1977" s="264" t="s">
        <v>130</v>
      </c>
      <c r="BE1977" s="265"/>
      <c r="BF1977" s="41"/>
      <c r="BG1977" s="266" t="s">
        <v>131</v>
      </c>
      <c r="BH1977" s="267"/>
      <c r="BI1977" s="268" t="s">
        <v>132</v>
      </c>
      <c r="BJ1977" s="269"/>
      <c r="BK1977" s="41"/>
      <c r="BL1977" s="262" t="s">
        <v>133</v>
      </c>
      <c r="BM1977" s="263"/>
      <c r="BN1977" s="264" t="s">
        <v>134</v>
      </c>
      <c r="BO1977" s="265"/>
      <c r="BP1977" s="41"/>
      <c r="BQ1977" s="262" t="s">
        <v>135</v>
      </c>
      <c r="BR1977" s="263"/>
      <c r="BS1977" s="264" t="s">
        <v>136</v>
      </c>
      <c r="BT1977" s="265"/>
      <c r="BU1977" s="20"/>
      <c r="BV1977" s="262" t="s">
        <v>137</v>
      </c>
      <c r="BW1977" s="263"/>
      <c r="BX1977" s="264" t="s">
        <v>138</v>
      </c>
      <c r="BY1977" s="265"/>
      <c r="CA1977" s="27" t="s">
        <v>8</v>
      </c>
      <c r="CC1977" s="113" t="s">
        <v>74</v>
      </c>
      <c r="CD1977" s="13"/>
      <c r="CE1977" s="33"/>
      <c r="CF1977" s="33"/>
      <c r="CG1977" s="33"/>
      <c r="CH1977" s="33"/>
    </row>
    <row r="1978" spans="2:86" ht="18.600000000000001" customHeight="1" thickTop="1" thickBot="1">
      <c r="B1978" s="37">
        <v>5.66</v>
      </c>
      <c r="D1978" s="1">
        <v>1</v>
      </c>
      <c r="E1978" s="7">
        <v>0</v>
      </c>
      <c r="F1978" s="2">
        <v>0</v>
      </c>
      <c r="G1978" s="8">
        <v>0</v>
      </c>
      <c r="I1978" s="1">
        <v>1</v>
      </c>
      <c r="J1978" s="9">
        <v>0</v>
      </c>
      <c r="K1978" s="2">
        <v>0</v>
      </c>
      <c r="L1978" s="8">
        <f t="shared" ref="L1978:L2041" si="18939">IF(0=(1-$J$9*$K$9*$B1978^2),10^18,$B1978*$K$9/(1-$J$9*$K$9*$B1978^2))</f>
        <v>-1.0530873965343883</v>
      </c>
      <c r="N1978" s="1">
        <f t="shared" ref="N1978" si="18940">D1978*I1978+F1978*I1981-E1978*J1978-G1978*J1981</f>
        <v>1</v>
      </c>
      <c r="O1978" s="9">
        <f t="shared" ref="O1978" si="18941">(D1978*J1978+E1978*I1978+F1978*J1981+G1978*I1981)</f>
        <v>0</v>
      </c>
      <c r="P1978" s="2">
        <f t="shared" ref="P1978" si="18942">D1978*K1978+F1978*K1981-E1978*L1978-G1978*L1981</f>
        <v>0</v>
      </c>
      <c r="Q1978" s="8">
        <f t="shared" ref="Q1978" si="18943">(D1978*L1978+E1978*K1978+F1978*L1981+G1978*K1981)</f>
        <v>-1.0530873965343883</v>
      </c>
      <c r="S1978" s="1">
        <v>1</v>
      </c>
      <c r="T1978" s="7">
        <v>0</v>
      </c>
      <c r="U1978" s="2">
        <v>0</v>
      </c>
      <c r="V1978" s="8">
        <v>0</v>
      </c>
      <c r="X1978" s="1">
        <f t="shared" ref="X1978" si="18944">N1978*S1978+P1978*S1981-O1978*T1978-Q1978*T1981</f>
        <v>10.008065360284505</v>
      </c>
      <c r="Y1978" s="9">
        <f t="shared" ref="Y1978" si="18945">(N1978*T1978+O1978*S1978+P1978*T1981+Q1978*S1981)</f>
        <v>0</v>
      </c>
      <c r="Z1978" s="2">
        <f t="shared" ref="Z1978" si="18946">N1978*U1978+P1978*U1981-O1978*V1978-Q1978*V1981</f>
        <v>0</v>
      </c>
      <c r="AA1978" s="8">
        <f t="shared" ref="AA1978" si="18947">(N1978*V1978+O1978*U1978+P1978*V1981+Q1978*U1981)</f>
        <v>-1.0530873965343883</v>
      </c>
      <c r="AB1978" s="20"/>
      <c r="AC1978" s="1">
        <v>1</v>
      </c>
      <c r="AD1978" s="9">
        <v>0</v>
      </c>
      <c r="AE1978" s="2">
        <v>0</v>
      </c>
      <c r="AF1978" s="8">
        <f t="shared" ref="AF1978:AF2041" si="18948">IF(0=(1-$AE$9*$AD$9*$B1978^2),10^18,$B1978*$AE$9/(1-$AE$9*$AD$9*$B1978^2))</f>
        <v>-0.1825407445198142</v>
      </c>
      <c r="AH1978" s="1">
        <f t="shared" ref="AH1978" si="18949">X1978*AC1978+Z1978*AC1981-Y1978*AD1978-AA1978*AD1981</f>
        <v>10.008065360284505</v>
      </c>
      <c r="AI1978" s="9">
        <f t="shared" ref="AI1978" si="18950">(X1978*AD1978+Y1978*AC1978+Z1978*AD1981+AA1978*AC1981)</f>
        <v>0</v>
      </c>
      <c r="AJ1978" s="2">
        <f t="shared" ref="AJ1978" si="18951">X1978*AE1978+Z1978*AE1981-Y1978*AF1978-AA1978*AF1981</f>
        <v>0</v>
      </c>
      <c r="AK1978" s="8">
        <f t="shared" ref="AK1978" si="18952">(X1978*AF1978+Y1978*AE1978+Z1978*AF1981+AA1978*AE1981)</f>
        <v>-2.8799670986036841</v>
      </c>
      <c r="AM1978" s="1">
        <v>1</v>
      </c>
      <c r="AN1978" s="7">
        <v>0</v>
      </c>
      <c r="AO1978" s="2">
        <v>0</v>
      </c>
      <c r="AP1978" s="8">
        <v>0</v>
      </c>
      <c r="AR1978" s="1">
        <f t="shared" ref="AR1978" si="18953">AH1978*AM1978+AJ1978*AM1981-AI1978*AN1978-AK1978*AN1981</f>
        <v>30.836989645936665</v>
      </c>
      <c r="AS1978" s="9">
        <f t="shared" ref="AS1978" si="18954">(AH1978*AN1978+AI1978*AM1978+AJ1978*AN1981+AK1978*AM1981)</f>
        <v>0</v>
      </c>
      <c r="AT1978" s="2">
        <f t="shared" ref="AT1978" si="18955">AH1978*AO1978+AJ1978*AO1981-AI1978*AP1978-AK1978*AP1981</f>
        <v>0</v>
      </c>
      <c r="AU1978" s="8">
        <f t="shared" ref="AU1978" si="18956">(AH1978*AP1978+AI1978*AO1978+AJ1978*AP1981+AK1978*AO1981)</f>
        <v>-2.8799670986036841</v>
      </c>
      <c r="AV1978" s="20"/>
      <c r="AW1978" s="1">
        <v>1</v>
      </c>
      <c r="AX1978" s="9">
        <v>0</v>
      </c>
      <c r="AY1978" s="2">
        <v>0</v>
      </c>
      <c r="AZ1978" s="8">
        <f t="shared" ref="AZ1978:AZ2041" si="18957">IF(0=(1-$AX$9*$AY$9*$B1978^2),10^18,$B1978*$AY$9/(1-$AX$9*$AY$9*$B1978^2))</f>
        <v>-0.26245987231640849</v>
      </c>
      <c r="BB1978" s="1">
        <f t="shared" ref="BB1978" si="18958">AR1978*AW1978+AT1978*AW1981-AS1978*AX1978-AU1978*AX1981</f>
        <v>30.836989645936665</v>
      </c>
      <c r="BC1978" s="9">
        <f t="shared" ref="BC1978" si="18959">(AR1978*AX1978+AS1978*AW1978+AT1978*AX1981+AU1978*AW1981)</f>
        <v>0</v>
      </c>
      <c r="BD1978" s="2">
        <f t="shared" ref="BD1978" si="18960">AR1978*AY1978+AT1978*AY1981-AS1978*AZ1978-AU1978*AZ1981</f>
        <v>0</v>
      </c>
      <c r="BE1978" s="8">
        <f t="shared" ref="BE1978" si="18961">(AR1978*AZ1978+AS1978*AY1978+AT1978*AZ1981+AU1978*AY1981)</f>
        <v>-10.973439463698632</v>
      </c>
      <c r="BG1978" s="1">
        <v>1</v>
      </c>
      <c r="BH1978" s="7">
        <v>0</v>
      </c>
      <c r="BI1978" s="2">
        <v>0</v>
      </c>
      <c r="BJ1978" s="8">
        <v>0</v>
      </c>
      <c r="BK1978" s="20"/>
      <c r="BL1978" s="1">
        <f t="shared" ref="BL1978" si="18962">BB1978*BG1978+BD1978*BG1981-BC1978*BH1978-BE1978*BH1981</f>
        <v>82.760671562687307</v>
      </c>
      <c r="BM1978" s="9">
        <f t="shared" ref="BM1978" si="18963">(BB1978*BH1978+BC1978*BG1978+BD1978*BH1981+BE1978*BG1981)</f>
        <v>0</v>
      </c>
      <c r="BN1978" s="2">
        <f t="shared" ref="BN1978" si="18964">BB1978*BI1978+BD1978*BI1981-BC1978*BJ1978-BE1978*BJ1981</f>
        <v>0</v>
      </c>
      <c r="BO1978" s="8">
        <f t="shared" ref="BO1978" si="18965">(BB1978*BJ1978+BC1978*BI1978+BD1978*BJ1981+BE1978*BI1981)</f>
        <v>-10.973439463698632</v>
      </c>
      <c r="BP1978" s="20"/>
      <c r="BQ1978" s="16">
        <v>1</v>
      </c>
      <c r="BR1978" s="23">
        <v>0</v>
      </c>
      <c r="BS1978" s="14">
        <v>0</v>
      </c>
      <c r="BT1978" s="22">
        <v>0</v>
      </c>
      <c r="BV1978" s="1">
        <f t="shared" ref="BV1978" si="18966">BL1978*BQ1978+BN1978*BQ1981-BM1978*BR1978-BO1978*BR1981</f>
        <v>82.760671562687307</v>
      </c>
      <c r="BW1978" s="9">
        <f t="shared" ref="BW1978" si="18967">(BL1978*BR1978+BM1978*BQ1978+BN1978*BR1981+BO1978*BQ1981)</f>
        <v>-10.973439463698632</v>
      </c>
      <c r="BX1978" s="2">
        <f t="shared" ref="BX1978" si="18968">BL1978*BS1978+BN1978*BS1981-BM1978*BT1978-BO1978*BT1981</f>
        <v>0</v>
      </c>
      <c r="BY1978" s="8">
        <f t="shared" ref="BY1978" si="18969">(BL1978*BT1978+BM1978*BS1978+BN1978*BT1981+BO1978*BS1981)</f>
        <v>-10.973439463698632</v>
      </c>
      <c r="CA1978" s="28">
        <f t="shared" ref="CA1978" si="18970">20*LOG(((1+$BR$9)/$BR$9)/((BV1978+BV1981)^2+(BW1978+BW1981)^2)^0.5)</f>
        <v>-50.035539160335034</v>
      </c>
      <c r="CC1978" s="114">
        <f t="shared" ref="CC1978" si="18971">((BV1978^2+BW1978^2)^0.5)/((BV1981^2+BW1981^2)^0.5)</f>
        <v>0.13261364565337427</v>
      </c>
      <c r="CD1978" s="13"/>
      <c r="CE1978" s="33"/>
      <c r="CF1978" s="33"/>
      <c r="CG1978" s="33"/>
      <c r="CH1978" s="33"/>
    </row>
    <row r="1979" spans="2:86" ht="18.600000000000001" customHeight="1" thickBot="1">
      <c r="D1979" s="3"/>
      <c r="G1979" s="4"/>
      <c r="I1979" s="3"/>
      <c r="L1979" s="4"/>
      <c r="N1979" s="3"/>
      <c r="Q1979" s="4"/>
      <c r="S1979" s="3"/>
      <c r="V1979" s="4"/>
      <c r="X1979" s="3"/>
      <c r="AA1979" s="4"/>
      <c r="AC1979" s="3"/>
      <c r="AF1979" s="4"/>
      <c r="AH1979" s="3"/>
      <c r="AK1979" s="4"/>
      <c r="AM1979" s="3"/>
      <c r="AP1979" s="4"/>
      <c r="AR1979" s="3"/>
      <c r="AU1979" s="4"/>
      <c r="AW1979" s="3"/>
      <c r="AZ1979" s="4"/>
      <c r="BB1979" s="3"/>
      <c r="BE1979" s="4"/>
      <c r="BG1979" s="3"/>
      <c r="BJ1979" s="4"/>
      <c r="BL1979" s="3"/>
      <c r="BO1979" s="4"/>
      <c r="BQ1979" s="16"/>
      <c r="BR1979" s="14"/>
      <c r="BS1979" s="14"/>
      <c r="BT1979" s="17"/>
      <c r="BV1979" s="3"/>
      <c r="BY1979" s="4"/>
      <c r="CC1979" s="115"/>
      <c r="CD1979" s="13"/>
      <c r="CE1979" s="33"/>
      <c r="CF1979" s="33"/>
      <c r="CG1979" s="33"/>
      <c r="CH1979" s="33"/>
    </row>
    <row r="1980" spans="2:86" ht="18.600000000000001" customHeight="1" thickBot="1">
      <c r="D1980" s="271" t="s">
        <v>141</v>
      </c>
      <c r="E1980" s="272"/>
      <c r="F1980" s="273" t="s">
        <v>142</v>
      </c>
      <c r="G1980" s="274"/>
      <c r="H1980" s="237"/>
      <c r="I1980" s="271" t="s">
        <v>143</v>
      </c>
      <c r="J1980" s="272"/>
      <c r="K1980" s="273" t="s">
        <v>144</v>
      </c>
      <c r="L1980" s="274"/>
      <c r="N1980" s="262" t="s">
        <v>145</v>
      </c>
      <c r="O1980" s="263"/>
      <c r="P1980" s="264" t="s">
        <v>146</v>
      </c>
      <c r="Q1980" s="265"/>
      <c r="S1980" s="271" t="s">
        <v>147</v>
      </c>
      <c r="T1980" s="272"/>
      <c r="U1980" s="273" t="s">
        <v>148</v>
      </c>
      <c r="V1980" s="274"/>
      <c r="W1980" s="20"/>
      <c r="X1980" s="262" t="s">
        <v>149</v>
      </c>
      <c r="Y1980" s="263"/>
      <c r="Z1980" s="264" t="s">
        <v>150</v>
      </c>
      <c r="AA1980" s="265"/>
      <c r="AB1980" s="20"/>
      <c r="AC1980" s="271" t="s">
        <v>151</v>
      </c>
      <c r="AD1980" s="272"/>
      <c r="AE1980" s="273" t="s">
        <v>152</v>
      </c>
      <c r="AF1980" s="274"/>
      <c r="AG1980" s="20"/>
      <c r="AH1980" s="262" t="s">
        <v>153</v>
      </c>
      <c r="AI1980" s="263"/>
      <c r="AJ1980" s="264" t="s">
        <v>154</v>
      </c>
      <c r="AK1980" s="265"/>
      <c r="AL1980" s="20"/>
      <c r="AM1980" s="271" t="s">
        <v>155</v>
      </c>
      <c r="AN1980" s="272"/>
      <c r="AO1980" s="273" t="s">
        <v>156</v>
      </c>
      <c r="AP1980" s="274"/>
      <c r="AR1980" s="262" t="s">
        <v>157</v>
      </c>
      <c r="AS1980" s="263"/>
      <c r="AT1980" s="264" t="s">
        <v>158</v>
      </c>
      <c r="AU1980" s="265"/>
      <c r="AV1980" s="41"/>
      <c r="AW1980" s="271" t="s">
        <v>159</v>
      </c>
      <c r="AX1980" s="272"/>
      <c r="AY1980" s="273" t="s">
        <v>160</v>
      </c>
      <c r="AZ1980" s="274"/>
      <c r="BA1980" s="20"/>
      <c r="BB1980" s="262" t="s">
        <v>161</v>
      </c>
      <c r="BC1980" s="263"/>
      <c r="BD1980" s="264" t="s">
        <v>162</v>
      </c>
      <c r="BE1980" s="265"/>
      <c r="BF1980" s="41"/>
      <c r="BG1980" s="271" t="s">
        <v>163</v>
      </c>
      <c r="BH1980" s="272"/>
      <c r="BI1980" s="273" t="s">
        <v>164</v>
      </c>
      <c r="BJ1980" s="274"/>
      <c r="BK1980" s="41"/>
      <c r="BL1980" s="262" t="s">
        <v>165</v>
      </c>
      <c r="BM1980" s="263"/>
      <c r="BN1980" s="264" t="s">
        <v>166</v>
      </c>
      <c r="BO1980" s="265"/>
      <c r="BP1980" s="41"/>
      <c r="BQ1980" s="271" t="s">
        <v>167</v>
      </c>
      <c r="BR1980" s="272"/>
      <c r="BS1980" s="273" t="s">
        <v>168</v>
      </c>
      <c r="BT1980" s="274"/>
      <c r="BU1980" s="20"/>
      <c r="BV1980" s="262" t="s">
        <v>169</v>
      </c>
      <c r="BW1980" s="263"/>
      <c r="BX1980" s="264" t="s">
        <v>170</v>
      </c>
      <c r="BY1980" s="265"/>
      <c r="CA1980" s="55" t="s">
        <v>35</v>
      </c>
      <c r="CC1980" s="116" t="s">
        <v>75</v>
      </c>
      <c r="CD1980" s="13"/>
      <c r="CE1980" s="33"/>
      <c r="CF1980" s="33"/>
      <c r="CG1980" s="33"/>
      <c r="CH1980" s="33"/>
    </row>
    <row r="1981" spans="2:86" ht="18.600000000000001" customHeight="1" thickTop="1" thickBot="1">
      <c r="D1981" s="1">
        <v>0</v>
      </c>
      <c r="E1981" s="9">
        <f t="shared" ref="E1981" si="18972">$E$9*$B1978</f>
        <v>6.6606880000000004</v>
      </c>
      <c r="F1981" s="2">
        <v>1</v>
      </c>
      <c r="G1981" s="8">
        <v>0</v>
      </c>
      <c r="I1981" s="1">
        <v>0</v>
      </c>
      <c r="J1981" s="9">
        <v>0</v>
      </c>
      <c r="K1981" s="2">
        <v>1</v>
      </c>
      <c r="L1981" s="8">
        <v>0</v>
      </c>
      <c r="N1981" s="1">
        <f t="shared" ref="N1981" si="18973">D1981*I1978+F1981*I1981-E1981*J1978-G1981*J1981</f>
        <v>0</v>
      </c>
      <c r="O1981" s="9">
        <f t="shared" ref="O1981" si="18974">(D1981*J1978+E1981*I1978+F1981*J1981+G1981*I1981)</f>
        <v>6.6606880000000004</v>
      </c>
      <c r="P1981" s="2">
        <f t="shared" ref="P1981" si="18975">D1981*K1978+F1981*K1981-E1981*L1978-G1981*L1981</f>
        <v>8.0142865850478415</v>
      </c>
      <c r="Q1981" s="8">
        <f t="shared" ref="Q1981" si="18976">(D1981*L1978+E1981*K1978+F1981*L1981+G1981*K1981)</f>
        <v>0</v>
      </c>
      <c r="S1981" s="1">
        <v>0</v>
      </c>
      <c r="T1981" s="9">
        <f t="shared" ref="T1981" si="18977">$T$9*$B1978</f>
        <v>8.5539580000000015</v>
      </c>
      <c r="U1981" s="2">
        <v>1</v>
      </c>
      <c r="V1981" s="8">
        <v>0</v>
      </c>
      <c r="X1981" s="1">
        <f t="shared" ref="X1981" si="18978">N1981*S1978+P1981*S1981-O1981*T1978-Q1981*T1981</f>
        <v>0</v>
      </c>
      <c r="Y1981" s="9">
        <f t="shared" ref="Y1981" si="18979">(N1981*T1978+O1981*S1978+P1981*T1981+Q1981*S1981)</f>
        <v>75.214558848462673</v>
      </c>
      <c r="Z1981" s="2">
        <f t="shared" ref="Z1981" si="18980">N1981*U1978+P1981*U1981-O1981*V1978-Q1981*V1981</f>
        <v>8.0142865850478415</v>
      </c>
      <c r="AA1981" s="8">
        <f t="shared" ref="AA1981" si="18981">(N1981*V1978+O1981*U1978+P1981*V1981+Q1981*U1981)</f>
        <v>0</v>
      </c>
      <c r="AB1981" s="20"/>
      <c r="AC1981" s="1">
        <v>0</v>
      </c>
      <c r="AD1981" s="9">
        <v>0</v>
      </c>
      <c r="AE1981" s="2">
        <v>1</v>
      </c>
      <c r="AF1981" s="8">
        <v>0</v>
      </c>
      <c r="AH1981" s="1">
        <f t="shared" ref="AH1981" si="18982">X1981*AC1978+Z1981*AC1981-Y1981*AD1978-AA1981*AD1981</f>
        <v>0</v>
      </c>
      <c r="AI1981" s="9">
        <f t="shared" ref="AI1981" si="18983">(X1981*AD1978+Y1981*AC1978+Z1981*AD1981+AA1981*AC1981)</f>
        <v>75.214558848462673</v>
      </c>
      <c r="AJ1981" s="2">
        <f t="shared" ref="AJ1981" si="18984">X1981*AE1978+Z1981*AE1981-Y1981*AF1978-AA1981*AF1981</f>
        <v>21.744008155975596</v>
      </c>
      <c r="AK1981" s="8">
        <f t="shared" ref="AK1981" si="18985">(X1981*AF1978+Y1981*AE1978+Z1981*AF1981+AA1981*AE1981)</f>
        <v>0</v>
      </c>
      <c r="AM1981" s="1">
        <v>0</v>
      </c>
      <c r="AN1981" s="9">
        <f t="shared" ref="AN1981" si="18986">$AN$9*$B1978</f>
        <v>7.2323480000000009</v>
      </c>
      <c r="AO1981" s="2">
        <v>1</v>
      </c>
      <c r="AP1981" s="8">
        <v>0</v>
      </c>
      <c r="AR1981" s="1">
        <f t="shared" ref="AR1981" si="18987">AH1981*AM1978+AJ1981*AM1981-AI1981*AN1978-AK1981*AN1981</f>
        <v>0</v>
      </c>
      <c r="AS1981" s="9">
        <f t="shared" ref="AS1981" si="18988">(AH1981*AN1978+AI1981*AM1978+AJ1981*AN1981+AK1981*AM1981)</f>
        <v>232.47479274731649</v>
      </c>
      <c r="AT1981" s="2">
        <f t="shared" ref="AT1981" si="18989">AH1981*AO1978+AJ1981*AO1981-AI1981*AP1978-AK1981*AP1981</f>
        <v>21.744008155975596</v>
      </c>
      <c r="AU1981" s="8">
        <f t="shared" ref="AU1981" si="18990">(AH1981*AP1978+AI1981*AO1978+AJ1981*AP1981+AK1981*AO1981)</f>
        <v>0</v>
      </c>
      <c r="AV1981" s="20"/>
      <c r="AW1981" s="1">
        <v>0</v>
      </c>
      <c r="AX1981" s="9">
        <v>0</v>
      </c>
      <c r="AY1981" s="2">
        <v>1</v>
      </c>
      <c r="AZ1981" s="8">
        <v>0</v>
      </c>
      <c r="BB1981" s="1">
        <f t="shared" ref="BB1981" si="18991">AR1981*AW1978+AT1981*AW1981-AS1981*AX1978-AU1981*AX1981</f>
        <v>0</v>
      </c>
      <c r="BC1981" s="9">
        <f t="shared" ref="BC1981" si="18992">(AR1981*AX1978+AS1981*AW1978+AT1981*AX1981+AU1981*AW1981)</f>
        <v>232.47479274731649</v>
      </c>
      <c r="BD1981" s="2">
        <f t="shared" ref="BD1981" si="18993">AR1981*AY1978+AT1981*AY1981-AS1981*AZ1978-AU1981*AZ1981</f>
        <v>82.759312577219802</v>
      </c>
      <c r="BE1981" s="8">
        <f t="shared" ref="BE1981" si="18994">(AR1981*AZ1978+AS1981*AY1978+AT1981*AZ1981+AU1981*AY1981)</f>
        <v>0</v>
      </c>
      <c r="BG1981" s="1">
        <v>0</v>
      </c>
      <c r="BH1981" s="9">
        <f t="shared" ref="BH1981" si="18995">$BH$9*$B1978</f>
        <v>4.7317599999999995</v>
      </c>
      <c r="BI1981" s="2">
        <v>1</v>
      </c>
      <c r="BJ1981" s="8">
        <v>0</v>
      </c>
      <c r="BK1981" s="20"/>
      <c r="BL1981" s="1">
        <f t="shared" ref="BL1981" si="18996">BB1981*BG1978+BD1981*BG1981-BC1981*BH1978-BE1981*BH1981</f>
        <v>0</v>
      </c>
      <c r="BM1981" s="9">
        <f t="shared" ref="BM1981" si="18997">(BB1981*BH1978+BC1981*BG1978+BD1981*BH1981+BE1981*BG1981)</f>
        <v>624.07199762770199</v>
      </c>
      <c r="BN1981" s="2">
        <f t="shared" ref="BN1981" si="18998">BB1981*BI1978+BD1981*BI1981-BC1981*BJ1978-BE1981*BJ1981</f>
        <v>82.759312577219802</v>
      </c>
      <c r="BO1981" s="8">
        <f t="shared" ref="BO1981" si="18999">(BB1981*BJ1978+BC1981*BI1978+BD1981*BJ1981+BE1981*BI1981)</f>
        <v>0</v>
      </c>
      <c r="BP1981" s="20"/>
      <c r="BQ1981" s="18">
        <f t="shared" ref="BQ1981:BQ2044" si="19000">1/$BR$9</f>
        <v>1</v>
      </c>
      <c r="BR1981" s="25">
        <v>0</v>
      </c>
      <c r="BS1981" s="19">
        <v>1</v>
      </c>
      <c r="BT1981" s="24">
        <v>0</v>
      </c>
      <c r="BV1981" s="1">
        <f t="shared" ref="BV1981" si="19001">BL1981*BQ1978+BN1981*BQ1981-BM1981*BR1978-BO1981*BR1981</f>
        <v>82.759312577219802</v>
      </c>
      <c r="BW1981" s="9">
        <f t="shared" ref="BW1981" si="19002">(BL1981*BR1978+BM1981*BQ1978+BN1981*BR1981+BO1981*BQ1981)</f>
        <v>624.07199762770199</v>
      </c>
      <c r="BX1981" s="2">
        <f t="shared" ref="BX1981" si="19003">BL1981*BS1978+BN1981*BS1981-BM1981*BT1978-BO1981*BT1981</f>
        <v>82.759312577219802</v>
      </c>
      <c r="BY1981" s="8">
        <f t="shared" ref="BY1981" si="19004">(BL1981*BT1978+BM1981*BS1978+BN1981*BT1981+BO1981*BS1981)</f>
        <v>0</v>
      </c>
      <c r="CA1981" s="56">
        <f t="shared" ref="CA1981" si="19005">(180/PI())*ATAN(-1*(BW1978+BW1981)/(BV1978+BV1981))</f>
        <v>-74.891873111109788</v>
      </c>
      <c r="CC1981" s="117">
        <f t="shared" ref="CC1981" si="19006">20*LOG(((1-(10^(CA1978/20)^2)*(1-((1-CC1978)/(1+CC1978))^2))^0.5))</f>
        <v>-1.7812132298696143E-5</v>
      </c>
      <c r="CD1981" s="13"/>
      <c r="CE1981" s="33"/>
      <c r="CF1981" s="33"/>
      <c r="CG1981" s="33"/>
      <c r="CH1981" s="33"/>
    </row>
    <row r="1982" spans="2:86" ht="18.600000000000001" customHeight="1"/>
    <row r="1983" spans="2:86" ht="18.600000000000001" customHeight="1" thickBot="1">
      <c r="E1983" s="6" t="s">
        <v>3</v>
      </c>
      <c r="J1983" s="6" t="s">
        <v>5</v>
      </c>
      <c r="O1983" s="6" t="s">
        <v>10</v>
      </c>
      <c r="T1983" s="6" t="s">
        <v>6</v>
      </c>
      <c r="Y1983" s="6" t="s">
        <v>11</v>
      </c>
      <c r="AD1983" s="6" t="s">
        <v>12</v>
      </c>
      <c r="AI1983" s="6" t="s">
        <v>13</v>
      </c>
      <c r="AN1983" s="6" t="s">
        <v>14</v>
      </c>
      <c r="AS1983" s="6" t="s">
        <v>15</v>
      </c>
      <c r="AX1983" s="6" t="s">
        <v>19</v>
      </c>
      <c r="BC1983" s="6" t="s">
        <v>17</v>
      </c>
      <c r="BH1983" s="6" t="s">
        <v>20</v>
      </c>
      <c r="BM1983" s="6" t="s">
        <v>18</v>
      </c>
      <c r="BQ1983" s="26" t="s">
        <v>16</v>
      </c>
      <c r="BR1983" s="26"/>
      <c r="BS1983" s="21"/>
      <c r="BT1983" s="21"/>
      <c r="BU1983" s="21"/>
      <c r="BV1983" s="21"/>
      <c r="BW1983" s="26" t="s">
        <v>21</v>
      </c>
      <c r="BX1983" s="21"/>
      <c r="BY1983" s="21"/>
    </row>
    <row r="1984" spans="2:86" ht="18.600000000000001" customHeight="1" thickBot="1">
      <c r="B1984" s="11"/>
      <c r="D1984" s="266" t="s">
        <v>113</v>
      </c>
      <c r="E1984" s="267"/>
      <c r="F1984" s="268" t="s">
        <v>114</v>
      </c>
      <c r="G1984" s="269"/>
      <c r="H1984" s="237"/>
      <c r="I1984" s="262" t="s">
        <v>0</v>
      </c>
      <c r="J1984" s="263"/>
      <c r="K1984" s="264" t="s">
        <v>1</v>
      </c>
      <c r="L1984" s="265"/>
      <c r="M1984" s="21"/>
      <c r="N1984" s="262" t="s">
        <v>115</v>
      </c>
      <c r="O1984" s="263"/>
      <c r="P1984" s="264" t="s">
        <v>116</v>
      </c>
      <c r="Q1984" s="265"/>
      <c r="R1984" s="21"/>
      <c r="S1984" s="266" t="s">
        <v>117</v>
      </c>
      <c r="T1984" s="267"/>
      <c r="U1984" s="268" t="s">
        <v>118</v>
      </c>
      <c r="V1984" s="269"/>
      <c r="W1984" s="20"/>
      <c r="X1984" s="262" t="s">
        <v>119</v>
      </c>
      <c r="Y1984" s="263"/>
      <c r="Z1984" s="264" t="s">
        <v>120</v>
      </c>
      <c r="AA1984" s="265"/>
      <c r="AB1984" s="20"/>
      <c r="AC1984" s="262" t="s">
        <v>121</v>
      </c>
      <c r="AD1984" s="263"/>
      <c r="AE1984" s="264" t="s">
        <v>7</v>
      </c>
      <c r="AF1984" s="265"/>
      <c r="AG1984" s="20"/>
      <c r="AH1984" s="262" t="s">
        <v>122</v>
      </c>
      <c r="AI1984" s="263"/>
      <c r="AJ1984" s="264" t="s">
        <v>123</v>
      </c>
      <c r="AK1984" s="265"/>
      <c r="AL1984" s="20"/>
      <c r="AM1984" s="266" t="s">
        <v>124</v>
      </c>
      <c r="AN1984" s="267"/>
      <c r="AO1984" s="268" t="s">
        <v>125</v>
      </c>
      <c r="AP1984" s="269"/>
      <c r="AQ1984" s="21"/>
      <c r="AR1984" s="262" t="s">
        <v>126</v>
      </c>
      <c r="AS1984" s="263"/>
      <c r="AT1984" s="264" t="s">
        <v>2</v>
      </c>
      <c r="AU1984" s="265"/>
      <c r="AV1984" s="41"/>
      <c r="AW1984" s="262" t="s">
        <v>127</v>
      </c>
      <c r="AX1984" s="263"/>
      <c r="AY1984" s="264" t="s">
        <v>128</v>
      </c>
      <c r="AZ1984" s="265"/>
      <c r="BA1984" s="20"/>
      <c r="BB1984" s="262" t="s">
        <v>129</v>
      </c>
      <c r="BC1984" s="263"/>
      <c r="BD1984" s="264" t="s">
        <v>130</v>
      </c>
      <c r="BE1984" s="265"/>
      <c r="BF1984" s="41"/>
      <c r="BG1984" s="266" t="s">
        <v>131</v>
      </c>
      <c r="BH1984" s="267"/>
      <c r="BI1984" s="268" t="s">
        <v>132</v>
      </c>
      <c r="BJ1984" s="269"/>
      <c r="BK1984" s="41"/>
      <c r="BL1984" s="262" t="s">
        <v>133</v>
      </c>
      <c r="BM1984" s="263"/>
      <c r="BN1984" s="264" t="s">
        <v>134</v>
      </c>
      <c r="BO1984" s="265"/>
      <c r="BP1984" s="41"/>
      <c r="BQ1984" s="262" t="s">
        <v>135</v>
      </c>
      <c r="BR1984" s="263"/>
      <c r="BS1984" s="264" t="s">
        <v>136</v>
      </c>
      <c r="BT1984" s="265"/>
      <c r="BU1984" s="20"/>
      <c r="BV1984" s="262" t="s">
        <v>137</v>
      </c>
      <c r="BW1984" s="263"/>
      <c r="BX1984" s="264" t="s">
        <v>138</v>
      </c>
      <c r="BY1984" s="265"/>
      <c r="CA1984" s="27" t="s">
        <v>8</v>
      </c>
      <c r="CC1984" s="113" t="s">
        <v>74</v>
      </c>
      <c r="CD1984" s="13"/>
      <c r="CE1984" s="33"/>
      <c r="CF1984" s="33"/>
      <c r="CG1984" s="33"/>
      <c r="CH1984" s="33"/>
    </row>
    <row r="1985" spans="2:86" ht="18.600000000000001" customHeight="1" thickTop="1" thickBot="1">
      <c r="B1985" s="37">
        <v>5.68</v>
      </c>
      <c r="D1985" s="1">
        <v>1</v>
      </c>
      <c r="E1985" s="7">
        <v>0</v>
      </c>
      <c r="F1985" s="2">
        <v>0</v>
      </c>
      <c r="G1985" s="8">
        <v>0</v>
      </c>
      <c r="I1985" s="1">
        <v>1</v>
      </c>
      <c r="J1985" s="9">
        <v>0</v>
      </c>
      <c r="K1985" s="2">
        <v>0</v>
      </c>
      <c r="L1985" s="8">
        <f t="shared" ref="L1985:L2048" si="19007">IF(0=(1-$J$9*$K$9*$B1985^2),10^18,$B1985*$K$9/(1-$J$9*$K$9*$B1985^2))</f>
        <v>-1.0482317363393714</v>
      </c>
      <c r="N1985" s="1">
        <f t="shared" ref="N1985" si="19008">D1985*I1985+F1985*I1988-E1985*J1985-G1985*J1988</f>
        <v>1</v>
      </c>
      <c r="O1985" s="9">
        <f t="shared" ref="O1985" si="19009">(D1985*J1985+E1985*I1985+F1985*J1988+G1985*I1988)</f>
        <v>0</v>
      </c>
      <c r="P1985" s="2">
        <f t="shared" ref="P1985" si="19010">D1985*K1985+F1985*K1988-E1985*L1985-G1985*L1988</f>
        <v>0</v>
      </c>
      <c r="Q1985" s="8">
        <f t="shared" ref="Q1985" si="19011">(D1985*L1985+E1985*K1985+F1985*L1988+G1985*K1988)</f>
        <v>-1.0482317363393714</v>
      </c>
      <c r="S1985" s="1">
        <v>1</v>
      </c>
      <c r="T1985" s="7">
        <v>0</v>
      </c>
      <c r="U1985" s="2">
        <v>0</v>
      </c>
      <c r="V1985" s="8">
        <v>0</v>
      </c>
      <c r="X1985" s="1">
        <f t="shared" ref="X1985" si="19012">N1985*S1985+P1985*S1988-O1985*T1985-Q1985*T1988</f>
        <v>9.9982140993766517</v>
      </c>
      <c r="Y1985" s="9">
        <f t="shared" ref="Y1985" si="19013">(N1985*T1985+O1985*S1985+P1985*T1988+Q1985*S1988)</f>
        <v>0</v>
      </c>
      <c r="Z1985" s="2">
        <f t="shared" ref="Z1985" si="19014">N1985*U1985+P1985*U1988-O1985*V1985-Q1985*V1988</f>
        <v>0</v>
      </c>
      <c r="AA1985" s="8">
        <f t="shared" ref="AA1985" si="19015">(N1985*V1985+O1985*U1985+P1985*V1988+Q1985*U1988)</f>
        <v>-1.0482317363393714</v>
      </c>
      <c r="AB1985" s="20"/>
      <c r="AC1985" s="1">
        <v>1</v>
      </c>
      <c r="AD1985" s="9">
        <v>0</v>
      </c>
      <c r="AE1985" s="2">
        <v>0</v>
      </c>
      <c r="AF1985" s="8">
        <f t="shared" ref="AF1985:AF2048" si="19016">IF(0=(1-$AE$9*$AD$9*$B1985^2),10^18,$B1985*$AE$9/(1-$AE$9*$AD$9*$B1985^2))</f>
        <v>-0.18184105205352327</v>
      </c>
      <c r="AH1985" s="1">
        <f t="shared" ref="AH1985" si="19017">X1985*AC1985+Z1985*AC1988-Y1985*AD1985-AA1985*AD1988</f>
        <v>9.9982140993766517</v>
      </c>
      <c r="AI1985" s="9">
        <f t="shared" ref="AI1985" si="19018">(X1985*AD1985+Y1985*AC1985+Z1985*AD1988+AA1985*AC1988)</f>
        <v>0</v>
      </c>
      <c r="AJ1985" s="2">
        <f t="shared" ref="AJ1985" si="19019">X1985*AE1985+Z1985*AE1988-Y1985*AF1985-AA1985*AF1988</f>
        <v>0</v>
      </c>
      <c r="AK1985" s="8">
        <f t="shared" ref="AK1985" si="19020">(X1985*AF1985+Y1985*AE1985+Z1985*AF1988+AA1985*AE1988)</f>
        <v>-2.8663175068263915</v>
      </c>
      <c r="AM1985" s="1">
        <v>1</v>
      </c>
      <c r="AN1985" s="7">
        <v>0</v>
      </c>
      <c r="AO1985" s="2">
        <v>0</v>
      </c>
      <c r="AP1985" s="8">
        <v>0</v>
      </c>
      <c r="AR1985" s="1">
        <f t="shared" ref="AR1985" si="19021">AH1985*AM1985+AJ1985*AM1988-AI1985*AN1985-AK1985*AN1988</f>
        <v>30.801671397441943</v>
      </c>
      <c r="AS1985" s="9">
        <f t="shared" ref="AS1985" si="19022">(AH1985*AN1985+AI1985*AM1985+AJ1985*AN1988+AK1985*AM1988)</f>
        <v>0</v>
      </c>
      <c r="AT1985" s="2">
        <f t="shared" ref="AT1985" si="19023">AH1985*AO1985+AJ1985*AO1988-AI1985*AP1985-AK1985*AP1988</f>
        <v>0</v>
      </c>
      <c r="AU1985" s="8">
        <f t="shared" ref="AU1985" si="19024">(AH1985*AP1985+AI1985*AO1985+AJ1985*AP1988+AK1985*AO1988)</f>
        <v>-2.8663175068263915</v>
      </c>
      <c r="AV1985" s="20"/>
      <c r="AW1985" s="1">
        <v>1</v>
      </c>
      <c r="AX1985" s="9">
        <v>0</v>
      </c>
      <c r="AY1985" s="2">
        <v>0</v>
      </c>
      <c r="AZ1985" s="8">
        <f t="shared" ref="AZ1985:AZ2048" si="19025">IF(0=(1-$AX$9*$AY$9*$B1985^2),10^18,$B1985*$AY$9/(1-$AX$9*$AY$9*$B1985^2))</f>
        <v>-0.261429417305863</v>
      </c>
      <c r="BB1985" s="1">
        <f t="shared" ref="BB1985" si="19026">AR1985*AW1985+AT1985*AW1988-AS1985*AX1985-AU1985*AX1988</f>
        <v>30.801671397441943</v>
      </c>
      <c r="BC1985" s="9">
        <f t="shared" ref="BC1985" si="19027">(AR1985*AX1985+AS1985*AW1985+AT1985*AX1988+AU1985*AW1988)</f>
        <v>0</v>
      </c>
      <c r="BD1985" s="2">
        <f t="shared" ref="BD1985" si="19028">AR1985*AY1985+AT1985*AY1988-AS1985*AZ1985-AU1985*AZ1988</f>
        <v>0</v>
      </c>
      <c r="BE1985" s="8">
        <f t="shared" ref="BE1985" si="19029">(AR1985*AZ1985+AS1985*AY1985+AT1985*AZ1988+AU1985*AY1988)</f>
        <v>-10.918780512306306</v>
      </c>
      <c r="BG1985" s="1">
        <v>1</v>
      </c>
      <c r="BH1985" s="7">
        <v>0</v>
      </c>
      <c r="BI1985" s="2">
        <v>0</v>
      </c>
      <c r="BJ1985" s="8">
        <v>0</v>
      </c>
      <c r="BK1985" s="20"/>
      <c r="BL1985" s="1">
        <f t="shared" ref="BL1985" si="19030">BB1985*BG1985+BD1985*BG1988-BC1985*BH1985-BE1985*BH1988</f>
        <v>82.649282284518193</v>
      </c>
      <c r="BM1985" s="9">
        <f t="shared" ref="BM1985" si="19031">(BB1985*BH1985+BC1985*BG1985+BD1985*BH1988+BE1985*BG1988)</f>
        <v>0</v>
      </c>
      <c r="BN1985" s="2">
        <f t="shared" ref="BN1985" si="19032">BB1985*BI1985+BD1985*BI1988-BC1985*BJ1985-BE1985*BJ1988</f>
        <v>0</v>
      </c>
      <c r="BO1985" s="8">
        <f t="shared" ref="BO1985" si="19033">(BB1985*BJ1985+BC1985*BI1985+BD1985*BJ1988+BE1985*BI1988)</f>
        <v>-10.918780512306306</v>
      </c>
      <c r="BP1985" s="20"/>
      <c r="BQ1985" s="16">
        <v>1</v>
      </c>
      <c r="BR1985" s="23">
        <v>0</v>
      </c>
      <c r="BS1985" s="14">
        <v>0</v>
      </c>
      <c r="BT1985" s="22">
        <v>0</v>
      </c>
      <c r="BV1985" s="1">
        <f t="shared" ref="BV1985" si="19034">BL1985*BQ1985+BN1985*BQ1988-BM1985*BR1985-BO1985*BR1988</f>
        <v>82.649282284518193</v>
      </c>
      <c r="BW1985" s="9">
        <f t="shared" ref="BW1985" si="19035">(BL1985*BR1985+BM1985*BQ1985+BN1985*BR1988+BO1985*BQ1988)</f>
        <v>-10.918780512306306</v>
      </c>
      <c r="BX1985" s="2">
        <f t="shared" ref="BX1985" si="19036">BL1985*BS1985+BN1985*BS1988-BM1985*BT1985-BO1985*BT1988</f>
        <v>0</v>
      </c>
      <c r="BY1985" s="8">
        <f t="shared" ref="BY1985" si="19037">(BL1985*BT1985+BM1985*BS1985+BN1985*BT1988+BO1985*BS1988)</f>
        <v>-10.918780512306306</v>
      </c>
      <c r="CA1985" s="28">
        <f t="shared" ref="CA1985" si="19038">20*LOG(((1+$BR$9)/$BR$9)/((BV1985+BV1988)^2+(BW1985+BW1988)^2)^0.5)</f>
        <v>-50.054420882963775</v>
      </c>
      <c r="CC1985" s="114">
        <f t="shared" ref="CC1985" si="19039">((BV1985^2+BW1985^2)^0.5)/((BV1988^2+BW1988^2)^0.5)</f>
        <v>0.13213098429862213</v>
      </c>
      <c r="CD1985" s="13"/>
      <c r="CE1985" s="33"/>
      <c r="CF1985" s="33"/>
      <c r="CG1985" s="33"/>
      <c r="CH1985" s="33"/>
    </row>
    <row r="1986" spans="2:86" ht="18.600000000000001" customHeight="1" thickBot="1">
      <c r="D1986" s="3"/>
      <c r="G1986" s="4"/>
      <c r="I1986" s="3"/>
      <c r="L1986" s="4"/>
      <c r="N1986" s="3"/>
      <c r="Q1986" s="4"/>
      <c r="S1986" s="3"/>
      <c r="V1986" s="4"/>
      <c r="X1986" s="3"/>
      <c r="AA1986" s="4"/>
      <c r="AC1986" s="3"/>
      <c r="AF1986" s="4"/>
      <c r="AH1986" s="3"/>
      <c r="AK1986" s="4"/>
      <c r="AM1986" s="3"/>
      <c r="AP1986" s="4"/>
      <c r="AR1986" s="3"/>
      <c r="AU1986" s="4"/>
      <c r="AW1986" s="3"/>
      <c r="AZ1986" s="4"/>
      <c r="BB1986" s="3"/>
      <c r="BE1986" s="4"/>
      <c r="BG1986" s="3"/>
      <c r="BJ1986" s="4"/>
      <c r="BL1986" s="3"/>
      <c r="BO1986" s="4"/>
      <c r="BQ1986" s="16"/>
      <c r="BR1986" s="14"/>
      <c r="BS1986" s="14"/>
      <c r="BT1986" s="17"/>
      <c r="BV1986" s="3"/>
      <c r="BY1986" s="4"/>
      <c r="CC1986" s="115"/>
      <c r="CD1986" s="13"/>
      <c r="CE1986" s="33"/>
      <c r="CF1986" s="33"/>
      <c r="CG1986" s="33"/>
      <c r="CH1986" s="33"/>
    </row>
    <row r="1987" spans="2:86" ht="18.600000000000001" customHeight="1" thickBot="1">
      <c r="D1987" s="271" t="s">
        <v>141</v>
      </c>
      <c r="E1987" s="272"/>
      <c r="F1987" s="273" t="s">
        <v>142</v>
      </c>
      <c r="G1987" s="274"/>
      <c r="H1987" s="237"/>
      <c r="I1987" s="271" t="s">
        <v>143</v>
      </c>
      <c r="J1987" s="272"/>
      <c r="K1987" s="273" t="s">
        <v>144</v>
      </c>
      <c r="L1987" s="274"/>
      <c r="N1987" s="262" t="s">
        <v>145</v>
      </c>
      <c r="O1987" s="263"/>
      <c r="P1987" s="264" t="s">
        <v>146</v>
      </c>
      <c r="Q1987" s="265"/>
      <c r="S1987" s="271" t="s">
        <v>147</v>
      </c>
      <c r="T1987" s="272"/>
      <c r="U1987" s="273" t="s">
        <v>148</v>
      </c>
      <c r="V1987" s="274"/>
      <c r="W1987" s="20"/>
      <c r="X1987" s="262" t="s">
        <v>149</v>
      </c>
      <c r="Y1987" s="263"/>
      <c r="Z1987" s="264" t="s">
        <v>150</v>
      </c>
      <c r="AA1987" s="265"/>
      <c r="AB1987" s="20"/>
      <c r="AC1987" s="271" t="s">
        <v>151</v>
      </c>
      <c r="AD1987" s="272"/>
      <c r="AE1987" s="273" t="s">
        <v>152</v>
      </c>
      <c r="AF1987" s="274"/>
      <c r="AG1987" s="20"/>
      <c r="AH1987" s="262" t="s">
        <v>153</v>
      </c>
      <c r="AI1987" s="263"/>
      <c r="AJ1987" s="264" t="s">
        <v>154</v>
      </c>
      <c r="AK1987" s="265"/>
      <c r="AL1987" s="20"/>
      <c r="AM1987" s="271" t="s">
        <v>155</v>
      </c>
      <c r="AN1987" s="272"/>
      <c r="AO1987" s="273" t="s">
        <v>156</v>
      </c>
      <c r="AP1987" s="274"/>
      <c r="AR1987" s="262" t="s">
        <v>157</v>
      </c>
      <c r="AS1987" s="263"/>
      <c r="AT1987" s="264" t="s">
        <v>158</v>
      </c>
      <c r="AU1987" s="265"/>
      <c r="AV1987" s="41"/>
      <c r="AW1987" s="271" t="s">
        <v>159</v>
      </c>
      <c r="AX1987" s="272"/>
      <c r="AY1987" s="273" t="s">
        <v>160</v>
      </c>
      <c r="AZ1987" s="274"/>
      <c r="BA1987" s="20"/>
      <c r="BB1987" s="262" t="s">
        <v>161</v>
      </c>
      <c r="BC1987" s="263"/>
      <c r="BD1987" s="264" t="s">
        <v>162</v>
      </c>
      <c r="BE1987" s="265"/>
      <c r="BF1987" s="41"/>
      <c r="BG1987" s="271" t="s">
        <v>163</v>
      </c>
      <c r="BH1987" s="272"/>
      <c r="BI1987" s="273" t="s">
        <v>164</v>
      </c>
      <c r="BJ1987" s="274"/>
      <c r="BK1987" s="41"/>
      <c r="BL1987" s="262" t="s">
        <v>165</v>
      </c>
      <c r="BM1987" s="263"/>
      <c r="BN1987" s="264" t="s">
        <v>166</v>
      </c>
      <c r="BO1987" s="265"/>
      <c r="BP1987" s="41"/>
      <c r="BQ1987" s="271" t="s">
        <v>167</v>
      </c>
      <c r="BR1987" s="272"/>
      <c r="BS1987" s="273" t="s">
        <v>168</v>
      </c>
      <c r="BT1987" s="274"/>
      <c r="BU1987" s="20"/>
      <c r="BV1987" s="262" t="s">
        <v>169</v>
      </c>
      <c r="BW1987" s="263"/>
      <c r="BX1987" s="264" t="s">
        <v>170</v>
      </c>
      <c r="BY1987" s="265"/>
      <c r="CA1987" s="55" t="s">
        <v>35</v>
      </c>
      <c r="CC1987" s="116" t="s">
        <v>75</v>
      </c>
      <c r="CD1987" s="13"/>
      <c r="CE1987" s="33"/>
      <c r="CF1987" s="33"/>
      <c r="CG1987" s="33"/>
      <c r="CH1987" s="33"/>
    </row>
    <row r="1988" spans="2:86" ht="18.600000000000001" customHeight="1" thickTop="1" thickBot="1">
      <c r="D1988" s="1">
        <v>0</v>
      </c>
      <c r="E1988" s="9">
        <f t="shared" ref="E1988" si="19040">$E$9*$B1985</f>
        <v>6.6842240000000004</v>
      </c>
      <c r="F1988" s="2">
        <v>1</v>
      </c>
      <c r="G1988" s="8">
        <v>0</v>
      </c>
      <c r="I1988" s="1">
        <v>0</v>
      </c>
      <c r="J1988" s="9">
        <v>0</v>
      </c>
      <c r="K1988" s="2">
        <v>1</v>
      </c>
      <c r="L1988" s="8">
        <v>0</v>
      </c>
      <c r="N1988" s="1">
        <f t="shared" ref="N1988" si="19041">D1988*I1985+F1988*I1988-E1988*J1985-G1988*J1988</f>
        <v>0</v>
      </c>
      <c r="O1988" s="9">
        <f t="shared" ref="O1988" si="19042">(D1988*J1985+E1988*I1985+F1988*J1988+G1988*I1988)</f>
        <v>6.6842240000000004</v>
      </c>
      <c r="P1988" s="2">
        <f t="shared" ref="P1988" si="19043">D1988*K1985+F1988*K1988-E1988*L1985-G1988*L1988</f>
        <v>8.0066157296012985</v>
      </c>
      <c r="Q1988" s="8">
        <f t="shared" ref="Q1988" si="19044">(D1988*L1985+E1988*K1985+F1988*L1988+G1988*K1988)</f>
        <v>0</v>
      </c>
      <c r="S1988" s="1">
        <v>0</v>
      </c>
      <c r="T1988" s="9">
        <f t="shared" ref="T1988" si="19045">$T$9*$B1985</f>
        <v>8.5841840000000005</v>
      </c>
      <c r="U1988" s="2">
        <v>1</v>
      </c>
      <c r="V1988" s="8">
        <v>0</v>
      </c>
      <c r="X1988" s="1">
        <f t="shared" ref="X1988" si="19046">N1988*S1985+P1988*S1988-O1988*T1985-Q1988*T1988</f>
        <v>0</v>
      </c>
      <c r="Y1988" s="9">
        <f t="shared" ref="Y1988" si="19047">(N1988*T1985+O1988*S1985+P1988*T1988+Q1988*S1988)</f>
        <v>75.414486640191797</v>
      </c>
      <c r="Z1988" s="2">
        <f t="shared" ref="Z1988" si="19048">N1988*U1985+P1988*U1988-O1988*V1985-Q1988*V1988</f>
        <v>8.0066157296012985</v>
      </c>
      <c r="AA1988" s="8">
        <f t="shared" ref="AA1988" si="19049">(N1988*V1985+O1988*U1985+P1988*V1988+Q1988*U1988)</f>
        <v>0</v>
      </c>
      <c r="AB1988" s="20"/>
      <c r="AC1988" s="1">
        <v>0</v>
      </c>
      <c r="AD1988" s="9">
        <v>0</v>
      </c>
      <c r="AE1988" s="2">
        <v>1</v>
      </c>
      <c r="AF1988" s="8">
        <v>0</v>
      </c>
      <c r="AH1988" s="1">
        <f t="shared" ref="AH1988" si="19050">X1988*AC1985+Z1988*AC1988-Y1988*AD1985-AA1988*AD1988</f>
        <v>0</v>
      </c>
      <c r="AI1988" s="9">
        <f t="shared" ref="AI1988" si="19051">(X1988*AD1985+Y1988*AC1985+Z1988*AD1988+AA1988*AC1988)</f>
        <v>75.414486640191797</v>
      </c>
      <c r="AJ1988" s="2">
        <f t="shared" ref="AJ1988" si="19052">X1988*AE1985+Z1988*AE1988-Y1988*AF1985-AA1988*AF1988</f>
        <v>21.72006532033015</v>
      </c>
      <c r="AK1988" s="8">
        <f t="shared" ref="AK1988" si="19053">(X1988*AF1985+Y1988*AE1985+Z1988*AF1988+AA1988*AE1988)</f>
        <v>0</v>
      </c>
      <c r="AM1988" s="1">
        <v>0</v>
      </c>
      <c r="AN1988" s="9">
        <f t="shared" ref="AN1988" si="19054">$AN$9*$B1985</f>
        <v>7.2579039999999999</v>
      </c>
      <c r="AO1988" s="2">
        <v>1</v>
      </c>
      <c r="AP1988" s="8">
        <v>0</v>
      </c>
      <c r="AR1988" s="1">
        <f t="shared" ref="AR1988" si="19055">AH1988*AM1985+AJ1988*AM1988-AI1988*AN1985-AK1988*AN1988</f>
        <v>0</v>
      </c>
      <c r="AS1988" s="9">
        <f t="shared" ref="AS1988" si="19056">(AH1988*AN1985+AI1988*AM1985+AJ1988*AN1988+AK1988*AM1988)</f>
        <v>233.05663560887726</v>
      </c>
      <c r="AT1988" s="2">
        <f t="shared" ref="AT1988" si="19057">AH1988*AO1985+AJ1988*AO1988-AI1988*AP1985-AK1988*AP1988</f>
        <v>21.72006532033015</v>
      </c>
      <c r="AU1988" s="8">
        <f t="shared" ref="AU1988" si="19058">(AH1988*AP1985+AI1988*AO1985+AJ1988*AP1988+AK1988*AO1988)</f>
        <v>0</v>
      </c>
      <c r="AV1988" s="20"/>
      <c r="AW1988" s="1">
        <v>0</v>
      </c>
      <c r="AX1988" s="9">
        <v>0</v>
      </c>
      <c r="AY1988" s="2">
        <v>1</v>
      </c>
      <c r="AZ1988" s="8">
        <v>0</v>
      </c>
      <c r="BB1988" s="1">
        <f t="shared" ref="BB1988" si="19059">AR1988*AW1985+AT1988*AW1988-AS1988*AX1985-AU1988*AX1988</f>
        <v>0</v>
      </c>
      <c r="BC1988" s="9">
        <f t="shared" ref="BC1988" si="19060">(AR1988*AX1985+AS1988*AW1985+AT1988*AX1988+AU1988*AW1988)</f>
        <v>233.05663560887726</v>
      </c>
      <c r="BD1988" s="2">
        <f t="shared" ref="BD1988" si="19061">AR1988*AY1985+AT1988*AY1988-AS1988*AZ1985-AU1988*AZ1988</f>
        <v>82.647925766823775</v>
      </c>
      <c r="BE1988" s="8">
        <f t="shared" ref="BE1988" si="19062">(AR1988*AZ1985+AS1988*AY1985+AT1988*AZ1988+AU1988*AY1988)</f>
        <v>0</v>
      </c>
      <c r="BG1988" s="1">
        <v>0</v>
      </c>
      <c r="BH1988" s="9">
        <f t="shared" ref="BH1988" si="19063">$BH$9*$B1985</f>
        <v>4.7484799999999998</v>
      </c>
      <c r="BI1988" s="2">
        <v>1</v>
      </c>
      <c r="BJ1988" s="8">
        <v>0</v>
      </c>
      <c r="BK1988" s="20"/>
      <c r="BL1988" s="1">
        <f t="shared" ref="BL1988" si="19064">BB1988*BG1985+BD1988*BG1988-BC1988*BH1985-BE1988*BH1988</f>
        <v>0</v>
      </c>
      <c r="BM1988" s="9">
        <f t="shared" ref="BM1988" si="19065">(BB1988*BH1985+BC1988*BG1985+BD1988*BH1988+BE1988*BG1988)</f>
        <v>625.50865815412465</v>
      </c>
      <c r="BN1988" s="2">
        <f t="shared" ref="BN1988" si="19066">BB1988*BI1985+BD1988*BI1988-BC1988*BJ1985-BE1988*BJ1988</f>
        <v>82.647925766823775</v>
      </c>
      <c r="BO1988" s="8">
        <f t="shared" ref="BO1988" si="19067">(BB1988*BJ1985+BC1988*BI1985+BD1988*BJ1988+BE1988*BI1988)</f>
        <v>0</v>
      </c>
      <c r="BP1988" s="20"/>
      <c r="BQ1988" s="18">
        <f t="shared" ref="BQ1988:BQ2051" si="19068">1/$BR$9</f>
        <v>1</v>
      </c>
      <c r="BR1988" s="25">
        <v>0</v>
      </c>
      <c r="BS1988" s="19">
        <v>1</v>
      </c>
      <c r="BT1988" s="24">
        <v>0</v>
      </c>
      <c r="BV1988" s="1">
        <f t="shared" ref="BV1988" si="19069">BL1988*BQ1985+BN1988*BQ1988-BM1988*BR1985-BO1988*BR1988</f>
        <v>82.647925766823775</v>
      </c>
      <c r="BW1988" s="9">
        <f t="shared" ref="BW1988" si="19070">(BL1988*BR1985+BM1988*BQ1985+BN1988*BR1988+BO1988*BQ1988)</f>
        <v>625.50865815412465</v>
      </c>
      <c r="BX1988" s="2">
        <f t="shared" ref="BX1988" si="19071">BL1988*BS1985+BN1988*BS1988-BM1988*BT1985-BO1988*BT1988</f>
        <v>82.647925766823775</v>
      </c>
      <c r="BY1988" s="8">
        <f t="shared" ref="BY1988" si="19072">(BL1988*BT1985+BM1988*BS1985+BN1988*BT1988+BO1988*BS1988)</f>
        <v>0</v>
      </c>
      <c r="CA1988" s="56">
        <f t="shared" ref="CA1988" si="19073">(180/PI())*ATAN(-1*(BW1985+BW1988)/(BV1985+BV1988))</f>
        <v>-74.946229081584974</v>
      </c>
      <c r="CC1988" s="117">
        <f t="shared" ref="CC1988" si="19074">20*LOG(((1-(10^(CA1985/20)^2)*(1-((1-CC1985)/(1+CC1985))^2))^0.5))</f>
        <v>-1.7685380825916613E-5</v>
      </c>
      <c r="CD1988" s="13"/>
      <c r="CE1988" s="33"/>
      <c r="CF1988" s="33"/>
      <c r="CG1988" s="33"/>
      <c r="CH1988" s="33"/>
    </row>
    <row r="1989" spans="2:86" ht="18.600000000000001" customHeight="1"/>
    <row r="1990" spans="2:86" ht="18.600000000000001" customHeight="1" thickBot="1">
      <c r="E1990" s="6" t="s">
        <v>3</v>
      </c>
      <c r="J1990" s="6" t="s">
        <v>5</v>
      </c>
      <c r="O1990" s="6" t="s">
        <v>10</v>
      </c>
      <c r="T1990" s="6" t="s">
        <v>6</v>
      </c>
      <c r="Y1990" s="6" t="s">
        <v>11</v>
      </c>
      <c r="AD1990" s="6" t="s">
        <v>12</v>
      </c>
      <c r="AI1990" s="6" t="s">
        <v>13</v>
      </c>
      <c r="AN1990" s="6" t="s">
        <v>14</v>
      </c>
      <c r="AS1990" s="6" t="s">
        <v>15</v>
      </c>
      <c r="AX1990" s="6" t="s">
        <v>19</v>
      </c>
      <c r="BC1990" s="6" t="s">
        <v>17</v>
      </c>
      <c r="BH1990" s="6" t="s">
        <v>20</v>
      </c>
      <c r="BM1990" s="6" t="s">
        <v>18</v>
      </c>
      <c r="BQ1990" s="26" t="s">
        <v>16</v>
      </c>
      <c r="BR1990" s="26"/>
      <c r="BS1990" s="21"/>
      <c r="BT1990" s="21"/>
      <c r="BU1990" s="21"/>
      <c r="BV1990" s="21"/>
      <c r="BW1990" s="26" t="s">
        <v>21</v>
      </c>
      <c r="BX1990" s="21"/>
      <c r="BY1990" s="21"/>
    </row>
    <row r="1991" spans="2:86" ht="18.600000000000001" customHeight="1" thickBot="1">
      <c r="B1991" s="11"/>
      <c r="D1991" s="266" t="s">
        <v>113</v>
      </c>
      <c r="E1991" s="267"/>
      <c r="F1991" s="268" t="s">
        <v>114</v>
      </c>
      <c r="G1991" s="269"/>
      <c r="H1991" s="237"/>
      <c r="I1991" s="262" t="s">
        <v>0</v>
      </c>
      <c r="J1991" s="263"/>
      <c r="K1991" s="264" t="s">
        <v>1</v>
      </c>
      <c r="L1991" s="265"/>
      <c r="M1991" s="21"/>
      <c r="N1991" s="262" t="s">
        <v>115</v>
      </c>
      <c r="O1991" s="263"/>
      <c r="P1991" s="264" t="s">
        <v>116</v>
      </c>
      <c r="Q1991" s="265"/>
      <c r="R1991" s="21"/>
      <c r="S1991" s="266" t="s">
        <v>117</v>
      </c>
      <c r="T1991" s="267"/>
      <c r="U1991" s="268" t="s">
        <v>118</v>
      </c>
      <c r="V1991" s="269"/>
      <c r="W1991" s="20"/>
      <c r="X1991" s="262" t="s">
        <v>119</v>
      </c>
      <c r="Y1991" s="263"/>
      <c r="Z1991" s="264" t="s">
        <v>120</v>
      </c>
      <c r="AA1991" s="265"/>
      <c r="AB1991" s="20"/>
      <c r="AC1991" s="262" t="s">
        <v>121</v>
      </c>
      <c r="AD1991" s="263"/>
      <c r="AE1991" s="264" t="s">
        <v>7</v>
      </c>
      <c r="AF1991" s="265"/>
      <c r="AG1991" s="20"/>
      <c r="AH1991" s="262" t="s">
        <v>122</v>
      </c>
      <c r="AI1991" s="263"/>
      <c r="AJ1991" s="264" t="s">
        <v>123</v>
      </c>
      <c r="AK1991" s="265"/>
      <c r="AL1991" s="20"/>
      <c r="AM1991" s="266" t="s">
        <v>124</v>
      </c>
      <c r="AN1991" s="267"/>
      <c r="AO1991" s="268" t="s">
        <v>125</v>
      </c>
      <c r="AP1991" s="269"/>
      <c r="AQ1991" s="21"/>
      <c r="AR1991" s="262" t="s">
        <v>126</v>
      </c>
      <c r="AS1991" s="263"/>
      <c r="AT1991" s="264" t="s">
        <v>2</v>
      </c>
      <c r="AU1991" s="265"/>
      <c r="AV1991" s="41"/>
      <c r="AW1991" s="262" t="s">
        <v>127</v>
      </c>
      <c r="AX1991" s="263"/>
      <c r="AY1991" s="264" t="s">
        <v>128</v>
      </c>
      <c r="AZ1991" s="265"/>
      <c r="BA1991" s="20"/>
      <c r="BB1991" s="262" t="s">
        <v>129</v>
      </c>
      <c r="BC1991" s="263"/>
      <c r="BD1991" s="264" t="s">
        <v>130</v>
      </c>
      <c r="BE1991" s="265"/>
      <c r="BF1991" s="41"/>
      <c r="BG1991" s="266" t="s">
        <v>131</v>
      </c>
      <c r="BH1991" s="267"/>
      <c r="BI1991" s="268" t="s">
        <v>132</v>
      </c>
      <c r="BJ1991" s="269"/>
      <c r="BK1991" s="41"/>
      <c r="BL1991" s="262" t="s">
        <v>133</v>
      </c>
      <c r="BM1991" s="263"/>
      <c r="BN1991" s="264" t="s">
        <v>134</v>
      </c>
      <c r="BO1991" s="265"/>
      <c r="BP1991" s="41"/>
      <c r="BQ1991" s="262" t="s">
        <v>135</v>
      </c>
      <c r="BR1991" s="263"/>
      <c r="BS1991" s="264" t="s">
        <v>136</v>
      </c>
      <c r="BT1991" s="265"/>
      <c r="BU1991" s="20"/>
      <c r="BV1991" s="262" t="s">
        <v>137</v>
      </c>
      <c r="BW1991" s="263"/>
      <c r="BX1991" s="264" t="s">
        <v>138</v>
      </c>
      <c r="BY1991" s="265"/>
      <c r="CA1991" s="27" t="s">
        <v>8</v>
      </c>
      <c r="CC1991" s="113" t="s">
        <v>74</v>
      </c>
      <c r="CD1991" s="13"/>
      <c r="CE1991" s="33"/>
      <c r="CF1991" s="33"/>
      <c r="CG1991" s="33"/>
      <c r="CH1991" s="33"/>
    </row>
    <row r="1992" spans="2:86" ht="18.600000000000001" customHeight="1" thickTop="1" thickBot="1">
      <c r="B1992" s="37">
        <v>5.7</v>
      </c>
      <c r="D1992" s="1">
        <v>1</v>
      </c>
      <c r="E1992" s="7">
        <v>0</v>
      </c>
      <c r="F1992" s="2">
        <v>0</v>
      </c>
      <c r="G1992" s="8">
        <v>0</v>
      </c>
      <c r="I1992" s="1">
        <v>1</v>
      </c>
      <c r="J1992" s="9">
        <v>0</v>
      </c>
      <c r="K1992" s="2">
        <v>0</v>
      </c>
      <c r="L1992" s="8">
        <f t="shared" ref="L1992:L2055" si="19075">IF(0=(1-$J$9*$K$9*$B1992^2),10^18,$B1992*$K$9/(1-$J$9*$K$9*$B1992^2))</f>
        <v>-1.0434246267981246</v>
      </c>
      <c r="N1992" s="1">
        <f t="shared" ref="N1992" si="19076">D1992*I1992+F1992*I1995-E1992*J1992-G1992*J1995</f>
        <v>1</v>
      </c>
      <c r="O1992" s="9">
        <f t="shared" ref="O1992" si="19077">(D1992*J1992+E1992*I1992+F1992*J1995+G1992*I1995)</f>
        <v>0</v>
      </c>
      <c r="P1992" s="2">
        <f t="shared" ref="P1992" si="19078">D1992*K1992+F1992*K1995-E1992*L1992-G1992*L1995</f>
        <v>0</v>
      </c>
      <c r="Q1992" s="8">
        <f t="shared" ref="Q1992" si="19079">(D1992*L1992+E1992*K1992+F1992*L1995+G1992*K1995)</f>
        <v>-1.0434246267981246</v>
      </c>
      <c r="S1992" s="1">
        <v>1</v>
      </c>
      <c r="T1992" s="7">
        <v>0</v>
      </c>
      <c r="U1992" s="2">
        <v>0</v>
      </c>
      <c r="V1992" s="8">
        <v>0</v>
      </c>
      <c r="X1992" s="1">
        <f t="shared" ref="X1992" si="19080">N1992*S1992+P1992*S1995-O1992*T1992-Q1992*T1995</f>
        <v>9.9884875393360346</v>
      </c>
      <c r="Y1992" s="9">
        <f t="shared" ref="Y1992" si="19081">(N1992*T1992+O1992*S1992+P1992*T1995+Q1992*S1995)</f>
        <v>0</v>
      </c>
      <c r="Z1992" s="2">
        <f t="shared" ref="Z1992" si="19082">N1992*U1992+P1992*U1995-O1992*V1992-Q1992*V1995</f>
        <v>0</v>
      </c>
      <c r="AA1992" s="8">
        <f t="shared" ref="AA1992" si="19083">(N1992*V1992+O1992*U1992+P1992*V1995+Q1992*U1995)</f>
        <v>-1.0434246267981246</v>
      </c>
      <c r="AB1992" s="20"/>
      <c r="AC1992" s="1">
        <v>1</v>
      </c>
      <c r="AD1992" s="9">
        <v>0</v>
      </c>
      <c r="AE1992" s="2">
        <v>0</v>
      </c>
      <c r="AF1992" s="8">
        <f t="shared" ref="AF1992:AF2055" si="19084">IF(0=(1-$AE$9*$AD$9*$B1992^2),10^18,$B1992*$AE$9/(1-$AE$9*$AD$9*$B1992^2))</f>
        <v>-0.18114690092040064</v>
      </c>
      <c r="AH1992" s="1">
        <f t="shared" ref="AH1992" si="19085">X1992*AC1992+Z1992*AC1995-Y1992*AD1992-AA1992*AD1995</f>
        <v>9.9884875393360346</v>
      </c>
      <c r="AI1992" s="9">
        <f t="shared" ref="AI1992" si="19086">(X1992*AD1992+Y1992*AC1992+Z1992*AD1995+AA1992*AC1995)</f>
        <v>0</v>
      </c>
      <c r="AJ1992" s="2">
        <f t="shared" ref="AJ1992" si="19087">X1992*AE1992+Z1992*AE1995-Y1992*AF1992-AA1992*AF1995</f>
        <v>0</v>
      </c>
      <c r="AK1992" s="8">
        <f t="shared" ref="AK1992" si="19088">(X1992*AF1992+Y1992*AE1992+Z1992*AF1995+AA1992*AE1995)</f>
        <v>-2.8528081894308857</v>
      </c>
      <c r="AM1992" s="1">
        <v>1</v>
      </c>
      <c r="AN1992" s="7">
        <v>0</v>
      </c>
      <c r="AO1992" s="2">
        <v>0</v>
      </c>
      <c r="AP1992" s="8">
        <v>0</v>
      </c>
      <c r="AR1992" s="1">
        <f t="shared" ref="AR1992" si="19089">AH1992*AM1992+AJ1992*AM1995-AI1992*AN1992-AK1992*AN1995</f>
        <v>30.766801874728316</v>
      </c>
      <c r="AS1992" s="9">
        <f t="shared" ref="AS1992" si="19090">(AH1992*AN1992+AI1992*AM1992+AJ1992*AN1995+AK1992*AM1995)</f>
        <v>0</v>
      </c>
      <c r="AT1992" s="2">
        <f t="shared" ref="AT1992" si="19091">AH1992*AO1992+AJ1992*AO1995-AI1992*AP1992-AK1992*AP1995</f>
        <v>0</v>
      </c>
      <c r="AU1992" s="8">
        <f t="shared" ref="AU1992" si="19092">(AH1992*AP1992+AI1992*AO1992+AJ1992*AP1995+AK1992*AO1995)</f>
        <v>-2.8528081894308857</v>
      </c>
      <c r="AV1992" s="20"/>
      <c r="AW1992" s="1">
        <v>1</v>
      </c>
      <c r="AX1992" s="9">
        <v>0</v>
      </c>
      <c r="AY1992" s="2">
        <v>0</v>
      </c>
      <c r="AZ1992" s="8">
        <f t="shared" ref="AZ1992:AZ2055" si="19093">IF(0=(1-$AX$9*$AY$9*$B1992^2),10^18,$B1992*$AY$9/(1-$AX$9*$AY$9*$B1992^2))</f>
        <v>-0.26040739134944874</v>
      </c>
      <c r="BB1992" s="1">
        <f t="shared" ref="BB1992" si="19094">AR1992*AW1992+AT1992*AW1995-AS1992*AX1992-AU1992*AX1995</f>
        <v>30.766801874728316</v>
      </c>
      <c r="BC1992" s="9">
        <f t="shared" ref="BC1992" si="19095">(AR1992*AX1992+AS1992*AW1992+AT1992*AX1995+AU1992*AW1995)</f>
        <v>0</v>
      </c>
      <c r="BD1992" s="2">
        <f t="shared" ref="BD1992" si="19096">AR1992*AY1992+AT1992*AY1995-AS1992*AZ1992-AU1992*AZ1995</f>
        <v>0</v>
      </c>
      <c r="BE1992" s="8">
        <f t="shared" ref="BE1992" si="19097">(AR1992*AZ1992+AS1992*AY1992+AT1992*AZ1995+AU1992*AY1995)</f>
        <v>-10.864710805794214</v>
      </c>
      <c r="BG1992" s="1">
        <v>1</v>
      </c>
      <c r="BH1992" s="7">
        <v>0</v>
      </c>
      <c r="BI1992" s="2">
        <v>0</v>
      </c>
      <c r="BJ1992" s="8">
        <v>0</v>
      </c>
      <c r="BK1992" s="20"/>
      <c r="BL1992" s="1">
        <f t="shared" ref="BL1992" si="19098">BB1992*BG1992+BD1992*BG1995-BC1992*BH1992-BE1992*BH1995</f>
        <v>82.539321806498904</v>
      </c>
      <c r="BM1992" s="9">
        <f t="shared" ref="BM1992" si="19099">(BB1992*BH1992+BC1992*BG1992+BD1992*BH1995+BE1992*BG1995)</f>
        <v>0</v>
      </c>
      <c r="BN1992" s="2">
        <f t="shared" ref="BN1992" si="19100">BB1992*BI1992+BD1992*BI1995-BC1992*BJ1992-BE1992*BJ1995</f>
        <v>0</v>
      </c>
      <c r="BO1992" s="8">
        <f t="shared" ref="BO1992" si="19101">(BB1992*BJ1992+BC1992*BI1992+BD1992*BJ1995+BE1992*BI1995)</f>
        <v>-10.864710805794214</v>
      </c>
      <c r="BP1992" s="20"/>
      <c r="BQ1992" s="16">
        <v>1</v>
      </c>
      <c r="BR1992" s="23">
        <v>0</v>
      </c>
      <c r="BS1992" s="14">
        <v>0</v>
      </c>
      <c r="BT1992" s="22">
        <v>0</v>
      </c>
      <c r="BV1992" s="1">
        <f t="shared" ref="BV1992" si="19102">BL1992*BQ1992+BN1992*BQ1995-BM1992*BR1992-BO1992*BR1995</f>
        <v>82.539321806498904</v>
      </c>
      <c r="BW1992" s="9">
        <f t="shared" ref="BW1992" si="19103">(BL1992*BR1992+BM1992*BQ1992+BN1992*BR1995+BO1992*BQ1995)</f>
        <v>-10.864710805794214</v>
      </c>
      <c r="BX1992" s="2">
        <f t="shared" ref="BX1992" si="19104">BL1992*BS1992+BN1992*BS1995-BM1992*BT1992-BO1992*BT1995</f>
        <v>0</v>
      </c>
      <c r="BY1992" s="8">
        <f t="shared" ref="BY1992" si="19105">(BL1992*BT1992+BM1992*BS1992+BN1992*BT1995+BO1992*BS1995)</f>
        <v>-10.864710805794214</v>
      </c>
      <c r="CA1992" s="28">
        <f t="shared" ref="CA1992" si="19106">20*LOG(((1+$BR$9)/$BR$9)/((BV1992+BV1995)^2+(BW1992+BW1995)^2)^0.5)</f>
        <v>-50.073330215086244</v>
      </c>
      <c r="CC1992" s="114">
        <f t="shared" ref="CC1992" si="19107">((BV1992^2+BW1992^2)^0.5)/((BV1995^2+BW1995^2)^0.5)</f>
        <v>0.13165188043639311</v>
      </c>
      <c r="CD1992" s="13"/>
      <c r="CE1992" s="33"/>
      <c r="CF1992" s="33"/>
      <c r="CG1992" s="33"/>
      <c r="CH1992" s="33"/>
    </row>
    <row r="1993" spans="2:86" ht="18.600000000000001" customHeight="1" thickBot="1">
      <c r="D1993" s="3"/>
      <c r="G1993" s="4"/>
      <c r="I1993" s="3"/>
      <c r="L1993" s="4"/>
      <c r="N1993" s="3"/>
      <c r="Q1993" s="4"/>
      <c r="S1993" s="3"/>
      <c r="V1993" s="4"/>
      <c r="X1993" s="3"/>
      <c r="AA1993" s="4"/>
      <c r="AC1993" s="3"/>
      <c r="AF1993" s="4"/>
      <c r="AH1993" s="3"/>
      <c r="AK1993" s="4"/>
      <c r="AM1993" s="3"/>
      <c r="AP1993" s="4"/>
      <c r="AR1993" s="3"/>
      <c r="AU1993" s="4"/>
      <c r="AW1993" s="3"/>
      <c r="AZ1993" s="4"/>
      <c r="BB1993" s="3"/>
      <c r="BE1993" s="4"/>
      <c r="BG1993" s="3"/>
      <c r="BJ1993" s="4"/>
      <c r="BL1993" s="3"/>
      <c r="BO1993" s="4"/>
      <c r="BQ1993" s="16"/>
      <c r="BR1993" s="14"/>
      <c r="BS1993" s="14"/>
      <c r="BT1993" s="17"/>
      <c r="BV1993" s="3"/>
      <c r="BY1993" s="4"/>
      <c r="CC1993" s="115"/>
      <c r="CD1993" s="13"/>
      <c r="CE1993" s="33"/>
      <c r="CF1993" s="33"/>
      <c r="CG1993" s="33"/>
      <c r="CH1993" s="33"/>
    </row>
    <row r="1994" spans="2:86" ht="18.600000000000001" customHeight="1" thickBot="1">
      <c r="D1994" s="271" t="s">
        <v>141</v>
      </c>
      <c r="E1994" s="272"/>
      <c r="F1994" s="273" t="s">
        <v>142</v>
      </c>
      <c r="G1994" s="274"/>
      <c r="H1994" s="237"/>
      <c r="I1994" s="271" t="s">
        <v>143</v>
      </c>
      <c r="J1994" s="272"/>
      <c r="K1994" s="273" t="s">
        <v>144</v>
      </c>
      <c r="L1994" s="274"/>
      <c r="N1994" s="262" t="s">
        <v>145</v>
      </c>
      <c r="O1994" s="263"/>
      <c r="P1994" s="264" t="s">
        <v>146</v>
      </c>
      <c r="Q1994" s="265"/>
      <c r="S1994" s="271" t="s">
        <v>147</v>
      </c>
      <c r="T1994" s="272"/>
      <c r="U1994" s="273" t="s">
        <v>148</v>
      </c>
      <c r="V1994" s="274"/>
      <c r="W1994" s="20"/>
      <c r="X1994" s="262" t="s">
        <v>149</v>
      </c>
      <c r="Y1994" s="263"/>
      <c r="Z1994" s="264" t="s">
        <v>150</v>
      </c>
      <c r="AA1994" s="265"/>
      <c r="AB1994" s="20"/>
      <c r="AC1994" s="271" t="s">
        <v>151</v>
      </c>
      <c r="AD1994" s="272"/>
      <c r="AE1994" s="273" t="s">
        <v>152</v>
      </c>
      <c r="AF1994" s="274"/>
      <c r="AG1994" s="20"/>
      <c r="AH1994" s="262" t="s">
        <v>153</v>
      </c>
      <c r="AI1994" s="263"/>
      <c r="AJ1994" s="264" t="s">
        <v>154</v>
      </c>
      <c r="AK1994" s="265"/>
      <c r="AL1994" s="20"/>
      <c r="AM1994" s="271" t="s">
        <v>155</v>
      </c>
      <c r="AN1994" s="272"/>
      <c r="AO1994" s="273" t="s">
        <v>156</v>
      </c>
      <c r="AP1994" s="274"/>
      <c r="AR1994" s="262" t="s">
        <v>157</v>
      </c>
      <c r="AS1994" s="263"/>
      <c r="AT1994" s="264" t="s">
        <v>158</v>
      </c>
      <c r="AU1994" s="265"/>
      <c r="AV1994" s="41"/>
      <c r="AW1994" s="271" t="s">
        <v>159</v>
      </c>
      <c r="AX1994" s="272"/>
      <c r="AY1994" s="273" t="s">
        <v>160</v>
      </c>
      <c r="AZ1994" s="274"/>
      <c r="BA1994" s="20"/>
      <c r="BB1994" s="262" t="s">
        <v>161</v>
      </c>
      <c r="BC1994" s="263"/>
      <c r="BD1994" s="264" t="s">
        <v>162</v>
      </c>
      <c r="BE1994" s="265"/>
      <c r="BF1994" s="41"/>
      <c r="BG1994" s="271" t="s">
        <v>163</v>
      </c>
      <c r="BH1994" s="272"/>
      <c r="BI1994" s="273" t="s">
        <v>164</v>
      </c>
      <c r="BJ1994" s="274"/>
      <c r="BK1994" s="41"/>
      <c r="BL1994" s="262" t="s">
        <v>165</v>
      </c>
      <c r="BM1994" s="263"/>
      <c r="BN1994" s="264" t="s">
        <v>166</v>
      </c>
      <c r="BO1994" s="265"/>
      <c r="BP1994" s="41"/>
      <c r="BQ1994" s="271" t="s">
        <v>167</v>
      </c>
      <c r="BR1994" s="272"/>
      <c r="BS1994" s="273" t="s">
        <v>168</v>
      </c>
      <c r="BT1994" s="274"/>
      <c r="BU1994" s="20"/>
      <c r="BV1994" s="262" t="s">
        <v>169</v>
      </c>
      <c r="BW1994" s="263"/>
      <c r="BX1994" s="264" t="s">
        <v>170</v>
      </c>
      <c r="BY1994" s="265"/>
      <c r="CA1994" s="55" t="s">
        <v>35</v>
      </c>
      <c r="CC1994" s="116" t="s">
        <v>75</v>
      </c>
      <c r="CD1994" s="13"/>
      <c r="CE1994" s="33"/>
      <c r="CF1994" s="33"/>
      <c r="CG1994" s="33"/>
      <c r="CH1994" s="33"/>
    </row>
    <row r="1995" spans="2:86" ht="18.600000000000001" customHeight="1" thickTop="1" thickBot="1">
      <c r="D1995" s="1">
        <v>0</v>
      </c>
      <c r="E1995" s="9">
        <f t="shared" ref="E1995" si="19108">$E$9*$B1992</f>
        <v>6.7077600000000004</v>
      </c>
      <c r="F1995" s="2">
        <v>1</v>
      </c>
      <c r="G1995" s="8">
        <v>0</v>
      </c>
      <c r="I1995" s="1">
        <v>0</v>
      </c>
      <c r="J1995" s="9">
        <v>0</v>
      </c>
      <c r="K1995" s="2">
        <v>1</v>
      </c>
      <c r="L1995" s="8">
        <v>0</v>
      </c>
      <c r="N1995" s="1">
        <f t="shared" ref="N1995" si="19109">D1995*I1992+F1995*I1995-E1995*J1992-G1995*J1995</f>
        <v>0</v>
      </c>
      <c r="O1995" s="9">
        <f t="shared" ref="O1995" si="19110">(D1995*J1992+E1995*I1992+F1995*J1995+G1995*I1995)</f>
        <v>6.7077600000000004</v>
      </c>
      <c r="P1995" s="2">
        <f t="shared" ref="P1995" si="19111">D1995*K1992+F1995*K1995-E1995*L1992-G1995*L1995</f>
        <v>7.999041974651389</v>
      </c>
      <c r="Q1995" s="8">
        <f t="shared" ref="Q1995" si="19112">(D1995*L1992+E1995*K1992+F1995*L1995+G1995*K1995)</f>
        <v>0</v>
      </c>
      <c r="S1995" s="1">
        <v>0</v>
      </c>
      <c r="T1995" s="9">
        <f t="shared" ref="T1995" si="19113">$T$9*$B1992</f>
        <v>8.6144100000000012</v>
      </c>
      <c r="U1995" s="2">
        <v>1</v>
      </c>
      <c r="V1995" s="8">
        <v>0</v>
      </c>
      <c r="X1995" s="1">
        <f t="shared" ref="X1995" si="19114">N1995*S1992+P1995*S1995-O1995*T1992-Q1995*T1995</f>
        <v>0</v>
      </c>
      <c r="Y1995" s="9">
        <f t="shared" ref="Y1995" si="19115">(N1995*T1992+O1995*S1992+P1995*T1995+Q1995*S1995)</f>
        <v>75.61478717685668</v>
      </c>
      <c r="Z1995" s="2">
        <f t="shared" ref="Z1995" si="19116">N1995*U1992+P1995*U1995-O1995*V1992-Q1995*V1995</f>
        <v>7.999041974651389</v>
      </c>
      <c r="AA1995" s="8">
        <f t="shared" ref="AA1995" si="19117">(N1995*V1992+O1995*U1992+P1995*V1995+Q1995*U1995)</f>
        <v>0</v>
      </c>
      <c r="AB1995" s="20"/>
      <c r="AC1995" s="1">
        <v>0</v>
      </c>
      <c r="AD1995" s="9">
        <v>0</v>
      </c>
      <c r="AE1995" s="2">
        <v>1</v>
      </c>
      <c r="AF1995" s="8">
        <v>0</v>
      </c>
      <c r="AH1995" s="1">
        <f t="shared" ref="AH1995" si="19118">X1995*AC1992+Z1995*AC1995-Y1995*AD1992-AA1995*AD1995</f>
        <v>0</v>
      </c>
      <c r="AI1995" s="9">
        <f t="shared" ref="AI1995" si="19119">(X1995*AD1992+Y1995*AC1992+Z1995*AD1995+AA1995*AC1995)</f>
        <v>75.61478717685668</v>
      </c>
      <c r="AJ1995" s="2">
        <f t="shared" ref="AJ1995" si="19120">X1995*AE1992+Z1995*AE1995-Y1995*AF1992-AA1995*AF1995</f>
        <v>21.696426335494628</v>
      </c>
      <c r="AK1995" s="8">
        <f t="shared" ref="AK1995" si="19121">(X1995*AF1992+Y1995*AE1992+Z1995*AF1995+AA1995*AE1995)</f>
        <v>0</v>
      </c>
      <c r="AM1995" s="1">
        <v>0</v>
      </c>
      <c r="AN1995" s="9">
        <f t="shared" ref="AN1995" si="19122">$AN$9*$B1992</f>
        <v>7.2834600000000007</v>
      </c>
      <c r="AO1995" s="2">
        <v>1</v>
      </c>
      <c r="AP1995" s="8">
        <v>0</v>
      </c>
      <c r="AR1995" s="1">
        <f t="shared" ref="AR1995" si="19123">AH1995*AM1992+AJ1995*AM1995-AI1995*AN1992-AK1995*AN1995</f>
        <v>0</v>
      </c>
      <c r="AS1995" s="9">
        <f t="shared" ref="AS1995" si="19124">(AH1995*AN1992+AI1995*AM1992+AJ1995*AN1995+AK1995*AM1995)</f>
        <v>233.63984053437841</v>
      </c>
      <c r="AT1995" s="2">
        <f t="shared" ref="AT1995" si="19125">AH1995*AO1992+AJ1995*AO1995-AI1995*AP1992-AK1995*AP1995</f>
        <v>21.696426335494628</v>
      </c>
      <c r="AU1995" s="8">
        <f t="shared" ref="AU1995" si="19126">(AH1995*AP1992+AI1995*AO1992+AJ1995*AP1995+AK1995*AO1995)</f>
        <v>0</v>
      </c>
      <c r="AV1995" s="20"/>
      <c r="AW1995" s="1">
        <v>0</v>
      </c>
      <c r="AX1995" s="9">
        <v>0</v>
      </c>
      <c r="AY1995" s="2">
        <v>1</v>
      </c>
      <c r="AZ1995" s="8">
        <v>0</v>
      </c>
      <c r="BB1995" s="1">
        <f t="shared" ref="BB1995" si="19127">AR1995*AW1992+AT1995*AW1995-AS1995*AX1992-AU1995*AX1995</f>
        <v>0</v>
      </c>
      <c r="BC1995" s="9">
        <f t="shared" ref="BC1995" si="19128">(AR1995*AX1992+AS1995*AW1992+AT1995*AX1995+AU1995*AW1995)</f>
        <v>233.63984053437841</v>
      </c>
      <c r="BD1995" s="2">
        <f t="shared" ref="BD1995" si="19129">AR1995*AY1992+AT1995*AY1995-AS1995*AZ1992-AU1995*AZ1995</f>
        <v>82.537967724353308</v>
      </c>
      <c r="BE1995" s="8">
        <f t="shared" ref="BE1995" si="19130">(AR1995*AZ1992+AS1995*AY1992+AT1995*AZ1995+AU1995*AY1995)</f>
        <v>0</v>
      </c>
      <c r="BG1995" s="1">
        <v>0</v>
      </c>
      <c r="BH1995" s="9">
        <f t="shared" ref="BH1995" si="19131">$BH$9*$B1992</f>
        <v>4.7652000000000001</v>
      </c>
      <c r="BI1995" s="2">
        <v>1</v>
      </c>
      <c r="BJ1995" s="8">
        <v>0</v>
      </c>
      <c r="BK1995" s="20"/>
      <c r="BL1995" s="1">
        <f t="shared" ref="BL1995" si="19132">BB1995*BG1992+BD1995*BG1995-BC1995*BH1992-BE1995*BH1995</f>
        <v>0</v>
      </c>
      <c r="BM1995" s="9">
        <f t="shared" ref="BM1995" si="19133">(BB1995*BH1992+BC1995*BG1992+BD1995*BH1995+BE1995*BG1995)</f>
        <v>626.94976433446675</v>
      </c>
      <c r="BN1995" s="2">
        <f t="shared" ref="BN1995" si="19134">BB1995*BI1992+BD1995*BI1995-BC1995*BJ1992-BE1995*BJ1995</f>
        <v>82.537967724353308</v>
      </c>
      <c r="BO1995" s="8">
        <f t="shared" ref="BO1995" si="19135">(BB1995*BJ1992+BC1995*BI1992+BD1995*BJ1995+BE1995*BI1995)</f>
        <v>0</v>
      </c>
      <c r="BP1995" s="20"/>
      <c r="BQ1995" s="18">
        <f t="shared" ref="BQ1995:BQ2058" si="19136">1/$BR$9</f>
        <v>1</v>
      </c>
      <c r="BR1995" s="25">
        <v>0</v>
      </c>
      <c r="BS1995" s="19">
        <v>1</v>
      </c>
      <c r="BT1995" s="24">
        <v>0</v>
      </c>
      <c r="BV1995" s="1">
        <f t="shared" ref="BV1995" si="19137">BL1995*BQ1992+BN1995*BQ1995-BM1995*BR1992-BO1995*BR1995</f>
        <v>82.537967724353308</v>
      </c>
      <c r="BW1995" s="9">
        <f t="shared" ref="BW1995" si="19138">(BL1995*BR1992+BM1995*BQ1992+BN1995*BR1995+BO1995*BQ1995)</f>
        <v>626.94976433446675</v>
      </c>
      <c r="BX1995" s="2">
        <f t="shared" ref="BX1995" si="19139">BL1995*BS1992+BN1995*BS1995-BM1995*BT1992-BO1995*BT1995</f>
        <v>82.537967724353308</v>
      </c>
      <c r="BY1995" s="8">
        <f t="shared" ref="BY1995" si="19140">(BL1995*BT1992+BM1995*BS1992+BN1995*BT1995+BO1995*BS1995)</f>
        <v>0</v>
      </c>
      <c r="CA1995" s="56">
        <f t="shared" ref="CA1995" si="19141">(180/PI())*ATAN(-1*(BW1992+BW1995)/(BV1992+BV1995))</f>
        <v>-75.00019115713836</v>
      </c>
      <c r="CC1995" s="117">
        <f t="shared" ref="CC1995" si="19142">20*LOG(((1-(10^(CA1992/20)^2)*(1-((1-CC1992)/(1+CC1992))^2))^0.5))</f>
        <v>-1.7559555860510065E-5</v>
      </c>
      <c r="CD1995" s="13"/>
      <c r="CE1995" s="33"/>
      <c r="CF1995" s="33"/>
      <c r="CG1995" s="33"/>
      <c r="CH1995" s="33"/>
    </row>
    <row r="1996" spans="2:86" ht="18.600000000000001" customHeight="1"/>
    <row r="1997" spans="2:86" ht="18.600000000000001" customHeight="1" thickBot="1">
      <c r="E1997" s="6" t="s">
        <v>3</v>
      </c>
      <c r="J1997" s="6" t="s">
        <v>5</v>
      </c>
      <c r="O1997" s="6" t="s">
        <v>10</v>
      </c>
      <c r="T1997" s="6" t="s">
        <v>6</v>
      </c>
      <c r="Y1997" s="6" t="s">
        <v>11</v>
      </c>
      <c r="AD1997" s="6" t="s">
        <v>12</v>
      </c>
      <c r="AI1997" s="6" t="s">
        <v>13</v>
      </c>
      <c r="AN1997" s="6" t="s">
        <v>14</v>
      </c>
      <c r="AS1997" s="6" t="s">
        <v>15</v>
      </c>
      <c r="AX1997" s="6" t="s">
        <v>19</v>
      </c>
      <c r="BC1997" s="6" t="s">
        <v>17</v>
      </c>
      <c r="BH1997" s="6" t="s">
        <v>20</v>
      </c>
      <c r="BM1997" s="6" t="s">
        <v>18</v>
      </c>
      <c r="BQ1997" s="26" t="s">
        <v>16</v>
      </c>
      <c r="BR1997" s="26"/>
      <c r="BS1997" s="21"/>
      <c r="BT1997" s="21"/>
      <c r="BU1997" s="21"/>
      <c r="BV1997" s="21"/>
      <c r="BW1997" s="26" t="s">
        <v>21</v>
      </c>
      <c r="BX1997" s="21"/>
      <c r="BY1997" s="21"/>
    </row>
    <row r="1998" spans="2:86" ht="18.600000000000001" customHeight="1" thickBot="1">
      <c r="B1998" s="11"/>
      <c r="D1998" s="266" t="s">
        <v>113</v>
      </c>
      <c r="E1998" s="267"/>
      <c r="F1998" s="268" t="s">
        <v>114</v>
      </c>
      <c r="G1998" s="269"/>
      <c r="H1998" s="237"/>
      <c r="I1998" s="262" t="s">
        <v>0</v>
      </c>
      <c r="J1998" s="263"/>
      <c r="K1998" s="264" t="s">
        <v>1</v>
      </c>
      <c r="L1998" s="265"/>
      <c r="M1998" s="21"/>
      <c r="N1998" s="262" t="s">
        <v>115</v>
      </c>
      <c r="O1998" s="263"/>
      <c r="P1998" s="264" t="s">
        <v>116</v>
      </c>
      <c r="Q1998" s="265"/>
      <c r="R1998" s="21"/>
      <c r="S1998" s="266" t="s">
        <v>117</v>
      </c>
      <c r="T1998" s="267"/>
      <c r="U1998" s="268" t="s">
        <v>118</v>
      </c>
      <c r="V1998" s="269"/>
      <c r="W1998" s="20"/>
      <c r="X1998" s="262" t="s">
        <v>119</v>
      </c>
      <c r="Y1998" s="263"/>
      <c r="Z1998" s="264" t="s">
        <v>120</v>
      </c>
      <c r="AA1998" s="265"/>
      <c r="AB1998" s="20"/>
      <c r="AC1998" s="262" t="s">
        <v>121</v>
      </c>
      <c r="AD1998" s="263"/>
      <c r="AE1998" s="264" t="s">
        <v>7</v>
      </c>
      <c r="AF1998" s="265"/>
      <c r="AG1998" s="20"/>
      <c r="AH1998" s="262" t="s">
        <v>122</v>
      </c>
      <c r="AI1998" s="263"/>
      <c r="AJ1998" s="264" t="s">
        <v>123</v>
      </c>
      <c r="AK1998" s="265"/>
      <c r="AL1998" s="20"/>
      <c r="AM1998" s="266" t="s">
        <v>124</v>
      </c>
      <c r="AN1998" s="267"/>
      <c r="AO1998" s="268" t="s">
        <v>125</v>
      </c>
      <c r="AP1998" s="269"/>
      <c r="AQ1998" s="21"/>
      <c r="AR1998" s="262" t="s">
        <v>126</v>
      </c>
      <c r="AS1998" s="263"/>
      <c r="AT1998" s="264" t="s">
        <v>2</v>
      </c>
      <c r="AU1998" s="265"/>
      <c r="AV1998" s="41"/>
      <c r="AW1998" s="262" t="s">
        <v>127</v>
      </c>
      <c r="AX1998" s="263"/>
      <c r="AY1998" s="264" t="s">
        <v>128</v>
      </c>
      <c r="AZ1998" s="265"/>
      <c r="BA1998" s="20"/>
      <c r="BB1998" s="262" t="s">
        <v>129</v>
      </c>
      <c r="BC1998" s="263"/>
      <c r="BD1998" s="264" t="s">
        <v>130</v>
      </c>
      <c r="BE1998" s="265"/>
      <c r="BF1998" s="41"/>
      <c r="BG1998" s="266" t="s">
        <v>131</v>
      </c>
      <c r="BH1998" s="267"/>
      <c r="BI1998" s="268" t="s">
        <v>132</v>
      </c>
      <c r="BJ1998" s="269"/>
      <c r="BK1998" s="41"/>
      <c r="BL1998" s="262" t="s">
        <v>133</v>
      </c>
      <c r="BM1998" s="263"/>
      <c r="BN1998" s="264" t="s">
        <v>134</v>
      </c>
      <c r="BO1998" s="265"/>
      <c r="BP1998" s="41"/>
      <c r="BQ1998" s="262" t="s">
        <v>135</v>
      </c>
      <c r="BR1998" s="263"/>
      <c r="BS1998" s="264" t="s">
        <v>136</v>
      </c>
      <c r="BT1998" s="265"/>
      <c r="BU1998" s="20"/>
      <c r="BV1998" s="262" t="s">
        <v>137</v>
      </c>
      <c r="BW1998" s="263"/>
      <c r="BX1998" s="264" t="s">
        <v>138</v>
      </c>
      <c r="BY1998" s="265"/>
      <c r="CA1998" s="27" t="s">
        <v>8</v>
      </c>
      <c r="CC1998" s="113" t="s">
        <v>74</v>
      </c>
      <c r="CD1998" s="13"/>
      <c r="CE1998" s="33"/>
      <c r="CF1998" s="33"/>
      <c r="CG1998" s="33"/>
      <c r="CH1998" s="33"/>
    </row>
    <row r="1999" spans="2:86" ht="18.600000000000001" customHeight="1" thickTop="1" thickBot="1">
      <c r="B1999" s="37">
        <v>5.72</v>
      </c>
      <c r="D1999" s="1">
        <v>1</v>
      </c>
      <c r="E1999" s="7">
        <v>0</v>
      </c>
      <c r="F1999" s="2">
        <v>0</v>
      </c>
      <c r="G1999" s="8">
        <v>0</v>
      </c>
      <c r="I1999" s="1">
        <v>1</v>
      </c>
      <c r="J1999" s="9">
        <v>0</v>
      </c>
      <c r="K1999" s="2">
        <v>0</v>
      </c>
      <c r="L1999" s="8">
        <f t="shared" ref="L1999:L2062" si="19143">IF(0=(1-$J$9*$K$9*$B1999^2),10^18,$B1999*$K$9/(1-$J$9*$K$9*$B1999^2))</f>
        <v>-1.0386653069206306</v>
      </c>
      <c r="N1999" s="1">
        <f t="shared" ref="N1999" si="19144">D1999*I1999+F1999*I2002-E1999*J1999-G1999*J2002</f>
        <v>1</v>
      </c>
      <c r="O1999" s="9">
        <f t="shared" ref="O1999" si="19145">(D1999*J1999+E1999*I1999+F1999*J2002+G1999*I2002)</f>
        <v>0</v>
      </c>
      <c r="P1999" s="2">
        <f t="shared" ref="P1999" si="19146">D1999*K1999+F1999*K2002-E1999*L1999-G1999*L2002</f>
        <v>0</v>
      </c>
      <c r="Q1999" s="8">
        <f t="shared" ref="Q1999" si="19147">(D1999*L1999+E1999*K1999+F1999*L2002+G1999*K2002)</f>
        <v>-1.0386653069206306</v>
      </c>
      <c r="S1999" s="1">
        <v>1</v>
      </c>
      <c r="T1999" s="7">
        <v>0</v>
      </c>
      <c r="U1999" s="2">
        <v>0</v>
      </c>
      <c r="V1999" s="8">
        <v>0</v>
      </c>
      <c r="X1999" s="1">
        <f t="shared" ref="X1999" si="19148">N1999*S1999+P1999*S2002-O1999*T1999-Q1999*T2002</f>
        <v>9.9788835041571335</v>
      </c>
      <c r="Y1999" s="9">
        <f t="shared" ref="Y1999" si="19149">(N1999*T1999+O1999*S1999+P1999*T2002+Q1999*S2002)</f>
        <v>0</v>
      </c>
      <c r="Z1999" s="2">
        <f t="shared" ref="Z1999" si="19150">N1999*U1999+P1999*U2002-O1999*V1999-Q1999*V2002</f>
        <v>0</v>
      </c>
      <c r="AA1999" s="8">
        <f t="shared" ref="AA1999" si="19151">(N1999*V1999+O1999*U1999+P1999*V2002+Q1999*U2002)</f>
        <v>-1.0386653069206306</v>
      </c>
      <c r="AB1999" s="20"/>
      <c r="AC1999" s="1">
        <v>1</v>
      </c>
      <c r="AD1999" s="9">
        <v>0</v>
      </c>
      <c r="AE1999" s="2">
        <v>0</v>
      </c>
      <c r="AF1999" s="8">
        <f t="shared" ref="AF1999:AF2062" si="19152">IF(0=(1-$AE$9*$AD$9*$B1999^2),10^18,$B1999*$AE$9/(1-$AE$9*$AD$9*$B1999^2))</f>
        <v>-0.18045822357626384</v>
      </c>
      <c r="AH1999" s="1">
        <f t="shared" ref="AH1999" si="19153">X1999*AC1999+Z1999*AC2002-Y1999*AD1999-AA1999*AD2002</f>
        <v>9.9788835041571335</v>
      </c>
      <c r="AI1999" s="9">
        <f t="shared" ref="AI1999" si="19154">(X1999*AD1999+Y1999*AC1999+Z1999*AD2002+AA1999*AC2002)</f>
        <v>0</v>
      </c>
      <c r="AJ1999" s="2">
        <f t="shared" ref="AJ1999" si="19155">X1999*AE1999+Z1999*AE2002-Y1999*AF1999-AA1999*AF2002</f>
        <v>0</v>
      </c>
      <c r="AK1999" s="8">
        <f t="shared" ref="AK1999" si="19156">(X1999*AF1999+Y1999*AE1999+Z1999*AF2002+AA1999*AE2002)</f>
        <v>-2.8394368973553101</v>
      </c>
      <c r="AM1999" s="1">
        <v>1</v>
      </c>
      <c r="AN1999" s="7">
        <v>0</v>
      </c>
      <c r="AO1999" s="2">
        <v>0</v>
      </c>
      <c r="AP1999" s="8">
        <v>0</v>
      </c>
      <c r="AR1999" s="1">
        <f t="shared" ref="AR1999" si="19157">AH1999*AM1999+AJ1999*AM2002-AI1999*AN1999-AK1999*AN2002</f>
        <v>30.732373217917456</v>
      </c>
      <c r="AS1999" s="9">
        <f t="shared" ref="AS1999" si="19158">(AH1999*AN1999+AI1999*AM1999+AJ1999*AN2002+AK1999*AM2002)</f>
        <v>0</v>
      </c>
      <c r="AT1999" s="2">
        <f t="shared" ref="AT1999" si="19159">AH1999*AO1999+AJ1999*AO2002-AI1999*AP1999-AK1999*AP2002</f>
        <v>0</v>
      </c>
      <c r="AU1999" s="8">
        <f t="shared" ref="AU1999" si="19160">(AH1999*AP1999+AI1999*AO1999+AJ1999*AP2002+AK1999*AO2002)</f>
        <v>-2.8394368973553101</v>
      </c>
      <c r="AV1999" s="20"/>
      <c r="AW1999" s="1">
        <v>1</v>
      </c>
      <c r="AX1999" s="9">
        <v>0</v>
      </c>
      <c r="AY1999" s="2">
        <v>0</v>
      </c>
      <c r="AZ1999" s="8">
        <f t="shared" ref="AZ1999:AZ2062" si="19161">IF(0=(1-$AX$9*$AY$9*$B1999^2),10^18,$B1999*$AY$9/(1-$AX$9*$AY$9*$B1999^2))</f>
        <v>-0.2593936878006568</v>
      </c>
      <c r="BB1999" s="1">
        <f t="shared" ref="BB1999" si="19162">AR1999*AW1999+AT1999*AW2002-AS1999*AX1999-AU1999*AX2002</f>
        <v>30.732373217917456</v>
      </c>
      <c r="BC1999" s="9">
        <f t="shared" ref="BC1999" si="19163">(AR1999*AX1999+AS1999*AW1999+AT1999*AX2002+AU1999*AW2002)</f>
        <v>0</v>
      </c>
      <c r="BD1999" s="2">
        <f t="shared" ref="BD1999" si="19164">AR1999*AY1999+AT1999*AY2002-AS1999*AZ1999-AU1999*AZ2002</f>
        <v>0</v>
      </c>
      <c r="BE1999" s="8">
        <f t="shared" ref="BE1999" si="19165">(AR1999*AZ1999+AS1999*AY1999+AT1999*AZ2002+AU1999*AY2002)</f>
        <v>-10.811220521217056</v>
      </c>
      <c r="BG1999" s="1">
        <v>1</v>
      </c>
      <c r="BH1999" s="7">
        <v>0</v>
      </c>
      <c r="BI1999" s="2">
        <v>0</v>
      </c>
      <c r="BJ1999" s="8">
        <v>0</v>
      </c>
      <c r="BK1999" s="20"/>
      <c r="BL1999" s="1">
        <f t="shared" ref="BL1999" si="19166">BB1999*BG1999+BD1999*BG2002-BC1999*BH1999-BE1999*BH2002</f>
        <v>82.430764852735706</v>
      </c>
      <c r="BM1999" s="9">
        <f t="shared" ref="BM1999" si="19167">(BB1999*BH1999+BC1999*BG1999+BD1999*BH2002+BE1999*BG2002)</f>
        <v>0</v>
      </c>
      <c r="BN1999" s="2">
        <f t="shared" ref="BN1999" si="19168">BB1999*BI1999+BD1999*BI2002-BC1999*BJ1999-BE1999*BJ2002</f>
        <v>0</v>
      </c>
      <c r="BO1999" s="8">
        <f t="shared" ref="BO1999" si="19169">(BB1999*BJ1999+BC1999*BI1999+BD1999*BJ2002+BE1999*BI2002)</f>
        <v>-10.811220521217056</v>
      </c>
      <c r="BP1999" s="20"/>
      <c r="BQ1999" s="16">
        <v>1</v>
      </c>
      <c r="BR1999" s="23">
        <v>0</v>
      </c>
      <c r="BS1999" s="14">
        <v>0</v>
      </c>
      <c r="BT1999" s="22">
        <v>0</v>
      </c>
      <c r="BV1999" s="1">
        <f t="shared" ref="BV1999" si="19170">BL1999*BQ1999+BN1999*BQ2002-BM1999*BR1999-BO1999*BR2002</f>
        <v>82.430764852735706</v>
      </c>
      <c r="BW1999" s="9">
        <f t="shared" ref="BW1999" si="19171">(BL1999*BR1999+BM1999*BQ1999+BN1999*BR2002+BO1999*BQ2002)</f>
        <v>-10.811220521217056</v>
      </c>
      <c r="BX1999" s="2">
        <f t="shared" ref="BX1999" si="19172">BL1999*BS1999+BN1999*BS2002-BM1999*BT1999-BO1999*BT2002</f>
        <v>0</v>
      </c>
      <c r="BY1999" s="8">
        <f t="shared" ref="BY1999" si="19173">(BL1999*BT1999+BM1999*BS1999+BN1999*BT2002+BO1999*BS2002)</f>
        <v>-10.811220521217056</v>
      </c>
      <c r="CA1999" s="28">
        <f t="shared" ref="CA1999" si="19174">20*LOG(((1+$BR$9)/$BR$9)/((BV1999+BV2002)^2+(BW1999+BW2002)^2)^0.5)</f>
        <v>-50.092265794835853</v>
      </c>
      <c r="CC1999" s="114">
        <f t="shared" ref="CC1999" si="19175">((BV1999^2+BW1999^2)^0.5)/((BV2002^2+BW2002^2)^0.5)</f>
        <v>0.13117629427444416</v>
      </c>
      <c r="CD1999" s="13"/>
      <c r="CE1999" s="33"/>
      <c r="CF1999" s="33"/>
      <c r="CG1999" s="33"/>
      <c r="CH1999" s="33"/>
    </row>
    <row r="2000" spans="2:86" ht="18.600000000000001" customHeight="1" thickBot="1">
      <c r="D2000" s="3"/>
      <c r="G2000" s="4"/>
      <c r="I2000" s="3"/>
      <c r="L2000" s="4"/>
      <c r="N2000" s="3"/>
      <c r="Q2000" s="4"/>
      <c r="S2000" s="3"/>
      <c r="V2000" s="4"/>
      <c r="X2000" s="3"/>
      <c r="AA2000" s="4"/>
      <c r="AC2000" s="3"/>
      <c r="AF2000" s="4"/>
      <c r="AH2000" s="3"/>
      <c r="AK2000" s="4"/>
      <c r="AM2000" s="3"/>
      <c r="AP2000" s="4"/>
      <c r="AR2000" s="3"/>
      <c r="AU2000" s="4"/>
      <c r="AW2000" s="3"/>
      <c r="AZ2000" s="4"/>
      <c r="BB2000" s="3"/>
      <c r="BE2000" s="4"/>
      <c r="BG2000" s="3"/>
      <c r="BJ2000" s="4"/>
      <c r="BL2000" s="3"/>
      <c r="BO2000" s="4"/>
      <c r="BQ2000" s="16"/>
      <c r="BR2000" s="14"/>
      <c r="BS2000" s="14"/>
      <c r="BT2000" s="17"/>
      <c r="BV2000" s="3"/>
      <c r="BY2000" s="4"/>
      <c r="CC2000" s="115"/>
      <c r="CD2000" s="13"/>
      <c r="CE2000" s="33"/>
      <c r="CF2000" s="33"/>
      <c r="CG2000" s="33"/>
      <c r="CH2000" s="33"/>
    </row>
    <row r="2001" spans="2:86" ht="18.600000000000001" customHeight="1" thickBot="1">
      <c r="D2001" s="271" t="s">
        <v>141</v>
      </c>
      <c r="E2001" s="272"/>
      <c r="F2001" s="273" t="s">
        <v>142</v>
      </c>
      <c r="G2001" s="274"/>
      <c r="H2001" s="237"/>
      <c r="I2001" s="271" t="s">
        <v>143</v>
      </c>
      <c r="J2001" s="272"/>
      <c r="K2001" s="273" t="s">
        <v>144</v>
      </c>
      <c r="L2001" s="274"/>
      <c r="N2001" s="262" t="s">
        <v>145</v>
      </c>
      <c r="O2001" s="263"/>
      <c r="P2001" s="264" t="s">
        <v>146</v>
      </c>
      <c r="Q2001" s="265"/>
      <c r="S2001" s="271" t="s">
        <v>147</v>
      </c>
      <c r="T2001" s="272"/>
      <c r="U2001" s="273" t="s">
        <v>148</v>
      </c>
      <c r="V2001" s="274"/>
      <c r="W2001" s="20"/>
      <c r="X2001" s="262" t="s">
        <v>149</v>
      </c>
      <c r="Y2001" s="263"/>
      <c r="Z2001" s="264" t="s">
        <v>150</v>
      </c>
      <c r="AA2001" s="265"/>
      <c r="AB2001" s="20"/>
      <c r="AC2001" s="271" t="s">
        <v>151</v>
      </c>
      <c r="AD2001" s="272"/>
      <c r="AE2001" s="273" t="s">
        <v>152</v>
      </c>
      <c r="AF2001" s="274"/>
      <c r="AG2001" s="20"/>
      <c r="AH2001" s="262" t="s">
        <v>153</v>
      </c>
      <c r="AI2001" s="263"/>
      <c r="AJ2001" s="264" t="s">
        <v>154</v>
      </c>
      <c r="AK2001" s="265"/>
      <c r="AL2001" s="20"/>
      <c r="AM2001" s="271" t="s">
        <v>155</v>
      </c>
      <c r="AN2001" s="272"/>
      <c r="AO2001" s="273" t="s">
        <v>156</v>
      </c>
      <c r="AP2001" s="274"/>
      <c r="AR2001" s="262" t="s">
        <v>157</v>
      </c>
      <c r="AS2001" s="263"/>
      <c r="AT2001" s="264" t="s">
        <v>158</v>
      </c>
      <c r="AU2001" s="265"/>
      <c r="AV2001" s="41"/>
      <c r="AW2001" s="271" t="s">
        <v>159</v>
      </c>
      <c r="AX2001" s="272"/>
      <c r="AY2001" s="273" t="s">
        <v>160</v>
      </c>
      <c r="AZ2001" s="274"/>
      <c r="BA2001" s="20"/>
      <c r="BB2001" s="262" t="s">
        <v>161</v>
      </c>
      <c r="BC2001" s="263"/>
      <c r="BD2001" s="264" t="s">
        <v>162</v>
      </c>
      <c r="BE2001" s="265"/>
      <c r="BF2001" s="41"/>
      <c r="BG2001" s="271" t="s">
        <v>163</v>
      </c>
      <c r="BH2001" s="272"/>
      <c r="BI2001" s="273" t="s">
        <v>164</v>
      </c>
      <c r="BJ2001" s="274"/>
      <c r="BK2001" s="41"/>
      <c r="BL2001" s="262" t="s">
        <v>165</v>
      </c>
      <c r="BM2001" s="263"/>
      <c r="BN2001" s="264" t="s">
        <v>166</v>
      </c>
      <c r="BO2001" s="265"/>
      <c r="BP2001" s="41"/>
      <c r="BQ2001" s="271" t="s">
        <v>167</v>
      </c>
      <c r="BR2001" s="272"/>
      <c r="BS2001" s="273" t="s">
        <v>168</v>
      </c>
      <c r="BT2001" s="274"/>
      <c r="BU2001" s="20"/>
      <c r="BV2001" s="262" t="s">
        <v>169</v>
      </c>
      <c r="BW2001" s="263"/>
      <c r="BX2001" s="264" t="s">
        <v>170</v>
      </c>
      <c r="BY2001" s="265"/>
      <c r="CA2001" s="55" t="s">
        <v>35</v>
      </c>
      <c r="CC2001" s="116" t="s">
        <v>75</v>
      </c>
      <c r="CD2001" s="13"/>
      <c r="CE2001" s="33"/>
      <c r="CF2001" s="33"/>
      <c r="CG2001" s="33"/>
      <c r="CH2001" s="33"/>
    </row>
    <row r="2002" spans="2:86" ht="18.600000000000001" customHeight="1" thickTop="1" thickBot="1">
      <c r="D2002" s="1">
        <v>0</v>
      </c>
      <c r="E2002" s="9">
        <f t="shared" ref="E2002" si="19176">$E$9*$B1999</f>
        <v>6.7312960000000004</v>
      </c>
      <c r="F2002" s="2">
        <v>1</v>
      </c>
      <c r="G2002" s="8">
        <v>0</v>
      </c>
      <c r="I2002" s="1">
        <v>0</v>
      </c>
      <c r="J2002" s="9">
        <v>0</v>
      </c>
      <c r="K2002" s="2">
        <v>1</v>
      </c>
      <c r="L2002" s="8">
        <v>0</v>
      </c>
      <c r="N2002" s="1">
        <f t="shared" ref="N2002" si="19177">D2002*I1999+F2002*I2002-E2002*J1999-G2002*J2002</f>
        <v>0</v>
      </c>
      <c r="O2002" s="9">
        <f t="shared" ref="O2002" si="19178">(D2002*J1999+E2002*I1999+F2002*J2002+G2002*I2002)</f>
        <v>6.7312960000000004</v>
      </c>
      <c r="P2002" s="2">
        <f t="shared" ref="P2002" si="19179">D2002*K1999+F2002*K2002-E2002*L1999-G2002*L2002</f>
        <v>7.9915636258136136</v>
      </c>
      <c r="Q2002" s="8">
        <f t="shared" ref="Q2002" si="19180">(D2002*L1999+E2002*K1999+F2002*L2002+G2002*K2002)</f>
        <v>0</v>
      </c>
      <c r="S2002" s="1">
        <v>0</v>
      </c>
      <c r="T2002" s="9">
        <f t="shared" ref="T2002" si="19181">$T$9*$B1999</f>
        <v>8.6446360000000002</v>
      </c>
      <c r="U2002" s="2">
        <v>1</v>
      </c>
      <c r="V2002" s="8">
        <v>0</v>
      </c>
      <c r="X2002" s="1">
        <f t="shared" ref="X2002" si="19182">N2002*S1999+P2002*S2002-O2002*T1999-Q2002*T2002</f>
        <v>0</v>
      </c>
      <c r="Y2002" s="9">
        <f t="shared" ref="Y2002" si="19183">(N2002*T1999+O2002*S1999+P2002*T2002+Q2002*S2002)</f>
        <v>75.815454615998888</v>
      </c>
      <c r="Z2002" s="2">
        <f t="shared" ref="Z2002" si="19184">N2002*U1999+P2002*U2002-O2002*V1999-Q2002*V2002</f>
        <v>7.9915636258136136</v>
      </c>
      <c r="AA2002" s="8">
        <f t="shared" ref="AA2002" si="19185">(N2002*V1999+O2002*U1999+P2002*V2002+Q2002*U2002)</f>
        <v>0</v>
      </c>
      <c r="AB2002" s="20"/>
      <c r="AC2002" s="1">
        <v>0</v>
      </c>
      <c r="AD2002" s="9">
        <v>0</v>
      </c>
      <c r="AE2002" s="2">
        <v>1</v>
      </c>
      <c r="AF2002" s="8">
        <v>0</v>
      </c>
      <c r="AH2002" s="1">
        <f t="shared" ref="AH2002" si="19186">X2002*AC1999+Z2002*AC2002-Y2002*AD1999-AA2002*AD2002</f>
        <v>0</v>
      </c>
      <c r="AI2002" s="9">
        <f t="shared" ref="AI2002" si="19187">(X2002*AD1999+Y2002*AC1999+Z2002*AD2002+AA2002*AC2002)</f>
        <v>75.815454615998888</v>
      </c>
      <c r="AJ2002" s="2">
        <f t="shared" ref="AJ2002" si="19188">X2002*AE1999+Z2002*AE2002-Y2002*AF1999-AA2002*AF2002</f>
        <v>21.673085885443626</v>
      </c>
      <c r="AK2002" s="8">
        <f t="shared" ref="AK2002" si="19189">(X2002*AF1999+Y2002*AE1999+Z2002*AF2002+AA2002*AE2002)</f>
        <v>0</v>
      </c>
      <c r="AM2002" s="1">
        <v>0</v>
      </c>
      <c r="AN2002" s="9">
        <f t="shared" ref="AN2002" si="19190">$AN$9*$B1999</f>
        <v>7.3090159999999997</v>
      </c>
      <c r="AO2002" s="2">
        <v>1</v>
      </c>
      <c r="AP2002" s="8">
        <v>0</v>
      </c>
      <c r="AR2002" s="1">
        <f t="shared" ref="AR2002" si="19191">AH2002*AM1999+AJ2002*AM2002-AI2002*AN1999-AK2002*AN2002</f>
        <v>0</v>
      </c>
      <c r="AS2002" s="9">
        <f t="shared" ref="AS2002" si="19192">(AH2002*AN1999+AI2002*AM1999+AJ2002*AN2002+AK2002*AM2002)</f>
        <v>234.22438612208049</v>
      </c>
      <c r="AT2002" s="2">
        <f t="shared" ref="AT2002" si="19193">AH2002*AO1999+AJ2002*AO2002-AI2002*AP1999-AK2002*AP2002</f>
        <v>21.673085885443626</v>
      </c>
      <c r="AU2002" s="8">
        <f t="shared" ref="AU2002" si="19194">(AH2002*AP1999+AI2002*AO1999+AJ2002*AP2002+AK2002*AO2002)</f>
        <v>0</v>
      </c>
      <c r="AV2002" s="20"/>
      <c r="AW2002" s="1">
        <v>0</v>
      </c>
      <c r="AX2002" s="9">
        <v>0</v>
      </c>
      <c r="AY2002" s="2">
        <v>1</v>
      </c>
      <c r="AZ2002" s="8">
        <v>0</v>
      </c>
      <c r="BB2002" s="1">
        <f t="shared" ref="BB2002" si="19195">AR2002*AW1999+AT2002*AW2002-AS2002*AX1999-AU2002*AX2002</f>
        <v>0</v>
      </c>
      <c r="BC2002" s="9">
        <f t="shared" ref="BC2002" si="19196">(AR2002*AX1999+AS2002*AW1999+AT2002*AX2002+AU2002*AW2002)</f>
        <v>234.22438612208049</v>
      </c>
      <c r="BD2002" s="2">
        <f t="shared" ref="BD2002" si="19197">AR2002*AY1999+AT2002*AY2002-AS2002*AZ1999-AU2002*AZ2002</f>
        <v>82.429413174495068</v>
      </c>
      <c r="BE2002" s="8">
        <f t="shared" ref="BE2002" si="19198">(AR2002*AZ1999+AS2002*AY1999+AT2002*AZ2002+AU2002*AY2002)</f>
        <v>0</v>
      </c>
      <c r="BG2002" s="1">
        <v>0</v>
      </c>
      <c r="BH2002" s="9">
        <f t="shared" ref="BH2002" si="19199">$BH$9*$B1999</f>
        <v>4.7819199999999995</v>
      </c>
      <c r="BI2002" s="2">
        <v>1</v>
      </c>
      <c r="BJ2002" s="8">
        <v>0</v>
      </c>
      <c r="BK2002" s="20"/>
      <c r="BL2002" s="1">
        <f t="shared" ref="BL2002" si="19200">BB2002*BG1999+BD2002*BG2002-BC2002*BH1999-BE2002*BH2002</f>
        <v>0</v>
      </c>
      <c r="BM2002" s="9">
        <f t="shared" ref="BM2002" si="19201">(BB2002*BH1999+BC2002*BG1999+BD2002*BH2002+BE2002*BG2002)</f>
        <v>628.39524556946185</v>
      </c>
      <c r="BN2002" s="2">
        <f t="shared" ref="BN2002" si="19202">BB2002*BI1999+BD2002*BI2002-BC2002*BJ1999-BE2002*BJ2002</f>
        <v>82.429413174495068</v>
      </c>
      <c r="BO2002" s="8">
        <f t="shared" ref="BO2002" si="19203">(BB2002*BJ1999+BC2002*BI1999+BD2002*BJ2002+BE2002*BI2002)</f>
        <v>0</v>
      </c>
      <c r="BP2002" s="20"/>
      <c r="BQ2002" s="18">
        <f t="shared" ref="BQ2002:BQ2065" si="19204">1/$BR$9</f>
        <v>1</v>
      </c>
      <c r="BR2002" s="25">
        <v>0</v>
      </c>
      <c r="BS2002" s="19">
        <v>1</v>
      </c>
      <c r="BT2002" s="24">
        <v>0</v>
      </c>
      <c r="BV2002" s="1">
        <f t="shared" ref="BV2002" si="19205">BL2002*BQ1999+BN2002*BQ2002-BM2002*BR1999-BO2002*BR2002</f>
        <v>82.429413174495068</v>
      </c>
      <c r="BW2002" s="9">
        <f t="shared" ref="BW2002" si="19206">(BL2002*BR1999+BM2002*BQ1999+BN2002*BR2002+BO2002*BQ2002)</f>
        <v>628.39524556946185</v>
      </c>
      <c r="BX2002" s="2">
        <f t="shared" ref="BX2002" si="19207">BL2002*BS1999+BN2002*BS2002-BM2002*BT1999-BO2002*BT2002</f>
        <v>82.429413174495068</v>
      </c>
      <c r="BY2002" s="8">
        <f t="shared" ref="BY2002" si="19208">(BL2002*BT1999+BM2002*BS1999+BN2002*BT2002+BO2002*BS2002)</f>
        <v>0</v>
      </c>
      <c r="CA2002" s="56">
        <f t="shared" ref="CA2002" si="19209">(180/PI())*ATAN(-1*(BW1999+BW2002)/(BV1999+BV2002))</f>
        <v>-75.053763648433389</v>
      </c>
      <c r="CC2002" s="117">
        <f t="shared" ref="CC2002" si="19210">20*LOG(((1-(10^(CA1999/20)^2)*(1-((1-CC1999)/(1+CC1999))^2))^0.5))</f>
        <v>-1.7434655183514277E-5</v>
      </c>
      <c r="CD2002" s="13"/>
      <c r="CE2002" s="33"/>
      <c r="CF2002" s="33"/>
      <c r="CG2002" s="33"/>
      <c r="CH2002" s="33"/>
    </row>
    <row r="2003" spans="2:86" ht="18.600000000000001" customHeight="1"/>
    <row r="2004" spans="2:86" ht="18.600000000000001" customHeight="1" thickBot="1">
      <c r="E2004" s="6" t="s">
        <v>3</v>
      </c>
      <c r="J2004" s="6" t="s">
        <v>5</v>
      </c>
      <c r="O2004" s="6" t="s">
        <v>10</v>
      </c>
      <c r="T2004" s="6" t="s">
        <v>6</v>
      </c>
      <c r="Y2004" s="6" t="s">
        <v>11</v>
      </c>
      <c r="AD2004" s="6" t="s">
        <v>12</v>
      </c>
      <c r="AI2004" s="6" t="s">
        <v>13</v>
      </c>
      <c r="AN2004" s="6" t="s">
        <v>14</v>
      </c>
      <c r="AS2004" s="6" t="s">
        <v>15</v>
      </c>
      <c r="AX2004" s="6" t="s">
        <v>19</v>
      </c>
      <c r="BC2004" s="6" t="s">
        <v>17</v>
      </c>
      <c r="BH2004" s="6" t="s">
        <v>20</v>
      </c>
      <c r="BM2004" s="6" t="s">
        <v>18</v>
      </c>
      <c r="BQ2004" s="26" t="s">
        <v>16</v>
      </c>
      <c r="BR2004" s="26"/>
      <c r="BS2004" s="21"/>
      <c r="BT2004" s="21"/>
      <c r="BU2004" s="21"/>
      <c r="BV2004" s="21"/>
      <c r="BW2004" s="26" t="s">
        <v>21</v>
      </c>
      <c r="BX2004" s="21"/>
      <c r="BY2004" s="21"/>
    </row>
    <row r="2005" spans="2:86" ht="18.600000000000001" customHeight="1" thickBot="1">
      <c r="B2005" s="11"/>
      <c r="D2005" s="266" t="s">
        <v>113</v>
      </c>
      <c r="E2005" s="267"/>
      <c r="F2005" s="268" t="s">
        <v>114</v>
      </c>
      <c r="G2005" s="269"/>
      <c r="H2005" s="237"/>
      <c r="I2005" s="262" t="s">
        <v>0</v>
      </c>
      <c r="J2005" s="263"/>
      <c r="K2005" s="264" t="s">
        <v>1</v>
      </c>
      <c r="L2005" s="265"/>
      <c r="M2005" s="21"/>
      <c r="N2005" s="262" t="s">
        <v>115</v>
      </c>
      <c r="O2005" s="263"/>
      <c r="P2005" s="264" t="s">
        <v>116</v>
      </c>
      <c r="Q2005" s="265"/>
      <c r="R2005" s="21"/>
      <c r="S2005" s="266" t="s">
        <v>117</v>
      </c>
      <c r="T2005" s="267"/>
      <c r="U2005" s="268" t="s">
        <v>118</v>
      </c>
      <c r="V2005" s="269"/>
      <c r="W2005" s="20"/>
      <c r="X2005" s="262" t="s">
        <v>119</v>
      </c>
      <c r="Y2005" s="263"/>
      <c r="Z2005" s="264" t="s">
        <v>120</v>
      </c>
      <c r="AA2005" s="265"/>
      <c r="AB2005" s="20"/>
      <c r="AC2005" s="262" t="s">
        <v>121</v>
      </c>
      <c r="AD2005" s="263"/>
      <c r="AE2005" s="264" t="s">
        <v>7</v>
      </c>
      <c r="AF2005" s="265"/>
      <c r="AG2005" s="20"/>
      <c r="AH2005" s="262" t="s">
        <v>122</v>
      </c>
      <c r="AI2005" s="263"/>
      <c r="AJ2005" s="264" t="s">
        <v>123</v>
      </c>
      <c r="AK2005" s="265"/>
      <c r="AL2005" s="20"/>
      <c r="AM2005" s="266" t="s">
        <v>124</v>
      </c>
      <c r="AN2005" s="267"/>
      <c r="AO2005" s="268" t="s">
        <v>125</v>
      </c>
      <c r="AP2005" s="269"/>
      <c r="AQ2005" s="21"/>
      <c r="AR2005" s="262" t="s">
        <v>126</v>
      </c>
      <c r="AS2005" s="263"/>
      <c r="AT2005" s="264" t="s">
        <v>2</v>
      </c>
      <c r="AU2005" s="265"/>
      <c r="AV2005" s="41"/>
      <c r="AW2005" s="262" t="s">
        <v>127</v>
      </c>
      <c r="AX2005" s="263"/>
      <c r="AY2005" s="264" t="s">
        <v>128</v>
      </c>
      <c r="AZ2005" s="265"/>
      <c r="BA2005" s="20"/>
      <c r="BB2005" s="262" t="s">
        <v>129</v>
      </c>
      <c r="BC2005" s="263"/>
      <c r="BD2005" s="264" t="s">
        <v>130</v>
      </c>
      <c r="BE2005" s="265"/>
      <c r="BF2005" s="41"/>
      <c r="BG2005" s="266" t="s">
        <v>131</v>
      </c>
      <c r="BH2005" s="267"/>
      <c r="BI2005" s="268" t="s">
        <v>132</v>
      </c>
      <c r="BJ2005" s="269"/>
      <c r="BK2005" s="41"/>
      <c r="BL2005" s="262" t="s">
        <v>133</v>
      </c>
      <c r="BM2005" s="263"/>
      <c r="BN2005" s="264" t="s">
        <v>134</v>
      </c>
      <c r="BO2005" s="265"/>
      <c r="BP2005" s="41"/>
      <c r="BQ2005" s="262" t="s">
        <v>135</v>
      </c>
      <c r="BR2005" s="263"/>
      <c r="BS2005" s="264" t="s">
        <v>136</v>
      </c>
      <c r="BT2005" s="265"/>
      <c r="BU2005" s="20"/>
      <c r="BV2005" s="262" t="s">
        <v>137</v>
      </c>
      <c r="BW2005" s="263"/>
      <c r="BX2005" s="264" t="s">
        <v>138</v>
      </c>
      <c r="BY2005" s="265"/>
      <c r="CA2005" s="27" t="s">
        <v>8</v>
      </c>
      <c r="CC2005" s="113" t="s">
        <v>74</v>
      </c>
      <c r="CD2005" s="13"/>
      <c r="CE2005" s="33"/>
      <c r="CF2005" s="33"/>
      <c r="CG2005" s="33"/>
      <c r="CH2005" s="33"/>
    </row>
    <row r="2006" spans="2:86" ht="18.600000000000001" customHeight="1" thickTop="1" thickBot="1">
      <c r="B2006" s="37">
        <v>5.74</v>
      </c>
      <c r="D2006" s="1">
        <v>1</v>
      </c>
      <c r="E2006" s="7">
        <v>0</v>
      </c>
      <c r="F2006" s="2">
        <v>0</v>
      </c>
      <c r="G2006" s="8">
        <v>0</v>
      </c>
      <c r="I2006" s="1">
        <v>1</v>
      </c>
      <c r="J2006" s="9">
        <v>0</v>
      </c>
      <c r="K2006" s="2">
        <v>0</v>
      </c>
      <c r="L2006" s="8">
        <f t="shared" ref="L2006:L2069" si="19211">IF(0=(1-$J$9*$K$9*$B2006^2),10^18,$B2006*$K$9/(1-$J$9*$K$9*$B2006^2))</f>
        <v>-1.0339530319452948</v>
      </c>
      <c r="N2006" s="1">
        <f t="shared" ref="N2006" si="19212">D2006*I2006+F2006*I2009-E2006*J2006-G2006*J2009</f>
        <v>1</v>
      </c>
      <c r="O2006" s="9">
        <f t="shared" ref="O2006" si="19213">(D2006*J2006+E2006*I2006+F2006*J2009+G2006*I2009)</f>
        <v>0</v>
      </c>
      <c r="P2006" s="2">
        <f t="shared" ref="P2006" si="19214">D2006*K2006+F2006*K2009-E2006*L2006-G2006*L2009</f>
        <v>0</v>
      </c>
      <c r="Q2006" s="8">
        <f t="shared" ref="Q2006" si="19215">(D2006*L2006+E2006*K2006+F2006*L2009+G2006*K2009)</f>
        <v>-1.0339530319452948</v>
      </c>
      <c r="S2006" s="1">
        <v>1</v>
      </c>
      <c r="T2006" s="7">
        <v>0</v>
      </c>
      <c r="U2006" s="2">
        <v>0</v>
      </c>
      <c r="V2006" s="8">
        <v>0</v>
      </c>
      <c r="X2006" s="1">
        <f t="shared" ref="X2006" si="19216">N2006*S2006+P2006*S2009-O2006*T2006-Q2006*T2009</f>
        <v>9.9693998666070254</v>
      </c>
      <c r="Y2006" s="9">
        <f t="shared" ref="Y2006" si="19217">(N2006*T2006+O2006*S2006+P2006*T2009+Q2006*S2009)</f>
        <v>0</v>
      </c>
      <c r="Z2006" s="2">
        <f t="shared" ref="Z2006" si="19218">N2006*U2006+P2006*U2009-O2006*V2006-Q2006*V2009</f>
        <v>0</v>
      </c>
      <c r="AA2006" s="8">
        <f t="shared" ref="AA2006" si="19219">(N2006*V2006+O2006*U2006+P2006*V2009+Q2006*U2009)</f>
        <v>-1.0339530319452948</v>
      </c>
      <c r="AB2006" s="20"/>
      <c r="AC2006" s="1">
        <v>1</v>
      </c>
      <c r="AD2006" s="9">
        <v>0</v>
      </c>
      <c r="AE2006" s="2">
        <v>0</v>
      </c>
      <c r="AF2006" s="8">
        <f t="shared" ref="AF2006:AF2069" si="19220">IF(0=(1-$AE$9*$AD$9*$B2006^2),10^18,$B2006*$AE$9/(1-$AE$9*$AD$9*$B2006^2))</f>
        <v>-0.17977495359550313</v>
      </c>
      <c r="AH2006" s="1">
        <f t="shared" ref="AH2006" si="19221">X2006*AC2006+Z2006*AC2009-Y2006*AD2006-AA2006*AD2009</f>
        <v>9.9693998666070254</v>
      </c>
      <c r="AI2006" s="9">
        <f t="shared" ref="AI2006" si="19222">(X2006*AD2006+Y2006*AC2006+Z2006*AD2009+AA2006*AC2009)</f>
        <v>0</v>
      </c>
      <c r="AJ2006" s="2">
        <f t="shared" ref="AJ2006" si="19223">X2006*AE2006+Z2006*AE2009-Y2006*AF2006-AA2006*AF2009</f>
        <v>0</v>
      </c>
      <c r="AK2006" s="8">
        <f t="shared" ref="AK2006" si="19224">(X2006*AF2006+Y2006*AE2006+Z2006*AF2009+AA2006*AE2009)</f>
        <v>-2.8262014303395881</v>
      </c>
      <c r="AM2006" s="1">
        <v>1</v>
      </c>
      <c r="AN2006" s="7">
        <v>0</v>
      </c>
      <c r="AO2006" s="2">
        <v>0</v>
      </c>
      <c r="AP2006" s="8">
        <v>0</v>
      </c>
      <c r="AR2006" s="1">
        <f t="shared" ref="AR2006" si="19225">AH2006*AM2006+AJ2006*AM2009-AI2006*AN2006-AK2006*AN2009</f>
        <v>30.698377743935723</v>
      </c>
      <c r="AS2006" s="9">
        <f t="shared" ref="AS2006" si="19226">(AH2006*AN2006+AI2006*AM2006+AJ2006*AN2009+AK2006*AM2009)</f>
        <v>0</v>
      </c>
      <c r="AT2006" s="2">
        <f t="shared" ref="AT2006" si="19227">AH2006*AO2006+AJ2006*AO2009-AI2006*AP2006-AK2006*AP2009</f>
        <v>0</v>
      </c>
      <c r="AU2006" s="8">
        <f t="shared" ref="AU2006" si="19228">(AH2006*AP2006+AI2006*AO2006+AJ2006*AP2009+AK2006*AO2009)</f>
        <v>-2.8262014303395881</v>
      </c>
      <c r="AV2006" s="20"/>
      <c r="AW2006" s="1">
        <v>1</v>
      </c>
      <c r="AX2006" s="9">
        <v>0</v>
      </c>
      <c r="AY2006" s="2">
        <v>0</v>
      </c>
      <c r="AZ2006" s="8">
        <f t="shared" ref="AZ2006:AZ2069" si="19229">IF(0=(1-$AX$9*$AY$9*$B2006^2),10^18,$B2006*$AY$9/(1-$AX$9*$AY$9*$B2006^2))</f>
        <v>-0.25838820185020578</v>
      </c>
      <c r="BB2006" s="1">
        <f t="shared" ref="BB2006" si="19230">AR2006*AW2006+AT2006*AW2009-AS2006*AX2006-AU2006*AX2009</f>
        <v>30.698377743935723</v>
      </c>
      <c r="BC2006" s="9">
        <f t="shared" ref="BC2006" si="19231">(AR2006*AX2006+AS2006*AW2006+AT2006*AX2009+AU2006*AW2009)</f>
        <v>0</v>
      </c>
      <c r="BD2006" s="2">
        <f t="shared" ref="BD2006" si="19232">AR2006*AY2006+AT2006*AY2009-AS2006*AZ2006-AU2006*AZ2009</f>
        <v>0</v>
      </c>
      <c r="BE2006" s="8">
        <f t="shared" ref="BE2006" si="19233">(AR2006*AZ2006+AS2006*AY2006+AT2006*AZ2009+AU2006*AY2009)</f>
        <v>-10.758300055313516</v>
      </c>
      <c r="BG2006" s="1">
        <v>1</v>
      </c>
      <c r="BH2006" s="7">
        <v>0</v>
      </c>
      <c r="BI2006" s="2">
        <v>0</v>
      </c>
      <c r="BJ2006" s="8">
        <v>0</v>
      </c>
      <c r="BK2006" s="20"/>
      <c r="BL2006" s="1">
        <f t="shared" ref="BL2006" si="19234">BB2006*BG2006+BD2006*BG2009-BC2006*BH2006-BE2006*BH2009</f>
        <v>82.323586721365359</v>
      </c>
      <c r="BM2006" s="9">
        <f t="shared" ref="BM2006" si="19235">(BB2006*BH2006+BC2006*BG2006+BD2006*BH2009+BE2006*BG2009)</f>
        <v>0</v>
      </c>
      <c r="BN2006" s="2">
        <f t="shared" ref="BN2006" si="19236">BB2006*BI2006+BD2006*BI2009-BC2006*BJ2006-BE2006*BJ2009</f>
        <v>0</v>
      </c>
      <c r="BO2006" s="8">
        <f t="shared" ref="BO2006" si="19237">(BB2006*BJ2006+BC2006*BI2006+BD2006*BJ2009+BE2006*BI2009)</f>
        <v>-10.758300055313516</v>
      </c>
      <c r="BP2006" s="20"/>
      <c r="BQ2006" s="16">
        <v>1</v>
      </c>
      <c r="BR2006" s="23">
        <v>0</v>
      </c>
      <c r="BS2006" s="14">
        <v>0</v>
      </c>
      <c r="BT2006" s="22">
        <v>0</v>
      </c>
      <c r="BV2006" s="1">
        <f t="shared" ref="BV2006" si="19238">BL2006*BQ2006+BN2006*BQ2009-BM2006*BR2006-BO2006*BR2009</f>
        <v>82.323586721365359</v>
      </c>
      <c r="BW2006" s="9">
        <f t="shared" ref="BW2006" si="19239">(BL2006*BR2006+BM2006*BQ2006+BN2006*BR2009+BO2006*BQ2009)</f>
        <v>-10.758300055313516</v>
      </c>
      <c r="BX2006" s="2">
        <f t="shared" ref="BX2006" si="19240">BL2006*BS2006+BN2006*BS2009-BM2006*BT2006-BO2006*BT2009</f>
        <v>0</v>
      </c>
      <c r="BY2006" s="8">
        <f t="shared" ref="BY2006" si="19241">(BL2006*BT2006+BM2006*BS2006+BN2006*BT2009+BO2006*BS2009)</f>
        <v>-10.758300055313516</v>
      </c>
      <c r="CA2006" s="28">
        <f t="shared" ref="CA2006" si="19242">20*LOG(((1+$BR$9)/$BR$9)/((BV2006+BV2009)^2+(BW2006+BW2009)^2)^0.5)</f>
        <v>-50.111226294592292</v>
      </c>
      <c r="CC2006" s="114">
        <f t="shared" ref="CC2006" si="19243">((BV2006^2+BW2006^2)^0.5)/((BV2009^2+BW2009^2)^0.5)</f>
        <v>0.13070418662030187</v>
      </c>
      <c r="CD2006" s="13"/>
      <c r="CE2006" s="33"/>
      <c r="CF2006" s="33"/>
      <c r="CG2006" s="33"/>
      <c r="CH2006" s="33"/>
    </row>
    <row r="2007" spans="2:86" ht="18.600000000000001" customHeight="1" thickBot="1">
      <c r="D2007" s="3"/>
      <c r="G2007" s="4"/>
      <c r="I2007" s="3"/>
      <c r="L2007" s="4"/>
      <c r="N2007" s="3"/>
      <c r="Q2007" s="4"/>
      <c r="S2007" s="3"/>
      <c r="V2007" s="4"/>
      <c r="X2007" s="3"/>
      <c r="AA2007" s="4"/>
      <c r="AC2007" s="3"/>
      <c r="AF2007" s="4"/>
      <c r="AH2007" s="3"/>
      <c r="AK2007" s="4"/>
      <c r="AM2007" s="3"/>
      <c r="AP2007" s="4"/>
      <c r="AR2007" s="3"/>
      <c r="AU2007" s="4"/>
      <c r="AW2007" s="3"/>
      <c r="AZ2007" s="4"/>
      <c r="BB2007" s="3"/>
      <c r="BE2007" s="4"/>
      <c r="BG2007" s="3"/>
      <c r="BJ2007" s="4"/>
      <c r="BL2007" s="3"/>
      <c r="BO2007" s="4"/>
      <c r="BQ2007" s="16"/>
      <c r="BR2007" s="14"/>
      <c r="BS2007" s="14"/>
      <c r="BT2007" s="17"/>
      <c r="BV2007" s="3"/>
      <c r="BY2007" s="4"/>
      <c r="CC2007" s="115"/>
      <c r="CD2007" s="13"/>
      <c r="CE2007" s="33"/>
      <c r="CF2007" s="33"/>
      <c r="CG2007" s="33"/>
      <c r="CH2007" s="33"/>
    </row>
    <row r="2008" spans="2:86" ht="18.600000000000001" customHeight="1" thickBot="1">
      <c r="D2008" s="271" t="s">
        <v>141</v>
      </c>
      <c r="E2008" s="272"/>
      <c r="F2008" s="273" t="s">
        <v>142</v>
      </c>
      <c r="G2008" s="274"/>
      <c r="H2008" s="237"/>
      <c r="I2008" s="271" t="s">
        <v>143</v>
      </c>
      <c r="J2008" s="272"/>
      <c r="K2008" s="273" t="s">
        <v>144</v>
      </c>
      <c r="L2008" s="274"/>
      <c r="N2008" s="262" t="s">
        <v>145</v>
      </c>
      <c r="O2008" s="263"/>
      <c r="P2008" s="264" t="s">
        <v>146</v>
      </c>
      <c r="Q2008" s="265"/>
      <c r="S2008" s="271" t="s">
        <v>147</v>
      </c>
      <c r="T2008" s="272"/>
      <c r="U2008" s="273" t="s">
        <v>148</v>
      </c>
      <c r="V2008" s="274"/>
      <c r="W2008" s="20"/>
      <c r="X2008" s="262" t="s">
        <v>149</v>
      </c>
      <c r="Y2008" s="263"/>
      <c r="Z2008" s="264" t="s">
        <v>150</v>
      </c>
      <c r="AA2008" s="265"/>
      <c r="AB2008" s="20"/>
      <c r="AC2008" s="271" t="s">
        <v>151</v>
      </c>
      <c r="AD2008" s="272"/>
      <c r="AE2008" s="273" t="s">
        <v>152</v>
      </c>
      <c r="AF2008" s="274"/>
      <c r="AG2008" s="20"/>
      <c r="AH2008" s="262" t="s">
        <v>153</v>
      </c>
      <c r="AI2008" s="263"/>
      <c r="AJ2008" s="264" t="s">
        <v>154</v>
      </c>
      <c r="AK2008" s="265"/>
      <c r="AL2008" s="20"/>
      <c r="AM2008" s="271" t="s">
        <v>155</v>
      </c>
      <c r="AN2008" s="272"/>
      <c r="AO2008" s="273" t="s">
        <v>156</v>
      </c>
      <c r="AP2008" s="274"/>
      <c r="AR2008" s="262" t="s">
        <v>157</v>
      </c>
      <c r="AS2008" s="263"/>
      <c r="AT2008" s="264" t="s">
        <v>158</v>
      </c>
      <c r="AU2008" s="265"/>
      <c r="AV2008" s="41"/>
      <c r="AW2008" s="271" t="s">
        <v>159</v>
      </c>
      <c r="AX2008" s="272"/>
      <c r="AY2008" s="273" t="s">
        <v>160</v>
      </c>
      <c r="AZ2008" s="274"/>
      <c r="BA2008" s="20"/>
      <c r="BB2008" s="262" t="s">
        <v>161</v>
      </c>
      <c r="BC2008" s="263"/>
      <c r="BD2008" s="264" t="s">
        <v>162</v>
      </c>
      <c r="BE2008" s="265"/>
      <c r="BF2008" s="41"/>
      <c r="BG2008" s="271" t="s">
        <v>163</v>
      </c>
      <c r="BH2008" s="272"/>
      <c r="BI2008" s="273" t="s">
        <v>164</v>
      </c>
      <c r="BJ2008" s="274"/>
      <c r="BK2008" s="41"/>
      <c r="BL2008" s="262" t="s">
        <v>165</v>
      </c>
      <c r="BM2008" s="263"/>
      <c r="BN2008" s="264" t="s">
        <v>166</v>
      </c>
      <c r="BO2008" s="265"/>
      <c r="BP2008" s="41"/>
      <c r="BQ2008" s="271" t="s">
        <v>167</v>
      </c>
      <c r="BR2008" s="272"/>
      <c r="BS2008" s="273" t="s">
        <v>168</v>
      </c>
      <c r="BT2008" s="274"/>
      <c r="BU2008" s="20"/>
      <c r="BV2008" s="262" t="s">
        <v>169</v>
      </c>
      <c r="BW2008" s="263"/>
      <c r="BX2008" s="264" t="s">
        <v>170</v>
      </c>
      <c r="BY2008" s="265"/>
      <c r="CA2008" s="55" t="s">
        <v>35</v>
      </c>
      <c r="CC2008" s="116" t="s">
        <v>75</v>
      </c>
      <c r="CD2008" s="13"/>
      <c r="CE2008" s="33"/>
      <c r="CF2008" s="33"/>
      <c r="CG2008" s="33"/>
      <c r="CH2008" s="33"/>
    </row>
    <row r="2009" spans="2:86" ht="18.600000000000001" customHeight="1" thickTop="1" thickBot="1">
      <c r="D2009" s="1">
        <v>0</v>
      </c>
      <c r="E2009" s="9">
        <f t="shared" ref="E2009" si="19244">$E$9*$B2006</f>
        <v>6.7548320000000004</v>
      </c>
      <c r="F2009" s="2">
        <v>1</v>
      </c>
      <c r="G2009" s="8">
        <v>0</v>
      </c>
      <c r="I2009" s="1">
        <v>0</v>
      </c>
      <c r="J2009" s="9">
        <v>0</v>
      </c>
      <c r="K2009" s="2">
        <v>1</v>
      </c>
      <c r="L2009" s="8">
        <v>0</v>
      </c>
      <c r="N2009" s="1">
        <f t="shared" ref="N2009" si="19245">D2009*I2006+F2009*I2009-E2009*J2006-G2009*J2009</f>
        <v>0</v>
      </c>
      <c r="O2009" s="9">
        <f t="shared" ref="O2009" si="19246">(D2009*J2006+E2009*I2006+F2009*J2009+G2009*I2009)</f>
        <v>6.7548320000000004</v>
      </c>
      <c r="P2009" s="2">
        <f t="shared" ref="P2009" si="19247">D2009*K2006+F2009*K2009-E2009*L2006-G2009*L2009</f>
        <v>7.9841790266810992</v>
      </c>
      <c r="Q2009" s="8">
        <f t="shared" ref="Q2009" si="19248">(D2009*L2006+E2009*K2006+F2009*L2009+G2009*K2009)</f>
        <v>0</v>
      </c>
      <c r="S2009" s="1">
        <v>0</v>
      </c>
      <c r="T2009" s="9">
        <f t="shared" ref="T2009" si="19249">$T$9*$B2006</f>
        <v>8.674862000000001</v>
      </c>
      <c r="U2009" s="2">
        <v>1</v>
      </c>
      <c r="V2009" s="8">
        <v>0</v>
      </c>
      <c r="X2009" s="1">
        <f t="shared" ref="X2009" si="19250">N2009*S2006+P2009*S2009-O2009*T2006-Q2009*T2009</f>
        <v>0</v>
      </c>
      <c r="Y2009" s="9">
        <f t="shared" ref="Y2009" si="19251">(N2009*T2006+O2009*S2006+P2009*T2009+Q2009*S2009)</f>
        <v>76.016483239752858</v>
      </c>
      <c r="Z2009" s="2">
        <f t="shared" ref="Z2009" si="19252">N2009*U2006+P2009*U2009-O2009*V2006-Q2009*V2009</f>
        <v>7.9841790266810992</v>
      </c>
      <c r="AA2009" s="8">
        <f t="shared" ref="AA2009" si="19253">(N2009*V2006+O2009*U2006+P2009*V2009+Q2009*U2009)</f>
        <v>0</v>
      </c>
      <c r="AB2009" s="20"/>
      <c r="AC2009" s="1">
        <v>0</v>
      </c>
      <c r="AD2009" s="9">
        <v>0</v>
      </c>
      <c r="AE2009" s="2">
        <v>1</v>
      </c>
      <c r="AF2009" s="8">
        <v>0</v>
      </c>
      <c r="AH2009" s="1">
        <f t="shared" ref="AH2009" si="19254">X2009*AC2006+Z2009*AC2009-Y2009*AD2006-AA2009*AD2009</f>
        <v>0</v>
      </c>
      <c r="AI2009" s="9">
        <f t="shared" ref="AI2009" si="19255">(X2009*AD2006+Y2009*AC2006+Z2009*AD2009+AA2009*AC2009)</f>
        <v>76.016483239752858</v>
      </c>
      <c r="AJ2009" s="2">
        <f t="shared" ref="AJ2009" si="19256">X2009*AE2006+Z2009*AE2009-Y2009*AF2006-AA2009*AF2009</f>
        <v>21.650038773601011</v>
      </c>
      <c r="AK2009" s="8">
        <f t="shared" ref="AK2009" si="19257">(X2009*AF2006+Y2009*AE2006+Z2009*AF2009+AA2009*AE2009)</f>
        <v>0</v>
      </c>
      <c r="AM2009" s="1">
        <v>0</v>
      </c>
      <c r="AN2009" s="9">
        <f t="shared" ref="AN2009" si="19258">$AN$9*$B2006</f>
        <v>7.3345720000000005</v>
      </c>
      <c r="AO2009" s="2">
        <v>1</v>
      </c>
      <c r="AP2009" s="8">
        <v>0</v>
      </c>
      <c r="AR2009" s="1">
        <f t="shared" ref="AR2009" si="19259">AH2009*AM2006+AJ2009*AM2009-AI2009*AN2006-AK2009*AN2009</f>
        <v>0</v>
      </c>
      <c r="AS2009" s="9">
        <f t="shared" ref="AS2009" si="19260">(AH2009*AN2006+AI2009*AM2006+AJ2009*AN2009+AK2009*AM2009)</f>
        <v>234.81025142752119</v>
      </c>
      <c r="AT2009" s="2">
        <f t="shared" ref="AT2009" si="19261">AH2009*AO2006+AJ2009*AO2009-AI2009*AP2006-AK2009*AP2009</f>
        <v>21.650038773601011</v>
      </c>
      <c r="AU2009" s="8">
        <f t="shared" ref="AU2009" si="19262">(AH2009*AP2006+AI2009*AO2006+AJ2009*AP2009+AK2009*AO2009)</f>
        <v>0</v>
      </c>
      <c r="AV2009" s="20"/>
      <c r="AW2009" s="1">
        <v>0</v>
      </c>
      <c r="AX2009" s="9">
        <v>0</v>
      </c>
      <c r="AY2009" s="2">
        <v>1</v>
      </c>
      <c r="AZ2009" s="8">
        <v>0</v>
      </c>
      <c r="BB2009" s="1">
        <f t="shared" ref="BB2009" si="19263">AR2009*AW2006+AT2009*AW2009-AS2009*AX2006-AU2009*AX2009</f>
        <v>0</v>
      </c>
      <c r="BC2009" s="9">
        <f t="shared" ref="BC2009" si="19264">(AR2009*AX2006+AS2009*AW2006+AT2009*AX2009+AU2009*AW2009)</f>
        <v>234.81025142752119</v>
      </c>
      <c r="BD2009" s="2">
        <f t="shared" ref="BD2009" si="19265">AR2009*AY2006+AT2009*AY2009-AS2009*AZ2006-AU2009*AZ2009</f>
        <v>82.322237415952927</v>
      </c>
      <c r="BE2009" s="8">
        <f t="shared" ref="BE2009" si="19266">(AR2009*AZ2006+AS2009*AY2006+AT2009*AZ2009+AU2009*AY2009)</f>
        <v>0</v>
      </c>
      <c r="BG2009" s="1">
        <v>0</v>
      </c>
      <c r="BH2009" s="9">
        <f t="shared" ref="BH2009" si="19267">$BH$9*$B2006</f>
        <v>4.7986399999999998</v>
      </c>
      <c r="BI2009" s="2">
        <v>1</v>
      </c>
      <c r="BJ2009" s="8">
        <v>0</v>
      </c>
      <c r="BK2009" s="20"/>
      <c r="BL2009" s="1">
        <f t="shared" ref="BL2009" si="19268">BB2009*BG2006+BD2009*BG2009-BC2009*BH2006-BE2009*BH2009</f>
        <v>0</v>
      </c>
      <c r="BM2009" s="9">
        <f t="shared" ref="BM2009" si="19269">(BB2009*BH2006+BC2009*BG2006+BD2009*BH2009+BE2009*BG2009)</f>
        <v>629.84503278120951</v>
      </c>
      <c r="BN2009" s="2">
        <f t="shared" ref="BN2009" si="19270">BB2009*BI2006+BD2009*BI2009-BC2009*BJ2006-BE2009*BJ2009</f>
        <v>82.322237415952927</v>
      </c>
      <c r="BO2009" s="8">
        <f t="shared" ref="BO2009" si="19271">(BB2009*BJ2006+BC2009*BI2006+BD2009*BJ2009+BE2009*BI2009)</f>
        <v>0</v>
      </c>
      <c r="BP2009" s="20"/>
      <c r="BQ2009" s="18">
        <f t="shared" ref="BQ2009:BQ2072" si="19272">1/$BR$9</f>
        <v>1</v>
      </c>
      <c r="BR2009" s="25">
        <v>0</v>
      </c>
      <c r="BS2009" s="19">
        <v>1</v>
      </c>
      <c r="BT2009" s="24">
        <v>0</v>
      </c>
      <c r="BV2009" s="1">
        <f t="shared" ref="BV2009" si="19273">BL2009*BQ2006+BN2009*BQ2009-BM2009*BR2006-BO2009*BR2009</f>
        <v>82.322237415952927</v>
      </c>
      <c r="BW2009" s="9">
        <f t="shared" ref="BW2009" si="19274">(BL2009*BR2006+BM2009*BQ2006+BN2009*BR2009+BO2009*BQ2009)</f>
        <v>629.84503278120951</v>
      </c>
      <c r="BX2009" s="2">
        <f t="shared" ref="BX2009" si="19275">BL2009*BS2006+BN2009*BS2009-BM2009*BT2006-BO2009*BT2009</f>
        <v>82.322237415952927</v>
      </c>
      <c r="BY2009" s="8">
        <f t="shared" ref="BY2009" si="19276">(BL2009*BT2006+BM2009*BS2006+BN2009*BT2009+BO2009*BS2009)</f>
        <v>0</v>
      </c>
      <c r="CA2009" s="56">
        <f t="shared" ref="CA2009" si="19277">(180/PI())*ATAN(-1*(BW2006+BW2009)/(BV2006+BV2009))</f>
        <v>-75.106950802832742</v>
      </c>
      <c r="CC2009" s="117">
        <f t="shared" ref="CC2009" si="19278">20*LOG(((1-(10^(CA2006/20)^2)*(1-((1-CC2006)/(1+CC2006))^2))^0.5))</f>
        <v>-1.7310676366707981E-5</v>
      </c>
      <c r="CD2009" s="13"/>
      <c r="CE2009" s="33"/>
      <c r="CF2009" s="33"/>
      <c r="CG2009" s="33"/>
      <c r="CH2009" s="33"/>
    </row>
    <row r="2010" spans="2:86" ht="18.600000000000001" customHeight="1"/>
    <row r="2011" spans="2:86" ht="18.600000000000001" customHeight="1" thickBot="1">
      <c r="E2011" s="6" t="s">
        <v>3</v>
      </c>
      <c r="J2011" s="6" t="s">
        <v>5</v>
      </c>
      <c r="O2011" s="6" t="s">
        <v>10</v>
      </c>
      <c r="T2011" s="6" t="s">
        <v>6</v>
      </c>
      <c r="Y2011" s="6" t="s">
        <v>11</v>
      </c>
      <c r="AD2011" s="6" t="s">
        <v>12</v>
      </c>
      <c r="AI2011" s="6" t="s">
        <v>13</v>
      </c>
      <c r="AN2011" s="6" t="s">
        <v>14</v>
      </c>
      <c r="AS2011" s="6" t="s">
        <v>15</v>
      </c>
      <c r="AX2011" s="6" t="s">
        <v>19</v>
      </c>
      <c r="BC2011" s="6" t="s">
        <v>17</v>
      </c>
      <c r="BH2011" s="6" t="s">
        <v>20</v>
      </c>
      <c r="BM2011" s="6" t="s">
        <v>18</v>
      </c>
      <c r="BQ2011" s="26" t="s">
        <v>16</v>
      </c>
      <c r="BR2011" s="26"/>
      <c r="BS2011" s="21"/>
      <c r="BT2011" s="21"/>
      <c r="BU2011" s="21"/>
      <c r="BV2011" s="21"/>
      <c r="BW2011" s="26" t="s">
        <v>21</v>
      </c>
      <c r="BX2011" s="21"/>
      <c r="BY2011" s="21"/>
    </row>
    <row r="2012" spans="2:86" ht="18.600000000000001" customHeight="1" thickBot="1">
      <c r="B2012" s="11"/>
      <c r="D2012" s="266" t="s">
        <v>113</v>
      </c>
      <c r="E2012" s="267"/>
      <c r="F2012" s="268" t="s">
        <v>114</v>
      </c>
      <c r="G2012" s="269"/>
      <c r="H2012" s="237"/>
      <c r="I2012" s="262" t="s">
        <v>0</v>
      </c>
      <c r="J2012" s="263"/>
      <c r="K2012" s="264" t="s">
        <v>1</v>
      </c>
      <c r="L2012" s="265"/>
      <c r="M2012" s="21"/>
      <c r="N2012" s="262" t="s">
        <v>115</v>
      </c>
      <c r="O2012" s="263"/>
      <c r="P2012" s="264" t="s">
        <v>116</v>
      </c>
      <c r="Q2012" s="265"/>
      <c r="R2012" s="21"/>
      <c r="S2012" s="266" t="s">
        <v>117</v>
      </c>
      <c r="T2012" s="267"/>
      <c r="U2012" s="268" t="s">
        <v>118</v>
      </c>
      <c r="V2012" s="269"/>
      <c r="W2012" s="20"/>
      <c r="X2012" s="262" t="s">
        <v>119</v>
      </c>
      <c r="Y2012" s="263"/>
      <c r="Z2012" s="264" t="s">
        <v>120</v>
      </c>
      <c r="AA2012" s="265"/>
      <c r="AB2012" s="20"/>
      <c r="AC2012" s="262" t="s">
        <v>121</v>
      </c>
      <c r="AD2012" s="263"/>
      <c r="AE2012" s="264" t="s">
        <v>7</v>
      </c>
      <c r="AF2012" s="265"/>
      <c r="AG2012" s="20"/>
      <c r="AH2012" s="262" t="s">
        <v>122</v>
      </c>
      <c r="AI2012" s="263"/>
      <c r="AJ2012" s="264" t="s">
        <v>123</v>
      </c>
      <c r="AK2012" s="265"/>
      <c r="AL2012" s="20"/>
      <c r="AM2012" s="266" t="s">
        <v>124</v>
      </c>
      <c r="AN2012" s="267"/>
      <c r="AO2012" s="268" t="s">
        <v>125</v>
      </c>
      <c r="AP2012" s="269"/>
      <c r="AQ2012" s="21"/>
      <c r="AR2012" s="262" t="s">
        <v>126</v>
      </c>
      <c r="AS2012" s="263"/>
      <c r="AT2012" s="264" t="s">
        <v>2</v>
      </c>
      <c r="AU2012" s="265"/>
      <c r="AV2012" s="41"/>
      <c r="AW2012" s="262" t="s">
        <v>127</v>
      </c>
      <c r="AX2012" s="263"/>
      <c r="AY2012" s="264" t="s">
        <v>128</v>
      </c>
      <c r="AZ2012" s="265"/>
      <c r="BA2012" s="20"/>
      <c r="BB2012" s="262" t="s">
        <v>129</v>
      </c>
      <c r="BC2012" s="263"/>
      <c r="BD2012" s="264" t="s">
        <v>130</v>
      </c>
      <c r="BE2012" s="265"/>
      <c r="BF2012" s="41"/>
      <c r="BG2012" s="266" t="s">
        <v>131</v>
      </c>
      <c r="BH2012" s="267"/>
      <c r="BI2012" s="268" t="s">
        <v>132</v>
      </c>
      <c r="BJ2012" s="269"/>
      <c r="BK2012" s="41"/>
      <c r="BL2012" s="262" t="s">
        <v>133</v>
      </c>
      <c r="BM2012" s="263"/>
      <c r="BN2012" s="264" t="s">
        <v>134</v>
      </c>
      <c r="BO2012" s="265"/>
      <c r="BP2012" s="41"/>
      <c r="BQ2012" s="262" t="s">
        <v>135</v>
      </c>
      <c r="BR2012" s="263"/>
      <c r="BS2012" s="264" t="s">
        <v>136</v>
      </c>
      <c r="BT2012" s="265"/>
      <c r="BU2012" s="20"/>
      <c r="BV2012" s="262" t="s">
        <v>137</v>
      </c>
      <c r="BW2012" s="263"/>
      <c r="BX2012" s="264" t="s">
        <v>138</v>
      </c>
      <c r="BY2012" s="265"/>
      <c r="CA2012" s="27" t="s">
        <v>8</v>
      </c>
      <c r="CC2012" s="113" t="s">
        <v>74</v>
      </c>
      <c r="CD2012" s="13"/>
      <c r="CE2012" s="33"/>
      <c r="CF2012" s="33"/>
      <c r="CG2012" s="33"/>
      <c r="CH2012" s="33"/>
    </row>
    <row r="2013" spans="2:86" ht="18.600000000000001" customHeight="1" thickTop="1" thickBot="1">
      <c r="B2013" s="37">
        <v>5.76</v>
      </c>
      <c r="D2013" s="1">
        <v>1</v>
      </c>
      <c r="E2013" s="7">
        <v>0</v>
      </c>
      <c r="F2013" s="2">
        <v>0</v>
      </c>
      <c r="G2013" s="8">
        <v>0</v>
      </c>
      <c r="I2013" s="1">
        <v>1</v>
      </c>
      <c r="J2013" s="9">
        <v>0</v>
      </c>
      <c r="K2013" s="2">
        <v>0</v>
      </c>
      <c r="L2013" s="8">
        <f t="shared" ref="L2013:L2076" si="19279">IF(0=(1-$J$9*$K$9*$B2013^2),10^18,$B2013*$K$9/(1-$J$9*$K$9*$B2013^2))</f>
        <v>-1.0292870729032417</v>
      </c>
      <c r="N2013" s="1">
        <f t="shared" ref="N2013" si="19280">D2013*I2013+F2013*I2016-E2013*J2013-G2013*J2016</f>
        <v>1</v>
      </c>
      <c r="O2013" s="9">
        <f t="shared" ref="O2013" si="19281">(D2013*J2013+E2013*I2013+F2013*J2016+G2013*I2016)</f>
        <v>0</v>
      </c>
      <c r="P2013" s="2">
        <f t="shared" ref="P2013" si="19282">D2013*K2013+F2013*K2016-E2013*L2013-G2013*L2016</f>
        <v>0</v>
      </c>
      <c r="Q2013" s="8">
        <f t="shared" ref="Q2013" si="19283">(D2013*L2013+E2013*K2013+F2013*L2016+G2013*K2016)</f>
        <v>-1.0292870729032417</v>
      </c>
      <c r="S2013" s="1">
        <v>1</v>
      </c>
      <c r="T2013" s="7">
        <v>0</v>
      </c>
      <c r="U2013" s="2">
        <v>0</v>
      </c>
      <c r="V2013" s="8">
        <v>0</v>
      </c>
      <c r="X2013" s="1">
        <f t="shared" ref="X2013" si="19284">N2013*S2013+P2013*S2016-O2013*T2013-Q2013*T2016</f>
        <v>9.9600345468851348</v>
      </c>
      <c r="Y2013" s="9">
        <f t="shared" ref="Y2013" si="19285">(N2013*T2013+O2013*S2013+P2013*T2016+Q2013*S2016)</f>
        <v>0</v>
      </c>
      <c r="Z2013" s="2">
        <f t="shared" ref="Z2013" si="19286">N2013*U2013+P2013*U2016-O2013*V2013-Q2013*V2016</f>
        <v>0</v>
      </c>
      <c r="AA2013" s="8">
        <f t="shared" ref="AA2013" si="19287">(N2013*V2013+O2013*U2013+P2013*V2016+Q2013*U2016)</f>
        <v>-1.0292870729032417</v>
      </c>
      <c r="AB2013" s="20"/>
      <c r="AC2013" s="1">
        <v>1</v>
      </c>
      <c r="AD2013" s="9">
        <v>0</v>
      </c>
      <c r="AE2013" s="2">
        <v>0</v>
      </c>
      <c r="AF2013" s="8">
        <f t="shared" ref="AF2013:AF2076" si="19288">IF(0=(1-$AE$9*$AD$9*$B2013^2),10^18,$B2013*$AE$9/(1-$AE$9*$AD$9*$B2013^2))</f>
        <v>-0.1790970256476308</v>
      </c>
      <c r="AH2013" s="1">
        <f t="shared" ref="AH2013" si="19289">X2013*AC2013+Z2013*AC2016-Y2013*AD2013-AA2013*AD2016</f>
        <v>9.9600345468851348</v>
      </c>
      <c r="AI2013" s="9">
        <f t="shared" ref="AI2013" si="19290">(X2013*AD2013+Y2013*AC2013+Z2013*AD2016+AA2013*AC2016)</f>
        <v>0</v>
      </c>
      <c r="AJ2013" s="2">
        <f t="shared" ref="AJ2013" si="19291">X2013*AE2013+Z2013*AE2016-Y2013*AF2013-AA2013*AF2016</f>
        <v>0</v>
      </c>
      <c r="AK2013" s="8">
        <f t="shared" ref="AK2013" si="19292">(X2013*AF2013+Y2013*AE2013+Z2013*AF2016+AA2013*AE2016)</f>
        <v>-2.8130996355980176</v>
      </c>
      <c r="AM2013" s="1">
        <v>1</v>
      </c>
      <c r="AN2013" s="7">
        <v>0</v>
      </c>
      <c r="AO2013" s="2">
        <v>0</v>
      </c>
      <c r="AP2013" s="8">
        <v>0</v>
      </c>
      <c r="AR2013" s="1">
        <f t="shared" ref="AR2013" si="19293">AH2013*AM2013+AJ2013*AM2016-AI2013*AN2013-AK2013*AN2016</f>
        <v>30.6648079416399</v>
      </c>
      <c r="AS2013" s="9">
        <f t="shared" ref="AS2013" si="19294">(AH2013*AN2013+AI2013*AM2013+AJ2013*AN2016+AK2013*AM2016)</f>
        <v>0</v>
      </c>
      <c r="AT2013" s="2">
        <f t="shared" ref="AT2013" si="19295">AH2013*AO2013+AJ2013*AO2016-AI2013*AP2013-AK2013*AP2016</f>
        <v>0</v>
      </c>
      <c r="AU2013" s="8">
        <f t="shared" ref="AU2013" si="19296">(AH2013*AP2013+AI2013*AO2013+AJ2013*AP2016+AK2013*AO2016)</f>
        <v>-2.8130996355980176</v>
      </c>
      <c r="AV2013" s="20"/>
      <c r="AW2013" s="1">
        <v>1</v>
      </c>
      <c r="AX2013" s="9">
        <v>0</v>
      </c>
      <c r="AY2013" s="2">
        <v>0</v>
      </c>
      <c r="AZ2013" s="8">
        <f t="shared" ref="AZ2013:AZ2076" si="19297">IF(0=(1-$AX$9*$AY$9*$B2013^2),10^18,$B2013*$AY$9/(1-$AX$9*$AY$9*$B2013^2))</f>
        <v>-0.25739083048595918</v>
      </c>
      <c r="BB2013" s="1">
        <f t="shared" ref="BB2013" si="19298">AR2013*AW2013+AT2013*AW2016-AS2013*AX2013-AU2013*AX2016</f>
        <v>30.6648079416399</v>
      </c>
      <c r="BC2013" s="9">
        <f t="shared" ref="BC2013" si="19299">(AR2013*AX2013+AS2013*AW2013+AT2013*AX2016+AU2013*AW2016)</f>
        <v>0</v>
      </c>
      <c r="BD2013" s="2">
        <f t="shared" ref="BD2013" si="19300">AR2013*AY2013+AT2013*AY2016-AS2013*AZ2013-AU2013*AZ2016</f>
        <v>0</v>
      </c>
      <c r="BE2013" s="8">
        <f t="shared" ref="BE2013" si="19301">(AR2013*AZ2013+AS2013*AY2013+AT2013*AZ2016+AU2013*AY2016)</f>
        <v>-10.705940018389148</v>
      </c>
      <c r="BG2013" s="1">
        <v>1</v>
      </c>
      <c r="BH2013" s="7">
        <v>0</v>
      </c>
      <c r="BI2013" s="2">
        <v>0</v>
      </c>
      <c r="BJ2013" s="8">
        <v>0</v>
      </c>
      <c r="BK2013" s="20"/>
      <c r="BL2013" s="1">
        <f t="shared" ref="BL2013" si="19302">BB2013*BG2013+BD2013*BG2016-BC2013*BH2013-BE2013*BH2016</f>
        <v>82.217763268590261</v>
      </c>
      <c r="BM2013" s="9">
        <f t="shared" ref="BM2013" si="19303">(BB2013*BH2013+BC2013*BG2013+BD2013*BH2016+BE2013*BG2016)</f>
        <v>0</v>
      </c>
      <c r="BN2013" s="2">
        <f t="shared" ref="BN2013" si="19304">BB2013*BI2013+BD2013*BI2016-BC2013*BJ2013-BE2013*BJ2016</f>
        <v>0</v>
      </c>
      <c r="BO2013" s="8">
        <f t="shared" ref="BO2013" si="19305">(BB2013*BJ2013+BC2013*BI2013+BD2013*BJ2016+BE2013*BI2016)</f>
        <v>-10.705940018389148</v>
      </c>
      <c r="BP2013" s="20"/>
      <c r="BQ2013" s="16">
        <v>1</v>
      </c>
      <c r="BR2013" s="23">
        <v>0</v>
      </c>
      <c r="BS2013" s="14">
        <v>0</v>
      </c>
      <c r="BT2013" s="22">
        <v>0</v>
      </c>
      <c r="BV2013" s="1">
        <f t="shared" ref="BV2013" si="19306">BL2013*BQ2013+BN2013*BQ2016-BM2013*BR2013-BO2013*BR2016</f>
        <v>82.217763268590261</v>
      </c>
      <c r="BW2013" s="9">
        <f t="shared" ref="BW2013" si="19307">(BL2013*BR2013+BM2013*BQ2013+BN2013*BR2016+BO2013*BQ2016)</f>
        <v>-10.705940018389148</v>
      </c>
      <c r="BX2013" s="2">
        <f t="shared" ref="BX2013" si="19308">BL2013*BS2013+BN2013*BS2016-BM2013*BT2013-BO2013*BT2016</f>
        <v>0</v>
      </c>
      <c r="BY2013" s="8">
        <f t="shared" ref="BY2013" si="19309">(BL2013*BT2013+BM2013*BS2013+BN2013*BT2016+BO2013*BS2016)</f>
        <v>-10.705940018389148</v>
      </c>
      <c r="CA2013" s="28">
        <f t="shared" ref="CA2013" si="19310">20*LOG(((1+$BR$9)/$BR$9)/((BV2013+BV2016)^2+(BW2013+BW2016)^2)^0.5)</f>
        <v>-50.130210420066405</v>
      </c>
      <c r="CC2013" s="114">
        <f t="shared" ref="CC2013" si="19311">((BV2013^2+BW2013^2)^0.5)/((BV2016^2+BW2016^2)^0.5)</f>
        <v>0.13023551886985715</v>
      </c>
      <c r="CD2013" s="13"/>
      <c r="CE2013" s="33"/>
      <c r="CF2013" s="33"/>
      <c r="CG2013" s="33"/>
      <c r="CH2013" s="33"/>
    </row>
    <row r="2014" spans="2:86" ht="18.600000000000001" customHeight="1" thickBot="1">
      <c r="D2014" s="3"/>
      <c r="G2014" s="4"/>
      <c r="I2014" s="3"/>
      <c r="L2014" s="4"/>
      <c r="N2014" s="3"/>
      <c r="Q2014" s="4"/>
      <c r="S2014" s="3"/>
      <c r="V2014" s="4"/>
      <c r="X2014" s="3"/>
      <c r="AA2014" s="4"/>
      <c r="AC2014" s="3"/>
      <c r="AF2014" s="4"/>
      <c r="AH2014" s="3"/>
      <c r="AK2014" s="4"/>
      <c r="AM2014" s="3"/>
      <c r="AP2014" s="4"/>
      <c r="AR2014" s="3"/>
      <c r="AU2014" s="4"/>
      <c r="AW2014" s="3"/>
      <c r="AZ2014" s="4"/>
      <c r="BB2014" s="3"/>
      <c r="BE2014" s="4"/>
      <c r="BG2014" s="3"/>
      <c r="BJ2014" s="4"/>
      <c r="BL2014" s="3"/>
      <c r="BO2014" s="4"/>
      <c r="BQ2014" s="16"/>
      <c r="BR2014" s="14"/>
      <c r="BS2014" s="14"/>
      <c r="BT2014" s="17"/>
      <c r="BV2014" s="3"/>
      <c r="BY2014" s="4"/>
      <c r="CC2014" s="115"/>
      <c r="CD2014" s="13"/>
      <c r="CE2014" s="33"/>
      <c r="CF2014" s="33"/>
      <c r="CG2014" s="33"/>
      <c r="CH2014" s="33"/>
    </row>
    <row r="2015" spans="2:86" ht="18.600000000000001" customHeight="1" thickBot="1">
      <c r="D2015" s="271" t="s">
        <v>141</v>
      </c>
      <c r="E2015" s="272"/>
      <c r="F2015" s="273" t="s">
        <v>142</v>
      </c>
      <c r="G2015" s="274"/>
      <c r="H2015" s="237"/>
      <c r="I2015" s="271" t="s">
        <v>143</v>
      </c>
      <c r="J2015" s="272"/>
      <c r="K2015" s="273" t="s">
        <v>144</v>
      </c>
      <c r="L2015" s="274"/>
      <c r="N2015" s="262" t="s">
        <v>145</v>
      </c>
      <c r="O2015" s="263"/>
      <c r="P2015" s="264" t="s">
        <v>146</v>
      </c>
      <c r="Q2015" s="265"/>
      <c r="S2015" s="271" t="s">
        <v>147</v>
      </c>
      <c r="T2015" s="272"/>
      <c r="U2015" s="273" t="s">
        <v>148</v>
      </c>
      <c r="V2015" s="274"/>
      <c r="W2015" s="20"/>
      <c r="X2015" s="262" t="s">
        <v>149</v>
      </c>
      <c r="Y2015" s="263"/>
      <c r="Z2015" s="264" t="s">
        <v>150</v>
      </c>
      <c r="AA2015" s="265"/>
      <c r="AB2015" s="20"/>
      <c r="AC2015" s="271" t="s">
        <v>151</v>
      </c>
      <c r="AD2015" s="272"/>
      <c r="AE2015" s="273" t="s">
        <v>152</v>
      </c>
      <c r="AF2015" s="274"/>
      <c r="AG2015" s="20"/>
      <c r="AH2015" s="262" t="s">
        <v>153</v>
      </c>
      <c r="AI2015" s="263"/>
      <c r="AJ2015" s="264" t="s">
        <v>154</v>
      </c>
      <c r="AK2015" s="265"/>
      <c r="AL2015" s="20"/>
      <c r="AM2015" s="271" t="s">
        <v>155</v>
      </c>
      <c r="AN2015" s="272"/>
      <c r="AO2015" s="273" t="s">
        <v>156</v>
      </c>
      <c r="AP2015" s="274"/>
      <c r="AR2015" s="262" t="s">
        <v>157</v>
      </c>
      <c r="AS2015" s="263"/>
      <c r="AT2015" s="264" t="s">
        <v>158</v>
      </c>
      <c r="AU2015" s="265"/>
      <c r="AV2015" s="41"/>
      <c r="AW2015" s="271" t="s">
        <v>159</v>
      </c>
      <c r="AX2015" s="272"/>
      <c r="AY2015" s="273" t="s">
        <v>160</v>
      </c>
      <c r="AZ2015" s="274"/>
      <c r="BA2015" s="20"/>
      <c r="BB2015" s="262" t="s">
        <v>161</v>
      </c>
      <c r="BC2015" s="263"/>
      <c r="BD2015" s="264" t="s">
        <v>162</v>
      </c>
      <c r="BE2015" s="265"/>
      <c r="BF2015" s="41"/>
      <c r="BG2015" s="271" t="s">
        <v>163</v>
      </c>
      <c r="BH2015" s="272"/>
      <c r="BI2015" s="273" t="s">
        <v>164</v>
      </c>
      <c r="BJ2015" s="274"/>
      <c r="BK2015" s="41"/>
      <c r="BL2015" s="262" t="s">
        <v>165</v>
      </c>
      <c r="BM2015" s="263"/>
      <c r="BN2015" s="264" t="s">
        <v>166</v>
      </c>
      <c r="BO2015" s="265"/>
      <c r="BP2015" s="41"/>
      <c r="BQ2015" s="271" t="s">
        <v>167</v>
      </c>
      <c r="BR2015" s="272"/>
      <c r="BS2015" s="273" t="s">
        <v>168</v>
      </c>
      <c r="BT2015" s="274"/>
      <c r="BU2015" s="20"/>
      <c r="BV2015" s="262" t="s">
        <v>169</v>
      </c>
      <c r="BW2015" s="263"/>
      <c r="BX2015" s="264" t="s">
        <v>170</v>
      </c>
      <c r="BY2015" s="265"/>
      <c r="CA2015" s="55" t="s">
        <v>35</v>
      </c>
      <c r="CC2015" s="116" t="s">
        <v>75</v>
      </c>
      <c r="CD2015" s="13"/>
      <c r="CE2015" s="33"/>
      <c r="CF2015" s="33"/>
      <c r="CG2015" s="33"/>
      <c r="CH2015" s="33"/>
    </row>
    <row r="2016" spans="2:86" ht="18.600000000000001" customHeight="1" thickTop="1" thickBot="1">
      <c r="D2016" s="1">
        <v>0</v>
      </c>
      <c r="E2016" s="9">
        <f t="shared" ref="E2016" si="19312">$E$9*$B2013</f>
        <v>6.7783680000000004</v>
      </c>
      <c r="F2016" s="2">
        <v>1</v>
      </c>
      <c r="G2016" s="8">
        <v>0</v>
      </c>
      <c r="I2016" s="1">
        <v>0</v>
      </c>
      <c r="J2016" s="9">
        <v>0</v>
      </c>
      <c r="K2016" s="2">
        <v>1</v>
      </c>
      <c r="L2016" s="8">
        <v>0</v>
      </c>
      <c r="N2016" s="1">
        <f t="shared" ref="N2016" si="19313">D2016*I2013+F2016*I2016-E2016*J2013-G2016*J2016</f>
        <v>0</v>
      </c>
      <c r="O2016" s="9">
        <f t="shared" ref="O2016" si="19314">(D2016*J2013+E2016*I2013+F2016*J2016+G2016*I2016)</f>
        <v>6.7783680000000004</v>
      </c>
      <c r="P2016" s="2">
        <f t="shared" ref="P2016" si="19315">D2016*K2013+F2016*K2016-E2016*L2013-G2016*L2016</f>
        <v>7.9768865577810013</v>
      </c>
      <c r="Q2016" s="8">
        <f t="shared" ref="Q2016" si="19316">(D2016*L2013+E2016*K2013+F2016*L2016+G2016*K2016)</f>
        <v>0</v>
      </c>
      <c r="S2016" s="1">
        <v>0</v>
      </c>
      <c r="T2016" s="9">
        <f t="shared" ref="T2016" si="19317">$T$9*$B2013</f>
        <v>8.7050879999999999</v>
      </c>
      <c r="U2016" s="2">
        <v>1</v>
      </c>
      <c r="V2016" s="8">
        <v>0</v>
      </c>
      <c r="X2016" s="1">
        <f t="shared" ref="X2016" si="19318">N2016*S2013+P2016*S2016-O2016*T2013-Q2016*T2016</f>
        <v>0</v>
      </c>
      <c r="Y2016" s="9">
        <f t="shared" ref="Y2016" si="19319">(N2016*T2013+O2016*S2013+P2016*T2016+Q2016*S2016)</f>
        <v>76.217867451500695</v>
      </c>
      <c r="Z2016" s="2">
        <f t="shared" ref="Z2016" si="19320">N2016*U2013+P2016*U2016-O2016*V2013-Q2016*V2016</f>
        <v>7.9768865577810013</v>
      </c>
      <c r="AA2016" s="8">
        <f t="shared" ref="AA2016" si="19321">(N2016*V2013+O2016*U2013+P2016*V2016+Q2016*U2016)</f>
        <v>0</v>
      </c>
      <c r="AB2016" s="20"/>
      <c r="AC2016" s="1">
        <v>0</v>
      </c>
      <c r="AD2016" s="9">
        <v>0</v>
      </c>
      <c r="AE2016" s="2">
        <v>1</v>
      </c>
      <c r="AF2016" s="8">
        <v>0</v>
      </c>
      <c r="AH2016" s="1">
        <f t="shared" ref="AH2016" si="19322">X2016*AC2013+Z2016*AC2016-Y2016*AD2013-AA2016*AD2016</f>
        <v>0</v>
      </c>
      <c r="AI2016" s="9">
        <f t="shared" ref="AI2016" si="19323">(X2016*AD2013+Y2016*AC2013+Z2016*AD2016+AA2016*AC2016)</f>
        <v>76.217867451500695</v>
      </c>
      <c r="AJ2016" s="2">
        <f t="shared" ref="AJ2016" si="19324">X2016*AE2013+Z2016*AE2016-Y2016*AF2013-AA2016*AF2016</f>
        <v>21.627279919550148</v>
      </c>
      <c r="AK2016" s="8">
        <f t="shared" ref="AK2016" si="19325">(X2016*AF2013+Y2016*AE2013+Z2016*AF2016+AA2016*AE2016)</f>
        <v>0</v>
      </c>
      <c r="AM2016" s="1">
        <v>0</v>
      </c>
      <c r="AN2016" s="9">
        <f t="shared" ref="AN2016" si="19326">$AN$9*$B2013</f>
        <v>7.3601279999999996</v>
      </c>
      <c r="AO2016" s="2">
        <v>1</v>
      </c>
      <c r="AP2016" s="8">
        <v>0</v>
      </c>
      <c r="AR2016" s="1">
        <f t="shared" ref="AR2016" si="19327">AH2016*AM2013+AJ2016*AM2016-AI2016*AN2013-AK2016*AN2016</f>
        <v>0</v>
      </c>
      <c r="AS2016" s="9">
        <f t="shared" ref="AS2016" si="19328">(AH2016*AN2013+AI2016*AM2013+AJ2016*AN2016+AK2016*AM2016)</f>
        <v>235.39741595121947</v>
      </c>
      <c r="AT2016" s="2">
        <f t="shared" ref="AT2016" si="19329">AH2016*AO2013+AJ2016*AO2016-AI2016*AP2013-AK2016*AP2016</f>
        <v>21.627279919550148</v>
      </c>
      <c r="AU2016" s="8">
        <f t="shared" ref="AU2016" si="19330">(AH2016*AP2013+AI2016*AO2013+AJ2016*AP2016+AK2016*AO2016)</f>
        <v>0</v>
      </c>
      <c r="AV2016" s="20"/>
      <c r="AW2016" s="1">
        <v>0</v>
      </c>
      <c r="AX2016" s="9">
        <v>0</v>
      </c>
      <c r="AY2016" s="2">
        <v>1</v>
      </c>
      <c r="AZ2016" s="8">
        <v>0</v>
      </c>
      <c r="BB2016" s="1">
        <f t="shared" ref="BB2016" si="19331">AR2016*AW2013+AT2016*AW2016-AS2016*AX2013-AU2016*AX2016</f>
        <v>0</v>
      </c>
      <c r="BC2016" s="9">
        <f t="shared" ref="BC2016" si="19332">(AR2016*AX2013+AS2016*AW2013+AT2016*AX2016+AU2016*AW2016)</f>
        <v>235.39741595121947</v>
      </c>
      <c r="BD2016" s="2">
        <f t="shared" ref="BD2016" si="19333">AR2016*AY2013+AT2016*AY2016-AS2016*AZ2013-AU2016*AZ2016</f>
        <v>82.216416305483307</v>
      </c>
      <c r="BE2016" s="8">
        <f t="shared" ref="BE2016" si="19334">(AR2016*AZ2013+AS2016*AY2013+AT2016*AZ2016+AU2016*AY2016)</f>
        <v>0</v>
      </c>
      <c r="BG2016" s="1">
        <v>0</v>
      </c>
      <c r="BH2016" s="9">
        <f t="shared" ref="BH2016" si="19335">$BH$9*$B2013</f>
        <v>4.8153599999999992</v>
      </c>
      <c r="BI2016" s="2">
        <v>1</v>
      </c>
      <c r="BJ2016" s="8">
        <v>0</v>
      </c>
      <c r="BK2016" s="20"/>
      <c r="BL2016" s="1">
        <f t="shared" ref="BL2016" si="19336">BB2016*BG2013+BD2016*BG2016-BC2016*BH2013-BE2016*BH2016</f>
        <v>0</v>
      </c>
      <c r="BM2016" s="9">
        <f t="shared" ref="BM2016" si="19337">(BB2016*BH2013+BC2016*BG2013+BD2016*BH2016+BE2016*BG2016)</f>
        <v>631.29905837199146</v>
      </c>
      <c r="BN2016" s="2">
        <f t="shared" ref="BN2016" si="19338">BB2016*BI2013+BD2016*BI2016-BC2016*BJ2013-BE2016*BJ2016</f>
        <v>82.216416305483307</v>
      </c>
      <c r="BO2016" s="8">
        <f t="shared" ref="BO2016" si="19339">(BB2016*BJ2013+BC2016*BI2013+BD2016*BJ2016+BE2016*BI2016)</f>
        <v>0</v>
      </c>
      <c r="BP2016" s="20"/>
      <c r="BQ2016" s="18">
        <f t="shared" ref="BQ2016:BQ2079" si="19340">1/$BR$9</f>
        <v>1</v>
      </c>
      <c r="BR2016" s="25">
        <v>0</v>
      </c>
      <c r="BS2016" s="19">
        <v>1</v>
      </c>
      <c r="BT2016" s="24">
        <v>0</v>
      </c>
      <c r="BV2016" s="1">
        <f t="shared" ref="BV2016" si="19341">BL2016*BQ2013+BN2016*BQ2016-BM2016*BR2013-BO2016*BR2016</f>
        <v>82.216416305483307</v>
      </c>
      <c r="BW2016" s="9">
        <f t="shared" ref="BW2016" si="19342">(BL2016*BR2013+BM2016*BQ2013+BN2016*BR2016+BO2016*BQ2016)</f>
        <v>631.29905837199146</v>
      </c>
      <c r="BX2016" s="2">
        <f t="shared" ref="BX2016" si="19343">BL2016*BS2013+BN2016*BS2016-BM2016*BT2013-BO2016*BT2016</f>
        <v>82.216416305483307</v>
      </c>
      <c r="BY2016" s="8">
        <f t="shared" ref="BY2016" si="19344">(BL2016*BT2013+BM2016*BS2013+BN2016*BT2016+BO2016*BS2016)</f>
        <v>0</v>
      </c>
      <c r="CA2016" s="56">
        <f t="shared" ref="CA2016" si="19345">(180/PI())*ATAN(-1*(BW2013+BW2016)/(BV2013+BV2016))</f>
        <v>-75.159756805567184</v>
      </c>
      <c r="CC2016" s="117">
        <f t="shared" ref="CC2016" si="19346">20*LOG(((1-(10^(CA2013/20)^2)*(1-((1-CC2013)/(1+CC2013))^2))^0.5))</f>
        <v>-1.7187616779361166E-5</v>
      </c>
      <c r="CD2016" s="13"/>
      <c r="CE2016" s="33"/>
      <c r="CF2016" s="33"/>
      <c r="CG2016" s="33"/>
      <c r="CH2016" s="33"/>
    </row>
    <row r="2017" spans="2:86" ht="18.600000000000001" customHeight="1"/>
    <row r="2018" spans="2:86" ht="18.600000000000001" customHeight="1" thickBot="1">
      <c r="E2018" s="6" t="s">
        <v>3</v>
      </c>
      <c r="J2018" s="6" t="s">
        <v>5</v>
      </c>
      <c r="O2018" s="6" t="s">
        <v>10</v>
      </c>
      <c r="T2018" s="6" t="s">
        <v>6</v>
      </c>
      <c r="Y2018" s="6" t="s">
        <v>11</v>
      </c>
      <c r="AD2018" s="6" t="s">
        <v>12</v>
      </c>
      <c r="AI2018" s="6" t="s">
        <v>13</v>
      </c>
      <c r="AN2018" s="6" t="s">
        <v>14</v>
      </c>
      <c r="AS2018" s="6" t="s">
        <v>15</v>
      </c>
      <c r="AX2018" s="6" t="s">
        <v>19</v>
      </c>
      <c r="BC2018" s="6" t="s">
        <v>17</v>
      </c>
      <c r="BH2018" s="6" t="s">
        <v>20</v>
      </c>
      <c r="BM2018" s="6" t="s">
        <v>18</v>
      </c>
      <c r="BQ2018" s="26" t="s">
        <v>16</v>
      </c>
      <c r="BR2018" s="26"/>
      <c r="BS2018" s="21"/>
      <c r="BT2018" s="21"/>
      <c r="BU2018" s="21"/>
      <c r="BV2018" s="21"/>
      <c r="BW2018" s="26" t="s">
        <v>21</v>
      </c>
      <c r="BX2018" s="21"/>
      <c r="BY2018" s="21"/>
    </row>
    <row r="2019" spans="2:86" ht="18.600000000000001" customHeight="1" thickBot="1">
      <c r="B2019" s="11"/>
      <c r="D2019" s="266" t="s">
        <v>113</v>
      </c>
      <c r="E2019" s="267"/>
      <c r="F2019" s="268" t="s">
        <v>114</v>
      </c>
      <c r="G2019" s="269"/>
      <c r="H2019" s="237"/>
      <c r="I2019" s="262" t="s">
        <v>0</v>
      </c>
      <c r="J2019" s="263"/>
      <c r="K2019" s="264" t="s">
        <v>1</v>
      </c>
      <c r="L2019" s="265"/>
      <c r="M2019" s="21"/>
      <c r="N2019" s="262" t="s">
        <v>115</v>
      </c>
      <c r="O2019" s="263"/>
      <c r="P2019" s="264" t="s">
        <v>116</v>
      </c>
      <c r="Q2019" s="265"/>
      <c r="R2019" s="21"/>
      <c r="S2019" s="266" t="s">
        <v>117</v>
      </c>
      <c r="T2019" s="267"/>
      <c r="U2019" s="268" t="s">
        <v>118</v>
      </c>
      <c r="V2019" s="269"/>
      <c r="W2019" s="20"/>
      <c r="X2019" s="262" t="s">
        <v>119</v>
      </c>
      <c r="Y2019" s="263"/>
      <c r="Z2019" s="264" t="s">
        <v>120</v>
      </c>
      <c r="AA2019" s="265"/>
      <c r="AB2019" s="20"/>
      <c r="AC2019" s="262" t="s">
        <v>121</v>
      </c>
      <c r="AD2019" s="263"/>
      <c r="AE2019" s="264" t="s">
        <v>7</v>
      </c>
      <c r="AF2019" s="265"/>
      <c r="AG2019" s="20"/>
      <c r="AH2019" s="262" t="s">
        <v>122</v>
      </c>
      <c r="AI2019" s="263"/>
      <c r="AJ2019" s="264" t="s">
        <v>123</v>
      </c>
      <c r="AK2019" s="265"/>
      <c r="AL2019" s="20"/>
      <c r="AM2019" s="266" t="s">
        <v>124</v>
      </c>
      <c r="AN2019" s="267"/>
      <c r="AO2019" s="268" t="s">
        <v>125</v>
      </c>
      <c r="AP2019" s="269"/>
      <c r="AQ2019" s="21"/>
      <c r="AR2019" s="262" t="s">
        <v>126</v>
      </c>
      <c r="AS2019" s="263"/>
      <c r="AT2019" s="264" t="s">
        <v>2</v>
      </c>
      <c r="AU2019" s="265"/>
      <c r="AV2019" s="41"/>
      <c r="AW2019" s="262" t="s">
        <v>127</v>
      </c>
      <c r="AX2019" s="263"/>
      <c r="AY2019" s="264" t="s">
        <v>128</v>
      </c>
      <c r="AZ2019" s="265"/>
      <c r="BA2019" s="20"/>
      <c r="BB2019" s="262" t="s">
        <v>129</v>
      </c>
      <c r="BC2019" s="263"/>
      <c r="BD2019" s="264" t="s">
        <v>130</v>
      </c>
      <c r="BE2019" s="265"/>
      <c r="BF2019" s="41"/>
      <c r="BG2019" s="266" t="s">
        <v>131</v>
      </c>
      <c r="BH2019" s="267"/>
      <c r="BI2019" s="268" t="s">
        <v>132</v>
      </c>
      <c r="BJ2019" s="269"/>
      <c r="BK2019" s="41"/>
      <c r="BL2019" s="262" t="s">
        <v>133</v>
      </c>
      <c r="BM2019" s="263"/>
      <c r="BN2019" s="264" t="s">
        <v>134</v>
      </c>
      <c r="BO2019" s="265"/>
      <c r="BP2019" s="41"/>
      <c r="BQ2019" s="262" t="s">
        <v>135</v>
      </c>
      <c r="BR2019" s="263"/>
      <c r="BS2019" s="264" t="s">
        <v>136</v>
      </c>
      <c r="BT2019" s="265"/>
      <c r="BU2019" s="20"/>
      <c r="BV2019" s="262" t="s">
        <v>137</v>
      </c>
      <c r="BW2019" s="263"/>
      <c r="BX2019" s="264" t="s">
        <v>138</v>
      </c>
      <c r="BY2019" s="265"/>
      <c r="CA2019" s="27" t="s">
        <v>8</v>
      </c>
      <c r="CC2019" s="113" t="s">
        <v>74</v>
      </c>
      <c r="CD2019" s="13"/>
      <c r="CE2019" s="33"/>
      <c r="CF2019" s="33"/>
      <c r="CG2019" s="33"/>
      <c r="CH2019" s="33"/>
    </row>
    <row r="2020" spans="2:86" ht="18.600000000000001" customHeight="1" thickTop="1" thickBot="1">
      <c r="B2020" s="37">
        <v>5.78</v>
      </c>
      <c r="D2020" s="1">
        <v>1</v>
      </c>
      <c r="E2020" s="7">
        <v>0</v>
      </c>
      <c r="F2020" s="2">
        <v>0</v>
      </c>
      <c r="G2020" s="8">
        <v>0</v>
      </c>
      <c r="I2020" s="1">
        <v>1</v>
      </c>
      <c r="J2020" s="9">
        <v>0</v>
      </c>
      <c r="K2020" s="2">
        <v>0</v>
      </c>
      <c r="L2020" s="8">
        <f t="shared" ref="L2020:L2083" si="19347">IF(0=(1-$J$9*$K$9*$B2020^2),10^18,$B2020*$K$9/(1-$J$9*$K$9*$B2020^2))</f>
        <v>-1.0246667161966565</v>
      </c>
      <c r="N2020" s="1">
        <f t="shared" ref="N2020" si="19348">D2020*I2020+F2020*I2023-E2020*J2020-G2020*J2023</f>
        <v>1</v>
      </c>
      <c r="O2020" s="9">
        <f t="shared" ref="O2020" si="19349">(D2020*J2020+E2020*I2020+F2020*J2023+G2020*I2023)</f>
        <v>0</v>
      </c>
      <c r="P2020" s="2">
        <f t="shared" ref="P2020" si="19350">D2020*K2020+F2020*K2023-E2020*L2020-G2020*L2023</f>
        <v>0</v>
      </c>
      <c r="Q2020" s="8">
        <f t="shared" ref="Q2020" si="19351">(D2020*L2020+E2020*K2020+F2020*L2023+G2020*K2023)</f>
        <v>-1.0246667161966565</v>
      </c>
      <c r="S2020" s="1">
        <v>1</v>
      </c>
      <c r="T2020" s="7">
        <v>0</v>
      </c>
      <c r="U2020" s="2">
        <v>0</v>
      </c>
      <c r="V2020" s="8">
        <v>0</v>
      </c>
      <c r="X2020" s="1">
        <f t="shared" ref="X2020" si="19352">N2020*S2020+P2020*S2023-O2020*T2020-Q2020*T2023</f>
        <v>9.9507855113266803</v>
      </c>
      <c r="Y2020" s="9">
        <f t="shared" ref="Y2020" si="19353">(N2020*T2020+O2020*S2020+P2020*T2023+Q2020*S2023)</f>
        <v>0</v>
      </c>
      <c r="Z2020" s="2">
        <f t="shared" ref="Z2020" si="19354">N2020*U2020+P2020*U2023-O2020*V2020-Q2020*V2023</f>
        <v>0</v>
      </c>
      <c r="AA2020" s="8">
        <f t="shared" ref="AA2020" si="19355">(N2020*V2020+O2020*U2020+P2020*V2023+Q2020*U2023)</f>
        <v>-1.0246667161966565</v>
      </c>
      <c r="AB2020" s="20"/>
      <c r="AC2020" s="1">
        <v>1</v>
      </c>
      <c r="AD2020" s="9">
        <v>0</v>
      </c>
      <c r="AE2020" s="2">
        <v>0</v>
      </c>
      <c r="AF2020" s="8">
        <f t="shared" ref="AF2020:AF2083" si="19356">IF(0=(1-$AE$9*$AD$9*$B2020^2),10^18,$B2020*$AE$9/(1-$AE$9*$AD$9*$B2020^2))</f>
        <v>-0.1784243754744245</v>
      </c>
      <c r="AH2020" s="1">
        <f t="shared" ref="AH2020" si="19357">X2020*AC2020+Z2020*AC2023-Y2020*AD2020-AA2020*AD2023</f>
        <v>9.9507855113266803</v>
      </c>
      <c r="AI2020" s="9">
        <f t="shared" ref="AI2020" si="19358">(X2020*AD2020+Y2020*AC2020+Z2020*AD2023+AA2020*AC2023)</f>
        <v>0</v>
      </c>
      <c r="AJ2020" s="2">
        <f t="shared" ref="AJ2020" si="19359">X2020*AE2020+Z2020*AE2023-Y2020*AF2020-AA2020*AF2023</f>
        <v>0</v>
      </c>
      <c r="AK2020" s="8">
        <f t="shared" ref="AK2020" si="19360">(X2020*AF2020+Y2020*AE2020+Z2020*AF2023+AA2020*AE2023)</f>
        <v>-2.8001294065350715</v>
      </c>
      <c r="AM2020" s="1">
        <v>1</v>
      </c>
      <c r="AN2020" s="7">
        <v>0</v>
      </c>
      <c r="AO2020" s="2">
        <v>0</v>
      </c>
      <c r="AP2020" s="8">
        <v>0</v>
      </c>
      <c r="AR2020" s="1">
        <f t="shared" ref="AR2020" si="19361">AH2020*AM2020+AJ2020*AM2023-AI2020*AN2020-AK2020*AN2023</f>
        <v>30.631656467102253</v>
      </c>
      <c r="AS2020" s="9">
        <f t="shared" ref="AS2020" si="19362">(AH2020*AN2020+AI2020*AM2020+AJ2020*AN2023+AK2020*AM2023)</f>
        <v>0</v>
      </c>
      <c r="AT2020" s="2">
        <f t="shared" ref="AT2020" si="19363">AH2020*AO2020+AJ2020*AO2023-AI2020*AP2020-AK2020*AP2023</f>
        <v>0</v>
      </c>
      <c r="AU2020" s="8">
        <f t="shared" ref="AU2020" si="19364">(AH2020*AP2020+AI2020*AO2020+AJ2020*AP2023+AK2020*AO2023)</f>
        <v>-2.8001294065350715</v>
      </c>
      <c r="AV2020" s="20"/>
      <c r="AW2020" s="1">
        <v>1</v>
      </c>
      <c r="AX2020" s="9">
        <v>0</v>
      </c>
      <c r="AY2020" s="2">
        <v>0</v>
      </c>
      <c r="AZ2020" s="8">
        <f t="shared" ref="AZ2020:AZ2083" si="19365">IF(0=(1-$AX$9*$AY$9*$B2020^2),10^18,$B2020*$AY$9/(1-$AX$9*$AY$9*$B2020^2))</f>
        <v>-0.25640147245389927</v>
      </c>
      <c r="BB2020" s="1">
        <f t="shared" ref="BB2020" si="19366">AR2020*AW2020+AT2020*AW2023-AS2020*AX2020-AU2020*AX2023</f>
        <v>30.631656467102253</v>
      </c>
      <c r="BC2020" s="9">
        <f t="shared" ref="BC2020" si="19367">(AR2020*AX2020+AS2020*AW2020+AT2020*AX2023+AU2020*AW2023)</f>
        <v>0</v>
      </c>
      <c r="BD2020" s="2">
        <f t="shared" ref="BD2020" si="19368">AR2020*AY2020+AT2020*AY2023-AS2020*AZ2020-AU2020*AZ2023</f>
        <v>0</v>
      </c>
      <c r="BE2020" s="8">
        <f t="shared" ref="BE2020" si="19369">(AR2020*AZ2020+AS2020*AY2020+AT2020*AZ2023+AU2020*AY2023)</f>
        <v>-10.654131228402095</v>
      </c>
      <c r="BG2020" s="1">
        <v>1</v>
      </c>
      <c r="BH2020" s="7">
        <v>0</v>
      </c>
      <c r="BI2020" s="2">
        <v>0</v>
      </c>
      <c r="BJ2020" s="8">
        <v>0</v>
      </c>
      <c r="BK2020" s="20"/>
      <c r="BL2020" s="1">
        <f t="shared" ref="BL2020" si="19370">BB2020*BG2020+BD2020*BG2023-BC2020*BH2020-BE2020*BH2023</f>
        <v>82.113270893239445</v>
      </c>
      <c r="BM2020" s="9">
        <f t="shared" ref="BM2020" si="19371">(BB2020*BH2020+BC2020*BG2020+BD2020*BH2023+BE2020*BG2023)</f>
        <v>0</v>
      </c>
      <c r="BN2020" s="2">
        <f t="shared" ref="BN2020" si="19372">BB2020*BI2020+BD2020*BI2023-BC2020*BJ2020-BE2020*BJ2023</f>
        <v>0</v>
      </c>
      <c r="BO2020" s="8">
        <f t="shared" ref="BO2020" si="19373">(BB2020*BJ2020+BC2020*BI2020+BD2020*BJ2023+BE2020*BI2023)</f>
        <v>-10.654131228402095</v>
      </c>
      <c r="BP2020" s="20"/>
      <c r="BQ2020" s="16">
        <v>1</v>
      </c>
      <c r="BR2020" s="23">
        <v>0</v>
      </c>
      <c r="BS2020" s="14">
        <v>0</v>
      </c>
      <c r="BT2020" s="22">
        <v>0</v>
      </c>
      <c r="BV2020" s="1">
        <f t="shared" ref="BV2020" si="19374">BL2020*BQ2020+BN2020*BQ2023-BM2020*BR2020-BO2020*BR2023</f>
        <v>82.113270893239445</v>
      </c>
      <c r="BW2020" s="9">
        <f t="shared" ref="BW2020" si="19375">(BL2020*BR2020+BM2020*BQ2020+BN2020*BR2023+BO2020*BQ2023)</f>
        <v>-10.654131228402095</v>
      </c>
      <c r="BX2020" s="2">
        <f t="shared" ref="BX2020" si="19376">BL2020*BS2020+BN2020*BS2023-BM2020*BT2020-BO2020*BT2023</f>
        <v>0</v>
      </c>
      <c r="BY2020" s="8">
        <f t="shared" ref="BY2020" si="19377">(BL2020*BT2020+BM2020*BS2020+BN2020*BT2023+BO2020*BS2023)</f>
        <v>-10.654131228402095</v>
      </c>
      <c r="CA2020" s="28">
        <f t="shared" ref="CA2020" si="19378">20*LOG(((1+$BR$9)/$BR$9)/((BV2020+BV2023)^2+(BW2020+BW2023)^2)^0.5)</f>
        <v>-50.149216909412829</v>
      </c>
      <c r="CC2020" s="114">
        <f t="shared" ref="CC2020" si="19379">((BV2020^2+BW2020^2)^0.5)/((BV2023^2+BW2023^2)^0.5)</f>
        <v>0.12977025299622127</v>
      </c>
      <c r="CD2020" s="13"/>
      <c r="CE2020" s="33"/>
      <c r="CF2020" s="33"/>
      <c r="CG2020" s="33"/>
      <c r="CH2020" s="33"/>
    </row>
    <row r="2021" spans="2:86" ht="18.600000000000001" customHeight="1" thickBot="1">
      <c r="D2021" s="3"/>
      <c r="G2021" s="4"/>
      <c r="I2021" s="3"/>
      <c r="L2021" s="4"/>
      <c r="N2021" s="3"/>
      <c r="Q2021" s="4"/>
      <c r="S2021" s="3"/>
      <c r="V2021" s="4"/>
      <c r="X2021" s="3"/>
      <c r="AA2021" s="4"/>
      <c r="AC2021" s="3"/>
      <c r="AF2021" s="4"/>
      <c r="AH2021" s="3"/>
      <c r="AK2021" s="4"/>
      <c r="AM2021" s="3"/>
      <c r="AP2021" s="4"/>
      <c r="AR2021" s="3"/>
      <c r="AU2021" s="4"/>
      <c r="AW2021" s="3"/>
      <c r="AZ2021" s="4"/>
      <c r="BB2021" s="3"/>
      <c r="BE2021" s="4"/>
      <c r="BG2021" s="3"/>
      <c r="BJ2021" s="4"/>
      <c r="BL2021" s="3"/>
      <c r="BO2021" s="4"/>
      <c r="BQ2021" s="16"/>
      <c r="BR2021" s="14"/>
      <c r="BS2021" s="14"/>
      <c r="BT2021" s="17"/>
      <c r="BV2021" s="3"/>
      <c r="BY2021" s="4"/>
      <c r="CC2021" s="115"/>
      <c r="CD2021" s="13"/>
      <c r="CE2021" s="33"/>
      <c r="CF2021" s="33"/>
      <c r="CG2021" s="33"/>
      <c r="CH2021" s="33"/>
    </row>
    <row r="2022" spans="2:86" ht="18.600000000000001" customHeight="1" thickBot="1">
      <c r="D2022" s="271" t="s">
        <v>141</v>
      </c>
      <c r="E2022" s="272"/>
      <c r="F2022" s="273" t="s">
        <v>142</v>
      </c>
      <c r="G2022" s="274"/>
      <c r="H2022" s="237"/>
      <c r="I2022" s="271" t="s">
        <v>143</v>
      </c>
      <c r="J2022" s="272"/>
      <c r="K2022" s="273" t="s">
        <v>144</v>
      </c>
      <c r="L2022" s="274"/>
      <c r="N2022" s="262" t="s">
        <v>145</v>
      </c>
      <c r="O2022" s="263"/>
      <c r="P2022" s="264" t="s">
        <v>146</v>
      </c>
      <c r="Q2022" s="265"/>
      <c r="S2022" s="271" t="s">
        <v>147</v>
      </c>
      <c r="T2022" s="272"/>
      <c r="U2022" s="273" t="s">
        <v>148</v>
      </c>
      <c r="V2022" s="274"/>
      <c r="W2022" s="20"/>
      <c r="X2022" s="262" t="s">
        <v>149</v>
      </c>
      <c r="Y2022" s="263"/>
      <c r="Z2022" s="264" t="s">
        <v>150</v>
      </c>
      <c r="AA2022" s="265"/>
      <c r="AB2022" s="20"/>
      <c r="AC2022" s="271" t="s">
        <v>151</v>
      </c>
      <c r="AD2022" s="272"/>
      <c r="AE2022" s="273" t="s">
        <v>152</v>
      </c>
      <c r="AF2022" s="274"/>
      <c r="AG2022" s="20"/>
      <c r="AH2022" s="262" t="s">
        <v>153</v>
      </c>
      <c r="AI2022" s="263"/>
      <c r="AJ2022" s="264" t="s">
        <v>154</v>
      </c>
      <c r="AK2022" s="265"/>
      <c r="AL2022" s="20"/>
      <c r="AM2022" s="271" t="s">
        <v>155</v>
      </c>
      <c r="AN2022" s="272"/>
      <c r="AO2022" s="273" t="s">
        <v>156</v>
      </c>
      <c r="AP2022" s="274"/>
      <c r="AR2022" s="262" t="s">
        <v>157</v>
      </c>
      <c r="AS2022" s="263"/>
      <c r="AT2022" s="264" t="s">
        <v>158</v>
      </c>
      <c r="AU2022" s="265"/>
      <c r="AV2022" s="41"/>
      <c r="AW2022" s="271" t="s">
        <v>159</v>
      </c>
      <c r="AX2022" s="272"/>
      <c r="AY2022" s="273" t="s">
        <v>160</v>
      </c>
      <c r="AZ2022" s="274"/>
      <c r="BA2022" s="20"/>
      <c r="BB2022" s="262" t="s">
        <v>161</v>
      </c>
      <c r="BC2022" s="263"/>
      <c r="BD2022" s="264" t="s">
        <v>162</v>
      </c>
      <c r="BE2022" s="265"/>
      <c r="BF2022" s="41"/>
      <c r="BG2022" s="271" t="s">
        <v>163</v>
      </c>
      <c r="BH2022" s="272"/>
      <c r="BI2022" s="273" t="s">
        <v>164</v>
      </c>
      <c r="BJ2022" s="274"/>
      <c r="BK2022" s="41"/>
      <c r="BL2022" s="262" t="s">
        <v>165</v>
      </c>
      <c r="BM2022" s="263"/>
      <c r="BN2022" s="264" t="s">
        <v>166</v>
      </c>
      <c r="BO2022" s="265"/>
      <c r="BP2022" s="41"/>
      <c r="BQ2022" s="271" t="s">
        <v>167</v>
      </c>
      <c r="BR2022" s="272"/>
      <c r="BS2022" s="273" t="s">
        <v>168</v>
      </c>
      <c r="BT2022" s="274"/>
      <c r="BU2022" s="20"/>
      <c r="BV2022" s="262" t="s">
        <v>169</v>
      </c>
      <c r="BW2022" s="263"/>
      <c r="BX2022" s="264" t="s">
        <v>170</v>
      </c>
      <c r="BY2022" s="265"/>
      <c r="CA2022" s="55" t="s">
        <v>35</v>
      </c>
      <c r="CC2022" s="116" t="s">
        <v>75</v>
      </c>
      <c r="CD2022" s="13"/>
      <c r="CE2022" s="33"/>
      <c r="CF2022" s="33"/>
      <c r="CG2022" s="33"/>
      <c r="CH2022" s="33"/>
    </row>
    <row r="2023" spans="2:86" ht="18.600000000000001" customHeight="1" thickTop="1" thickBot="1">
      <c r="D2023" s="1">
        <v>0</v>
      </c>
      <c r="E2023" s="9">
        <f t="shared" ref="E2023" si="19380">$E$9*$B2020</f>
        <v>6.8019040000000004</v>
      </c>
      <c r="F2023" s="2">
        <v>1</v>
      </c>
      <c r="G2023" s="8">
        <v>0</v>
      </c>
      <c r="I2023" s="1">
        <v>0</v>
      </c>
      <c r="J2023" s="9">
        <v>0</v>
      </c>
      <c r="K2023" s="2">
        <v>1</v>
      </c>
      <c r="L2023" s="8">
        <v>0</v>
      </c>
      <c r="N2023" s="1">
        <f t="shared" ref="N2023" si="19381">D2023*I2020+F2023*I2023-E2023*J2020-G2023*J2023</f>
        <v>0</v>
      </c>
      <c r="O2023" s="9">
        <f t="shared" ref="O2023" si="19382">(D2023*J2020+E2023*I2020+F2023*J2023+G2023*I2023)</f>
        <v>6.8019040000000004</v>
      </c>
      <c r="P2023" s="2">
        <f t="shared" ref="P2023" si="19383">D2023*K2020+F2023*K2023-E2023*L2020-G2023*L2023</f>
        <v>7.9696846355649029</v>
      </c>
      <c r="Q2023" s="8">
        <f t="shared" ref="Q2023" si="19384">(D2023*L2020+E2023*K2020+F2023*L2023+G2023*K2023)</f>
        <v>0</v>
      </c>
      <c r="S2023" s="1">
        <v>0</v>
      </c>
      <c r="T2023" s="9">
        <f t="shared" ref="T2023" si="19385">$T$9*$B2020</f>
        <v>8.7353140000000007</v>
      </c>
      <c r="U2023" s="2">
        <v>1</v>
      </c>
      <c r="V2023" s="8">
        <v>0</v>
      </c>
      <c r="X2023" s="1">
        <f t="shared" ref="X2023" si="19386">N2023*S2020+P2023*S2023-O2023*T2020-Q2023*T2023</f>
        <v>0</v>
      </c>
      <c r="Y2023" s="9">
        <f t="shared" ref="Y2023" si="19387">(N2023*T2020+O2023*S2020+P2023*T2023+Q2023*S2023)</f>
        <v>76.419601772634991</v>
      </c>
      <c r="Z2023" s="2">
        <f t="shared" ref="Z2023" si="19388">N2023*U2020+P2023*U2023-O2023*V2020-Q2023*V2023</f>
        <v>7.9696846355649029</v>
      </c>
      <c r="AA2023" s="8">
        <f t="shared" ref="AA2023" si="19389">(N2023*V2020+O2023*U2020+P2023*V2023+Q2023*U2023)</f>
        <v>0</v>
      </c>
      <c r="AB2023" s="20"/>
      <c r="AC2023" s="1">
        <v>0</v>
      </c>
      <c r="AD2023" s="9">
        <v>0</v>
      </c>
      <c r="AE2023" s="2">
        <v>1</v>
      </c>
      <c r="AF2023" s="8">
        <v>0</v>
      </c>
      <c r="AH2023" s="1">
        <f t="shared" ref="AH2023" si="19390">X2023*AC2020+Z2023*AC2023-Y2023*AD2020-AA2023*AD2023</f>
        <v>0</v>
      </c>
      <c r="AI2023" s="9">
        <f t="shared" ref="AI2023" si="19391">(X2023*AD2020+Y2023*AC2020+Z2023*AD2023+AA2023*AC2023)</f>
        <v>76.419601772634991</v>
      </c>
      <c r="AJ2023" s="2">
        <f t="shared" ref="AJ2023" si="19392">X2023*AE2020+Z2023*AE2023-Y2023*AF2020-AA2023*AF2023</f>
        <v>21.604804355851524</v>
      </c>
      <c r="AK2023" s="8">
        <f t="shared" ref="AK2023" si="19393">(X2023*AF2020+Y2023*AE2020+Z2023*AF2023+AA2023*AE2023)</f>
        <v>0</v>
      </c>
      <c r="AM2023" s="1">
        <v>0</v>
      </c>
      <c r="AN2023" s="9">
        <f t="shared" ref="AN2023" si="19394">$AN$9*$B2020</f>
        <v>7.3856840000000004</v>
      </c>
      <c r="AO2023" s="2">
        <v>1</v>
      </c>
      <c r="AP2023" s="8">
        <v>0</v>
      </c>
      <c r="AR2023" s="1">
        <f t="shared" ref="AR2023" si="19395">AH2023*AM2020+AJ2023*AM2023-AI2023*AN2020-AK2023*AN2023</f>
        <v>0</v>
      </c>
      <c r="AS2023" s="9">
        <f t="shared" ref="AS2023" si="19396">(AH2023*AN2020+AI2023*AM2020+AJ2023*AN2023+AK2023*AM2023)</f>
        <v>235.98585962677791</v>
      </c>
      <c r="AT2023" s="2">
        <f t="shared" ref="AT2023" si="19397">AH2023*AO2020+AJ2023*AO2023-AI2023*AP2020-AK2023*AP2023</f>
        <v>21.604804355851524</v>
      </c>
      <c r="AU2023" s="8">
        <f t="shared" ref="AU2023" si="19398">(AH2023*AP2020+AI2023*AO2020+AJ2023*AP2023+AK2023*AO2023)</f>
        <v>0</v>
      </c>
      <c r="AV2023" s="20"/>
      <c r="AW2023" s="1">
        <v>0</v>
      </c>
      <c r="AX2023" s="9">
        <v>0</v>
      </c>
      <c r="AY2023" s="2">
        <v>1</v>
      </c>
      <c r="AZ2023" s="8">
        <v>0</v>
      </c>
      <c r="BB2023" s="1">
        <f t="shared" ref="BB2023" si="19399">AR2023*AW2020+AT2023*AW2023-AS2023*AX2020-AU2023*AX2023</f>
        <v>0</v>
      </c>
      <c r="BC2023" s="9">
        <f t="shared" ref="BC2023" si="19400">(AR2023*AX2020+AS2023*AW2020+AT2023*AX2023+AU2023*AW2023)</f>
        <v>235.98585962677791</v>
      </c>
      <c r="BD2023" s="2">
        <f t="shared" ref="BD2023" si="19401">AR2023*AY2020+AT2023*AY2023-AS2023*AZ2020-AU2023*AZ2023</f>
        <v>82.111926242456562</v>
      </c>
      <c r="BE2023" s="8">
        <f t="shared" ref="BE2023" si="19402">(AR2023*AZ2020+AS2023*AY2020+AT2023*AZ2023+AU2023*AY2023)</f>
        <v>0</v>
      </c>
      <c r="BG2023" s="1">
        <v>0</v>
      </c>
      <c r="BH2023" s="9">
        <f t="shared" ref="BH2023" si="19403">$BH$9*$B2020</f>
        <v>4.8320800000000004</v>
      </c>
      <c r="BI2023" s="2">
        <v>1</v>
      </c>
      <c r="BJ2023" s="8">
        <v>0</v>
      </c>
      <c r="BK2023" s="20"/>
      <c r="BL2023" s="1">
        <f t="shared" ref="BL2023" si="19404">BB2023*BG2020+BD2023*BG2023-BC2023*BH2020-BE2023*BH2023</f>
        <v>0</v>
      </c>
      <c r="BM2023" s="9">
        <f t="shared" ref="BM2023" si="19405">(BB2023*BH2020+BC2023*BG2020+BD2023*BH2023+BE2023*BG2023)</f>
        <v>632.75725618442743</v>
      </c>
      <c r="BN2023" s="2">
        <f t="shared" ref="BN2023" si="19406">BB2023*BI2020+BD2023*BI2023-BC2023*BJ2020-BE2023*BJ2023</f>
        <v>82.111926242456562</v>
      </c>
      <c r="BO2023" s="8">
        <f t="shared" ref="BO2023" si="19407">(BB2023*BJ2020+BC2023*BI2020+BD2023*BJ2023+BE2023*BI2023)</f>
        <v>0</v>
      </c>
      <c r="BP2023" s="20"/>
      <c r="BQ2023" s="18">
        <f t="shared" ref="BQ2023:BQ2086" si="19408">1/$BR$9</f>
        <v>1</v>
      </c>
      <c r="BR2023" s="25">
        <v>0</v>
      </c>
      <c r="BS2023" s="19">
        <v>1</v>
      </c>
      <c r="BT2023" s="24">
        <v>0</v>
      </c>
      <c r="BV2023" s="1">
        <f t="shared" ref="BV2023" si="19409">BL2023*BQ2020+BN2023*BQ2023-BM2023*BR2020-BO2023*BR2023</f>
        <v>82.111926242456562</v>
      </c>
      <c r="BW2023" s="9">
        <f t="shared" ref="BW2023" si="19410">(BL2023*BR2020+BM2023*BQ2020+BN2023*BR2023+BO2023*BQ2023)</f>
        <v>632.75725618442743</v>
      </c>
      <c r="BX2023" s="2">
        <f t="shared" ref="BX2023" si="19411">BL2023*BS2020+BN2023*BS2023-BM2023*BT2020-BO2023*BT2023</f>
        <v>82.111926242456562</v>
      </c>
      <c r="BY2023" s="8">
        <f t="shared" ref="BY2023" si="19412">(BL2023*BT2020+BM2023*BS2020+BN2023*BT2023+BO2023*BS2023)</f>
        <v>0</v>
      </c>
      <c r="CA2023" s="56">
        <f t="shared" ref="CA2023" si="19413">(180/PI())*ATAN(-1*(BW2020+BW2023)/(BV2020+BV2023))</f>
        <v>-75.212185780878187</v>
      </c>
      <c r="CC2023" s="117">
        <f t="shared" ref="CC2023" si="19414">20*LOG(((1-(10^(CA2020/20)^2)*(1-((1-CC2020)/(1+CC2020))^2))^0.5))</f>
        <v>-1.7065473597878389E-5</v>
      </c>
      <c r="CD2023" s="13"/>
      <c r="CE2023" s="33"/>
      <c r="CF2023" s="33"/>
      <c r="CG2023" s="33"/>
      <c r="CH2023" s="33"/>
    </row>
    <row r="2024" spans="2:86" ht="18.600000000000001" customHeight="1"/>
    <row r="2025" spans="2:86" ht="18.600000000000001" customHeight="1" thickBot="1">
      <c r="E2025" s="6" t="s">
        <v>3</v>
      </c>
      <c r="J2025" s="6" t="s">
        <v>5</v>
      </c>
      <c r="O2025" s="6" t="s">
        <v>10</v>
      </c>
      <c r="T2025" s="6" t="s">
        <v>6</v>
      </c>
      <c r="Y2025" s="6" t="s">
        <v>11</v>
      </c>
      <c r="AD2025" s="6" t="s">
        <v>12</v>
      </c>
      <c r="AI2025" s="6" t="s">
        <v>13</v>
      </c>
      <c r="AN2025" s="6" t="s">
        <v>14</v>
      </c>
      <c r="AS2025" s="6" t="s">
        <v>15</v>
      </c>
      <c r="AX2025" s="6" t="s">
        <v>19</v>
      </c>
      <c r="BC2025" s="6" t="s">
        <v>17</v>
      </c>
      <c r="BH2025" s="6" t="s">
        <v>20</v>
      </c>
      <c r="BM2025" s="6" t="s">
        <v>18</v>
      </c>
      <c r="BQ2025" s="26" t="s">
        <v>16</v>
      </c>
      <c r="BR2025" s="26"/>
      <c r="BS2025" s="21"/>
      <c r="BT2025" s="21"/>
      <c r="BU2025" s="21"/>
      <c r="BV2025" s="21"/>
      <c r="BW2025" s="26" t="s">
        <v>21</v>
      </c>
      <c r="BX2025" s="21"/>
      <c r="BY2025" s="21"/>
    </row>
    <row r="2026" spans="2:86" ht="18.600000000000001" customHeight="1" thickBot="1">
      <c r="B2026" s="11"/>
      <c r="D2026" s="266" t="s">
        <v>113</v>
      </c>
      <c r="E2026" s="267"/>
      <c r="F2026" s="268" t="s">
        <v>114</v>
      </c>
      <c r="G2026" s="269"/>
      <c r="H2026" s="237"/>
      <c r="I2026" s="262" t="s">
        <v>0</v>
      </c>
      <c r="J2026" s="263"/>
      <c r="K2026" s="264" t="s">
        <v>1</v>
      </c>
      <c r="L2026" s="265"/>
      <c r="M2026" s="21"/>
      <c r="N2026" s="262" t="s">
        <v>115</v>
      </c>
      <c r="O2026" s="263"/>
      <c r="P2026" s="264" t="s">
        <v>116</v>
      </c>
      <c r="Q2026" s="265"/>
      <c r="R2026" s="21"/>
      <c r="S2026" s="266" t="s">
        <v>117</v>
      </c>
      <c r="T2026" s="267"/>
      <c r="U2026" s="268" t="s">
        <v>118</v>
      </c>
      <c r="V2026" s="269"/>
      <c r="W2026" s="20"/>
      <c r="X2026" s="262" t="s">
        <v>119</v>
      </c>
      <c r="Y2026" s="263"/>
      <c r="Z2026" s="264" t="s">
        <v>120</v>
      </c>
      <c r="AA2026" s="265"/>
      <c r="AB2026" s="20"/>
      <c r="AC2026" s="262" t="s">
        <v>121</v>
      </c>
      <c r="AD2026" s="263"/>
      <c r="AE2026" s="264" t="s">
        <v>7</v>
      </c>
      <c r="AF2026" s="265"/>
      <c r="AG2026" s="20"/>
      <c r="AH2026" s="262" t="s">
        <v>122</v>
      </c>
      <c r="AI2026" s="263"/>
      <c r="AJ2026" s="264" t="s">
        <v>123</v>
      </c>
      <c r="AK2026" s="265"/>
      <c r="AL2026" s="20"/>
      <c r="AM2026" s="266" t="s">
        <v>124</v>
      </c>
      <c r="AN2026" s="267"/>
      <c r="AO2026" s="268" t="s">
        <v>125</v>
      </c>
      <c r="AP2026" s="269"/>
      <c r="AQ2026" s="21"/>
      <c r="AR2026" s="262" t="s">
        <v>126</v>
      </c>
      <c r="AS2026" s="263"/>
      <c r="AT2026" s="264" t="s">
        <v>2</v>
      </c>
      <c r="AU2026" s="265"/>
      <c r="AV2026" s="41"/>
      <c r="AW2026" s="262" t="s">
        <v>127</v>
      </c>
      <c r="AX2026" s="263"/>
      <c r="AY2026" s="264" t="s">
        <v>128</v>
      </c>
      <c r="AZ2026" s="265"/>
      <c r="BA2026" s="20"/>
      <c r="BB2026" s="262" t="s">
        <v>129</v>
      </c>
      <c r="BC2026" s="263"/>
      <c r="BD2026" s="264" t="s">
        <v>130</v>
      </c>
      <c r="BE2026" s="265"/>
      <c r="BF2026" s="41"/>
      <c r="BG2026" s="266" t="s">
        <v>131</v>
      </c>
      <c r="BH2026" s="267"/>
      <c r="BI2026" s="268" t="s">
        <v>132</v>
      </c>
      <c r="BJ2026" s="269"/>
      <c r="BK2026" s="41"/>
      <c r="BL2026" s="262" t="s">
        <v>133</v>
      </c>
      <c r="BM2026" s="263"/>
      <c r="BN2026" s="264" t="s">
        <v>134</v>
      </c>
      <c r="BO2026" s="265"/>
      <c r="BP2026" s="41"/>
      <c r="BQ2026" s="262" t="s">
        <v>135</v>
      </c>
      <c r="BR2026" s="263"/>
      <c r="BS2026" s="264" t="s">
        <v>136</v>
      </c>
      <c r="BT2026" s="265"/>
      <c r="BU2026" s="20"/>
      <c r="BV2026" s="262" t="s">
        <v>137</v>
      </c>
      <c r="BW2026" s="263"/>
      <c r="BX2026" s="264" t="s">
        <v>138</v>
      </c>
      <c r="BY2026" s="265"/>
      <c r="CA2026" s="27" t="s">
        <v>8</v>
      </c>
      <c r="CC2026" s="113" t="s">
        <v>74</v>
      </c>
      <c r="CD2026" s="13"/>
      <c r="CE2026" s="33"/>
      <c r="CF2026" s="33"/>
      <c r="CG2026" s="33"/>
      <c r="CH2026" s="33"/>
    </row>
    <row r="2027" spans="2:86" ht="18.600000000000001" customHeight="1" thickTop="1" thickBot="1">
      <c r="B2027" s="37">
        <v>5.8</v>
      </c>
      <c r="D2027" s="1">
        <v>1</v>
      </c>
      <c r="E2027" s="7">
        <v>0</v>
      </c>
      <c r="F2027" s="2">
        <v>0</v>
      </c>
      <c r="G2027" s="8">
        <v>0</v>
      </c>
      <c r="I2027" s="1">
        <v>1</v>
      </c>
      <c r="J2027" s="9">
        <v>0</v>
      </c>
      <c r="K2027" s="2">
        <v>0</v>
      </c>
      <c r="L2027" s="8">
        <f t="shared" ref="L2027:L2090" si="19415">IF(0=(1-$J$9*$K$9*$B2027^2),10^18,$B2027*$K$9/(1-$J$9*$K$9*$B2027^2))</f>
        <v>-1.0200912631906462</v>
      </c>
      <c r="N2027" s="1">
        <f t="shared" ref="N2027" si="19416">D2027*I2027+F2027*I2030-E2027*J2027-G2027*J2030</f>
        <v>1</v>
      </c>
      <c r="O2027" s="9">
        <f t="shared" ref="O2027" si="19417">(D2027*J2027+E2027*I2027+F2027*J2030+G2027*I2030)</f>
        <v>0</v>
      </c>
      <c r="P2027" s="2">
        <f t="shared" ref="P2027" si="19418">D2027*K2027+F2027*K2030-E2027*L2027-G2027*L2030</f>
        <v>0</v>
      </c>
      <c r="Q2027" s="8">
        <f t="shared" ref="Q2027" si="19419">(D2027*L2027+E2027*K2027+F2027*L2030+G2027*K2030)</f>
        <v>-1.0200912631906462</v>
      </c>
      <c r="S2027" s="1">
        <v>1</v>
      </c>
      <c r="T2027" s="7">
        <v>0</v>
      </c>
      <c r="U2027" s="2">
        <v>0</v>
      </c>
      <c r="V2027" s="8">
        <v>0</v>
      </c>
      <c r="X2027" s="1">
        <f t="shared" ref="X2027" si="19420">N2027*S2027+P2027*S2030-O2027*T2027-Q2027*T2030</f>
        <v>9.9416507711481366</v>
      </c>
      <c r="Y2027" s="9">
        <f t="shared" ref="Y2027" si="19421">(N2027*T2027+O2027*S2027+P2027*T2030+Q2027*S2030)</f>
        <v>0</v>
      </c>
      <c r="Z2027" s="2">
        <f t="shared" ref="Z2027" si="19422">N2027*U2027+P2027*U2030-O2027*V2027-Q2027*V2030</f>
        <v>0</v>
      </c>
      <c r="AA2027" s="8">
        <f t="shared" ref="AA2027" si="19423">(N2027*V2027+O2027*U2027+P2027*V2030+Q2027*U2030)</f>
        <v>-1.0200912631906462</v>
      </c>
      <c r="AB2027" s="20"/>
      <c r="AC2027" s="1">
        <v>1</v>
      </c>
      <c r="AD2027" s="9">
        <v>0</v>
      </c>
      <c r="AE2027" s="2">
        <v>0</v>
      </c>
      <c r="AF2027" s="8">
        <f t="shared" ref="AF2027:AF2090" si="19424">IF(0=(1-$AE$9*$AD$9*$B2027^2),10^18,$B2027*$AE$9/(1-$AE$9*$AD$9*$B2027^2))</f>
        <v>-0.17775693986764818</v>
      </c>
      <c r="AH2027" s="1">
        <f t="shared" ref="AH2027" si="19425">X2027*AC2027+Z2027*AC2030-Y2027*AD2027-AA2027*AD2030</f>
        <v>9.9416507711481366</v>
      </c>
      <c r="AI2027" s="9">
        <f t="shared" ref="AI2027" si="19426">(X2027*AD2027+Y2027*AC2027+Z2027*AD2030+AA2027*AC2030)</f>
        <v>0</v>
      </c>
      <c r="AJ2027" s="2">
        <f t="shared" ref="AJ2027" si="19427">X2027*AE2027+Z2027*AE2030-Y2027*AF2027-AA2027*AF2030</f>
        <v>0</v>
      </c>
      <c r="AK2027" s="8">
        <f t="shared" ref="AK2027" si="19428">(X2027*AF2027+Y2027*AE2027+Z2027*AF2030+AA2027*AE2030)</f>
        <v>-2.7872886815027837</v>
      </c>
      <c r="AM2027" s="1">
        <v>1</v>
      </c>
      <c r="AN2027" s="7">
        <v>0</v>
      </c>
      <c r="AO2027" s="2">
        <v>0</v>
      </c>
      <c r="AP2027" s="8">
        <v>0</v>
      </c>
      <c r="AR2027" s="1">
        <f t="shared" ref="AR2027" si="19429">AH2027*AM2027+AJ2027*AM2030-AI2027*AN2027-AK2027*AN2030</f>
        <v>30.598916139048828</v>
      </c>
      <c r="AS2027" s="9">
        <f t="shared" ref="AS2027" si="19430">(AH2027*AN2027+AI2027*AM2027+AJ2027*AN2030+AK2027*AM2030)</f>
        <v>0</v>
      </c>
      <c r="AT2027" s="2">
        <f t="shared" ref="AT2027" si="19431">AH2027*AO2027+AJ2027*AO2030-AI2027*AP2027-AK2027*AP2030</f>
        <v>0</v>
      </c>
      <c r="AU2027" s="8">
        <f t="shared" ref="AU2027" si="19432">(AH2027*AP2027+AI2027*AO2027+AJ2027*AP2030+AK2027*AO2030)</f>
        <v>-2.7872886815027837</v>
      </c>
      <c r="AV2027" s="20"/>
      <c r="AW2027" s="1">
        <v>1</v>
      </c>
      <c r="AX2027" s="9">
        <v>0</v>
      </c>
      <c r="AY2027" s="2">
        <v>0</v>
      </c>
      <c r="AZ2027" s="8">
        <f t="shared" ref="AZ2027:AZ2090" si="19433">IF(0=(1-$AX$9*$AY$9*$B2027^2),10^18,$B2027*$AY$9/(1-$AX$9*$AY$9*$B2027^2))</f>
        <v>-0.25542002822012588</v>
      </c>
      <c r="BB2027" s="1">
        <f t="shared" ref="BB2027" si="19434">AR2027*AW2027+AT2027*AW2030-AS2027*AX2027-AU2027*AX2030</f>
        <v>30.598916139048828</v>
      </c>
      <c r="BC2027" s="9">
        <f t="shared" ref="BC2027" si="19435">(AR2027*AX2027+AS2027*AW2027+AT2027*AX2030+AU2027*AW2030)</f>
        <v>0</v>
      </c>
      <c r="BD2027" s="2">
        <f t="shared" ref="BD2027" si="19436">AR2027*AY2027+AT2027*AY2030-AS2027*AZ2027-AU2027*AZ2030</f>
        <v>0</v>
      </c>
      <c r="BE2027" s="8">
        <f t="shared" ref="BE2027" si="19437">(AR2027*AZ2027+AS2027*AY2027+AT2027*AZ2030+AU2027*AY2030)</f>
        <v>-10.602864705243901</v>
      </c>
      <c r="BG2027" s="1">
        <v>1</v>
      </c>
      <c r="BH2027" s="7">
        <v>0</v>
      </c>
      <c r="BI2027" s="2">
        <v>0</v>
      </c>
      <c r="BJ2027" s="8">
        <v>0</v>
      </c>
      <c r="BK2027" s="20"/>
      <c r="BL2027" s="1">
        <f t="shared" ref="BL2027" si="19438">BB2027*BG2027+BD2027*BG2030-BC2027*BH2027-BE2027*BH2030</f>
        <v>82.010086521835447</v>
      </c>
      <c r="BM2027" s="9">
        <f t="shared" ref="BM2027" si="19439">(BB2027*BH2027+BC2027*BG2027+BD2027*BH2030+BE2027*BG2030)</f>
        <v>0</v>
      </c>
      <c r="BN2027" s="2">
        <f t="shared" ref="BN2027" si="19440">BB2027*BI2027+BD2027*BI2030-BC2027*BJ2027-BE2027*BJ2030</f>
        <v>0</v>
      </c>
      <c r="BO2027" s="8">
        <f t="shared" ref="BO2027" si="19441">(BB2027*BJ2027+BC2027*BI2027+BD2027*BJ2030+BE2027*BI2030)</f>
        <v>-10.602864705243901</v>
      </c>
      <c r="BP2027" s="20"/>
      <c r="BQ2027" s="16">
        <v>1</v>
      </c>
      <c r="BR2027" s="23">
        <v>0</v>
      </c>
      <c r="BS2027" s="14">
        <v>0</v>
      </c>
      <c r="BT2027" s="22">
        <v>0</v>
      </c>
      <c r="BV2027" s="1">
        <f t="shared" ref="BV2027" si="19442">BL2027*BQ2027+BN2027*BQ2030-BM2027*BR2027-BO2027*BR2030</f>
        <v>82.010086521835447</v>
      </c>
      <c r="BW2027" s="9">
        <f t="shared" ref="BW2027" si="19443">(BL2027*BR2027+BM2027*BQ2027+BN2027*BR2030+BO2027*BQ2030)</f>
        <v>-10.602864705243901</v>
      </c>
      <c r="BX2027" s="2">
        <f t="shared" ref="BX2027" si="19444">BL2027*BS2027+BN2027*BS2030-BM2027*BT2027-BO2027*BT2030</f>
        <v>0</v>
      </c>
      <c r="BY2027" s="8">
        <f t="shared" ref="BY2027" si="19445">(BL2027*BT2027+BM2027*BS2027+BN2027*BT2030+BO2027*BS2030)</f>
        <v>-10.602864705243901</v>
      </c>
      <c r="CA2027" s="28">
        <f t="shared" ref="CA2027" si="19446">20*LOG(((1+$BR$9)/$BR$9)/((BV2027+BV2030)^2+(BW2027+BW2030)^2)^0.5)</f>
        <v>-50.168244532369386</v>
      </c>
      <c r="CC2027" s="114">
        <f t="shared" ref="CC2027" si="19447">((BV2027^2+BW2027^2)^0.5)/((BV2030^2+BW2030^2)^0.5)</f>
        <v>0.12930835153883768</v>
      </c>
      <c r="CD2027" s="13"/>
      <c r="CE2027" s="33"/>
      <c r="CF2027" s="33"/>
      <c r="CG2027" s="33"/>
      <c r="CH2027" s="33"/>
    </row>
    <row r="2028" spans="2:86" ht="18.600000000000001" customHeight="1" thickBot="1">
      <c r="D2028" s="3"/>
      <c r="G2028" s="4"/>
      <c r="I2028" s="3"/>
      <c r="L2028" s="4"/>
      <c r="N2028" s="3"/>
      <c r="Q2028" s="4"/>
      <c r="S2028" s="3"/>
      <c r="V2028" s="4"/>
      <c r="X2028" s="3"/>
      <c r="AA2028" s="4"/>
      <c r="AC2028" s="3"/>
      <c r="AF2028" s="4"/>
      <c r="AH2028" s="3"/>
      <c r="AK2028" s="4"/>
      <c r="AM2028" s="3"/>
      <c r="AP2028" s="4"/>
      <c r="AR2028" s="3"/>
      <c r="AU2028" s="4"/>
      <c r="AW2028" s="3"/>
      <c r="AZ2028" s="4"/>
      <c r="BB2028" s="3"/>
      <c r="BE2028" s="4"/>
      <c r="BG2028" s="3"/>
      <c r="BJ2028" s="4"/>
      <c r="BL2028" s="3"/>
      <c r="BO2028" s="4"/>
      <c r="BQ2028" s="16"/>
      <c r="BR2028" s="14"/>
      <c r="BS2028" s="14"/>
      <c r="BT2028" s="17"/>
      <c r="BV2028" s="3"/>
      <c r="BY2028" s="4"/>
      <c r="CC2028" s="115"/>
      <c r="CD2028" s="13"/>
      <c r="CE2028" s="33"/>
      <c r="CF2028" s="33"/>
      <c r="CG2028" s="33"/>
      <c r="CH2028" s="33"/>
    </row>
    <row r="2029" spans="2:86" ht="18.600000000000001" customHeight="1" thickBot="1">
      <c r="D2029" s="271" t="s">
        <v>141</v>
      </c>
      <c r="E2029" s="272"/>
      <c r="F2029" s="273" t="s">
        <v>142</v>
      </c>
      <c r="G2029" s="274"/>
      <c r="H2029" s="237"/>
      <c r="I2029" s="271" t="s">
        <v>143</v>
      </c>
      <c r="J2029" s="272"/>
      <c r="K2029" s="273" t="s">
        <v>144</v>
      </c>
      <c r="L2029" s="274"/>
      <c r="N2029" s="262" t="s">
        <v>145</v>
      </c>
      <c r="O2029" s="263"/>
      <c r="P2029" s="264" t="s">
        <v>146</v>
      </c>
      <c r="Q2029" s="265"/>
      <c r="S2029" s="271" t="s">
        <v>147</v>
      </c>
      <c r="T2029" s="272"/>
      <c r="U2029" s="273" t="s">
        <v>148</v>
      </c>
      <c r="V2029" s="274"/>
      <c r="W2029" s="20"/>
      <c r="X2029" s="262" t="s">
        <v>149</v>
      </c>
      <c r="Y2029" s="263"/>
      <c r="Z2029" s="264" t="s">
        <v>150</v>
      </c>
      <c r="AA2029" s="265"/>
      <c r="AB2029" s="20"/>
      <c r="AC2029" s="271" t="s">
        <v>151</v>
      </c>
      <c r="AD2029" s="272"/>
      <c r="AE2029" s="273" t="s">
        <v>152</v>
      </c>
      <c r="AF2029" s="274"/>
      <c r="AG2029" s="20"/>
      <c r="AH2029" s="262" t="s">
        <v>153</v>
      </c>
      <c r="AI2029" s="263"/>
      <c r="AJ2029" s="264" t="s">
        <v>154</v>
      </c>
      <c r="AK2029" s="265"/>
      <c r="AL2029" s="20"/>
      <c r="AM2029" s="271" t="s">
        <v>155</v>
      </c>
      <c r="AN2029" s="272"/>
      <c r="AO2029" s="273" t="s">
        <v>156</v>
      </c>
      <c r="AP2029" s="274"/>
      <c r="AR2029" s="262" t="s">
        <v>157</v>
      </c>
      <c r="AS2029" s="263"/>
      <c r="AT2029" s="264" t="s">
        <v>158</v>
      </c>
      <c r="AU2029" s="265"/>
      <c r="AV2029" s="41"/>
      <c r="AW2029" s="271" t="s">
        <v>159</v>
      </c>
      <c r="AX2029" s="272"/>
      <c r="AY2029" s="273" t="s">
        <v>160</v>
      </c>
      <c r="AZ2029" s="274"/>
      <c r="BA2029" s="20"/>
      <c r="BB2029" s="262" t="s">
        <v>161</v>
      </c>
      <c r="BC2029" s="263"/>
      <c r="BD2029" s="264" t="s">
        <v>162</v>
      </c>
      <c r="BE2029" s="265"/>
      <c r="BF2029" s="41"/>
      <c r="BG2029" s="271" t="s">
        <v>163</v>
      </c>
      <c r="BH2029" s="272"/>
      <c r="BI2029" s="273" t="s">
        <v>164</v>
      </c>
      <c r="BJ2029" s="274"/>
      <c r="BK2029" s="41"/>
      <c r="BL2029" s="262" t="s">
        <v>165</v>
      </c>
      <c r="BM2029" s="263"/>
      <c r="BN2029" s="264" t="s">
        <v>166</v>
      </c>
      <c r="BO2029" s="265"/>
      <c r="BP2029" s="41"/>
      <c r="BQ2029" s="271" t="s">
        <v>167</v>
      </c>
      <c r="BR2029" s="272"/>
      <c r="BS2029" s="273" t="s">
        <v>168</v>
      </c>
      <c r="BT2029" s="274"/>
      <c r="BU2029" s="20"/>
      <c r="BV2029" s="262" t="s">
        <v>169</v>
      </c>
      <c r="BW2029" s="263"/>
      <c r="BX2029" s="264" t="s">
        <v>170</v>
      </c>
      <c r="BY2029" s="265"/>
      <c r="CA2029" s="55" t="s">
        <v>35</v>
      </c>
      <c r="CC2029" s="116" t="s">
        <v>75</v>
      </c>
      <c r="CD2029" s="13"/>
      <c r="CE2029" s="33"/>
      <c r="CF2029" s="33"/>
      <c r="CG2029" s="33"/>
      <c r="CH2029" s="33"/>
    </row>
    <row r="2030" spans="2:86" ht="18.600000000000001" customHeight="1" thickTop="1" thickBot="1">
      <c r="D2030" s="1">
        <v>0</v>
      </c>
      <c r="E2030" s="9">
        <f t="shared" ref="E2030" si="19448">$E$9*$B2027</f>
        <v>6.8254400000000004</v>
      </c>
      <c r="F2030" s="2">
        <v>1</v>
      </c>
      <c r="G2030" s="8">
        <v>0</v>
      </c>
      <c r="I2030" s="1">
        <v>0</v>
      </c>
      <c r="J2030" s="9">
        <v>0</v>
      </c>
      <c r="K2030" s="2">
        <v>1</v>
      </c>
      <c r="L2030" s="8">
        <v>0</v>
      </c>
      <c r="N2030" s="1">
        <f t="shared" ref="N2030" si="19449">D2030*I2027+F2030*I2030-E2030*J2027-G2030*J2030</f>
        <v>0</v>
      </c>
      <c r="O2030" s="9">
        <f t="shared" ref="O2030" si="19450">(D2030*J2027+E2030*I2027+F2030*J2030+G2030*I2030)</f>
        <v>6.8254400000000004</v>
      </c>
      <c r="P2030" s="2">
        <f t="shared" ref="P2030" si="19451">D2030*K2027+F2030*K2030-E2030*L2027-G2030*L2030</f>
        <v>7.9625717114319645</v>
      </c>
      <c r="Q2030" s="8">
        <f t="shared" ref="Q2030" si="19452">(D2030*L2027+E2030*K2027+F2030*L2030+G2030*K2030)</f>
        <v>0</v>
      </c>
      <c r="S2030" s="1">
        <v>0</v>
      </c>
      <c r="T2030" s="9">
        <f t="shared" ref="T2030" si="19453">$T$9*$B2027</f>
        <v>8.7655399999999997</v>
      </c>
      <c r="U2030" s="2">
        <v>1</v>
      </c>
      <c r="V2030" s="8">
        <v>0</v>
      </c>
      <c r="X2030" s="1">
        <f t="shared" ref="X2030" si="19454">N2030*S2027+P2030*S2030-O2030*T2027-Q2030*T2030</f>
        <v>0</v>
      </c>
      <c r="Y2030" s="9">
        <f t="shared" ref="Y2030" si="19455">(N2030*T2027+O2030*S2027+P2030*T2030+Q2030*S2030)</f>
        <v>76.621680839425338</v>
      </c>
      <c r="Z2030" s="2">
        <f t="shared" ref="Z2030" si="19456">N2030*U2027+P2030*U2030-O2030*V2027-Q2030*V2030</f>
        <v>7.9625717114319645</v>
      </c>
      <c r="AA2030" s="8">
        <f t="shared" ref="AA2030" si="19457">(N2030*V2027+O2030*U2027+P2030*V2030+Q2030*U2030)</f>
        <v>0</v>
      </c>
      <c r="AB2030" s="20"/>
      <c r="AC2030" s="1">
        <v>0</v>
      </c>
      <c r="AD2030" s="9">
        <v>0</v>
      </c>
      <c r="AE2030" s="2">
        <v>1</v>
      </c>
      <c r="AF2030" s="8">
        <v>0</v>
      </c>
      <c r="AH2030" s="1">
        <f t="shared" ref="AH2030" si="19458">X2030*AC2027+Z2030*AC2030-Y2030*AD2027-AA2030*AD2030</f>
        <v>0</v>
      </c>
      <c r="AI2030" s="9">
        <f t="shared" ref="AI2030" si="19459">(X2030*AD2027+Y2030*AC2027+Z2030*AD2030+AA2030*AC2030)</f>
        <v>76.621680839425338</v>
      </c>
      <c r="AJ2030" s="2">
        <f t="shared" ref="AJ2030" si="19460">X2030*AE2027+Z2030*AE2030-Y2030*AF2027-AA2030*AF2030</f>
        <v>21.582607224963823</v>
      </c>
      <c r="AK2030" s="8">
        <f t="shared" ref="AK2030" si="19461">(X2030*AF2027+Y2030*AE2027+Z2030*AF2030+AA2030*AE2030)</f>
        <v>0</v>
      </c>
      <c r="AM2030" s="1">
        <v>0</v>
      </c>
      <c r="AN2030" s="9">
        <f t="shared" ref="AN2030" si="19462">$AN$9*$B2027</f>
        <v>7.4112400000000003</v>
      </c>
      <c r="AO2030" s="2">
        <v>1</v>
      </c>
      <c r="AP2030" s="8">
        <v>0</v>
      </c>
      <c r="AR2030" s="1">
        <f t="shared" ref="AR2030" si="19463">AH2030*AM2027+AJ2030*AM2030-AI2030*AN2027-AK2030*AN2030</f>
        <v>0</v>
      </c>
      <c r="AS2030" s="9">
        <f t="shared" ref="AS2030" si="19464">(AH2030*AN2027+AI2030*AM2027+AJ2030*AN2030+AK2030*AM2030)</f>
        <v>236.5755628093662</v>
      </c>
      <c r="AT2030" s="2">
        <f t="shared" ref="AT2030" si="19465">AH2030*AO2027+AJ2030*AO2030-AI2030*AP2027-AK2030*AP2030</f>
        <v>21.582607224963823</v>
      </c>
      <c r="AU2030" s="8">
        <f t="shared" ref="AU2030" si="19466">(AH2030*AP2027+AI2030*AO2027+AJ2030*AP2030+AK2030*AO2030)</f>
        <v>0</v>
      </c>
      <c r="AV2030" s="20"/>
      <c r="AW2030" s="1">
        <v>0</v>
      </c>
      <c r="AX2030" s="9">
        <v>0</v>
      </c>
      <c r="AY2030" s="2">
        <v>1</v>
      </c>
      <c r="AZ2030" s="8">
        <v>0</v>
      </c>
      <c r="BB2030" s="1">
        <f t="shared" ref="BB2030" si="19467">AR2030*AW2027+AT2030*AW2030-AS2030*AX2027-AU2030*AX2030</f>
        <v>0</v>
      </c>
      <c r="BC2030" s="9">
        <f t="shared" ref="BC2030" si="19468">(AR2030*AX2027+AS2030*AW2027+AT2030*AX2030+AU2030*AW2030)</f>
        <v>236.5755628093662</v>
      </c>
      <c r="BD2030" s="2">
        <f t="shared" ref="BD2030" si="19469">AR2030*AY2027+AT2030*AY2030-AS2030*AZ2027-AU2030*AZ2030</f>
        <v>82.008744153924312</v>
      </c>
      <c r="BE2030" s="8">
        <f t="shared" ref="BE2030" si="19470">(AR2030*AZ2027+AS2030*AY2027+AT2030*AZ2030+AU2030*AY2030)</f>
        <v>0</v>
      </c>
      <c r="BG2030" s="1">
        <v>0</v>
      </c>
      <c r="BH2030" s="9">
        <f t="shared" ref="BH2030" si="19471">$BH$9*$B2027</f>
        <v>4.8487999999999998</v>
      </c>
      <c r="BI2030" s="2">
        <v>1</v>
      </c>
      <c r="BJ2030" s="8">
        <v>0</v>
      </c>
      <c r="BK2030" s="20"/>
      <c r="BL2030" s="1">
        <f t="shared" ref="BL2030" si="19472">BB2030*BG2027+BD2030*BG2030-BC2030*BH2027-BE2030*BH2030</f>
        <v>0</v>
      </c>
      <c r="BM2030" s="9">
        <f t="shared" ref="BM2030" si="19473">(BB2030*BH2027+BC2030*BG2027+BD2030*BH2030+BE2030*BG2030)</f>
        <v>634.21956146291438</v>
      </c>
      <c r="BN2030" s="2">
        <f t="shared" ref="BN2030" si="19474">BB2030*BI2027+BD2030*BI2030-BC2030*BJ2027-BE2030*BJ2030</f>
        <v>82.008744153924312</v>
      </c>
      <c r="BO2030" s="8">
        <f t="shared" ref="BO2030" si="19475">(BB2030*BJ2027+BC2030*BI2027+BD2030*BJ2030+BE2030*BI2030)</f>
        <v>0</v>
      </c>
      <c r="BP2030" s="20"/>
      <c r="BQ2030" s="18">
        <f t="shared" ref="BQ2030:BQ2093" si="19476">1/$BR$9</f>
        <v>1</v>
      </c>
      <c r="BR2030" s="25">
        <v>0</v>
      </c>
      <c r="BS2030" s="19">
        <v>1</v>
      </c>
      <c r="BT2030" s="24">
        <v>0</v>
      </c>
      <c r="BV2030" s="1">
        <f t="shared" ref="BV2030" si="19477">BL2030*BQ2027+BN2030*BQ2030-BM2030*BR2027-BO2030*BR2030</f>
        <v>82.008744153924312</v>
      </c>
      <c r="BW2030" s="9">
        <f t="shared" ref="BW2030" si="19478">(BL2030*BR2027+BM2030*BQ2027+BN2030*BR2030+BO2030*BQ2030)</f>
        <v>634.21956146291438</v>
      </c>
      <c r="BX2030" s="2">
        <f t="shared" ref="BX2030" si="19479">BL2030*BS2027+BN2030*BS2030-BM2030*BT2027-BO2030*BT2030</f>
        <v>82.008744153924312</v>
      </c>
      <c r="BY2030" s="8">
        <f t="shared" ref="BY2030" si="19480">(BL2030*BT2027+BM2030*BS2027+BN2030*BT2030+BO2030*BS2030)</f>
        <v>0</v>
      </c>
      <c r="CA2030" s="56">
        <f t="shared" ref="CA2030" si="19481">(180/PI())*ATAN(-1*(BW2027+BW2030)/(BV2027+BV2030))</f>
        <v>-75.264241793135426</v>
      </c>
      <c r="CC2030" s="117">
        <f t="shared" ref="CC2030" si="19482">20*LOG(((1-(10^(CA2027/20)^2)*(1-((1-CC2027)/(1+CC2027))^2))^0.5))</f>
        <v>-1.6944243819299405E-5</v>
      </c>
      <c r="CD2030" s="13"/>
      <c r="CE2030" s="33"/>
      <c r="CF2030" s="33"/>
      <c r="CG2030" s="33"/>
      <c r="CH2030" s="33"/>
    </row>
    <row r="2031" spans="2:86" ht="18.600000000000001" customHeight="1"/>
    <row r="2032" spans="2:86" ht="18.600000000000001" customHeight="1" thickBot="1">
      <c r="E2032" s="6" t="s">
        <v>3</v>
      </c>
      <c r="J2032" s="6" t="s">
        <v>5</v>
      </c>
      <c r="O2032" s="6" t="s">
        <v>10</v>
      </c>
      <c r="T2032" s="6" t="s">
        <v>6</v>
      </c>
      <c r="Y2032" s="6" t="s">
        <v>11</v>
      </c>
      <c r="AD2032" s="6" t="s">
        <v>12</v>
      </c>
      <c r="AI2032" s="6" t="s">
        <v>13</v>
      </c>
      <c r="AN2032" s="6" t="s">
        <v>14</v>
      </c>
      <c r="AS2032" s="6" t="s">
        <v>15</v>
      </c>
      <c r="AX2032" s="6" t="s">
        <v>19</v>
      </c>
      <c r="BC2032" s="6" t="s">
        <v>17</v>
      </c>
      <c r="BH2032" s="6" t="s">
        <v>20</v>
      </c>
      <c r="BM2032" s="6" t="s">
        <v>18</v>
      </c>
      <c r="BQ2032" s="26" t="s">
        <v>16</v>
      </c>
      <c r="BR2032" s="26"/>
      <c r="BS2032" s="21"/>
      <c r="BT2032" s="21"/>
      <c r="BU2032" s="21"/>
      <c r="BV2032" s="21"/>
      <c r="BW2032" s="26" t="s">
        <v>21</v>
      </c>
      <c r="BX2032" s="21"/>
      <c r="BY2032" s="21"/>
    </row>
    <row r="2033" spans="2:86" ht="18.600000000000001" customHeight="1" thickBot="1">
      <c r="B2033" s="11"/>
      <c r="D2033" s="266" t="s">
        <v>113</v>
      </c>
      <c r="E2033" s="267"/>
      <c r="F2033" s="268" t="s">
        <v>114</v>
      </c>
      <c r="G2033" s="269"/>
      <c r="H2033" s="237"/>
      <c r="I2033" s="262" t="s">
        <v>0</v>
      </c>
      <c r="J2033" s="263"/>
      <c r="K2033" s="264" t="s">
        <v>1</v>
      </c>
      <c r="L2033" s="265"/>
      <c r="M2033" s="21"/>
      <c r="N2033" s="262" t="s">
        <v>115</v>
      </c>
      <c r="O2033" s="263"/>
      <c r="P2033" s="264" t="s">
        <v>116</v>
      </c>
      <c r="Q2033" s="265"/>
      <c r="R2033" s="21"/>
      <c r="S2033" s="266" t="s">
        <v>117</v>
      </c>
      <c r="T2033" s="267"/>
      <c r="U2033" s="268" t="s">
        <v>118</v>
      </c>
      <c r="V2033" s="269"/>
      <c r="W2033" s="20"/>
      <c r="X2033" s="262" t="s">
        <v>119</v>
      </c>
      <c r="Y2033" s="263"/>
      <c r="Z2033" s="264" t="s">
        <v>120</v>
      </c>
      <c r="AA2033" s="265"/>
      <c r="AB2033" s="20"/>
      <c r="AC2033" s="262" t="s">
        <v>121</v>
      </c>
      <c r="AD2033" s="263"/>
      <c r="AE2033" s="264" t="s">
        <v>7</v>
      </c>
      <c r="AF2033" s="265"/>
      <c r="AG2033" s="20"/>
      <c r="AH2033" s="262" t="s">
        <v>122</v>
      </c>
      <c r="AI2033" s="263"/>
      <c r="AJ2033" s="264" t="s">
        <v>123</v>
      </c>
      <c r="AK2033" s="265"/>
      <c r="AL2033" s="20"/>
      <c r="AM2033" s="266" t="s">
        <v>124</v>
      </c>
      <c r="AN2033" s="267"/>
      <c r="AO2033" s="268" t="s">
        <v>125</v>
      </c>
      <c r="AP2033" s="269"/>
      <c r="AQ2033" s="21"/>
      <c r="AR2033" s="262" t="s">
        <v>126</v>
      </c>
      <c r="AS2033" s="263"/>
      <c r="AT2033" s="264" t="s">
        <v>2</v>
      </c>
      <c r="AU2033" s="265"/>
      <c r="AV2033" s="41"/>
      <c r="AW2033" s="262" t="s">
        <v>127</v>
      </c>
      <c r="AX2033" s="263"/>
      <c r="AY2033" s="264" t="s">
        <v>128</v>
      </c>
      <c r="AZ2033" s="265"/>
      <c r="BA2033" s="20"/>
      <c r="BB2033" s="262" t="s">
        <v>129</v>
      </c>
      <c r="BC2033" s="263"/>
      <c r="BD2033" s="264" t="s">
        <v>130</v>
      </c>
      <c r="BE2033" s="265"/>
      <c r="BF2033" s="41"/>
      <c r="BG2033" s="266" t="s">
        <v>131</v>
      </c>
      <c r="BH2033" s="267"/>
      <c r="BI2033" s="268" t="s">
        <v>132</v>
      </c>
      <c r="BJ2033" s="269"/>
      <c r="BK2033" s="41"/>
      <c r="BL2033" s="262" t="s">
        <v>133</v>
      </c>
      <c r="BM2033" s="263"/>
      <c r="BN2033" s="264" t="s">
        <v>134</v>
      </c>
      <c r="BO2033" s="265"/>
      <c r="BP2033" s="41"/>
      <c r="BQ2033" s="262" t="s">
        <v>135</v>
      </c>
      <c r="BR2033" s="263"/>
      <c r="BS2033" s="264" t="s">
        <v>136</v>
      </c>
      <c r="BT2033" s="265"/>
      <c r="BU2033" s="20"/>
      <c r="BV2033" s="262" t="s">
        <v>137</v>
      </c>
      <c r="BW2033" s="263"/>
      <c r="BX2033" s="264" t="s">
        <v>138</v>
      </c>
      <c r="BY2033" s="265"/>
      <c r="CA2033" s="27" t="s">
        <v>8</v>
      </c>
      <c r="CC2033" s="113" t="s">
        <v>74</v>
      </c>
      <c r="CD2033" s="13"/>
      <c r="CE2033" s="33"/>
      <c r="CF2033" s="33"/>
      <c r="CG2033" s="33"/>
      <c r="CH2033" s="33"/>
    </row>
    <row r="2034" spans="2:86" ht="18.600000000000001" customHeight="1" thickTop="1" thickBot="1">
      <c r="B2034" s="37">
        <v>5.82</v>
      </c>
      <c r="D2034" s="1">
        <v>1</v>
      </c>
      <c r="E2034" s="7">
        <v>0</v>
      </c>
      <c r="F2034" s="2">
        <v>0</v>
      </c>
      <c r="G2034" s="8">
        <v>0</v>
      </c>
      <c r="I2034" s="1">
        <v>1</v>
      </c>
      <c r="J2034" s="9">
        <v>0</v>
      </c>
      <c r="K2034" s="2">
        <v>0</v>
      </c>
      <c r="L2034" s="8">
        <f t="shared" ref="L2034:L2097" si="19483">IF(0=(1-$J$9*$K$9*$B2034^2),10^18,$B2034*$K$9/(1-$J$9*$K$9*$B2034^2))</f>
        <v>-1.0155600298181144</v>
      </c>
      <c r="N2034" s="1">
        <f t="shared" ref="N2034" si="19484">D2034*I2034+F2034*I2037-E2034*J2034-G2034*J2037</f>
        <v>1</v>
      </c>
      <c r="O2034" s="9">
        <f t="shared" ref="O2034" si="19485">(D2034*J2034+E2034*I2034+F2034*J2037+G2034*I2037)</f>
        <v>0</v>
      </c>
      <c r="P2034" s="2">
        <f t="shared" ref="P2034" si="19486">D2034*K2034+F2034*K2037-E2034*L2034-G2034*L2037</f>
        <v>0</v>
      </c>
      <c r="Q2034" s="8">
        <f t="shared" ref="Q2034" si="19487">(D2034*L2034+E2034*K2034+F2034*L2037+G2034*K2037)</f>
        <v>-1.0155600298181144</v>
      </c>
      <c r="S2034" s="1">
        <v>1</v>
      </c>
      <c r="T2034" s="7">
        <v>0</v>
      </c>
      <c r="U2034" s="2">
        <v>0</v>
      </c>
      <c r="V2034" s="8">
        <v>0</v>
      </c>
      <c r="X2034" s="1">
        <f t="shared" ref="X2034" si="19488">N2034*S2034+P2034*S2037-O2034*T2034-Q2034*T2037</f>
        <v>9.9326283812331582</v>
      </c>
      <c r="Y2034" s="9">
        <f t="shared" ref="Y2034" si="19489">(N2034*T2034+O2034*S2034+P2034*T2037+Q2034*S2037)</f>
        <v>0</v>
      </c>
      <c r="Z2034" s="2">
        <f t="shared" ref="Z2034" si="19490">N2034*U2034+P2034*U2037-O2034*V2034-Q2034*V2037</f>
        <v>0</v>
      </c>
      <c r="AA2034" s="8">
        <f t="shared" ref="AA2034" si="19491">(N2034*V2034+O2034*U2034+P2034*V2037+Q2034*U2037)</f>
        <v>-1.0155600298181144</v>
      </c>
      <c r="AB2034" s="20"/>
      <c r="AC2034" s="1">
        <v>1</v>
      </c>
      <c r="AD2034" s="9">
        <v>0</v>
      </c>
      <c r="AE2034" s="2">
        <v>0</v>
      </c>
      <c r="AF2034" s="8">
        <f t="shared" ref="AF2034:AF2097" si="19492">IF(0=(1-$AE$9*$AD$9*$B2034^2),10^18,$B2034*$AE$9/(1-$AE$9*$AD$9*$B2034^2))</f>
        <v>-0.17709465664733268</v>
      </c>
      <c r="AH2034" s="1">
        <f t="shared" ref="AH2034" si="19493">X2034*AC2034+Z2034*AC2037-Y2034*AD2034-AA2034*AD2037</f>
        <v>9.9326283812331582</v>
      </c>
      <c r="AI2034" s="9">
        <f t="shared" ref="AI2034" si="19494">(X2034*AD2034+Y2034*AC2034+Z2034*AD2037+AA2034*AC2037)</f>
        <v>0</v>
      </c>
      <c r="AJ2034" s="2">
        <f t="shared" ref="AJ2034" si="19495">X2034*AE2034+Z2034*AE2037-Y2034*AF2034-AA2034*AF2037</f>
        <v>0</v>
      </c>
      <c r="AK2034" s="8">
        <f t="shared" ref="AK2034" si="19496">(X2034*AF2034+Y2034*AE2034+Z2034*AF2037+AA2034*AE2037)</f>
        <v>-2.7745754425981524</v>
      </c>
      <c r="AM2034" s="1">
        <v>1</v>
      </c>
      <c r="AN2034" s="7">
        <v>0</v>
      </c>
      <c r="AO2034" s="2">
        <v>0</v>
      </c>
      <c r="AP2034" s="8">
        <v>0</v>
      </c>
      <c r="AR2034" s="1">
        <f t="shared" ref="AR2034" si="19497">AH2034*AM2034+AJ2034*AM2037-AI2034*AN2034-AK2034*AN2037</f>
        <v>30.566579934445329</v>
      </c>
      <c r="AS2034" s="9">
        <f t="shared" ref="AS2034" si="19498">(AH2034*AN2034+AI2034*AM2034+AJ2034*AN2037+AK2034*AM2037)</f>
        <v>0</v>
      </c>
      <c r="AT2034" s="2">
        <f t="shared" ref="AT2034" si="19499">AH2034*AO2034+AJ2034*AO2037-AI2034*AP2034-AK2034*AP2037</f>
        <v>0</v>
      </c>
      <c r="AU2034" s="8">
        <f t="shared" ref="AU2034" si="19500">(AH2034*AP2034+AI2034*AO2034+AJ2034*AP2037+AK2034*AO2037)</f>
        <v>-2.7745754425981524</v>
      </c>
      <c r="AV2034" s="20"/>
      <c r="AW2034" s="1">
        <v>1</v>
      </c>
      <c r="AX2034" s="9">
        <v>0</v>
      </c>
      <c r="AY2034" s="2">
        <v>0</v>
      </c>
      <c r="AZ2034" s="8">
        <f t="shared" ref="AZ2034:AZ2097" si="19501">IF(0=(1-$AX$9*$AY$9*$B2034^2),10^18,$B2034*$AY$9/(1-$AX$9*$AY$9*$B2034^2))</f>
        <v>-0.25444639993384743</v>
      </c>
      <c r="BB2034" s="1">
        <f t="shared" ref="BB2034" si="19502">AR2034*AW2034+AT2034*AW2037-AS2034*AX2034-AU2034*AX2037</f>
        <v>30.566579934445329</v>
      </c>
      <c r="BC2034" s="9">
        <f t="shared" ref="BC2034" si="19503">(AR2034*AX2034+AS2034*AW2034+AT2034*AX2037+AU2034*AW2037)</f>
        <v>0</v>
      </c>
      <c r="BD2034" s="2">
        <f t="shared" ref="BD2034" si="19504">AR2034*AY2034+AT2034*AY2037-AS2034*AZ2034-AU2034*AZ2037</f>
        <v>0</v>
      </c>
      <c r="BE2034" s="8">
        <f t="shared" ref="BE2034" si="19505">(AR2034*AZ2034+AS2034*AY2034+AT2034*AZ2037+AU2034*AY2037)</f>
        <v>-10.552131665207945</v>
      </c>
      <c r="BG2034" s="1">
        <v>1</v>
      </c>
      <c r="BH2034" s="7">
        <v>0</v>
      </c>
      <c r="BI2034" s="2">
        <v>0</v>
      </c>
      <c r="BJ2034" s="8">
        <v>0</v>
      </c>
      <c r="BK2034" s="20"/>
      <c r="BL2034" s="1">
        <f t="shared" ref="BL2034" si="19506">BB2034*BG2034+BD2034*BG2037-BC2034*BH2034-BE2034*BH2037</f>
        <v>81.90818759414789</v>
      </c>
      <c r="BM2034" s="9">
        <f t="shared" ref="BM2034" si="19507">(BB2034*BH2034+BC2034*BG2034+BD2034*BH2037+BE2034*BG2037)</f>
        <v>0</v>
      </c>
      <c r="BN2034" s="2">
        <f t="shared" ref="BN2034" si="19508">BB2034*BI2034+BD2034*BI2037-BC2034*BJ2034-BE2034*BJ2037</f>
        <v>0</v>
      </c>
      <c r="BO2034" s="8">
        <f t="shared" ref="BO2034" si="19509">(BB2034*BJ2034+BC2034*BI2034+BD2034*BJ2037+BE2034*BI2037)</f>
        <v>-10.552131665207945</v>
      </c>
      <c r="BP2034" s="20"/>
      <c r="BQ2034" s="16">
        <v>1</v>
      </c>
      <c r="BR2034" s="23">
        <v>0</v>
      </c>
      <c r="BS2034" s="14">
        <v>0</v>
      </c>
      <c r="BT2034" s="22">
        <v>0</v>
      </c>
      <c r="BV2034" s="1">
        <f t="shared" ref="BV2034" si="19510">BL2034*BQ2034+BN2034*BQ2037-BM2034*BR2034-BO2034*BR2037</f>
        <v>81.90818759414789</v>
      </c>
      <c r="BW2034" s="9">
        <f t="shared" ref="BW2034" si="19511">(BL2034*BR2034+BM2034*BQ2034+BN2034*BR2037+BO2034*BQ2037)</f>
        <v>-10.552131665207945</v>
      </c>
      <c r="BX2034" s="2">
        <f t="shared" ref="BX2034" si="19512">BL2034*BS2034+BN2034*BS2037-BM2034*BT2034-BO2034*BT2037</f>
        <v>0</v>
      </c>
      <c r="BY2034" s="8">
        <f t="shared" ref="BY2034" si="19513">(BL2034*BT2034+BM2034*BS2034+BN2034*BT2037+BO2034*BS2037)</f>
        <v>-10.552131665207945</v>
      </c>
      <c r="CA2034" s="28">
        <f t="shared" ref="CA2034" si="19514">20*LOG(((1+$BR$9)/$BR$9)/((BV2034+BV2037)^2+(BW2034+BW2037)^2)^0.5)</f>
        <v>-50.187292089422122</v>
      </c>
      <c r="CC2034" s="114">
        <f t="shared" ref="CC2034" si="19515">((BV2034^2+BW2034^2)^0.5)/((BV2037^2+BW2037^2)^0.5)</f>
        <v>0.12884977759284216</v>
      </c>
      <c r="CD2034" s="13"/>
      <c r="CE2034" s="33"/>
      <c r="CF2034" s="33"/>
      <c r="CG2034" s="33"/>
      <c r="CH2034" s="33"/>
    </row>
    <row r="2035" spans="2:86" ht="18.600000000000001" customHeight="1" thickBot="1">
      <c r="D2035" s="3"/>
      <c r="G2035" s="4"/>
      <c r="I2035" s="3"/>
      <c r="L2035" s="4"/>
      <c r="N2035" s="3"/>
      <c r="Q2035" s="4"/>
      <c r="S2035" s="3"/>
      <c r="V2035" s="4"/>
      <c r="X2035" s="3"/>
      <c r="AA2035" s="4"/>
      <c r="AC2035" s="3"/>
      <c r="AF2035" s="4"/>
      <c r="AH2035" s="3"/>
      <c r="AK2035" s="4"/>
      <c r="AM2035" s="3"/>
      <c r="AP2035" s="4"/>
      <c r="AR2035" s="3"/>
      <c r="AU2035" s="4"/>
      <c r="AW2035" s="3"/>
      <c r="AZ2035" s="4"/>
      <c r="BB2035" s="3"/>
      <c r="BE2035" s="4"/>
      <c r="BG2035" s="3"/>
      <c r="BJ2035" s="4"/>
      <c r="BL2035" s="3"/>
      <c r="BO2035" s="4"/>
      <c r="BQ2035" s="16"/>
      <c r="BR2035" s="14"/>
      <c r="BS2035" s="14"/>
      <c r="BT2035" s="17"/>
      <c r="BV2035" s="3"/>
      <c r="BY2035" s="4"/>
      <c r="CC2035" s="115"/>
      <c r="CD2035" s="13"/>
      <c r="CE2035" s="33"/>
      <c r="CF2035" s="33"/>
      <c r="CG2035" s="33"/>
      <c r="CH2035" s="33"/>
    </row>
    <row r="2036" spans="2:86" ht="18.600000000000001" customHeight="1" thickBot="1">
      <c r="D2036" s="271" t="s">
        <v>141</v>
      </c>
      <c r="E2036" s="272"/>
      <c r="F2036" s="273" t="s">
        <v>142</v>
      </c>
      <c r="G2036" s="274"/>
      <c r="H2036" s="237"/>
      <c r="I2036" s="271" t="s">
        <v>143</v>
      </c>
      <c r="J2036" s="272"/>
      <c r="K2036" s="273" t="s">
        <v>144</v>
      </c>
      <c r="L2036" s="274"/>
      <c r="N2036" s="262" t="s">
        <v>145</v>
      </c>
      <c r="O2036" s="263"/>
      <c r="P2036" s="264" t="s">
        <v>146</v>
      </c>
      <c r="Q2036" s="265"/>
      <c r="S2036" s="271" t="s">
        <v>147</v>
      </c>
      <c r="T2036" s="272"/>
      <c r="U2036" s="273" t="s">
        <v>148</v>
      </c>
      <c r="V2036" s="274"/>
      <c r="W2036" s="20"/>
      <c r="X2036" s="262" t="s">
        <v>149</v>
      </c>
      <c r="Y2036" s="263"/>
      <c r="Z2036" s="264" t="s">
        <v>150</v>
      </c>
      <c r="AA2036" s="265"/>
      <c r="AB2036" s="20"/>
      <c r="AC2036" s="271" t="s">
        <v>151</v>
      </c>
      <c r="AD2036" s="272"/>
      <c r="AE2036" s="273" t="s">
        <v>152</v>
      </c>
      <c r="AF2036" s="274"/>
      <c r="AG2036" s="20"/>
      <c r="AH2036" s="262" t="s">
        <v>153</v>
      </c>
      <c r="AI2036" s="263"/>
      <c r="AJ2036" s="264" t="s">
        <v>154</v>
      </c>
      <c r="AK2036" s="265"/>
      <c r="AL2036" s="20"/>
      <c r="AM2036" s="271" t="s">
        <v>155</v>
      </c>
      <c r="AN2036" s="272"/>
      <c r="AO2036" s="273" t="s">
        <v>156</v>
      </c>
      <c r="AP2036" s="274"/>
      <c r="AR2036" s="262" t="s">
        <v>157</v>
      </c>
      <c r="AS2036" s="263"/>
      <c r="AT2036" s="264" t="s">
        <v>158</v>
      </c>
      <c r="AU2036" s="265"/>
      <c r="AV2036" s="41"/>
      <c r="AW2036" s="271" t="s">
        <v>159</v>
      </c>
      <c r="AX2036" s="272"/>
      <c r="AY2036" s="273" t="s">
        <v>160</v>
      </c>
      <c r="AZ2036" s="274"/>
      <c r="BA2036" s="20"/>
      <c r="BB2036" s="262" t="s">
        <v>161</v>
      </c>
      <c r="BC2036" s="263"/>
      <c r="BD2036" s="264" t="s">
        <v>162</v>
      </c>
      <c r="BE2036" s="265"/>
      <c r="BF2036" s="41"/>
      <c r="BG2036" s="271" t="s">
        <v>163</v>
      </c>
      <c r="BH2036" s="272"/>
      <c r="BI2036" s="273" t="s">
        <v>164</v>
      </c>
      <c r="BJ2036" s="274"/>
      <c r="BK2036" s="41"/>
      <c r="BL2036" s="262" t="s">
        <v>165</v>
      </c>
      <c r="BM2036" s="263"/>
      <c r="BN2036" s="264" t="s">
        <v>166</v>
      </c>
      <c r="BO2036" s="265"/>
      <c r="BP2036" s="41"/>
      <c r="BQ2036" s="271" t="s">
        <v>167</v>
      </c>
      <c r="BR2036" s="272"/>
      <c r="BS2036" s="273" t="s">
        <v>168</v>
      </c>
      <c r="BT2036" s="274"/>
      <c r="BU2036" s="20"/>
      <c r="BV2036" s="262" t="s">
        <v>169</v>
      </c>
      <c r="BW2036" s="263"/>
      <c r="BX2036" s="264" t="s">
        <v>170</v>
      </c>
      <c r="BY2036" s="265"/>
      <c r="CA2036" s="55" t="s">
        <v>35</v>
      </c>
      <c r="CC2036" s="116" t="s">
        <v>75</v>
      </c>
      <c r="CD2036" s="13"/>
      <c r="CE2036" s="33"/>
      <c r="CF2036" s="33"/>
      <c r="CG2036" s="33"/>
      <c r="CH2036" s="33"/>
    </row>
    <row r="2037" spans="2:86" ht="18.600000000000001" customHeight="1" thickTop="1" thickBot="1">
      <c r="D2037" s="1">
        <v>0</v>
      </c>
      <c r="E2037" s="9">
        <f t="shared" ref="E2037" si="19516">$E$9*$B2034</f>
        <v>6.8489760000000004</v>
      </c>
      <c r="F2037" s="2">
        <v>1</v>
      </c>
      <c r="G2037" s="8">
        <v>0</v>
      </c>
      <c r="I2037" s="1">
        <v>0</v>
      </c>
      <c r="J2037" s="9">
        <v>0</v>
      </c>
      <c r="K2037" s="2">
        <v>1</v>
      </c>
      <c r="L2037" s="8">
        <v>0</v>
      </c>
      <c r="N2037" s="1">
        <f t="shared" ref="N2037" si="19517">D2037*I2034+F2037*I2037-E2037*J2034-G2037*J2037</f>
        <v>0</v>
      </c>
      <c r="O2037" s="9">
        <f t="shared" ref="O2037" si="19518">(D2037*J2034+E2037*I2034+F2037*J2037+G2037*I2037)</f>
        <v>6.8489760000000004</v>
      </c>
      <c r="P2037" s="2">
        <f t="shared" ref="P2037" si="19519">D2037*K2034+F2037*K2037-E2037*L2034-G2037*L2037</f>
        <v>7.9555462707835503</v>
      </c>
      <c r="Q2037" s="8">
        <f t="shared" ref="Q2037" si="19520">(D2037*L2034+E2037*K2034+F2037*L2037+G2037*K2037)</f>
        <v>0</v>
      </c>
      <c r="S2037" s="1">
        <v>0</v>
      </c>
      <c r="T2037" s="9">
        <f t="shared" ref="T2037" si="19521">$T$9*$B2034</f>
        <v>8.7957660000000004</v>
      </c>
      <c r="U2037" s="2">
        <v>1</v>
      </c>
      <c r="V2037" s="8">
        <v>0</v>
      </c>
      <c r="X2037" s="1">
        <f t="shared" ref="X2037" si="19522">N2037*S2034+P2037*S2037-O2037*T2034-Q2037*T2037</f>
        <v>0</v>
      </c>
      <c r="Y2037" s="9">
        <f t="shared" ref="Y2037" si="19523">(N2037*T2034+O2037*S2034+P2037*T2037+Q2037*S2037)</f>
        <v>76.82409939998476</v>
      </c>
      <c r="Z2037" s="2">
        <f t="shared" ref="Z2037" si="19524">N2037*U2034+P2037*U2037-O2037*V2034-Q2037*V2037</f>
        <v>7.9555462707835503</v>
      </c>
      <c r="AA2037" s="8">
        <f t="shared" ref="AA2037" si="19525">(N2037*V2034+O2037*U2034+P2037*V2037+Q2037*U2037)</f>
        <v>0</v>
      </c>
      <c r="AB2037" s="20"/>
      <c r="AC2037" s="1">
        <v>0</v>
      </c>
      <c r="AD2037" s="9">
        <v>0</v>
      </c>
      <c r="AE2037" s="2">
        <v>1</v>
      </c>
      <c r="AF2037" s="8">
        <v>0</v>
      </c>
      <c r="AH2037" s="1">
        <f t="shared" ref="AH2037" si="19526">X2037*AC2034+Z2037*AC2037-Y2037*AD2034-AA2037*AD2037</f>
        <v>0</v>
      </c>
      <c r="AI2037" s="9">
        <f t="shared" ref="AI2037" si="19527">(X2037*AD2034+Y2037*AC2034+Z2037*AD2037+AA2037*AC2037)</f>
        <v>76.82409939998476</v>
      </c>
      <c r="AJ2037" s="2">
        <f t="shared" ref="AJ2037" si="19528">X2037*AE2034+Z2037*AE2037-Y2037*AF2034-AA2037*AF2037</f>
        <v>21.560683776264408</v>
      </c>
      <c r="AK2037" s="8">
        <f t="shared" ref="AK2037" si="19529">(X2037*AF2034+Y2037*AE2034+Z2037*AF2037+AA2037*AE2037)</f>
        <v>0</v>
      </c>
      <c r="AM2037" s="1">
        <v>0</v>
      </c>
      <c r="AN2037" s="9">
        <f t="shared" ref="AN2037" si="19530">$AN$9*$B2034</f>
        <v>7.4367960000000011</v>
      </c>
      <c r="AO2037" s="2">
        <v>1</v>
      </c>
      <c r="AP2037" s="8">
        <v>0</v>
      </c>
      <c r="AR2037" s="1">
        <f t="shared" ref="AR2037" si="19531">AH2037*AM2034+AJ2037*AM2037-AI2037*AN2034-AK2037*AN2037</f>
        <v>0</v>
      </c>
      <c r="AS2037" s="9">
        <f t="shared" ref="AS2037" si="19532">(AH2037*AN2034+AI2037*AM2034+AJ2037*AN2037+AK2037*AM2037)</f>
        <v>237.16650626457283</v>
      </c>
      <c r="AT2037" s="2">
        <f t="shared" ref="AT2037" si="19533">AH2037*AO2034+AJ2037*AO2037-AI2037*AP2034-AK2037*AP2037</f>
        <v>21.560683776264408</v>
      </c>
      <c r="AU2037" s="8">
        <f t="shared" ref="AU2037" si="19534">(AH2037*AP2034+AI2037*AO2034+AJ2037*AP2037+AK2037*AO2037)</f>
        <v>0</v>
      </c>
      <c r="AV2037" s="20"/>
      <c r="AW2037" s="1">
        <v>0</v>
      </c>
      <c r="AX2037" s="9">
        <v>0</v>
      </c>
      <c r="AY2037" s="2">
        <v>1</v>
      </c>
      <c r="AZ2037" s="8">
        <v>0</v>
      </c>
      <c r="BB2037" s="1">
        <f t="shared" ref="BB2037" si="19535">AR2037*AW2034+AT2037*AW2037-AS2037*AX2034-AU2037*AX2037</f>
        <v>0</v>
      </c>
      <c r="BC2037" s="9">
        <f t="shared" ref="BC2037" si="19536">(AR2037*AX2034+AS2037*AW2034+AT2037*AX2037+AU2037*AW2037)</f>
        <v>237.16650626457283</v>
      </c>
      <c r="BD2037" s="2">
        <f t="shared" ref="BD2037" si="19537">AR2037*AY2034+AT2037*AY2037-AS2037*AZ2034-AU2037*AZ2037</f>
        <v>81.906847480173241</v>
      </c>
      <c r="BE2037" s="8">
        <f t="shared" ref="BE2037" si="19538">(AR2037*AZ2034+AS2037*AY2034+AT2037*AZ2037+AU2037*AY2037)</f>
        <v>0</v>
      </c>
      <c r="BG2037" s="1">
        <v>0</v>
      </c>
      <c r="BH2037" s="9">
        <f t="shared" ref="BH2037" si="19539">$BH$9*$B2034</f>
        <v>4.8655200000000001</v>
      </c>
      <c r="BI2037" s="2">
        <v>1</v>
      </c>
      <c r="BJ2037" s="8">
        <v>0</v>
      </c>
      <c r="BK2037" s="20"/>
      <c r="BL2037" s="1">
        <f t="shared" ref="BL2037" si="19540">BB2037*BG2034+BD2037*BG2037-BC2037*BH2034-BE2037*BH2037</f>
        <v>0</v>
      </c>
      <c r="BM2037" s="9">
        <f t="shared" ref="BM2037" si="19541">(BB2037*BH2034+BC2037*BG2034+BD2037*BH2037+BE2037*BG2037)</f>
        <v>635.6859108163053</v>
      </c>
      <c r="BN2037" s="2">
        <f t="shared" ref="BN2037" si="19542">BB2037*BI2034+BD2037*BI2037-BC2037*BJ2034-BE2037*BJ2037</f>
        <v>81.906847480173241</v>
      </c>
      <c r="BO2037" s="8">
        <f t="shared" ref="BO2037" si="19543">(BB2037*BJ2034+BC2037*BI2034+BD2037*BJ2037+BE2037*BI2037)</f>
        <v>0</v>
      </c>
      <c r="BP2037" s="20"/>
      <c r="BQ2037" s="18">
        <f t="shared" ref="BQ2037:BQ2100" si="19544">1/$BR$9</f>
        <v>1</v>
      </c>
      <c r="BR2037" s="25">
        <v>0</v>
      </c>
      <c r="BS2037" s="19">
        <v>1</v>
      </c>
      <c r="BT2037" s="24">
        <v>0</v>
      </c>
      <c r="BV2037" s="1">
        <f t="shared" ref="BV2037" si="19545">BL2037*BQ2034+BN2037*BQ2037-BM2037*BR2034-BO2037*BR2037</f>
        <v>81.906847480173241</v>
      </c>
      <c r="BW2037" s="9">
        <f t="shared" ref="BW2037" si="19546">(BL2037*BR2034+BM2037*BQ2034+BN2037*BR2037+BO2037*BQ2037)</f>
        <v>635.6859108163053</v>
      </c>
      <c r="BX2037" s="2">
        <f t="shared" ref="BX2037" si="19547">BL2037*BS2034+BN2037*BS2037-BM2037*BT2034-BO2037*BT2037</f>
        <v>81.906847480173241</v>
      </c>
      <c r="BY2037" s="8">
        <f t="shared" ref="BY2037" si="19548">(BL2037*BT2034+BM2037*BS2034+BN2037*BT2037+BO2037*BS2037)</f>
        <v>0</v>
      </c>
      <c r="CA2037" s="56">
        <f t="shared" ref="CA2037" si="19549">(180/PI())*ATAN(-1*(BW2034+BW2037)/(BV2034+BV2037))</f>
        <v>-75.315928847929399</v>
      </c>
      <c r="CC2037" s="117">
        <f t="shared" ref="CC2037" si="19550">20*LOG(((1-(10^(CA2034/20)^2)*(1-((1-CC2034)/(1+CC2034))^2))^0.5))</f>
        <v>-1.682392426419215E-5</v>
      </c>
      <c r="CD2037" s="13"/>
      <c r="CE2037" s="33"/>
      <c r="CF2037" s="33"/>
      <c r="CG2037" s="33"/>
      <c r="CH2037" s="33"/>
    </row>
    <row r="2038" spans="2:86" ht="18.600000000000001" customHeight="1"/>
    <row r="2039" spans="2:86" ht="18.600000000000001" customHeight="1" thickBot="1">
      <c r="E2039" s="6" t="s">
        <v>3</v>
      </c>
      <c r="J2039" s="6" t="s">
        <v>5</v>
      </c>
      <c r="O2039" s="6" t="s">
        <v>10</v>
      </c>
      <c r="T2039" s="6" t="s">
        <v>6</v>
      </c>
      <c r="Y2039" s="6" t="s">
        <v>11</v>
      </c>
      <c r="AD2039" s="6" t="s">
        <v>12</v>
      </c>
      <c r="AI2039" s="6" t="s">
        <v>13</v>
      </c>
      <c r="AN2039" s="6" t="s">
        <v>14</v>
      </c>
      <c r="AS2039" s="6" t="s">
        <v>15</v>
      </c>
      <c r="AX2039" s="6" t="s">
        <v>19</v>
      </c>
      <c r="BC2039" s="6" t="s">
        <v>17</v>
      </c>
      <c r="BH2039" s="6" t="s">
        <v>20</v>
      </c>
      <c r="BM2039" s="6" t="s">
        <v>18</v>
      </c>
      <c r="BQ2039" s="26" t="s">
        <v>16</v>
      </c>
      <c r="BR2039" s="26"/>
      <c r="BS2039" s="21"/>
      <c r="BT2039" s="21"/>
      <c r="BU2039" s="21"/>
      <c r="BV2039" s="21"/>
      <c r="BW2039" s="26" t="s">
        <v>21</v>
      </c>
      <c r="BX2039" s="21"/>
      <c r="BY2039" s="21"/>
    </row>
    <row r="2040" spans="2:86" ht="18.600000000000001" customHeight="1" thickBot="1">
      <c r="B2040" s="11"/>
      <c r="D2040" s="266" t="s">
        <v>113</v>
      </c>
      <c r="E2040" s="267"/>
      <c r="F2040" s="268" t="s">
        <v>114</v>
      </c>
      <c r="G2040" s="269"/>
      <c r="H2040" s="237"/>
      <c r="I2040" s="262" t="s">
        <v>0</v>
      </c>
      <c r="J2040" s="263"/>
      <c r="K2040" s="264" t="s">
        <v>1</v>
      </c>
      <c r="L2040" s="265"/>
      <c r="M2040" s="21"/>
      <c r="N2040" s="262" t="s">
        <v>115</v>
      </c>
      <c r="O2040" s="263"/>
      <c r="P2040" s="264" t="s">
        <v>116</v>
      </c>
      <c r="Q2040" s="265"/>
      <c r="R2040" s="21"/>
      <c r="S2040" s="266" t="s">
        <v>117</v>
      </c>
      <c r="T2040" s="267"/>
      <c r="U2040" s="268" t="s">
        <v>118</v>
      </c>
      <c r="V2040" s="269"/>
      <c r="W2040" s="20"/>
      <c r="X2040" s="262" t="s">
        <v>119</v>
      </c>
      <c r="Y2040" s="263"/>
      <c r="Z2040" s="264" t="s">
        <v>120</v>
      </c>
      <c r="AA2040" s="265"/>
      <c r="AB2040" s="20"/>
      <c r="AC2040" s="262" t="s">
        <v>121</v>
      </c>
      <c r="AD2040" s="263"/>
      <c r="AE2040" s="264" t="s">
        <v>7</v>
      </c>
      <c r="AF2040" s="265"/>
      <c r="AG2040" s="20"/>
      <c r="AH2040" s="262" t="s">
        <v>122</v>
      </c>
      <c r="AI2040" s="263"/>
      <c r="AJ2040" s="264" t="s">
        <v>123</v>
      </c>
      <c r="AK2040" s="265"/>
      <c r="AL2040" s="20"/>
      <c r="AM2040" s="266" t="s">
        <v>124</v>
      </c>
      <c r="AN2040" s="267"/>
      <c r="AO2040" s="268" t="s">
        <v>125</v>
      </c>
      <c r="AP2040" s="269"/>
      <c r="AQ2040" s="21"/>
      <c r="AR2040" s="262" t="s">
        <v>126</v>
      </c>
      <c r="AS2040" s="263"/>
      <c r="AT2040" s="264" t="s">
        <v>2</v>
      </c>
      <c r="AU2040" s="265"/>
      <c r="AV2040" s="41"/>
      <c r="AW2040" s="262" t="s">
        <v>127</v>
      </c>
      <c r="AX2040" s="263"/>
      <c r="AY2040" s="264" t="s">
        <v>128</v>
      </c>
      <c r="AZ2040" s="265"/>
      <c r="BA2040" s="20"/>
      <c r="BB2040" s="262" t="s">
        <v>129</v>
      </c>
      <c r="BC2040" s="263"/>
      <c r="BD2040" s="264" t="s">
        <v>130</v>
      </c>
      <c r="BE2040" s="265"/>
      <c r="BF2040" s="41"/>
      <c r="BG2040" s="266" t="s">
        <v>131</v>
      </c>
      <c r="BH2040" s="267"/>
      <c r="BI2040" s="268" t="s">
        <v>132</v>
      </c>
      <c r="BJ2040" s="269"/>
      <c r="BK2040" s="41"/>
      <c r="BL2040" s="262" t="s">
        <v>133</v>
      </c>
      <c r="BM2040" s="263"/>
      <c r="BN2040" s="264" t="s">
        <v>134</v>
      </c>
      <c r="BO2040" s="265"/>
      <c r="BP2040" s="41"/>
      <c r="BQ2040" s="262" t="s">
        <v>135</v>
      </c>
      <c r="BR2040" s="263"/>
      <c r="BS2040" s="264" t="s">
        <v>136</v>
      </c>
      <c r="BT2040" s="265"/>
      <c r="BU2040" s="20"/>
      <c r="BV2040" s="262" t="s">
        <v>137</v>
      </c>
      <c r="BW2040" s="263"/>
      <c r="BX2040" s="264" t="s">
        <v>138</v>
      </c>
      <c r="BY2040" s="265"/>
      <c r="CA2040" s="27" t="s">
        <v>8</v>
      </c>
      <c r="CC2040" s="113" t="s">
        <v>74</v>
      </c>
      <c r="CD2040" s="13"/>
      <c r="CE2040" s="33"/>
      <c r="CF2040" s="33"/>
      <c r="CG2040" s="33"/>
      <c r="CH2040" s="33"/>
    </row>
    <row r="2041" spans="2:86" ht="18.600000000000001" customHeight="1" thickTop="1" thickBot="1">
      <c r="B2041" s="37">
        <v>5.84</v>
      </c>
      <c r="D2041" s="1">
        <v>1</v>
      </c>
      <c r="E2041" s="7">
        <v>0</v>
      </c>
      <c r="F2041" s="2">
        <v>0</v>
      </c>
      <c r="G2041" s="8">
        <v>0</v>
      </c>
      <c r="I2041" s="1">
        <v>1</v>
      </c>
      <c r="J2041" s="9">
        <v>0</v>
      </c>
      <c r="K2041" s="2">
        <v>0</v>
      </c>
      <c r="L2041" s="8">
        <f t="shared" ref="L2041:L2104" si="19551">IF(0=(1-$J$9*$K$9*$B2041^2),10^18,$B2041*$K$9/(1-$J$9*$K$9*$B2041^2))</f>
        <v>-1.0110723461971711</v>
      </c>
      <c r="N2041" s="1">
        <f t="shared" ref="N2041" si="19552">D2041*I2041+F2041*I2044-E2041*J2041-G2041*J2044</f>
        <v>1</v>
      </c>
      <c r="O2041" s="9">
        <f t="shared" ref="O2041" si="19553">(D2041*J2041+E2041*I2041+F2041*J2044+G2041*I2044)</f>
        <v>0</v>
      </c>
      <c r="P2041" s="2">
        <f t="shared" ref="P2041" si="19554">D2041*K2041+F2041*K2044-E2041*L2041-G2041*L2044</f>
        <v>0</v>
      </c>
      <c r="Q2041" s="8">
        <f t="shared" ref="Q2041" si="19555">(D2041*L2041+E2041*K2041+F2041*L2044+G2041*K2044)</f>
        <v>-1.0110723461971711</v>
      </c>
      <c r="S2041" s="1">
        <v>1</v>
      </c>
      <c r="T2041" s="7">
        <v>0</v>
      </c>
      <c r="U2041" s="2">
        <v>0</v>
      </c>
      <c r="V2041" s="8">
        <v>0</v>
      </c>
      <c r="X2041" s="1">
        <f t="shared" ref="X2041" si="19556">N2041*S2041+P2041*S2044-O2041*T2041-Q2041*T2044</f>
        <v>9.9237164389574648</v>
      </c>
      <c r="Y2041" s="9">
        <f t="shared" ref="Y2041" si="19557">(N2041*T2041+O2041*S2041+P2041*T2044+Q2041*S2044)</f>
        <v>0</v>
      </c>
      <c r="Z2041" s="2">
        <f t="shared" ref="Z2041" si="19558">N2041*U2041+P2041*U2044-O2041*V2041-Q2041*V2044</f>
        <v>0</v>
      </c>
      <c r="AA2041" s="8">
        <f t="shared" ref="AA2041" si="19559">(N2041*V2041+O2041*U2041+P2041*V2044+Q2041*U2044)</f>
        <v>-1.0110723461971711</v>
      </c>
      <c r="AB2041" s="20"/>
      <c r="AC2041" s="1">
        <v>1</v>
      </c>
      <c r="AD2041" s="9">
        <v>0</v>
      </c>
      <c r="AE2041" s="2">
        <v>0</v>
      </c>
      <c r="AF2041" s="8">
        <f t="shared" ref="AF2041:AF2104" si="19560">IF(0=(1-$AE$9*$AD$9*$B2041^2),10^18,$B2041*$AE$9/(1-$AE$9*$AD$9*$B2041^2))</f>
        <v>-0.17643746464059945</v>
      </c>
      <c r="AH2041" s="1">
        <f t="shared" ref="AH2041" si="19561">X2041*AC2041+Z2041*AC2044-Y2041*AD2041-AA2041*AD2044</f>
        <v>9.9237164389574648</v>
      </c>
      <c r="AI2041" s="9">
        <f t="shared" ref="AI2041" si="19562">(X2041*AD2041+Y2041*AC2041+Z2041*AD2044+AA2041*AC2044)</f>
        <v>0</v>
      </c>
      <c r="AJ2041" s="2">
        <f t="shared" ref="AJ2041" si="19563">X2041*AE2041+Z2041*AE2044-Y2041*AF2041-AA2041*AF2044</f>
        <v>0</v>
      </c>
      <c r="AK2041" s="8">
        <f t="shared" ref="AK2041" si="19564">(X2041*AF2041+Y2041*AE2041+Z2041*AF2044+AA2041*AE2044)</f>
        <v>-2.7619877144990643</v>
      </c>
      <c r="AM2041" s="1">
        <v>1</v>
      </c>
      <c r="AN2041" s="7">
        <v>0</v>
      </c>
      <c r="AO2041" s="2">
        <v>0</v>
      </c>
      <c r="AP2041" s="8">
        <v>0</v>
      </c>
      <c r="AR2041" s="1">
        <f t="shared" ref="AR2041" si="19565">AH2041*AM2041+AJ2041*AM2044-AI2041*AN2041-AK2041*AN2044</f>
        <v>30.534640984224986</v>
      </c>
      <c r="AS2041" s="9">
        <f t="shared" ref="AS2041" si="19566">(AH2041*AN2041+AI2041*AM2041+AJ2041*AN2044+AK2041*AM2044)</f>
        <v>0</v>
      </c>
      <c r="AT2041" s="2">
        <f t="shared" ref="AT2041" si="19567">AH2041*AO2041+AJ2041*AO2044-AI2041*AP2041-AK2041*AP2044</f>
        <v>0</v>
      </c>
      <c r="AU2041" s="8">
        <f t="shared" ref="AU2041" si="19568">(AH2041*AP2041+AI2041*AO2041+AJ2041*AP2044+AK2041*AO2044)</f>
        <v>-2.7619877144990643</v>
      </c>
      <c r="AV2041" s="20"/>
      <c r="AW2041" s="1">
        <v>1</v>
      </c>
      <c r="AX2041" s="9">
        <v>0</v>
      </c>
      <c r="AY2041" s="2">
        <v>0</v>
      </c>
      <c r="AZ2041" s="8">
        <f t="shared" ref="AZ2041:AZ2104" si="19569">IF(0=(1-$AX$9*$AY$9*$B2041^2),10^18,$B2041*$AY$9/(1-$AX$9*$AY$9*$B2041^2))</f>
        <v>-0.25348049139133561</v>
      </c>
      <c r="BB2041" s="1">
        <f t="shared" ref="BB2041" si="19570">AR2041*AW2041+AT2041*AW2044-AS2041*AX2041-AU2041*AX2044</f>
        <v>30.534640984224986</v>
      </c>
      <c r="BC2041" s="9">
        <f t="shared" ref="BC2041" si="19571">(AR2041*AX2041+AS2041*AW2041+AT2041*AX2044+AU2041*AW2044)</f>
        <v>0</v>
      </c>
      <c r="BD2041" s="2">
        <f t="shared" ref="BD2041" si="19572">AR2041*AY2041+AT2041*AY2044-AS2041*AZ2041-AU2041*AZ2044</f>
        <v>0</v>
      </c>
      <c r="BE2041" s="8">
        <f t="shared" ref="BE2041" si="19573">(AR2041*AZ2041+AS2041*AY2041+AT2041*AZ2044+AU2041*AY2044)</f>
        <v>-10.501923515638429</v>
      </c>
      <c r="BG2041" s="1">
        <v>1</v>
      </c>
      <c r="BH2041" s="7">
        <v>0</v>
      </c>
      <c r="BI2041" s="2">
        <v>0</v>
      </c>
      <c r="BJ2041" s="8">
        <v>0</v>
      </c>
      <c r="BK2041" s="20"/>
      <c r="BL2041" s="1">
        <f t="shared" ref="BL2041" si="19574">BB2041*BG2041+BD2041*BG2044-BC2041*BH2041-BE2041*BH2044</f>
        <v>81.807552049215545</v>
      </c>
      <c r="BM2041" s="9">
        <f t="shared" ref="BM2041" si="19575">(BB2041*BH2041+BC2041*BG2041+BD2041*BH2044+BE2041*BG2044)</f>
        <v>0</v>
      </c>
      <c r="BN2041" s="2">
        <f t="shared" ref="BN2041" si="19576">BB2041*BI2041+BD2041*BI2044-BC2041*BJ2041-BE2041*BJ2044</f>
        <v>0</v>
      </c>
      <c r="BO2041" s="8">
        <f t="shared" ref="BO2041" si="19577">(BB2041*BJ2041+BC2041*BI2041+BD2041*BJ2044+BE2041*BI2044)</f>
        <v>-10.501923515638429</v>
      </c>
      <c r="BP2041" s="20"/>
      <c r="BQ2041" s="16">
        <v>1</v>
      </c>
      <c r="BR2041" s="23">
        <v>0</v>
      </c>
      <c r="BS2041" s="14">
        <v>0</v>
      </c>
      <c r="BT2041" s="22">
        <v>0</v>
      </c>
      <c r="BV2041" s="1">
        <f t="shared" ref="BV2041" si="19578">BL2041*BQ2041+BN2041*BQ2044-BM2041*BR2041-BO2041*BR2044</f>
        <v>81.807552049215545</v>
      </c>
      <c r="BW2041" s="9">
        <f t="shared" ref="BW2041" si="19579">(BL2041*BR2041+BM2041*BQ2041+BN2041*BR2044+BO2041*BQ2044)</f>
        <v>-10.501923515638429</v>
      </c>
      <c r="BX2041" s="2">
        <f t="shared" ref="BX2041" si="19580">BL2041*BS2041+BN2041*BS2044-BM2041*BT2041-BO2041*BT2044</f>
        <v>0</v>
      </c>
      <c r="BY2041" s="8">
        <f t="shared" ref="BY2041" si="19581">(BL2041*BT2041+BM2041*BS2041+BN2041*BT2044+BO2041*BS2044)</f>
        <v>-10.501923515638429</v>
      </c>
      <c r="CA2041" s="28">
        <f t="shared" ref="CA2041" si="19582">20*LOG(((1+$BR$9)/$BR$9)/((BV2041+BV2044)^2+(BW2041+BW2044)^2)^0.5)</f>
        <v>-50.206358410995421</v>
      </c>
      <c r="CC2041" s="114">
        <f t="shared" ref="CC2041" si="19583">((BV2041^2+BW2041^2)^0.5)/((BV2044^2+BW2044^2)^0.5)</f>
        <v>0.12839449479866497</v>
      </c>
      <c r="CD2041" s="13"/>
      <c r="CE2041" s="33"/>
      <c r="CF2041" s="33"/>
      <c r="CG2041" s="33"/>
      <c r="CH2041" s="33"/>
    </row>
    <row r="2042" spans="2:86" ht="18.600000000000001" customHeight="1" thickBot="1">
      <c r="D2042" s="3"/>
      <c r="G2042" s="4"/>
      <c r="I2042" s="3"/>
      <c r="L2042" s="4"/>
      <c r="N2042" s="3"/>
      <c r="Q2042" s="4"/>
      <c r="S2042" s="3"/>
      <c r="V2042" s="4"/>
      <c r="X2042" s="3"/>
      <c r="AA2042" s="4"/>
      <c r="AC2042" s="3"/>
      <c r="AF2042" s="4"/>
      <c r="AH2042" s="3"/>
      <c r="AK2042" s="4"/>
      <c r="AM2042" s="3"/>
      <c r="AP2042" s="4"/>
      <c r="AR2042" s="3"/>
      <c r="AU2042" s="4"/>
      <c r="AW2042" s="3"/>
      <c r="AZ2042" s="4"/>
      <c r="BB2042" s="3"/>
      <c r="BE2042" s="4"/>
      <c r="BG2042" s="3"/>
      <c r="BJ2042" s="4"/>
      <c r="BL2042" s="3"/>
      <c r="BO2042" s="4"/>
      <c r="BQ2042" s="16"/>
      <c r="BR2042" s="14"/>
      <c r="BS2042" s="14"/>
      <c r="BT2042" s="17"/>
      <c r="BV2042" s="3"/>
      <c r="BY2042" s="4"/>
      <c r="CC2042" s="115"/>
      <c r="CD2042" s="13"/>
      <c r="CE2042" s="33"/>
      <c r="CF2042" s="33"/>
      <c r="CG2042" s="33"/>
      <c r="CH2042" s="33"/>
    </row>
    <row r="2043" spans="2:86" ht="18.600000000000001" customHeight="1" thickBot="1">
      <c r="D2043" s="271" t="s">
        <v>141</v>
      </c>
      <c r="E2043" s="272"/>
      <c r="F2043" s="273" t="s">
        <v>142</v>
      </c>
      <c r="G2043" s="274"/>
      <c r="H2043" s="237"/>
      <c r="I2043" s="271" t="s">
        <v>143</v>
      </c>
      <c r="J2043" s="272"/>
      <c r="K2043" s="273" t="s">
        <v>144</v>
      </c>
      <c r="L2043" s="274"/>
      <c r="N2043" s="262" t="s">
        <v>145</v>
      </c>
      <c r="O2043" s="263"/>
      <c r="P2043" s="264" t="s">
        <v>146</v>
      </c>
      <c r="Q2043" s="265"/>
      <c r="S2043" s="271" t="s">
        <v>147</v>
      </c>
      <c r="T2043" s="272"/>
      <c r="U2043" s="273" t="s">
        <v>148</v>
      </c>
      <c r="V2043" s="274"/>
      <c r="W2043" s="20"/>
      <c r="X2043" s="262" t="s">
        <v>149</v>
      </c>
      <c r="Y2043" s="263"/>
      <c r="Z2043" s="264" t="s">
        <v>150</v>
      </c>
      <c r="AA2043" s="265"/>
      <c r="AB2043" s="20"/>
      <c r="AC2043" s="271" t="s">
        <v>151</v>
      </c>
      <c r="AD2043" s="272"/>
      <c r="AE2043" s="273" t="s">
        <v>152</v>
      </c>
      <c r="AF2043" s="274"/>
      <c r="AG2043" s="20"/>
      <c r="AH2043" s="262" t="s">
        <v>153</v>
      </c>
      <c r="AI2043" s="263"/>
      <c r="AJ2043" s="264" t="s">
        <v>154</v>
      </c>
      <c r="AK2043" s="265"/>
      <c r="AL2043" s="20"/>
      <c r="AM2043" s="271" t="s">
        <v>155</v>
      </c>
      <c r="AN2043" s="272"/>
      <c r="AO2043" s="273" t="s">
        <v>156</v>
      </c>
      <c r="AP2043" s="274"/>
      <c r="AR2043" s="262" t="s">
        <v>157</v>
      </c>
      <c r="AS2043" s="263"/>
      <c r="AT2043" s="264" t="s">
        <v>158</v>
      </c>
      <c r="AU2043" s="265"/>
      <c r="AV2043" s="41"/>
      <c r="AW2043" s="271" t="s">
        <v>159</v>
      </c>
      <c r="AX2043" s="272"/>
      <c r="AY2043" s="273" t="s">
        <v>160</v>
      </c>
      <c r="AZ2043" s="274"/>
      <c r="BA2043" s="20"/>
      <c r="BB2043" s="262" t="s">
        <v>161</v>
      </c>
      <c r="BC2043" s="263"/>
      <c r="BD2043" s="264" t="s">
        <v>162</v>
      </c>
      <c r="BE2043" s="265"/>
      <c r="BF2043" s="41"/>
      <c r="BG2043" s="271" t="s">
        <v>163</v>
      </c>
      <c r="BH2043" s="272"/>
      <c r="BI2043" s="273" t="s">
        <v>164</v>
      </c>
      <c r="BJ2043" s="274"/>
      <c r="BK2043" s="41"/>
      <c r="BL2043" s="262" t="s">
        <v>165</v>
      </c>
      <c r="BM2043" s="263"/>
      <c r="BN2043" s="264" t="s">
        <v>166</v>
      </c>
      <c r="BO2043" s="265"/>
      <c r="BP2043" s="41"/>
      <c r="BQ2043" s="271" t="s">
        <v>167</v>
      </c>
      <c r="BR2043" s="272"/>
      <c r="BS2043" s="273" t="s">
        <v>168</v>
      </c>
      <c r="BT2043" s="274"/>
      <c r="BU2043" s="20"/>
      <c r="BV2043" s="262" t="s">
        <v>169</v>
      </c>
      <c r="BW2043" s="263"/>
      <c r="BX2043" s="264" t="s">
        <v>170</v>
      </c>
      <c r="BY2043" s="265"/>
      <c r="CA2043" s="55" t="s">
        <v>35</v>
      </c>
      <c r="CC2043" s="116" t="s">
        <v>75</v>
      </c>
      <c r="CD2043" s="13"/>
      <c r="CE2043" s="33"/>
      <c r="CF2043" s="33"/>
      <c r="CG2043" s="33"/>
      <c r="CH2043" s="33"/>
    </row>
    <row r="2044" spans="2:86" ht="18.600000000000001" customHeight="1" thickTop="1" thickBot="1">
      <c r="D2044" s="1">
        <v>0</v>
      </c>
      <c r="E2044" s="9">
        <f t="shared" ref="E2044" si="19584">$E$9*$B2041</f>
        <v>6.8725120000000004</v>
      </c>
      <c r="F2044" s="2">
        <v>1</v>
      </c>
      <c r="G2044" s="8">
        <v>0</v>
      </c>
      <c r="I2044" s="1">
        <v>0</v>
      </c>
      <c r="J2044" s="9">
        <v>0</v>
      </c>
      <c r="K2044" s="2">
        <v>1</v>
      </c>
      <c r="L2044" s="8">
        <v>0</v>
      </c>
      <c r="N2044" s="1">
        <f t="shared" ref="N2044" si="19585">D2044*I2041+F2044*I2044-E2044*J2041-G2044*J2044</f>
        <v>0</v>
      </c>
      <c r="O2044" s="9">
        <f t="shared" ref="O2044" si="19586">(D2044*J2041+E2044*I2041+F2044*J2044+G2044*I2044)</f>
        <v>6.8725120000000004</v>
      </c>
      <c r="P2044" s="2">
        <f t="shared" ref="P2044" si="19587">D2044*K2041+F2044*K2044-E2044*L2041-G2044*L2044</f>
        <v>7.9486068321082133</v>
      </c>
      <c r="Q2044" s="8">
        <f t="shared" ref="Q2044" si="19588">(D2044*L2041+E2044*K2041+F2044*L2044+G2044*K2044)</f>
        <v>0</v>
      </c>
      <c r="S2044" s="1">
        <v>0</v>
      </c>
      <c r="T2044" s="9">
        <f t="shared" ref="T2044" si="19589">$T$9*$B2041</f>
        <v>8.8259920000000012</v>
      </c>
      <c r="U2044" s="2">
        <v>1</v>
      </c>
      <c r="V2044" s="8">
        <v>0</v>
      </c>
      <c r="X2044" s="1">
        <f t="shared" ref="X2044" si="19590">N2044*S2041+P2044*S2044-O2044*T2041-Q2044*T2044</f>
        <v>0</v>
      </c>
      <c r="Y2044" s="9">
        <f t="shared" ref="Y2044" si="19591">(N2044*T2041+O2044*S2041+P2044*T2044+Q2044*S2044)</f>
        <v>77.026852311332448</v>
      </c>
      <c r="Z2044" s="2">
        <f t="shared" ref="Z2044" si="19592">N2044*U2041+P2044*U2044-O2044*V2041-Q2044*V2044</f>
        <v>7.9486068321082133</v>
      </c>
      <c r="AA2044" s="8">
        <f t="shared" ref="AA2044" si="19593">(N2044*V2041+O2044*U2041+P2044*V2044+Q2044*U2044)</f>
        <v>0</v>
      </c>
      <c r="AB2044" s="20"/>
      <c r="AC2044" s="1">
        <v>0</v>
      </c>
      <c r="AD2044" s="9">
        <v>0</v>
      </c>
      <c r="AE2044" s="2">
        <v>1</v>
      </c>
      <c r="AF2044" s="8">
        <v>0</v>
      </c>
      <c r="AH2044" s="1">
        <f t="shared" ref="AH2044" si="19594">X2044*AC2041+Z2044*AC2044-Y2044*AD2041-AA2044*AD2044</f>
        <v>0</v>
      </c>
      <c r="AI2044" s="9">
        <f t="shared" ref="AI2044" si="19595">(X2044*AD2041+Y2044*AC2041+Z2044*AD2044+AA2044*AC2044)</f>
        <v>77.026852311332448</v>
      </c>
      <c r="AJ2044" s="2">
        <f t="shared" ref="AJ2044" si="19596">X2044*AE2041+Z2044*AE2044-Y2044*AF2041-AA2044*AF2044</f>
        <v>21.539029363165611</v>
      </c>
      <c r="AK2044" s="8">
        <f t="shared" ref="AK2044" si="19597">(X2044*AF2041+Y2044*AE2041+Z2044*AF2044+AA2044*AE2044)</f>
        <v>0</v>
      </c>
      <c r="AM2044" s="1">
        <v>0</v>
      </c>
      <c r="AN2044" s="9">
        <f t="shared" ref="AN2044" si="19598">$AN$9*$B2041</f>
        <v>7.4623520000000001</v>
      </c>
      <c r="AO2044" s="2">
        <v>1</v>
      </c>
      <c r="AP2044" s="8">
        <v>0</v>
      </c>
      <c r="AR2044" s="1">
        <f t="shared" ref="AR2044" si="19599">AH2044*AM2041+AJ2044*AM2044-AI2044*AN2041-AK2044*AN2044</f>
        <v>0</v>
      </c>
      <c r="AS2044" s="9">
        <f t="shared" ref="AS2044" si="19600">(AH2044*AN2041+AI2044*AM2041+AJ2044*AN2044+AK2044*AM2044)</f>
        <v>237.75867115761008</v>
      </c>
      <c r="AT2044" s="2">
        <f t="shared" ref="AT2044" si="19601">AH2044*AO2041+AJ2044*AO2044-AI2044*AP2041-AK2044*AP2044</f>
        <v>21.539029363165611</v>
      </c>
      <c r="AU2044" s="8">
        <f t="shared" ref="AU2044" si="19602">(AH2044*AP2041+AI2044*AO2041+AJ2044*AP2044+AK2044*AO2044)</f>
        <v>0</v>
      </c>
      <c r="AV2044" s="20"/>
      <c r="AW2044" s="1">
        <v>0</v>
      </c>
      <c r="AX2044" s="9">
        <v>0</v>
      </c>
      <c r="AY2044" s="2">
        <v>1</v>
      </c>
      <c r="AZ2044" s="8">
        <v>0</v>
      </c>
      <c r="BB2044" s="1">
        <f t="shared" ref="BB2044" si="19603">AR2044*AW2041+AT2044*AW2044-AS2044*AX2041-AU2044*AX2044</f>
        <v>0</v>
      </c>
      <c r="BC2044" s="9">
        <f t="shared" ref="BC2044" si="19604">(AR2044*AX2041+AS2044*AW2041+AT2044*AX2044+AU2044*AW2044)</f>
        <v>237.75867115761008</v>
      </c>
      <c r="BD2044" s="2">
        <f t="shared" ref="BD2044" si="19605">AR2044*AY2041+AT2044*AY2044-AS2044*AZ2041-AU2044*AZ2044</f>
        <v>81.806214160747587</v>
      </c>
      <c r="BE2044" s="8">
        <f t="shared" ref="BE2044" si="19606">(AR2044*AZ2041+AS2044*AY2041+AT2044*AZ2044+AU2044*AY2044)</f>
        <v>0</v>
      </c>
      <c r="BG2044" s="1">
        <v>0</v>
      </c>
      <c r="BH2044" s="9">
        <f t="shared" ref="BH2044" si="19607">$BH$9*$B2041</f>
        <v>4.8822399999999995</v>
      </c>
      <c r="BI2044" s="2">
        <v>1</v>
      </c>
      <c r="BJ2044" s="8">
        <v>0</v>
      </c>
      <c r="BK2044" s="20"/>
      <c r="BL2044" s="1">
        <f t="shared" ref="BL2044" si="19608">BB2044*BG2041+BD2044*BG2044-BC2044*BH2041-BE2044*BH2044</f>
        <v>0</v>
      </c>
      <c r="BM2044" s="9">
        <f t="shared" ref="BM2044" si="19609">(BB2044*BH2041+BC2044*BG2041+BD2044*BH2044+BE2044*BG2044)</f>
        <v>637.15624218177834</v>
      </c>
      <c r="BN2044" s="2">
        <f t="shared" ref="BN2044" si="19610">BB2044*BI2041+BD2044*BI2044-BC2044*BJ2041-BE2044*BJ2044</f>
        <v>81.806214160747587</v>
      </c>
      <c r="BO2044" s="8">
        <f t="shared" ref="BO2044" si="19611">(BB2044*BJ2041+BC2044*BI2041+BD2044*BJ2044+BE2044*BI2044)</f>
        <v>0</v>
      </c>
      <c r="BP2044" s="20"/>
      <c r="BQ2044" s="18">
        <f t="shared" ref="BQ2044:BQ2107" si="19612">1/$BR$9</f>
        <v>1</v>
      </c>
      <c r="BR2044" s="25">
        <v>0</v>
      </c>
      <c r="BS2044" s="19">
        <v>1</v>
      </c>
      <c r="BT2044" s="24">
        <v>0</v>
      </c>
      <c r="BV2044" s="1">
        <f t="shared" ref="BV2044" si="19613">BL2044*BQ2041+BN2044*BQ2044-BM2044*BR2041-BO2044*BR2044</f>
        <v>81.806214160747587</v>
      </c>
      <c r="BW2044" s="9">
        <f t="shared" ref="BW2044" si="19614">(BL2044*BR2041+BM2044*BQ2041+BN2044*BR2044+BO2044*BQ2044)</f>
        <v>637.15624218177834</v>
      </c>
      <c r="BX2044" s="2">
        <f t="shared" ref="BX2044" si="19615">BL2044*BS2041+BN2044*BS2044-BM2044*BT2041-BO2044*BT2044</f>
        <v>81.806214160747587</v>
      </c>
      <c r="BY2044" s="8">
        <f t="shared" ref="BY2044" si="19616">(BL2044*BT2041+BM2044*BS2041+BN2044*BT2044+BO2044*BS2044)</f>
        <v>0</v>
      </c>
      <c r="CA2044" s="56">
        <f t="shared" ref="CA2044" si="19617">(180/PI())*ATAN(-1*(BW2041+BW2044)/(BV2041+BV2044))</f>
        <v>-75.367250893140096</v>
      </c>
      <c r="CC2044" s="117">
        <f t="shared" ref="CC2044" si="19618">20*LOG(((1-(10^(CA2041/20)^2)*(1-((1-CC2041)/(1+CC2041))^2))^0.5))</f>
        <v>-1.6704511592082033E-5</v>
      </c>
      <c r="CD2044" s="13"/>
      <c r="CE2044" s="33"/>
      <c r="CF2044" s="33"/>
      <c r="CG2044" s="33"/>
      <c r="CH2044" s="33"/>
    </row>
    <row r="2045" spans="2:86" ht="18.600000000000001" customHeight="1"/>
    <row r="2046" spans="2:86" ht="18.600000000000001" customHeight="1" thickBot="1">
      <c r="E2046" s="6" t="s">
        <v>3</v>
      </c>
      <c r="J2046" s="6" t="s">
        <v>5</v>
      </c>
      <c r="O2046" s="6" t="s">
        <v>10</v>
      </c>
      <c r="T2046" s="6" t="s">
        <v>6</v>
      </c>
      <c r="Y2046" s="6" t="s">
        <v>11</v>
      </c>
      <c r="AD2046" s="6" t="s">
        <v>12</v>
      </c>
      <c r="AI2046" s="6" t="s">
        <v>13</v>
      </c>
      <c r="AN2046" s="6" t="s">
        <v>14</v>
      </c>
      <c r="AS2046" s="6" t="s">
        <v>15</v>
      </c>
      <c r="AX2046" s="6" t="s">
        <v>19</v>
      </c>
      <c r="BC2046" s="6" t="s">
        <v>17</v>
      </c>
      <c r="BH2046" s="6" t="s">
        <v>20</v>
      </c>
      <c r="BM2046" s="6" t="s">
        <v>18</v>
      </c>
      <c r="BQ2046" s="26" t="s">
        <v>16</v>
      </c>
      <c r="BR2046" s="26"/>
      <c r="BS2046" s="21"/>
      <c r="BT2046" s="21"/>
      <c r="BU2046" s="21"/>
      <c r="BV2046" s="21"/>
      <c r="BW2046" s="26" t="s">
        <v>21</v>
      </c>
      <c r="BX2046" s="21"/>
      <c r="BY2046" s="21"/>
    </row>
    <row r="2047" spans="2:86" ht="18.600000000000001" customHeight="1" thickBot="1">
      <c r="B2047" s="11"/>
      <c r="D2047" s="266" t="s">
        <v>113</v>
      </c>
      <c r="E2047" s="267"/>
      <c r="F2047" s="268" t="s">
        <v>114</v>
      </c>
      <c r="G2047" s="269"/>
      <c r="H2047" s="237"/>
      <c r="I2047" s="262" t="s">
        <v>0</v>
      </c>
      <c r="J2047" s="263"/>
      <c r="K2047" s="264" t="s">
        <v>1</v>
      </c>
      <c r="L2047" s="265"/>
      <c r="M2047" s="21"/>
      <c r="N2047" s="262" t="s">
        <v>115</v>
      </c>
      <c r="O2047" s="263"/>
      <c r="P2047" s="264" t="s">
        <v>116</v>
      </c>
      <c r="Q2047" s="265"/>
      <c r="R2047" s="21"/>
      <c r="S2047" s="266" t="s">
        <v>117</v>
      </c>
      <c r="T2047" s="267"/>
      <c r="U2047" s="268" t="s">
        <v>118</v>
      </c>
      <c r="V2047" s="269"/>
      <c r="W2047" s="20"/>
      <c r="X2047" s="262" t="s">
        <v>119</v>
      </c>
      <c r="Y2047" s="263"/>
      <c r="Z2047" s="264" t="s">
        <v>120</v>
      </c>
      <c r="AA2047" s="265"/>
      <c r="AB2047" s="20"/>
      <c r="AC2047" s="262" t="s">
        <v>121</v>
      </c>
      <c r="AD2047" s="263"/>
      <c r="AE2047" s="264" t="s">
        <v>7</v>
      </c>
      <c r="AF2047" s="265"/>
      <c r="AG2047" s="20"/>
      <c r="AH2047" s="262" t="s">
        <v>122</v>
      </c>
      <c r="AI2047" s="263"/>
      <c r="AJ2047" s="264" t="s">
        <v>123</v>
      </c>
      <c r="AK2047" s="265"/>
      <c r="AL2047" s="20"/>
      <c r="AM2047" s="266" t="s">
        <v>124</v>
      </c>
      <c r="AN2047" s="267"/>
      <c r="AO2047" s="268" t="s">
        <v>125</v>
      </c>
      <c r="AP2047" s="269"/>
      <c r="AQ2047" s="21"/>
      <c r="AR2047" s="262" t="s">
        <v>126</v>
      </c>
      <c r="AS2047" s="263"/>
      <c r="AT2047" s="264" t="s">
        <v>2</v>
      </c>
      <c r="AU2047" s="265"/>
      <c r="AV2047" s="41"/>
      <c r="AW2047" s="262" t="s">
        <v>127</v>
      </c>
      <c r="AX2047" s="263"/>
      <c r="AY2047" s="264" t="s">
        <v>128</v>
      </c>
      <c r="AZ2047" s="265"/>
      <c r="BA2047" s="20"/>
      <c r="BB2047" s="262" t="s">
        <v>129</v>
      </c>
      <c r="BC2047" s="263"/>
      <c r="BD2047" s="264" t="s">
        <v>130</v>
      </c>
      <c r="BE2047" s="265"/>
      <c r="BF2047" s="41"/>
      <c r="BG2047" s="266" t="s">
        <v>131</v>
      </c>
      <c r="BH2047" s="267"/>
      <c r="BI2047" s="268" t="s">
        <v>132</v>
      </c>
      <c r="BJ2047" s="269"/>
      <c r="BK2047" s="41"/>
      <c r="BL2047" s="262" t="s">
        <v>133</v>
      </c>
      <c r="BM2047" s="263"/>
      <c r="BN2047" s="264" t="s">
        <v>134</v>
      </c>
      <c r="BO2047" s="265"/>
      <c r="BP2047" s="41"/>
      <c r="BQ2047" s="262" t="s">
        <v>135</v>
      </c>
      <c r="BR2047" s="263"/>
      <c r="BS2047" s="264" t="s">
        <v>136</v>
      </c>
      <c r="BT2047" s="265"/>
      <c r="BU2047" s="20"/>
      <c r="BV2047" s="262" t="s">
        <v>137</v>
      </c>
      <c r="BW2047" s="263"/>
      <c r="BX2047" s="264" t="s">
        <v>138</v>
      </c>
      <c r="BY2047" s="265"/>
      <c r="CA2047" s="27" t="s">
        <v>8</v>
      </c>
      <c r="CC2047" s="113" t="s">
        <v>74</v>
      </c>
      <c r="CD2047" s="13"/>
      <c r="CE2047" s="33"/>
      <c r="CF2047" s="33"/>
      <c r="CG2047" s="33"/>
      <c r="CH2047" s="33"/>
    </row>
    <row r="2048" spans="2:86" ht="18.600000000000001" customHeight="1" thickTop="1" thickBot="1">
      <c r="B2048" s="37">
        <v>5.86</v>
      </c>
      <c r="D2048" s="1">
        <v>1</v>
      </c>
      <c r="E2048" s="7">
        <v>0</v>
      </c>
      <c r="F2048" s="2">
        <v>0</v>
      </c>
      <c r="G2048" s="8">
        <v>0</v>
      </c>
      <c r="I2048" s="1">
        <v>1</v>
      </c>
      <c r="J2048" s="9">
        <v>0</v>
      </c>
      <c r="K2048" s="2">
        <v>0</v>
      </c>
      <c r="L2048" s="8">
        <f t="shared" ref="L2048:L2111" si="19619">IF(0=(1-$J$9*$K$9*$B2048^2),10^18,$B2048*$K$9/(1-$J$9*$K$9*$B2048^2))</f>
        <v>-1.0066275562606042</v>
      </c>
      <c r="N2048" s="1">
        <f t="shared" ref="N2048" si="19620">D2048*I2048+F2048*I2051-E2048*J2048-G2048*J2051</f>
        <v>1</v>
      </c>
      <c r="O2048" s="9">
        <f t="shared" ref="O2048" si="19621">(D2048*J2048+E2048*I2048+F2048*J2051+G2048*I2051)</f>
        <v>0</v>
      </c>
      <c r="P2048" s="2">
        <f t="shared" ref="P2048" si="19622">D2048*K2048+F2048*K2051-E2048*L2048-G2048*L2051</f>
        <v>0</v>
      </c>
      <c r="Q2048" s="8">
        <f t="shared" ref="Q2048" si="19623">(D2048*L2048+E2048*K2048+F2048*L2051+G2048*K2051)</f>
        <v>-1.0066275562606042</v>
      </c>
      <c r="S2048" s="1">
        <v>1</v>
      </c>
      <c r="T2048" s="7">
        <v>0</v>
      </c>
      <c r="U2048" s="2">
        <v>0</v>
      </c>
      <c r="V2048" s="8">
        <v>0</v>
      </c>
      <c r="X2048" s="1">
        <f t="shared" ref="X2048" si="19624">N2048*S2048+P2048*S2051-O2048*T2048-Q2048*T2051</f>
        <v>9.9149130830511751</v>
      </c>
      <c r="Y2048" s="9">
        <f t="shared" ref="Y2048" si="19625">(N2048*T2048+O2048*S2048+P2048*T2051+Q2048*S2051)</f>
        <v>0</v>
      </c>
      <c r="Z2048" s="2">
        <f t="shared" ref="Z2048" si="19626">N2048*U2048+P2048*U2051-O2048*V2048-Q2048*V2051</f>
        <v>0</v>
      </c>
      <c r="AA2048" s="8">
        <f t="shared" ref="AA2048" si="19627">(N2048*V2048+O2048*U2048+P2048*V2051+Q2048*U2051)</f>
        <v>-1.0066275562606042</v>
      </c>
      <c r="AB2048" s="20"/>
      <c r="AC2048" s="1">
        <v>1</v>
      </c>
      <c r="AD2048" s="9">
        <v>0</v>
      </c>
      <c r="AE2048" s="2">
        <v>0</v>
      </c>
      <c r="AF2048" s="8">
        <f t="shared" ref="AF2048:AF2111" si="19628">IF(0=(1-$AE$9*$AD$9*$B2048^2),10^18,$B2048*$AE$9/(1-$AE$9*$AD$9*$B2048^2))</f>
        <v>-0.17578530366101175</v>
      </c>
      <c r="AH2048" s="1">
        <f t="shared" ref="AH2048" si="19629">X2048*AC2048+Z2048*AC2051-Y2048*AD2048-AA2048*AD2051</f>
        <v>9.9149130830511751</v>
      </c>
      <c r="AI2048" s="9">
        <f t="shared" ref="AI2048" si="19630">(X2048*AD2048+Y2048*AC2048+Z2048*AD2051+AA2048*AC2051)</f>
        <v>0</v>
      </c>
      <c r="AJ2048" s="2">
        <f t="shared" ref="AJ2048" si="19631">X2048*AE2048+Z2048*AE2051-Y2048*AF2048-AA2048*AF2051</f>
        <v>0</v>
      </c>
      <c r="AK2048" s="8">
        <f t="shared" ref="AK2048" si="19632">(X2048*AF2048+Y2048*AE2048+Z2048*AF2051+AA2048*AE2051)</f>
        <v>-2.7495235633372932</v>
      </c>
      <c r="AM2048" s="1">
        <v>1</v>
      </c>
      <c r="AN2048" s="7">
        <v>0</v>
      </c>
      <c r="AO2048" s="2">
        <v>0</v>
      </c>
      <c r="AP2048" s="8">
        <v>0</v>
      </c>
      <c r="AR2048" s="1">
        <f t="shared" ref="AR2048" si="19633">AH2048*AM2048+AJ2048*AM2051-AI2048*AN2048-AK2048*AN2051</f>
        <v>30.503092569153001</v>
      </c>
      <c r="AS2048" s="9">
        <f t="shared" ref="AS2048" si="19634">(AH2048*AN2048+AI2048*AM2048+AJ2048*AN2051+AK2048*AM2051)</f>
        <v>0</v>
      </c>
      <c r="AT2048" s="2">
        <f t="shared" ref="AT2048" si="19635">AH2048*AO2048+AJ2048*AO2051-AI2048*AP2048-AK2048*AP2051</f>
        <v>0</v>
      </c>
      <c r="AU2048" s="8">
        <f t="shared" ref="AU2048" si="19636">(AH2048*AP2048+AI2048*AO2048+AJ2048*AP2051+AK2048*AO2051)</f>
        <v>-2.7495235633372932</v>
      </c>
      <c r="AV2048" s="20"/>
      <c r="AW2048" s="1">
        <v>1</v>
      </c>
      <c r="AX2048" s="9">
        <v>0</v>
      </c>
      <c r="AY2048" s="2">
        <v>0</v>
      </c>
      <c r="AZ2048" s="8">
        <f t="shared" ref="AZ2048:AZ2111" si="19637">IF(0=(1-$AX$9*$AY$9*$B2048^2),10^18,$B2048*$AY$9/(1-$AX$9*$AY$9*$B2048^2))</f>
        <v>-0.2525222080008111</v>
      </c>
      <c r="BB2048" s="1">
        <f t="shared" ref="BB2048" si="19638">AR2048*AW2048+AT2048*AW2051-AS2048*AX2048-AU2048*AX2051</f>
        <v>30.503092569153001</v>
      </c>
      <c r="BC2048" s="9">
        <f t="shared" ref="BC2048" si="19639">(AR2048*AX2048+AS2048*AW2048+AT2048*AX2051+AU2048*AW2051)</f>
        <v>0</v>
      </c>
      <c r="BD2048" s="2">
        <f t="shared" ref="BD2048" si="19640">AR2048*AY2048+AT2048*AY2051-AS2048*AZ2048-AU2048*AZ2051</f>
        <v>0</v>
      </c>
      <c r="BE2048" s="8">
        <f t="shared" ref="BE2048" si="19641">(AR2048*AZ2048+AS2048*AY2048+AT2048*AZ2051+AU2048*AY2051)</f>
        <v>-10.452231849752943</v>
      </c>
      <c r="BG2048" s="1">
        <v>1</v>
      </c>
      <c r="BH2048" s="7">
        <v>0</v>
      </c>
      <c r="BI2048" s="2">
        <v>0</v>
      </c>
      <c r="BJ2048" s="8">
        <v>0</v>
      </c>
      <c r="BK2048" s="20"/>
      <c r="BL2048" s="1">
        <f t="shared" ref="BL2048" si="19642">BB2048*BG2048+BD2048*BG2051-BC2048*BH2048-BE2048*BH2051</f>
        <v>81.708158311818678</v>
      </c>
      <c r="BM2048" s="9">
        <f t="shared" ref="BM2048" si="19643">(BB2048*BH2048+BC2048*BG2048+BD2048*BH2051+BE2048*BG2051)</f>
        <v>0</v>
      </c>
      <c r="BN2048" s="2">
        <f t="shared" ref="BN2048" si="19644">BB2048*BI2048+BD2048*BI2051-BC2048*BJ2048-BE2048*BJ2051</f>
        <v>0</v>
      </c>
      <c r="BO2048" s="8">
        <f t="shared" ref="BO2048" si="19645">(BB2048*BJ2048+BC2048*BI2048+BD2048*BJ2051+BE2048*BI2051)</f>
        <v>-10.452231849752943</v>
      </c>
      <c r="BP2048" s="20"/>
      <c r="BQ2048" s="16">
        <v>1</v>
      </c>
      <c r="BR2048" s="23">
        <v>0</v>
      </c>
      <c r="BS2048" s="14">
        <v>0</v>
      </c>
      <c r="BT2048" s="22">
        <v>0</v>
      </c>
      <c r="BV2048" s="1">
        <f t="shared" ref="BV2048" si="19646">BL2048*BQ2048+BN2048*BQ2051-BM2048*BR2048-BO2048*BR2051</f>
        <v>81.708158311818678</v>
      </c>
      <c r="BW2048" s="9">
        <f t="shared" ref="BW2048" si="19647">(BL2048*BR2048+BM2048*BQ2048+BN2048*BR2051+BO2048*BQ2051)</f>
        <v>-10.452231849752943</v>
      </c>
      <c r="BX2048" s="2">
        <f t="shared" ref="BX2048" si="19648">BL2048*BS2048+BN2048*BS2051-BM2048*BT2048-BO2048*BT2051</f>
        <v>0</v>
      </c>
      <c r="BY2048" s="8">
        <f t="shared" ref="BY2048" si="19649">(BL2048*BT2048+BM2048*BS2048+BN2048*BT2051+BO2048*BS2051)</f>
        <v>-10.452231849752943</v>
      </c>
      <c r="CA2048" s="28">
        <f t="shared" ref="CA2048" si="19650">20*LOG(((1+$BR$9)/$BR$9)/((BV2048+BV2051)^2+(BW2048+BW2051)^2)^0.5)</f>
        <v>-50.225442356666008</v>
      </c>
      <c r="CC2048" s="114">
        <f t="shared" ref="CC2048" si="19651">((BV2048^2+BW2048^2)^0.5)/((BV2051^2+BW2051^2)^0.5)</f>
        <v>0.12794246733186779</v>
      </c>
      <c r="CD2048" s="13"/>
      <c r="CE2048" s="33"/>
      <c r="CF2048" s="33"/>
      <c r="CG2048" s="33"/>
      <c r="CH2048" s="33"/>
    </row>
    <row r="2049" spans="2:86" ht="18.600000000000001" customHeight="1" thickBot="1">
      <c r="D2049" s="3"/>
      <c r="G2049" s="4"/>
      <c r="I2049" s="3"/>
      <c r="L2049" s="4"/>
      <c r="N2049" s="3"/>
      <c r="Q2049" s="4"/>
      <c r="S2049" s="3"/>
      <c r="V2049" s="4"/>
      <c r="X2049" s="3"/>
      <c r="AA2049" s="4"/>
      <c r="AC2049" s="3"/>
      <c r="AF2049" s="4"/>
      <c r="AH2049" s="3"/>
      <c r="AK2049" s="4"/>
      <c r="AM2049" s="3"/>
      <c r="AP2049" s="4"/>
      <c r="AR2049" s="3"/>
      <c r="AU2049" s="4"/>
      <c r="AW2049" s="3"/>
      <c r="AZ2049" s="4"/>
      <c r="BB2049" s="3"/>
      <c r="BE2049" s="4"/>
      <c r="BG2049" s="3"/>
      <c r="BJ2049" s="4"/>
      <c r="BL2049" s="3"/>
      <c r="BO2049" s="4"/>
      <c r="BQ2049" s="16"/>
      <c r="BR2049" s="14"/>
      <c r="BS2049" s="14"/>
      <c r="BT2049" s="17"/>
      <c r="BV2049" s="3"/>
      <c r="BY2049" s="4"/>
      <c r="CC2049" s="115"/>
      <c r="CD2049" s="13"/>
      <c r="CE2049" s="33"/>
      <c r="CF2049" s="33"/>
      <c r="CG2049" s="33"/>
      <c r="CH2049" s="33"/>
    </row>
    <row r="2050" spans="2:86" ht="18.600000000000001" customHeight="1" thickBot="1">
      <c r="D2050" s="271" t="s">
        <v>141</v>
      </c>
      <c r="E2050" s="272"/>
      <c r="F2050" s="273" t="s">
        <v>142</v>
      </c>
      <c r="G2050" s="274"/>
      <c r="H2050" s="237"/>
      <c r="I2050" s="271" t="s">
        <v>143</v>
      </c>
      <c r="J2050" s="272"/>
      <c r="K2050" s="273" t="s">
        <v>144</v>
      </c>
      <c r="L2050" s="274"/>
      <c r="N2050" s="262" t="s">
        <v>145</v>
      </c>
      <c r="O2050" s="263"/>
      <c r="P2050" s="264" t="s">
        <v>146</v>
      </c>
      <c r="Q2050" s="265"/>
      <c r="S2050" s="271" t="s">
        <v>147</v>
      </c>
      <c r="T2050" s="272"/>
      <c r="U2050" s="273" t="s">
        <v>148</v>
      </c>
      <c r="V2050" s="274"/>
      <c r="W2050" s="20"/>
      <c r="X2050" s="262" t="s">
        <v>149</v>
      </c>
      <c r="Y2050" s="263"/>
      <c r="Z2050" s="264" t="s">
        <v>150</v>
      </c>
      <c r="AA2050" s="265"/>
      <c r="AB2050" s="20"/>
      <c r="AC2050" s="271" t="s">
        <v>151</v>
      </c>
      <c r="AD2050" s="272"/>
      <c r="AE2050" s="273" t="s">
        <v>152</v>
      </c>
      <c r="AF2050" s="274"/>
      <c r="AG2050" s="20"/>
      <c r="AH2050" s="262" t="s">
        <v>153</v>
      </c>
      <c r="AI2050" s="263"/>
      <c r="AJ2050" s="264" t="s">
        <v>154</v>
      </c>
      <c r="AK2050" s="265"/>
      <c r="AL2050" s="20"/>
      <c r="AM2050" s="271" t="s">
        <v>155</v>
      </c>
      <c r="AN2050" s="272"/>
      <c r="AO2050" s="273" t="s">
        <v>156</v>
      </c>
      <c r="AP2050" s="274"/>
      <c r="AR2050" s="262" t="s">
        <v>157</v>
      </c>
      <c r="AS2050" s="263"/>
      <c r="AT2050" s="264" t="s">
        <v>158</v>
      </c>
      <c r="AU2050" s="265"/>
      <c r="AV2050" s="41"/>
      <c r="AW2050" s="271" t="s">
        <v>159</v>
      </c>
      <c r="AX2050" s="272"/>
      <c r="AY2050" s="273" t="s">
        <v>160</v>
      </c>
      <c r="AZ2050" s="274"/>
      <c r="BA2050" s="20"/>
      <c r="BB2050" s="262" t="s">
        <v>161</v>
      </c>
      <c r="BC2050" s="263"/>
      <c r="BD2050" s="264" t="s">
        <v>162</v>
      </c>
      <c r="BE2050" s="265"/>
      <c r="BF2050" s="41"/>
      <c r="BG2050" s="271" t="s">
        <v>163</v>
      </c>
      <c r="BH2050" s="272"/>
      <c r="BI2050" s="273" t="s">
        <v>164</v>
      </c>
      <c r="BJ2050" s="274"/>
      <c r="BK2050" s="41"/>
      <c r="BL2050" s="262" t="s">
        <v>165</v>
      </c>
      <c r="BM2050" s="263"/>
      <c r="BN2050" s="264" t="s">
        <v>166</v>
      </c>
      <c r="BO2050" s="265"/>
      <c r="BP2050" s="41"/>
      <c r="BQ2050" s="271" t="s">
        <v>167</v>
      </c>
      <c r="BR2050" s="272"/>
      <c r="BS2050" s="273" t="s">
        <v>168</v>
      </c>
      <c r="BT2050" s="274"/>
      <c r="BU2050" s="20"/>
      <c r="BV2050" s="262" t="s">
        <v>169</v>
      </c>
      <c r="BW2050" s="263"/>
      <c r="BX2050" s="264" t="s">
        <v>170</v>
      </c>
      <c r="BY2050" s="265"/>
      <c r="CA2050" s="55" t="s">
        <v>35</v>
      </c>
      <c r="CC2050" s="116" t="s">
        <v>75</v>
      </c>
      <c r="CD2050" s="13"/>
      <c r="CE2050" s="33"/>
      <c r="CF2050" s="33"/>
      <c r="CG2050" s="33"/>
      <c r="CH2050" s="33"/>
    </row>
    <row r="2051" spans="2:86" ht="18.600000000000001" customHeight="1" thickTop="1" thickBot="1">
      <c r="D2051" s="1">
        <v>0</v>
      </c>
      <c r="E2051" s="9">
        <f t="shared" ref="E2051" si="19652">$E$9*$B2048</f>
        <v>6.8960480000000004</v>
      </c>
      <c r="F2051" s="2">
        <v>1</v>
      </c>
      <c r="G2051" s="8">
        <v>0</v>
      </c>
      <c r="I2051" s="1">
        <v>0</v>
      </c>
      <c r="J2051" s="9">
        <v>0</v>
      </c>
      <c r="K2051" s="2">
        <v>1</v>
      </c>
      <c r="L2051" s="8">
        <v>0</v>
      </c>
      <c r="N2051" s="1">
        <f t="shared" ref="N2051" si="19653">D2051*I2048+F2051*I2051-E2051*J2048-G2051*J2051</f>
        <v>0</v>
      </c>
      <c r="O2051" s="9">
        <f t="shared" ref="O2051" si="19654">(D2051*J2048+E2051*I2048+F2051*J2051+G2051*I2051)</f>
        <v>6.8960480000000004</v>
      </c>
      <c r="P2051" s="2">
        <f t="shared" ref="P2051" si="19655">D2051*K2048+F2051*K2051-E2051*L2048-G2051*L2051</f>
        <v>7.9417519460958275</v>
      </c>
      <c r="Q2051" s="8">
        <f t="shared" ref="Q2051" si="19656">(D2051*L2048+E2051*K2048+F2051*L2051+G2051*K2051)</f>
        <v>0</v>
      </c>
      <c r="S2051" s="1">
        <v>0</v>
      </c>
      <c r="T2051" s="9">
        <f t="shared" ref="T2051" si="19657">$T$9*$B2048</f>
        <v>8.8562180000000001</v>
      </c>
      <c r="U2051" s="2">
        <v>1</v>
      </c>
      <c r="V2051" s="8">
        <v>0</v>
      </c>
      <c r="X2051" s="1">
        <f t="shared" ref="X2051" si="19658">N2051*S2048+P2051*S2051-O2051*T2048-Q2051*T2051</f>
        <v>0</v>
      </c>
      <c r="Y2051" s="9">
        <f t="shared" ref="Y2051" si="19659">(N2051*T2048+O2051*S2048+P2051*T2051+Q2051*S2051)</f>
        <v>77.22993453654891</v>
      </c>
      <c r="Z2051" s="2">
        <f t="shared" ref="Z2051" si="19660">N2051*U2048+P2051*U2051-O2051*V2048-Q2051*V2051</f>
        <v>7.9417519460958275</v>
      </c>
      <c r="AA2051" s="8">
        <f t="shared" ref="AA2051" si="19661">(N2051*V2048+O2051*U2048+P2051*V2051+Q2051*U2051)</f>
        <v>0</v>
      </c>
      <c r="AB2051" s="20"/>
      <c r="AC2051" s="1">
        <v>0</v>
      </c>
      <c r="AD2051" s="9">
        <v>0</v>
      </c>
      <c r="AE2051" s="2">
        <v>1</v>
      </c>
      <c r="AF2051" s="8">
        <v>0</v>
      </c>
      <c r="AH2051" s="1">
        <f t="shared" ref="AH2051" si="19662">X2051*AC2048+Z2051*AC2051-Y2051*AD2048-AA2051*AD2051</f>
        <v>0</v>
      </c>
      <c r="AI2051" s="9">
        <f t="shared" ref="AI2051" si="19663">(X2051*AD2048+Y2051*AC2048+Z2051*AD2051+AA2051*AC2051)</f>
        <v>77.22993453654891</v>
      </c>
      <c r="AJ2051" s="2">
        <f t="shared" ref="AJ2051" si="19664">X2051*AE2048+Z2051*AE2051-Y2051*AF2048-AA2051*AF2051</f>
        <v>21.517639440323137</v>
      </c>
      <c r="AK2051" s="8">
        <f t="shared" ref="AK2051" si="19665">(X2051*AF2048+Y2051*AE2048+Z2051*AF2051+AA2051*AE2051)</f>
        <v>0</v>
      </c>
      <c r="AM2051" s="1">
        <v>0</v>
      </c>
      <c r="AN2051" s="9">
        <f t="shared" ref="AN2051" si="19666">$AN$9*$B2048</f>
        <v>7.4879080000000009</v>
      </c>
      <c r="AO2051" s="2">
        <v>1</v>
      </c>
      <c r="AP2051" s="8">
        <v>0</v>
      </c>
      <c r="AR2051" s="1">
        <f t="shared" ref="AR2051" si="19667">AH2051*AM2048+AJ2051*AM2051-AI2051*AN2048-AK2051*AN2051</f>
        <v>0</v>
      </c>
      <c r="AS2051" s="9">
        <f t="shared" ref="AS2051" si="19668">(AH2051*AN2048+AI2051*AM2048+AJ2051*AN2051+AK2051*AM2051)</f>
        <v>238.35203904286007</v>
      </c>
      <c r="AT2051" s="2">
        <f t="shared" ref="AT2051" si="19669">AH2051*AO2048+AJ2051*AO2051-AI2051*AP2048-AK2051*AP2051</f>
        <v>21.517639440323137</v>
      </c>
      <c r="AU2051" s="8">
        <f t="shared" ref="AU2051" si="19670">(AH2051*AP2048+AI2051*AO2048+AJ2051*AP2051+AK2051*AO2051)</f>
        <v>0</v>
      </c>
      <c r="AV2051" s="20"/>
      <c r="AW2051" s="1">
        <v>0</v>
      </c>
      <c r="AX2051" s="9">
        <v>0</v>
      </c>
      <c r="AY2051" s="2">
        <v>1</v>
      </c>
      <c r="AZ2051" s="8">
        <v>0</v>
      </c>
      <c r="BB2051" s="1">
        <f t="shared" ref="BB2051" si="19671">AR2051*AW2048+AT2051*AW2051-AS2051*AX2048-AU2051*AX2051</f>
        <v>0</v>
      </c>
      <c r="BC2051" s="9">
        <f t="shared" ref="BC2051" si="19672">(AR2051*AX2048+AS2051*AW2048+AT2051*AX2051+AU2051*AW2051)</f>
        <v>238.35203904286007</v>
      </c>
      <c r="BD2051" s="2">
        <f t="shared" ref="BD2051" si="19673">AR2051*AY2048+AT2051*AY2051-AS2051*AZ2048-AU2051*AZ2051</f>
        <v>81.706822620921699</v>
      </c>
      <c r="BE2051" s="8">
        <f t="shared" ref="BE2051" si="19674">(AR2051*AZ2048+AS2051*AY2048+AT2051*AZ2051+AU2051*AY2051)</f>
        <v>0</v>
      </c>
      <c r="BG2051" s="1">
        <v>0</v>
      </c>
      <c r="BH2051" s="9">
        <f t="shared" ref="BH2051" si="19675">$BH$9*$B2048</f>
        <v>4.8989599999999998</v>
      </c>
      <c r="BI2051" s="2">
        <v>1</v>
      </c>
      <c r="BJ2051" s="8">
        <v>0</v>
      </c>
      <c r="BK2051" s="20"/>
      <c r="BL2051" s="1">
        <f t="shared" ref="BL2051" si="19676">BB2051*BG2048+BD2051*BG2051-BC2051*BH2048-BE2051*BH2051</f>
        <v>0</v>
      </c>
      <c r="BM2051" s="9">
        <f t="shared" ref="BM2051" si="19677">(BB2051*BH2048+BC2051*BG2048+BD2051*BH2051+BE2051*BG2051)</f>
        <v>638.63049478985067</v>
      </c>
      <c r="BN2051" s="2">
        <f t="shared" ref="BN2051" si="19678">BB2051*BI2048+BD2051*BI2051-BC2051*BJ2048-BE2051*BJ2051</f>
        <v>81.706822620921699</v>
      </c>
      <c r="BO2051" s="8">
        <f t="shared" ref="BO2051" si="19679">(BB2051*BJ2048+BC2051*BI2048+BD2051*BJ2051+BE2051*BI2051)</f>
        <v>0</v>
      </c>
      <c r="BP2051" s="20"/>
      <c r="BQ2051" s="18">
        <f t="shared" ref="BQ2051:BQ2114" si="19680">1/$BR$9</f>
        <v>1</v>
      </c>
      <c r="BR2051" s="25">
        <v>0</v>
      </c>
      <c r="BS2051" s="19">
        <v>1</v>
      </c>
      <c r="BT2051" s="24">
        <v>0</v>
      </c>
      <c r="BV2051" s="1">
        <f t="shared" ref="BV2051" si="19681">BL2051*BQ2048+BN2051*BQ2051-BM2051*BR2048-BO2051*BR2051</f>
        <v>81.706822620921699</v>
      </c>
      <c r="BW2051" s="9">
        <f t="shared" ref="BW2051" si="19682">(BL2051*BR2048+BM2051*BQ2048+BN2051*BR2051+BO2051*BQ2051)</f>
        <v>638.63049478985067</v>
      </c>
      <c r="BX2051" s="2">
        <f t="shared" ref="BX2051" si="19683">BL2051*BS2048+BN2051*BS2051-BM2051*BT2048-BO2051*BT2051</f>
        <v>81.706822620921699</v>
      </c>
      <c r="BY2051" s="8">
        <f t="shared" ref="BY2051" si="19684">(BL2051*BT2048+BM2051*BS2048+BN2051*BT2051+BO2051*BS2051)</f>
        <v>0</v>
      </c>
      <c r="CA2051" s="56">
        <f t="shared" ref="CA2051" si="19685">(180/PI())*ATAN(-1*(BW2048+BW2051)/(BV2048+BV2051))</f>
        <v>-75.418211819982091</v>
      </c>
      <c r="CC2051" s="117">
        <f t="shared" ref="CC2051" si="19686">20*LOG(((1-(10^(CA2048/20)^2)*(1-((1-CC2048)/(1+CC2048))^2))^0.5))</f>
        <v>-1.6586002306273577E-5</v>
      </c>
      <c r="CD2051" s="13"/>
      <c r="CE2051" s="33"/>
      <c r="CF2051" s="33"/>
      <c r="CG2051" s="33"/>
      <c r="CH2051" s="33"/>
    </row>
    <row r="2052" spans="2:86" ht="18.600000000000001" customHeight="1"/>
    <row r="2053" spans="2:86" ht="18.600000000000001" customHeight="1" thickBot="1">
      <c r="E2053" s="6" t="s">
        <v>3</v>
      </c>
      <c r="J2053" s="6" t="s">
        <v>5</v>
      </c>
      <c r="O2053" s="6" t="s">
        <v>10</v>
      </c>
      <c r="T2053" s="6" t="s">
        <v>6</v>
      </c>
      <c r="Y2053" s="6" t="s">
        <v>11</v>
      </c>
      <c r="AD2053" s="6" t="s">
        <v>12</v>
      </c>
      <c r="AI2053" s="6" t="s">
        <v>13</v>
      </c>
      <c r="AN2053" s="6" t="s">
        <v>14</v>
      </c>
      <c r="AS2053" s="6" t="s">
        <v>15</v>
      </c>
      <c r="AX2053" s="6" t="s">
        <v>19</v>
      </c>
      <c r="BC2053" s="6" t="s">
        <v>17</v>
      </c>
      <c r="BH2053" s="6" t="s">
        <v>20</v>
      </c>
      <c r="BM2053" s="6" t="s">
        <v>18</v>
      </c>
      <c r="BQ2053" s="26" t="s">
        <v>16</v>
      </c>
      <c r="BR2053" s="26"/>
      <c r="BS2053" s="21"/>
      <c r="BT2053" s="21"/>
      <c r="BU2053" s="21"/>
      <c r="BV2053" s="21"/>
      <c r="BW2053" s="26" t="s">
        <v>21</v>
      </c>
      <c r="BX2053" s="21"/>
      <c r="BY2053" s="21"/>
    </row>
    <row r="2054" spans="2:86" ht="18.600000000000001" customHeight="1" thickBot="1">
      <c r="B2054" s="11"/>
      <c r="D2054" s="266" t="s">
        <v>113</v>
      </c>
      <c r="E2054" s="267"/>
      <c r="F2054" s="268" t="s">
        <v>114</v>
      </c>
      <c r="G2054" s="269"/>
      <c r="H2054" s="237"/>
      <c r="I2054" s="262" t="s">
        <v>0</v>
      </c>
      <c r="J2054" s="263"/>
      <c r="K2054" s="264" t="s">
        <v>1</v>
      </c>
      <c r="L2054" s="265"/>
      <c r="M2054" s="21"/>
      <c r="N2054" s="262" t="s">
        <v>115</v>
      </c>
      <c r="O2054" s="263"/>
      <c r="P2054" s="264" t="s">
        <v>116</v>
      </c>
      <c r="Q2054" s="265"/>
      <c r="R2054" s="21"/>
      <c r="S2054" s="266" t="s">
        <v>117</v>
      </c>
      <c r="T2054" s="267"/>
      <c r="U2054" s="268" t="s">
        <v>118</v>
      </c>
      <c r="V2054" s="269"/>
      <c r="W2054" s="20"/>
      <c r="X2054" s="262" t="s">
        <v>119</v>
      </c>
      <c r="Y2054" s="263"/>
      <c r="Z2054" s="264" t="s">
        <v>120</v>
      </c>
      <c r="AA2054" s="265"/>
      <c r="AB2054" s="20"/>
      <c r="AC2054" s="262" t="s">
        <v>121</v>
      </c>
      <c r="AD2054" s="263"/>
      <c r="AE2054" s="264" t="s">
        <v>7</v>
      </c>
      <c r="AF2054" s="265"/>
      <c r="AG2054" s="20"/>
      <c r="AH2054" s="262" t="s">
        <v>122</v>
      </c>
      <c r="AI2054" s="263"/>
      <c r="AJ2054" s="264" t="s">
        <v>123</v>
      </c>
      <c r="AK2054" s="265"/>
      <c r="AL2054" s="20"/>
      <c r="AM2054" s="266" t="s">
        <v>124</v>
      </c>
      <c r="AN2054" s="267"/>
      <c r="AO2054" s="268" t="s">
        <v>125</v>
      </c>
      <c r="AP2054" s="269"/>
      <c r="AQ2054" s="21"/>
      <c r="AR2054" s="262" t="s">
        <v>126</v>
      </c>
      <c r="AS2054" s="263"/>
      <c r="AT2054" s="264" t="s">
        <v>2</v>
      </c>
      <c r="AU2054" s="265"/>
      <c r="AV2054" s="41"/>
      <c r="AW2054" s="262" t="s">
        <v>127</v>
      </c>
      <c r="AX2054" s="263"/>
      <c r="AY2054" s="264" t="s">
        <v>128</v>
      </c>
      <c r="AZ2054" s="265"/>
      <c r="BA2054" s="20"/>
      <c r="BB2054" s="262" t="s">
        <v>129</v>
      </c>
      <c r="BC2054" s="263"/>
      <c r="BD2054" s="264" t="s">
        <v>130</v>
      </c>
      <c r="BE2054" s="265"/>
      <c r="BF2054" s="41"/>
      <c r="BG2054" s="266" t="s">
        <v>131</v>
      </c>
      <c r="BH2054" s="267"/>
      <c r="BI2054" s="268" t="s">
        <v>132</v>
      </c>
      <c r="BJ2054" s="269"/>
      <c r="BK2054" s="41"/>
      <c r="BL2054" s="262" t="s">
        <v>133</v>
      </c>
      <c r="BM2054" s="263"/>
      <c r="BN2054" s="264" t="s">
        <v>134</v>
      </c>
      <c r="BO2054" s="265"/>
      <c r="BP2054" s="41"/>
      <c r="BQ2054" s="262" t="s">
        <v>135</v>
      </c>
      <c r="BR2054" s="263"/>
      <c r="BS2054" s="264" t="s">
        <v>136</v>
      </c>
      <c r="BT2054" s="265"/>
      <c r="BU2054" s="20"/>
      <c r="BV2054" s="262" t="s">
        <v>137</v>
      </c>
      <c r="BW2054" s="263"/>
      <c r="BX2054" s="264" t="s">
        <v>138</v>
      </c>
      <c r="BY2054" s="265"/>
      <c r="CA2054" s="27" t="s">
        <v>8</v>
      </c>
      <c r="CC2054" s="113" t="s">
        <v>74</v>
      </c>
      <c r="CD2054" s="13"/>
      <c r="CE2054" s="33"/>
      <c r="CF2054" s="33"/>
      <c r="CG2054" s="33"/>
      <c r="CH2054" s="33"/>
    </row>
    <row r="2055" spans="2:86" ht="18.600000000000001" customHeight="1" thickTop="1" thickBot="1">
      <c r="B2055" s="37">
        <v>5.88</v>
      </c>
      <c r="D2055" s="1">
        <v>1</v>
      </c>
      <c r="E2055" s="7">
        <v>0</v>
      </c>
      <c r="F2055" s="2">
        <v>0</v>
      </c>
      <c r="G2055" s="8">
        <v>0</v>
      </c>
      <c r="I2055" s="1">
        <v>1</v>
      </c>
      <c r="J2055" s="9">
        <v>0</v>
      </c>
      <c r="K2055" s="2">
        <v>0</v>
      </c>
      <c r="L2055" s="8">
        <f t="shared" ref="L2055:L2118" si="19687">IF(0=(1-$J$9*$K$9*$B2055^2),10^18,$B2055*$K$9/(1-$J$9*$K$9*$B2055^2))</f>
        <v>-1.0022250173969878</v>
      </c>
      <c r="N2055" s="1">
        <f t="shared" ref="N2055" si="19688">D2055*I2055+F2055*I2058-E2055*J2055-G2055*J2058</f>
        <v>1</v>
      </c>
      <c r="O2055" s="9">
        <f t="shared" ref="O2055" si="19689">(D2055*J2055+E2055*I2055+F2055*J2058+G2055*I2058)</f>
        <v>0</v>
      </c>
      <c r="P2055" s="2">
        <f t="shared" ref="P2055" si="19690">D2055*K2055+F2055*K2058-E2055*L2055-G2055*L2058</f>
        <v>0</v>
      </c>
      <c r="Q2055" s="8">
        <f t="shared" ref="Q2055" si="19691">(D2055*L2055+E2055*K2055+F2055*L2058+G2055*K2058)</f>
        <v>-1.0022250173969878</v>
      </c>
      <c r="S2055" s="1">
        <v>1</v>
      </c>
      <c r="T2055" s="7">
        <v>0</v>
      </c>
      <c r="U2055" s="2">
        <v>0</v>
      </c>
      <c r="V2055" s="8">
        <v>0</v>
      </c>
      <c r="X2055" s="1">
        <f t="shared" ref="X2055" si="19692">N2055*S2055+P2055*S2058-O2055*T2055-Q2055*T2058</f>
        <v>9.906216492497359</v>
      </c>
      <c r="Y2055" s="9">
        <f t="shared" ref="Y2055" si="19693">(N2055*T2055+O2055*S2055+P2055*T2058+Q2055*S2058)</f>
        <v>0</v>
      </c>
      <c r="Z2055" s="2">
        <f t="shared" ref="Z2055" si="19694">N2055*U2055+P2055*U2058-O2055*V2055-Q2055*V2058</f>
        <v>0</v>
      </c>
      <c r="AA2055" s="8">
        <f t="shared" ref="AA2055" si="19695">(N2055*V2055+O2055*U2055+P2055*V2058+Q2055*U2058)</f>
        <v>-1.0022250173969878</v>
      </c>
      <c r="AB2055" s="20"/>
      <c r="AC2055" s="1">
        <v>1</v>
      </c>
      <c r="AD2055" s="9">
        <v>0</v>
      </c>
      <c r="AE2055" s="2">
        <v>0</v>
      </c>
      <c r="AF2055" s="8">
        <f t="shared" ref="AF2055:AF2118" si="19696">IF(0=(1-$AE$9*$AD$9*$B2055^2),10^18,$B2055*$AE$9/(1-$AE$9*$AD$9*$B2055^2))</f>
        <v>-0.17513811448843855</v>
      </c>
      <c r="AH2055" s="1">
        <f t="shared" ref="AH2055" si="19697">X2055*AC2055+Z2055*AC2058-Y2055*AD2055-AA2055*AD2058</f>
        <v>9.906216492497359</v>
      </c>
      <c r="AI2055" s="9">
        <f t="shared" ref="AI2055" si="19698">(X2055*AD2055+Y2055*AC2055+Z2055*AD2058+AA2055*AC2058)</f>
        <v>0</v>
      </c>
      <c r="AJ2055" s="2">
        <f t="shared" ref="AJ2055" si="19699">X2055*AE2055+Z2055*AE2058-Y2055*AF2055-AA2055*AF2058</f>
        <v>0</v>
      </c>
      <c r="AK2055" s="8">
        <f t="shared" ref="AK2055" si="19700">(X2055*AF2055+Y2055*AE2055+Z2055*AF2058+AA2055*AE2058)</f>
        <v>-2.7371810956072484</v>
      </c>
      <c r="AM2055" s="1">
        <v>1</v>
      </c>
      <c r="AN2055" s="7">
        <v>0</v>
      </c>
      <c r="AO2055" s="2">
        <v>0</v>
      </c>
      <c r="AP2055" s="8">
        <v>0</v>
      </c>
      <c r="AR2055" s="1">
        <f t="shared" ref="AR2055" si="19701">AH2055*AM2055+AJ2055*AM2058-AI2055*AN2055-AK2055*AN2058</f>
        <v>30.471928115822976</v>
      </c>
      <c r="AS2055" s="9">
        <f t="shared" ref="AS2055" si="19702">(AH2055*AN2055+AI2055*AM2055+AJ2055*AN2058+AK2055*AM2058)</f>
        <v>0</v>
      </c>
      <c r="AT2055" s="2">
        <f t="shared" ref="AT2055" si="19703">AH2055*AO2055+AJ2055*AO2058-AI2055*AP2055-AK2055*AP2058</f>
        <v>0</v>
      </c>
      <c r="AU2055" s="8">
        <f t="shared" ref="AU2055" si="19704">(AH2055*AP2055+AI2055*AO2055+AJ2055*AP2058+AK2055*AO2058)</f>
        <v>-2.7371810956072484</v>
      </c>
      <c r="AV2055" s="20"/>
      <c r="AW2055" s="1">
        <v>1</v>
      </c>
      <c r="AX2055" s="9">
        <v>0</v>
      </c>
      <c r="AY2055" s="2">
        <v>0</v>
      </c>
      <c r="AZ2055" s="8">
        <f t="shared" ref="AZ2055:AZ2118" si="19705">IF(0=(1-$AX$9*$AY$9*$B2055^2),10^18,$B2055*$AY$9/(1-$AX$9*$AY$9*$B2055^2))</f>
        <v>-0.25157145674823717</v>
      </c>
      <c r="BB2055" s="1">
        <f t="shared" ref="BB2055" si="19706">AR2055*AW2055+AT2055*AW2058-AS2055*AX2055-AU2055*AX2058</f>
        <v>30.471928115822976</v>
      </c>
      <c r="BC2055" s="9">
        <f t="shared" ref="BC2055" si="19707">(AR2055*AX2055+AS2055*AW2055+AT2055*AX2058+AU2055*AW2058)</f>
        <v>0</v>
      </c>
      <c r="BD2055" s="2">
        <f t="shared" ref="BD2055" si="19708">AR2055*AY2055+AT2055*AY2058-AS2055*AZ2055-AU2055*AZ2058</f>
        <v>0</v>
      </c>
      <c r="BE2055" s="8">
        <f t="shared" ref="BE2055" si="19709">(AR2055*AZ2055+AS2055*AY2055+AT2055*AZ2058+AU2055*AY2058)</f>
        <v>-10.4030484416324</v>
      </c>
      <c r="BG2055" s="1">
        <v>1</v>
      </c>
      <c r="BH2055" s="7">
        <v>0</v>
      </c>
      <c r="BI2055" s="2">
        <v>0</v>
      </c>
      <c r="BJ2055" s="8">
        <v>0</v>
      </c>
      <c r="BK2055" s="20"/>
      <c r="BL2055" s="1">
        <f t="shared" ref="BL2055" si="19710">BB2055*BG2055+BD2055*BG2058-BC2055*BH2055-BE2055*BH2058</f>
        <v>81.609985279386535</v>
      </c>
      <c r="BM2055" s="9">
        <f t="shared" ref="BM2055" si="19711">(BB2055*BH2055+BC2055*BG2055+BD2055*BH2058+BE2055*BG2058)</f>
        <v>0</v>
      </c>
      <c r="BN2055" s="2">
        <f t="shared" ref="BN2055" si="19712">BB2055*BI2055+BD2055*BI2058-BC2055*BJ2055-BE2055*BJ2058</f>
        <v>0</v>
      </c>
      <c r="BO2055" s="8">
        <f t="shared" ref="BO2055" si="19713">(BB2055*BJ2055+BC2055*BI2055+BD2055*BJ2058+BE2055*BI2058)</f>
        <v>-10.4030484416324</v>
      </c>
      <c r="BP2055" s="20"/>
      <c r="BQ2055" s="16">
        <v>1</v>
      </c>
      <c r="BR2055" s="23">
        <v>0</v>
      </c>
      <c r="BS2055" s="14">
        <v>0</v>
      </c>
      <c r="BT2055" s="22">
        <v>0</v>
      </c>
      <c r="BV2055" s="1">
        <f t="shared" ref="BV2055" si="19714">BL2055*BQ2055+BN2055*BQ2058-BM2055*BR2055-BO2055*BR2058</f>
        <v>81.609985279386535</v>
      </c>
      <c r="BW2055" s="9">
        <f t="shared" ref="BW2055" si="19715">(BL2055*BR2055+BM2055*BQ2055+BN2055*BR2058+BO2055*BQ2058)</f>
        <v>-10.4030484416324</v>
      </c>
      <c r="BX2055" s="2">
        <f t="shared" ref="BX2055" si="19716">BL2055*BS2055+BN2055*BS2058-BM2055*BT2055-BO2055*BT2058</f>
        <v>0</v>
      </c>
      <c r="BY2055" s="8">
        <f t="shared" ref="BY2055" si="19717">(BL2055*BT2055+BM2055*BS2055+BN2055*BT2058+BO2055*BS2058)</f>
        <v>-10.4030484416324</v>
      </c>
      <c r="CA2055" s="28">
        <f t="shared" ref="CA2055" si="19718">20*LOG(((1+$BR$9)/$BR$9)/((BV2055+BV2058)^2+(BW2055+BW2058)^2)^0.5)</f>
        <v>-50.24454281440039</v>
      </c>
      <c r="CC2055" s="114">
        <f t="shared" ref="CC2055" si="19719">((BV2055^2+BW2055^2)^0.5)/((BV2058^2+BW2058^2)^0.5)</f>
        <v>0.12749365989321026</v>
      </c>
      <c r="CD2055" s="13"/>
      <c r="CE2055" s="33"/>
      <c r="CF2055" s="33"/>
      <c r="CG2055" s="33"/>
      <c r="CH2055" s="33"/>
    </row>
    <row r="2056" spans="2:86" ht="18.600000000000001" customHeight="1" thickBot="1">
      <c r="D2056" s="3"/>
      <c r="G2056" s="4"/>
      <c r="I2056" s="3"/>
      <c r="L2056" s="4"/>
      <c r="N2056" s="3"/>
      <c r="Q2056" s="4"/>
      <c r="S2056" s="3"/>
      <c r="V2056" s="4"/>
      <c r="X2056" s="3"/>
      <c r="AA2056" s="4"/>
      <c r="AC2056" s="3"/>
      <c r="AF2056" s="4"/>
      <c r="AH2056" s="3"/>
      <c r="AK2056" s="4"/>
      <c r="AM2056" s="3"/>
      <c r="AP2056" s="4"/>
      <c r="AR2056" s="3"/>
      <c r="AU2056" s="4"/>
      <c r="AW2056" s="3"/>
      <c r="AZ2056" s="4"/>
      <c r="BB2056" s="3"/>
      <c r="BE2056" s="4"/>
      <c r="BG2056" s="3"/>
      <c r="BJ2056" s="4"/>
      <c r="BL2056" s="3"/>
      <c r="BO2056" s="4"/>
      <c r="BQ2056" s="16"/>
      <c r="BR2056" s="14"/>
      <c r="BS2056" s="14"/>
      <c r="BT2056" s="17"/>
      <c r="BV2056" s="3"/>
      <c r="BY2056" s="4"/>
      <c r="CC2056" s="115"/>
      <c r="CD2056" s="13"/>
      <c r="CE2056" s="33"/>
      <c r="CF2056" s="33"/>
      <c r="CG2056" s="33"/>
      <c r="CH2056" s="33"/>
    </row>
    <row r="2057" spans="2:86" ht="18.600000000000001" customHeight="1" thickBot="1">
      <c r="D2057" s="271" t="s">
        <v>141</v>
      </c>
      <c r="E2057" s="272"/>
      <c r="F2057" s="273" t="s">
        <v>142</v>
      </c>
      <c r="G2057" s="274"/>
      <c r="H2057" s="237"/>
      <c r="I2057" s="271" t="s">
        <v>143</v>
      </c>
      <c r="J2057" s="272"/>
      <c r="K2057" s="273" t="s">
        <v>144</v>
      </c>
      <c r="L2057" s="274"/>
      <c r="N2057" s="262" t="s">
        <v>145</v>
      </c>
      <c r="O2057" s="263"/>
      <c r="P2057" s="264" t="s">
        <v>146</v>
      </c>
      <c r="Q2057" s="265"/>
      <c r="S2057" s="271" t="s">
        <v>147</v>
      </c>
      <c r="T2057" s="272"/>
      <c r="U2057" s="273" t="s">
        <v>148</v>
      </c>
      <c r="V2057" s="274"/>
      <c r="W2057" s="20"/>
      <c r="X2057" s="262" t="s">
        <v>149</v>
      </c>
      <c r="Y2057" s="263"/>
      <c r="Z2057" s="264" t="s">
        <v>150</v>
      </c>
      <c r="AA2057" s="265"/>
      <c r="AB2057" s="20"/>
      <c r="AC2057" s="271" t="s">
        <v>151</v>
      </c>
      <c r="AD2057" s="272"/>
      <c r="AE2057" s="273" t="s">
        <v>152</v>
      </c>
      <c r="AF2057" s="274"/>
      <c r="AG2057" s="20"/>
      <c r="AH2057" s="262" t="s">
        <v>153</v>
      </c>
      <c r="AI2057" s="263"/>
      <c r="AJ2057" s="264" t="s">
        <v>154</v>
      </c>
      <c r="AK2057" s="265"/>
      <c r="AL2057" s="20"/>
      <c r="AM2057" s="271" t="s">
        <v>155</v>
      </c>
      <c r="AN2057" s="272"/>
      <c r="AO2057" s="273" t="s">
        <v>156</v>
      </c>
      <c r="AP2057" s="274"/>
      <c r="AR2057" s="262" t="s">
        <v>157</v>
      </c>
      <c r="AS2057" s="263"/>
      <c r="AT2057" s="264" t="s">
        <v>158</v>
      </c>
      <c r="AU2057" s="265"/>
      <c r="AV2057" s="41"/>
      <c r="AW2057" s="271" t="s">
        <v>159</v>
      </c>
      <c r="AX2057" s="272"/>
      <c r="AY2057" s="273" t="s">
        <v>160</v>
      </c>
      <c r="AZ2057" s="274"/>
      <c r="BA2057" s="20"/>
      <c r="BB2057" s="262" t="s">
        <v>161</v>
      </c>
      <c r="BC2057" s="263"/>
      <c r="BD2057" s="264" t="s">
        <v>162</v>
      </c>
      <c r="BE2057" s="265"/>
      <c r="BF2057" s="41"/>
      <c r="BG2057" s="271" t="s">
        <v>163</v>
      </c>
      <c r="BH2057" s="272"/>
      <c r="BI2057" s="273" t="s">
        <v>164</v>
      </c>
      <c r="BJ2057" s="274"/>
      <c r="BK2057" s="41"/>
      <c r="BL2057" s="262" t="s">
        <v>165</v>
      </c>
      <c r="BM2057" s="263"/>
      <c r="BN2057" s="264" t="s">
        <v>166</v>
      </c>
      <c r="BO2057" s="265"/>
      <c r="BP2057" s="41"/>
      <c r="BQ2057" s="271" t="s">
        <v>167</v>
      </c>
      <c r="BR2057" s="272"/>
      <c r="BS2057" s="273" t="s">
        <v>168</v>
      </c>
      <c r="BT2057" s="274"/>
      <c r="BU2057" s="20"/>
      <c r="BV2057" s="262" t="s">
        <v>169</v>
      </c>
      <c r="BW2057" s="263"/>
      <c r="BX2057" s="264" t="s">
        <v>170</v>
      </c>
      <c r="BY2057" s="265"/>
      <c r="CA2057" s="55" t="s">
        <v>35</v>
      </c>
      <c r="CC2057" s="116" t="s">
        <v>75</v>
      </c>
      <c r="CD2057" s="13"/>
      <c r="CE2057" s="33"/>
      <c r="CF2057" s="33"/>
      <c r="CG2057" s="33"/>
      <c r="CH2057" s="33"/>
    </row>
    <row r="2058" spans="2:86" ht="18.600000000000001" customHeight="1" thickTop="1" thickBot="1">
      <c r="D2058" s="1">
        <v>0</v>
      </c>
      <c r="E2058" s="9">
        <f t="shared" ref="E2058" si="19720">$E$9*$B2055</f>
        <v>6.9195840000000004</v>
      </c>
      <c r="F2058" s="2">
        <v>1</v>
      </c>
      <c r="G2058" s="8">
        <v>0</v>
      </c>
      <c r="I2058" s="1">
        <v>0</v>
      </c>
      <c r="J2058" s="9">
        <v>0</v>
      </c>
      <c r="K2058" s="2">
        <v>1</v>
      </c>
      <c r="L2058" s="8">
        <v>0</v>
      </c>
      <c r="N2058" s="1">
        <f t="shared" ref="N2058" si="19721">D2058*I2055+F2058*I2058-E2058*J2055-G2058*J2058</f>
        <v>0</v>
      </c>
      <c r="O2058" s="9">
        <f t="shared" ref="O2058" si="19722">(D2058*J2055+E2058*I2055+F2058*J2058+G2058*I2058)</f>
        <v>6.9195840000000004</v>
      </c>
      <c r="P2058" s="2">
        <f t="shared" ref="P2058" si="19723">D2058*K2055+F2058*K2058-E2058*L2055-G2058*L2058</f>
        <v>7.9349801947799188</v>
      </c>
      <c r="Q2058" s="8">
        <f t="shared" ref="Q2058" si="19724">(D2058*L2055+E2058*K2055+F2058*L2058+G2058*K2058)</f>
        <v>0</v>
      </c>
      <c r="S2058" s="1">
        <v>0</v>
      </c>
      <c r="T2058" s="9">
        <f t="shared" ref="T2058" si="19725">$T$9*$B2055</f>
        <v>8.8864440000000009</v>
      </c>
      <c r="U2058" s="2">
        <v>1</v>
      </c>
      <c r="V2058" s="8">
        <v>0</v>
      </c>
      <c r="X2058" s="1">
        <f t="shared" ref="X2058" si="19726">N2058*S2055+P2058*S2058-O2058*T2055-Q2058*T2058</f>
        <v>0</v>
      </c>
      <c r="Y2058" s="9">
        <f t="shared" ref="Y2058" si="19727">(N2058*T2055+O2058*S2055+P2058*T2058+Q2058*S2058)</f>
        <v>77.433341142020851</v>
      </c>
      <c r="Z2058" s="2">
        <f t="shared" ref="Z2058" si="19728">N2058*U2055+P2058*U2058-O2058*V2055-Q2058*V2058</f>
        <v>7.9349801947799188</v>
      </c>
      <c r="AA2058" s="8">
        <f t="shared" ref="AA2058" si="19729">(N2058*V2055+O2058*U2055+P2058*V2058+Q2058*U2058)</f>
        <v>0</v>
      </c>
      <c r="AB2058" s="20"/>
      <c r="AC2058" s="1">
        <v>0</v>
      </c>
      <c r="AD2058" s="9">
        <v>0</v>
      </c>
      <c r="AE2058" s="2">
        <v>1</v>
      </c>
      <c r="AF2058" s="8">
        <v>0</v>
      </c>
      <c r="AH2058" s="1">
        <f t="shared" ref="AH2058" si="19730">X2058*AC2055+Z2058*AC2058-Y2058*AD2055-AA2058*AD2058</f>
        <v>0</v>
      </c>
      <c r="AI2058" s="9">
        <f t="shared" ref="AI2058" si="19731">(X2058*AD2055+Y2058*AC2055+Z2058*AD2058+AA2058*AC2058)</f>
        <v>77.433341142020851</v>
      </c>
      <c r="AJ2058" s="2">
        <f t="shared" ref="AJ2058" si="19732">X2058*AE2055+Z2058*AE2058-Y2058*AF2055-AA2058*AF2058</f>
        <v>21.496509560933486</v>
      </c>
      <c r="AK2058" s="8">
        <f t="shared" ref="AK2058" si="19733">(X2058*AF2055+Y2058*AE2055+Z2058*AF2058+AA2058*AE2058)</f>
        <v>0</v>
      </c>
      <c r="AM2058" s="1">
        <v>0</v>
      </c>
      <c r="AN2058" s="9">
        <f t="shared" ref="AN2058" si="19734">$AN$9*$B2055</f>
        <v>7.5134639999999999</v>
      </c>
      <c r="AO2058" s="2">
        <v>1</v>
      </c>
      <c r="AP2058" s="8">
        <v>0</v>
      </c>
      <c r="AR2058" s="1">
        <f t="shared" ref="AR2058" si="19735">AH2058*AM2055+AJ2058*AM2058-AI2058*AN2055-AK2058*AN2058</f>
        <v>0</v>
      </c>
      <c r="AS2058" s="9">
        <f t="shared" ref="AS2058" si="19736">(AH2058*AN2055+AI2058*AM2055+AJ2058*AN2058+AK2058*AM2058)</f>
        <v>238.94659185375039</v>
      </c>
      <c r="AT2058" s="2">
        <f t="shared" ref="AT2058" si="19737">AH2058*AO2055+AJ2058*AO2058-AI2058*AP2055-AK2058*AP2058</f>
        <v>21.496509560933486</v>
      </c>
      <c r="AU2058" s="8">
        <f t="shared" ref="AU2058" si="19738">(AH2058*AP2055+AI2058*AO2055+AJ2058*AP2058+AK2058*AO2058)</f>
        <v>0</v>
      </c>
      <c r="AV2058" s="20"/>
      <c r="AW2058" s="1">
        <v>0</v>
      </c>
      <c r="AX2058" s="9">
        <v>0</v>
      </c>
      <c r="AY2058" s="2">
        <v>1</v>
      </c>
      <c r="AZ2058" s="8">
        <v>0</v>
      </c>
      <c r="BB2058" s="1">
        <f t="shared" ref="BB2058" si="19739">AR2058*AW2055+AT2058*AW2058-AS2058*AX2055-AU2058*AX2058</f>
        <v>0</v>
      </c>
      <c r="BC2058" s="9">
        <f t="shared" ref="BC2058" si="19740">(AR2058*AX2055+AS2058*AW2055+AT2058*AX2058+AU2058*AW2058)</f>
        <v>238.94659185375039</v>
      </c>
      <c r="BD2058" s="2">
        <f t="shared" ref="BD2058" si="19741">AR2058*AY2055+AT2058*AY2058-AS2058*AZ2055-AU2058*AZ2058</f>
        <v>81.608651758607934</v>
      </c>
      <c r="BE2058" s="8">
        <f t="shared" ref="BE2058" si="19742">(AR2058*AZ2055+AS2058*AY2055+AT2058*AZ2058+AU2058*AY2058)</f>
        <v>0</v>
      </c>
      <c r="BG2058" s="1">
        <v>0</v>
      </c>
      <c r="BH2058" s="9">
        <f t="shared" ref="BH2058" si="19743">$BH$9*$B2055</f>
        <v>4.91568</v>
      </c>
      <c r="BI2058" s="2">
        <v>1</v>
      </c>
      <c r="BJ2058" s="8">
        <v>0</v>
      </c>
      <c r="BK2058" s="20"/>
      <c r="BL2058" s="1">
        <f t="shared" ref="BL2058" si="19744">BB2058*BG2055+BD2058*BG2058-BC2058*BH2055-BE2058*BH2058</f>
        <v>0</v>
      </c>
      <c r="BM2058" s="9">
        <f t="shared" ref="BM2058" si="19745">(BB2058*BH2055+BC2058*BG2055+BD2058*BH2058+BE2058*BG2058)</f>
        <v>640.10860913050419</v>
      </c>
      <c r="BN2058" s="2">
        <f t="shared" ref="BN2058" si="19746">BB2058*BI2055+BD2058*BI2058-BC2058*BJ2055-BE2058*BJ2058</f>
        <v>81.608651758607934</v>
      </c>
      <c r="BO2058" s="8">
        <f t="shared" ref="BO2058" si="19747">(BB2058*BJ2055+BC2058*BI2055+BD2058*BJ2058+BE2058*BI2058)</f>
        <v>0</v>
      </c>
      <c r="BP2058" s="20"/>
      <c r="BQ2058" s="18">
        <f t="shared" ref="BQ2058:BQ2121" si="19748">1/$BR$9</f>
        <v>1</v>
      </c>
      <c r="BR2058" s="25">
        <v>0</v>
      </c>
      <c r="BS2058" s="19">
        <v>1</v>
      </c>
      <c r="BT2058" s="24">
        <v>0</v>
      </c>
      <c r="BV2058" s="1">
        <f t="shared" ref="BV2058" si="19749">BL2058*BQ2055+BN2058*BQ2058-BM2058*BR2055-BO2058*BR2058</f>
        <v>81.608651758607934</v>
      </c>
      <c r="BW2058" s="9">
        <f t="shared" ref="BW2058" si="19750">(BL2058*BR2055+BM2058*BQ2055+BN2058*BR2058+BO2058*BQ2058)</f>
        <v>640.10860913050419</v>
      </c>
      <c r="BX2058" s="2">
        <f t="shared" ref="BX2058" si="19751">BL2058*BS2055+BN2058*BS2058-BM2058*BT2055-BO2058*BT2058</f>
        <v>81.608651758607934</v>
      </c>
      <c r="BY2058" s="8">
        <f t="shared" ref="BY2058" si="19752">(BL2058*BT2055+BM2058*BS2055+BN2058*BT2058+BO2058*BS2058)</f>
        <v>0</v>
      </c>
      <c r="CA2058" s="56">
        <f t="shared" ref="CA2058" si="19753">(180/PI())*ATAN(-1*(BW2055+BW2058)/(BV2055+BV2058))</f>
        <v>-75.468815464027045</v>
      </c>
      <c r="CC2058" s="117">
        <f t="shared" ref="CC2058" si="19754">20*LOG(((1-(10^(CA2055/20)^2)*(1-((1-CC2055)/(1+CC2055))^2))^0.5))</f>
        <v>-1.6468392760600741E-5</v>
      </c>
      <c r="CD2058" s="13"/>
      <c r="CE2058" s="33"/>
      <c r="CF2058" s="33"/>
      <c r="CG2058" s="33"/>
      <c r="CH2058" s="33"/>
    </row>
    <row r="2059" spans="2:86" ht="18.600000000000001" customHeight="1"/>
    <row r="2060" spans="2:86" ht="18.600000000000001" customHeight="1" thickBot="1">
      <c r="E2060" s="6" t="s">
        <v>3</v>
      </c>
      <c r="J2060" s="6" t="s">
        <v>5</v>
      </c>
      <c r="O2060" s="6" t="s">
        <v>10</v>
      </c>
      <c r="T2060" s="6" t="s">
        <v>6</v>
      </c>
      <c r="Y2060" s="6" t="s">
        <v>11</v>
      </c>
      <c r="AD2060" s="6" t="s">
        <v>12</v>
      </c>
      <c r="AI2060" s="6" t="s">
        <v>13</v>
      </c>
      <c r="AN2060" s="6" t="s">
        <v>14</v>
      </c>
      <c r="AS2060" s="6" t="s">
        <v>15</v>
      </c>
      <c r="AX2060" s="6" t="s">
        <v>19</v>
      </c>
      <c r="BC2060" s="6" t="s">
        <v>17</v>
      </c>
      <c r="BH2060" s="6" t="s">
        <v>20</v>
      </c>
      <c r="BM2060" s="6" t="s">
        <v>18</v>
      </c>
      <c r="BQ2060" s="26" t="s">
        <v>16</v>
      </c>
      <c r="BR2060" s="26"/>
      <c r="BS2060" s="21"/>
      <c r="BT2060" s="21"/>
      <c r="BU2060" s="21"/>
      <c r="BV2060" s="21"/>
      <c r="BW2060" s="26" t="s">
        <v>21</v>
      </c>
      <c r="BX2060" s="21"/>
      <c r="BY2060" s="21"/>
    </row>
    <row r="2061" spans="2:86" ht="18.600000000000001" customHeight="1" thickBot="1">
      <c r="B2061" s="11"/>
      <c r="D2061" s="266" t="s">
        <v>113</v>
      </c>
      <c r="E2061" s="267"/>
      <c r="F2061" s="268" t="s">
        <v>114</v>
      </c>
      <c r="G2061" s="269"/>
      <c r="H2061" s="237"/>
      <c r="I2061" s="262" t="s">
        <v>0</v>
      </c>
      <c r="J2061" s="263"/>
      <c r="K2061" s="264" t="s">
        <v>1</v>
      </c>
      <c r="L2061" s="265"/>
      <c r="M2061" s="21"/>
      <c r="N2061" s="262" t="s">
        <v>115</v>
      </c>
      <c r="O2061" s="263"/>
      <c r="P2061" s="264" t="s">
        <v>116</v>
      </c>
      <c r="Q2061" s="265"/>
      <c r="R2061" s="21"/>
      <c r="S2061" s="266" t="s">
        <v>117</v>
      </c>
      <c r="T2061" s="267"/>
      <c r="U2061" s="268" t="s">
        <v>118</v>
      </c>
      <c r="V2061" s="269"/>
      <c r="W2061" s="20"/>
      <c r="X2061" s="262" t="s">
        <v>119</v>
      </c>
      <c r="Y2061" s="263"/>
      <c r="Z2061" s="264" t="s">
        <v>120</v>
      </c>
      <c r="AA2061" s="265"/>
      <c r="AB2061" s="20"/>
      <c r="AC2061" s="262" t="s">
        <v>121</v>
      </c>
      <c r="AD2061" s="263"/>
      <c r="AE2061" s="264" t="s">
        <v>7</v>
      </c>
      <c r="AF2061" s="265"/>
      <c r="AG2061" s="20"/>
      <c r="AH2061" s="262" t="s">
        <v>122</v>
      </c>
      <c r="AI2061" s="263"/>
      <c r="AJ2061" s="264" t="s">
        <v>123</v>
      </c>
      <c r="AK2061" s="265"/>
      <c r="AL2061" s="20"/>
      <c r="AM2061" s="266" t="s">
        <v>124</v>
      </c>
      <c r="AN2061" s="267"/>
      <c r="AO2061" s="268" t="s">
        <v>125</v>
      </c>
      <c r="AP2061" s="269"/>
      <c r="AQ2061" s="21"/>
      <c r="AR2061" s="262" t="s">
        <v>126</v>
      </c>
      <c r="AS2061" s="263"/>
      <c r="AT2061" s="264" t="s">
        <v>2</v>
      </c>
      <c r="AU2061" s="265"/>
      <c r="AV2061" s="41"/>
      <c r="AW2061" s="262" t="s">
        <v>127</v>
      </c>
      <c r="AX2061" s="263"/>
      <c r="AY2061" s="264" t="s">
        <v>128</v>
      </c>
      <c r="AZ2061" s="265"/>
      <c r="BA2061" s="20"/>
      <c r="BB2061" s="262" t="s">
        <v>129</v>
      </c>
      <c r="BC2061" s="263"/>
      <c r="BD2061" s="264" t="s">
        <v>130</v>
      </c>
      <c r="BE2061" s="265"/>
      <c r="BF2061" s="41"/>
      <c r="BG2061" s="266" t="s">
        <v>131</v>
      </c>
      <c r="BH2061" s="267"/>
      <c r="BI2061" s="268" t="s">
        <v>132</v>
      </c>
      <c r="BJ2061" s="269"/>
      <c r="BK2061" s="41"/>
      <c r="BL2061" s="262" t="s">
        <v>133</v>
      </c>
      <c r="BM2061" s="263"/>
      <c r="BN2061" s="264" t="s">
        <v>134</v>
      </c>
      <c r="BO2061" s="265"/>
      <c r="BP2061" s="41"/>
      <c r="BQ2061" s="262" t="s">
        <v>135</v>
      </c>
      <c r="BR2061" s="263"/>
      <c r="BS2061" s="264" t="s">
        <v>136</v>
      </c>
      <c r="BT2061" s="265"/>
      <c r="BU2061" s="20"/>
      <c r="BV2061" s="262" t="s">
        <v>137</v>
      </c>
      <c r="BW2061" s="263"/>
      <c r="BX2061" s="264" t="s">
        <v>138</v>
      </c>
      <c r="BY2061" s="265"/>
      <c r="CA2061" s="27" t="s">
        <v>8</v>
      </c>
      <c r="CC2061" s="113" t="s">
        <v>74</v>
      </c>
      <c r="CD2061" s="13"/>
      <c r="CE2061" s="33"/>
      <c r="CF2061" s="33"/>
      <c r="CG2061" s="33"/>
      <c r="CH2061" s="33"/>
    </row>
    <row r="2062" spans="2:86" ht="18.600000000000001" customHeight="1" thickTop="1" thickBot="1">
      <c r="B2062" s="37">
        <v>5.9</v>
      </c>
      <c r="D2062" s="1">
        <v>1</v>
      </c>
      <c r="E2062" s="7">
        <v>0</v>
      </c>
      <c r="F2062" s="2">
        <v>0</v>
      </c>
      <c r="G2062" s="8">
        <v>0</v>
      </c>
      <c r="I2062" s="1">
        <v>1</v>
      </c>
      <c r="J2062" s="9">
        <v>0</v>
      </c>
      <c r="K2062" s="2">
        <v>0</v>
      </c>
      <c r="L2062" s="8">
        <f t="shared" ref="L2062:L2125" si="19755">IF(0=(1-$J$9*$K$9*$B2062^2),10^18,$B2062*$K$9/(1-$J$9*$K$9*$B2062^2))</f>
        <v>-0.99786410010297999</v>
      </c>
      <c r="N2062" s="1">
        <f t="shared" ref="N2062" si="19756">D2062*I2062+F2062*I2065-E2062*J2062-G2062*J2065</f>
        <v>1</v>
      </c>
      <c r="O2062" s="9">
        <f t="shared" ref="O2062" si="19757">(D2062*J2062+E2062*I2062+F2062*J2065+G2062*I2065)</f>
        <v>0</v>
      </c>
      <c r="P2062" s="2">
        <f t="shared" ref="P2062" si="19758">D2062*K2062+F2062*K2065-E2062*L2062-G2062*L2065</f>
        <v>0</v>
      </c>
      <c r="Q2062" s="8">
        <f t="shared" ref="Q2062" si="19759">(D2062*L2062+E2062*K2062+F2062*L2065+G2062*K2065)</f>
        <v>-0.99786410010297999</v>
      </c>
      <c r="S2062" s="1">
        <v>1</v>
      </c>
      <c r="T2062" s="7">
        <v>0</v>
      </c>
      <c r="U2062" s="2">
        <v>0</v>
      </c>
      <c r="V2062" s="8">
        <v>0</v>
      </c>
      <c r="X2062" s="1">
        <f t="shared" ref="X2062" si="19760">N2062*S2062+P2062*S2065-O2062*T2062-Q2062*T2065</f>
        <v>9.8976248854652411</v>
      </c>
      <c r="Y2062" s="9">
        <f t="shared" ref="Y2062" si="19761">(N2062*T2062+O2062*S2062+P2062*T2065+Q2062*S2065)</f>
        <v>0</v>
      </c>
      <c r="Z2062" s="2">
        <f t="shared" ref="Z2062" si="19762">N2062*U2062+P2062*U2065-O2062*V2062-Q2062*V2065</f>
        <v>0</v>
      </c>
      <c r="AA2062" s="8">
        <f t="shared" ref="AA2062" si="19763">(N2062*V2062+O2062*U2062+P2062*V2065+Q2062*U2065)</f>
        <v>-0.99786410010297999</v>
      </c>
      <c r="AB2062" s="20"/>
      <c r="AC2062" s="1">
        <v>1</v>
      </c>
      <c r="AD2062" s="9">
        <v>0</v>
      </c>
      <c r="AE2062" s="2">
        <v>0</v>
      </c>
      <c r="AF2062" s="8">
        <f t="shared" ref="AF2062:AF2125" si="19764">IF(0=(1-$AE$9*$AD$9*$B2062^2),10^18,$B2062*$AE$9/(1-$AE$9*$AD$9*$B2062^2))</f>
        <v>-0.17449583884941469</v>
      </c>
      <c r="AH2062" s="1">
        <f t="shared" ref="AH2062" si="19765">X2062*AC2062+Z2062*AC2065-Y2062*AD2062-AA2062*AD2065</f>
        <v>9.8976248854652411</v>
      </c>
      <c r="AI2062" s="9">
        <f t="shared" ref="AI2062" si="19766">(X2062*AD2062+Y2062*AC2062+Z2062*AD2065+AA2062*AC2065)</f>
        <v>0</v>
      </c>
      <c r="AJ2062" s="2">
        <f t="shared" ref="AJ2062" si="19767">X2062*AE2062+Z2062*AE2065-Y2062*AF2062-AA2062*AF2065</f>
        <v>0</v>
      </c>
      <c r="AK2062" s="8">
        <f t="shared" ref="AK2062" si="19768">(X2062*AF2062+Y2062*AE2062+Z2062*AF2065+AA2062*AE2065)</f>
        <v>-2.7249584571090795</v>
      </c>
      <c r="AM2062" s="1">
        <v>1</v>
      </c>
      <c r="AN2062" s="7">
        <v>0</v>
      </c>
      <c r="AO2062" s="2">
        <v>0</v>
      </c>
      <c r="AP2062" s="8">
        <v>0</v>
      </c>
      <c r="AR2062" s="1">
        <f t="shared" ref="AR2062" si="19769">AH2062*AM2062+AJ2062*AM2065-AI2062*AN2062-AK2062*AN2065</f>
        <v>30.441141192779735</v>
      </c>
      <c r="AS2062" s="9">
        <f t="shared" ref="AS2062" si="19770">(AH2062*AN2062+AI2062*AM2062+AJ2062*AN2065+AK2062*AM2065)</f>
        <v>0</v>
      </c>
      <c r="AT2062" s="2">
        <f t="shared" ref="AT2062" si="19771">AH2062*AO2062+AJ2062*AO2065-AI2062*AP2062-AK2062*AP2065</f>
        <v>0</v>
      </c>
      <c r="AU2062" s="8">
        <f t="shared" ref="AU2062" si="19772">(AH2062*AP2062+AI2062*AO2062+AJ2062*AP2065+AK2062*AO2065)</f>
        <v>-2.7249584571090795</v>
      </c>
      <c r="AV2062" s="20"/>
      <c r="AW2062" s="1">
        <v>1</v>
      </c>
      <c r="AX2062" s="9">
        <v>0</v>
      </c>
      <c r="AY2062" s="2">
        <v>0</v>
      </c>
      <c r="AZ2062" s="8">
        <f t="shared" ref="AZ2062:AZ2125" si="19773">IF(0=(1-$AX$9*$AY$9*$B2062^2),10^18,$B2062*$AY$9/(1-$AX$9*$AY$9*$B2062^2))</f>
        <v>-0.25062814616398837</v>
      </c>
      <c r="BB2062" s="1">
        <f t="shared" ref="BB2062" si="19774">AR2062*AW2062+AT2062*AW2065-AS2062*AX2062-AU2062*AX2065</f>
        <v>30.441141192779735</v>
      </c>
      <c r="BC2062" s="9">
        <f t="shared" ref="BC2062" si="19775">(AR2062*AX2062+AS2062*AW2062+AT2062*AX2065+AU2062*AW2065)</f>
        <v>0</v>
      </c>
      <c r="BD2062" s="2">
        <f t="shared" ref="BD2062" si="19776">AR2062*AY2062+AT2062*AY2065-AS2062*AZ2062-AU2062*AZ2065</f>
        <v>0</v>
      </c>
      <c r="BE2062" s="8">
        <f t="shared" ref="BE2062" si="19777">(AR2062*AZ2062+AS2062*AY2062+AT2062*AZ2065+AU2062*AY2065)</f>
        <v>-10.354365241371687</v>
      </c>
      <c r="BG2062" s="1">
        <v>1</v>
      </c>
      <c r="BH2062" s="7">
        <v>0</v>
      </c>
      <c r="BI2062" s="2">
        <v>0</v>
      </c>
      <c r="BJ2062" s="8">
        <v>0</v>
      </c>
      <c r="BK2062" s="20"/>
      <c r="BL2062" s="1">
        <f t="shared" ref="BL2062" si="19778">BB2062*BG2062+BD2062*BG2065-BC2062*BH2062-BE2062*BH2065</f>
        <v>81.513012309321439</v>
      </c>
      <c r="BM2062" s="9">
        <f t="shared" ref="BM2062" si="19779">(BB2062*BH2062+BC2062*BG2062+BD2062*BH2065+BE2062*BG2065)</f>
        <v>0</v>
      </c>
      <c r="BN2062" s="2">
        <f t="shared" ref="BN2062" si="19780">BB2062*BI2062+BD2062*BI2065-BC2062*BJ2062-BE2062*BJ2065</f>
        <v>0</v>
      </c>
      <c r="BO2062" s="8">
        <f t="shared" ref="BO2062" si="19781">(BB2062*BJ2062+BC2062*BI2062+BD2062*BJ2065+BE2062*BI2065)</f>
        <v>-10.354365241371687</v>
      </c>
      <c r="BP2062" s="20"/>
      <c r="BQ2062" s="16">
        <v>1</v>
      </c>
      <c r="BR2062" s="23">
        <v>0</v>
      </c>
      <c r="BS2062" s="14">
        <v>0</v>
      </c>
      <c r="BT2062" s="22">
        <v>0</v>
      </c>
      <c r="BV2062" s="1">
        <f t="shared" ref="BV2062" si="19782">BL2062*BQ2062+BN2062*BQ2065-BM2062*BR2062-BO2062*BR2065</f>
        <v>81.513012309321439</v>
      </c>
      <c r="BW2062" s="9">
        <f t="shared" ref="BW2062" si="19783">(BL2062*BR2062+BM2062*BQ2062+BN2062*BR2065+BO2062*BQ2065)</f>
        <v>-10.354365241371687</v>
      </c>
      <c r="BX2062" s="2">
        <f t="shared" ref="BX2062" si="19784">BL2062*BS2062+BN2062*BS2065-BM2062*BT2062-BO2062*BT2065</f>
        <v>0</v>
      </c>
      <c r="BY2062" s="8">
        <f t="shared" ref="BY2062" si="19785">(BL2062*BT2062+BM2062*BS2062+BN2062*BT2065+BO2062*BS2065)</f>
        <v>-10.354365241371687</v>
      </c>
      <c r="CA2062" s="28">
        <f t="shared" ref="CA2062" si="19786">20*LOG(((1+$BR$9)/$BR$9)/((BV2062+BV2065)^2+(BW2062+BW2065)^2)^0.5)</f>
        <v>-50.263658699814627</v>
      </c>
      <c r="CC2062" s="114">
        <f t="shared" ref="CC2062" si="19787">((BV2062^2+BW2062^2)^0.5)/((BV2065^2+BW2065^2)^0.5)</f>
        <v>0.12704803769893908</v>
      </c>
      <c r="CD2062" s="13"/>
      <c r="CE2062" s="33"/>
      <c r="CF2062" s="33"/>
      <c r="CG2062" s="33"/>
      <c r="CH2062" s="33"/>
    </row>
    <row r="2063" spans="2:86" ht="18.600000000000001" customHeight="1" thickBot="1">
      <c r="D2063" s="3"/>
      <c r="G2063" s="4"/>
      <c r="I2063" s="3"/>
      <c r="L2063" s="4"/>
      <c r="N2063" s="3"/>
      <c r="Q2063" s="4"/>
      <c r="S2063" s="3"/>
      <c r="V2063" s="4"/>
      <c r="X2063" s="3"/>
      <c r="AA2063" s="4"/>
      <c r="AC2063" s="3"/>
      <c r="AF2063" s="4"/>
      <c r="AH2063" s="3"/>
      <c r="AK2063" s="4"/>
      <c r="AM2063" s="3"/>
      <c r="AP2063" s="4"/>
      <c r="AR2063" s="3"/>
      <c r="AU2063" s="4"/>
      <c r="AW2063" s="3"/>
      <c r="AZ2063" s="4"/>
      <c r="BB2063" s="3"/>
      <c r="BE2063" s="4"/>
      <c r="BG2063" s="3"/>
      <c r="BJ2063" s="4"/>
      <c r="BL2063" s="3"/>
      <c r="BO2063" s="4"/>
      <c r="BQ2063" s="16"/>
      <c r="BR2063" s="14"/>
      <c r="BS2063" s="14"/>
      <c r="BT2063" s="17"/>
      <c r="BV2063" s="3"/>
      <c r="BY2063" s="4"/>
      <c r="CC2063" s="115"/>
      <c r="CD2063" s="13"/>
      <c r="CE2063" s="33"/>
      <c r="CF2063" s="33"/>
      <c r="CG2063" s="33"/>
      <c r="CH2063" s="33"/>
    </row>
    <row r="2064" spans="2:86" ht="18.600000000000001" customHeight="1" thickBot="1">
      <c r="D2064" s="271" t="s">
        <v>141</v>
      </c>
      <c r="E2064" s="272"/>
      <c r="F2064" s="273" t="s">
        <v>142</v>
      </c>
      <c r="G2064" s="274"/>
      <c r="H2064" s="237"/>
      <c r="I2064" s="271" t="s">
        <v>143</v>
      </c>
      <c r="J2064" s="272"/>
      <c r="K2064" s="273" t="s">
        <v>144</v>
      </c>
      <c r="L2064" s="274"/>
      <c r="N2064" s="262" t="s">
        <v>145</v>
      </c>
      <c r="O2064" s="263"/>
      <c r="P2064" s="264" t="s">
        <v>146</v>
      </c>
      <c r="Q2064" s="265"/>
      <c r="S2064" s="271" t="s">
        <v>147</v>
      </c>
      <c r="T2064" s="272"/>
      <c r="U2064" s="273" t="s">
        <v>148</v>
      </c>
      <c r="V2064" s="274"/>
      <c r="W2064" s="20"/>
      <c r="X2064" s="262" t="s">
        <v>149</v>
      </c>
      <c r="Y2064" s="263"/>
      <c r="Z2064" s="264" t="s">
        <v>150</v>
      </c>
      <c r="AA2064" s="265"/>
      <c r="AB2064" s="20"/>
      <c r="AC2064" s="271" t="s">
        <v>151</v>
      </c>
      <c r="AD2064" s="272"/>
      <c r="AE2064" s="273" t="s">
        <v>152</v>
      </c>
      <c r="AF2064" s="274"/>
      <c r="AG2064" s="20"/>
      <c r="AH2064" s="262" t="s">
        <v>153</v>
      </c>
      <c r="AI2064" s="263"/>
      <c r="AJ2064" s="264" t="s">
        <v>154</v>
      </c>
      <c r="AK2064" s="265"/>
      <c r="AL2064" s="20"/>
      <c r="AM2064" s="271" t="s">
        <v>155</v>
      </c>
      <c r="AN2064" s="272"/>
      <c r="AO2064" s="273" t="s">
        <v>156</v>
      </c>
      <c r="AP2064" s="274"/>
      <c r="AR2064" s="262" t="s">
        <v>157</v>
      </c>
      <c r="AS2064" s="263"/>
      <c r="AT2064" s="264" t="s">
        <v>158</v>
      </c>
      <c r="AU2064" s="265"/>
      <c r="AV2064" s="41"/>
      <c r="AW2064" s="271" t="s">
        <v>159</v>
      </c>
      <c r="AX2064" s="272"/>
      <c r="AY2064" s="273" t="s">
        <v>160</v>
      </c>
      <c r="AZ2064" s="274"/>
      <c r="BA2064" s="20"/>
      <c r="BB2064" s="262" t="s">
        <v>161</v>
      </c>
      <c r="BC2064" s="263"/>
      <c r="BD2064" s="264" t="s">
        <v>162</v>
      </c>
      <c r="BE2064" s="265"/>
      <c r="BF2064" s="41"/>
      <c r="BG2064" s="271" t="s">
        <v>163</v>
      </c>
      <c r="BH2064" s="272"/>
      <c r="BI2064" s="273" t="s">
        <v>164</v>
      </c>
      <c r="BJ2064" s="274"/>
      <c r="BK2064" s="41"/>
      <c r="BL2064" s="262" t="s">
        <v>165</v>
      </c>
      <c r="BM2064" s="263"/>
      <c r="BN2064" s="264" t="s">
        <v>166</v>
      </c>
      <c r="BO2064" s="265"/>
      <c r="BP2064" s="41"/>
      <c r="BQ2064" s="271" t="s">
        <v>167</v>
      </c>
      <c r="BR2064" s="272"/>
      <c r="BS2064" s="273" t="s">
        <v>168</v>
      </c>
      <c r="BT2064" s="274"/>
      <c r="BU2064" s="20"/>
      <c r="BV2064" s="262" t="s">
        <v>169</v>
      </c>
      <c r="BW2064" s="263"/>
      <c r="BX2064" s="264" t="s">
        <v>170</v>
      </c>
      <c r="BY2064" s="265"/>
      <c r="CA2064" s="55" t="s">
        <v>35</v>
      </c>
      <c r="CC2064" s="116" t="s">
        <v>75</v>
      </c>
      <c r="CD2064" s="13"/>
      <c r="CE2064" s="33"/>
      <c r="CF2064" s="33"/>
      <c r="CG2064" s="33"/>
      <c r="CH2064" s="33"/>
    </row>
    <row r="2065" spans="2:86" ht="18.600000000000001" customHeight="1" thickTop="1" thickBot="1">
      <c r="D2065" s="1">
        <v>0</v>
      </c>
      <c r="E2065" s="9">
        <f t="shared" ref="E2065" si="19788">$E$9*$B2062</f>
        <v>6.9431200000000004</v>
      </c>
      <c r="F2065" s="2">
        <v>1</v>
      </c>
      <c r="G2065" s="8">
        <v>0</v>
      </c>
      <c r="I2065" s="1">
        <v>0</v>
      </c>
      <c r="J2065" s="9">
        <v>0</v>
      </c>
      <c r="K2065" s="2">
        <v>1</v>
      </c>
      <c r="L2065" s="8">
        <v>0</v>
      </c>
      <c r="N2065" s="1">
        <f t="shared" ref="N2065" si="19789">D2065*I2062+F2065*I2065-E2065*J2062-G2065*J2065</f>
        <v>0</v>
      </c>
      <c r="O2065" s="9">
        <f t="shared" ref="O2065" si="19790">(D2065*J2062+E2065*I2062+F2065*J2065+G2065*I2065)</f>
        <v>6.9431200000000004</v>
      </c>
      <c r="P2065" s="2">
        <f t="shared" ref="P2065" si="19791">D2065*K2062+F2065*K2065-E2065*L2062-G2065*L2065</f>
        <v>7.9282901907070027</v>
      </c>
      <c r="Q2065" s="8">
        <f t="shared" ref="Q2065" si="19792">(D2065*L2062+E2065*K2062+F2065*L2065+G2065*K2065)</f>
        <v>0</v>
      </c>
      <c r="S2065" s="1">
        <v>0</v>
      </c>
      <c r="T2065" s="9">
        <f t="shared" ref="T2065" si="19793">$T$9*$B2062</f>
        <v>8.9166700000000017</v>
      </c>
      <c r="U2065" s="2">
        <v>1</v>
      </c>
      <c r="V2065" s="8">
        <v>0</v>
      </c>
      <c r="X2065" s="1">
        <f t="shared" ref="X2065" si="19794">N2065*S2062+P2065*S2065-O2065*T2062-Q2065*T2065</f>
        <v>0</v>
      </c>
      <c r="Y2065" s="9">
        <f t="shared" ref="Y2065" si="19795">(N2065*T2062+O2065*S2062+P2065*T2065+Q2065*S2065)</f>
        <v>77.637067294771413</v>
      </c>
      <c r="Z2065" s="2">
        <f t="shared" ref="Z2065" si="19796">N2065*U2062+P2065*U2065-O2065*V2062-Q2065*V2065</f>
        <v>7.9282901907070027</v>
      </c>
      <c r="AA2065" s="8">
        <f t="shared" ref="AA2065" si="19797">(N2065*V2062+O2065*U2062+P2065*V2065+Q2065*U2065)</f>
        <v>0</v>
      </c>
      <c r="AB2065" s="20"/>
      <c r="AC2065" s="1">
        <v>0</v>
      </c>
      <c r="AD2065" s="9">
        <v>0</v>
      </c>
      <c r="AE2065" s="2">
        <v>1</v>
      </c>
      <c r="AF2065" s="8">
        <v>0</v>
      </c>
      <c r="AH2065" s="1">
        <f t="shared" ref="AH2065" si="19798">X2065*AC2062+Z2065*AC2065-Y2065*AD2062-AA2065*AD2065</f>
        <v>0</v>
      </c>
      <c r="AI2065" s="9">
        <f t="shared" ref="AI2065" si="19799">(X2065*AD2062+Y2065*AC2062+Z2065*AD2065+AA2065*AC2065)</f>
        <v>77.637067294771413</v>
      </c>
      <c r="AJ2065" s="2">
        <f t="shared" ref="AJ2065" si="19800">X2065*AE2062+Z2065*AE2065-Y2065*AF2062-AA2065*AF2065</f>
        <v>21.4756353741166</v>
      </c>
      <c r="AK2065" s="8">
        <f t="shared" ref="AK2065" si="19801">(X2065*AF2062+Y2065*AE2062+Z2065*AF2065+AA2065*AE2065)</f>
        <v>0</v>
      </c>
      <c r="AM2065" s="1">
        <v>0</v>
      </c>
      <c r="AN2065" s="9">
        <f t="shared" ref="AN2065" si="19802">$AN$9*$B2062</f>
        <v>7.5390200000000007</v>
      </c>
      <c r="AO2065" s="2">
        <v>1</v>
      </c>
      <c r="AP2065" s="8">
        <v>0</v>
      </c>
      <c r="AR2065" s="1">
        <f t="shared" ref="AR2065" si="19803">AH2065*AM2062+AJ2065*AM2065-AI2065*AN2062-AK2065*AN2065</f>
        <v>0</v>
      </c>
      <c r="AS2065" s="9">
        <f t="shared" ref="AS2065" si="19804">(AH2065*AN2062+AI2065*AM2062+AJ2065*AN2065+AK2065*AM2065)</f>
        <v>239.54231189294396</v>
      </c>
      <c r="AT2065" s="2">
        <f t="shared" ref="AT2065" si="19805">AH2065*AO2062+AJ2065*AO2065-AI2065*AP2062-AK2065*AP2065</f>
        <v>21.4756353741166</v>
      </c>
      <c r="AU2065" s="8">
        <f t="shared" ref="AU2065" si="19806">(AH2065*AP2062+AI2065*AO2062+AJ2065*AP2065+AK2065*AO2065)</f>
        <v>0</v>
      </c>
      <c r="AV2065" s="20"/>
      <c r="AW2065" s="1">
        <v>0</v>
      </c>
      <c r="AX2065" s="9">
        <v>0</v>
      </c>
      <c r="AY2065" s="2">
        <v>1</v>
      </c>
      <c r="AZ2065" s="8">
        <v>0</v>
      </c>
      <c r="BB2065" s="1">
        <f t="shared" ref="BB2065" si="19807">AR2065*AW2062+AT2065*AW2065-AS2065*AX2062-AU2065*AX2065</f>
        <v>0</v>
      </c>
      <c r="BC2065" s="9">
        <f t="shared" ref="BC2065" si="19808">(AR2065*AX2062+AS2065*AW2062+AT2065*AX2065+AU2065*AW2065)</f>
        <v>239.54231189294396</v>
      </c>
      <c r="BD2065" s="2">
        <f t="shared" ref="BD2065" si="19809">AR2065*AY2062+AT2065*AY2065-AS2065*AZ2062-AU2065*AZ2065</f>
        <v>81.511680931681042</v>
      </c>
      <c r="BE2065" s="8">
        <f t="shared" ref="BE2065" si="19810">(AR2065*AZ2062+AS2065*AY2062+AT2065*AZ2065+AU2065*AY2065)</f>
        <v>0</v>
      </c>
      <c r="BG2065" s="1">
        <v>0</v>
      </c>
      <c r="BH2065" s="9">
        <f t="shared" ref="BH2065" si="19811">$BH$9*$B2062</f>
        <v>4.9324000000000003</v>
      </c>
      <c r="BI2065" s="2">
        <v>1</v>
      </c>
      <c r="BJ2065" s="8">
        <v>0</v>
      </c>
      <c r="BK2065" s="20"/>
      <c r="BL2065" s="1">
        <f t="shared" ref="BL2065" si="19812">BB2065*BG2062+BD2065*BG2065-BC2065*BH2062-BE2065*BH2065</f>
        <v>0</v>
      </c>
      <c r="BM2065" s="9">
        <f t="shared" ref="BM2065" si="19813">(BB2065*BH2062+BC2065*BG2062+BD2065*BH2065+BE2065*BG2065)</f>
        <v>641.59052692036755</v>
      </c>
      <c r="BN2065" s="2">
        <f t="shared" ref="BN2065" si="19814">BB2065*BI2062+BD2065*BI2065-BC2065*BJ2062-BE2065*BJ2065</f>
        <v>81.511680931681042</v>
      </c>
      <c r="BO2065" s="8">
        <f t="shared" ref="BO2065" si="19815">(BB2065*BJ2062+BC2065*BI2062+BD2065*BJ2065+BE2065*BI2065)</f>
        <v>0</v>
      </c>
      <c r="BP2065" s="20"/>
      <c r="BQ2065" s="18">
        <f t="shared" ref="BQ2065:BQ2128" si="19816">1/$BR$9</f>
        <v>1</v>
      </c>
      <c r="BR2065" s="25">
        <v>0</v>
      </c>
      <c r="BS2065" s="19">
        <v>1</v>
      </c>
      <c r="BT2065" s="24">
        <v>0</v>
      </c>
      <c r="BV2065" s="1">
        <f t="shared" ref="BV2065" si="19817">BL2065*BQ2062+BN2065*BQ2065-BM2065*BR2062-BO2065*BR2065</f>
        <v>81.511680931681042</v>
      </c>
      <c r="BW2065" s="9">
        <f t="shared" ref="BW2065" si="19818">(BL2065*BR2062+BM2065*BQ2062+BN2065*BR2065+BO2065*BQ2065)</f>
        <v>641.59052692036755</v>
      </c>
      <c r="BX2065" s="2">
        <f t="shared" ref="BX2065" si="19819">BL2065*BS2062+BN2065*BS2065-BM2065*BT2062-BO2065*BT2065</f>
        <v>81.511680931681042</v>
      </c>
      <c r="BY2065" s="8">
        <f t="shared" ref="BY2065" si="19820">(BL2065*BT2062+BM2065*BS2062+BN2065*BT2065+BO2065*BS2065)</f>
        <v>0</v>
      </c>
      <c r="CA2065" s="56">
        <f t="shared" ref="CA2065" si="19821">(180/PI())*ATAN(-1*(BW2062+BW2065)/(BV2062+BV2065))</f>
        <v>-75.519065606203768</v>
      </c>
      <c r="CC2065" s="117">
        <f t="shared" ref="CC2065" si="19822">20*LOG(((1-(10^(CA2062/20)^2)*(1-((1-CC2062)/(1+CC2062))^2))^0.5))</f>
        <v>-1.635167917099888E-5</v>
      </c>
      <c r="CD2065" s="13"/>
      <c r="CE2065" s="33"/>
      <c r="CF2065" s="33"/>
      <c r="CG2065" s="33"/>
      <c r="CH2065" s="33"/>
    </row>
    <row r="2066" spans="2:86" ht="18.600000000000001" customHeight="1"/>
    <row r="2067" spans="2:86" ht="18.600000000000001" customHeight="1" thickBot="1">
      <c r="E2067" s="6" t="s">
        <v>3</v>
      </c>
      <c r="J2067" s="6" t="s">
        <v>5</v>
      </c>
      <c r="O2067" s="6" t="s">
        <v>10</v>
      </c>
      <c r="T2067" s="6" t="s">
        <v>6</v>
      </c>
      <c r="Y2067" s="6" t="s">
        <v>11</v>
      </c>
      <c r="AD2067" s="6" t="s">
        <v>12</v>
      </c>
      <c r="AI2067" s="6" t="s">
        <v>13</v>
      </c>
      <c r="AN2067" s="6" t="s">
        <v>14</v>
      </c>
      <c r="AS2067" s="6" t="s">
        <v>15</v>
      </c>
      <c r="AX2067" s="6" t="s">
        <v>19</v>
      </c>
      <c r="BC2067" s="6" t="s">
        <v>17</v>
      </c>
      <c r="BH2067" s="6" t="s">
        <v>20</v>
      </c>
      <c r="BM2067" s="6" t="s">
        <v>18</v>
      </c>
      <c r="BQ2067" s="26" t="s">
        <v>16</v>
      </c>
      <c r="BR2067" s="26"/>
      <c r="BS2067" s="21"/>
      <c r="BT2067" s="21"/>
      <c r="BU2067" s="21"/>
      <c r="BV2067" s="21"/>
      <c r="BW2067" s="26" t="s">
        <v>21</v>
      </c>
      <c r="BX2067" s="21"/>
      <c r="BY2067" s="21"/>
    </row>
    <row r="2068" spans="2:86" ht="18.600000000000001" customHeight="1" thickBot="1">
      <c r="B2068" s="11"/>
      <c r="D2068" s="266" t="s">
        <v>113</v>
      </c>
      <c r="E2068" s="267"/>
      <c r="F2068" s="268" t="s">
        <v>114</v>
      </c>
      <c r="G2068" s="269"/>
      <c r="H2068" s="237"/>
      <c r="I2068" s="262" t="s">
        <v>0</v>
      </c>
      <c r="J2068" s="263"/>
      <c r="K2068" s="264" t="s">
        <v>1</v>
      </c>
      <c r="L2068" s="265"/>
      <c r="M2068" s="21"/>
      <c r="N2068" s="262" t="s">
        <v>115</v>
      </c>
      <c r="O2068" s="263"/>
      <c r="P2068" s="264" t="s">
        <v>116</v>
      </c>
      <c r="Q2068" s="265"/>
      <c r="R2068" s="21"/>
      <c r="S2068" s="266" t="s">
        <v>117</v>
      </c>
      <c r="T2068" s="267"/>
      <c r="U2068" s="268" t="s">
        <v>118</v>
      </c>
      <c r="V2068" s="269"/>
      <c r="W2068" s="20"/>
      <c r="X2068" s="262" t="s">
        <v>119</v>
      </c>
      <c r="Y2068" s="263"/>
      <c r="Z2068" s="264" t="s">
        <v>120</v>
      </c>
      <c r="AA2068" s="265"/>
      <c r="AB2068" s="20"/>
      <c r="AC2068" s="262" t="s">
        <v>121</v>
      </c>
      <c r="AD2068" s="263"/>
      <c r="AE2068" s="264" t="s">
        <v>7</v>
      </c>
      <c r="AF2068" s="265"/>
      <c r="AG2068" s="20"/>
      <c r="AH2068" s="262" t="s">
        <v>122</v>
      </c>
      <c r="AI2068" s="263"/>
      <c r="AJ2068" s="264" t="s">
        <v>123</v>
      </c>
      <c r="AK2068" s="265"/>
      <c r="AL2068" s="20"/>
      <c r="AM2068" s="266" t="s">
        <v>124</v>
      </c>
      <c r="AN2068" s="267"/>
      <c r="AO2068" s="268" t="s">
        <v>125</v>
      </c>
      <c r="AP2068" s="269"/>
      <c r="AQ2068" s="21"/>
      <c r="AR2068" s="262" t="s">
        <v>126</v>
      </c>
      <c r="AS2068" s="263"/>
      <c r="AT2068" s="264" t="s">
        <v>2</v>
      </c>
      <c r="AU2068" s="265"/>
      <c r="AV2068" s="41"/>
      <c r="AW2068" s="262" t="s">
        <v>127</v>
      </c>
      <c r="AX2068" s="263"/>
      <c r="AY2068" s="264" t="s">
        <v>128</v>
      </c>
      <c r="AZ2068" s="265"/>
      <c r="BA2068" s="20"/>
      <c r="BB2068" s="262" t="s">
        <v>129</v>
      </c>
      <c r="BC2068" s="263"/>
      <c r="BD2068" s="264" t="s">
        <v>130</v>
      </c>
      <c r="BE2068" s="265"/>
      <c r="BF2068" s="41"/>
      <c r="BG2068" s="266" t="s">
        <v>131</v>
      </c>
      <c r="BH2068" s="267"/>
      <c r="BI2068" s="268" t="s">
        <v>132</v>
      </c>
      <c r="BJ2068" s="269"/>
      <c r="BK2068" s="41"/>
      <c r="BL2068" s="262" t="s">
        <v>133</v>
      </c>
      <c r="BM2068" s="263"/>
      <c r="BN2068" s="264" t="s">
        <v>134</v>
      </c>
      <c r="BO2068" s="265"/>
      <c r="BP2068" s="41"/>
      <c r="BQ2068" s="262" t="s">
        <v>135</v>
      </c>
      <c r="BR2068" s="263"/>
      <c r="BS2068" s="264" t="s">
        <v>136</v>
      </c>
      <c r="BT2068" s="265"/>
      <c r="BU2068" s="20"/>
      <c r="BV2068" s="262" t="s">
        <v>137</v>
      </c>
      <c r="BW2068" s="263"/>
      <c r="BX2068" s="264" t="s">
        <v>138</v>
      </c>
      <c r="BY2068" s="265"/>
      <c r="CA2068" s="27" t="s">
        <v>8</v>
      </c>
      <c r="CC2068" s="113" t="s">
        <v>74</v>
      </c>
      <c r="CD2068" s="13"/>
      <c r="CE2068" s="33"/>
      <c r="CF2068" s="33"/>
      <c r="CG2068" s="33"/>
      <c r="CH2068" s="33"/>
    </row>
    <row r="2069" spans="2:86" ht="18.600000000000001" customHeight="1" thickTop="1" thickBot="1">
      <c r="B2069" s="37">
        <v>5.92</v>
      </c>
      <c r="D2069" s="1">
        <v>1</v>
      </c>
      <c r="E2069" s="7">
        <v>0</v>
      </c>
      <c r="F2069" s="2">
        <v>0</v>
      </c>
      <c r="G2069" s="8">
        <v>0</v>
      </c>
      <c r="I2069" s="1">
        <v>1</v>
      </c>
      <c r="J2069" s="9">
        <v>0</v>
      </c>
      <c r="K2069" s="2">
        <v>0</v>
      </c>
      <c r="L2069" s="8">
        <f t="shared" ref="L2069:L2132" si="19823">IF(0=(1-$J$9*$K$9*$B2069^2),10^18,$B2069*$K$9/(1-$J$9*$K$9*$B2069^2))</f>
        <v>-0.99354418764642516</v>
      </c>
      <c r="N2069" s="1">
        <f t="shared" ref="N2069" si="19824">D2069*I2069+F2069*I2072-E2069*J2069-G2069*J2072</f>
        <v>1</v>
      </c>
      <c r="O2069" s="9">
        <f t="shared" ref="O2069" si="19825">(D2069*J2069+E2069*I2069+F2069*J2072+G2069*I2072)</f>
        <v>0</v>
      </c>
      <c r="P2069" s="2">
        <f t="shared" ref="P2069" si="19826">D2069*K2069+F2069*K2072-E2069*L2069-G2069*L2072</f>
        <v>0</v>
      </c>
      <c r="Q2069" s="8">
        <f t="shared" ref="Q2069" si="19827">(D2069*L2069+E2069*K2069+F2069*L2072+G2069*K2072)</f>
        <v>-0.99354418764642516</v>
      </c>
      <c r="S2069" s="1">
        <v>1</v>
      </c>
      <c r="T2069" s="7">
        <v>0</v>
      </c>
      <c r="U2069" s="2">
        <v>0</v>
      </c>
      <c r="V2069" s="8">
        <v>0</v>
      </c>
      <c r="X2069" s="1">
        <f t="shared" ref="X2069" si="19828">N2069*S2069+P2069*S2072-O2069*T2069-Q2069*T2072</f>
        <v>9.8891365182770521</v>
      </c>
      <c r="Y2069" s="9">
        <f t="shared" ref="Y2069" si="19829">(N2069*T2069+O2069*S2069+P2069*T2072+Q2069*S2072)</f>
        <v>0</v>
      </c>
      <c r="Z2069" s="2">
        <f t="shared" ref="Z2069" si="19830">N2069*U2069+P2069*U2072-O2069*V2069-Q2069*V2072</f>
        <v>0</v>
      </c>
      <c r="AA2069" s="8">
        <f t="shared" ref="AA2069" si="19831">(N2069*V2069+O2069*U2069+P2069*V2072+Q2069*U2072)</f>
        <v>-0.99354418764642516</v>
      </c>
      <c r="AB2069" s="20"/>
      <c r="AC2069" s="1">
        <v>1</v>
      </c>
      <c r="AD2069" s="9">
        <v>0</v>
      </c>
      <c r="AE2069" s="2">
        <v>0</v>
      </c>
      <c r="AF2069" s="8">
        <f t="shared" ref="AF2069:AF2132" si="19832">IF(0=(1-$AE$9*$AD$9*$B2069^2),10^18,$B2069*$AE$9/(1-$AE$9*$AD$9*$B2069^2))</f>
        <v>-0.17385841939798446</v>
      </c>
      <c r="AH2069" s="1">
        <f t="shared" ref="AH2069" si="19833">X2069*AC2069+Z2069*AC2072-Y2069*AD2069-AA2069*AD2072</f>
        <v>9.8891365182770521</v>
      </c>
      <c r="AI2069" s="9">
        <f t="shared" ref="AI2069" si="19834">(X2069*AD2069+Y2069*AC2069+Z2069*AD2072+AA2069*AC2072)</f>
        <v>0</v>
      </c>
      <c r="AJ2069" s="2">
        <f t="shared" ref="AJ2069" si="19835">X2069*AE2069+Z2069*AE2072-Y2069*AF2069-AA2069*AF2072</f>
        <v>0</v>
      </c>
      <c r="AK2069" s="8">
        <f t="shared" ref="AK2069" si="19836">(X2069*AF2069+Y2069*AE2069+Z2069*AF2072+AA2069*AE2072)</f>
        <v>-2.7128538319249609</v>
      </c>
      <c r="AM2069" s="1">
        <v>1</v>
      </c>
      <c r="AN2069" s="7">
        <v>0</v>
      </c>
      <c r="AO2069" s="2">
        <v>0</v>
      </c>
      <c r="AP2069" s="8">
        <v>0</v>
      </c>
      <c r="AR2069" s="1">
        <f t="shared" ref="AR2069" si="19837">AH2069*AM2069+AJ2069*AM2072-AI2069*AN2069-AK2069*AN2072</f>
        <v>30.410725506764646</v>
      </c>
      <c r="AS2069" s="9">
        <f t="shared" ref="AS2069" si="19838">(AH2069*AN2069+AI2069*AM2069+AJ2069*AN2072+AK2069*AM2072)</f>
        <v>0</v>
      </c>
      <c r="AT2069" s="2">
        <f t="shared" ref="AT2069" si="19839">AH2069*AO2069+AJ2069*AO2072-AI2069*AP2069-AK2069*AP2072</f>
        <v>0</v>
      </c>
      <c r="AU2069" s="8">
        <f t="shared" ref="AU2069" si="19840">(AH2069*AP2069+AI2069*AO2069+AJ2069*AP2072+AK2069*AO2072)</f>
        <v>-2.7128538319249609</v>
      </c>
      <c r="AV2069" s="20"/>
      <c r="AW2069" s="1">
        <v>1</v>
      </c>
      <c r="AX2069" s="9">
        <v>0</v>
      </c>
      <c r="AY2069" s="2">
        <v>0</v>
      </c>
      <c r="AZ2069" s="8">
        <f t="shared" ref="AZ2069:AZ2132" si="19841">IF(0=(1-$AX$9*$AY$9*$B2069^2),10^18,$B2069*$AY$9/(1-$AX$9*$AY$9*$B2069^2))</f>
        <v>-0.24969218629037185</v>
      </c>
      <c r="BB2069" s="1">
        <f t="shared" ref="BB2069" si="19842">AR2069*AW2069+AT2069*AW2072-AS2069*AX2069-AU2069*AX2072</f>
        <v>30.410725506764646</v>
      </c>
      <c r="BC2069" s="9">
        <f t="shared" ref="BC2069" si="19843">(AR2069*AX2069+AS2069*AW2069+AT2069*AX2072+AU2069*AW2072)</f>
        <v>0</v>
      </c>
      <c r="BD2069" s="2">
        <f t="shared" ref="BD2069" si="19844">AR2069*AY2069+AT2069*AY2072-AS2069*AZ2069-AU2069*AZ2072</f>
        <v>0</v>
      </c>
      <c r="BE2069" s="8">
        <f t="shared" ref="BE2069" si="19845">(AR2069*AZ2069+AS2069*AY2069+AT2069*AZ2072+AU2069*AY2072)</f>
        <v>-10.306174370385403</v>
      </c>
      <c r="BG2069" s="1">
        <v>1</v>
      </c>
      <c r="BH2069" s="7">
        <v>0</v>
      </c>
      <c r="BI2069" s="2">
        <v>0</v>
      </c>
      <c r="BJ2069" s="8">
        <v>0</v>
      </c>
      <c r="BK2069" s="20"/>
      <c r="BL2069" s="1">
        <f t="shared" ref="BL2069" si="19846">BB2069*BG2069+BD2069*BG2072-BC2069*BH2069-BE2069*BH2072</f>
        <v>81.417219206726443</v>
      </c>
      <c r="BM2069" s="9">
        <f t="shared" ref="BM2069" si="19847">(BB2069*BH2069+BC2069*BG2069+BD2069*BH2072+BE2069*BG2072)</f>
        <v>0</v>
      </c>
      <c r="BN2069" s="2">
        <f t="shared" ref="BN2069" si="19848">BB2069*BI2069+BD2069*BI2072-BC2069*BJ2069-BE2069*BJ2072</f>
        <v>0</v>
      </c>
      <c r="BO2069" s="8">
        <f t="shared" ref="BO2069" si="19849">(BB2069*BJ2069+BC2069*BI2069+BD2069*BJ2072+BE2069*BI2072)</f>
        <v>-10.306174370385403</v>
      </c>
      <c r="BP2069" s="20"/>
      <c r="BQ2069" s="16">
        <v>1</v>
      </c>
      <c r="BR2069" s="23">
        <v>0</v>
      </c>
      <c r="BS2069" s="14">
        <v>0</v>
      </c>
      <c r="BT2069" s="22">
        <v>0</v>
      </c>
      <c r="BV2069" s="1">
        <f t="shared" ref="BV2069" si="19850">BL2069*BQ2069+BN2069*BQ2072-BM2069*BR2069-BO2069*BR2072</f>
        <v>81.417219206726443</v>
      </c>
      <c r="BW2069" s="9">
        <f t="shared" ref="BW2069" si="19851">(BL2069*BR2069+BM2069*BQ2069+BN2069*BR2072+BO2069*BQ2072)</f>
        <v>-10.306174370385403</v>
      </c>
      <c r="BX2069" s="2">
        <f t="shared" ref="BX2069" si="19852">BL2069*BS2069+BN2069*BS2072-BM2069*BT2069-BO2069*BT2072</f>
        <v>0</v>
      </c>
      <c r="BY2069" s="8">
        <f t="shared" ref="BY2069" si="19853">(BL2069*BT2069+BM2069*BS2069+BN2069*BT2072+BO2069*BS2072)</f>
        <v>-10.306174370385403</v>
      </c>
      <c r="CA2069" s="28">
        <f t="shared" ref="CA2069" si="19854">20*LOG(((1+$BR$9)/$BR$9)/((BV2069+BV2072)^2+(BW2069+BW2072)^2)^0.5)</f>
        <v>-50.282788955455963</v>
      </c>
      <c r="CC2069" s="114">
        <f t="shared" ref="CC2069" si="19855">((BV2069^2+BW2069^2)^0.5)/((BV2072^2+BW2072^2)^0.5)</f>
        <v>0.12660556647129456</v>
      </c>
      <c r="CD2069" s="13"/>
      <c r="CE2069" s="33"/>
      <c r="CF2069" s="33"/>
      <c r="CG2069" s="33"/>
      <c r="CH2069" s="33"/>
    </row>
    <row r="2070" spans="2:86" ht="18.600000000000001" customHeight="1" thickBot="1">
      <c r="D2070" s="3"/>
      <c r="G2070" s="4"/>
      <c r="I2070" s="3"/>
      <c r="L2070" s="4"/>
      <c r="N2070" s="3"/>
      <c r="Q2070" s="4"/>
      <c r="S2070" s="3"/>
      <c r="V2070" s="4"/>
      <c r="X2070" s="3"/>
      <c r="AA2070" s="4"/>
      <c r="AC2070" s="3"/>
      <c r="AF2070" s="4"/>
      <c r="AH2070" s="3"/>
      <c r="AK2070" s="4"/>
      <c r="AM2070" s="3"/>
      <c r="AP2070" s="4"/>
      <c r="AR2070" s="3"/>
      <c r="AU2070" s="4"/>
      <c r="AW2070" s="3"/>
      <c r="AZ2070" s="4"/>
      <c r="BB2070" s="3"/>
      <c r="BE2070" s="4"/>
      <c r="BG2070" s="3"/>
      <c r="BJ2070" s="4"/>
      <c r="BL2070" s="3"/>
      <c r="BO2070" s="4"/>
      <c r="BQ2070" s="16"/>
      <c r="BR2070" s="14"/>
      <c r="BS2070" s="14"/>
      <c r="BT2070" s="17"/>
      <c r="BV2070" s="3"/>
      <c r="BY2070" s="4"/>
      <c r="CC2070" s="115"/>
      <c r="CD2070" s="13"/>
      <c r="CE2070" s="33"/>
      <c r="CF2070" s="33"/>
      <c r="CG2070" s="33"/>
      <c r="CH2070" s="33"/>
    </row>
    <row r="2071" spans="2:86" ht="18.600000000000001" customHeight="1" thickBot="1">
      <c r="D2071" s="271" t="s">
        <v>141</v>
      </c>
      <c r="E2071" s="272"/>
      <c r="F2071" s="273" t="s">
        <v>142</v>
      </c>
      <c r="G2071" s="274"/>
      <c r="H2071" s="237"/>
      <c r="I2071" s="271" t="s">
        <v>143</v>
      </c>
      <c r="J2071" s="272"/>
      <c r="K2071" s="273" t="s">
        <v>144</v>
      </c>
      <c r="L2071" s="274"/>
      <c r="N2071" s="262" t="s">
        <v>145</v>
      </c>
      <c r="O2071" s="263"/>
      <c r="P2071" s="264" t="s">
        <v>146</v>
      </c>
      <c r="Q2071" s="265"/>
      <c r="S2071" s="271" t="s">
        <v>147</v>
      </c>
      <c r="T2071" s="272"/>
      <c r="U2071" s="273" t="s">
        <v>148</v>
      </c>
      <c r="V2071" s="274"/>
      <c r="W2071" s="20"/>
      <c r="X2071" s="262" t="s">
        <v>149</v>
      </c>
      <c r="Y2071" s="263"/>
      <c r="Z2071" s="264" t="s">
        <v>150</v>
      </c>
      <c r="AA2071" s="265"/>
      <c r="AB2071" s="20"/>
      <c r="AC2071" s="271" t="s">
        <v>151</v>
      </c>
      <c r="AD2071" s="272"/>
      <c r="AE2071" s="273" t="s">
        <v>152</v>
      </c>
      <c r="AF2071" s="274"/>
      <c r="AG2071" s="20"/>
      <c r="AH2071" s="262" t="s">
        <v>153</v>
      </c>
      <c r="AI2071" s="263"/>
      <c r="AJ2071" s="264" t="s">
        <v>154</v>
      </c>
      <c r="AK2071" s="265"/>
      <c r="AL2071" s="20"/>
      <c r="AM2071" s="271" t="s">
        <v>155</v>
      </c>
      <c r="AN2071" s="272"/>
      <c r="AO2071" s="273" t="s">
        <v>156</v>
      </c>
      <c r="AP2071" s="274"/>
      <c r="AR2071" s="262" t="s">
        <v>157</v>
      </c>
      <c r="AS2071" s="263"/>
      <c r="AT2071" s="264" t="s">
        <v>158</v>
      </c>
      <c r="AU2071" s="265"/>
      <c r="AV2071" s="41"/>
      <c r="AW2071" s="271" t="s">
        <v>159</v>
      </c>
      <c r="AX2071" s="272"/>
      <c r="AY2071" s="273" t="s">
        <v>160</v>
      </c>
      <c r="AZ2071" s="274"/>
      <c r="BA2071" s="20"/>
      <c r="BB2071" s="262" t="s">
        <v>161</v>
      </c>
      <c r="BC2071" s="263"/>
      <c r="BD2071" s="264" t="s">
        <v>162</v>
      </c>
      <c r="BE2071" s="265"/>
      <c r="BF2071" s="41"/>
      <c r="BG2071" s="271" t="s">
        <v>163</v>
      </c>
      <c r="BH2071" s="272"/>
      <c r="BI2071" s="273" t="s">
        <v>164</v>
      </c>
      <c r="BJ2071" s="274"/>
      <c r="BK2071" s="41"/>
      <c r="BL2071" s="262" t="s">
        <v>165</v>
      </c>
      <c r="BM2071" s="263"/>
      <c r="BN2071" s="264" t="s">
        <v>166</v>
      </c>
      <c r="BO2071" s="265"/>
      <c r="BP2071" s="41"/>
      <c r="BQ2071" s="271" t="s">
        <v>167</v>
      </c>
      <c r="BR2071" s="272"/>
      <c r="BS2071" s="273" t="s">
        <v>168</v>
      </c>
      <c r="BT2071" s="274"/>
      <c r="BU2071" s="20"/>
      <c r="BV2071" s="262" t="s">
        <v>169</v>
      </c>
      <c r="BW2071" s="263"/>
      <c r="BX2071" s="264" t="s">
        <v>170</v>
      </c>
      <c r="BY2071" s="265"/>
      <c r="CA2071" s="55" t="s">
        <v>35</v>
      </c>
      <c r="CC2071" s="116" t="s">
        <v>75</v>
      </c>
      <c r="CD2071" s="13"/>
      <c r="CE2071" s="33"/>
      <c r="CF2071" s="33"/>
      <c r="CG2071" s="33"/>
      <c r="CH2071" s="33"/>
    </row>
    <row r="2072" spans="2:86" ht="18.600000000000001" customHeight="1" thickTop="1" thickBot="1">
      <c r="D2072" s="1">
        <v>0</v>
      </c>
      <c r="E2072" s="9">
        <f t="shared" ref="E2072" si="19856">$E$9*$B2069</f>
        <v>6.9666560000000004</v>
      </c>
      <c r="F2072" s="2">
        <v>1</v>
      </c>
      <c r="G2072" s="8">
        <v>0</v>
      </c>
      <c r="I2072" s="1">
        <v>0</v>
      </c>
      <c r="J2072" s="9">
        <v>0</v>
      </c>
      <c r="K2072" s="2">
        <v>1</v>
      </c>
      <c r="L2072" s="8">
        <v>0</v>
      </c>
      <c r="N2072" s="1">
        <f t="shared" ref="N2072" si="19857">D2072*I2069+F2072*I2072-E2072*J2069-G2072*J2072</f>
        <v>0</v>
      </c>
      <c r="O2072" s="9">
        <f t="shared" ref="O2072" si="19858">(D2072*J2069+E2072*I2069+F2072*J2072+G2072*I2072)</f>
        <v>6.9666560000000004</v>
      </c>
      <c r="P2072" s="2">
        <f t="shared" ref="P2072" si="19859">D2072*K2069+F2072*K2072-E2072*L2069-G2072*L2072</f>
        <v>7.9216805761320943</v>
      </c>
      <c r="Q2072" s="8">
        <f t="shared" ref="Q2072" si="19860">(D2072*L2069+E2072*K2069+F2072*L2072+G2072*K2072)</f>
        <v>0</v>
      </c>
      <c r="S2072" s="1">
        <v>0</v>
      </c>
      <c r="T2072" s="9">
        <f t="shared" ref="T2072" si="19861">$T$9*$B2069</f>
        <v>8.9468960000000006</v>
      </c>
      <c r="U2072" s="2">
        <v>1</v>
      </c>
      <c r="V2072" s="8">
        <v>0</v>
      </c>
      <c r="X2072" s="1">
        <f t="shared" ref="X2072" si="19862">N2072*S2069+P2072*S2072-O2072*T2069-Q2072*T2072</f>
        <v>0</v>
      </c>
      <c r="Y2072" s="9">
        <f t="shared" ref="Y2072" si="19863">(N2072*T2069+O2072*S2069+P2072*T2072+Q2072*S2072)</f>
        <v>77.841108259873934</v>
      </c>
      <c r="Z2072" s="2">
        <f t="shared" ref="Z2072" si="19864">N2072*U2069+P2072*U2072-O2072*V2069-Q2072*V2072</f>
        <v>7.9216805761320943</v>
      </c>
      <c r="AA2072" s="8">
        <f t="shared" ref="AA2072" si="19865">(N2072*V2069+O2072*U2069+P2072*V2072+Q2072*U2072)</f>
        <v>0</v>
      </c>
      <c r="AB2072" s="20"/>
      <c r="AC2072" s="1">
        <v>0</v>
      </c>
      <c r="AD2072" s="9">
        <v>0</v>
      </c>
      <c r="AE2072" s="2">
        <v>1</v>
      </c>
      <c r="AF2072" s="8">
        <v>0</v>
      </c>
      <c r="AH2072" s="1">
        <f t="shared" ref="AH2072" si="19866">X2072*AC2069+Z2072*AC2072-Y2072*AD2069-AA2072*AD2072</f>
        <v>0</v>
      </c>
      <c r="AI2072" s="9">
        <f t="shared" ref="AI2072" si="19867">(X2072*AD2069+Y2072*AC2069+Z2072*AD2072+AA2072*AC2072)</f>
        <v>77.841108259873934</v>
      </c>
      <c r="AJ2072" s="2">
        <f t="shared" ref="AJ2072" si="19868">X2072*AE2069+Z2072*AE2072-Y2072*AF2069-AA2072*AF2072</f>
        <v>21.455012622381169</v>
      </c>
      <c r="AK2072" s="8">
        <f t="shared" ref="AK2072" si="19869">(X2072*AF2069+Y2072*AE2069+Z2072*AF2072+AA2072*AE2072)</f>
        <v>0</v>
      </c>
      <c r="AM2072" s="1">
        <v>0</v>
      </c>
      <c r="AN2072" s="9">
        <f t="shared" ref="AN2072" si="19870">$AN$9*$B2069</f>
        <v>7.5645759999999997</v>
      </c>
      <c r="AO2072" s="2">
        <v>1</v>
      </c>
      <c r="AP2072" s="8">
        <v>0</v>
      </c>
      <c r="AR2072" s="1">
        <f t="shared" ref="AR2072" si="19871">AH2072*AM2069+AJ2072*AM2072-AI2072*AN2069-AK2072*AN2072</f>
        <v>0</v>
      </c>
      <c r="AS2072" s="9">
        <f t="shared" ref="AS2072" si="19872">(AH2072*AN2069+AI2072*AM2069+AJ2072*AN2072+AK2072*AM2072)</f>
        <v>240.13918182283555</v>
      </c>
      <c r="AT2072" s="2">
        <f t="shared" ref="AT2072" si="19873">AH2072*AO2069+AJ2072*AO2072-AI2072*AP2069-AK2072*AP2072</f>
        <v>21.455012622381169</v>
      </c>
      <c r="AU2072" s="8">
        <f t="shared" ref="AU2072" si="19874">(AH2072*AP2069+AI2072*AO2069+AJ2072*AP2072+AK2072*AO2072)</f>
        <v>0</v>
      </c>
      <c r="AV2072" s="20"/>
      <c r="AW2072" s="1">
        <v>0</v>
      </c>
      <c r="AX2072" s="9">
        <v>0</v>
      </c>
      <c r="AY2072" s="2">
        <v>1</v>
      </c>
      <c r="AZ2072" s="8">
        <v>0</v>
      </c>
      <c r="BB2072" s="1">
        <f t="shared" ref="BB2072" si="19875">AR2072*AW2069+AT2072*AW2072-AS2072*AX2069-AU2072*AX2072</f>
        <v>0</v>
      </c>
      <c r="BC2072" s="9">
        <f t="shared" ref="BC2072" si="19876">(AR2072*AX2069+AS2072*AW2069+AT2072*AX2072+AU2072*AW2072)</f>
        <v>240.13918182283555</v>
      </c>
      <c r="BD2072" s="2">
        <f t="shared" ref="BD2072" si="19877">AR2072*AY2069+AT2072*AY2072-AS2072*AZ2069-AU2072*AZ2072</f>
        <v>81.415889945706098</v>
      </c>
      <c r="BE2072" s="8">
        <f t="shared" ref="BE2072" si="19878">(AR2072*AZ2069+AS2072*AY2069+AT2072*AZ2072+AU2072*AY2072)</f>
        <v>0</v>
      </c>
      <c r="BG2072" s="1">
        <v>0</v>
      </c>
      <c r="BH2072" s="9">
        <f t="shared" ref="BH2072" si="19879">$BH$9*$B2069</f>
        <v>4.9491199999999997</v>
      </c>
      <c r="BI2072" s="2">
        <v>1</v>
      </c>
      <c r="BJ2072" s="8">
        <v>0</v>
      </c>
      <c r="BK2072" s="20"/>
      <c r="BL2072" s="1">
        <f t="shared" ref="BL2072" si="19880">BB2072*BG2069+BD2072*BG2072-BC2072*BH2069-BE2072*BH2072</f>
        <v>0</v>
      </c>
      <c r="BM2072" s="9">
        <f t="shared" ref="BM2072" si="19881">(BB2072*BH2069+BC2072*BG2069+BD2072*BH2072+BE2072*BG2072)</f>
        <v>643.07619107092842</v>
      </c>
      <c r="BN2072" s="2">
        <f t="shared" ref="BN2072" si="19882">BB2072*BI2069+BD2072*BI2072-BC2072*BJ2069-BE2072*BJ2072</f>
        <v>81.415889945706098</v>
      </c>
      <c r="BO2072" s="8">
        <f t="shared" ref="BO2072" si="19883">(BB2072*BJ2069+BC2072*BI2069+BD2072*BJ2072+BE2072*BI2072)</f>
        <v>0</v>
      </c>
      <c r="BP2072" s="20"/>
      <c r="BQ2072" s="18">
        <f t="shared" ref="BQ2072:BQ2135" si="19884">1/$BR$9</f>
        <v>1</v>
      </c>
      <c r="BR2072" s="25">
        <v>0</v>
      </c>
      <c r="BS2072" s="19">
        <v>1</v>
      </c>
      <c r="BT2072" s="24">
        <v>0</v>
      </c>
      <c r="BV2072" s="1">
        <f t="shared" ref="BV2072" si="19885">BL2072*BQ2069+BN2072*BQ2072-BM2072*BR2069-BO2072*BR2072</f>
        <v>81.415889945706098</v>
      </c>
      <c r="BW2072" s="9">
        <f t="shared" ref="BW2072" si="19886">(BL2072*BR2069+BM2072*BQ2069+BN2072*BR2072+BO2072*BQ2072)</f>
        <v>643.07619107092842</v>
      </c>
      <c r="BX2072" s="2">
        <f t="shared" ref="BX2072" si="19887">BL2072*BS2069+BN2072*BS2072-BM2072*BT2069-BO2072*BT2072</f>
        <v>81.415889945706098</v>
      </c>
      <c r="BY2072" s="8">
        <f t="shared" ref="BY2072" si="19888">(BL2072*BT2069+BM2072*BS2069+BN2072*BT2072+BO2072*BS2072)</f>
        <v>0</v>
      </c>
      <c r="CA2072" s="56">
        <f t="shared" ref="CA2072" si="19889">(180/PI())*ATAN(-1*(BW2069+BW2072)/(BV2069+BV2072))</f>
        <v>-75.568965973776614</v>
      </c>
      <c r="CC2072" s="117">
        <f t="shared" ref="CC2072" si="19890">20*LOG(((1-(10^(CA2069/20)^2)*(1-((1-CC2069)/(1+CC2069))^2))^0.5))</f>
        <v>-1.6235857622255035E-5</v>
      </c>
      <c r="CD2072" s="13"/>
      <c r="CE2072" s="33"/>
      <c r="CF2072" s="33"/>
      <c r="CG2072" s="33"/>
      <c r="CH2072" s="33"/>
    </row>
    <row r="2073" spans="2:86" ht="18.600000000000001" customHeight="1"/>
    <row r="2074" spans="2:86" ht="18.600000000000001" customHeight="1" thickBot="1">
      <c r="E2074" s="6" t="s">
        <v>3</v>
      </c>
      <c r="J2074" s="6" t="s">
        <v>5</v>
      </c>
      <c r="O2074" s="6" t="s">
        <v>10</v>
      </c>
      <c r="T2074" s="6" t="s">
        <v>6</v>
      </c>
      <c r="Y2074" s="6" t="s">
        <v>11</v>
      </c>
      <c r="AD2074" s="6" t="s">
        <v>12</v>
      </c>
      <c r="AI2074" s="6" t="s">
        <v>13</v>
      </c>
      <c r="AN2074" s="6" t="s">
        <v>14</v>
      </c>
      <c r="AS2074" s="6" t="s">
        <v>15</v>
      </c>
      <c r="AX2074" s="6" t="s">
        <v>19</v>
      </c>
      <c r="BC2074" s="6" t="s">
        <v>17</v>
      </c>
      <c r="BH2074" s="6" t="s">
        <v>20</v>
      </c>
      <c r="BM2074" s="6" t="s">
        <v>18</v>
      </c>
      <c r="BQ2074" s="26" t="s">
        <v>16</v>
      </c>
      <c r="BR2074" s="26"/>
      <c r="BS2074" s="21"/>
      <c r="BT2074" s="21"/>
      <c r="BU2074" s="21"/>
      <c r="BV2074" s="21"/>
      <c r="BW2074" s="26" t="s">
        <v>21</v>
      </c>
      <c r="BX2074" s="21"/>
      <c r="BY2074" s="21"/>
    </row>
    <row r="2075" spans="2:86" ht="18.600000000000001" customHeight="1" thickBot="1">
      <c r="B2075" s="11"/>
      <c r="D2075" s="266" t="s">
        <v>113</v>
      </c>
      <c r="E2075" s="267"/>
      <c r="F2075" s="268" t="s">
        <v>114</v>
      </c>
      <c r="G2075" s="269"/>
      <c r="H2075" s="237"/>
      <c r="I2075" s="262" t="s">
        <v>0</v>
      </c>
      <c r="J2075" s="263"/>
      <c r="K2075" s="264" t="s">
        <v>1</v>
      </c>
      <c r="L2075" s="265"/>
      <c r="M2075" s="21"/>
      <c r="N2075" s="262" t="s">
        <v>115</v>
      </c>
      <c r="O2075" s="263"/>
      <c r="P2075" s="264" t="s">
        <v>116</v>
      </c>
      <c r="Q2075" s="265"/>
      <c r="R2075" s="21"/>
      <c r="S2075" s="266" t="s">
        <v>117</v>
      </c>
      <c r="T2075" s="267"/>
      <c r="U2075" s="268" t="s">
        <v>118</v>
      </c>
      <c r="V2075" s="269"/>
      <c r="W2075" s="20"/>
      <c r="X2075" s="262" t="s">
        <v>119</v>
      </c>
      <c r="Y2075" s="263"/>
      <c r="Z2075" s="264" t="s">
        <v>120</v>
      </c>
      <c r="AA2075" s="265"/>
      <c r="AB2075" s="20"/>
      <c r="AC2075" s="262" t="s">
        <v>121</v>
      </c>
      <c r="AD2075" s="263"/>
      <c r="AE2075" s="264" t="s">
        <v>7</v>
      </c>
      <c r="AF2075" s="265"/>
      <c r="AG2075" s="20"/>
      <c r="AH2075" s="262" t="s">
        <v>122</v>
      </c>
      <c r="AI2075" s="263"/>
      <c r="AJ2075" s="264" t="s">
        <v>123</v>
      </c>
      <c r="AK2075" s="265"/>
      <c r="AL2075" s="20"/>
      <c r="AM2075" s="266" t="s">
        <v>124</v>
      </c>
      <c r="AN2075" s="267"/>
      <c r="AO2075" s="268" t="s">
        <v>125</v>
      </c>
      <c r="AP2075" s="269"/>
      <c r="AQ2075" s="21"/>
      <c r="AR2075" s="262" t="s">
        <v>126</v>
      </c>
      <c r="AS2075" s="263"/>
      <c r="AT2075" s="264" t="s">
        <v>2</v>
      </c>
      <c r="AU2075" s="265"/>
      <c r="AV2075" s="41"/>
      <c r="AW2075" s="262" t="s">
        <v>127</v>
      </c>
      <c r="AX2075" s="263"/>
      <c r="AY2075" s="264" t="s">
        <v>128</v>
      </c>
      <c r="AZ2075" s="265"/>
      <c r="BA2075" s="20"/>
      <c r="BB2075" s="262" t="s">
        <v>129</v>
      </c>
      <c r="BC2075" s="263"/>
      <c r="BD2075" s="264" t="s">
        <v>130</v>
      </c>
      <c r="BE2075" s="265"/>
      <c r="BF2075" s="41"/>
      <c r="BG2075" s="266" t="s">
        <v>131</v>
      </c>
      <c r="BH2075" s="267"/>
      <c r="BI2075" s="268" t="s">
        <v>132</v>
      </c>
      <c r="BJ2075" s="269"/>
      <c r="BK2075" s="41"/>
      <c r="BL2075" s="262" t="s">
        <v>133</v>
      </c>
      <c r="BM2075" s="263"/>
      <c r="BN2075" s="264" t="s">
        <v>134</v>
      </c>
      <c r="BO2075" s="265"/>
      <c r="BP2075" s="41"/>
      <c r="BQ2075" s="262" t="s">
        <v>135</v>
      </c>
      <c r="BR2075" s="263"/>
      <c r="BS2075" s="264" t="s">
        <v>136</v>
      </c>
      <c r="BT2075" s="265"/>
      <c r="BU2075" s="20"/>
      <c r="BV2075" s="262" t="s">
        <v>137</v>
      </c>
      <c r="BW2075" s="263"/>
      <c r="BX2075" s="264" t="s">
        <v>138</v>
      </c>
      <c r="BY2075" s="265"/>
      <c r="CA2075" s="27" t="s">
        <v>8</v>
      </c>
      <c r="CC2075" s="113" t="s">
        <v>74</v>
      </c>
      <c r="CD2075" s="13"/>
      <c r="CE2075" s="33"/>
      <c r="CF2075" s="33"/>
      <c r="CG2075" s="33"/>
      <c r="CH2075" s="33"/>
    </row>
    <row r="2076" spans="2:86" ht="18.600000000000001" customHeight="1" thickTop="1" thickBot="1">
      <c r="B2076" s="37">
        <v>5.94</v>
      </c>
      <c r="D2076" s="1">
        <v>1</v>
      </c>
      <c r="E2076" s="7">
        <v>0</v>
      </c>
      <c r="F2076" s="2">
        <v>0</v>
      </c>
      <c r="G2076" s="8">
        <v>0</v>
      </c>
      <c r="I2076" s="1">
        <v>1</v>
      </c>
      <c r="J2076" s="9">
        <v>0</v>
      </c>
      <c r="K2076" s="2">
        <v>0</v>
      </c>
      <c r="L2076" s="8">
        <f t="shared" ref="L2076:L2139" si="19891">IF(0=(1-$J$9*$K$9*$B2076^2),10^18,$B2076*$K$9/(1-$J$9*$K$9*$B2076^2))</f>
        <v>-0.98926467573985322</v>
      </c>
      <c r="N2076" s="1">
        <f t="shared" ref="N2076" si="19892">D2076*I2076+F2076*I2079-E2076*J2076-G2076*J2079</f>
        <v>1</v>
      </c>
      <c r="O2076" s="9">
        <f t="shared" ref="O2076" si="19893">(D2076*J2076+E2076*I2076+F2076*J2079+G2076*I2079)</f>
        <v>0</v>
      </c>
      <c r="P2076" s="2">
        <f t="shared" ref="P2076" si="19894">D2076*K2076+F2076*K2079-E2076*L2076-G2076*L2079</f>
        <v>0</v>
      </c>
      <c r="Q2076" s="8">
        <f t="shared" ref="Q2076" si="19895">(D2076*L2076+E2076*K2076+F2076*L2079+G2076*K2079)</f>
        <v>-0.98926467573985322</v>
      </c>
      <c r="S2076" s="1">
        <v>1</v>
      </c>
      <c r="T2076" s="7">
        <v>0</v>
      </c>
      <c r="U2076" s="2">
        <v>0</v>
      </c>
      <c r="V2076" s="8">
        <v>0</v>
      </c>
      <c r="X2076" s="1">
        <f t="shared" ref="X2076" si="19896">N2076*S2076+P2076*S2079-O2076*T2076-Q2076*T2079</f>
        <v>9.8807496844071032</v>
      </c>
      <c r="Y2076" s="9">
        <f t="shared" ref="Y2076" si="19897">(N2076*T2076+O2076*S2076+P2076*T2079+Q2076*S2079)</f>
        <v>0</v>
      </c>
      <c r="Z2076" s="2">
        <f t="shared" ref="Z2076" si="19898">N2076*U2076+P2076*U2079-O2076*V2076-Q2076*V2079</f>
        <v>0</v>
      </c>
      <c r="AA2076" s="8">
        <f t="shared" ref="AA2076" si="19899">(N2076*V2076+O2076*U2076+P2076*V2079+Q2076*U2079)</f>
        <v>-0.98926467573985322</v>
      </c>
      <c r="AB2076" s="20"/>
      <c r="AC2076" s="1">
        <v>1</v>
      </c>
      <c r="AD2076" s="9">
        <v>0</v>
      </c>
      <c r="AE2076" s="2">
        <v>0</v>
      </c>
      <c r="AF2076" s="8">
        <f t="shared" ref="AF2076:AF2139" si="19900">IF(0=(1-$AE$9*$AD$9*$B2076^2),10^18,$B2076*$AE$9/(1-$AE$9*$AD$9*$B2076^2))</f>
        <v>-0.17322579969701385</v>
      </c>
      <c r="AH2076" s="1">
        <f t="shared" ref="AH2076" si="19901">X2076*AC2076+Z2076*AC2079-Y2076*AD2076-AA2076*AD2079</f>
        <v>9.8807496844071032</v>
      </c>
      <c r="AI2076" s="9">
        <f t="shared" ref="AI2076" si="19902">(X2076*AD2076+Y2076*AC2076+Z2076*AD2079+AA2076*AC2079)</f>
        <v>0</v>
      </c>
      <c r="AJ2076" s="2">
        <f t="shared" ref="AJ2076" si="19903">X2076*AE2076+Z2076*AE2079-Y2076*AF2076-AA2076*AF2079</f>
        <v>0</v>
      </c>
      <c r="AK2076" s="8">
        <f t="shared" ref="AK2076" si="19904">(X2076*AF2076+Y2076*AE2076+Z2076*AF2079+AA2076*AE2079)</f>
        <v>-2.700865441427291</v>
      </c>
      <c r="AM2076" s="1">
        <v>1</v>
      </c>
      <c r="AN2076" s="7">
        <v>0</v>
      </c>
      <c r="AO2076" s="2">
        <v>0</v>
      </c>
      <c r="AP2076" s="8">
        <v>0</v>
      </c>
      <c r="AR2076" s="1">
        <f t="shared" ref="AR2076" si="19905">AH2076*AM2076+AJ2076*AM2079-AI2076*AN2076-AK2076*AN2079</f>
        <v>30.38067489907851</v>
      </c>
      <c r="AS2076" s="9">
        <f t="shared" ref="AS2076" si="19906">(AH2076*AN2076+AI2076*AM2076+AJ2076*AN2079+AK2076*AM2079)</f>
        <v>0</v>
      </c>
      <c r="AT2076" s="2">
        <f t="shared" ref="AT2076" si="19907">AH2076*AO2076+AJ2076*AO2079-AI2076*AP2076-AK2076*AP2079</f>
        <v>0</v>
      </c>
      <c r="AU2076" s="8">
        <f t="shared" ref="AU2076" si="19908">(AH2076*AP2076+AI2076*AO2076+AJ2076*AP2079+AK2076*AO2079)</f>
        <v>-2.700865441427291</v>
      </c>
      <c r="AV2076" s="20"/>
      <c r="AW2076" s="1">
        <v>1</v>
      </c>
      <c r="AX2076" s="9">
        <v>0</v>
      </c>
      <c r="AY2076" s="2">
        <v>0</v>
      </c>
      <c r="AZ2076" s="8">
        <f t="shared" ref="AZ2076:AZ2139" si="19909">IF(0=(1-$AX$9*$AY$9*$B2076^2),10^18,$B2076*$AY$9/(1-$AX$9*$AY$9*$B2076^2))</f>
        <v>-0.2487634886499738</v>
      </c>
      <c r="BB2076" s="1">
        <f t="shared" ref="BB2076" si="19910">AR2076*AW2076+AT2076*AW2079-AS2076*AX2076-AU2076*AX2079</f>
        <v>30.38067489907851</v>
      </c>
      <c r="BC2076" s="9">
        <f t="shared" ref="BC2076" si="19911">(AR2076*AX2076+AS2076*AW2076+AT2076*AX2079+AU2076*AW2079)</f>
        <v>0</v>
      </c>
      <c r="BD2076" s="2">
        <f t="shared" ref="BD2076" si="19912">AR2076*AY2076+AT2076*AY2079-AS2076*AZ2076-AU2076*AZ2079</f>
        <v>0</v>
      </c>
      <c r="BE2076" s="8">
        <f t="shared" ref="BE2076" si="19913">(AR2076*AZ2076+AS2076*AY2076+AT2076*AZ2079+AU2076*AY2079)</f>
        <v>-10.258468116862751</v>
      </c>
      <c r="BG2076" s="1">
        <v>1</v>
      </c>
      <c r="BH2076" s="7">
        <v>0</v>
      </c>
      <c r="BI2076" s="2">
        <v>0</v>
      </c>
      <c r="BJ2076" s="8">
        <v>0</v>
      </c>
      <c r="BK2076" s="20"/>
      <c r="BL2076" s="1">
        <f t="shared" ref="BL2076" si="19914">BB2076*BG2076+BD2076*BG2079-BC2076*BH2076-BE2076*BH2079</f>
        <v>81.322586212520235</v>
      </c>
      <c r="BM2076" s="9">
        <f t="shared" ref="BM2076" si="19915">(BB2076*BH2076+BC2076*BG2076+BD2076*BH2079+BE2076*BG2079)</f>
        <v>0</v>
      </c>
      <c r="BN2076" s="2">
        <f t="shared" ref="BN2076" si="19916">BB2076*BI2076+BD2076*BI2079-BC2076*BJ2076-BE2076*BJ2079</f>
        <v>0</v>
      </c>
      <c r="BO2076" s="8">
        <f t="shared" ref="BO2076" si="19917">(BB2076*BJ2076+BC2076*BI2076+BD2076*BJ2079+BE2076*BI2079)</f>
        <v>-10.258468116862751</v>
      </c>
      <c r="BP2076" s="20"/>
      <c r="BQ2076" s="16">
        <v>1</v>
      </c>
      <c r="BR2076" s="23">
        <v>0</v>
      </c>
      <c r="BS2076" s="14">
        <v>0</v>
      </c>
      <c r="BT2076" s="22">
        <v>0</v>
      </c>
      <c r="BV2076" s="1">
        <f t="shared" ref="BV2076" si="19918">BL2076*BQ2076+BN2076*BQ2079-BM2076*BR2076-BO2076*BR2079</f>
        <v>81.322586212520235</v>
      </c>
      <c r="BW2076" s="9">
        <f t="shared" ref="BW2076" si="19919">(BL2076*BR2076+BM2076*BQ2076+BN2076*BR2079+BO2076*BQ2079)</f>
        <v>-10.258468116862751</v>
      </c>
      <c r="BX2076" s="2">
        <f t="shared" ref="BX2076" si="19920">BL2076*BS2076+BN2076*BS2079-BM2076*BT2076-BO2076*BT2079</f>
        <v>0</v>
      </c>
      <c r="BY2076" s="8">
        <f t="shared" ref="BY2076" si="19921">(BL2076*BT2076+BM2076*BS2076+BN2076*BT2079+BO2076*BS2079)</f>
        <v>-10.258468116862751</v>
      </c>
      <c r="CA2076" s="28">
        <f t="shared" ref="CA2076" si="19922">20*LOG(((1+$BR$9)/$BR$9)/((BV2076+BV2079)^2+(BW2076+BW2079)^2)^0.5)</f>
        <v>-50.301932550105292</v>
      </c>
      <c r="CC2076" s="114">
        <f t="shared" ref="CC2076" si="19923">((BV2076^2+BW2076^2)^0.5)/((BV2079^2+BW2079^2)^0.5)</f>
        <v>0.12616621242922837</v>
      </c>
      <c r="CD2076" s="13"/>
      <c r="CE2076" s="33"/>
      <c r="CF2076" s="33"/>
      <c r="CG2076" s="33"/>
      <c r="CH2076" s="33"/>
    </row>
    <row r="2077" spans="2:86" ht="18.600000000000001" customHeight="1" thickBot="1">
      <c r="D2077" s="3"/>
      <c r="G2077" s="4"/>
      <c r="I2077" s="3"/>
      <c r="L2077" s="4"/>
      <c r="N2077" s="3"/>
      <c r="Q2077" s="4"/>
      <c r="S2077" s="3"/>
      <c r="V2077" s="4"/>
      <c r="X2077" s="3"/>
      <c r="AA2077" s="4"/>
      <c r="AC2077" s="3"/>
      <c r="AF2077" s="4"/>
      <c r="AH2077" s="3"/>
      <c r="AK2077" s="4"/>
      <c r="AM2077" s="3"/>
      <c r="AP2077" s="4"/>
      <c r="AR2077" s="3"/>
      <c r="AU2077" s="4"/>
      <c r="AW2077" s="3"/>
      <c r="AZ2077" s="4"/>
      <c r="BB2077" s="3"/>
      <c r="BE2077" s="4"/>
      <c r="BG2077" s="3"/>
      <c r="BJ2077" s="4"/>
      <c r="BL2077" s="3"/>
      <c r="BO2077" s="4"/>
      <c r="BQ2077" s="16"/>
      <c r="BR2077" s="14"/>
      <c r="BS2077" s="14"/>
      <c r="BT2077" s="17"/>
      <c r="BV2077" s="3"/>
      <c r="BY2077" s="4"/>
      <c r="CC2077" s="115"/>
      <c r="CD2077" s="13"/>
      <c r="CE2077" s="33"/>
      <c r="CF2077" s="33"/>
      <c r="CG2077" s="33"/>
      <c r="CH2077" s="33"/>
    </row>
    <row r="2078" spans="2:86" ht="18.600000000000001" customHeight="1" thickBot="1">
      <c r="D2078" s="271" t="s">
        <v>141</v>
      </c>
      <c r="E2078" s="272"/>
      <c r="F2078" s="273" t="s">
        <v>142</v>
      </c>
      <c r="G2078" s="274"/>
      <c r="H2078" s="237"/>
      <c r="I2078" s="271" t="s">
        <v>143</v>
      </c>
      <c r="J2078" s="272"/>
      <c r="K2078" s="273" t="s">
        <v>144</v>
      </c>
      <c r="L2078" s="274"/>
      <c r="N2078" s="262" t="s">
        <v>145</v>
      </c>
      <c r="O2078" s="263"/>
      <c r="P2078" s="264" t="s">
        <v>146</v>
      </c>
      <c r="Q2078" s="265"/>
      <c r="S2078" s="271" t="s">
        <v>147</v>
      </c>
      <c r="T2078" s="272"/>
      <c r="U2078" s="273" t="s">
        <v>148</v>
      </c>
      <c r="V2078" s="274"/>
      <c r="W2078" s="20"/>
      <c r="X2078" s="262" t="s">
        <v>149</v>
      </c>
      <c r="Y2078" s="263"/>
      <c r="Z2078" s="264" t="s">
        <v>150</v>
      </c>
      <c r="AA2078" s="265"/>
      <c r="AB2078" s="20"/>
      <c r="AC2078" s="271" t="s">
        <v>151</v>
      </c>
      <c r="AD2078" s="272"/>
      <c r="AE2078" s="273" t="s">
        <v>152</v>
      </c>
      <c r="AF2078" s="274"/>
      <c r="AG2078" s="20"/>
      <c r="AH2078" s="262" t="s">
        <v>153</v>
      </c>
      <c r="AI2078" s="263"/>
      <c r="AJ2078" s="264" t="s">
        <v>154</v>
      </c>
      <c r="AK2078" s="265"/>
      <c r="AL2078" s="20"/>
      <c r="AM2078" s="271" t="s">
        <v>155</v>
      </c>
      <c r="AN2078" s="272"/>
      <c r="AO2078" s="273" t="s">
        <v>156</v>
      </c>
      <c r="AP2078" s="274"/>
      <c r="AR2078" s="262" t="s">
        <v>157</v>
      </c>
      <c r="AS2078" s="263"/>
      <c r="AT2078" s="264" t="s">
        <v>158</v>
      </c>
      <c r="AU2078" s="265"/>
      <c r="AV2078" s="41"/>
      <c r="AW2078" s="271" t="s">
        <v>159</v>
      </c>
      <c r="AX2078" s="272"/>
      <c r="AY2078" s="273" t="s">
        <v>160</v>
      </c>
      <c r="AZ2078" s="274"/>
      <c r="BA2078" s="20"/>
      <c r="BB2078" s="262" t="s">
        <v>161</v>
      </c>
      <c r="BC2078" s="263"/>
      <c r="BD2078" s="264" t="s">
        <v>162</v>
      </c>
      <c r="BE2078" s="265"/>
      <c r="BF2078" s="41"/>
      <c r="BG2078" s="271" t="s">
        <v>163</v>
      </c>
      <c r="BH2078" s="272"/>
      <c r="BI2078" s="273" t="s">
        <v>164</v>
      </c>
      <c r="BJ2078" s="274"/>
      <c r="BK2078" s="41"/>
      <c r="BL2078" s="262" t="s">
        <v>165</v>
      </c>
      <c r="BM2078" s="263"/>
      <c r="BN2078" s="264" t="s">
        <v>166</v>
      </c>
      <c r="BO2078" s="265"/>
      <c r="BP2078" s="41"/>
      <c r="BQ2078" s="271" t="s">
        <v>167</v>
      </c>
      <c r="BR2078" s="272"/>
      <c r="BS2078" s="273" t="s">
        <v>168</v>
      </c>
      <c r="BT2078" s="274"/>
      <c r="BU2078" s="20"/>
      <c r="BV2078" s="262" t="s">
        <v>169</v>
      </c>
      <c r="BW2078" s="263"/>
      <c r="BX2078" s="264" t="s">
        <v>170</v>
      </c>
      <c r="BY2078" s="265"/>
      <c r="CA2078" s="55" t="s">
        <v>35</v>
      </c>
      <c r="CC2078" s="116" t="s">
        <v>75</v>
      </c>
      <c r="CD2078" s="13"/>
      <c r="CE2078" s="33"/>
      <c r="CF2078" s="33"/>
      <c r="CG2078" s="33"/>
      <c r="CH2078" s="33"/>
    </row>
    <row r="2079" spans="2:86" ht="18.600000000000001" customHeight="1" thickTop="1" thickBot="1">
      <c r="D2079" s="1">
        <v>0</v>
      </c>
      <c r="E2079" s="9">
        <f t="shared" ref="E2079" si="19924">$E$9*$B2076</f>
        <v>6.9901920000000013</v>
      </c>
      <c r="F2079" s="2">
        <v>1</v>
      </c>
      <c r="G2079" s="8">
        <v>0</v>
      </c>
      <c r="I2079" s="1">
        <v>0</v>
      </c>
      <c r="J2079" s="9">
        <v>0</v>
      </c>
      <c r="K2079" s="2">
        <v>1</v>
      </c>
      <c r="L2079" s="8">
        <v>0</v>
      </c>
      <c r="N2079" s="1">
        <f t="shared" ref="N2079" si="19925">D2079*I2076+F2079*I2079-E2079*J2076-G2079*J2079</f>
        <v>0</v>
      </c>
      <c r="O2079" s="9">
        <f t="shared" ref="O2079" si="19926">(D2079*J2076+E2079*I2076+F2079*J2079+G2079*I2079)</f>
        <v>6.9901920000000013</v>
      </c>
      <c r="P2079" s="2">
        <f t="shared" ref="P2079" si="19927">D2079*K2076+F2079*K2079-E2079*L2076-G2079*L2079</f>
        <v>7.9151500222393176</v>
      </c>
      <c r="Q2079" s="8">
        <f t="shared" ref="Q2079" si="19928">(D2079*L2076+E2079*K2076+F2079*L2079+G2079*K2079)</f>
        <v>0</v>
      </c>
      <c r="S2079" s="1">
        <v>0</v>
      </c>
      <c r="T2079" s="9">
        <f t="shared" ref="T2079" si="19929">$T$9*$B2076</f>
        <v>8.9771220000000014</v>
      </c>
      <c r="U2079" s="2">
        <v>1</v>
      </c>
      <c r="V2079" s="8">
        <v>0</v>
      </c>
      <c r="X2079" s="1">
        <f t="shared" ref="X2079" si="19930">N2079*S2076+P2079*S2079-O2079*T2076-Q2079*T2079</f>
        <v>0</v>
      </c>
      <c r="Y2079" s="9">
        <f t="shared" ref="Y2079" si="19931">(N2079*T2076+O2079*S2076+P2079*T2079+Q2079*S2079)</f>
        <v>78.045459397945081</v>
      </c>
      <c r="Z2079" s="2">
        <f t="shared" ref="Z2079" si="19932">N2079*U2076+P2079*U2079-O2079*V2076-Q2079*V2079</f>
        <v>7.9151500222393176</v>
      </c>
      <c r="AA2079" s="8">
        <f t="shared" ref="AA2079" si="19933">(N2079*V2076+O2079*U2076+P2079*V2079+Q2079*U2079)</f>
        <v>0</v>
      </c>
      <c r="AB2079" s="20"/>
      <c r="AC2079" s="1">
        <v>0</v>
      </c>
      <c r="AD2079" s="9">
        <v>0</v>
      </c>
      <c r="AE2079" s="2">
        <v>1</v>
      </c>
      <c r="AF2079" s="8">
        <v>0</v>
      </c>
      <c r="AH2079" s="1">
        <f t="shared" ref="AH2079" si="19934">X2079*AC2076+Z2079*AC2079-Y2079*AD2076-AA2079*AD2079</f>
        <v>0</v>
      </c>
      <c r="AI2079" s="9">
        <f t="shared" ref="AI2079" si="19935">(X2079*AD2076+Y2079*AC2076+Z2079*AD2079+AA2079*AC2079)</f>
        <v>78.045459397945081</v>
      </c>
      <c r="AJ2079" s="2">
        <f t="shared" ref="AJ2079" si="19936">X2079*AE2076+Z2079*AE2079-Y2079*AF2076-AA2079*AF2079</f>
        <v>21.43463713916918</v>
      </c>
      <c r="AK2079" s="8">
        <f t="shared" ref="AK2079" si="19937">(X2079*AF2076+Y2079*AE2076+Z2079*AF2079+AA2079*AE2079)</f>
        <v>0</v>
      </c>
      <c r="AM2079" s="1">
        <v>0</v>
      </c>
      <c r="AN2079" s="9">
        <f t="shared" ref="AN2079" si="19938">$AN$9*$B2076</f>
        <v>7.5901320000000005</v>
      </c>
      <c r="AO2079" s="2">
        <v>1</v>
      </c>
      <c r="AP2079" s="8">
        <v>0</v>
      </c>
      <c r="AR2079" s="1">
        <f t="shared" ref="AR2079" si="19939">AH2079*AM2076+AJ2079*AM2079-AI2079*AN2076-AK2079*AN2079</f>
        <v>0</v>
      </c>
      <c r="AS2079" s="9">
        <f t="shared" ref="AS2079" si="19940">(AH2079*AN2076+AI2079*AM2076+AJ2079*AN2079+AK2079*AM2079)</f>
        <v>240.73718465634153</v>
      </c>
      <c r="AT2079" s="2">
        <f t="shared" ref="AT2079" si="19941">AH2079*AO2076+AJ2079*AO2079-AI2079*AP2076-AK2079*AP2079</f>
        <v>21.43463713916918</v>
      </c>
      <c r="AU2079" s="8">
        <f t="shared" ref="AU2079" si="19942">(AH2079*AP2076+AI2079*AO2076+AJ2079*AP2079+AK2079*AO2079)</f>
        <v>0</v>
      </c>
      <c r="AV2079" s="20"/>
      <c r="AW2079" s="1">
        <v>0</v>
      </c>
      <c r="AX2079" s="9">
        <v>0</v>
      </c>
      <c r="AY2079" s="2">
        <v>1</v>
      </c>
      <c r="AZ2079" s="8">
        <v>0</v>
      </c>
      <c r="BB2079" s="1">
        <f t="shared" ref="BB2079" si="19943">AR2079*AW2076+AT2079*AW2079-AS2079*AX2076-AU2079*AX2079</f>
        <v>0</v>
      </c>
      <c r="BC2079" s="9">
        <f t="shared" ref="BC2079" si="19944">(AR2079*AX2076+AS2079*AW2076+AT2079*AX2079+AU2079*AW2079)</f>
        <v>240.73718465634153</v>
      </c>
      <c r="BD2079" s="2">
        <f t="shared" ref="BD2079" si="19945">AR2079*AY2076+AT2079*AY2079-AS2079*AZ2076-AU2079*AZ2079</f>
        <v>81.32125904205364</v>
      </c>
      <c r="BE2079" s="8">
        <f t="shared" ref="BE2079" si="19946">(AR2079*AZ2076+AS2079*AY2076+AT2079*AZ2079+AU2079*AY2079)</f>
        <v>0</v>
      </c>
      <c r="BG2079" s="1">
        <v>0</v>
      </c>
      <c r="BH2079" s="9">
        <f t="shared" ref="BH2079" si="19947">$BH$9*$B2076</f>
        <v>4.96584</v>
      </c>
      <c r="BI2079" s="2">
        <v>1</v>
      </c>
      <c r="BJ2079" s="8">
        <v>0</v>
      </c>
      <c r="BK2079" s="20"/>
      <c r="BL2079" s="1">
        <f t="shared" ref="BL2079" si="19948">BB2079*BG2076+BD2079*BG2079-BC2079*BH2076-BE2079*BH2079</f>
        <v>0</v>
      </c>
      <c r="BM2079" s="9">
        <f t="shared" ref="BM2079" si="19949">(BB2079*BH2076+BC2079*BG2076+BD2079*BH2079+BE2079*BG2079)</f>
        <v>644.5655456577332</v>
      </c>
      <c r="BN2079" s="2">
        <f t="shared" ref="BN2079" si="19950">BB2079*BI2076+BD2079*BI2079-BC2079*BJ2076-BE2079*BJ2079</f>
        <v>81.32125904205364</v>
      </c>
      <c r="BO2079" s="8">
        <f t="shared" ref="BO2079" si="19951">(BB2079*BJ2076+BC2079*BI2076+BD2079*BJ2079+BE2079*BI2079)</f>
        <v>0</v>
      </c>
      <c r="BP2079" s="20"/>
      <c r="BQ2079" s="18">
        <f t="shared" ref="BQ2079:BQ2142" si="19952">1/$BR$9</f>
        <v>1</v>
      </c>
      <c r="BR2079" s="25">
        <v>0</v>
      </c>
      <c r="BS2079" s="19">
        <v>1</v>
      </c>
      <c r="BT2079" s="24">
        <v>0</v>
      </c>
      <c r="BV2079" s="1">
        <f t="shared" ref="BV2079" si="19953">BL2079*BQ2076+BN2079*BQ2079-BM2079*BR2076-BO2079*BR2079</f>
        <v>81.32125904205364</v>
      </c>
      <c r="BW2079" s="9">
        <f t="shared" ref="BW2079" si="19954">(BL2079*BR2076+BM2079*BQ2076+BN2079*BR2079+BO2079*BQ2079)</f>
        <v>644.5655456577332</v>
      </c>
      <c r="BX2079" s="2">
        <f t="shared" ref="BX2079" si="19955">BL2079*BS2076+BN2079*BS2079-BM2079*BT2076-BO2079*BT2079</f>
        <v>81.32125904205364</v>
      </c>
      <c r="BY2079" s="8">
        <f t="shared" ref="BY2079" si="19956">(BL2079*BT2076+BM2079*BS2076+BN2079*BT2079+BO2079*BS2079)</f>
        <v>0</v>
      </c>
      <c r="CA2079" s="56">
        <f t="shared" ref="CA2079" si="19957">(180/PI())*ATAN(-1*(BW2076+BW2079)/(BV2076+BV2079))</f>
        <v>-75.618520241302861</v>
      </c>
      <c r="CC2079" s="117">
        <f t="shared" ref="CC2079" si="19958">20*LOG(((1-(10^(CA2076/20)^2)*(1-((1-CC2076)/(1+CC2076))^2))^0.5))</f>
        <v>-1.6120924070900956E-5</v>
      </c>
      <c r="CD2079" s="13"/>
      <c r="CE2079" s="33"/>
      <c r="CF2079" s="33"/>
      <c r="CG2079" s="33"/>
      <c r="CH2079" s="33"/>
    </row>
    <row r="2080" spans="2:86" ht="18.600000000000001" customHeight="1"/>
    <row r="2081" spans="2:86" ht="18.600000000000001" customHeight="1" thickBot="1">
      <c r="E2081" s="6" t="s">
        <v>3</v>
      </c>
      <c r="J2081" s="6" t="s">
        <v>5</v>
      </c>
      <c r="O2081" s="6" t="s">
        <v>10</v>
      </c>
      <c r="T2081" s="6" t="s">
        <v>6</v>
      </c>
      <c r="Y2081" s="6" t="s">
        <v>11</v>
      </c>
      <c r="AD2081" s="6" t="s">
        <v>12</v>
      </c>
      <c r="AI2081" s="6" t="s">
        <v>13</v>
      </c>
      <c r="AN2081" s="6" t="s">
        <v>14</v>
      </c>
      <c r="AS2081" s="6" t="s">
        <v>15</v>
      </c>
      <c r="AX2081" s="6" t="s">
        <v>19</v>
      </c>
      <c r="BC2081" s="6" t="s">
        <v>17</v>
      </c>
      <c r="BH2081" s="6" t="s">
        <v>20</v>
      </c>
      <c r="BM2081" s="6" t="s">
        <v>18</v>
      </c>
      <c r="BQ2081" s="26" t="s">
        <v>16</v>
      </c>
      <c r="BR2081" s="26"/>
      <c r="BS2081" s="21"/>
      <c r="BT2081" s="21"/>
      <c r="BU2081" s="21"/>
      <c r="BV2081" s="21"/>
      <c r="BW2081" s="26" t="s">
        <v>21</v>
      </c>
      <c r="BX2081" s="21"/>
      <c r="BY2081" s="21"/>
    </row>
    <row r="2082" spans="2:86" ht="18.600000000000001" customHeight="1" thickBot="1">
      <c r="B2082" s="11"/>
      <c r="D2082" s="266" t="s">
        <v>113</v>
      </c>
      <c r="E2082" s="267"/>
      <c r="F2082" s="268" t="s">
        <v>114</v>
      </c>
      <c r="G2082" s="269"/>
      <c r="H2082" s="237"/>
      <c r="I2082" s="262" t="s">
        <v>0</v>
      </c>
      <c r="J2082" s="263"/>
      <c r="K2082" s="264" t="s">
        <v>1</v>
      </c>
      <c r="L2082" s="265"/>
      <c r="M2082" s="21"/>
      <c r="N2082" s="262" t="s">
        <v>115</v>
      </c>
      <c r="O2082" s="263"/>
      <c r="P2082" s="264" t="s">
        <v>116</v>
      </c>
      <c r="Q2082" s="265"/>
      <c r="R2082" s="21"/>
      <c r="S2082" s="266" t="s">
        <v>117</v>
      </c>
      <c r="T2082" s="267"/>
      <c r="U2082" s="268" t="s">
        <v>118</v>
      </c>
      <c r="V2082" s="269"/>
      <c r="W2082" s="20"/>
      <c r="X2082" s="262" t="s">
        <v>119</v>
      </c>
      <c r="Y2082" s="263"/>
      <c r="Z2082" s="264" t="s">
        <v>120</v>
      </c>
      <c r="AA2082" s="265"/>
      <c r="AB2082" s="20"/>
      <c r="AC2082" s="262" t="s">
        <v>121</v>
      </c>
      <c r="AD2082" s="263"/>
      <c r="AE2082" s="264" t="s">
        <v>7</v>
      </c>
      <c r="AF2082" s="265"/>
      <c r="AG2082" s="20"/>
      <c r="AH2082" s="262" t="s">
        <v>122</v>
      </c>
      <c r="AI2082" s="263"/>
      <c r="AJ2082" s="264" t="s">
        <v>123</v>
      </c>
      <c r="AK2082" s="265"/>
      <c r="AL2082" s="20"/>
      <c r="AM2082" s="266" t="s">
        <v>124</v>
      </c>
      <c r="AN2082" s="267"/>
      <c r="AO2082" s="268" t="s">
        <v>125</v>
      </c>
      <c r="AP2082" s="269"/>
      <c r="AQ2082" s="21"/>
      <c r="AR2082" s="262" t="s">
        <v>126</v>
      </c>
      <c r="AS2082" s="263"/>
      <c r="AT2082" s="264" t="s">
        <v>2</v>
      </c>
      <c r="AU2082" s="265"/>
      <c r="AV2082" s="41"/>
      <c r="AW2082" s="262" t="s">
        <v>127</v>
      </c>
      <c r="AX2082" s="263"/>
      <c r="AY2082" s="264" t="s">
        <v>128</v>
      </c>
      <c r="AZ2082" s="265"/>
      <c r="BA2082" s="20"/>
      <c r="BB2082" s="262" t="s">
        <v>129</v>
      </c>
      <c r="BC2082" s="263"/>
      <c r="BD2082" s="264" t="s">
        <v>130</v>
      </c>
      <c r="BE2082" s="265"/>
      <c r="BF2082" s="41"/>
      <c r="BG2082" s="266" t="s">
        <v>131</v>
      </c>
      <c r="BH2082" s="267"/>
      <c r="BI2082" s="268" t="s">
        <v>132</v>
      </c>
      <c r="BJ2082" s="269"/>
      <c r="BK2082" s="41"/>
      <c r="BL2082" s="262" t="s">
        <v>133</v>
      </c>
      <c r="BM2082" s="263"/>
      <c r="BN2082" s="264" t="s">
        <v>134</v>
      </c>
      <c r="BO2082" s="265"/>
      <c r="BP2082" s="41"/>
      <c r="BQ2082" s="262" t="s">
        <v>135</v>
      </c>
      <c r="BR2082" s="263"/>
      <c r="BS2082" s="264" t="s">
        <v>136</v>
      </c>
      <c r="BT2082" s="265"/>
      <c r="BU2082" s="20"/>
      <c r="BV2082" s="262" t="s">
        <v>137</v>
      </c>
      <c r="BW2082" s="263"/>
      <c r="BX2082" s="264" t="s">
        <v>138</v>
      </c>
      <c r="BY2082" s="265"/>
      <c r="CA2082" s="27" t="s">
        <v>8</v>
      </c>
      <c r="CC2082" s="113" t="s">
        <v>74</v>
      </c>
      <c r="CD2082" s="13"/>
      <c r="CE2082" s="33"/>
      <c r="CF2082" s="33"/>
      <c r="CG2082" s="33"/>
      <c r="CH2082" s="33"/>
    </row>
    <row r="2083" spans="2:86" ht="18.600000000000001" customHeight="1" thickTop="1" thickBot="1">
      <c r="B2083" s="37">
        <v>5.96</v>
      </c>
      <c r="D2083" s="1">
        <v>1</v>
      </c>
      <c r="E2083" s="7">
        <v>0</v>
      </c>
      <c r="F2083" s="2">
        <v>0</v>
      </c>
      <c r="G2083" s="8">
        <v>0</v>
      </c>
      <c r="I2083" s="1">
        <v>1</v>
      </c>
      <c r="J2083" s="9">
        <v>0</v>
      </c>
      <c r="K2083" s="2">
        <v>0</v>
      </c>
      <c r="L2083" s="8">
        <f t="shared" ref="L2083:L2146" si="19959">IF(0=(1-$J$9*$K$9*$B2083^2),10^18,$B2083*$K$9/(1-$J$9*$K$9*$B2083^2))</f>
        <v>-0.98502497222401186</v>
      </c>
      <c r="N2083" s="1">
        <f t="shared" ref="N2083" si="19960">D2083*I2083+F2083*I2086-E2083*J2083-G2083*J2086</f>
        <v>1</v>
      </c>
      <c r="O2083" s="9">
        <f t="shared" ref="O2083" si="19961">(D2083*J2083+E2083*I2083+F2083*J2086+G2083*I2086)</f>
        <v>0</v>
      </c>
      <c r="P2083" s="2">
        <f t="shared" ref="P2083" si="19962">D2083*K2083+F2083*K2086-E2083*L2083-G2083*L2086</f>
        <v>0</v>
      </c>
      <c r="Q2083" s="8">
        <f t="shared" ref="Q2083" si="19963">(D2083*L2083+E2083*K2083+F2083*L2086+G2083*K2086)</f>
        <v>-0.98502497222401186</v>
      </c>
      <c r="S2083" s="1">
        <v>1</v>
      </c>
      <c r="T2083" s="7">
        <v>0</v>
      </c>
      <c r="U2083" s="2">
        <v>0</v>
      </c>
      <c r="V2083" s="8">
        <v>0</v>
      </c>
      <c r="X2083" s="1">
        <f t="shared" ref="X2083" si="19964">N2083*S2083+P2083*S2086-O2083*T2083-Q2083*T2086</f>
        <v>9.8724627135120091</v>
      </c>
      <c r="Y2083" s="9">
        <f t="shared" ref="Y2083" si="19965">(N2083*T2083+O2083*S2083+P2083*T2086+Q2083*S2086)</f>
        <v>0</v>
      </c>
      <c r="Z2083" s="2">
        <f t="shared" ref="Z2083" si="19966">N2083*U2083+P2083*U2086-O2083*V2083-Q2083*V2086</f>
        <v>0</v>
      </c>
      <c r="AA2083" s="8">
        <f t="shared" ref="AA2083" si="19967">(N2083*V2083+O2083*U2083+P2083*V2086+Q2083*U2086)</f>
        <v>-0.98502497222401186</v>
      </c>
      <c r="AB2083" s="20"/>
      <c r="AC2083" s="1">
        <v>1</v>
      </c>
      <c r="AD2083" s="9">
        <v>0</v>
      </c>
      <c r="AE2083" s="2">
        <v>0</v>
      </c>
      <c r="AF2083" s="8">
        <f t="shared" ref="AF2083:AF2146" si="19968">IF(0=(1-$AE$9*$AD$9*$B2083^2),10^18,$B2083*$AE$9/(1-$AE$9*$AD$9*$B2083^2))</f>
        <v>-0.17259792419995848</v>
      </c>
      <c r="AH2083" s="1">
        <f t="shared" ref="AH2083" si="19969">X2083*AC2083+Z2083*AC2086-Y2083*AD2083-AA2083*AD2086</f>
        <v>9.8724627135120091</v>
      </c>
      <c r="AI2083" s="9">
        <f t="shared" ref="AI2083" si="19970">(X2083*AD2083+Y2083*AC2083+Z2083*AD2086+AA2083*AC2086)</f>
        <v>0</v>
      </c>
      <c r="AJ2083" s="2">
        <f t="shared" ref="AJ2083" si="19971">X2083*AE2083+Z2083*AE2086-Y2083*AF2083-AA2083*AF2086</f>
        <v>0</v>
      </c>
      <c r="AK2083" s="8">
        <f t="shared" ref="AK2083" si="19972">(X2083*AF2083+Y2083*AE2083+Z2083*AF2086+AA2083*AE2086)</f>
        <v>-2.6889915433176741</v>
      </c>
      <c r="AM2083" s="1">
        <v>1</v>
      </c>
      <c r="AN2083" s="7">
        <v>0</v>
      </c>
      <c r="AO2083" s="2">
        <v>0</v>
      </c>
      <c r="AP2083" s="8">
        <v>0</v>
      </c>
      <c r="AR2083" s="1">
        <f t="shared" ref="AR2083" si="19973">AH2083*AM2083+AJ2083*AM2086-AI2083*AN2083-AK2083*AN2086</f>
        <v>30.350983342057901</v>
      </c>
      <c r="AS2083" s="9">
        <f t="shared" ref="AS2083" si="19974">(AH2083*AN2083+AI2083*AM2083+AJ2083*AN2086+AK2083*AM2086)</f>
        <v>0</v>
      </c>
      <c r="AT2083" s="2">
        <f t="shared" ref="AT2083" si="19975">AH2083*AO2083+AJ2083*AO2086-AI2083*AP2083-AK2083*AP2086</f>
        <v>0</v>
      </c>
      <c r="AU2083" s="8">
        <f t="shared" ref="AU2083" si="19976">(AH2083*AP2083+AI2083*AO2083+AJ2083*AP2086+AK2083*AO2086)</f>
        <v>-2.6889915433176741</v>
      </c>
      <c r="AV2083" s="20"/>
      <c r="AW2083" s="1">
        <v>1</v>
      </c>
      <c r="AX2083" s="9">
        <v>0</v>
      </c>
      <c r="AY2083" s="2">
        <v>0</v>
      </c>
      <c r="AZ2083" s="8">
        <f t="shared" ref="AZ2083:AZ2146" si="19977">IF(0=(1-$AX$9*$AY$9*$B2083^2),10^18,$B2083*$AY$9/(1-$AX$9*$AY$9*$B2083^2))</f>
        <v>-0.24784196621480792</v>
      </c>
      <c r="BB2083" s="1">
        <f t="shared" ref="BB2083" si="19978">AR2083*AW2083+AT2083*AW2086-AS2083*AX2083-AU2083*AX2086</f>
        <v>30.350983342057901</v>
      </c>
      <c r="BC2083" s="9">
        <f t="shared" ref="BC2083" si="19979">(AR2083*AX2083+AS2083*AW2083+AT2083*AX2086+AU2083*AW2086)</f>
        <v>0</v>
      </c>
      <c r="BD2083" s="2">
        <f t="shared" ref="BD2083" si="19980">AR2083*AY2083+AT2083*AY2086-AS2083*AZ2083-AU2083*AZ2086</f>
        <v>0</v>
      </c>
      <c r="BE2083" s="8">
        <f t="shared" ref="BE2083" si="19981">(AR2083*AZ2083+AS2083*AY2083+AT2083*AZ2086+AU2083*AY2086)</f>
        <v>-10.211238931366186</v>
      </c>
      <c r="BG2083" s="1">
        <v>1</v>
      </c>
      <c r="BH2083" s="7">
        <v>0</v>
      </c>
      <c r="BI2083" s="2">
        <v>0</v>
      </c>
      <c r="BJ2083" s="8">
        <v>0</v>
      </c>
      <c r="BK2083" s="20"/>
      <c r="BL2083" s="1">
        <f t="shared" ref="BL2083" si="19982">BB2083*BG2083+BD2083*BG2086-BC2083*BH2083-BE2083*BH2086</f>
        <v>81.229093991925794</v>
      </c>
      <c r="BM2083" s="9">
        <f t="shared" ref="BM2083" si="19983">(BB2083*BH2083+BC2083*BG2083+BD2083*BH2086+BE2083*BG2086)</f>
        <v>0</v>
      </c>
      <c r="BN2083" s="2">
        <f t="shared" ref="BN2083" si="19984">BB2083*BI2083+BD2083*BI2086-BC2083*BJ2083-BE2083*BJ2086</f>
        <v>0</v>
      </c>
      <c r="BO2083" s="8">
        <f t="shared" ref="BO2083" si="19985">(BB2083*BJ2083+BC2083*BI2083+BD2083*BJ2086+BE2083*BI2086)</f>
        <v>-10.211238931366186</v>
      </c>
      <c r="BP2083" s="20"/>
      <c r="BQ2083" s="16">
        <v>1</v>
      </c>
      <c r="BR2083" s="23">
        <v>0</v>
      </c>
      <c r="BS2083" s="14">
        <v>0</v>
      </c>
      <c r="BT2083" s="22">
        <v>0</v>
      </c>
      <c r="BV2083" s="1">
        <f t="shared" ref="BV2083" si="19986">BL2083*BQ2083+BN2083*BQ2086-BM2083*BR2083-BO2083*BR2086</f>
        <v>81.229093991925794</v>
      </c>
      <c r="BW2083" s="9">
        <f t="shared" ref="BW2083" si="19987">(BL2083*BR2083+BM2083*BQ2083+BN2083*BR2086+BO2083*BQ2086)</f>
        <v>-10.211238931366186</v>
      </c>
      <c r="BX2083" s="2">
        <f t="shared" ref="BX2083" si="19988">BL2083*BS2083+BN2083*BS2086-BM2083*BT2083-BO2083*BT2086</f>
        <v>0</v>
      </c>
      <c r="BY2083" s="8">
        <f t="shared" ref="BY2083" si="19989">(BL2083*BT2083+BM2083*BS2083+BN2083*BT2086+BO2083*BS2086)</f>
        <v>-10.211238931366186</v>
      </c>
      <c r="CA2083" s="28">
        <f t="shared" ref="CA2083" si="19990">20*LOG(((1+$BR$9)/$BR$9)/((BV2083+BV2086)^2+(BW2083+BW2086)^2)^0.5)</f>
        <v>-50.321088478100087</v>
      </c>
      <c r="CC2083" s="114">
        <f t="shared" ref="CC2083" si="19991">((BV2083^2+BW2083^2)^0.5)/((BV2086^2+BW2086^2)^0.5)</f>
        <v>0.1257299422793276</v>
      </c>
      <c r="CD2083" s="13"/>
      <c r="CE2083" s="33"/>
      <c r="CF2083" s="33"/>
      <c r="CG2083" s="33"/>
      <c r="CH2083" s="33"/>
    </row>
    <row r="2084" spans="2:86" ht="18.600000000000001" customHeight="1" thickBot="1">
      <c r="D2084" s="3"/>
      <c r="G2084" s="4"/>
      <c r="I2084" s="3"/>
      <c r="L2084" s="4"/>
      <c r="N2084" s="3"/>
      <c r="Q2084" s="4"/>
      <c r="S2084" s="3"/>
      <c r="V2084" s="4"/>
      <c r="X2084" s="3"/>
      <c r="AA2084" s="4"/>
      <c r="AC2084" s="3"/>
      <c r="AF2084" s="4"/>
      <c r="AH2084" s="3"/>
      <c r="AK2084" s="4"/>
      <c r="AM2084" s="3"/>
      <c r="AP2084" s="4"/>
      <c r="AR2084" s="3"/>
      <c r="AU2084" s="4"/>
      <c r="AW2084" s="3"/>
      <c r="AZ2084" s="4"/>
      <c r="BB2084" s="3"/>
      <c r="BE2084" s="4"/>
      <c r="BG2084" s="3"/>
      <c r="BJ2084" s="4"/>
      <c r="BL2084" s="3"/>
      <c r="BO2084" s="4"/>
      <c r="BQ2084" s="16"/>
      <c r="BR2084" s="14"/>
      <c r="BS2084" s="14"/>
      <c r="BT2084" s="17"/>
      <c r="BV2084" s="3"/>
      <c r="BY2084" s="4"/>
      <c r="CC2084" s="115"/>
      <c r="CD2084" s="13"/>
      <c r="CE2084" s="33"/>
      <c r="CF2084" s="33"/>
      <c r="CG2084" s="33"/>
      <c r="CH2084" s="33"/>
    </row>
    <row r="2085" spans="2:86" ht="18.600000000000001" customHeight="1" thickBot="1">
      <c r="D2085" s="271" t="s">
        <v>141</v>
      </c>
      <c r="E2085" s="272"/>
      <c r="F2085" s="273" t="s">
        <v>142</v>
      </c>
      <c r="G2085" s="274"/>
      <c r="H2085" s="237"/>
      <c r="I2085" s="271" t="s">
        <v>143</v>
      </c>
      <c r="J2085" s="272"/>
      <c r="K2085" s="273" t="s">
        <v>144</v>
      </c>
      <c r="L2085" s="274"/>
      <c r="N2085" s="262" t="s">
        <v>145</v>
      </c>
      <c r="O2085" s="263"/>
      <c r="P2085" s="264" t="s">
        <v>146</v>
      </c>
      <c r="Q2085" s="265"/>
      <c r="S2085" s="271" t="s">
        <v>147</v>
      </c>
      <c r="T2085" s="272"/>
      <c r="U2085" s="273" t="s">
        <v>148</v>
      </c>
      <c r="V2085" s="274"/>
      <c r="W2085" s="20"/>
      <c r="X2085" s="262" t="s">
        <v>149</v>
      </c>
      <c r="Y2085" s="263"/>
      <c r="Z2085" s="264" t="s">
        <v>150</v>
      </c>
      <c r="AA2085" s="265"/>
      <c r="AB2085" s="20"/>
      <c r="AC2085" s="271" t="s">
        <v>151</v>
      </c>
      <c r="AD2085" s="272"/>
      <c r="AE2085" s="273" t="s">
        <v>152</v>
      </c>
      <c r="AF2085" s="274"/>
      <c r="AG2085" s="20"/>
      <c r="AH2085" s="262" t="s">
        <v>153</v>
      </c>
      <c r="AI2085" s="263"/>
      <c r="AJ2085" s="264" t="s">
        <v>154</v>
      </c>
      <c r="AK2085" s="265"/>
      <c r="AL2085" s="20"/>
      <c r="AM2085" s="271" t="s">
        <v>155</v>
      </c>
      <c r="AN2085" s="272"/>
      <c r="AO2085" s="273" t="s">
        <v>156</v>
      </c>
      <c r="AP2085" s="274"/>
      <c r="AR2085" s="262" t="s">
        <v>157</v>
      </c>
      <c r="AS2085" s="263"/>
      <c r="AT2085" s="264" t="s">
        <v>158</v>
      </c>
      <c r="AU2085" s="265"/>
      <c r="AV2085" s="41"/>
      <c r="AW2085" s="271" t="s">
        <v>159</v>
      </c>
      <c r="AX2085" s="272"/>
      <c r="AY2085" s="273" t="s">
        <v>160</v>
      </c>
      <c r="AZ2085" s="274"/>
      <c r="BA2085" s="20"/>
      <c r="BB2085" s="262" t="s">
        <v>161</v>
      </c>
      <c r="BC2085" s="263"/>
      <c r="BD2085" s="264" t="s">
        <v>162</v>
      </c>
      <c r="BE2085" s="265"/>
      <c r="BF2085" s="41"/>
      <c r="BG2085" s="271" t="s">
        <v>163</v>
      </c>
      <c r="BH2085" s="272"/>
      <c r="BI2085" s="273" t="s">
        <v>164</v>
      </c>
      <c r="BJ2085" s="274"/>
      <c r="BK2085" s="41"/>
      <c r="BL2085" s="262" t="s">
        <v>165</v>
      </c>
      <c r="BM2085" s="263"/>
      <c r="BN2085" s="264" t="s">
        <v>166</v>
      </c>
      <c r="BO2085" s="265"/>
      <c r="BP2085" s="41"/>
      <c r="BQ2085" s="271" t="s">
        <v>167</v>
      </c>
      <c r="BR2085" s="272"/>
      <c r="BS2085" s="273" t="s">
        <v>168</v>
      </c>
      <c r="BT2085" s="274"/>
      <c r="BU2085" s="20"/>
      <c r="BV2085" s="262" t="s">
        <v>169</v>
      </c>
      <c r="BW2085" s="263"/>
      <c r="BX2085" s="264" t="s">
        <v>170</v>
      </c>
      <c r="BY2085" s="265"/>
      <c r="CA2085" s="55" t="s">
        <v>35</v>
      </c>
      <c r="CC2085" s="116" t="s">
        <v>75</v>
      </c>
      <c r="CD2085" s="13"/>
      <c r="CE2085" s="33"/>
      <c r="CF2085" s="33"/>
      <c r="CG2085" s="33"/>
      <c r="CH2085" s="33"/>
    </row>
    <row r="2086" spans="2:86" ht="18.600000000000001" customHeight="1" thickTop="1" thickBot="1">
      <c r="D2086" s="1">
        <v>0</v>
      </c>
      <c r="E2086" s="9">
        <f t="shared" ref="E2086" si="19992">$E$9*$B2083</f>
        <v>7.0137280000000004</v>
      </c>
      <c r="F2086" s="2">
        <v>1</v>
      </c>
      <c r="G2086" s="8">
        <v>0</v>
      </c>
      <c r="I2086" s="1">
        <v>0</v>
      </c>
      <c r="J2086" s="9">
        <v>0</v>
      </c>
      <c r="K2086" s="2">
        <v>1</v>
      </c>
      <c r="L2086" s="8">
        <v>0</v>
      </c>
      <c r="N2086" s="1">
        <f t="shared" ref="N2086" si="19993">D2086*I2083+F2086*I2086-E2086*J2083-G2086*J2086</f>
        <v>0</v>
      </c>
      <c r="O2086" s="9">
        <f t="shared" ref="O2086" si="19994">(D2086*J2083+E2086*I2083+F2086*J2086+G2086*I2086)</f>
        <v>7.0137280000000004</v>
      </c>
      <c r="P2086" s="2">
        <f t="shared" ref="P2086" si="19995">D2086*K2083+F2086*K2086-E2086*L2083-G2086*L2086</f>
        <v>7.9086972283867745</v>
      </c>
      <c r="Q2086" s="8">
        <f t="shared" ref="Q2086" si="19996">(D2086*L2083+E2086*K2083+F2086*L2086+G2086*K2086)</f>
        <v>0</v>
      </c>
      <c r="S2086" s="1">
        <v>0</v>
      </c>
      <c r="T2086" s="9">
        <f t="shared" ref="T2086" si="19997">$T$9*$B2083</f>
        <v>9.0073480000000004</v>
      </c>
      <c r="U2086" s="2">
        <v>1</v>
      </c>
      <c r="V2086" s="8">
        <v>0</v>
      </c>
      <c r="X2086" s="1">
        <f t="shared" ref="X2086" si="19998">N2086*S2083+P2086*S2086-O2086*T2083-Q2086*T2086</f>
        <v>0</v>
      </c>
      <c r="Y2086" s="9">
        <f t="shared" ref="Y2086" si="19999">(N2086*T2083+O2086*S2083+P2086*T2086+Q2086*S2086)</f>
        <v>78.250116162715159</v>
      </c>
      <c r="Z2086" s="2">
        <f t="shared" ref="Z2086" si="20000">N2086*U2083+P2086*U2086-O2086*V2083-Q2086*V2086</f>
        <v>7.9086972283867745</v>
      </c>
      <c r="AA2086" s="8">
        <f t="shared" ref="AA2086" si="20001">(N2086*V2083+O2086*U2083+P2086*V2086+Q2086*U2086)</f>
        <v>0</v>
      </c>
      <c r="AB2086" s="20"/>
      <c r="AC2086" s="1">
        <v>0</v>
      </c>
      <c r="AD2086" s="9">
        <v>0</v>
      </c>
      <c r="AE2086" s="2">
        <v>1</v>
      </c>
      <c r="AF2086" s="8">
        <v>0</v>
      </c>
      <c r="AH2086" s="1">
        <f t="shared" ref="AH2086" si="20002">X2086*AC2083+Z2086*AC2086-Y2086*AD2083-AA2086*AD2086</f>
        <v>0</v>
      </c>
      <c r="AI2086" s="9">
        <f t="shared" ref="AI2086" si="20003">(X2086*AD2083+Y2086*AC2083+Z2086*AD2086+AA2086*AC2086)</f>
        <v>78.250116162715159</v>
      </c>
      <c r="AJ2086" s="2">
        <f t="shared" ref="AJ2086" si="20004">X2086*AE2083+Z2086*AE2086-Y2086*AF2083-AA2086*AF2086</f>
        <v>21.41450484647703</v>
      </c>
      <c r="AK2086" s="8">
        <f t="shared" ref="AK2086" si="20005">(X2086*AF2083+Y2086*AE2083+Z2086*AF2086+AA2086*AE2086)</f>
        <v>0</v>
      </c>
      <c r="AM2086" s="1">
        <v>0</v>
      </c>
      <c r="AN2086" s="9">
        <f t="shared" ref="AN2086" si="20006">$AN$9*$B2083</f>
        <v>7.6156880000000005</v>
      </c>
      <c r="AO2086" s="2">
        <v>1</v>
      </c>
      <c r="AP2086" s="8">
        <v>0</v>
      </c>
      <c r="AR2086" s="1">
        <f t="shared" ref="AR2086" si="20007">AH2086*AM2083+AJ2086*AM2086-AI2086*AN2083-AK2086*AN2086</f>
        <v>0</v>
      </c>
      <c r="AS2086" s="9">
        <f t="shared" ref="AS2086" si="20008">(AH2086*AN2083+AI2086*AM2083+AJ2086*AN2086+AK2086*AM2086)</f>
        <v>241.33630374797212</v>
      </c>
      <c r="AT2086" s="2">
        <f t="shared" ref="AT2086" si="20009">AH2086*AO2083+AJ2086*AO2086-AI2086*AP2083-AK2086*AP2086</f>
        <v>21.41450484647703</v>
      </c>
      <c r="AU2086" s="8">
        <f t="shared" ref="AU2086" si="20010">(AH2086*AP2083+AI2086*AO2083+AJ2086*AP2086+AK2086*AO2086)</f>
        <v>0</v>
      </c>
      <c r="AV2086" s="20"/>
      <c r="AW2086" s="1">
        <v>0</v>
      </c>
      <c r="AX2086" s="9">
        <v>0</v>
      </c>
      <c r="AY2086" s="2">
        <v>1</v>
      </c>
      <c r="AZ2086" s="8">
        <v>0</v>
      </c>
      <c r="BB2086" s="1">
        <f t="shared" ref="BB2086" si="20011">AR2086*AW2083+AT2086*AW2086-AS2086*AX2083-AU2086*AX2086</f>
        <v>0</v>
      </c>
      <c r="BC2086" s="9">
        <f t="shared" ref="BC2086" si="20012">(AR2086*AX2083+AS2086*AW2083+AT2086*AX2086+AU2086*AW2086)</f>
        <v>241.33630374797212</v>
      </c>
      <c r="BD2086" s="2">
        <f t="shared" ref="BD2086" si="20013">AR2086*AY2083+AT2086*AY2086-AS2086*AZ2083-AU2086*AZ2086</f>
        <v>81.22776888638856</v>
      </c>
      <c r="BE2086" s="8">
        <f t="shared" ref="BE2086" si="20014">(AR2086*AZ2083+AS2086*AY2083+AT2086*AZ2086+AU2086*AY2086)</f>
        <v>0</v>
      </c>
      <c r="BG2086" s="1">
        <v>0</v>
      </c>
      <c r="BH2086" s="9">
        <f t="shared" ref="BH2086" si="20015">$BH$9*$B2083</f>
        <v>4.9825599999999994</v>
      </c>
      <c r="BI2086" s="2">
        <v>1</v>
      </c>
      <c r="BJ2086" s="8">
        <v>0</v>
      </c>
      <c r="BK2086" s="20"/>
      <c r="BL2086" s="1">
        <f t="shared" ref="BL2086" si="20016">BB2086*BG2083+BD2086*BG2086-BC2086*BH2083-BE2086*BH2086</f>
        <v>0</v>
      </c>
      <c r="BM2086" s="9">
        <f t="shared" ref="BM2086" si="20017">(BB2086*BH2083+BC2086*BG2083+BD2086*BH2086+BE2086*BG2086)</f>
        <v>646.05853589053618</v>
      </c>
      <c r="BN2086" s="2">
        <f t="shared" ref="BN2086" si="20018">BB2086*BI2083+BD2086*BI2086-BC2086*BJ2083-BE2086*BJ2086</f>
        <v>81.22776888638856</v>
      </c>
      <c r="BO2086" s="8">
        <f t="shared" ref="BO2086" si="20019">(BB2086*BJ2083+BC2086*BI2083+BD2086*BJ2086+BE2086*BI2086)</f>
        <v>0</v>
      </c>
      <c r="BP2086" s="20"/>
      <c r="BQ2086" s="18">
        <f t="shared" ref="BQ2086:BQ2149" si="20020">1/$BR$9</f>
        <v>1</v>
      </c>
      <c r="BR2086" s="25">
        <v>0</v>
      </c>
      <c r="BS2086" s="19">
        <v>1</v>
      </c>
      <c r="BT2086" s="24">
        <v>0</v>
      </c>
      <c r="BV2086" s="1">
        <f t="shared" ref="BV2086" si="20021">BL2086*BQ2083+BN2086*BQ2086-BM2086*BR2083-BO2086*BR2086</f>
        <v>81.22776888638856</v>
      </c>
      <c r="BW2086" s="9">
        <f t="shared" ref="BW2086" si="20022">(BL2086*BR2083+BM2086*BQ2083+BN2086*BR2086+BO2086*BQ2086)</f>
        <v>646.05853589053618</v>
      </c>
      <c r="BX2086" s="2">
        <f t="shared" ref="BX2086" si="20023">BL2086*BS2083+BN2086*BS2086-BM2086*BT2083-BO2086*BT2086</f>
        <v>81.22776888638856</v>
      </c>
      <c r="BY2086" s="8">
        <f t="shared" ref="BY2086" si="20024">(BL2086*BT2083+BM2086*BS2083+BN2086*BT2086+BO2086*BS2086)</f>
        <v>0</v>
      </c>
      <c r="CA2086" s="56">
        <f t="shared" ref="CA2086" si="20025">(180/PI())*ATAN(-1*(BW2083+BW2086)/(BV2083+BV2086))</f>
        <v>-75.667732031569372</v>
      </c>
      <c r="CC2086" s="117">
        <f t="shared" ref="CC2086" si="20026">20*LOG(((1-(10^(CA2083/20)^2)*(1-((1-CC2083)/(1+CC2083))^2))^0.5))</f>
        <v>-1.6006874356785032E-5</v>
      </c>
      <c r="CD2086" s="13"/>
      <c r="CE2086" s="33"/>
      <c r="CF2086" s="33"/>
      <c r="CG2086" s="33"/>
      <c r="CH2086" s="33"/>
    </row>
    <row r="2087" spans="2:86" ht="18.600000000000001" customHeight="1"/>
    <row r="2088" spans="2:86" ht="18.600000000000001" customHeight="1" thickBot="1">
      <c r="E2088" s="6" t="s">
        <v>3</v>
      </c>
      <c r="J2088" s="6" t="s">
        <v>5</v>
      </c>
      <c r="O2088" s="6" t="s">
        <v>10</v>
      </c>
      <c r="T2088" s="6" t="s">
        <v>6</v>
      </c>
      <c r="Y2088" s="6" t="s">
        <v>11</v>
      </c>
      <c r="AD2088" s="6" t="s">
        <v>12</v>
      </c>
      <c r="AI2088" s="6" t="s">
        <v>13</v>
      </c>
      <c r="AN2088" s="6" t="s">
        <v>14</v>
      </c>
      <c r="AS2088" s="6" t="s">
        <v>15</v>
      </c>
      <c r="AX2088" s="6" t="s">
        <v>19</v>
      </c>
      <c r="BC2088" s="6" t="s">
        <v>17</v>
      </c>
      <c r="BH2088" s="6" t="s">
        <v>20</v>
      </c>
      <c r="BM2088" s="6" t="s">
        <v>18</v>
      </c>
      <c r="BQ2088" s="26" t="s">
        <v>16</v>
      </c>
      <c r="BR2088" s="26"/>
      <c r="BS2088" s="21"/>
      <c r="BT2088" s="21"/>
      <c r="BU2088" s="21"/>
      <c r="BV2088" s="21"/>
      <c r="BW2088" s="26" t="s">
        <v>21</v>
      </c>
      <c r="BX2088" s="21"/>
      <c r="BY2088" s="21"/>
    </row>
    <row r="2089" spans="2:86" ht="18.600000000000001" customHeight="1" thickBot="1">
      <c r="B2089" s="11"/>
      <c r="D2089" s="266" t="s">
        <v>113</v>
      </c>
      <c r="E2089" s="267"/>
      <c r="F2089" s="268" t="s">
        <v>114</v>
      </c>
      <c r="G2089" s="269"/>
      <c r="H2089" s="237"/>
      <c r="I2089" s="262" t="s">
        <v>0</v>
      </c>
      <c r="J2089" s="263"/>
      <c r="K2089" s="264" t="s">
        <v>1</v>
      </c>
      <c r="L2089" s="265"/>
      <c r="M2089" s="21"/>
      <c r="N2089" s="262" t="s">
        <v>115</v>
      </c>
      <c r="O2089" s="263"/>
      <c r="P2089" s="264" t="s">
        <v>116</v>
      </c>
      <c r="Q2089" s="265"/>
      <c r="R2089" s="21"/>
      <c r="S2089" s="266" t="s">
        <v>117</v>
      </c>
      <c r="T2089" s="267"/>
      <c r="U2089" s="268" t="s">
        <v>118</v>
      </c>
      <c r="V2089" s="269"/>
      <c r="W2089" s="20"/>
      <c r="X2089" s="262" t="s">
        <v>119</v>
      </c>
      <c r="Y2089" s="263"/>
      <c r="Z2089" s="264" t="s">
        <v>120</v>
      </c>
      <c r="AA2089" s="265"/>
      <c r="AB2089" s="20"/>
      <c r="AC2089" s="262" t="s">
        <v>121</v>
      </c>
      <c r="AD2089" s="263"/>
      <c r="AE2089" s="264" t="s">
        <v>7</v>
      </c>
      <c r="AF2089" s="265"/>
      <c r="AG2089" s="20"/>
      <c r="AH2089" s="262" t="s">
        <v>122</v>
      </c>
      <c r="AI2089" s="263"/>
      <c r="AJ2089" s="264" t="s">
        <v>123</v>
      </c>
      <c r="AK2089" s="265"/>
      <c r="AL2089" s="20"/>
      <c r="AM2089" s="266" t="s">
        <v>124</v>
      </c>
      <c r="AN2089" s="267"/>
      <c r="AO2089" s="268" t="s">
        <v>125</v>
      </c>
      <c r="AP2089" s="269"/>
      <c r="AQ2089" s="21"/>
      <c r="AR2089" s="262" t="s">
        <v>126</v>
      </c>
      <c r="AS2089" s="263"/>
      <c r="AT2089" s="264" t="s">
        <v>2</v>
      </c>
      <c r="AU2089" s="265"/>
      <c r="AV2089" s="41"/>
      <c r="AW2089" s="262" t="s">
        <v>127</v>
      </c>
      <c r="AX2089" s="263"/>
      <c r="AY2089" s="264" t="s">
        <v>128</v>
      </c>
      <c r="AZ2089" s="265"/>
      <c r="BA2089" s="20"/>
      <c r="BB2089" s="262" t="s">
        <v>129</v>
      </c>
      <c r="BC2089" s="263"/>
      <c r="BD2089" s="264" t="s">
        <v>130</v>
      </c>
      <c r="BE2089" s="265"/>
      <c r="BF2089" s="41"/>
      <c r="BG2089" s="266" t="s">
        <v>131</v>
      </c>
      <c r="BH2089" s="267"/>
      <c r="BI2089" s="268" t="s">
        <v>132</v>
      </c>
      <c r="BJ2089" s="269"/>
      <c r="BK2089" s="41"/>
      <c r="BL2089" s="262" t="s">
        <v>133</v>
      </c>
      <c r="BM2089" s="263"/>
      <c r="BN2089" s="264" t="s">
        <v>134</v>
      </c>
      <c r="BO2089" s="265"/>
      <c r="BP2089" s="41"/>
      <c r="BQ2089" s="262" t="s">
        <v>135</v>
      </c>
      <c r="BR2089" s="263"/>
      <c r="BS2089" s="264" t="s">
        <v>136</v>
      </c>
      <c r="BT2089" s="265"/>
      <c r="BU2089" s="20"/>
      <c r="BV2089" s="262" t="s">
        <v>137</v>
      </c>
      <c r="BW2089" s="263"/>
      <c r="BX2089" s="264" t="s">
        <v>138</v>
      </c>
      <c r="BY2089" s="265"/>
      <c r="CA2089" s="27" t="s">
        <v>8</v>
      </c>
      <c r="CC2089" s="113" t="s">
        <v>74</v>
      </c>
      <c r="CD2089" s="13"/>
      <c r="CE2089" s="33"/>
      <c r="CF2089" s="33"/>
      <c r="CG2089" s="33"/>
      <c r="CH2089" s="33"/>
    </row>
    <row r="2090" spans="2:86" ht="18.600000000000001" customHeight="1" thickTop="1" thickBot="1">
      <c r="B2090" s="37">
        <v>5.98</v>
      </c>
      <c r="D2090" s="1">
        <v>1</v>
      </c>
      <c r="E2090" s="7">
        <v>0</v>
      </c>
      <c r="F2090" s="2">
        <v>0</v>
      </c>
      <c r="G2090" s="8">
        <v>0</v>
      </c>
      <c r="I2090" s="1">
        <v>1</v>
      </c>
      <c r="J2090" s="9">
        <v>0</v>
      </c>
      <c r="K2090" s="2">
        <v>0</v>
      </c>
      <c r="L2090" s="8">
        <f t="shared" ref="L2090:L2153" si="20027">IF(0=(1-$J$9*$K$9*$B2090^2),10^18,$B2090*$K$9/(1-$J$9*$K$9*$B2090^2))</f>
        <v>-0.98082449676107042</v>
      </c>
      <c r="N2090" s="1">
        <f t="shared" ref="N2090" si="20028">D2090*I2090+F2090*I2093-E2090*J2090-G2090*J2093</f>
        <v>1</v>
      </c>
      <c r="O2090" s="9">
        <f t="shared" ref="O2090" si="20029">(D2090*J2090+E2090*I2090+F2090*J2093+G2090*I2093)</f>
        <v>0</v>
      </c>
      <c r="P2090" s="2">
        <f t="shared" ref="P2090" si="20030">D2090*K2090+F2090*K2093-E2090*L2090-G2090*L2093</f>
        <v>0</v>
      </c>
      <c r="Q2090" s="8">
        <f t="shared" ref="Q2090" si="20031">(D2090*L2090+E2090*K2090+F2090*L2093+G2090*K2093)</f>
        <v>-0.98082449676107042</v>
      </c>
      <c r="S2090" s="1">
        <v>1</v>
      </c>
      <c r="T2090" s="7">
        <v>0</v>
      </c>
      <c r="U2090" s="2">
        <v>0</v>
      </c>
      <c r="V2090" s="8">
        <v>0</v>
      </c>
      <c r="X2090" s="1">
        <f t="shared" ref="X2090" si="20032">N2090*S2090+P2090*S2093-O2090*T2090-Q2090*T2093</f>
        <v>9.8642739704909346</v>
      </c>
      <c r="Y2090" s="9">
        <f t="shared" ref="Y2090" si="20033">(N2090*T2090+O2090*S2090+P2090*T2093+Q2090*S2093)</f>
        <v>0</v>
      </c>
      <c r="Z2090" s="2">
        <f t="shared" ref="Z2090" si="20034">N2090*U2090+P2090*U2093-O2090*V2090-Q2090*V2093</f>
        <v>0</v>
      </c>
      <c r="AA2090" s="8">
        <f t="shared" ref="AA2090" si="20035">(N2090*V2090+O2090*U2090+P2090*V2093+Q2090*U2093)</f>
        <v>-0.98082449676107042</v>
      </c>
      <c r="AB2090" s="20"/>
      <c r="AC2090" s="1">
        <v>1</v>
      </c>
      <c r="AD2090" s="9">
        <v>0</v>
      </c>
      <c r="AE2090" s="2">
        <v>0</v>
      </c>
      <c r="AF2090" s="8">
        <f t="shared" ref="AF2090:AF2153" si="20036">IF(0=(1-$AE$9*$AD$9*$B2090^2),10^18,$B2090*$AE$9/(1-$AE$9*$AD$9*$B2090^2))</f>
        <v>-0.17197473823307352</v>
      </c>
      <c r="AH2090" s="1">
        <f t="shared" ref="AH2090" si="20037">X2090*AC2090+Z2090*AC2093-Y2090*AD2090-AA2090*AD2093</f>
        <v>9.8642739704909346</v>
      </c>
      <c r="AI2090" s="9">
        <f t="shared" ref="AI2090" si="20038">(X2090*AD2090+Y2090*AC2090+Z2090*AD2093+AA2090*AC2093)</f>
        <v>0</v>
      </c>
      <c r="AJ2090" s="2">
        <f t="shared" ref="AJ2090" si="20039">X2090*AE2090+Z2090*AE2093-Y2090*AF2090-AA2090*AF2093</f>
        <v>0</v>
      </c>
      <c r="AK2090" s="8">
        <f t="shared" ref="AK2090" si="20040">(X2090*AF2090+Y2090*AE2090+Z2090*AF2093+AA2090*AE2093)</f>
        <v>-2.6772304306955697</v>
      </c>
      <c r="AM2090" s="1">
        <v>1</v>
      </c>
      <c r="AN2090" s="7">
        <v>0</v>
      </c>
      <c r="AO2090" s="2">
        <v>0</v>
      </c>
      <c r="AP2090" s="8">
        <v>0</v>
      </c>
      <c r="AR2090" s="1">
        <f t="shared" ref="AR2090" si="20041">AH2090*AM2090+AJ2090*AM2093-AI2090*AN2090-AK2090*AN2093</f>
        <v>30.321644935660874</v>
      </c>
      <c r="AS2090" s="9">
        <f t="shared" ref="AS2090" si="20042">(AH2090*AN2090+AI2090*AM2090+AJ2090*AN2093+AK2090*AM2093)</f>
        <v>0</v>
      </c>
      <c r="AT2090" s="2">
        <f t="shared" ref="AT2090" si="20043">AH2090*AO2090+AJ2090*AO2093-AI2090*AP2090-AK2090*AP2093</f>
        <v>0</v>
      </c>
      <c r="AU2090" s="8">
        <f t="shared" ref="AU2090" si="20044">(AH2090*AP2090+AI2090*AO2090+AJ2090*AP2093+AK2090*AO2093)</f>
        <v>-2.6772304306955697</v>
      </c>
      <c r="AV2090" s="20"/>
      <c r="AW2090" s="1">
        <v>1</v>
      </c>
      <c r="AX2090" s="9">
        <v>0</v>
      </c>
      <c r="AY2090" s="2">
        <v>0</v>
      </c>
      <c r="AZ2090" s="8">
        <f t="shared" ref="AZ2090:AZ2153" si="20045">IF(0=(1-$AX$9*$AY$9*$B2090^2),10^18,$B2090*$AY$9/(1-$AX$9*$AY$9*$B2090^2))</f>
        <v>-0.24692753337624052</v>
      </c>
      <c r="BB2090" s="1">
        <f t="shared" ref="BB2090" si="20046">AR2090*AW2090+AT2090*AW2093-AS2090*AX2090-AU2090*AX2093</f>
        <v>30.321644935660874</v>
      </c>
      <c r="BC2090" s="9">
        <f t="shared" ref="BC2090" si="20047">(AR2090*AX2090+AS2090*AW2090+AT2090*AX2093+AU2090*AW2093)</f>
        <v>0</v>
      </c>
      <c r="BD2090" s="2">
        <f t="shared" ref="BD2090" si="20048">AR2090*AY2090+AT2090*AY2093-AS2090*AZ2090-AU2090*AZ2093</f>
        <v>0</v>
      </c>
      <c r="BE2090" s="8">
        <f t="shared" ref="BE2090" si="20049">(AR2090*AZ2090+AS2090*AY2090+AT2090*AZ2093+AU2090*AY2093)</f>
        <v>-10.164479422568483</v>
      </c>
      <c r="BG2090" s="1">
        <v>1</v>
      </c>
      <c r="BH2090" s="7">
        <v>0</v>
      </c>
      <c r="BI2090" s="2">
        <v>0</v>
      </c>
      <c r="BJ2090" s="8">
        <v>0</v>
      </c>
      <c r="BK2090" s="20"/>
      <c r="BL2090" s="1">
        <f t="shared" ref="BL2090" si="20050">BB2090*BG2090+BD2090*BG2093-BC2090*BH2090-BE2090*BH2093</f>
        <v>81.136723623319043</v>
      </c>
      <c r="BM2090" s="9">
        <f t="shared" ref="BM2090" si="20051">(BB2090*BH2090+BC2090*BG2090+BD2090*BH2093+BE2090*BG2093)</f>
        <v>0</v>
      </c>
      <c r="BN2090" s="2">
        <f t="shared" ref="BN2090" si="20052">BB2090*BI2090+BD2090*BI2093-BC2090*BJ2090-BE2090*BJ2093</f>
        <v>0</v>
      </c>
      <c r="BO2090" s="8">
        <f t="shared" ref="BO2090" si="20053">(BB2090*BJ2090+BC2090*BI2090+BD2090*BJ2093+BE2090*BI2093)</f>
        <v>-10.164479422568483</v>
      </c>
      <c r="BP2090" s="20"/>
      <c r="BQ2090" s="16">
        <v>1</v>
      </c>
      <c r="BR2090" s="23">
        <v>0</v>
      </c>
      <c r="BS2090" s="14">
        <v>0</v>
      </c>
      <c r="BT2090" s="22">
        <v>0</v>
      </c>
      <c r="BV2090" s="1">
        <f t="shared" ref="BV2090" si="20054">BL2090*BQ2090+BN2090*BQ2093-BM2090*BR2090-BO2090*BR2093</f>
        <v>81.136723623319043</v>
      </c>
      <c r="BW2090" s="9">
        <f t="shared" ref="BW2090" si="20055">(BL2090*BR2090+BM2090*BQ2090+BN2090*BR2093+BO2090*BQ2093)</f>
        <v>-10.164479422568483</v>
      </c>
      <c r="BX2090" s="2">
        <f t="shared" ref="BX2090" si="20056">BL2090*BS2090+BN2090*BS2093-BM2090*BT2090-BO2090*BT2093</f>
        <v>0</v>
      </c>
      <c r="BY2090" s="8">
        <f t="shared" ref="BY2090" si="20057">(BL2090*BT2090+BM2090*BS2090+BN2090*BT2093+BO2090*BS2093)</f>
        <v>-10.164479422568483</v>
      </c>
      <c r="CA2090" s="28">
        <f t="shared" ref="CA2090" si="20058">20*LOG(((1+$BR$9)/$BR$9)/((BV2090+BV2093)^2+(BW2090+BW2093)^2)^0.5)</f>
        <v>-50.340255758676932</v>
      </c>
      <c r="CC2090" s="114">
        <f t="shared" ref="CC2090" si="20059">((BV2090^2+BW2090^2)^0.5)/((BV2093^2+BW2093^2)^0.5)</f>
        <v>0.1252967232069383</v>
      </c>
      <c r="CD2090" s="13"/>
      <c r="CE2090" s="33"/>
      <c r="CF2090" s="33"/>
      <c r="CG2090" s="33"/>
      <c r="CH2090" s="33"/>
    </row>
    <row r="2091" spans="2:86" ht="18.600000000000001" customHeight="1" thickBot="1">
      <c r="D2091" s="3"/>
      <c r="G2091" s="4"/>
      <c r="I2091" s="3"/>
      <c r="L2091" s="4"/>
      <c r="N2091" s="3"/>
      <c r="Q2091" s="4"/>
      <c r="S2091" s="3"/>
      <c r="V2091" s="4"/>
      <c r="X2091" s="3"/>
      <c r="AA2091" s="4"/>
      <c r="AC2091" s="3"/>
      <c r="AF2091" s="4"/>
      <c r="AH2091" s="3"/>
      <c r="AK2091" s="4"/>
      <c r="AM2091" s="3"/>
      <c r="AP2091" s="4"/>
      <c r="AR2091" s="3"/>
      <c r="AU2091" s="4"/>
      <c r="AW2091" s="3"/>
      <c r="AZ2091" s="4"/>
      <c r="BB2091" s="3"/>
      <c r="BE2091" s="4"/>
      <c r="BG2091" s="3"/>
      <c r="BJ2091" s="4"/>
      <c r="BL2091" s="3"/>
      <c r="BO2091" s="4"/>
      <c r="BQ2091" s="16"/>
      <c r="BR2091" s="14"/>
      <c r="BS2091" s="14"/>
      <c r="BT2091" s="17"/>
      <c r="BV2091" s="3"/>
      <c r="BY2091" s="4"/>
      <c r="CC2091" s="115"/>
      <c r="CD2091" s="13"/>
      <c r="CE2091" s="33"/>
      <c r="CF2091" s="33"/>
      <c r="CG2091" s="33"/>
      <c r="CH2091" s="33"/>
    </row>
    <row r="2092" spans="2:86" ht="18.600000000000001" customHeight="1" thickBot="1">
      <c r="D2092" s="271" t="s">
        <v>141</v>
      </c>
      <c r="E2092" s="272"/>
      <c r="F2092" s="273" t="s">
        <v>142</v>
      </c>
      <c r="G2092" s="274"/>
      <c r="H2092" s="237"/>
      <c r="I2092" s="271" t="s">
        <v>143</v>
      </c>
      <c r="J2092" s="272"/>
      <c r="K2092" s="273" t="s">
        <v>144</v>
      </c>
      <c r="L2092" s="274"/>
      <c r="N2092" s="262" t="s">
        <v>145</v>
      </c>
      <c r="O2092" s="263"/>
      <c r="P2092" s="264" t="s">
        <v>146</v>
      </c>
      <c r="Q2092" s="265"/>
      <c r="S2092" s="271" t="s">
        <v>147</v>
      </c>
      <c r="T2092" s="272"/>
      <c r="U2092" s="273" t="s">
        <v>148</v>
      </c>
      <c r="V2092" s="274"/>
      <c r="W2092" s="20"/>
      <c r="X2092" s="262" t="s">
        <v>149</v>
      </c>
      <c r="Y2092" s="263"/>
      <c r="Z2092" s="264" t="s">
        <v>150</v>
      </c>
      <c r="AA2092" s="265"/>
      <c r="AB2092" s="20"/>
      <c r="AC2092" s="271" t="s">
        <v>151</v>
      </c>
      <c r="AD2092" s="272"/>
      <c r="AE2092" s="273" t="s">
        <v>152</v>
      </c>
      <c r="AF2092" s="274"/>
      <c r="AG2092" s="20"/>
      <c r="AH2092" s="262" t="s">
        <v>153</v>
      </c>
      <c r="AI2092" s="263"/>
      <c r="AJ2092" s="264" t="s">
        <v>154</v>
      </c>
      <c r="AK2092" s="265"/>
      <c r="AL2092" s="20"/>
      <c r="AM2092" s="271" t="s">
        <v>155</v>
      </c>
      <c r="AN2092" s="272"/>
      <c r="AO2092" s="273" t="s">
        <v>156</v>
      </c>
      <c r="AP2092" s="274"/>
      <c r="AR2092" s="262" t="s">
        <v>157</v>
      </c>
      <c r="AS2092" s="263"/>
      <c r="AT2092" s="264" t="s">
        <v>158</v>
      </c>
      <c r="AU2092" s="265"/>
      <c r="AV2092" s="41"/>
      <c r="AW2092" s="271" t="s">
        <v>159</v>
      </c>
      <c r="AX2092" s="272"/>
      <c r="AY2092" s="273" t="s">
        <v>160</v>
      </c>
      <c r="AZ2092" s="274"/>
      <c r="BA2092" s="20"/>
      <c r="BB2092" s="262" t="s">
        <v>161</v>
      </c>
      <c r="BC2092" s="263"/>
      <c r="BD2092" s="264" t="s">
        <v>162</v>
      </c>
      <c r="BE2092" s="265"/>
      <c r="BF2092" s="41"/>
      <c r="BG2092" s="271" t="s">
        <v>163</v>
      </c>
      <c r="BH2092" s="272"/>
      <c r="BI2092" s="273" t="s">
        <v>164</v>
      </c>
      <c r="BJ2092" s="274"/>
      <c r="BK2092" s="41"/>
      <c r="BL2092" s="262" t="s">
        <v>165</v>
      </c>
      <c r="BM2092" s="263"/>
      <c r="BN2092" s="264" t="s">
        <v>166</v>
      </c>
      <c r="BO2092" s="265"/>
      <c r="BP2092" s="41"/>
      <c r="BQ2092" s="271" t="s">
        <v>167</v>
      </c>
      <c r="BR2092" s="272"/>
      <c r="BS2092" s="273" t="s">
        <v>168</v>
      </c>
      <c r="BT2092" s="274"/>
      <c r="BU2092" s="20"/>
      <c r="BV2092" s="262" t="s">
        <v>169</v>
      </c>
      <c r="BW2092" s="263"/>
      <c r="BX2092" s="264" t="s">
        <v>170</v>
      </c>
      <c r="BY2092" s="265"/>
      <c r="CA2092" s="55" t="s">
        <v>35</v>
      </c>
      <c r="CC2092" s="116" t="s">
        <v>75</v>
      </c>
      <c r="CD2092" s="13"/>
      <c r="CE2092" s="33"/>
      <c r="CF2092" s="33"/>
      <c r="CG2092" s="33"/>
      <c r="CH2092" s="33"/>
    </row>
    <row r="2093" spans="2:86" ht="18.600000000000001" customHeight="1" thickTop="1" thickBot="1">
      <c r="D2093" s="1">
        <v>0</v>
      </c>
      <c r="E2093" s="9">
        <f t="shared" ref="E2093" si="20060">$E$9*$B2090</f>
        <v>7.0372640000000013</v>
      </c>
      <c r="F2093" s="2">
        <v>1</v>
      </c>
      <c r="G2093" s="8">
        <v>0</v>
      </c>
      <c r="I2093" s="1">
        <v>0</v>
      </c>
      <c r="J2093" s="9">
        <v>0</v>
      </c>
      <c r="K2093" s="2">
        <v>1</v>
      </c>
      <c r="L2093" s="8">
        <v>0</v>
      </c>
      <c r="N2093" s="1">
        <f t="shared" ref="N2093" si="20061">D2093*I2090+F2093*I2093-E2093*J2090-G2093*J2093</f>
        <v>0</v>
      </c>
      <c r="O2093" s="9">
        <f t="shared" ref="O2093" si="20062">(D2093*J2090+E2093*I2090+F2093*J2093+G2093*I2093)</f>
        <v>7.0372640000000013</v>
      </c>
      <c r="P2093" s="2">
        <f t="shared" ref="P2093" si="20063">D2093*K2090+F2093*K2093-E2093*L2090-G2093*L2093</f>
        <v>7.9023209213747991</v>
      </c>
      <c r="Q2093" s="8">
        <f t="shared" ref="Q2093" si="20064">(D2093*L2090+E2093*K2090+F2093*L2093+G2093*K2093)</f>
        <v>0</v>
      </c>
      <c r="S2093" s="1">
        <v>0</v>
      </c>
      <c r="T2093" s="9">
        <f t="shared" ref="T2093" si="20065">$T$9*$B2090</f>
        <v>9.0375740000000011</v>
      </c>
      <c r="U2093" s="2">
        <v>1</v>
      </c>
      <c r="V2093" s="8">
        <v>0</v>
      </c>
      <c r="X2093" s="1">
        <f t="shared" ref="X2093" si="20066">N2093*S2090+P2093*S2093-O2093*T2090-Q2093*T2093</f>
        <v>0</v>
      </c>
      <c r="Y2093" s="9">
        <f t="shared" ref="Y2093" si="20067">(N2093*T2090+O2093*S2090+P2093*T2093+Q2093*S2093)</f>
        <v>78.455074098672952</v>
      </c>
      <c r="Z2093" s="2">
        <f t="shared" ref="Z2093" si="20068">N2093*U2090+P2093*U2093-O2093*V2090-Q2093*V2093</f>
        <v>7.9023209213747991</v>
      </c>
      <c r="AA2093" s="8">
        <f t="shared" ref="AA2093" si="20069">(N2093*V2090+O2093*U2090+P2093*V2093+Q2093*U2093)</f>
        <v>0</v>
      </c>
      <c r="AB2093" s="20"/>
      <c r="AC2093" s="1">
        <v>0</v>
      </c>
      <c r="AD2093" s="9">
        <v>0</v>
      </c>
      <c r="AE2093" s="2">
        <v>1</v>
      </c>
      <c r="AF2093" s="8">
        <v>0</v>
      </c>
      <c r="AH2093" s="1">
        <f t="shared" ref="AH2093" si="20070">X2093*AC2090+Z2093*AC2093-Y2093*AD2090-AA2093*AD2093</f>
        <v>0</v>
      </c>
      <c r="AI2093" s="9">
        <f t="shared" ref="AI2093" si="20071">(X2093*AD2090+Y2093*AC2090+Z2093*AD2093+AA2093*AC2093)</f>
        <v>78.455074098672952</v>
      </c>
      <c r="AJ2093" s="2">
        <f t="shared" ref="AJ2093" si="20072">X2093*AE2090+Z2093*AE2093-Y2093*AF2090-AA2093*AF2093</f>
        <v>21.394611752550468</v>
      </c>
      <c r="AK2093" s="8">
        <f t="shared" ref="AK2093" si="20073">(X2093*AF2090+Y2093*AE2090+Z2093*AF2093+AA2093*AE2093)</f>
        <v>0</v>
      </c>
      <c r="AM2093" s="1">
        <v>0</v>
      </c>
      <c r="AN2093" s="9">
        <f t="shared" ref="AN2093" si="20074">$AN$9*$B2090</f>
        <v>7.6412440000000013</v>
      </c>
      <c r="AO2093" s="2">
        <v>1</v>
      </c>
      <c r="AP2093" s="8">
        <v>0</v>
      </c>
      <c r="AR2093" s="1">
        <f t="shared" ref="AR2093" si="20075">AH2093*AM2090+AJ2093*AM2093-AI2093*AN2090-AK2093*AN2093</f>
        <v>0</v>
      </c>
      <c r="AS2093" s="9">
        <f t="shared" ref="AS2093" si="20076">(AH2093*AN2090+AI2093*AM2090+AJ2093*AN2093+AK2093*AM2093)</f>
        <v>241.93652278517874</v>
      </c>
      <c r="AT2093" s="2">
        <f t="shared" ref="AT2093" si="20077">AH2093*AO2090+AJ2093*AO2093-AI2093*AP2090-AK2093*AP2093</f>
        <v>21.394611752550468</v>
      </c>
      <c r="AU2093" s="8">
        <f t="shared" ref="AU2093" si="20078">(AH2093*AP2090+AI2093*AO2090+AJ2093*AP2093+AK2093*AO2093)</f>
        <v>0</v>
      </c>
      <c r="AV2093" s="20"/>
      <c r="AW2093" s="1">
        <v>0</v>
      </c>
      <c r="AX2093" s="9">
        <v>0</v>
      </c>
      <c r="AY2093" s="2">
        <v>1</v>
      </c>
      <c r="AZ2093" s="8">
        <v>0</v>
      </c>
      <c r="BB2093" s="1">
        <f t="shared" ref="BB2093" si="20079">AR2093*AW2090+AT2093*AW2093-AS2093*AX2090-AU2093*AX2093</f>
        <v>0</v>
      </c>
      <c r="BC2093" s="9">
        <f t="shared" ref="BC2093" si="20080">(AR2093*AX2090+AS2093*AW2090+AT2093*AX2093+AU2093*AW2093)</f>
        <v>241.93652278517874</v>
      </c>
      <c r="BD2093" s="2">
        <f t="shared" ref="BD2093" si="20081">AR2093*AY2090+AT2093*AY2093-AS2093*AZ2090-AU2093*AZ2093</f>
        <v>81.135400557519262</v>
      </c>
      <c r="BE2093" s="8">
        <f t="shared" ref="BE2093" si="20082">(AR2093*AZ2090+AS2093*AY2090+AT2093*AZ2093+AU2093*AY2093)</f>
        <v>0</v>
      </c>
      <c r="BG2093" s="1">
        <v>0</v>
      </c>
      <c r="BH2093" s="9">
        <f t="shared" ref="BH2093" si="20083">$BH$9*$B2090</f>
        <v>4.9992799999999997</v>
      </c>
      <c r="BI2093" s="2">
        <v>1</v>
      </c>
      <c r="BJ2093" s="8">
        <v>0</v>
      </c>
      <c r="BK2093" s="20"/>
      <c r="BL2093" s="1">
        <f t="shared" ref="BL2093" si="20084">BB2093*BG2090+BD2093*BG2093-BC2093*BH2090-BE2093*BH2093</f>
        <v>0</v>
      </c>
      <c r="BM2093" s="9">
        <f t="shared" ref="BM2093" si="20085">(BB2093*BH2090+BC2093*BG2090+BD2093*BH2093+BE2093*BG2093)</f>
        <v>647.55510808437361</v>
      </c>
      <c r="BN2093" s="2">
        <f t="shared" ref="BN2093" si="20086">BB2093*BI2090+BD2093*BI2093-BC2093*BJ2090-BE2093*BJ2093</f>
        <v>81.135400557519262</v>
      </c>
      <c r="BO2093" s="8">
        <f t="shared" ref="BO2093" si="20087">(BB2093*BJ2090+BC2093*BI2090+BD2093*BJ2093+BE2093*BI2093)</f>
        <v>0</v>
      </c>
      <c r="BP2093" s="20"/>
      <c r="BQ2093" s="18">
        <f t="shared" ref="BQ2093:BQ2156" si="20088">1/$BR$9</f>
        <v>1</v>
      </c>
      <c r="BR2093" s="25">
        <v>0</v>
      </c>
      <c r="BS2093" s="19">
        <v>1</v>
      </c>
      <c r="BT2093" s="24">
        <v>0</v>
      </c>
      <c r="BV2093" s="1">
        <f t="shared" ref="BV2093" si="20089">BL2093*BQ2090+BN2093*BQ2093-BM2093*BR2090-BO2093*BR2093</f>
        <v>81.135400557519262</v>
      </c>
      <c r="BW2093" s="9">
        <f t="shared" ref="BW2093" si="20090">(BL2093*BR2090+BM2093*BQ2090+BN2093*BR2093+BO2093*BQ2093)</f>
        <v>647.55510808437361</v>
      </c>
      <c r="BX2093" s="2">
        <f t="shared" ref="BX2093" si="20091">BL2093*BS2090+BN2093*BS2093-BM2093*BT2090-BO2093*BT2093</f>
        <v>81.135400557519262</v>
      </c>
      <c r="BY2093" s="8">
        <f t="shared" ref="BY2093" si="20092">(BL2093*BT2090+BM2093*BS2090+BN2093*BT2093+BO2093*BS2093)</f>
        <v>0</v>
      </c>
      <c r="CA2093" s="56">
        <f t="shared" ref="CA2093" si="20093">(180/PI())*ATAN(-1*(BW2090+BW2093)/(BV2090+BV2093))</f>
        <v>-75.716604916509283</v>
      </c>
      <c r="CC2093" s="117">
        <f t="shared" ref="CC2093" si="20094">20*LOG(((1-(10^(CA2090/20)^2)*(1-((1-CC2090)/(1+CC2090))^2))^0.5))</f>
        <v>-1.5893704210786945E-5</v>
      </c>
      <c r="CD2093" s="13"/>
      <c r="CE2093" s="33"/>
      <c r="CF2093" s="33"/>
      <c r="CG2093" s="33"/>
      <c r="CH2093" s="33"/>
    </row>
    <row r="2094" spans="2:86" ht="18.600000000000001" customHeight="1"/>
    <row r="2095" spans="2:86" ht="18.600000000000001" customHeight="1" thickBot="1">
      <c r="E2095" s="6" t="s">
        <v>3</v>
      </c>
      <c r="J2095" s="6" t="s">
        <v>5</v>
      </c>
      <c r="O2095" s="6" t="s">
        <v>10</v>
      </c>
      <c r="T2095" s="6" t="s">
        <v>6</v>
      </c>
      <c r="Y2095" s="6" t="s">
        <v>11</v>
      </c>
      <c r="AD2095" s="6" t="s">
        <v>12</v>
      </c>
      <c r="AI2095" s="6" t="s">
        <v>13</v>
      </c>
      <c r="AN2095" s="6" t="s">
        <v>14</v>
      </c>
      <c r="AS2095" s="6" t="s">
        <v>15</v>
      </c>
      <c r="AX2095" s="6" t="s">
        <v>19</v>
      </c>
      <c r="BC2095" s="6" t="s">
        <v>17</v>
      </c>
      <c r="BH2095" s="6" t="s">
        <v>20</v>
      </c>
      <c r="BM2095" s="6" t="s">
        <v>18</v>
      </c>
      <c r="BQ2095" s="26" t="s">
        <v>16</v>
      </c>
      <c r="BR2095" s="26"/>
      <c r="BS2095" s="21"/>
      <c r="BT2095" s="21"/>
      <c r="BU2095" s="21"/>
      <c r="BV2095" s="21"/>
      <c r="BW2095" s="26" t="s">
        <v>21</v>
      </c>
      <c r="BX2095" s="21"/>
      <c r="BY2095" s="21"/>
    </row>
    <row r="2096" spans="2:86" ht="18.600000000000001" customHeight="1" thickBot="1">
      <c r="B2096" s="11"/>
      <c r="D2096" s="266" t="s">
        <v>113</v>
      </c>
      <c r="E2096" s="267"/>
      <c r="F2096" s="268" t="s">
        <v>114</v>
      </c>
      <c r="G2096" s="269"/>
      <c r="H2096" s="237"/>
      <c r="I2096" s="262" t="s">
        <v>0</v>
      </c>
      <c r="J2096" s="263"/>
      <c r="K2096" s="264" t="s">
        <v>1</v>
      </c>
      <c r="L2096" s="265"/>
      <c r="M2096" s="21"/>
      <c r="N2096" s="262" t="s">
        <v>115</v>
      </c>
      <c r="O2096" s="263"/>
      <c r="P2096" s="264" t="s">
        <v>116</v>
      </c>
      <c r="Q2096" s="265"/>
      <c r="R2096" s="21"/>
      <c r="S2096" s="266" t="s">
        <v>117</v>
      </c>
      <c r="T2096" s="267"/>
      <c r="U2096" s="268" t="s">
        <v>118</v>
      </c>
      <c r="V2096" s="269"/>
      <c r="W2096" s="20"/>
      <c r="X2096" s="262" t="s">
        <v>119</v>
      </c>
      <c r="Y2096" s="263"/>
      <c r="Z2096" s="264" t="s">
        <v>120</v>
      </c>
      <c r="AA2096" s="265"/>
      <c r="AB2096" s="20"/>
      <c r="AC2096" s="262" t="s">
        <v>121</v>
      </c>
      <c r="AD2096" s="263"/>
      <c r="AE2096" s="264" t="s">
        <v>7</v>
      </c>
      <c r="AF2096" s="265"/>
      <c r="AG2096" s="20"/>
      <c r="AH2096" s="262" t="s">
        <v>122</v>
      </c>
      <c r="AI2096" s="263"/>
      <c r="AJ2096" s="264" t="s">
        <v>123</v>
      </c>
      <c r="AK2096" s="265"/>
      <c r="AL2096" s="20"/>
      <c r="AM2096" s="266" t="s">
        <v>124</v>
      </c>
      <c r="AN2096" s="267"/>
      <c r="AO2096" s="268" t="s">
        <v>125</v>
      </c>
      <c r="AP2096" s="269"/>
      <c r="AQ2096" s="21"/>
      <c r="AR2096" s="262" t="s">
        <v>126</v>
      </c>
      <c r="AS2096" s="263"/>
      <c r="AT2096" s="264" t="s">
        <v>2</v>
      </c>
      <c r="AU2096" s="265"/>
      <c r="AV2096" s="41"/>
      <c r="AW2096" s="262" t="s">
        <v>127</v>
      </c>
      <c r="AX2096" s="263"/>
      <c r="AY2096" s="264" t="s">
        <v>128</v>
      </c>
      <c r="AZ2096" s="265"/>
      <c r="BA2096" s="20"/>
      <c r="BB2096" s="262" t="s">
        <v>129</v>
      </c>
      <c r="BC2096" s="263"/>
      <c r="BD2096" s="264" t="s">
        <v>130</v>
      </c>
      <c r="BE2096" s="265"/>
      <c r="BF2096" s="41"/>
      <c r="BG2096" s="266" t="s">
        <v>131</v>
      </c>
      <c r="BH2096" s="267"/>
      <c r="BI2096" s="268" t="s">
        <v>132</v>
      </c>
      <c r="BJ2096" s="269"/>
      <c r="BK2096" s="41"/>
      <c r="BL2096" s="262" t="s">
        <v>133</v>
      </c>
      <c r="BM2096" s="263"/>
      <c r="BN2096" s="264" t="s">
        <v>134</v>
      </c>
      <c r="BO2096" s="265"/>
      <c r="BP2096" s="41"/>
      <c r="BQ2096" s="262" t="s">
        <v>135</v>
      </c>
      <c r="BR2096" s="263"/>
      <c r="BS2096" s="264" t="s">
        <v>136</v>
      </c>
      <c r="BT2096" s="265"/>
      <c r="BU2096" s="20"/>
      <c r="BV2096" s="262" t="s">
        <v>137</v>
      </c>
      <c r="BW2096" s="263"/>
      <c r="BX2096" s="264" t="s">
        <v>138</v>
      </c>
      <c r="BY2096" s="265"/>
      <c r="CA2096" s="27" t="s">
        <v>8</v>
      </c>
      <c r="CC2096" s="113" t="s">
        <v>74</v>
      </c>
      <c r="CD2096" s="13"/>
      <c r="CE2096" s="33"/>
      <c r="CF2096" s="33"/>
      <c r="CG2096" s="33"/>
      <c r="CH2096" s="33"/>
    </row>
    <row r="2097" spans="2:86" ht="18.600000000000001" customHeight="1" thickTop="1" thickBot="1">
      <c r="B2097" s="37">
        <v>6</v>
      </c>
      <c r="D2097" s="1">
        <v>1</v>
      </c>
      <c r="E2097" s="7">
        <v>0</v>
      </c>
      <c r="F2097" s="2">
        <v>0</v>
      </c>
      <c r="G2097" s="8">
        <v>0</v>
      </c>
      <c r="I2097" s="1">
        <v>1</v>
      </c>
      <c r="J2097" s="9">
        <v>0</v>
      </c>
      <c r="K2097" s="2">
        <v>0</v>
      </c>
      <c r="L2097" s="8">
        <f t="shared" ref="L2097:L2160" si="20095">IF(0=(1-$J$9*$K$9*$B2097^2),10^18,$B2097*$K$9/(1-$J$9*$K$9*$B2097^2))</f>
        <v>-0.97666268053714966</v>
      </c>
      <c r="N2097" s="1">
        <f t="shared" ref="N2097" si="20096">D2097*I2097+F2097*I2100-E2097*J2097-G2097*J2100</f>
        <v>1</v>
      </c>
      <c r="O2097" s="9">
        <f t="shared" ref="O2097" si="20097">(D2097*J2097+E2097*I2097+F2097*J2100+G2097*I2100)</f>
        <v>0</v>
      </c>
      <c r="P2097" s="2">
        <f t="shared" ref="P2097" si="20098">D2097*K2097+F2097*K2100-E2097*L2097-G2097*L2100</f>
        <v>0</v>
      </c>
      <c r="Q2097" s="8">
        <f t="shared" ref="Q2097" si="20099">(D2097*L2097+E2097*K2097+F2097*L2100+G2097*K2100)</f>
        <v>-0.97666268053714966</v>
      </c>
      <c r="S2097" s="1">
        <v>1</v>
      </c>
      <c r="T2097" s="7">
        <v>0</v>
      </c>
      <c r="U2097" s="2">
        <v>0</v>
      </c>
      <c r="V2097" s="8">
        <v>0</v>
      </c>
      <c r="X2097" s="1">
        <f t="shared" ref="X2097" si="20100">N2097*S2097+P2097*S2100-O2097*T2097-Q2097*T2100</f>
        <v>9.8561818545747659</v>
      </c>
      <c r="Y2097" s="9">
        <f t="shared" ref="Y2097" si="20101">(N2097*T2097+O2097*S2097+P2097*T2100+Q2097*S2100)</f>
        <v>0</v>
      </c>
      <c r="Z2097" s="2">
        <f t="shared" ref="Z2097" si="20102">N2097*U2097+P2097*U2100-O2097*V2097-Q2097*V2100</f>
        <v>0</v>
      </c>
      <c r="AA2097" s="8">
        <f t="shared" ref="AA2097" si="20103">(N2097*V2097+O2097*U2097+P2097*V2100+Q2097*U2100)</f>
        <v>-0.97666268053714966</v>
      </c>
      <c r="AB2097" s="20"/>
      <c r="AC2097" s="1">
        <v>1</v>
      </c>
      <c r="AD2097" s="9">
        <v>0</v>
      </c>
      <c r="AE2097" s="2">
        <v>0</v>
      </c>
      <c r="AF2097" s="8">
        <f t="shared" ref="AF2097:AF2160" si="20104">IF(0=(1-$AE$9*$AD$9*$B2097^2),10^18,$B2097*$AE$9/(1-$AE$9*$AD$9*$B2097^2))</f>
        <v>-0.17135618797805377</v>
      </c>
      <c r="AH2097" s="1">
        <f t="shared" ref="AH2097" si="20105">X2097*AC2097+Z2097*AC2100-Y2097*AD2097-AA2097*AD2100</f>
        <v>9.8561818545747659</v>
      </c>
      <c r="AI2097" s="9">
        <f t="shared" ref="AI2097" si="20106">(X2097*AD2097+Y2097*AC2097+Z2097*AD2100+AA2097*AC2100)</f>
        <v>0</v>
      </c>
      <c r="AJ2097" s="2">
        <f t="shared" ref="AJ2097" si="20107">X2097*AE2097+Z2097*AE2100-Y2097*AF2097-AA2097*AF2100</f>
        <v>0</v>
      </c>
      <c r="AK2097" s="8">
        <f t="shared" ref="AK2097" si="20108">(X2097*AF2097+Y2097*AE2097+Z2097*AF2100+AA2097*AE2100)</f>
        <v>-2.6655804311555458</v>
      </c>
      <c r="AM2097" s="1">
        <v>1</v>
      </c>
      <c r="AN2097" s="7">
        <v>0</v>
      </c>
      <c r="AO2097" s="2">
        <v>0</v>
      </c>
      <c r="AP2097" s="8">
        <v>0</v>
      </c>
      <c r="AR2097" s="1">
        <f t="shared" ref="AR2097" si="20109">AH2097*AM2097+AJ2097*AM2100-AI2097*AN2097-AK2097*AN2100</f>
        <v>30.292653904158108</v>
      </c>
      <c r="AS2097" s="9">
        <f t="shared" ref="AS2097" si="20110">(AH2097*AN2097+AI2097*AM2097+AJ2097*AN2100+AK2097*AM2100)</f>
        <v>0</v>
      </c>
      <c r="AT2097" s="2">
        <f t="shared" ref="AT2097" si="20111">AH2097*AO2097+AJ2097*AO2100-AI2097*AP2097-AK2097*AP2100</f>
        <v>0</v>
      </c>
      <c r="AU2097" s="8">
        <f t="shared" ref="AU2097" si="20112">(AH2097*AP2097+AI2097*AO2097+AJ2097*AP2100+AK2097*AO2100)</f>
        <v>-2.6655804311555458</v>
      </c>
      <c r="AV2097" s="20"/>
      <c r="AW2097" s="1">
        <v>1</v>
      </c>
      <c r="AX2097" s="9">
        <v>0</v>
      </c>
      <c r="AY2097" s="2">
        <v>0</v>
      </c>
      <c r="AZ2097" s="8">
        <f t="shared" ref="AZ2097:AZ2160" si="20113">IF(0=(1-$AX$9*$AY$9*$B2097^2),10^18,$B2097*$AY$9/(1-$AX$9*$AY$9*$B2097^2))</f>
        <v>-0.24602010591567056</v>
      </c>
      <c r="BB2097" s="1">
        <f t="shared" ref="BB2097" si="20114">AR2097*AW2097+AT2097*AW2100-AS2097*AX2097-AU2097*AX2100</f>
        <v>30.292653904158108</v>
      </c>
      <c r="BC2097" s="9">
        <f t="shared" ref="BC2097" si="20115">(AR2097*AX2097+AS2097*AW2097+AT2097*AX2100+AU2097*AW2100)</f>
        <v>0</v>
      </c>
      <c r="BD2097" s="2">
        <f t="shared" ref="BD2097" si="20116">AR2097*AY2097+AT2097*AY2100-AS2097*AZ2097-AU2097*AZ2100</f>
        <v>0</v>
      </c>
      <c r="BE2097" s="8">
        <f t="shared" ref="BE2097" si="20117">(AR2097*AZ2097+AS2097*AY2097+AT2097*AZ2100+AU2097*AY2100)</f>
        <v>-10.118182353123276</v>
      </c>
      <c r="BG2097" s="1">
        <v>1</v>
      </c>
      <c r="BH2097" s="7">
        <v>0</v>
      </c>
      <c r="BI2097" s="2">
        <v>0</v>
      </c>
      <c r="BJ2097" s="8">
        <v>0</v>
      </c>
      <c r="BK2097" s="20"/>
      <c r="BL2097" s="1">
        <f t="shared" ref="BL2097" si="20118">BB2097*BG2097+BD2097*BG2100-BC2097*BH2097-BE2097*BH2100</f>
        <v>81.045456587424468</v>
      </c>
      <c r="BM2097" s="9">
        <f t="shared" ref="BM2097" si="20119">(BB2097*BH2097+BC2097*BG2097+BD2097*BH2100+BE2097*BG2100)</f>
        <v>0</v>
      </c>
      <c r="BN2097" s="2">
        <f t="shared" ref="BN2097" si="20120">BB2097*BI2097+BD2097*BI2100-BC2097*BJ2097-BE2097*BJ2100</f>
        <v>0</v>
      </c>
      <c r="BO2097" s="8">
        <f t="shared" ref="BO2097" si="20121">(BB2097*BJ2097+BC2097*BI2097+BD2097*BJ2100+BE2097*BI2100)</f>
        <v>-10.118182353123276</v>
      </c>
      <c r="BP2097" s="20"/>
      <c r="BQ2097" s="16">
        <v>1</v>
      </c>
      <c r="BR2097" s="23">
        <v>0</v>
      </c>
      <c r="BS2097" s="14">
        <v>0</v>
      </c>
      <c r="BT2097" s="22">
        <v>0</v>
      </c>
      <c r="BV2097" s="1">
        <f t="shared" ref="BV2097" si="20122">BL2097*BQ2097+BN2097*BQ2100-BM2097*BR2097-BO2097*BR2100</f>
        <v>81.045456587424468</v>
      </c>
      <c r="BW2097" s="9">
        <f t="shared" ref="BW2097" si="20123">(BL2097*BR2097+BM2097*BQ2097+BN2097*BR2100+BO2097*BQ2100)</f>
        <v>-10.118182353123276</v>
      </c>
      <c r="BX2097" s="2">
        <f t="shared" ref="BX2097" si="20124">BL2097*BS2097+BN2097*BS2100-BM2097*BT2097-BO2097*BT2100</f>
        <v>0</v>
      </c>
      <c r="BY2097" s="8">
        <f t="shared" ref="BY2097" si="20125">(BL2097*BT2097+BM2097*BS2097+BN2097*BT2100+BO2097*BS2100)</f>
        <v>-10.118182353123276</v>
      </c>
      <c r="CA2097" s="28">
        <f t="shared" ref="CA2097" si="20126">20*LOG(((1+$BR$9)/$BR$9)/((BV2097+BV2100)^2+(BW2097+BW2100)^2)^0.5)</f>
        <v>-50.359433435332896</v>
      </c>
      <c r="CC2097" s="114">
        <f t="shared" ref="CC2097" si="20127">((BV2097^2+BW2097^2)^0.5)/((BV2100^2+BW2100^2)^0.5)</f>
        <v>0.12486652286748604</v>
      </c>
      <c r="CD2097" s="13"/>
      <c r="CE2097" s="33"/>
      <c r="CF2097" s="33"/>
      <c r="CG2097" s="33"/>
      <c r="CH2097" s="33"/>
    </row>
    <row r="2098" spans="2:86" ht="18.600000000000001" customHeight="1" thickBot="1">
      <c r="D2098" s="3"/>
      <c r="G2098" s="4"/>
      <c r="I2098" s="3"/>
      <c r="L2098" s="4"/>
      <c r="N2098" s="3"/>
      <c r="Q2098" s="4"/>
      <c r="S2098" s="3"/>
      <c r="V2098" s="4"/>
      <c r="X2098" s="3"/>
      <c r="AA2098" s="4"/>
      <c r="AC2098" s="3"/>
      <c r="AF2098" s="4"/>
      <c r="AH2098" s="3"/>
      <c r="AK2098" s="4"/>
      <c r="AM2098" s="3"/>
      <c r="AP2098" s="4"/>
      <c r="AR2098" s="3"/>
      <c r="AU2098" s="4"/>
      <c r="AW2098" s="3"/>
      <c r="AZ2098" s="4"/>
      <c r="BB2098" s="3"/>
      <c r="BE2098" s="4"/>
      <c r="BG2098" s="3"/>
      <c r="BJ2098" s="4"/>
      <c r="BL2098" s="3"/>
      <c r="BO2098" s="4"/>
      <c r="BQ2098" s="16"/>
      <c r="BR2098" s="14"/>
      <c r="BS2098" s="14"/>
      <c r="BT2098" s="17"/>
      <c r="BV2098" s="3"/>
      <c r="BY2098" s="4"/>
      <c r="CC2098" s="115"/>
      <c r="CD2098" s="13"/>
      <c r="CE2098" s="33"/>
      <c r="CF2098" s="33"/>
      <c r="CG2098" s="33"/>
      <c r="CH2098" s="33"/>
    </row>
    <row r="2099" spans="2:86" ht="18.600000000000001" customHeight="1" thickBot="1">
      <c r="D2099" s="271" t="s">
        <v>141</v>
      </c>
      <c r="E2099" s="272"/>
      <c r="F2099" s="273" t="s">
        <v>142</v>
      </c>
      <c r="G2099" s="274"/>
      <c r="H2099" s="237"/>
      <c r="I2099" s="271" t="s">
        <v>143</v>
      </c>
      <c r="J2099" s="272"/>
      <c r="K2099" s="273" t="s">
        <v>144</v>
      </c>
      <c r="L2099" s="274"/>
      <c r="N2099" s="262" t="s">
        <v>145</v>
      </c>
      <c r="O2099" s="263"/>
      <c r="P2099" s="264" t="s">
        <v>146</v>
      </c>
      <c r="Q2099" s="265"/>
      <c r="S2099" s="271" t="s">
        <v>147</v>
      </c>
      <c r="T2099" s="272"/>
      <c r="U2099" s="273" t="s">
        <v>148</v>
      </c>
      <c r="V2099" s="274"/>
      <c r="W2099" s="20"/>
      <c r="X2099" s="262" t="s">
        <v>149</v>
      </c>
      <c r="Y2099" s="263"/>
      <c r="Z2099" s="264" t="s">
        <v>150</v>
      </c>
      <c r="AA2099" s="265"/>
      <c r="AB2099" s="20"/>
      <c r="AC2099" s="271" t="s">
        <v>151</v>
      </c>
      <c r="AD2099" s="272"/>
      <c r="AE2099" s="273" t="s">
        <v>152</v>
      </c>
      <c r="AF2099" s="274"/>
      <c r="AG2099" s="20"/>
      <c r="AH2099" s="262" t="s">
        <v>153</v>
      </c>
      <c r="AI2099" s="263"/>
      <c r="AJ2099" s="264" t="s">
        <v>154</v>
      </c>
      <c r="AK2099" s="265"/>
      <c r="AL2099" s="20"/>
      <c r="AM2099" s="271" t="s">
        <v>155</v>
      </c>
      <c r="AN2099" s="272"/>
      <c r="AO2099" s="273" t="s">
        <v>156</v>
      </c>
      <c r="AP2099" s="274"/>
      <c r="AR2099" s="262" t="s">
        <v>157</v>
      </c>
      <c r="AS2099" s="263"/>
      <c r="AT2099" s="264" t="s">
        <v>158</v>
      </c>
      <c r="AU2099" s="265"/>
      <c r="AV2099" s="41"/>
      <c r="AW2099" s="271" t="s">
        <v>159</v>
      </c>
      <c r="AX2099" s="272"/>
      <c r="AY2099" s="273" t="s">
        <v>160</v>
      </c>
      <c r="AZ2099" s="274"/>
      <c r="BA2099" s="20"/>
      <c r="BB2099" s="262" t="s">
        <v>161</v>
      </c>
      <c r="BC2099" s="263"/>
      <c r="BD2099" s="264" t="s">
        <v>162</v>
      </c>
      <c r="BE2099" s="265"/>
      <c r="BF2099" s="41"/>
      <c r="BG2099" s="271" t="s">
        <v>163</v>
      </c>
      <c r="BH2099" s="272"/>
      <c r="BI2099" s="273" t="s">
        <v>164</v>
      </c>
      <c r="BJ2099" s="274"/>
      <c r="BK2099" s="41"/>
      <c r="BL2099" s="262" t="s">
        <v>165</v>
      </c>
      <c r="BM2099" s="263"/>
      <c r="BN2099" s="264" t="s">
        <v>166</v>
      </c>
      <c r="BO2099" s="265"/>
      <c r="BP2099" s="41"/>
      <c r="BQ2099" s="271" t="s">
        <v>167</v>
      </c>
      <c r="BR2099" s="272"/>
      <c r="BS2099" s="273" t="s">
        <v>168</v>
      </c>
      <c r="BT2099" s="274"/>
      <c r="BU2099" s="20"/>
      <c r="BV2099" s="262" t="s">
        <v>169</v>
      </c>
      <c r="BW2099" s="263"/>
      <c r="BX2099" s="264" t="s">
        <v>170</v>
      </c>
      <c r="BY2099" s="265"/>
      <c r="CA2099" s="55" t="s">
        <v>35</v>
      </c>
      <c r="CC2099" s="116" t="s">
        <v>75</v>
      </c>
      <c r="CD2099" s="13"/>
      <c r="CE2099" s="33"/>
      <c r="CF2099" s="33"/>
      <c r="CG2099" s="33"/>
      <c r="CH2099" s="33"/>
    </row>
    <row r="2100" spans="2:86" ht="18.600000000000001" customHeight="1" thickTop="1" thickBot="1">
      <c r="D2100" s="1">
        <v>0</v>
      </c>
      <c r="E2100" s="9">
        <f t="shared" ref="E2100" si="20128">$E$9*$B2097</f>
        <v>7.0608000000000004</v>
      </c>
      <c r="F2100" s="2">
        <v>1</v>
      </c>
      <c r="G2100" s="8">
        <v>0</v>
      </c>
      <c r="I2100" s="1">
        <v>0</v>
      </c>
      <c r="J2100" s="9">
        <v>0</v>
      </c>
      <c r="K2100" s="2">
        <v>1</v>
      </c>
      <c r="L2100" s="8">
        <v>0</v>
      </c>
      <c r="N2100" s="1">
        <f t="shared" ref="N2100" si="20129">D2100*I2097+F2100*I2100-E2100*J2097-G2100*J2100</f>
        <v>0</v>
      </c>
      <c r="O2100" s="9">
        <f t="shared" ref="O2100" si="20130">(D2100*J2097+E2100*I2097+F2100*J2100+G2100*I2100)</f>
        <v>7.0608000000000004</v>
      </c>
      <c r="P2100" s="2">
        <f t="shared" ref="P2100" si="20131">D2100*K2097+F2100*K2100-E2100*L2097-G2100*L2100</f>
        <v>7.8960198547367071</v>
      </c>
      <c r="Q2100" s="8">
        <f t="shared" ref="Q2100" si="20132">(D2100*L2097+E2100*K2097+F2100*L2100+G2100*K2100)</f>
        <v>0</v>
      </c>
      <c r="S2100" s="1">
        <v>0</v>
      </c>
      <c r="T2100" s="9">
        <f t="shared" ref="T2100" si="20133">$T$9*$B2097</f>
        <v>9.0678000000000001</v>
      </c>
      <c r="U2100" s="2">
        <v>1</v>
      </c>
      <c r="V2100" s="8">
        <v>0</v>
      </c>
      <c r="X2100" s="1">
        <f t="shared" ref="X2100" si="20134">N2100*S2097+P2100*S2100-O2100*T2097-Q2100*T2100</f>
        <v>0</v>
      </c>
      <c r="Y2100" s="9">
        <f t="shared" ref="Y2100" si="20135">(N2100*T2097+O2100*S2097+P2100*T2100+Q2100*S2100)</f>
        <v>78.66032883878151</v>
      </c>
      <c r="Z2100" s="2">
        <f t="shared" ref="Z2100" si="20136">N2100*U2097+P2100*U2100-O2100*V2097-Q2100*V2100</f>
        <v>7.8960198547367071</v>
      </c>
      <c r="AA2100" s="8">
        <f t="shared" ref="AA2100" si="20137">(N2100*V2097+O2100*U2097+P2100*V2100+Q2100*U2100)</f>
        <v>0</v>
      </c>
      <c r="AB2100" s="20"/>
      <c r="AC2100" s="1">
        <v>0</v>
      </c>
      <c r="AD2100" s="9">
        <v>0</v>
      </c>
      <c r="AE2100" s="2">
        <v>1</v>
      </c>
      <c r="AF2100" s="8">
        <v>0</v>
      </c>
      <c r="AH2100" s="1">
        <f t="shared" ref="AH2100" si="20138">X2100*AC2097+Z2100*AC2100-Y2100*AD2097-AA2100*AD2100</f>
        <v>0</v>
      </c>
      <c r="AI2100" s="9">
        <f t="shared" ref="AI2100" si="20139">(X2100*AD2097+Y2100*AC2097+Z2100*AD2100+AA2100*AC2100)</f>
        <v>78.66032883878151</v>
      </c>
      <c r="AJ2100" s="2">
        <f t="shared" ref="AJ2100" si="20140">X2100*AE2097+Z2100*AE2100-Y2100*AF2097-AA2100*AF2100</f>
        <v>21.374953949650475</v>
      </c>
      <c r="AK2100" s="8">
        <f t="shared" ref="AK2100" si="20141">(X2100*AF2097+Y2100*AE2097+Z2100*AF2100+AA2100*AE2100)</f>
        <v>0</v>
      </c>
      <c r="AM2100" s="1">
        <v>0</v>
      </c>
      <c r="AN2100" s="9">
        <f t="shared" ref="AN2100" si="20142">$AN$9*$B2097</f>
        <v>7.6668000000000003</v>
      </c>
      <c r="AO2100" s="2">
        <v>1</v>
      </c>
      <c r="AP2100" s="8">
        <v>0</v>
      </c>
      <c r="AR2100" s="1">
        <f t="shared" ref="AR2100" si="20143">AH2100*AM2097+AJ2100*AM2100-AI2100*AN2097-AK2100*AN2100</f>
        <v>0</v>
      </c>
      <c r="AS2100" s="9">
        <f t="shared" ref="AS2100" si="20144">(AH2100*AN2097+AI2100*AM2097+AJ2100*AN2100+AK2100*AM2100)</f>
        <v>242.53782577996179</v>
      </c>
      <c r="AT2100" s="2">
        <f t="shared" ref="AT2100" si="20145">AH2100*AO2097+AJ2100*AO2100-AI2100*AP2097-AK2100*AP2100</f>
        <v>21.374953949650475</v>
      </c>
      <c r="AU2100" s="8">
        <f t="shared" ref="AU2100" si="20146">(AH2100*AP2097+AI2100*AO2097+AJ2100*AP2100+AK2100*AO2100)</f>
        <v>0</v>
      </c>
      <c r="AV2100" s="20"/>
      <c r="AW2100" s="1">
        <v>0</v>
      </c>
      <c r="AX2100" s="9">
        <v>0</v>
      </c>
      <c r="AY2100" s="2">
        <v>1</v>
      </c>
      <c r="AZ2100" s="8">
        <v>0</v>
      </c>
      <c r="BB2100" s="1">
        <f t="shared" ref="BB2100" si="20147">AR2100*AW2097+AT2100*AW2100-AS2100*AX2097-AU2100*AX2100</f>
        <v>0</v>
      </c>
      <c r="BC2100" s="9">
        <f t="shared" ref="BC2100" si="20148">(AR2100*AX2097+AS2100*AW2097+AT2100*AX2100+AU2100*AW2100)</f>
        <v>242.53782577996179</v>
      </c>
      <c r="BD2100" s="2">
        <f t="shared" ref="BD2100" si="20149">AR2100*AY2097+AT2100*AY2100-AS2100*AZ2097-AU2100*AZ2100</f>
        <v>81.044135536593132</v>
      </c>
      <c r="BE2100" s="8">
        <f t="shared" ref="BE2100" si="20150">(AR2100*AZ2097+AS2100*AY2097+AT2100*AZ2100+AU2100*AY2100)</f>
        <v>0</v>
      </c>
      <c r="BG2100" s="1">
        <v>0</v>
      </c>
      <c r="BH2100" s="9">
        <f t="shared" ref="BH2100" si="20151">$BH$9*$B2097</f>
        <v>5.016</v>
      </c>
      <c r="BI2100" s="2">
        <v>1</v>
      </c>
      <c r="BJ2100" s="8">
        <v>0</v>
      </c>
      <c r="BK2100" s="20"/>
      <c r="BL2100" s="1">
        <f t="shared" ref="BL2100" si="20152">BB2100*BG2097+BD2100*BG2100-BC2100*BH2097-BE2100*BH2100</f>
        <v>0</v>
      </c>
      <c r="BM2100" s="9">
        <f t="shared" ref="BM2100" si="20153">(BB2100*BH2097+BC2100*BG2097+BD2100*BH2100+BE2100*BG2100)</f>
        <v>649.05520963151298</v>
      </c>
      <c r="BN2100" s="2">
        <f t="shared" ref="BN2100" si="20154">BB2100*BI2097+BD2100*BI2100-BC2100*BJ2097-BE2100*BJ2100</f>
        <v>81.044135536593132</v>
      </c>
      <c r="BO2100" s="8">
        <f t="shared" ref="BO2100" si="20155">(BB2100*BJ2097+BC2100*BI2097+BD2100*BJ2100+BE2100*BI2100)</f>
        <v>0</v>
      </c>
      <c r="BP2100" s="20"/>
      <c r="BQ2100" s="18">
        <f t="shared" ref="BQ2100:BQ2163" si="20156">1/$BR$9</f>
        <v>1</v>
      </c>
      <c r="BR2100" s="25">
        <v>0</v>
      </c>
      <c r="BS2100" s="19">
        <v>1</v>
      </c>
      <c r="BT2100" s="24">
        <v>0</v>
      </c>
      <c r="BV2100" s="1">
        <f t="shared" ref="BV2100" si="20157">BL2100*BQ2097+BN2100*BQ2100-BM2100*BR2097-BO2100*BR2100</f>
        <v>81.044135536593132</v>
      </c>
      <c r="BW2100" s="9">
        <f t="shared" ref="BW2100" si="20158">(BL2100*BR2097+BM2100*BQ2097+BN2100*BR2100+BO2100*BQ2100)</f>
        <v>649.05520963151298</v>
      </c>
      <c r="BX2100" s="2">
        <f t="shared" ref="BX2100" si="20159">BL2100*BS2097+BN2100*BS2100-BM2100*BT2097-BO2100*BT2100</f>
        <v>81.044135536593132</v>
      </c>
      <c r="BY2100" s="8">
        <f t="shared" ref="BY2100" si="20160">(BL2100*BT2097+BM2100*BS2097+BN2100*BT2100+BO2100*BS2100)</f>
        <v>0</v>
      </c>
      <c r="CA2100" s="56">
        <f t="shared" ref="CA2100" si="20161">(180/PI())*ATAN(-1*(BW2097+BW2100)/(BV2097+BV2100))</f>
        <v>-75.765142418098989</v>
      </c>
      <c r="CC2100" s="117">
        <f t="shared" ref="CC2100" si="20162">20*LOG(((1-(10^(CA2097/20)^2)*(1-((1-CC2097)/(1+CC2097))^2))^0.5))</f>
        <v>-1.5781409256746317E-5</v>
      </c>
      <c r="CD2100" s="13"/>
      <c r="CE2100" s="33"/>
      <c r="CF2100" s="33"/>
      <c r="CG2100" s="33"/>
      <c r="CH2100" s="33"/>
    </row>
    <row r="2101" spans="2:86" ht="18.600000000000001" customHeight="1"/>
    <row r="2102" spans="2:86" ht="18.600000000000001" customHeight="1" thickBot="1">
      <c r="E2102" s="6" t="s">
        <v>3</v>
      </c>
      <c r="J2102" s="6" t="s">
        <v>5</v>
      </c>
      <c r="O2102" s="6" t="s">
        <v>10</v>
      </c>
      <c r="T2102" s="6" t="s">
        <v>6</v>
      </c>
      <c r="Y2102" s="6" t="s">
        <v>11</v>
      </c>
      <c r="AD2102" s="6" t="s">
        <v>12</v>
      </c>
      <c r="AI2102" s="6" t="s">
        <v>13</v>
      </c>
      <c r="AN2102" s="6" t="s">
        <v>14</v>
      </c>
      <c r="AS2102" s="6" t="s">
        <v>15</v>
      </c>
      <c r="AX2102" s="6" t="s">
        <v>19</v>
      </c>
      <c r="BC2102" s="6" t="s">
        <v>17</v>
      </c>
      <c r="BH2102" s="6" t="s">
        <v>20</v>
      </c>
      <c r="BM2102" s="6" t="s">
        <v>18</v>
      </c>
      <c r="BQ2102" s="26" t="s">
        <v>16</v>
      </c>
      <c r="BR2102" s="26"/>
      <c r="BS2102" s="21"/>
      <c r="BT2102" s="21"/>
      <c r="BU2102" s="21"/>
      <c r="BV2102" s="21"/>
      <c r="BW2102" s="26" t="s">
        <v>21</v>
      </c>
      <c r="BX2102" s="21"/>
      <c r="BY2102" s="21"/>
    </row>
    <row r="2103" spans="2:86" ht="18.600000000000001" customHeight="1" thickBot="1">
      <c r="B2103" s="11"/>
      <c r="D2103" s="266" t="s">
        <v>113</v>
      </c>
      <c r="E2103" s="267"/>
      <c r="F2103" s="268" t="s">
        <v>114</v>
      </c>
      <c r="G2103" s="269"/>
      <c r="H2103" s="237"/>
      <c r="I2103" s="262" t="s">
        <v>0</v>
      </c>
      <c r="J2103" s="263"/>
      <c r="K2103" s="264" t="s">
        <v>1</v>
      </c>
      <c r="L2103" s="265"/>
      <c r="M2103" s="21"/>
      <c r="N2103" s="262" t="s">
        <v>115</v>
      </c>
      <c r="O2103" s="263"/>
      <c r="P2103" s="264" t="s">
        <v>116</v>
      </c>
      <c r="Q2103" s="265"/>
      <c r="R2103" s="21"/>
      <c r="S2103" s="266" t="s">
        <v>117</v>
      </c>
      <c r="T2103" s="267"/>
      <c r="U2103" s="268" t="s">
        <v>118</v>
      </c>
      <c r="V2103" s="269"/>
      <c r="W2103" s="20"/>
      <c r="X2103" s="262" t="s">
        <v>119</v>
      </c>
      <c r="Y2103" s="263"/>
      <c r="Z2103" s="264" t="s">
        <v>120</v>
      </c>
      <c r="AA2103" s="265"/>
      <c r="AB2103" s="20"/>
      <c r="AC2103" s="262" t="s">
        <v>121</v>
      </c>
      <c r="AD2103" s="263"/>
      <c r="AE2103" s="264" t="s">
        <v>7</v>
      </c>
      <c r="AF2103" s="265"/>
      <c r="AG2103" s="20"/>
      <c r="AH2103" s="262" t="s">
        <v>122</v>
      </c>
      <c r="AI2103" s="263"/>
      <c r="AJ2103" s="264" t="s">
        <v>123</v>
      </c>
      <c r="AK2103" s="265"/>
      <c r="AL2103" s="20"/>
      <c r="AM2103" s="266" t="s">
        <v>124</v>
      </c>
      <c r="AN2103" s="267"/>
      <c r="AO2103" s="268" t="s">
        <v>125</v>
      </c>
      <c r="AP2103" s="269"/>
      <c r="AQ2103" s="21"/>
      <c r="AR2103" s="262" t="s">
        <v>126</v>
      </c>
      <c r="AS2103" s="263"/>
      <c r="AT2103" s="264" t="s">
        <v>2</v>
      </c>
      <c r="AU2103" s="265"/>
      <c r="AV2103" s="41"/>
      <c r="AW2103" s="262" t="s">
        <v>127</v>
      </c>
      <c r="AX2103" s="263"/>
      <c r="AY2103" s="264" t="s">
        <v>128</v>
      </c>
      <c r="AZ2103" s="265"/>
      <c r="BA2103" s="20"/>
      <c r="BB2103" s="262" t="s">
        <v>129</v>
      </c>
      <c r="BC2103" s="263"/>
      <c r="BD2103" s="264" t="s">
        <v>130</v>
      </c>
      <c r="BE2103" s="265"/>
      <c r="BF2103" s="41"/>
      <c r="BG2103" s="266" t="s">
        <v>131</v>
      </c>
      <c r="BH2103" s="267"/>
      <c r="BI2103" s="268" t="s">
        <v>132</v>
      </c>
      <c r="BJ2103" s="269"/>
      <c r="BK2103" s="41"/>
      <c r="BL2103" s="262" t="s">
        <v>133</v>
      </c>
      <c r="BM2103" s="263"/>
      <c r="BN2103" s="264" t="s">
        <v>134</v>
      </c>
      <c r="BO2103" s="265"/>
      <c r="BP2103" s="41"/>
      <c r="BQ2103" s="262" t="s">
        <v>135</v>
      </c>
      <c r="BR2103" s="263"/>
      <c r="BS2103" s="264" t="s">
        <v>136</v>
      </c>
      <c r="BT2103" s="265"/>
      <c r="BU2103" s="20"/>
      <c r="BV2103" s="262" t="s">
        <v>137</v>
      </c>
      <c r="BW2103" s="263"/>
      <c r="BX2103" s="264" t="s">
        <v>138</v>
      </c>
      <c r="BY2103" s="265"/>
      <c r="CA2103" s="27" t="s">
        <v>8</v>
      </c>
      <c r="CC2103" s="113" t="s">
        <v>74</v>
      </c>
      <c r="CD2103" s="13"/>
      <c r="CE2103" s="33"/>
      <c r="CF2103" s="33"/>
      <c r="CG2103" s="33"/>
      <c r="CH2103" s="33"/>
    </row>
    <row r="2104" spans="2:86" ht="18.600000000000001" customHeight="1" thickTop="1" thickBot="1">
      <c r="B2104" s="37">
        <v>6.02</v>
      </c>
      <c r="D2104" s="1">
        <v>1</v>
      </c>
      <c r="E2104" s="7">
        <v>0</v>
      </c>
      <c r="F2104" s="2">
        <v>0</v>
      </c>
      <c r="G2104" s="8">
        <v>0</v>
      </c>
      <c r="I2104" s="1">
        <v>1</v>
      </c>
      <c r="J2104" s="9">
        <v>0</v>
      </c>
      <c r="K2104" s="2">
        <v>0</v>
      </c>
      <c r="L2104" s="8">
        <f t="shared" ref="L2104:L2167" si="20163">IF(0=(1-$J$9*$K$9*$B2104^2),10^18,$B2104*$K$9/(1-$J$9*$K$9*$B2104^2))</f>
        <v>-0.97253896597384937</v>
      </c>
      <c r="N2104" s="1">
        <f t="shared" ref="N2104" si="20164">D2104*I2104+F2104*I2107-E2104*J2104-G2104*J2107</f>
        <v>1</v>
      </c>
      <c r="O2104" s="9">
        <f t="shared" ref="O2104" si="20165">(D2104*J2104+E2104*I2104+F2104*J2107+G2104*I2107)</f>
        <v>0</v>
      </c>
      <c r="P2104" s="2">
        <f t="shared" ref="P2104" si="20166">D2104*K2104+F2104*K2107-E2104*L2104-G2104*L2107</f>
        <v>0</v>
      </c>
      <c r="Q2104" s="8">
        <f t="shared" ref="Q2104" si="20167">(D2104*L2104+E2104*K2104+F2104*L2107+G2104*K2107)</f>
        <v>-0.97253896597384937</v>
      </c>
      <c r="S2104" s="1">
        <v>1</v>
      </c>
      <c r="T2104" s="7">
        <v>0</v>
      </c>
      <c r="U2104" s="2">
        <v>0</v>
      </c>
      <c r="V2104" s="8">
        <v>0</v>
      </c>
      <c r="X2104" s="1">
        <f t="shared" ref="X2104" si="20168">N2104*S2104+P2104*S2107-O2104*T2104-Q2104*T2107</f>
        <v>9.8481847984431958</v>
      </c>
      <c r="Y2104" s="9">
        <f t="shared" ref="Y2104" si="20169">(N2104*T2104+O2104*S2104+P2104*T2107+Q2104*S2107)</f>
        <v>0</v>
      </c>
      <c r="Z2104" s="2">
        <f t="shared" ref="Z2104" si="20170">N2104*U2104+P2104*U2107-O2104*V2104-Q2104*V2107</f>
        <v>0</v>
      </c>
      <c r="AA2104" s="8">
        <f t="shared" ref="AA2104" si="20171">(N2104*V2104+O2104*U2104+P2104*V2107+Q2104*U2107)</f>
        <v>-0.97253896597384937</v>
      </c>
      <c r="AB2104" s="20"/>
      <c r="AC2104" s="1">
        <v>1</v>
      </c>
      <c r="AD2104" s="9">
        <v>0</v>
      </c>
      <c r="AE2104" s="2">
        <v>0</v>
      </c>
      <c r="AF2104" s="8">
        <f t="shared" ref="AF2104:AF2167" si="20172">IF(0=(1-$AE$9*$AD$9*$B2104^2),10^18,$B2104*$AE$9/(1-$AE$9*$AD$9*$B2104^2))</f>
        <v>-0.17074222045509163</v>
      </c>
      <c r="AH2104" s="1">
        <f t="shared" ref="AH2104" si="20173">X2104*AC2104+Z2104*AC2107-Y2104*AD2104-AA2104*AD2107</f>
        <v>9.8481847984431958</v>
      </c>
      <c r="AI2104" s="9">
        <f t="shared" ref="AI2104" si="20174">(X2104*AD2104+Y2104*AC2104+Z2104*AD2107+AA2104*AC2107)</f>
        <v>0</v>
      </c>
      <c r="AJ2104" s="2">
        <f t="shared" ref="AJ2104" si="20175">X2104*AE2104+Z2104*AE2107-Y2104*AF2104-AA2104*AF2107</f>
        <v>0</v>
      </c>
      <c r="AK2104" s="8">
        <f t="shared" ref="AK2104" si="20176">(X2104*AF2104+Y2104*AE2104+Z2104*AF2107+AA2104*AE2107)</f>
        <v>-2.6540399059121196</v>
      </c>
      <c r="AM2104" s="1">
        <v>1</v>
      </c>
      <c r="AN2104" s="7">
        <v>0</v>
      </c>
      <c r="AO2104" s="2">
        <v>0</v>
      </c>
      <c r="AP2104" s="8">
        <v>0</v>
      </c>
      <c r="AR2104" s="1">
        <f t="shared" ref="AR2104" si="20177">AH2104*AM2104+AJ2104*AM2107-AI2104*AN2104-AK2104*AN2107</f>
        <v>30.264004592925723</v>
      </c>
      <c r="AS2104" s="9">
        <f t="shared" ref="AS2104" si="20178">(AH2104*AN2104+AI2104*AM2104+AJ2104*AN2107+AK2104*AM2107)</f>
        <v>0</v>
      </c>
      <c r="AT2104" s="2">
        <f t="shared" ref="AT2104" si="20179">AH2104*AO2104+AJ2104*AO2107-AI2104*AP2104-AK2104*AP2107</f>
        <v>0</v>
      </c>
      <c r="AU2104" s="8">
        <f t="shared" ref="AU2104" si="20180">(AH2104*AP2104+AI2104*AO2104+AJ2104*AP2107+AK2104*AO2107)</f>
        <v>-2.6540399059121196</v>
      </c>
      <c r="AV2104" s="20"/>
      <c r="AW2104" s="1">
        <v>1</v>
      </c>
      <c r="AX2104" s="9">
        <v>0</v>
      </c>
      <c r="AY2104" s="2">
        <v>0</v>
      </c>
      <c r="AZ2104" s="8">
        <f t="shared" ref="AZ2104:AZ2167" si="20181">IF(0=(1-$AX$9*$AY$9*$B2104^2),10^18,$B2104*$AY$9/(1-$AX$9*$AY$9*$B2104^2))</f>
        <v>-0.24511960097594224</v>
      </c>
      <c r="BB2104" s="1">
        <f t="shared" ref="BB2104" si="20182">AR2104*AW2104+AT2104*AW2107-AS2104*AX2104-AU2104*AX2107</f>
        <v>30.264004592925723</v>
      </c>
      <c r="BC2104" s="9">
        <f t="shared" ref="BC2104" si="20183">(AR2104*AX2104+AS2104*AW2104+AT2104*AX2107+AU2104*AW2107)</f>
        <v>0</v>
      </c>
      <c r="BD2104" s="2">
        <f t="shared" ref="BD2104" si="20184">AR2104*AY2104+AT2104*AY2107-AS2104*AZ2104-AU2104*AZ2107</f>
        <v>0</v>
      </c>
      <c r="BE2104" s="8">
        <f t="shared" ref="BE2104" si="20185">(AR2104*AZ2104+AS2104*AY2104+AT2104*AZ2107+AU2104*AY2107)</f>
        <v>-10.072340635664155</v>
      </c>
      <c r="BG2104" s="1">
        <v>1</v>
      </c>
      <c r="BH2104" s="7">
        <v>0</v>
      </c>
      <c r="BI2104" s="2">
        <v>0</v>
      </c>
      <c r="BJ2104" s="8">
        <v>0</v>
      </c>
      <c r="BK2104" s="20"/>
      <c r="BL2104" s="1">
        <f t="shared" ref="BL2104" si="20186">BB2104*BG2104+BD2104*BG2107-BC2104*BH2104-BE2104*BH2107</f>
        <v>80.955274756845427</v>
      </c>
      <c r="BM2104" s="9">
        <f t="shared" ref="BM2104" si="20187">(BB2104*BH2104+BC2104*BG2104+BD2104*BH2107+BE2104*BG2107)</f>
        <v>0</v>
      </c>
      <c r="BN2104" s="2">
        <f t="shared" ref="BN2104" si="20188">BB2104*BI2104+BD2104*BI2107-BC2104*BJ2104-BE2104*BJ2107</f>
        <v>0</v>
      </c>
      <c r="BO2104" s="8">
        <f t="shared" ref="BO2104" si="20189">(BB2104*BJ2104+BC2104*BI2104+BD2104*BJ2107+BE2104*BI2107)</f>
        <v>-10.072340635664155</v>
      </c>
      <c r="BP2104" s="20"/>
      <c r="BQ2104" s="16">
        <v>1</v>
      </c>
      <c r="BR2104" s="23">
        <v>0</v>
      </c>
      <c r="BS2104" s="14">
        <v>0</v>
      </c>
      <c r="BT2104" s="22">
        <v>0</v>
      </c>
      <c r="BV2104" s="1">
        <f t="shared" ref="BV2104" si="20190">BL2104*BQ2104+BN2104*BQ2107-BM2104*BR2104-BO2104*BR2107</f>
        <v>80.955274756845427</v>
      </c>
      <c r="BW2104" s="9">
        <f t="shared" ref="BW2104" si="20191">(BL2104*BR2104+BM2104*BQ2104+BN2104*BR2107+BO2104*BQ2107)</f>
        <v>-10.072340635664155</v>
      </c>
      <c r="BX2104" s="2">
        <f t="shared" ref="BX2104" si="20192">BL2104*BS2104+BN2104*BS2107-BM2104*BT2104-BO2104*BT2107</f>
        <v>0</v>
      </c>
      <c r="BY2104" s="8">
        <f t="shared" ref="BY2104" si="20193">(BL2104*BT2104+BM2104*BS2104+BN2104*BT2107+BO2104*BS2107)</f>
        <v>-10.072340635664155</v>
      </c>
      <c r="CA2104" s="28">
        <f t="shared" ref="CA2104" si="20194">20*LOG(((1+$BR$9)/$BR$9)/((BV2104+BV2107)^2+(BW2104+BW2107)^2)^0.5)</f>
        <v>-50.378620575205559</v>
      </c>
      <c r="CC2104" s="114">
        <f t="shared" ref="CC2104" si="20195">((BV2104^2+BW2104^2)^0.5)/((BV2107^2+BW2107^2)^0.5)</f>
        <v>0.12443930937798467</v>
      </c>
      <c r="CD2104" s="13"/>
      <c r="CE2104" s="33"/>
      <c r="CF2104" s="33"/>
      <c r="CG2104" s="33"/>
      <c r="CH2104" s="33"/>
    </row>
    <row r="2105" spans="2:86" ht="18.600000000000001" customHeight="1" thickBot="1">
      <c r="D2105" s="3"/>
      <c r="G2105" s="4"/>
      <c r="I2105" s="3"/>
      <c r="L2105" s="4"/>
      <c r="N2105" s="3"/>
      <c r="Q2105" s="4"/>
      <c r="S2105" s="3"/>
      <c r="V2105" s="4"/>
      <c r="X2105" s="3"/>
      <c r="AA2105" s="4"/>
      <c r="AC2105" s="3"/>
      <c r="AF2105" s="4"/>
      <c r="AH2105" s="3"/>
      <c r="AK2105" s="4"/>
      <c r="AM2105" s="3"/>
      <c r="AP2105" s="4"/>
      <c r="AR2105" s="3"/>
      <c r="AU2105" s="4"/>
      <c r="AW2105" s="3"/>
      <c r="AZ2105" s="4"/>
      <c r="BB2105" s="3"/>
      <c r="BE2105" s="4"/>
      <c r="BG2105" s="3"/>
      <c r="BJ2105" s="4"/>
      <c r="BL2105" s="3"/>
      <c r="BO2105" s="4"/>
      <c r="BQ2105" s="16"/>
      <c r="BR2105" s="14"/>
      <c r="BS2105" s="14"/>
      <c r="BT2105" s="17"/>
      <c r="BV2105" s="3"/>
      <c r="BY2105" s="4"/>
      <c r="CC2105" s="115"/>
      <c r="CD2105" s="13"/>
      <c r="CE2105" s="33"/>
      <c r="CF2105" s="33"/>
      <c r="CG2105" s="33"/>
      <c r="CH2105" s="33"/>
    </row>
    <row r="2106" spans="2:86" ht="18.600000000000001" customHeight="1" thickBot="1">
      <c r="D2106" s="271" t="s">
        <v>141</v>
      </c>
      <c r="E2106" s="272"/>
      <c r="F2106" s="273" t="s">
        <v>142</v>
      </c>
      <c r="G2106" s="274"/>
      <c r="H2106" s="237"/>
      <c r="I2106" s="271" t="s">
        <v>143</v>
      </c>
      <c r="J2106" s="272"/>
      <c r="K2106" s="273" t="s">
        <v>144</v>
      </c>
      <c r="L2106" s="274"/>
      <c r="N2106" s="262" t="s">
        <v>145</v>
      </c>
      <c r="O2106" s="263"/>
      <c r="P2106" s="264" t="s">
        <v>146</v>
      </c>
      <c r="Q2106" s="265"/>
      <c r="S2106" s="271" t="s">
        <v>147</v>
      </c>
      <c r="T2106" s="272"/>
      <c r="U2106" s="273" t="s">
        <v>148</v>
      </c>
      <c r="V2106" s="274"/>
      <c r="W2106" s="20"/>
      <c r="X2106" s="262" t="s">
        <v>149</v>
      </c>
      <c r="Y2106" s="263"/>
      <c r="Z2106" s="264" t="s">
        <v>150</v>
      </c>
      <c r="AA2106" s="265"/>
      <c r="AB2106" s="20"/>
      <c r="AC2106" s="271" t="s">
        <v>151</v>
      </c>
      <c r="AD2106" s="272"/>
      <c r="AE2106" s="273" t="s">
        <v>152</v>
      </c>
      <c r="AF2106" s="274"/>
      <c r="AG2106" s="20"/>
      <c r="AH2106" s="262" t="s">
        <v>153</v>
      </c>
      <c r="AI2106" s="263"/>
      <c r="AJ2106" s="264" t="s">
        <v>154</v>
      </c>
      <c r="AK2106" s="265"/>
      <c r="AL2106" s="20"/>
      <c r="AM2106" s="271" t="s">
        <v>155</v>
      </c>
      <c r="AN2106" s="272"/>
      <c r="AO2106" s="273" t="s">
        <v>156</v>
      </c>
      <c r="AP2106" s="274"/>
      <c r="AR2106" s="262" t="s">
        <v>157</v>
      </c>
      <c r="AS2106" s="263"/>
      <c r="AT2106" s="264" t="s">
        <v>158</v>
      </c>
      <c r="AU2106" s="265"/>
      <c r="AV2106" s="41"/>
      <c r="AW2106" s="271" t="s">
        <v>159</v>
      </c>
      <c r="AX2106" s="272"/>
      <c r="AY2106" s="273" t="s">
        <v>160</v>
      </c>
      <c r="AZ2106" s="274"/>
      <c r="BA2106" s="20"/>
      <c r="BB2106" s="262" t="s">
        <v>161</v>
      </c>
      <c r="BC2106" s="263"/>
      <c r="BD2106" s="264" t="s">
        <v>162</v>
      </c>
      <c r="BE2106" s="265"/>
      <c r="BF2106" s="41"/>
      <c r="BG2106" s="271" t="s">
        <v>163</v>
      </c>
      <c r="BH2106" s="272"/>
      <c r="BI2106" s="273" t="s">
        <v>164</v>
      </c>
      <c r="BJ2106" s="274"/>
      <c r="BK2106" s="41"/>
      <c r="BL2106" s="262" t="s">
        <v>165</v>
      </c>
      <c r="BM2106" s="263"/>
      <c r="BN2106" s="264" t="s">
        <v>166</v>
      </c>
      <c r="BO2106" s="265"/>
      <c r="BP2106" s="41"/>
      <c r="BQ2106" s="271" t="s">
        <v>167</v>
      </c>
      <c r="BR2106" s="272"/>
      <c r="BS2106" s="273" t="s">
        <v>168</v>
      </c>
      <c r="BT2106" s="274"/>
      <c r="BU2106" s="20"/>
      <c r="BV2106" s="262" t="s">
        <v>169</v>
      </c>
      <c r="BW2106" s="263"/>
      <c r="BX2106" s="264" t="s">
        <v>170</v>
      </c>
      <c r="BY2106" s="265"/>
      <c r="CA2106" s="55" t="s">
        <v>35</v>
      </c>
      <c r="CC2106" s="116" t="s">
        <v>75</v>
      </c>
      <c r="CD2106" s="13"/>
      <c r="CE2106" s="33"/>
      <c r="CF2106" s="33"/>
      <c r="CG2106" s="33"/>
      <c r="CH2106" s="33"/>
    </row>
    <row r="2107" spans="2:86" ht="18.600000000000001" customHeight="1" thickTop="1" thickBot="1">
      <c r="D2107" s="1">
        <v>0</v>
      </c>
      <c r="E2107" s="9">
        <f t="shared" ref="E2107" si="20196">$E$9*$B2104</f>
        <v>7.0843359999999995</v>
      </c>
      <c r="F2107" s="2">
        <v>1</v>
      </c>
      <c r="G2107" s="8">
        <v>0</v>
      </c>
      <c r="I2107" s="1">
        <v>0</v>
      </c>
      <c r="J2107" s="9">
        <v>0</v>
      </c>
      <c r="K2107" s="2">
        <v>1</v>
      </c>
      <c r="L2107" s="8">
        <v>0</v>
      </c>
      <c r="N2107" s="1">
        <f t="shared" ref="N2107" si="20197">D2107*I2104+F2107*I2107-E2107*J2104-G2107*J2107</f>
        <v>0</v>
      </c>
      <c r="O2107" s="9">
        <f t="shared" ref="O2107" si="20198">(D2107*J2104+E2107*I2104+F2107*J2107+G2107*I2107)</f>
        <v>7.0843359999999995</v>
      </c>
      <c r="P2107" s="2">
        <f t="shared" ref="P2107" si="20199">D2107*K2104+F2107*K2107-E2107*L2104-G2107*L2107</f>
        <v>7.8897928080513156</v>
      </c>
      <c r="Q2107" s="8">
        <f t="shared" ref="Q2107" si="20200">(D2107*L2104+E2107*K2104+F2107*L2107+G2107*K2107)</f>
        <v>0</v>
      </c>
      <c r="S2107" s="1">
        <v>0</v>
      </c>
      <c r="T2107" s="9">
        <f t="shared" ref="T2107" si="20201">$T$9*$B2104</f>
        <v>9.0980259999999991</v>
      </c>
      <c r="U2107" s="2">
        <v>1</v>
      </c>
      <c r="V2107" s="8">
        <v>0</v>
      </c>
      <c r="X2107" s="1">
        <f t="shared" ref="X2107" si="20202">N2107*S2104+P2107*S2107-O2107*T2104-Q2107*T2107</f>
        <v>0</v>
      </c>
      <c r="Y2107" s="9">
        <f t="shared" ref="Y2107" si="20203">(N2107*T2104+O2107*S2104+P2107*T2107+Q2107*S2107)</f>
        <v>78.865876102263869</v>
      </c>
      <c r="Z2107" s="2">
        <f t="shared" ref="Z2107" si="20204">N2107*U2104+P2107*U2107-O2107*V2104-Q2107*V2107</f>
        <v>7.8897928080513156</v>
      </c>
      <c r="AA2107" s="8">
        <f t="shared" ref="AA2107" si="20205">(N2107*V2104+O2107*U2104+P2107*V2107+Q2107*U2107)</f>
        <v>0</v>
      </c>
      <c r="AB2107" s="20"/>
      <c r="AC2107" s="1">
        <v>0</v>
      </c>
      <c r="AD2107" s="9">
        <v>0</v>
      </c>
      <c r="AE2107" s="2">
        <v>1</v>
      </c>
      <c r="AF2107" s="8">
        <v>0</v>
      </c>
      <c r="AH2107" s="1">
        <f t="shared" ref="AH2107" si="20206">X2107*AC2104+Z2107*AC2107-Y2107*AD2104-AA2107*AD2107</f>
        <v>0</v>
      </c>
      <c r="AI2107" s="9">
        <f t="shared" ref="AI2107" si="20207">(X2107*AD2104+Y2107*AC2104+Z2107*AD2107+AA2107*AC2107)</f>
        <v>78.865876102263869</v>
      </c>
      <c r="AJ2107" s="2">
        <f t="shared" ref="AJ2107" si="20208">X2107*AE2104+Z2107*AE2107-Y2107*AF2104-AA2107*AF2107</f>
        <v>21.355527611887997</v>
      </c>
      <c r="AK2107" s="8">
        <f t="shared" ref="AK2107" si="20209">(X2107*AF2104+Y2107*AE2104+Z2107*AF2107+AA2107*AE2107)</f>
        <v>0</v>
      </c>
      <c r="AM2107" s="1">
        <v>0</v>
      </c>
      <c r="AN2107" s="9">
        <f t="shared" ref="AN2107" si="20210">$AN$9*$B2104</f>
        <v>7.6923559999999993</v>
      </c>
      <c r="AO2107" s="2">
        <v>1</v>
      </c>
      <c r="AP2107" s="8">
        <v>0</v>
      </c>
      <c r="AR2107" s="1">
        <f t="shared" ref="AR2107" si="20211">AH2107*AM2104+AJ2107*AM2107-AI2107*AN2104-AK2107*AN2107</f>
        <v>0</v>
      </c>
      <c r="AS2107" s="9">
        <f t="shared" ref="AS2107" si="20212">(AH2107*AN2104+AI2107*AM2104+AJ2107*AN2107+AK2107*AM2107)</f>
        <v>243.14019706073617</v>
      </c>
      <c r="AT2107" s="2">
        <f t="shared" ref="AT2107" si="20213">AH2107*AO2104+AJ2107*AO2107-AI2107*AP2104-AK2107*AP2107</f>
        <v>21.355527611887997</v>
      </c>
      <c r="AU2107" s="8">
        <f t="shared" ref="AU2107" si="20214">(AH2107*AP2104+AI2107*AO2104+AJ2107*AP2107+AK2107*AO2107)</f>
        <v>0</v>
      </c>
      <c r="AV2107" s="20"/>
      <c r="AW2107" s="1">
        <v>0</v>
      </c>
      <c r="AX2107" s="9">
        <v>0</v>
      </c>
      <c r="AY2107" s="2">
        <v>1</v>
      </c>
      <c r="AZ2107" s="8">
        <v>0</v>
      </c>
      <c r="BB2107" s="1">
        <f t="shared" ref="BB2107" si="20215">AR2107*AW2104+AT2107*AW2107-AS2107*AX2104-AU2107*AX2107</f>
        <v>0</v>
      </c>
      <c r="BC2107" s="9">
        <f t="shared" ref="BC2107" si="20216">(AR2107*AX2104+AS2107*AW2104+AT2107*AX2107+AU2107*AW2107)</f>
        <v>243.14019706073617</v>
      </c>
      <c r="BD2107" s="2">
        <f t="shared" ref="BD2107" si="20217">AR2107*AY2104+AT2107*AY2107-AS2107*AZ2104-AU2107*AZ2107</f>
        <v>80.953955696627617</v>
      </c>
      <c r="BE2107" s="8">
        <f t="shared" ref="BE2107" si="20218">(AR2107*AZ2104+AS2107*AY2104+AT2107*AZ2107+AU2107*AY2107)</f>
        <v>0</v>
      </c>
      <c r="BG2107" s="1">
        <v>0</v>
      </c>
      <c r="BH2107" s="9">
        <f t="shared" ref="BH2107" si="20219">$BH$9*$B2104</f>
        <v>5.0327199999999994</v>
      </c>
      <c r="BI2107" s="2">
        <v>1</v>
      </c>
      <c r="BJ2107" s="8">
        <v>0</v>
      </c>
      <c r="BK2107" s="20"/>
      <c r="BL2107" s="1">
        <f t="shared" ref="BL2107" si="20220">BB2107*BG2104+BD2107*BG2107-BC2107*BH2104-BE2107*BH2107</f>
        <v>0</v>
      </c>
      <c r="BM2107" s="9">
        <f t="shared" ref="BM2107" si="20221">(BB2107*BH2104+BC2107*BG2104+BD2107*BH2107+BE2107*BG2107)</f>
        <v>650.55878897426783</v>
      </c>
      <c r="BN2107" s="2">
        <f t="shared" ref="BN2107" si="20222">BB2107*BI2104+BD2107*BI2107-BC2107*BJ2104-BE2107*BJ2107</f>
        <v>80.953955696627617</v>
      </c>
      <c r="BO2107" s="8">
        <f t="shared" ref="BO2107" si="20223">(BB2107*BJ2104+BC2107*BI2104+BD2107*BJ2107+BE2107*BI2107)</f>
        <v>0</v>
      </c>
      <c r="BP2107" s="20"/>
      <c r="BQ2107" s="18">
        <f t="shared" ref="BQ2107:BQ2170" si="20224">1/$BR$9</f>
        <v>1</v>
      </c>
      <c r="BR2107" s="25">
        <v>0</v>
      </c>
      <c r="BS2107" s="19">
        <v>1</v>
      </c>
      <c r="BT2107" s="24">
        <v>0</v>
      </c>
      <c r="BV2107" s="1">
        <f t="shared" ref="BV2107" si="20225">BL2107*BQ2104+BN2107*BQ2107-BM2107*BR2104-BO2107*BR2107</f>
        <v>80.953955696627617</v>
      </c>
      <c r="BW2107" s="9">
        <f t="shared" ref="BW2107" si="20226">(BL2107*BR2104+BM2107*BQ2104+BN2107*BR2107+BO2107*BQ2107)</f>
        <v>650.55878897426783</v>
      </c>
      <c r="BX2107" s="2">
        <f t="shared" ref="BX2107" si="20227">BL2107*BS2104+BN2107*BS2107-BM2107*BT2104-BO2107*BT2107</f>
        <v>80.953955696627617</v>
      </c>
      <c r="BY2107" s="8">
        <f t="shared" ref="BY2107" si="20228">(BL2107*BT2104+BM2107*BS2104+BN2107*BT2107+BO2107*BS2107)</f>
        <v>0</v>
      </c>
      <c r="CA2107" s="56">
        <f t="shared" ref="CA2107" si="20229">(180/PI())*ATAN(-1*(BW2104+BW2107)/(BV2104+BV2107))</f>
        <v>-75.813348009236265</v>
      </c>
      <c r="CC2107" s="117">
        <f t="shared" ref="CC2107" si="20230">20*LOG(((1-(10^(CA2104/20)^2)*(1-((1-CC2104)/(1+CC2104))^2))^0.5))</f>
        <v>-1.5669985020141688E-5</v>
      </c>
      <c r="CD2107" s="13"/>
      <c r="CE2107" s="33"/>
      <c r="CF2107" s="33"/>
      <c r="CG2107" s="33"/>
      <c r="CH2107" s="33"/>
    </row>
    <row r="2108" spans="2:86" ht="18.600000000000001" customHeight="1"/>
    <row r="2109" spans="2:86" ht="18.600000000000001" customHeight="1" thickBot="1">
      <c r="E2109" s="6" t="s">
        <v>3</v>
      </c>
      <c r="J2109" s="6" t="s">
        <v>5</v>
      </c>
      <c r="O2109" s="6" t="s">
        <v>10</v>
      </c>
      <c r="T2109" s="6" t="s">
        <v>6</v>
      </c>
      <c r="Y2109" s="6" t="s">
        <v>11</v>
      </c>
      <c r="AD2109" s="6" t="s">
        <v>12</v>
      </c>
      <c r="AI2109" s="6" t="s">
        <v>13</v>
      </c>
      <c r="AN2109" s="6" t="s">
        <v>14</v>
      </c>
      <c r="AS2109" s="6" t="s">
        <v>15</v>
      </c>
      <c r="AX2109" s="6" t="s">
        <v>19</v>
      </c>
      <c r="BC2109" s="6" t="s">
        <v>17</v>
      </c>
      <c r="BH2109" s="6" t="s">
        <v>20</v>
      </c>
      <c r="BM2109" s="6" t="s">
        <v>18</v>
      </c>
      <c r="BQ2109" s="26" t="s">
        <v>16</v>
      </c>
      <c r="BR2109" s="26"/>
      <c r="BS2109" s="21"/>
      <c r="BT2109" s="21"/>
      <c r="BU2109" s="21"/>
      <c r="BV2109" s="21"/>
      <c r="BW2109" s="26" t="s">
        <v>21</v>
      </c>
      <c r="BX2109" s="21"/>
      <c r="BY2109" s="21"/>
    </row>
    <row r="2110" spans="2:86" ht="18.600000000000001" customHeight="1" thickBot="1">
      <c r="B2110" s="11"/>
      <c r="D2110" s="266" t="s">
        <v>113</v>
      </c>
      <c r="E2110" s="267"/>
      <c r="F2110" s="268" t="s">
        <v>114</v>
      </c>
      <c r="G2110" s="269"/>
      <c r="H2110" s="237"/>
      <c r="I2110" s="262" t="s">
        <v>0</v>
      </c>
      <c r="J2110" s="263"/>
      <c r="K2110" s="264" t="s">
        <v>1</v>
      </c>
      <c r="L2110" s="265"/>
      <c r="M2110" s="21"/>
      <c r="N2110" s="262" t="s">
        <v>115</v>
      </c>
      <c r="O2110" s="263"/>
      <c r="P2110" s="264" t="s">
        <v>116</v>
      </c>
      <c r="Q2110" s="265"/>
      <c r="R2110" s="21"/>
      <c r="S2110" s="266" t="s">
        <v>117</v>
      </c>
      <c r="T2110" s="267"/>
      <c r="U2110" s="268" t="s">
        <v>118</v>
      </c>
      <c r="V2110" s="269"/>
      <c r="W2110" s="20"/>
      <c r="X2110" s="262" t="s">
        <v>119</v>
      </c>
      <c r="Y2110" s="263"/>
      <c r="Z2110" s="264" t="s">
        <v>120</v>
      </c>
      <c r="AA2110" s="265"/>
      <c r="AB2110" s="20"/>
      <c r="AC2110" s="262" t="s">
        <v>121</v>
      </c>
      <c r="AD2110" s="263"/>
      <c r="AE2110" s="264" t="s">
        <v>7</v>
      </c>
      <c r="AF2110" s="265"/>
      <c r="AG2110" s="20"/>
      <c r="AH2110" s="262" t="s">
        <v>122</v>
      </c>
      <c r="AI2110" s="263"/>
      <c r="AJ2110" s="264" t="s">
        <v>123</v>
      </c>
      <c r="AK2110" s="265"/>
      <c r="AL2110" s="20"/>
      <c r="AM2110" s="266" t="s">
        <v>124</v>
      </c>
      <c r="AN2110" s="267"/>
      <c r="AO2110" s="268" t="s">
        <v>125</v>
      </c>
      <c r="AP2110" s="269"/>
      <c r="AQ2110" s="21"/>
      <c r="AR2110" s="262" t="s">
        <v>126</v>
      </c>
      <c r="AS2110" s="263"/>
      <c r="AT2110" s="264" t="s">
        <v>2</v>
      </c>
      <c r="AU2110" s="265"/>
      <c r="AV2110" s="41"/>
      <c r="AW2110" s="262" t="s">
        <v>127</v>
      </c>
      <c r="AX2110" s="263"/>
      <c r="AY2110" s="264" t="s">
        <v>128</v>
      </c>
      <c r="AZ2110" s="265"/>
      <c r="BA2110" s="20"/>
      <c r="BB2110" s="262" t="s">
        <v>129</v>
      </c>
      <c r="BC2110" s="263"/>
      <c r="BD2110" s="264" t="s">
        <v>130</v>
      </c>
      <c r="BE2110" s="265"/>
      <c r="BF2110" s="41"/>
      <c r="BG2110" s="266" t="s">
        <v>131</v>
      </c>
      <c r="BH2110" s="267"/>
      <c r="BI2110" s="268" t="s">
        <v>132</v>
      </c>
      <c r="BJ2110" s="269"/>
      <c r="BK2110" s="41"/>
      <c r="BL2110" s="262" t="s">
        <v>133</v>
      </c>
      <c r="BM2110" s="263"/>
      <c r="BN2110" s="264" t="s">
        <v>134</v>
      </c>
      <c r="BO2110" s="265"/>
      <c r="BP2110" s="41"/>
      <c r="BQ2110" s="262" t="s">
        <v>135</v>
      </c>
      <c r="BR2110" s="263"/>
      <c r="BS2110" s="264" t="s">
        <v>136</v>
      </c>
      <c r="BT2110" s="265"/>
      <c r="BU2110" s="20"/>
      <c r="BV2110" s="262" t="s">
        <v>137</v>
      </c>
      <c r="BW2110" s="263"/>
      <c r="BX2110" s="264" t="s">
        <v>138</v>
      </c>
      <c r="BY2110" s="265"/>
      <c r="CA2110" s="27" t="s">
        <v>8</v>
      </c>
      <c r="CC2110" s="113" t="s">
        <v>74</v>
      </c>
      <c r="CD2110" s="13"/>
      <c r="CE2110" s="33"/>
      <c r="CF2110" s="33"/>
      <c r="CG2110" s="33"/>
      <c r="CH2110" s="33"/>
    </row>
    <row r="2111" spans="2:86" ht="18.600000000000001" customHeight="1" thickTop="1" thickBot="1">
      <c r="B2111" s="37">
        <v>6.04</v>
      </c>
      <c r="D2111" s="1">
        <v>1</v>
      </c>
      <c r="E2111" s="7">
        <v>0</v>
      </c>
      <c r="F2111" s="2">
        <v>0</v>
      </c>
      <c r="G2111" s="8">
        <v>0</v>
      </c>
      <c r="I2111" s="1">
        <v>1</v>
      </c>
      <c r="J2111" s="9">
        <v>0</v>
      </c>
      <c r="K2111" s="2">
        <v>0</v>
      </c>
      <c r="L2111" s="8">
        <f t="shared" ref="L2111:L2174" si="20231">IF(0=(1-$J$9*$K$9*$B2111^2),10^18,$B2111*$K$9/(1-$J$9*$K$9*$B2111^2))</f>
        <v>-0.96845280644845422</v>
      </c>
      <c r="N2111" s="1">
        <f t="shared" ref="N2111" si="20232">D2111*I2111+F2111*I2114-E2111*J2111-G2111*J2114</f>
        <v>1</v>
      </c>
      <c r="O2111" s="9">
        <f t="shared" ref="O2111" si="20233">(D2111*J2111+E2111*I2111+F2111*J2114+G2111*I2114)</f>
        <v>0</v>
      </c>
      <c r="P2111" s="2">
        <f t="shared" ref="P2111" si="20234">D2111*K2111+F2111*K2114-E2111*L2111-G2111*L2114</f>
        <v>0</v>
      </c>
      <c r="Q2111" s="8">
        <f t="shared" ref="Q2111" si="20235">(D2111*L2111+E2111*K2111+F2111*L2114+G2111*K2114)</f>
        <v>-0.96845280644845422</v>
      </c>
      <c r="S2111" s="1">
        <v>1</v>
      </c>
      <c r="T2111" s="7">
        <v>0</v>
      </c>
      <c r="U2111" s="2">
        <v>0</v>
      </c>
      <c r="V2111" s="8">
        <v>0</v>
      </c>
      <c r="X2111" s="1">
        <f t="shared" ref="X2111" si="20236">N2111*S2111+P2111*S2114-O2111*T2111-Q2111*T2114</f>
        <v>9.8402812673687148</v>
      </c>
      <c r="Y2111" s="9">
        <f t="shared" ref="Y2111" si="20237">(N2111*T2111+O2111*S2111+P2111*T2114+Q2111*S2114)</f>
        <v>0</v>
      </c>
      <c r="Z2111" s="2">
        <f t="shared" ref="Z2111" si="20238">N2111*U2111+P2111*U2114-O2111*V2111-Q2111*V2114</f>
        <v>0</v>
      </c>
      <c r="AA2111" s="8">
        <f t="shared" ref="AA2111" si="20239">(N2111*V2111+O2111*U2111+P2111*V2114+Q2111*U2114)</f>
        <v>-0.96845280644845422</v>
      </c>
      <c r="AB2111" s="20"/>
      <c r="AC2111" s="1">
        <v>1</v>
      </c>
      <c r="AD2111" s="9">
        <v>0</v>
      </c>
      <c r="AE2111" s="2">
        <v>0</v>
      </c>
      <c r="AF2111" s="8">
        <f t="shared" ref="AF2111:AF2174" si="20240">IF(0=(1-$AE$9*$AD$9*$B2111^2),10^18,$B2111*$AE$9/(1-$AE$9*$AD$9*$B2111^2))</f>
        <v>-0.17013278350634037</v>
      </c>
      <c r="AH2111" s="1">
        <f t="shared" ref="AH2111" si="20241">X2111*AC2111+Z2111*AC2114-Y2111*AD2111-AA2111*AD2114</f>
        <v>9.8402812673687148</v>
      </c>
      <c r="AI2111" s="9">
        <f t="shared" ref="AI2111" si="20242">(X2111*AD2111+Y2111*AC2111+Z2111*AD2114+AA2111*AC2114)</f>
        <v>0</v>
      </c>
      <c r="AJ2111" s="2">
        <f t="shared" ref="AJ2111" si="20243">X2111*AE2111+Z2111*AE2114-Y2111*AF2111-AA2111*AF2114</f>
        <v>0</v>
      </c>
      <c r="AK2111" s="8">
        <f t="shared" ref="AK2111" si="20244">(X2111*AF2111+Y2111*AE2111+Z2111*AF2114+AA2111*AE2114)</f>
        <v>-2.6426072489511925</v>
      </c>
      <c r="AM2111" s="1">
        <v>1</v>
      </c>
      <c r="AN2111" s="7">
        <v>0</v>
      </c>
      <c r="AO2111" s="2">
        <v>0</v>
      </c>
      <c r="AP2111" s="8">
        <v>0</v>
      </c>
      <c r="AR2111" s="1">
        <f t="shared" ref="AR2111" si="20245">AH2111*AM2111+AJ2111*AM2114-AI2111*AN2111-AK2111*AN2114</f>
        <v>30.23569146533611</v>
      </c>
      <c r="AS2111" s="9">
        <f t="shared" ref="AS2111" si="20246">(AH2111*AN2111+AI2111*AM2111+AJ2111*AN2114+AK2111*AM2114)</f>
        <v>0</v>
      </c>
      <c r="AT2111" s="2">
        <f t="shared" ref="AT2111" si="20247">AH2111*AO2111+AJ2111*AO2114-AI2111*AP2111-AK2111*AP2114</f>
        <v>0</v>
      </c>
      <c r="AU2111" s="8">
        <f t="shared" ref="AU2111" si="20248">(AH2111*AP2111+AI2111*AO2111+AJ2111*AP2114+AK2111*AO2114)</f>
        <v>-2.6426072489511925</v>
      </c>
      <c r="AV2111" s="20"/>
      <c r="AW2111" s="1">
        <v>1</v>
      </c>
      <c r="AX2111" s="9">
        <v>0</v>
      </c>
      <c r="AY2111" s="2">
        <v>0</v>
      </c>
      <c r="AZ2111" s="8">
        <f t="shared" ref="AZ2111:AZ2174" si="20249">IF(0=(1-$AX$9*$AY$9*$B2111^2),10^18,$B2111*$AY$9/(1-$AX$9*$AY$9*$B2111^2))</f>
        <v>-0.24422593703346837</v>
      </c>
      <c r="BB2111" s="1">
        <f t="shared" ref="BB2111" si="20250">AR2111*AW2111+AT2111*AW2114-AS2111*AX2111-AU2111*AX2114</f>
        <v>30.23569146533611</v>
      </c>
      <c r="BC2111" s="9">
        <f t="shared" ref="BC2111" si="20251">(AR2111*AX2111+AS2111*AW2111+AT2111*AX2114+AU2111*AW2114)</f>
        <v>0</v>
      </c>
      <c r="BD2111" s="2">
        <f t="shared" ref="BD2111" si="20252">AR2111*AY2111+AT2111*AY2114-AS2111*AZ2111-AU2111*AZ2114</f>
        <v>0</v>
      </c>
      <c r="BE2111" s="8">
        <f t="shared" ref="BE2111" si="20253">(AR2111*AZ2111+AS2111*AY2111+AT2111*AZ2114+AU2111*AY2114)</f>
        <v>-10.026947328927747</v>
      </c>
      <c r="BG2111" s="1">
        <v>1</v>
      </c>
      <c r="BH2111" s="7">
        <v>0</v>
      </c>
      <c r="BI2111" s="2">
        <v>0</v>
      </c>
      <c r="BJ2111" s="8">
        <v>0</v>
      </c>
      <c r="BK2111" s="20"/>
      <c r="BL2111" s="1">
        <f t="shared" ref="BL2111" si="20254">BB2111*BG2111+BD2111*BG2114-BC2111*BH2111-BE2111*BH2114</f>
        <v>80.866160385917027</v>
      </c>
      <c r="BM2111" s="9">
        <f t="shared" ref="BM2111" si="20255">(BB2111*BH2111+BC2111*BG2111+BD2111*BH2114+BE2111*BG2114)</f>
        <v>0</v>
      </c>
      <c r="BN2111" s="2">
        <f t="shared" ref="BN2111" si="20256">BB2111*BI2111+BD2111*BI2114-BC2111*BJ2111-BE2111*BJ2114</f>
        <v>0</v>
      </c>
      <c r="BO2111" s="8">
        <f t="shared" ref="BO2111" si="20257">(BB2111*BJ2111+BC2111*BI2111+BD2111*BJ2114+BE2111*BI2114)</f>
        <v>-10.026947328927747</v>
      </c>
      <c r="BP2111" s="20"/>
      <c r="BQ2111" s="16">
        <v>1</v>
      </c>
      <c r="BR2111" s="23">
        <v>0</v>
      </c>
      <c r="BS2111" s="14">
        <v>0</v>
      </c>
      <c r="BT2111" s="22">
        <v>0</v>
      </c>
      <c r="BV2111" s="1">
        <f t="shared" ref="BV2111" si="20258">BL2111*BQ2111+BN2111*BQ2114-BM2111*BR2111-BO2111*BR2114</f>
        <v>80.866160385917027</v>
      </c>
      <c r="BW2111" s="9">
        <f t="shared" ref="BW2111" si="20259">(BL2111*BR2111+BM2111*BQ2111+BN2111*BR2114+BO2111*BQ2114)</f>
        <v>-10.026947328927747</v>
      </c>
      <c r="BX2111" s="2">
        <f t="shared" ref="BX2111" si="20260">BL2111*BS2111+BN2111*BS2114-BM2111*BT2111-BO2111*BT2114</f>
        <v>0</v>
      </c>
      <c r="BY2111" s="8">
        <f t="shared" ref="BY2111" si="20261">(BL2111*BT2111+BM2111*BS2111+BN2111*BT2114+BO2111*BS2114)</f>
        <v>-10.026947328927747</v>
      </c>
      <c r="CA2111" s="28">
        <f t="shared" ref="CA2111" si="20262">20*LOG(((1+$BR$9)/$BR$9)/((BV2111+BV2114)^2+(BW2111+BW2114)^2)^0.5)</f>
        <v>-50.397816268470557</v>
      </c>
      <c r="CC2111" s="114">
        <f t="shared" ref="CC2111" si="20263">((BV2111^2+BW2111^2)^0.5)/((BV2114^2+BW2114^2)^0.5)</f>
        <v>0.12401505130873242</v>
      </c>
      <c r="CD2111" s="13"/>
      <c r="CE2111" s="33"/>
      <c r="CF2111" s="33"/>
      <c r="CG2111" s="33"/>
      <c r="CH2111" s="33"/>
    </row>
    <row r="2112" spans="2:86" ht="18.600000000000001" customHeight="1" thickBot="1">
      <c r="D2112" s="3"/>
      <c r="G2112" s="4"/>
      <c r="I2112" s="3"/>
      <c r="L2112" s="4"/>
      <c r="N2112" s="3"/>
      <c r="Q2112" s="4"/>
      <c r="S2112" s="3"/>
      <c r="V2112" s="4"/>
      <c r="X2112" s="3"/>
      <c r="AA2112" s="4"/>
      <c r="AC2112" s="3"/>
      <c r="AF2112" s="4"/>
      <c r="AH2112" s="3"/>
      <c r="AK2112" s="4"/>
      <c r="AM2112" s="3"/>
      <c r="AP2112" s="4"/>
      <c r="AR2112" s="3"/>
      <c r="AU2112" s="4"/>
      <c r="AW2112" s="3"/>
      <c r="AZ2112" s="4"/>
      <c r="BB2112" s="3"/>
      <c r="BE2112" s="4"/>
      <c r="BG2112" s="3"/>
      <c r="BJ2112" s="4"/>
      <c r="BL2112" s="3"/>
      <c r="BO2112" s="4"/>
      <c r="BQ2112" s="16"/>
      <c r="BR2112" s="14"/>
      <c r="BS2112" s="14"/>
      <c r="BT2112" s="17"/>
      <c r="BV2112" s="3"/>
      <c r="BY2112" s="4"/>
      <c r="CC2112" s="115"/>
      <c r="CD2112" s="13"/>
      <c r="CE2112" s="33"/>
      <c r="CF2112" s="33"/>
      <c r="CG2112" s="33"/>
      <c r="CH2112" s="33"/>
    </row>
    <row r="2113" spans="2:86" ht="18.600000000000001" customHeight="1" thickBot="1">
      <c r="D2113" s="271" t="s">
        <v>141</v>
      </c>
      <c r="E2113" s="272"/>
      <c r="F2113" s="273" t="s">
        <v>142</v>
      </c>
      <c r="G2113" s="274"/>
      <c r="H2113" s="237"/>
      <c r="I2113" s="271" t="s">
        <v>143</v>
      </c>
      <c r="J2113" s="272"/>
      <c r="K2113" s="273" t="s">
        <v>144</v>
      </c>
      <c r="L2113" s="274"/>
      <c r="N2113" s="262" t="s">
        <v>145</v>
      </c>
      <c r="O2113" s="263"/>
      <c r="P2113" s="264" t="s">
        <v>146</v>
      </c>
      <c r="Q2113" s="265"/>
      <c r="S2113" s="271" t="s">
        <v>147</v>
      </c>
      <c r="T2113" s="272"/>
      <c r="U2113" s="273" t="s">
        <v>148</v>
      </c>
      <c r="V2113" s="274"/>
      <c r="W2113" s="20"/>
      <c r="X2113" s="262" t="s">
        <v>149</v>
      </c>
      <c r="Y2113" s="263"/>
      <c r="Z2113" s="264" t="s">
        <v>150</v>
      </c>
      <c r="AA2113" s="265"/>
      <c r="AB2113" s="20"/>
      <c r="AC2113" s="271" t="s">
        <v>151</v>
      </c>
      <c r="AD2113" s="272"/>
      <c r="AE2113" s="273" t="s">
        <v>152</v>
      </c>
      <c r="AF2113" s="274"/>
      <c r="AG2113" s="20"/>
      <c r="AH2113" s="262" t="s">
        <v>153</v>
      </c>
      <c r="AI2113" s="263"/>
      <c r="AJ2113" s="264" t="s">
        <v>154</v>
      </c>
      <c r="AK2113" s="265"/>
      <c r="AL2113" s="20"/>
      <c r="AM2113" s="271" t="s">
        <v>155</v>
      </c>
      <c r="AN2113" s="272"/>
      <c r="AO2113" s="273" t="s">
        <v>156</v>
      </c>
      <c r="AP2113" s="274"/>
      <c r="AR2113" s="262" t="s">
        <v>157</v>
      </c>
      <c r="AS2113" s="263"/>
      <c r="AT2113" s="264" t="s">
        <v>158</v>
      </c>
      <c r="AU2113" s="265"/>
      <c r="AV2113" s="41"/>
      <c r="AW2113" s="271" t="s">
        <v>159</v>
      </c>
      <c r="AX2113" s="272"/>
      <c r="AY2113" s="273" t="s">
        <v>160</v>
      </c>
      <c r="AZ2113" s="274"/>
      <c r="BA2113" s="20"/>
      <c r="BB2113" s="262" t="s">
        <v>161</v>
      </c>
      <c r="BC2113" s="263"/>
      <c r="BD2113" s="264" t="s">
        <v>162</v>
      </c>
      <c r="BE2113" s="265"/>
      <c r="BF2113" s="41"/>
      <c r="BG2113" s="271" t="s">
        <v>163</v>
      </c>
      <c r="BH2113" s="272"/>
      <c r="BI2113" s="273" t="s">
        <v>164</v>
      </c>
      <c r="BJ2113" s="274"/>
      <c r="BK2113" s="41"/>
      <c r="BL2113" s="262" t="s">
        <v>165</v>
      </c>
      <c r="BM2113" s="263"/>
      <c r="BN2113" s="264" t="s">
        <v>166</v>
      </c>
      <c r="BO2113" s="265"/>
      <c r="BP2113" s="41"/>
      <c r="BQ2113" s="271" t="s">
        <v>167</v>
      </c>
      <c r="BR2113" s="272"/>
      <c r="BS2113" s="273" t="s">
        <v>168</v>
      </c>
      <c r="BT2113" s="274"/>
      <c r="BU2113" s="20"/>
      <c r="BV2113" s="262" t="s">
        <v>169</v>
      </c>
      <c r="BW2113" s="263"/>
      <c r="BX2113" s="264" t="s">
        <v>170</v>
      </c>
      <c r="BY2113" s="265"/>
      <c r="CA2113" s="55" t="s">
        <v>35</v>
      </c>
      <c r="CC2113" s="116" t="s">
        <v>75</v>
      </c>
      <c r="CD2113" s="13"/>
      <c r="CE2113" s="33"/>
      <c r="CF2113" s="33"/>
      <c r="CG2113" s="33"/>
      <c r="CH2113" s="33"/>
    </row>
    <row r="2114" spans="2:86" ht="18.600000000000001" customHeight="1" thickTop="1" thickBot="1">
      <c r="D2114" s="1">
        <v>0</v>
      </c>
      <c r="E2114" s="9">
        <f t="shared" ref="E2114" si="20264">$E$9*$B2111</f>
        <v>7.1078720000000004</v>
      </c>
      <c r="F2114" s="2">
        <v>1</v>
      </c>
      <c r="G2114" s="8">
        <v>0</v>
      </c>
      <c r="I2114" s="1">
        <v>0</v>
      </c>
      <c r="J2114" s="9">
        <v>0</v>
      </c>
      <c r="K2114" s="2">
        <v>1</v>
      </c>
      <c r="L2114" s="8">
        <v>0</v>
      </c>
      <c r="N2114" s="1">
        <f t="shared" ref="N2114" si="20265">D2114*I2111+F2114*I2114-E2114*J2111-G2114*J2114</f>
        <v>0</v>
      </c>
      <c r="O2114" s="9">
        <f t="shared" ref="O2114" si="20266">(D2114*J2111+E2114*I2111+F2114*J2114+G2114*I2114)</f>
        <v>7.1078720000000004</v>
      </c>
      <c r="P2114" s="2">
        <f t="shared" ref="P2114" si="20267">D2114*K2111+F2114*K2114-E2114*L2111-G2114*L2114</f>
        <v>7.8836385862763878</v>
      </c>
      <c r="Q2114" s="8">
        <f t="shared" ref="Q2114" si="20268">(D2114*L2111+E2114*K2111+F2114*L2114+G2114*K2114)</f>
        <v>0</v>
      </c>
      <c r="S2114" s="1">
        <v>0</v>
      </c>
      <c r="T2114" s="9">
        <f t="shared" ref="T2114" si="20269">$T$9*$B2111</f>
        <v>9.1282519999999998</v>
      </c>
      <c r="U2114" s="2">
        <v>1</v>
      </c>
      <c r="V2114" s="8">
        <v>0</v>
      </c>
      <c r="X2114" s="1">
        <f t="shared" ref="X2114" si="20270">N2114*S2111+P2114*S2114-O2114*T2111-Q2114*T2114</f>
        <v>0</v>
      </c>
      <c r="Y2114" s="9">
        <f t="shared" ref="Y2114" si="20271">(N2114*T2111+O2114*S2111+P2114*T2114+Q2114*S2114)</f>
        <v>79.071711692454613</v>
      </c>
      <c r="Z2114" s="2">
        <f t="shared" ref="Z2114" si="20272">N2114*U2111+P2114*U2114-O2114*V2111-Q2114*V2114</f>
        <v>7.8836385862763878</v>
      </c>
      <c r="AA2114" s="8">
        <f t="shared" ref="AA2114" si="20273">(N2114*V2111+O2114*U2111+P2114*V2114+Q2114*U2114)</f>
        <v>0</v>
      </c>
      <c r="AB2114" s="20"/>
      <c r="AC2114" s="1">
        <v>0</v>
      </c>
      <c r="AD2114" s="9">
        <v>0</v>
      </c>
      <c r="AE2114" s="2">
        <v>1</v>
      </c>
      <c r="AF2114" s="8">
        <v>0</v>
      </c>
      <c r="AH2114" s="1">
        <f t="shared" ref="AH2114" si="20274">X2114*AC2111+Z2114*AC2114-Y2114*AD2111-AA2114*AD2114</f>
        <v>0</v>
      </c>
      <c r="AI2114" s="9">
        <f t="shared" ref="AI2114" si="20275">(X2114*AD2111+Y2114*AC2111+Z2114*AD2114+AA2114*AC2114)</f>
        <v>79.071711692454613</v>
      </c>
      <c r="AJ2114" s="2">
        <f t="shared" ref="AJ2114" si="20276">X2114*AE2111+Z2114*AE2114-Y2114*AF2111-AA2114*AF2114</f>
        <v>21.336328993124532</v>
      </c>
      <c r="AK2114" s="8">
        <f t="shared" ref="AK2114" si="20277">(X2114*AF2111+Y2114*AE2111+Z2114*AF2114+AA2114*AE2114)</f>
        <v>0</v>
      </c>
      <c r="AM2114" s="1">
        <v>0</v>
      </c>
      <c r="AN2114" s="9">
        <f t="shared" ref="AN2114" si="20278">$AN$9*$B2111</f>
        <v>7.7179120000000001</v>
      </c>
      <c r="AO2114" s="2">
        <v>1</v>
      </c>
      <c r="AP2114" s="8">
        <v>0</v>
      </c>
      <c r="AR2114" s="1">
        <f t="shared" ref="AR2114" si="20279">AH2114*AM2111+AJ2114*AM2114-AI2114*AN2111-AK2114*AN2114</f>
        <v>0</v>
      </c>
      <c r="AS2114" s="9">
        <f t="shared" ref="AS2114" si="20280">(AH2114*AN2111+AI2114*AM2111+AJ2114*AN2114+AK2114*AM2114)</f>
        <v>243.74362126443836</v>
      </c>
      <c r="AT2114" s="2">
        <f t="shared" ref="AT2114" si="20281">AH2114*AO2111+AJ2114*AO2114-AI2114*AP2111-AK2114*AP2114</f>
        <v>21.336328993124532</v>
      </c>
      <c r="AU2114" s="8">
        <f t="shared" ref="AU2114" si="20282">(AH2114*AP2111+AI2114*AO2111+AJ2114*AP2114+AK2114*AO2114)</f>
        <v>0</v>
      </c>
      <c r="AV2114" s="20"/>
      <c r="AW2114" s="1">
        <v>0</v>
      </c>
      <c r="AX2114" s="9">
        <v>0</v>
      </c>
      <c r="AY2114" s="2">
        <v>1</v>
      </c>
      <c r="AZ2114" s="8">
        <v>0</v>
      </c>
      <c r="BB2114" s="1">
        <f t="shared" ref="BB2114" si="20283">AR2114*AW2111+AT2114*AW2114-AS2114*AX2111-AU2114*AX2114</f>
        <v>0</v>
      </c>
      <c r="BC2114" s="9">
        <f t="shared" ref="BC2114" si="20284">(AR2114*AX2111+AS2114*AW2111+AT2114*AX2114+AU2114*AW2114)</f>
        <v>243.74362126443836</v>
      </c>
      <c r="BD2114" s="2">
        <f t="shared" ref="BD2114" si="20285">AR2114*AY2111+AT2114*AY2114-AS2114*AZ2111-AU2114*AZ2114</f>
        <v>80.864843292362821</v>
      </c>
      <c r="BE2114" s="8">
        <f t="shared" ref="BE2114" si="20286">(AR2114*AZ2111+AS2114*AY2111+AT2114*AZ2114+AU2114*AY2114)</f>
        <v>0</v>
      </c>
      <c r="BG2114" s="1">
        <v>0</v>
      </c>
      <c r="BH2114" s="9">
        <f t="shared" ref="BH2114" si="20287">$BH$9*$B2111</f>
        <v>5.0494399999999997</v>
      </c>
      <c r="BI2114" s="2">
        <v>1</v>
      </c>
      <c r="BJ2114" s="8">
        <v>0</v>
      </c>
      <c r="BK2114" s="20"/>
      <c r="BL2114" s="1">
        <f t="shared" ref="BL2114" si="20288">BB2114*BG2111+BD2114*BG2114-BC2114*BH2111-BE2114*BH2114</f>
        <v>0</v>
      </c>
      <c r="BM2114" s="9">
        <f t="shared" ref="BM2114" si="20289">(BB2114*BH2111+BC2114*BG2111+BD2114*BH2114+BE2114*BG2114)</f>
        <v>652.06579557862688</v>
      </c>
      <c r="BN2114" s="2">
        <f t="shared" ref="BN2114" si="20290">BB2114*BI2111+BD2114*BI2114-BC2114*BJ2111-BE2114*BJ2114</f>
        <v>80.864843292362821</v>
      </c>
      <c r="BO2114" s="8">
        <f t="shared" ref="BO2114" si="20291">(BB2114*BJ2111+BC2114*BI2111+BD2114*BJ2114+BE2114*BI2114)</f>
        <v>0</v>
      </c>
      <c r="BP2114" s="20"/>
      <c r="BQ2114" s="18">
        <f t="shared" ref="BQ2114:BQ2177" si="20292">1/$BR$9</f>
        <v>1</v>
      </c>
      <c r="BR2114" s="25">
        <v>0</v>
      </c>
      <c r="BS2114" s="19">
        <v>1</v>
      </c>
      <c r="BT2114" s="24">
        <v>0</v>
      </c>
      <c r="BV2114" s="1">
        <f t="shared" ref="BV2114" si="20293">BL2114*BQ2111+BN2114*BQ2114-BM2114*BR2111-BO2114*BR2114</f>
        <v>80.864843292362821</v>
      </c>
      <c r="BW2114" s="9">
        <f t="shared" ref="BW2114" si="20294">(BL2114*BR2111+BM2114*BQ2111+BN2114*BR2114+BO2114*BQ2114)</f>
        <v>652.06579557862688</v>
      </c>
      <c r="BX2114" s="2">
        <f t="shared" ref="BX2114" si="20295">BL2114*BS2111+BN2114*BS2114-BM2114*BT2111-BO2114*BT2114</f>
        <v>80.864843292362821</v>
      </c>
      <c r="BY2114" s="8">
        <f t="shared" ref="BY2114" si="20296">(BL2114*BT2111+BM2114*BS2111+BN2114*BT2114+BO2114*BS2114)</f>
        <v>0</v>
      </c>
      <c r="CA2114" s="56">
        <f t="shared" ref="CA2114" si="20297">(180/PI())*ATAN(-1*(BW2111+BW2114)/(BV2111+BV2114))</f>
        <v>-75.861225114599549</v>
      </c>
      <c r="CC2114" s="117">
        <f t="shared" ref="CC2114" si="20298">20*LOG(((1-(10^(CA2111/20)^2)*(1-((1-CC2111)/(1+CC2111))^2))^0.5))</f>
        <v>-1.5559426932912157E-5</v>
      </c>
      <c r="CD2114" s="13"/>
      <c r="CE2114" s="33"/>
      <c r="CF2114" s="33"/>
      <c r="CG2114" s="33"/>
      <c r="CH2114" s="33"/>
    </row>
    <row r="2115" spans="2:86" ht="18.600000000000001" customHeight="1"/>
    <row r="2116" spans="2:86" ht="18.600000000000001" customHeight="1" thickBot="1">
      <c r="E2116" s="6" t="s">
        <v>3</v>
      </c>
      <c r="J2116" s="6" t="s">
        <v>5</v>
      </c>
      <c r="O2116" s="6" t="s">
        <v>10</v>
      </c>
      <c r="T2116" s="6" t="s">
        <v>6</v>
      </c>
      <c r="Y2116" s="6" t="s">
        <v>11</v>
      </c>
      <c r="AD2116" s="6" t="s">
        <v>12</v>
      </c>
      <c r="AI2116" s="6" t="s">
        <v>13</v>
      </c>
      <c r="AN2116" s="6" t="s">
        <v>14</v>
      </c>
      <c r="AS2116" s="6" t="s">
        <v>15</v>
      </c>
      <c r="AX2116" s="6" t="s">
        <v>19</v>
      </c>
      <c r="BC2116" s="6" t="s">
        <v>17</v>
      </c>
      <c r="BH2116" s="6" t="s">
        <v>20</v>
      </c>
      <c r="BM2116" s="6" t="s">
        <v>18</v>
      </c>
      <c r="BQ2116" s="26" t="s">
        <v>16</v>
      </c>
      <c r="BR2116" s="26"/>
      <c r="BS2116" s="21"/>
      <c r="BT2116" s="21"/>
      <c r="BU2116" s="21"/>
      <c r="BV2116" s="21"/>
      <c r="BW2116" s="26" t="s">
        <v>21</v>
      </c>
      <c r="BX2116" s="21"/>
      <c r="BY2116" s="21"/>
    </row>
    <row r="2117" spans="2:86" ht="18.600000000000001" customHeight="1" thickBot="1">
      <c r="B2117" s="11"/>
      <c r="D2117" s="266" t="s">
        <v>113</v>
      </c>
      <c r="E2117" s="267"/>
      <c r="F2117" s="268" t="s">
        <v>114</v>
      </c>
      <c r="G2117" s="269"/>
      <c r="H2117" s="237"/>
      <c r="I2117" s="262" t="s">
        <v>0</v>
      </c>
      <c r="J2117" s="263"/>
      <c r="K2117" s="264" t="s">
        <v>1</v>
      </c>
      <c r="L2117" s="265"/>
      <c r="M2117" s="21"/>
      <c r="N2117" s="262" t="s">
        <v>115</v>
      </c>
      <c r="O2117" s="263"/>
      <c r="P2117" s="264" t="s">
        <v>116</v>
      </c>
      <c r="Q2117" s="265"/>
      <c r="R2117" s="21"/>
      <c r="S2117" s="266" t="s">
        <v>117</v>
      </c>
      <c r="T2117" s="267"/>
      <c r="U2117" s="268" t="s">
        <v>118</v>
      </c>
      <c r="V2117" s="269"/>
      <c r="W2117" s="20"/>
      <c r="X2117" s="262" t="s">
        <v>119</v>
      </c>
      <c r="Y2117" s="263"/>
      <c r="Z2117" s="264" t="s">
        <v>120</v>
      </c>
      <c r="AA2117" s="265"/>
      <c r="AB2117" s="20"/>
      <c r="AC2117" s="262" t="s">
        <v>121</v>
      </c>
      <c r="AD2117" s="263"/>
      <c r="AE2117" s="264" t="s">
        <v>7</v>
      </c>
      <c r="AF2117" s="265"/>
      <c r="AG2117" s="20"/>
      <c r="AH2117" s="262" t="s">
        <v>122</v>
      </c>
      <c r="AI2117" s="263"/>
      <c r="AJ2117" s="264" t="s">
        <v>123</v>
      </c>
      <c r="AK2117" s="265"/>
      <c r="AL2117" s="20"/>
      <c r="AM2117" s="266" t="s">
        <v>124</v>
      </c>
      <c r="AN2117" s="267"/>
      <c r="AO2117" s="268" t="s">
        <v>125</v>
      </c>
      <c r="AP2117" s="269"/>
      <c r="AQ2117" s="21"/>
      <c r="AR2117" s="262" t="s">
        <v>126</v>
      </c>
      <c r="AS2117" s="263"/>
      <c r="AT2117" s="264" t="s">
        <v>2</v>
      </c>
      <c r="AU2117" s="265"/>
      <c r="AV2117" s="41"/>
      <c r="AW2117" s="262" t="s">
        <v>127</v>
      </c>
      <c r="AX2117" s="263"/>
      <c r="AY2117" s="264" t="s">
        <v>128</v>
      </c>
      <c r="AZ2117" s="265"/>
      <c r="BA2117" s="20"/>
      <c r="BB2117" s="262" t="s">
        <v>129</v>
      </c>
      <c r="BC2117" s="263"/>
      <c r="BD2117" s="264" t="s">
        <v>130</v>
      </c>
      <c r="BE2117" s="265"/>
      <c r="BF2117" s="41"/>
      <c r="BG2117" s="266" t="s">
        <v>131</v>
      </c>
      <c r="BH2117" s="267"/>
      <c r="BI2117" s="268" t="s">
        <v>132</v>
      </c>
      <c r="BJ2117" s="269"/>
      <c r="BK2117" s="41"/>
      <c r="BL2117" s="262" t="s">
        <v>133</v>
      </c>
      <c r="BM2117" s="263"/>
      <c r="BN2117" s="264" t="s">
        <v>134</v>
      </c>
      <c r="BO2117" s="265"/>
      <c r="BP2117" s="41"/>
      <c r="BQ2117" s="262" t="s">
        <v>135</v>
      </c>
      <c r="BR2117" s="263"/>
      <c r="BS2117" s="264" t="s">
        <v>136</v>
      </c>
      <c r="BT2117" s="265"/>
      <c r="BU2117" s="20"/>
      <c r="BV2117" s="262" t="s">
        <v>137</v>
      </c>
      <c r="BW2117" s="263"/>
      <c r="BX2117" s="264" t="s">
        <v>138</v>
      </c>
      <c r="BY2117" s="265"/>
      <c r="CA2117" s="27" t="s">
        <v>8</v>
      </c>
      <c r="CC2117" s="113" t="s">
        <v>74</v>
      </c>
      <c r="CD2117" s="13"/>
      <c r="CE2117" s="33"/>
      <c r="CF2117" s="33"/>
      <c r="CG2117" s="33"/>
      <c r="CH2117" s="33"/>
    </row>
    <row r="2118" spans="2:86" ht="18.600000000000001" customHeight="1" thickTop="1" thickBot="1">
      <c r="B2118" s="37">
        <v>6.06</v>
      </c>
      <c r="D2118" s="1">
        <v>1</v>
      </c>
      <c r="E2118" s="7">
        <v>0</v>
      </c>
      <c r="F2118" s="2">
        <v>0</v>
      </c>
      <c r="G2118" s="8">
        <v>0</v>
      </c>
      <c r="I2118" s="1">
        <v>1</v>
      </c>
      <c r="J2118" s="9">
        <v>0</v>
      </c>
      <c r="K2118" s="2">
        <v>0</v>
      </c>
      <c r="L2118" s="8">
        <f t="shared" ref="L2118:L2181" si="20299">IF(0=(1-$J$9*$K$9*$B2118^2),10^18,$B2118*$K$9/(1-$J$9*$K$9*$B2118^2))</f>
        <v>-0.96440366602251948</v>
      </c>
      <c r="N2118" s="1">
        <f t="shared" ref="N2118" si="20300">D2118*I2118+F2118*I2121-E2118*J2118-G2118*J2121</f>
        <v>1</v>
      </c>
      <c r="O2118" s="9">
        <f t="shared" ref="O2118" si="20301">(D2118*J2118+E2118*I2118+F2118*J2121+G2118*I2121)</f>
        <v>0</v>
      </c>
      <c r="P2118" s="2">
        <f t="shared" ref="P2118" si="20302">D2118*K2118+F2118*K2121-E2118*L2118-G2118*L2121</f>
        <v>0</v>
      </c>
      <c r="Q2118" s="8">
        <f t="shared" ref="Q2118" si="20303">(D2118*L2118+E2118*K2118+F2118*L2121+G2118*K2121)</f>
        <v>-0.96440366602251948</v>
      </c>
      <c r="S2118" s="1">
        <v>1</v>
      </c>
      <c r="T2118" s="7">
        <v>0</v>
      </c>
      <c r="U2118" s="2">
        <v>0</v>
      </c>
      <c r="V2118" s="8">
        <v>0</v>
      </c>
      <c r="X2118" s="1">
        <f t="shared" ref="X2118" si="20304">N2118*S2118+P2118*S2121-O2118*T2118-Q2118*T2121</f>
        <v>9.8324697583865923</v>
      </c>
      <c r="Y2118" s="9">
        <f t="shared" ref="Y2118" si="20305">(N2118*T2118+O2118*S2118+P2118*T2121+Q2118*S2121)</f>
        <v>0</v>
      </c>
      <c r="Z2118" s="2">
        <f t="shared" ref="Z2118" si="20306">N2118*U2118+P2118*U2121-O2118*V2118-Q2118*V2121</f>
        <v>0</v>
      </c>
      <c r="AA2118" s="8">
        <f t="shared" ref="AA2118" si="20307">(N2118*V2118+O2118*U2118+P2118*V2121+Q2118*U2121)</f>
        <v>-0.96440366602251948</v>
      </c>
      <c r="AB2118" s="20"/>
      <c r="AC2118" s="1">
        <v>1</v>
      </c>
      <c r="AD2118" s="9">
        <v>0</v>
      </c>
      <c r="AE2118" s="2">
        <v>0</v>
      </c>
      <c r="AF2118" s="8">
        <f t="shared" ref="AF2118:AF2181" si="20308">IF(0=(1-$AE$9*$AD$9*$B2118^2),10^18,$B2118*$AE$9/(1-$AE$9*$AD$9*$B2118^2))</f>
        <v>-0.1695278257797726</v>
      </c>
      <c r="AH2118" s="1">
        <f t="shared" ref="AH2118" si="20309">X2118*AC2118+Z2118*AC2121-Y2118*AD2118-AA2118*AD2121</f>
        <v>9.8324697583865923</v>
      </c>
      <c r="AI2118" s="9">
        <f t="shared" ref="AI2118" si="20310">(X2118*AD2118+Y2118*AC2118+Z2118*AD2121+AA2118*AC2121)</f>
        <v>0</v>
      </c>
      <c r="AJ2118" s="2">
        <f t="shared" ref="AJ2118" si="20311">X2118*AE2118+Z2118*AE2121-Y2118*AF2118-AA2118*AF2121</f>
        <v>0</v>
      </c>
      <c r="AK2118" s="8">
        <f t="shared" ref="AK2118" si="20312">(X2118*AF2118+Y2118*AE2118+Z2118*AF2121+AA2118*AE2121)</f>
        <v>-2.6312808862071648</v>
      </c>
      <c r="AM2118" s="1">
        <v>1</v>
      </c>
      <c r="AN2118" s="7">
        <v>0</v>
      </c>
      <c r="AO2118" s="2">
        <v>0</v>
      </c>
      <c r="AP2118" s="8">
        <v>0</v>
      </c>
      <c r="AR2118" s="1">
        <f t="shared" ref="AR2118" si="20313">AH2118*AM2118+AJ2118*AM2121-AI2118*AN2118-AK2118*AN2121</f>
        <v>30.207709099743411</v>
      </c>
      <c r="AS2118" s="9">
        <f t="shared" ref="AS2118" si="20314">(AH2118*AN2118+AI2118*AM2118+AJ2118*AN2121+AK2118*AM2121)</f>
        <v>0</v>
      </c>
      <c r="AT2118" s="2">
        <f t="shared" ref="AT2118" si="20315">AH2118*AO2118+AJ2118*AO2121-AI2118*AP2118-AK2118*AP2121</f>
        <v>0</v>
      </c>
      <c r="AU2118" s="8">
        <f t="shared" ref="AU2118" si="20316">(AH2118*AP2118+AI2118*AO2118+AJ2118*AP2121+AK2118*AO2121)</f>
        <v>-2.6312808862071648</v>
      </c>
      <c r="AV2118" s="20"/>
      <c r="AW2118" s="1">
        <v>1</v>
      </c>
      <c r="AX2118" s="9">
        <v>0</v>
      </c>
      <c r="AY2118" s="2">
        <v>0</v>
      </c>
      <c r="AZ2118" s="8">
        <f t="shared" ref="AZ2118:AZ2181" si="20317">IF(0=(1-$AX$9*$AY$9*$B2118^2),10^18,$B2118*$AY$9/(1-$AX$9*$AY$9*$B2118^2))</f>
        <v>-0.24333903387104389</v>
      </c>
      <c r="BB2118" s="1">
        <f t="shared" ref="BB2118" si="20318">AR2118*AW2118+AT2118*AW2121-AS2118*AX2118-AU2118*AX2121</f>
        <v>30.207709099743411</v>
      </c>
      <c r="BC2118" s="9">
        <f t="shared" ref="BC2118" si="20319">(AR2118*AX2118+AS2118*AW2118+AT2118*AX2121+AU2118*AW2121)</f>
        <v>0</v>
      </c>
      <c r="BD2118" s="2">
        <f t="shared" ref="BD2118" si="20320">AR2118*AY2118+AT2118*AY2121-AS2118*AZ2118-AU2118*AZ2121</f>
        <v>0</v>
      </c>
      <c r="BE2118" s="8">
        <f t="shared" ref="BE2118" si="20321">(AR2118*AZ2118+AS2118*AY2118+AT2118*AZ2121+AU2118*AY2121)</f>
        <v>-9.9819956339962665</v>
      </c>
      <c r="BG2118" s="1">
        <v>1</v>
      </c>
      <c r="BH2118" s="7">
        <v>0</v>
      </c>
      <c r="BI2118" s="2">
        <v>0</v>
      </c>
      <c r="BJ2118" s="8">
        <v>0</v>
      </c>
      <c r="BK2118" s="20"/>
      <c r="BL2118" s="1">
        <f t="shared" ref="BL2118" si="20322">BB2118*BG2118+BD2118*BG2121-BC2118*BH2118-BE2118*BH2121</f>
        <v>80.778096100869931</v>
      </c>
      <c r="BM2118" s="9">
        <f t="shared" ref="BM2118" si="20323">(BB2118*BH2118+BC2118*BG2118+BD2118*BH2121+BE2118*BG2121)</f>
        <v>0</v>
      </c>
      <c r="BN2118" s="2">
        <f t="shared" ref="BN2118" si="20324">BB2118*BI2118+BD2118*BI2121-BC2118*BJ2118-BE2118*BJ2121</f>
        <v>0</v>
      </c>
      <c r="BO2118" s="8">
        <f t="shared" ref="BO2118" si="20325">(BB2118*BJ2118+BC2118*BI2118+BD2118*BJ2121+BE2118*BI2121)</f>
        <v>-9.9819956339962665</v>
      </c>
      <c r="BP2118" s="20"/>
      <c r="BQ2118" s="16">
        <v>1</v>
      </c>
      <c r="BR2118" s="23">
        <v>0</v>
      </c>
      <c r="BS2118" s="14">
        <v>0</v>
      </c>
      <c r="BT2118" s="22">
        <v>0</v>
      </c>
      <c r="BV2118" s="1">
        <f t="shared" ref="BV2118" si="20326">BL2118*BQ2118+BN2118*BQ2121-BM2118*BR2118-BO2118*BR2121</f>
        <v>80.778096100869931</v>
      </c>
      <c r="BW2118" s="9">
        <f t="shared" ref="BW2118" si="20327">(BL2118*BR2118+BM2118*BQ2118+BN2118*BR2121+BO2118*BQ2121)</f>
        <v>-9.9819956339962665</v>
      </c>
      <c r="BX2118" s="2">
        <f t="shared" ref="BX2118" si="20328">BL2118*BS2118+BN2118*BS2121-BM2118*BT2118-BO2118*BT2121</f>
        <v>0</v>
      </c>
      <c r="BY2118" s="8">
        <f t="shared" ref="BY2118" si="20329">(BL2118*BT2118+BM2118*BS2118+BN2118*BT2121+BO2118*BS2121)</f>
        <v>-9.9819956339962665</v>
      </c>
      <c r="CA2118" s="28">
        <f t="shared" ref="CA2118" si="20330">20*LOG(((1+$BR$9)/$BR$9)/((BV2118+BV2121)^2+(BW2118+BW2121)^2)^0.5)</f>
        <v>-50.417019627756403</v>
      </c>
      <c r="CC2118" s="114">
        <f t="shared" ref="CC2118" si="20331">((BV2118^2+BW2118^2)^0.5)/((BV2121^2+BW2121^2)^0.5)</f>
        <v>0.12359371767518759</v>
      </c>
      <c r="CD2118" s="13"/>
      <c r="CE2118" s="33"/>
      <c r="CF2118" s="33"/>
      <c r="CG2118" s="33"/>
      <c r="CH2118" s="33"/>
    </row>
    <row r="2119" spans="2:86" ht="18.600000000000001" customHeight="1" thickBot="1">
      <c r="D2119" s="3"/>
      <c r="G2119" s="4"/>
      <c r="I2119" s="3"/>
      <c r="L2119" s="4"/>
      <c r="N2119" s="3"/>
      <c r="Q2119" s="4"/>
      <c r="S2119" s="3"/>
      <c r="V2119" s="4"/>
      <c r="X2119" s="3"/>
      <c r="AA2119" s="4"/>
      <c r="AC2119" s="3"/>
      <c r="AF2119" s="4"/>
      <c r="AH2119" s="3"/>
      <c r="AK2119" s="4"/>
      <c r="AM2119" s="3"/>
      <c r="AP2119" s="4"/>
      <c r="AR2119" s="3"/>
      <c r="AU2119" s="4"/>
      <c r="AW2119" s="3"/>
      <c r="AZ2119" s="4"/>
      <c r="BB2119" s="3"/>
      <c r="BE2119" s="4"/>
      <c r="BG2119" s="3"/>
      <c r="BJ2119" s="4"/>
      <c r="BL2119" s="3"/>
      <c r="BO2119" s="4"/>
      <c r="BQ2119" s="16"/>
      <c r="BR2119" s="14"/>
      <c r="BS2119" s="14"/>
      <c r="BT2119" s="17"/>
      <c r="BV2119" s="3"/>
      <c r="BY2119" s="4"/>
      <c r="CC2119" s="115"/>
      <c r="CD2119" s="13"/>
      <c r="CE2119" s="33"/>
      <c r="CF2119" s="33"/>
      <c r="CG2119" s="33"/>
      <c r="CH2119" s="33"/>
    </row>
    <row r="2120" spans="2:86" ht="18.600000000000001" customHeight="1" thickBot="1">
      <c r="D2120" s="271" t="s">
        <v>141</v>
      </c>
      <c r="E2120" s="272"/>
      <c r="F2120" s="273" t="s">
        <v>142</v>
      </c>
      <c r="G2120" s="274"/>
      <c r="H2120" s="237"/>
      <c r="I2120" s="271" t="s">
        <v>143</v>
      </c>
      <c r="J2120" s="272"/>
      <c r="K2120" s="273" t="s">
        <v>144</v>
      </c>
      <c r="L2120" s="274"/>
      <c r="N2120" s="262" t="s">
        <v>145</v>
      </c>
      <c r="O2120" s="263"/>
      <c r="P2120" s="264" t="s">
        <v>146</v>
      </c>
      <c r="Q2120" s="265"/>
      <c r="S2120" s="271" t="s">
        <v>147</v>
      </c>
      <c r="T2120" s="272"/>
      <c r="U2120" s="273" t="s">
        <v>148</v>
      </c>
      <c r="V2120" s="274"/>
      <c r="W2120" s="20"/>
      <c r="X2120" s="262" t="s">
        <v>149</v>
      </c>
      <c r="Y2120" s="263"/>
      <c r="Z2120" s="264" t="s">
        <v>150</v>
      </c>
      <c r="AA2120" s="265"/>
      <c r="AB2120" s="20"/>
      <c r="AC2120" s="271" t="s">
        <v>151</v>
      </c>
      <c r="AD2120" s="272"/>
      <c r="AE2120" s="273" t="s">
        <v>152</v>
      </c>
      <c r="AF2120" s="274"/>
      <c r="AG2120" s="20"/>
      <c r="AH2120" s="262" t="s">
        <v>153</v>
      </c>
      <c r="AI2120" s="263"/>
      <c r="AJ2120" s="264" t="s">
        <v>154</v>
      </c>
      <c r="AK2120" s="265"/>
      <c r="AL2120" s="20"/>
      <c r="AM2120" s="271" t="s">
        <v>155</v>
      </c>
      <c r="AN2120" s="272"/>
      <c r="AO2120" s="273" t="s">
        <v>156</v>
      </c>
      <c r="AP2120" s="274"/>
      <c r="AR2120" s="262" t="s">
        <v>157</v>
      </c>
      <c r="AS2120" s="263"/>
      <c r="AT2120" s="264" t="s">
        <v>158</v>
      </c>
      <c r="AU2120" s="265"/>
      <c r="AV2120" s="41"/>
      <c r="AW2120" s="271" t="s">
        <v>159</v>
      </c>
      <c r="AX2120" s="272"/>
      <c r="AY2120" s="273" t="s">
        <v>160</v>
      </c>
      <c r="AZ2120" s="274"/>
      <c r="BA2120" s="20"/>
      <c r="BB2120" s="262" t="s">
        <v>161</v>
      </c>
      <c r="BC2120" s="263"/>
      <c r="BD2120" s="264" t="s">
        <v>162</v>
      </c>
      <c r="BE2120" s="265"/>
      <c r="BF2120" s="41"/>
      <c r="BG2120" s="271" t="s">
        <v>163</v>
      </c>
      <c r="BH2120" s="272"/>
      <c r="BI2120" s="273" t="s">
        <v>164</v>
      </c>
      <c r="BJ2120" s="274"/>
      <c r="BK2120" s="41"/>
      <c r="BL2120" s="262" t="s">
        <v>165</v>
      </c>
      <c r="BM2120" s="263"/>
      <c r="BN2120" s="264" t="s">
        <v>166</v>
      </c>
      <c r="BO2120" s="265"/>
      <c r="BP2120" s="41"/>
      <c r="BQ2120" s="271" t="s">
        <v>167</v>
      </c>
      <c r="BR2120" s="272"/>
      <c r="BS2120" s="273" t="s">
        <v>168</v>
      </c>
      <c r="BT2120" s="274"/>
      <c r="BU2120" s="20"/>
      <c r="BV2120" s="262" t="s">
        <v>169</v>
      </c>
      <c r="BW2120" s="263"/>
      <c r="BX2120" s="264" t="s">
        <v>170</v>
      </c>
      <c r="BY2120" s="265"/>
      <c r="CA2120" s="55" t="s">
        <v>35</v>
      </c>
      <c r="CC2120" s="116" t="s">
        <v>75</v>
      </c>
      <c r="CD2120" s="13"/>
      <c r="CE2120" s="33"/>
      <c r="CF2120" s="33"/>
      <c r="CG2120" s="33"/>
      <c r="CH2120" s="33"/>
    </row>
    <row r="2121" spans="2:86" ht="18.600000000000001" customHeight="1" thickTop="1" thickBot="1">
      <c r="D2121" s="1">
        <v>0</v>
      </c>
      <c r="E2121" s="9">
        <f t="shared" ref="E2121" si="20332">$E$9*$B2118</f>
        <v>7.1314079999999995</v>
      </c>
      <c r="F2121" s="2">
        <v>1</v>
      </c>
      <c r="G2121" s="8">
        <v>0</v>
      </c>
      <c r="I2121" s="1">
        <v>0</v>
      </c>
      <c r="J2121" s="9">
        <v>0</v>
      </c>
      <c r="K2121" s="2">
        <v>1</v>
      </c>
      <c r="L2121" s="8">
        <v>0</v>
      </c>
      <c r="N2121" s="1">
        <f t="shared" ref="N2121" si="20333">D2121*I2118+F2121*I2121-E2121*J2118-G2121*J2121</f>
        <v>0</v>
      </c>
      <c r="O2121" s="9">
        <f t="shared" ref="O2121" si="20334">(D2121*J2118+E2121*I2118+F2121*J2121+G2121*I2121)</f>
        <v>7.1314079999999995</v>
      </c>
      <c r="P2121" s="2">
        <f t="shared" ref="P2121" si="20335">D2121*K2118+F2121*K2121-E2121*L2118-G2121*L2121</f>
        <v>7.8775560191023235</v>
      </c>
      <c r="Q2121" s="8">
        <f t="shared" ref="Q2121" si="20336">(D2121*L2118+E2121*K2118+F2121*L2121+G2121*K2121)</f>
        <v>0</v>
      </c>
      <c r="S2121" s="1">
        <v>0</v>
      </c>
      <c r="T2121" s="9">
        <f t="shared" ref="T2121" si="20337">$T$9*$B2118</f>
        <v>9.1584780000000006</v>
      </c>
      <c r="U2121" s="2">
        <v>1</v>
      </c>
      <c r="V2121" s="8">
        <v>0</v>
      </c>
      <c r="X2121" s="1">
        <f t="shared" ref="X2121" si="20338">N2121*S2118+P2121*S2121-O2121*T2118-Q2121*T2121</f>
        <v>0</v>
      </c>
      <c r="Y2121" s="9">
        <f t="shared" ref="Y2121" si="20339">(N2121*T2118+O2121*S2118+P2121*T2121+Q2121*S2121)</f>
        <v>79.27783149471621</v>
      </c>
      <c r="Z2121" s="2">
        <f t="shared" ref="Z2121" si="20340">N2121*U2118+P2121*U2121-O2121*V2118-Q2121*V2121</f>
        <v>7.8775560191023235</v>
      </c>
      <c r="AA2121" s="8">
        <f t="shared" ref="AA2121" si="20341">(N2121*V2118+O2121*U2118+P2121*V2121+Q2121*U2121)</f>
        <v>0</v>
      </c>
      <c r="AB2121" s="20"/>
      <c r="AC2121" s="1">
        <v>0</v>
      </c>
      <c r="AD2121" s="9">
        <v>0</v>
      </c>
      <c r="AE2121" s="2">
        <v>1</v>
      </c>
      <c r="AF2121" s="8">
        <v>0</v>
      </c>
      <c r="AH2121" s="1">
        <f t="shared" ref="AH2121" si="20342">X2121*AC2118+Z2121*AC2121-Y2121*AD2118-AA2121*AD2121</f>
        <v>0</v>
      </c>
      <c r="AI2121" s="9">
        <f t="shared" ref="AI2121" si="20343">(X2121*AD2118+Y2121*AC2118+Z2121*AD2121+AA2121*AC2121)</f>
        <v>79.27783149471621</v>
      </c>
      <c r="AJ2121" s="2">
        <f t="shared" ref="AJ2121" si="20344">X2121*AE2118+Z2121*AE2121-Y2121*AF2118-AA2121*AF2121</f>
        <v>21.317354424936742</v>
      </c>
      <c r="AK2121" s="8">
        <f t="shared" ref="AK2121" si="20345">(X2121*AF2118+Y2121*AE2118+Z2121*AF2121+AA2121*AE2121)</f>
        <v>0</v>
      </c>
      <c r="AM2121" s="1">
        <v>0</v>
      </c>
      <c r="AN2121" s="9">
        <f t="shared" ref="AN2121" si="20346">$AN$9*$B2118</f>
        <v>7.743468</v>
      </c>
      <c r="AO2121" s="2">
        <v>1</v>
      </c>
      <c r="AP2121" s="8">
        <v>0</v>
      </c>
      <c r="AR2121" s="1">
        <f t="shared" ref="AR2121" si="20347">AH2121*AM2118+AJ2121*AM2121-AI2121*AN2118-AK2121*AN2121</f>
        <v>0</v>
      </c>
      <c r="AS2121" s="9">
        <f t="shared" ref="AS2121" si="20348">(AH2121*AN2118+AI2121*AM2118+AJ2121*AN2121+AK2121*AM2121)</f>
        <v>244.34808332887229</v>
      </c>
      <c r="AT2121" s="2">
        <f t="shared" ref="AT2121" si="20349">AH2121*AO2118+AJ2121*AO2121-AI2121*AP2118-AK2121*AP2121</f>
        <v>21.317354424936742</v>
      </c>
      <c r="AU2121" s="8">
        <f t="shared" ref="AU2121" si="20350">(AH2121*AP2118+AI2121*AO2118+AJ2121*AP2121+AK2121*AO2121)</f>
        <v>0</v>
      </c>
      <c r="AV2121" s="20"/>
      <c r="AW2121" s="1">
        <v>0</v>
      </c>
      <c r="AX2121" s="9">
        <v>0</v>
      </c>
      <c r="AY2121" s="2">
        <v>1</v>
      </c>
      <c r="AZ2121" s="8">
        <v>0</v>
      </c>
      <c r="BB2121" s="1">
        <f t="shared" ref="BB2121" si="20351">AR2121*AW2118+AT2121*AW2121-AS2121*AX2118-AU2121*AX2121</f>
        <v>0</v>
      </c>
      <c r="BC2121" s="9">
        <f t="shared" ref="BC2121" si="20352">(AR2121*AX2118+AS2121*AW2118+AT2121*AX2121+AU2121*AW2121)</f>
        <v>244.34808332887229</v>
      </c>
      <c r="BD2121" s="2">
        <f t="shared" ref="BD2121" si="20353">AR2121*AY2118+AT2121*AY2121-AS2121*AZ2118-AU2121*AZ2121</f>
        <v>80.776780950425845</v>
      </c>
      <c r="BE2121" s="8">
        <f t="shared" ref="BE2121" si="20354">(AR2121*AZ2118+AS2121*AY2118+AT2121*AZ2121+AU2121*AY2121)</f>
        <v>0</v>
      </c>
      <c r="BG2121" s="1">
        <v>0</v>
      </c>
      <c r="BH2121" s="9">
        <f t="shared" ref="BH2121" si="20355">$BH$9*$B2118</f>
        <v>5.0661599999999991</v>
      </c>
      <c r="BI2121" s="2">
        <v>1</v>
      </c>
      <c r="BJ2121" s="8">
        <v>0</v>
      </c>
      <c r="BK2121" s="20"/>
      <c r="BL2121" s="1">
        <f t="shared" ref="BL2121" si="20356">BB2121*BG2118+BD2121*BG2121-BC2121*BH2118-BE2121*BH2121</f>
        <v>0</v>
      </c>
      <c r="BM2121" s="9">
        <f t="shared" ref="BM2121" si="20357">(BB2121*BH2118+BC2121*BG2118+BD2121*BH2121+BE2121*BG2121)</f>
        <v>653.57617990868164</v>
      </c>
      <c r="BN2121" s="2">
        <f t="shared" ref="BN2121" si="20358">BB2121*BI2118+BD2121*BI2121-BC2121*BJ2118-BE2121*BJ2121</f>
        <v>80.776780950425845</v>
      </c>
      <c r="BO2121" s="8">
        <f t="shared" ref="BO2121" si="20359">(BB2121*BJ2118+BC2121*BI2118+BD2121*BJ2121+BE2121*BI2121)</f>
        <v>0</v>
      </c>
      <c r="BP2121" s="20"/>
      <c r="BQ2121" s="18">
        <f t="shared" ref="BQ2121:BQ2184" si="20360">1/$BR$9</f>
        <v>1</v>
      </c>
      <c r="BR2121" s="25">
        <v>0</v>
      </c>
      <c r="BS2121" s="19">
        <v>1</v>
      </c>
      <c r="BT2121" s="24">
        <v>0</v>
      </c>
      <c r="BV2121" s="1">
        <f t="shared" ref="BV2121" si="20361">BL2121*BQ2118+BN2121*BQ2121-BM2121*BR2118-BO2121*BR2121</f>
        <v>80.776780950425845</v>
      </c>
      <c r="BW2121" s="9">
        <f t="shared" ref="BW2121" si="20362">(BL2121*BR2118+BM2121*BQ2118+BN2121*BR2121+BO2121*BQ2121)</f>
        <v>653.57617990868164</v>
      </c>
      <c r="BX2121" s="2">
        <f t="shared" ref="BX2121" si="20363">BL2121*BS2118+BN2121*BS2121-BM2121*BT2118-BO2121*BT2121</f>
        <v>80.776780950425845</v>
      </c>
      <c r="BY2121" s="8">
        <f t="shared" ref="BY2121" si="20364">(BL2121*BT2118+BM2121*BS2118+BN2121*BT2121+BO2121*BS2121)</f>
        <v>0</v>
      </c>
      <c r="CA2121" s="56">
        <f t="shared" ref="CA2121" si="20365">(180/PI())*ATAN(-1*(BW2118+BW2121)/(BV2118+BV2121))</f>
        <v>-75.908777111489158</v>
      </c>
      <c r="CC2121" s="117">
        <f t="shared" ref="CC2121" si="20366">20*LOG(((1-(10^(CA2118/20)^2)*(1-((1-CC2118)/(1+CC2118))^2))^0.5))</f>
        <v>-1.5449730343100678E-5</v>
      </c>
      <c r="CD2121" s="13"/>
      <c r="CE2121" s="33"/>
      <c r="CF2121" s="33"/>
      <c r="CG2121" s="33"/>
      <c r="CH2121" s="33"/>
    </row>
    <row r="2122" spans="2:86" ht="18.600000000000001" customHeight="1"/>
    <row r="2123" spans="2:86" ht="18.600000000000001" customHeight="1" thickBot="1">
      <c r="E2123" s="6" t="s">
        <v>3</v>
      </c>
      <c r="J2123" s="6" t="s">
        <v>5</v>
      </c>
      <c r="O2123" s="6" t="s">
        <v>10</v>
      </c>
      <c r="T2123" s="6" t="s">
        <v>6</v>
      </c>
      <c r="Y2123" s="6" t="s">
        <v>11</v>
      </c>
      <c r="AD2123" s="6" t="s">
        <v>12</v>
      </c>
      <c r="AI2123" s="6" t="s">
        <v>13</v>
      </c>
      <c r="AN2123" s="6" t="s">
        <v>14</v>
      </c>
      <c r="AS2123" s="6" t="s">
        <v>15</v>
      </c>
      <c r="AX2123" s="6" t="s">
        <v>19</v>
      </c>
      <c r="BC2123" s="6" t="s">
        <v>17</v>
      </c>
      <c r="BH2123" s="6" t="s">
        <v>20</v>
      </c>
      <c r="BM2123" s="6" t="s">
        <v>18</v>
      </c>
      <c r="BQ2123" s="26" t="s">
        <v>16</v>
      </c>
      <c r="BR2123" s="26"/>
      <c r="BS2123" s="21"/>
      <c r="BT2123" s="21"/>
      <c r="BU2123" s="21"/>
      <c r="BV2123" s="21"/>
      <c r="BW2123" s="26" t="s">
        <v>21</v>
      </c>
      <c r="BX2123" s="21"/>
      <c r="BY2123" s="21"/>
    </row>
    <row r="2124" spans="2:86" ht="18.600000000000001" customHeight="1" thickBot="1">
      <c r="B2124" s="11"/>
      <c r="D2124" s="266" t="s">
        <v>113</v>
      </c>
      <c r="E2124" s="267"/>
      <c r="F2124" s="268" t="s">
        <v>114</v>
      </c>
      <c r="G2124" s="269"/>
      <c r="H2124" s="237"/>
      <c r="I2124" s="262" t="s">
        <v>0</v>
      </c>
      <c r="J2124" s="263"/>
      <c r="K2124" s="264" t="s">
        <v>1</v>
      </c>
      <c r="L2124" s="265"/>
      <c r="M2124" s="21"/>
      <c r="N2124" s="262" t="s">
        <v>115</v>
      </c>
      <c r="O2124" s="263"/>
      <c r="P2124" s="264" t="s">
        <v>116</v>
      </c>
      <c r="Q2124" s="265"/>
      <c r="R2124" s="21"/>
      <c r="S2124" s="266" t="s">
        <v>117</v>
      </c>
      <c r="T2124" s="267"/>
      <c r="U2124" s="268" t="s">
        <v>118</v>
      </c>
      <c r="V2124" s="269"/>
      <c r="W2124" s="20"/>
      <c r="X2124" s="262" t="s">
        <v>119</v>
      </c>
      <c r="Y2124" s="263"/>
      <c r="Z2124" s="264" t="s">
        <v>120</v>
      </c>
      <c r="AA2124" s="265"/>
      <c r="AB2124" s="20"/>
      <c r="AC2124" s="262" t="s">
        <v>121</v>
      </c>
      <c r="AD2124" s="263"/>
      <c r="AE2124" s="264" t="s">
        <v>7</v>
      </c>
      <c r="AF2124" s="265"/>
      <c r="AG2124" s="20"/>
      <c r="AH2124" s="262" t="s">
        <v>122</v>
      </c>
      <c r="AI2124" s="263"/>
      <c r="AJ2124" s="264" t="s">
        <v>123</v>
      </c>
      <c r="AK2124" s="265"/>
      <c r="AL2124" s="20"/>
      <c r="AM2124" s="266" t="s">
        <v>124</v>
      </c>
      <c r="AN2124" s="267"/>
      <c r="AO2124" s="268" t="s">
        <v>125</v>
      </c>
      <c r="AP2124" s="269"/>
      <c r="AQ2124" s="21"/>
      <c r="AR2124" s="262" t="s">
        <v>126</v>
      </c>
      <c r="AS2124" s="263"/>
      <c r="AT2124" s="264" t="s">
        <v>2</v>
      </c>
      <c r="AU2124" s="265"/>
      <c r="AV2124" s="41"/>
      <c r="AW2124" s="262" t="s">
        <v>127</v>
      </c>
      <c r="AX2124" s="263"/>
      <c r="AY2124" s="264" t="s">
        <v>128</v>
      </c>
      <c r="AZ2124" s="265"/>
      <c r="BA2124" s="20"/>
      <c r="BB2124" s="262" t="s">
        <v>129</v>
      </c>
      <c r="BC2124" s="263"/>
      <c r="BD2124" s="264" t="s">
        <v>130</v>
      </c>
      <c r="BE2124" s="265"/>
      <c r="BF2124" s="41"/>
      <c r="BG2124" s="266" t="s">
        <v>131</v>
      </c>
      <c r="BH2124" s="267"/>
      <c r="BI2124" s="268" t="s">
        <v>132</v>
      </c>
      <c r="BJ2124" s="269"/>
      <c r="BK2124" s="41"/>
      <c r="BL2124" s="262" t="s">
        <v>133</v>
      </c>
      <c r="BM2124" s="263"/>
      <c r="BN2124" s="264" t="s">
        <v>134</v>
      </c>
      <c r="BO2124" s="265"/>
      <c r="BP2124" s="41"/>
      <c r="BQ2124" s="262" t="s">
        <v>135</v>
      </c>
      <c r="BR2124" s="263"/>
      <c r="BS2124" s="264" t="s">
        <v>136</v>
      </c>
      <c r="BT2124" s="265"/>
      <c r="BU2124" s="20"/>
      <c r="BV2124" s="262" t="s">
        <v>137</v>
      </c>
      <c r="BW2124" s="263"/>
      <c r="BX2124" s="264" t="s">
        <v>138</v>
      </c>
      <c r="BY2124" s="265"/>
      <c r="CA2124" s="27" t="s">
        <v>8</v>
      </c>
      <c r="CC2124" s="113" t="s">
        <v>74</v>
      </c>
      <c r="CD2124" s="13"/>
      <c r="CE2124" s="33"/>
      <c r="CF2124" s="33"/>
      <c r="CG2124" s="33"/>
      <c r="CH2124" s="33"/>
    </row>
    <row r="2125" spans="2:86" ht="18.600000000000001" customHeight="1" thickTop="1" thickBot="1">
      <c r="B2125" s="37">
        <v>6.08</v>
      </c>
      <c r="D2125" s="1">
        <v>1</v>
      </c>
      <c r="E2125" s="7">
        <v>0</v>
      </c>
      <c r="F2125" s="2">
        <v>0</v>
      </c>
      <c r="G2125" s="8">
        <v>0</v>
      </c>
      <c r="I2125" s="1">
        <v>1</v>
      </c>
      <c r="J2125" s="9">
        <v>0</v>
      </c>
      <c r="K2125" s="2">
        <v>0</v>
      </c>
      <c r="L2125" s="8">
        <f t="shared" ref="L2125:L2188" si="20367">IF(0=(1-$J$9*$K$9*$B2125^2),10^18,$B2125*$K$9/(1-$J$9*$K$9*$B2125^2))</f>
        <v>-0.96039101917853442</v>
      </c>
      <c r="N2125" s="1">
        <f t="shared" ref="N2125" si="20368">D2125*I2125+F2125*I2128-E2125*J2125-G2125*J2128</f>
        <v>1</v>
      </c>
      <c r="O2125" s="9">
        <f t="shared" ref="O2125" si="20369">(D2125*J2125+E2125*I2125+F2125*J2128+G2125*I2128)</f>
        <v>0</v>
      </c>
      <c r="P2125" s="2">
        <f t="shared" ref="P2125" si="20370">D2125*K2125+F2125*K2128-E2125*L2125-G2125*L2128</f>
        <v>0</v>
      </c>
      <c r="Q2125" s="8">
        <f t="shared" ref="Q2125" si="20371">(D2125*L2125+E2125*K2125+F2125*L2128+G2125*K2128)</f>
        <v>-0.96039101917853442</v>
      </c>
      <c r="S2125" s="1">
        <v>1</v>
      </c>
      <c r="T2125" s="7">
        <v>0</v>
      </c>
      <c r="U2125" s="2">
        <v>0</v>
      </c>
      <c r="V2125" s="8">
        <v>0</v>
      </c>
      <c r="X2125" s="1">
        <f t="shared" ref="X2125" si="20372">N2125*S2125+P2125*S2128-O2125*T2125-Q2125*T2128</f>
        <v>9.8247487994898766</v>
      </c>
      <c r="Y2125" s="9">
        <f t="shared" ref="Y2125" si="20373">(N2125*T2125+O2125*S2125+P2125*T2128+Q2125*S2128)</f>
        <v>0</v>
      </c>
      <c r="Z2125" s="2">
        <f t="shared" ref="Z2125" si="20374">N2125*U2125+P2125*U2128-O2125*V2125-Q2125*V2128</f>
        <v>0</v>
      </c>
      <c r="AA2125" s="8">
        <f t="shared" ref="AA2125" si="20375">(N2125*V2125+O2125*U2125+P2125*V2128+Q2125*U2128)</f>
        <v>-0.96039101917853442</v>
      </c>
      <c r="AB2125" s="20"/>
      <c r="AC2125" s="1">
        <v>1</v>
      </c>
      <c r="AD2125" s="9">
        <v>0</v>
      </c>
      <c r="AE2125" s="2">
        <v>0</v>
      </c>
      <c r="AF2125" s="8">
        <f t="shared" ref="AF2125:AF2188" si="20376">IF(0=(1-$AE$9*$AD$9*$B2125^2),10^18,$B2125*$AE$9/(1-$AE$9*$AD$9*$B2125^2))</f>
        <v>-0.16892729671342163</v>
      </c>
      <c r="AH2125" s="1">
        <f t="shared" ref="AH2125" si="20377">X2125*AC2125+Z2125*AC2128-Y2125*AD2125-AA2125*AD2128</f>
        <v>9.8247487994898766</v>
      </c>
      <c r="AI2125" s="9">
        <f t="shared" ref="AI2125" si="20378">(X2125*AD2125+Y2125*AC2125+Z2125*AD2128+AA2125*AC2128)</f>
        <v>0</v>
      </c>
      <c r="AJ2125" s="2">
        <f t="shared" ref="AJ2125" si="20379">X2125*AE2125+Z2125*AE2128-Y2125*AF2125-AA2125*AF2128</f>
        <v>0</v>
      </c>
      <c r="AK2125" s="8">
        <f t="shared" ref="AK2125" si="20380">(X2125*AF2125+Y2125*AE2125+Z2125*AF2128+AA2125*AE2128)</f>
        <v>-2.6200592747647939</v>
      </c>
      <c r="AM2125" s="1">
        <v>1</v>
      </c>
      <c r="AN2125" s="7">
        <v>0</v>
      </c>
      <c r="AO2125" s="2">
        <v>0</v>
      </c>
      <c r="AP2125" s="8">
        <v>0</v>
      </c>
      <c r="AR2125" s="1">
        <f t="shared" ref="AR2125" si="20381">AH2125*AM2125+AJ2125*AM2128-AI2125*AN2125-AK2125*AN2128</f>
        <v>30.180052186560154</v>
      </c>
      <c r="AS2125" s="9">
        <f t="shared" ref="AS2125" si="20382">(AH2125*AN2125+AI2125*AM2125+AJ2125*AN2128+AK2125*AM2128)</f>
        <v>0</v>
      </c>
      <c r="AT2125" s="2">
        <f t="shared" ref="AT2125" si="20383">AH2125*AO2125+AJ2125*AO2128-AI2125*AP2125-AK2125*AP2128</f>
        <v>0</v>
      </c>
      <c r="AU2125" s="8">
        <f t="shared" ref="AU2125" si="20384">(AH2125*AP2125+AI2125*AO2125+AJ2125*AP2128+AK2125*AO2128)</f>
        <v>-2.6200592747647939</v>
      </c>
      <c r="AV2125" s="20"/>
      <c r="AW2125" s="1">
        <v>1</v>
      </c>
      <c r="AX2125" s="9">
        <v>0</v>
      </c>
      <c r="AY2125" s="2">
        <v>0</v>
      </c>
      <c r="AZ2125" s="8">
        <f t="shared" ref="AZ2125:AZ2188" si="20385">IF(0=(1-$AX$9*$AY$9*$B2125^2),10^18,$B2125*$AY$9/(1-$AX$9*$AY$9*$B2125^2))</f>
        <v>-0.24245881255132964</v>
      </c>
      <c r="BB2125" s="1">
        <f t="shared" ref="BB2125" si="20386">AR2125*AW2125+AT2125*AW2128-AS2125*AX2125-AU2125*AX2128</f>
        <v>30.180052186560154</v>
      </c>
      <c r="BC2125" s="9">
        <f t="shared" ref="BC2125" si="20387">(AR2125*AX2125+AS2125*AW2125+AT2125*AX2128+AU2125*AW2128)</f>
        <v>0</v>
      </c>
      <c r="BD2125" s="2">
        <f t="shared" ref="BD2125" si="20388">AR2125*AY2125+AT2125*AY2128-AS2125*AZ2125-AU2125*AZ2128</f>
        <v>0</v>
      </c>
      <c r="BE2125" s="8">
        <f t="shared" ref="BE2125" si="20389">(AR2125*AZ2125+AS2125*AY2125+AT2125*AZ2128+AU2125*AY2128)</f>
        <v>-9.9374788906553295</v>
      </c>
      <c r="BG2125" s="1">
        <v>1</v>
      </c>
      <c r="BH2125" s="7">
        <v>0</v>
      </c>
      <c r="BI2125" s="2">
        <v>0</v>
      </c>
      <c r="BJ2125" s="8">
        <v>0</v>
      </c>
      <c r="BK2125" s="20"/>
      <c r="BL2125" s="1">
        <f t="shared" ref="BL2125" si="20390">BB2125*BG2125+BD2125*BG2128-BC2125*BH2125-BE2125*BH2128</f>
        <v>80.691064890294314</v>
      </c>
      <c r="BM2125" s="9">
        <f t="shared" ref="BM2125" si="20391">(BB2125*BH2125+BC2125*BG2125+BD2125*BH2128+BE2125*BG2128)</f>
        <v>0</v>
      </c>
      <c r="BN2125" s="2">
        <f t="shared" ref="BN2125" si="20392">BB2125*BI2125+BD2125*BI2128-BC2125*BJ2125-BE2125*BJ2128</f>
        <v>0</v>
      </c>
      <c r="BO2125" s="8">
        <f t="shared" ref="BO2125" si="20393">(BB2125*BJ2125+BC2125*BI2125+BD2125*BJ2128+BE2125*BI2128)</f>
        <v>-9.9374788906553295</v>
      </c>
      <c r="BP2125" s="20"/>
      <c r="BQ2125" s="16">
        <v>1</v>
      </c>
      <c r="BR2125" s="23">
        <v>0</v>
      </c>
      <c r="BS2125" s="14">
        <v>0</v>
      </c>
      <c r="BT2125" s="22">
        <v>0</v>
      </c>
      <c r="BV2125" s="1">
        <f t="shared" ref="BV2125" si="20394">BL2125*BQ2125+BN2125*BQ2128-BM2125*BR2125-BO2125*BR2128</f>
        <v>80.691064890294314</v>
      </c>
      <c r="BW2125" s="9">
        <f t="shared" ref="BW2125" si="20395">(BL2125*BR2125+BM2125*BQ2125+BN2125*BR2128+BO2125*BQ2128)</f>
        <v>-9.9374788906553295</v>
      </c>
      <c r="BX2125" s="2">
        <f t="shared" ref="BX2125" si="20396">BL2125*BS2125+BN2125*BS2128-BM2125*BT2125-BO2125*BT2128</f>
        <v>0</v>
      </c>
      <c r="BY2125" s="8">
        <f t="shared" ref="BY2125" si="20397">(BL2125*BT2125+BM2125*BS2125+BN2125*BT2128+BO2125*BS2128)</f>
        <v>-9.9374788906553295</v>
      </c>
      <c r="CA2125" s="28">
        <f t="shared" ref="CA2125" si="20398">20*LOG(((1+$BR$9)/$BR$9)/((BV2125+BV2128)^2+(BW2125+BW2128)^2)^0.5)</f>
        <v>-50.436229787576046</v>
      </c>
      <c r="CC2125" s="114">
        <f t="shared" ref="CC2125" si="20399">((BV2125^2+BW2125^2)^0.5)/((BV2128^2+BW2128^2)^0.5)</f>
        <v>0.12317527793002005</v>
      </c>
      <c r="CD2125" s="13"/>
      <c r="CE2125" s="33"/>
      <c r="CF2125" s="33"/>
      <c r="CG2125" s="33"/>
      <c r="CH2125" s="33"/>
    </row>
    <row r="2126" spans="2:86" ht="18.600000000000001" customHeight="1" thickBot="1">
      <c r="D2126" s="3"/>
      <c r="G2126" s="4"/>
      <c r="I2126" s="3"/>
      <c r="L2126" s="4"/>
      <c r="N2126" s="3"/>
      <c r="Q2126" s="4"/>
      <c r="S2126" s="3"/>
      <c r="V2126" s="4"/>
      <c r="X2126" s="3"/>
      <c r="AA2126" s="4"/>
      <c r="AC2126" s="3"/>
      <c r="AF2126" s="4"/>
      <c r="AH2126" s="3"/>
      <c r="AK2126" s="4"/>
      <c r="AM2126" s="3"/>
      <c r="AP2126" s="4"/>
      <c r="AR2126" s="3"/>
      <c r="AU2126" s="4"/>
      <c r="AW2126" s="3"/>
      <c r="AZ2126" s="4"/>
      <c r="BB2126" s="3"/>
      <c r="BE2126" s="4"/>
      <c r="BG2126" s="3"/>
      <c r="BJ2126" s="4"/>
      <c r="BL2126" s="3"/>
      <c r="BO2126" s="4"/>
      <c r="BQ2126" s="16"/>
      <c r="BR2126" s="14"/>
      <c r="BS2126" s="14"/>
      <c r="BT2126" s="17"/>
      <c r="BV2126" s="3"/>
      <c r="BY2126" s="4"/>
      <c r="CC2126" s="115"/>
      <c r="CD2126" s="13"/>
      <c r="CE2126" s="33"/>
      <c r="CF2126" s="33"/>
      <c r="CG2126" s="33"/>
      <c r="CH2126" s="33"/>
    </row>
    <row r="2127" spans="2:86" ht="18.600000000000001" customHeight="1" thickBot="1">
      <c r="D2127" s="271" t="s">
        <v>141</v>
      </c>
      <c r="E2127" s="272"/>
      <c r="F2127" s="273" t="s">
        <v>142</v>
      </c>
      <c r="G2127" s="274"/>
      <c r="H2127" s="237"/>
      <c r="I2127" s="271" t="s">
        <v>143</v>
      </c>
      <c r="J2127" s="272"/>
      <c r="K2127" s="273" t="s">
        <v>144</v>
      </c>
      <c r="L2127" s="274"/>
      <c r="N2127" s="262" t="s">
        <v>145</v>
      </c>
      <c r="O2127" s="263"/>
      <c r="P2127" s="264" t="s">
        <v>146</v>
      </c>
      <c r="Q2127" s="265"/>
      <c r="S2127" s="271" t="s">
        <v>147</v>
      </c>
      <c r="T2127" s="272"/>
      <c r="U2127" s="273" t="s">
        <v>148</v>
      </c>
      <c r="V2127" s="274"/>
      <c r="W2127" s="20"/>
      <c r="X2127" s="262" t="s">
        <v>149</v>
      </c>
      <c r="Y2127" s="263"/>
      <c r="Z2127" s="264" t="s">
        <v>150</v>
      </c>
      <c r="AA2127" s="265"/>
      <c r="AB2127" s="20"/>
      <c r="AC2127" s="271" t="s">
        <v>151</v>
      </c>
      <c r="AD2127" s="272"/>
      <c r="AE2127" s="273" t="s">
        <v>152</v>
      </c>
      <c r="AF2127" s="274"/>
      <c r="AG2127" s="20"/>
      <c r="AH2127" s="262" t="s">
        <v>153</v>
      </c>
      <c r="AI2127" s="263"/>
      <c r="AJ2127" s="264" t="s">
        <v>154</v>
      </c>
      <c r="AK2127" s="265"/>
      <c r="AL2127" s="20"/>
      <c r="AM2127" s="271" t="s">
        <v>155</v>
      </c>
      <c r="AN2127" s="272"/>
      <c r="AO2127" s="273" t="s">
        <v>156</v>
      </c>
      <c r="AP2127" s="274"/>
      <c r="AR2127" s="262" t="s">
        <v>157</v>
      </c>
      <c r="AS2127" s="263"/>
      <c r="AT2127" s="264" t="s">
        <v>158</v>
      </c>
      <c r="AU2127" s="265"/>
      <c r="AV2127" s="41"/>
      <c r="AW2127" s="271" t="s">
        <v>159</v>
      </c>
      <c r="AX2127" s="272"/>
      <c r="AY2127" s="273" t="s">
        <v>160</v>
      </c>
      <c r="AZ2127" s="274"/>
      <c r="BA2127" s="20"/>
      <c r="BB2127" s="262" t="s">
        <v>161</v>
      </c>
      <c r="BC2127" s="263"/>
      <c r="BD2127" s="264" t="s">
        <v>162</v>
      </c>
      <c r="BE2127" s="265"/>
      <c r="BF2127" s="41"/>
      <c r="BG2127" s="271" t="s">
        <v>163</v>
      </c>
      <c r="BH2127" s="272"/>
      <c r="BI2127" s="273" t="s">
        <v>164</v>
      </c>
      <c r="BJ2127" s="274"/>
      <c r="BK2127" s="41"/>
      <c r="BL2127" s="262" t="s">
        <v>165</v>
      </c>
      <c r="BM2127" s="263"/>
      <c r="BN2127" s="264" t="s">
        <v>166</v>
      </c>
      <c r="BO2127" s="265"/>
      <c r="BP2127" s="41"/>
      <c r="BQ2127" s="271" t="s">
        <v>167</v>
      </c>
      <c r="BR2127" s="272"/>
      <c r="BS2127" s="273" t="s">
        <v>168</v>
      </c>
      <c r="BT2127" s="274"/>
      <c r="BU2127" s="20"/>
      <c r="BV2127" s="262" t="s">
        <v>169</v>
      </c>
      <c r="BW2127" s="263"/>
      <c r="BX2127" s="264" t="s">
        <v>170</v>
      </c>
      <c r="BY2127" s="265"/>
      <c r="CA2127" s="55" t="s">
        <v>35</v>
      </c>
      <c r="CC2127" s="116" t="s">
        <v>75</v>
      </c>
      <c r="CD2127" s="13"/>
      <c r="CE2127" s="33"/>
      <c r="CF2127" s="33"/>
      <c r="CG2127" s="33"/>
      <c r="CH2127" s="33"/>
    </row>
    <row r="2128" spans="2:86" ht="18.600000000000001" customHeight="1" thickTop="1" thickBot="1">
      <c r="D2128" s="1">
        <v>0</v>
      </c>
      <c r="E2128" s="9">
        <f t="shared" ref="E2128" si="20400">$E$9*$B2125</f>
        <v>7.1549440000000004</v>
      </c>
      <c r="F2128" s="2">
        <v>1</v>
      </c>
      <c r="G2128" s="8">
        <v>0</v>
      </c>
      <c r="I2128" s="1">
        <v>0</v>
      </c>
      <c r="J2128" s="9">
        <v>0</v>
      </c>
      <c r="K2128" s="2">
        <v>1</v>
      </c>
      <c r="L2128" s="8">
        <v>0</v>
      </c>
      <c r="N2128" s="1">
        <f t="shared" ref="N2128" si="20401">D2128*I2125+F2128*I2128-E2128*J2125-G2128*J2128</f>
        <v>0</v>
      </c>
      <c r="O2128" s="9">
        <f t="shared" ref="O2128" si="20402">(D2128*J2125+E2128*I2125+F2128*J2128+G2128*I2128)</f>
        <v>7.1549440000000004</v>
      </c>
      <c r="P2128" s="2">
        <f t="shared" ref="P2128" si="20403">D2128*K2125+F2128*K2128-E2128*L2125-G2128*L2128</f>
        <v>7.8715439603253401</v>
      </c>
      <c r="Q2128" s="8">
        <f t="shared" ref="Q2128" si="20404">(D2128*L2125+E2128*K2125+F2128*L2128+G2128*K2128)</f>
        <v>0</v>
      </c>
      <c r="S2128" s="1">
        <v>0</v>
      </c>
      <c r="T2128" s="9">
        <f t="shared" ref="T2128" si="20405">$T$9*$B2125</f>
        <v>9.1887040000000013</v>
      </c>
      <c r="U2128" s="2">
        <v>1</v>
      </c>
      <c r="V2128" s="8">
        <v>0</v>
      </c>
      <c r="X2128" s="1">
        <f t="shared" ref="X2128" si="20406">N2128*S2125+P2128*S2128-O2128*T2125-Q2128*T2128</f>
        <v>0</v>
      </c>
      <c r="Y2128" s="9">
        <f t="shared" ref="Y2128" si="20407">(N2128*T2125+O2128*S2125+P2128*T2128+Q2128*S2128)</f>
        <v>79.4842314744173</v>
      </c>
      <c r="Z2128" s="2">
        <f t="shared" ref="Z2128" si="20408">N2128*U2125+P2128*U2128-O2128*V2125-Q2128*V2128</f>
        <v>7.8715439603253401</v>
      </c>
      <c r="AA2128" s="8">
        <f t="shared" ref="AA2128" si="20409">(N2128*V2125+O2128*U2125+P2128*V2128+Q2128*U2128)</f>
        <v>0</v>
      </c>
      <c r="AB2128" s="20"/>
      <c r="AC2128" s="1">
        <v>0</v>
      </c>
      <c r="AD2128" s="9">
        <v>0</v>
      </c>
      <c r="AE2128" s="2">
        <v>1</v>
      </c>
      <c r="AF2128" s="8">
        <v>0</v>
      </c>
      <c r="AH2128" s="1">
        <f t="shared" ref="AH2128" si="20410">X2128*AC2125+Z2128*AC2128-Y2128*AD2125-AA2128*AD2128</f>
        <v>0</v>
      </c>
      <c r="AI2128" s="9">
        <f t="shared" ref="AI2128" si="20411">(X2128*AD2125+Y2128*AC2125+Z2128*AD2128+AA2128*AC2128)</f>
        <v>79.4842314744173</v>
      </c>
      <c r="AJ2128" s="2">
        <f t="shared" ref="AJ2128" si="20412">X2128*AE2125+Z2128*AE2128-Y2128*AF2125-AA2128*AF2128</f>
        <v>21.29860031464252</v>
      </c>
      <c r="AK2128" s="8">
        <f t="shared" ref="AK2128" si="20413">(X2128*AF2125+Y2128*AE2125+Z2128*AF2128+AA2128*AE2128)</f>
        <v>0</v>
      </c>
      <c r="AM2128" s="1">
        <v>0</v>
      </c>
      <c r="AN2128" s="9">
        <f t="shared" ref="AN2128" si="20414">$AN$9*$B2125</f>
        <v>7.7690240000000008</v>
      </c>
      <c r="AO2128" s="2">
        <v>1</v>
      </c>
      <c r="AP2128" s="8">
        <v>0</v>
      </c>
      <c r="AR2128" s="1">
        <f t="shared" ref="AR2128" si="20415">AH2128*AM2125+AJ2128*AM2128-AI2128*AN2125-AK2128*AN2128</f>
        <v>0</v>
      </c>
      <c r="AS2128" s="9">
        <f t="shared" ref="AS2128" si="20416">(AH2128*AN2125+AI2128*AM2125+AJ2128*AN2128+AK2128*AM2128)</f>
        <v>244.9535684852826</v>
      </c>
      <c r="AT2128" s="2">
        <f t="shared" ref="AT2128" si="20417">AH2128*AO2125+AJ2128*AO2128-AI2128*AP2125-AK2128*AP2128</f>
        <v>21.29860031464252</v>
      </c>
      <c r="AU2128" s="8">
        <f t="shared" ref="AU2128" si="20418">(AH2128*AP2125+AI2128*AO2125+AJ2128*AP2128+AK2128*AO2128)</f>
        <v>0</v>
      </c>
      <c r="AV2128" s="20"/>
      <c r="AW2128" s="1">
        <v>0</v>
      </c>
      <c r="AX2128" s="9">
        <v>0</v>
      </c>
      <c r="AY2128" s="2">
        <v>1</v>
      </c>
      <c r="AZ2128" s="8">
        <v>0</v>
      </c>
      <c r="BB2128" s="1">
        <f t="shared" ref="BB2128" si="20419">AR2128*AW2125+AT2128*AW2128-AS2128*AX2125-AU2128*AX2128</f>
        <v>0</v>
      </c>
      <c r="BC2128" s="9">
        <f t="shared" ref="BC2128" si="20420">(AR2128*AX2125+AS2128*AW2125+AT2128*AX2128+AU2128*AW2128)</f>
        <v>244.9535684852826</v>
      </c>
      <c r="BD2128" s="2">
        <f t="shared" ref="BD2128" si="20421">AR2128*AY2125+AT2128*AY2128-AS2128*AZ2125-AU2128*AZ2128</f>
        <v>80.68975165979495</v>
      </c>
      <c r="BE2128" s="8">
        <f t="shared" ref="BE2128" si="20422">(AR2128*AZ2125+AS2128*AY2125+AT2128*AZ2128+AU2128*AY2128)</f>
        <v>0</v>
      </c>
      <c r="BG2128" s="1">
        <v>0</v>
      </c>
      <c r="BH2128" s="9">
        <f t="shared" ref="BH2128" si="20423">$BH$9*$B2125</f>
        <v>5.0828800000000003</v>
      </c>
      <c r="BI2128" s="2">
        <v>1</v>
      </c>
      <c r="BJ2128" s="8">
        <v>0</v>
      </c>
      <c r="BK2128" s="20"/>
      <c r="BL2128" s="1">
        <f t="shared" ref="BL2128" si="20424">BB2128*BG2125+BD2128*BG2128-BC2128*BH2125-BE2128*BH2128</f>
        <v>0</v>
      </c>
      <c r="BM2128" s="9">
        <f t="shared" ref="BM2128" si="20425">(BB2128*BH2125+BC2128*BG2125+BD2128*BH2128+BE2128*BG2128)</f>
        <v>655.0898934018212</v>
      </c>
      <c r="BN2128" s="2">
        <f t="shared" ref="BN2128" si="20426">BB2128*BI2125+BD2128*BI2128-BC2128*BJ2125-BE2128*BJ2128</f>
        <v>80.68975165979495</v>
      </c>
      <c r="BO2128" s="8">
        <f t="shared" ref="BO2128" si="20427">(BB2128*BJ2125+BC2128*BI2125+BD2128*BJ2128+BE2128*BI2128)</f>
        <v>0</v>
      </c>
      <c r="BP2128" s="20"/>
      <c r="BQ2128" s="18">
        <f t="shared" ref="BQ2128:BQ2191" si="20428">1/$BR$9</f>
        <v>1</v>
      </c>
      <c r="BR2128" s="25">
        <v>0</v>
      </c>
      <c r="BS2128" s="19">
        <v>1</v>
      </c>
      <c r="BT2128" s="24">
        <v>0</v>
      </c>
      <c r="BV2128" s="1">
        <f t="shared" ref="BV2128" si="20429">BL2128*BQ2125+BN2128*BQ2128-BM2128*BR2125-BO2128*BR2128</f>
        <v>80.68975165979495</v>
      </c>
      <c r="BW2128" s="9">
        <f t="shared" ref="BW2128" si="20430">(BL2128*BR2125+BM2128*BQ2125+BN2128*BR2128+BO2128*BQ2128)</f>
        <v>655.0898934018212</v>
      </c>
      <c r="BX2128" s="2">
        <f t="shared" ref="BX2128" si="20431">BL2128*BS2125+BN2128*BS2128-BM2128*BT2125-BO2128*BT2128</f>
        <v>80.68975165979495</v>
      </c>
      <c r="BY2128" s="8">
        <f t="shared" ref="BY2128" si="20432">(BL2128*BT2125+BM2128*BS2125+BN2128*BT2128+BO2128*BS2128)</f>
        <v>0</v>
      </c>
      <c r="CA2128" s="56">
        <f t="shared" ref="CA2128" si="20433">(180/PI())*ATAN(-1*(BW2125+BW2128)/(BV2125+BV2128))</f>
        <v>-75.956007330650962</v>
      </c>
      <c r="CC2128" s="117">
        <f t="shared" ref="CC2128" si="20434">20*LOG(((1-(10^(CA2125/20)^2)*(1-((1-CC2125)/(1+CC2125))^2))^0.5))</f>
        <v>-1.5340890512925396E-5</v>
      </c>
      <c r="CD2128" s="13"/>
      <c r="CE2128" s="33"/>
      <c r="CF2128" s="33"/>
      <c r="CG2128" s="33"/>
      <c r="CH2128" s="33"/>
    </row>
    <row r="2129" spans="2:86" ht="18.600000000000001" customHeight="1"/>
    <row r="2130" spans="2:86" ht="18.600000000000001" customHeight="1" thickBot="1">
      <c r="E2130" s="6" t="s">
        <v>3</v>
      </c>
      <c r="J2130" s="6" t="s">
        <v>5</v>
      </c>
      <c r="O2130" s="6" t="s">
        <v>10</v>
      </c>
      <c r="T2130" s="6" t="s">
        <v>6</v>
      </c>
      <c r="Y2130" s="6" t="s">
        <v>11</v>
      </c>
      <c r="AD2130" s="6" t="s">
        <v>12</v>
      </c>
      <c r="AI2130" s="6" t="s">
        <v>13</v>
      </c>
      <c r="AN2130" s="6" t="s">
        <v>14</v>
      </c>
      <c r="AS2130" s="6" t="s">
        <v>15</v>
      </c>
      <c r="AX2130" s="6" t="s">
        <v>19</v>
      </c>
      <c r="BC2130" s="6" t="s">
        <v>17</v>
      </c>
      <c r="BH2130" s="6" t="s">
        <v>20</v>
      </c>
      <c r="BM2130" s="6" t="s">
        <v>18</v>
      </c>
      <c r="BQ2130" s="26" t="s">
        <v>16</v>
      </c>
      <c r="BR2130" s="26"/>
      <c r="BS2130" s="21"/>
      <c r="BT2130" s="21"/>
      <c r="BU2130" s="21"/>
      <c r="BV2130" s="21"/>
      <c r="BW2130" s="26" t="s">
        <v>21</v>
      </c>
      <c r="BX2130" s="21"/>
      <c r="BY2130" s="21"/>
    </row>
    <row r="2131" spans="2:86" ht="18.600000000000001" customHeight="1" thickBot="1">
      <c r="B2131" s="11"/>
      <c r="D2131" s="266" t="s">
        <v>113</v>
      </c>
      <c r="E2131" s="267"/>
      <c r="F2131" s="268" t="s">
        <v>114</v>
      </c>
      <c r="G2131" s="269"/>
      <c r="H2131" s="237"/>
      <c r="I2131" s="262" t="s">
        <v>0</v>
      </c>
      <c r="J2131" s="263"/>
      <c r="K2131" s="264" t="s">
        <v>1</v>
      </c>
      <c r="L2131" s="265"/>
      <c r="M2131" s="21"/>
      <c r="N2131" s="262" t="s">
        <v>115</v>
      </c>
      <c r="O2131" s="263"/>
      <c r="P2131" s="264" t="s">
        <v>116</v>
      </c>
      <c r="Q2131" s="265"/>
      <c r="R2131" s="21"/>
      <c r="S2131" s="266" t="s">
        <v>117</v>
      </c>
      <c r="T2131" s="267"/>
      <c r="U2131" s="268" t="s">
        <v>118</v>
      </c>
      <c r="V2131" s="269"/>
      <c r="W2131" s="20"/>
      <c r="X2131" s="262" t="s">
        <v>119</v>
      </c>
      <c r="Y2131" s="263"/>
      <c r="Z2131" s="264" t="s">
        <v>120</v>
      </c>
      <c r="AA2131" s="265"/>
      <c r="AB2131" s="20"/>
      <c r="AC2131" s="262" t="s">
        <v>121</v>
      </c>
      <c r="AD2131" s="263"/>
      <c r="AE2131" s="264" t="s">
        <v>7</v>
      </c>
      <c r="AF2131" s="265"/>
      <c r="AG2131" s="20"/>
      <c r="AH2131" s="262" t="s">
        <v>122</v>
      </c>
      <c r="AI2131" s="263"/>
      <c r="AJ2131" s="264" t="s">
        <v>123</v>
      </c>
      <c r="AK2131" s="265"/>
      <c r="AL2131" s="20"/>
      <c r="AM2131" s="266" t="s">
        <v>124</v>
      </c>
      <c r="AN2131" s="267"/>
      <c r="AO2131" s="268" t="s">
        <v>125</v>
      </c>
      <c r="AP2131" s="269"/>
      <c r="AQ2131" s="21"/>
      <c r="AR2131" s="262" t="s">
        <v>126</v>
      </c>
      <c r="AS2131" s="263"/>
      <c r="AT2131" s="264" t="s">
        <v>2</v>
      </c>
      <c r="AU2131" s="265"/>
      <c r="AV2131" s="41"/>
      <c r="AW2131" s="262" t="s">
        <v>127</v>
      </c>
      <c r="AX2131" s="263"/>
      <c r="AY2131" s="264" t="s">
        <v>128</v>
      </c>
      <c r="AZ2131" s="265"/>
      <c r="BA2131" s="20"/>
      <c r="BB2131" s="262" t="s">
        <v>129</v>
      </c>
      <c r="BC2131" s="263"/>
      <c r="BD2131" s="264" t="s">
        <v>130</v>
      </c>
      <c r="BE2131" s="265"/>
      <c r="BF2131" s="41"/>
      <c r="BG2131" s="266" t="s">
        <v>131</v>
      </c>
      <c r="BH2131" s="267"/>
      <c r="BI2131" s="268" t="s">
        <v>132</v>
      </c>
      <c r="BJ2131" s="269"/>
      <c r="BK2131" s="41"/>
      <c r="BL2131" s="262" t="s">
        <v>133</v>
      </c>
      <c r="BM2131" s="263"/>
      <c r="BN2131" s="264" t="s">
        <v>134</v>
      </c>
      <c r="BO2131" s="265"/>
      <c r="BP2131" s="41"/>
      <c r="BQ2131" s="262" t="s">
        <v>135</v>
      </c>
      <c r="BR2131" s="263"/>
      <c r="BS2131" s="264" t="s">
        <v>136</v>
      </c>
      <c r="BT2131" s="265"/>
      <c r="BU2131" s="20"/>
      <c r="BV2131" s="262" t="s">
        <v>137</v>
      </c>
      <c r="BW2131" s="263"/>
      <c r="BX2131" s="264" t="s">
        <v>138</v>
      </c>
      <c r="BY2131" s="265"/>
      <c r="CA2131" s="27" t="s">
        <v>8</v>
      </c>
      <c r="CC2131" s="113" t="s">
        <v>74</v>
      </c>
      <c r="CD2131" s="13"/>
      <c r="CE2131" s="33"/>
      <c r="CF2131" s="33"/>
      <c r="CG2131" s="33"/>
      <c r="CH2131" s="33"/>
    </row>
    <row r="2132" spans="2:86" ht="18.600000000000001" customHeight="1" thickTop="1" thickBot="1">
      <c r="B2132" s="37">
        <v>6.1</v>
      </c>
      <c r="D2132" s="1">
        <v>1</v>
      </c>
      <c r="E2132" s="7">
        <v>0</v>
      </c>
      <c r="F2132" s="2">
        <v>0</v>
      </c>
      <c r="G2132" s="8">
        <v>0</v>
      </c>
      <c r="I2132" s="1">
        <v>1</v>
      </c>
      <c r="J2132" s="9">
        <v>0</v>
      </c>
      <c r="K2132" s="2">
        <v>0</v>
      </c>
      <c r="L2132" s="8">
        <f t="shared" ref="L2132:L2195" si="20435">IF(0=(1-$J$9*$K$9*$B2132^2),10^18,$B2132*$K$9/(1-$J$9*$K$9*$B2132^2))</f>
        <v>-0.9564143505643955</v>
      </c>
      <c r="N2132" s="1">
        <f t="shared" ref="N2132" si="20436">D2132*I2132+F2132*I2135-E2132*J2132-G2132*J2135</f>
        <v>1</v>
      </c>
      <c r="O2132" s="9">
        <f t="shared" ref="O2132" si="20437">(D2132*J2132+E2132*I2132+F2132*J2135+G2132*I2135)</f>
        <v>0</v>
      </c>
      <c r="P2132" s="2">
        <f t="shared" ref="P2132" si="20438">D2132*K2132+F2132*K2135-E2132*L2132-G2132*L2135</f>
        <v>0</v>
      </c>
      <c r="Q2132" s="8">
        <f t="shared" ref="Q2132" si="20439">(D2132*L2132+E2132*K2132+F2132*L2135+G2132*K2135)</f>
        <v>-0.9564143505643955</v>
      </c>
      <c r="S2132" s="1">
        <v>1</v>
      </c>
      <c r="T2132" s="7">
        <v>0</v>
      </c>
      <c r="U2132" s="2">
        <v>0</v>
      </c>
      <c r="V2132" s="8">
        <v>0</v>
      </c>
      <c r="X2132" s="1">
        <f t="shared" ref="X2132" si="20440">N2132*S2132+P2132*S2135-O2132*T2132-Q2132*T2135</f>
        <v>9.8171169488486232</v>
      </c>
      <c r="Y2132" s="9">
        <f t="shared" ref="Y2132" si="20441">(N2132*T2132+O2132*S2132+P2132*T2135+Q2132*S2135)</f>
        <v>0</v>
      </c>
      <c r="Z2132" s="2">
        <f t="shared" ref="Z2132" si="20442">N2132*U2132+P2132*U2135-O2132*V2132-Q2132*V2135</f>
        <v>0</v>
      </c>
      <c r="AA2132" s="8">
        <f t="shared" ref="AA2132" si="20443">(N2132*V2132+O2132*U2132+P2132*V2135+Q2132*U2135)</f>
        <v>-0.9564143505643955</v>
      </c>
      <c r="AB2132" s="20"/>
      <c r="AC2132" s="1">
        <v>1</v>
      </c>
      <c r="AD2132" s="9">
        <v>0</v>
      </c>
      <c r="AE2132" s="2">
        <v>0</v>
      </c>
      <c r="AF2132" s="8">
        <f t="shared" ref="AF2132:AF2195" si="20444">IF(0=(1-$AE$9*$AD$9*$B2132^2),10^18,$B2132*$AE$9/(1-$AE$9*$AD$9*$B2132^2))</f>
        <v>-0.16833114651999612</v>
      </c>
      <c r="AH2132" s="1">
        <f t="shared" ref="AH2132" si="20445">X2132*AC2132+Z2132*AC2135-Y2132*AD2132-AA2132*AD2135</f>
        <v>9.8171169488486232</v>
      </c>
      <c r="AI2132" s="9">
        <f t="shared" ref="AI2132" si="20446">(X2132*AD2132+Y2132*AC2132+Z2132*AD2135+AA2132*AC2135)</f>
        <v>0</v>
      </c>
      <c r="AJ2132" s="2">
        <f t="shared" ref="AJ2132" si="20447">X2132*AE2132+Z2132*AE2135-Y2132*AF2132-AA2132*AF2135</f>
        <v>0</v>
      </c>
      <c r="AK2132" s="8">
        <f t="shared" ref="AK2132" si="20448">(X2132*AF2132+Y2132*AE2132+Z2132*AF2135+AA2132*AE2135)</f>
        <v>-2.6089409020849703</v>
      </c>
      <c r="AM2132" s="1">
        <v>1</v>
      </c>
      <c r="AN2132" s="7">
        <v>0</v>
      </c>
      <c r="AO2132" s="2">
        <v>0</v>
      </c>
      <c r="AP2132" s="8">
        <v>0</v>
      </c>
      <c r="AR2132" s="1">
        <f t="shared" ref="AR2132" si="20449">AH2132*AM2132+AJ2132*AM2135-AI2132*AN2132-AK2132*AN2135</f>
        <v>30.152715525422089</v>
      </c>
      <c r="AS2132" s="9">
        <f t="shared" ref="AS2132" si="20450">(AH2132*AN2132+AI2132*AM2132+AJ2132*AN2135+AK2132*AM2135)</f>
        <v>0</v>
      </c>
      <c r="AT2132" s="2">
        <f t="shared" ref="AT2132" si="20451">AH2132*AO2132+AJ2132*AO2135-AI2132*AP2132-AK2132*AP2135</f>
        <v>0</v>
      </c>
      <c r="AU2132" s="8">
        <f t="shared" ref="AU2132" si="20452">(AH2132*AP2132+AI2132*AO2132+AJ2132*AP2135+AK2132*AO2135)</f>
        <v>-2.6089409020849703</v>
      </c>
      <c r="AV2132" s="20"/>
      <c r="AW2132" s="1">
        <v>1</v>
      </c>
      <c r="AX2132" s="9">
        <v>0</v>
      </c>
      <c r="AY2132" s="2">
        <v>0</v>
      </c>
      <c r="AZ2132" s="8">
        <f t="shared" ref="AZ2132:AZ2195" si="20453">IF(0=(1-$AX$9*$AY$9*$B2132^2),10^18,$B2132*$AY$9/(1-$AX$9*$AY$9*$B2132^2))</f>
        <v>-0.24158519539098741</v>
      </c>
      <c r="BB2132" s="1">
        <f t="shared" ref="BB2132" si="20454">AR2132*AW2132+AT2132*AW2135-AS2132*AX2132-AU2132*AX2135</f>
        <v>30.152715525422089</v>
      </c>
      <c r="BC2132" s="9">
        <f t="shared" ref="BC2132" si="20455">(AR2132*AX2132+AS2132*AW2132+AT2132*AX2135+AU2132*AW2135)</f>
        <v>0</v>
      </c>
      <c r="BD2132" s="2">
        <f t="shared" ref="BD2132" si="20456">AR2132*AY2132+AT2132*AY2135-AS2132*AZ2132-AU2132*AZ2135</f>
        <v>0</v>
      </c>
      <c r="BE2132" s="8">
        <f t="shared" ref="BE2132" si="20457">(AR2132*AZ2132+AS2132*AY2132+AT2132*AZ2135+AU2132*AY2135)</f>
        <v>-9.8933905738629253</v>
      </c>
      <c r="BG2132" s="1">
        <v>1</v>
      </c>
      <c r="BH2132" s="7">
        <v>0</v>
      </c>
      <c r="BI2132" s="2">
        <v>0</v>
      </c>
      <c r="BJ2132" s="8">
        <v>0</v>
      </c>
      <c r="BK2132" s="20"/>
      <c r="BL2132" s="1">
        <f t="shared" ref="BL2132" si="20458">BB2132*BG2132+BD2132*BG2135-BC2132*BH2132-BE2132*BH2135</f>
        <v>80.605050095893461</v>
      </c>
      <c r="BM2132" s="9">
        <f t="shared" ref="BM2132" si="20459">(BB2132*BH2132+BC2132*BG2132+BD2132*BH2135+BE2132*BG2135)</f>
        <v>0</v>
      </c>
      <c r="BN2132" s="2">
        <f t="shared" ref="BN2132" si="20460">BB2132*BI2132+BD2132*BI2135-BC2132*BJ2132-BE2132*BJ2135</f>
        <v>0</v>
      </c>
      <c r="BO2132" s="8">
        <f t="shared" ref="BO2132" si="20461">(BB2132*BJ2132+BC2132*BI2132+BD2132*BJ2135+BE2132*BI2135)</f>
        <v>-9.8933905738629253</v>
      </c>
      <c r="BP2132" s="20"/>
      <c r="BQ2132" s="16">
        <v>1</v>
      </c>
      <c r="BR2132" s="23">
        <v>0</v>
      </c>
      <c r="BS2132" s="14">
        <v>0</v>
      </c>
      <c r="BT2132" s="22">
        <v>0</v>
      </c>
      <c r="BV2132" s="1">
        <f t="shared" ref="BV2132" si="20462">BL2132*BQ2132+BN2132*BQ2135-BM2132*BR2132-BO2132*BR2135</f>
        <v>80.605050095893461</v>
      </c>
      <c r="BW2132" s="9">
        <f t="shared" ref="BW2132" si="20463">(BL2132*BR2132+BM2132*BQ2132+BN2132*BR2135+BO2132*BQ2135)</f>
        <v>-9.8933905738629253</v>
      </c>
      <c r="BX2132" s="2">
        <f t="shared" ref="BX2132" si="20464">BL2132*BS2132+BN2132*BS2135-BM2132*BT2132-BO2132*BT2135</f>
        <v>0</v>
      </c>
      <c r="BY2132" s="8">
        <f t="shared" ref="BY2132" si="20465">(BL2132*BT2132+BM2132*BS2132+BN2132*BT2135+BO2132*BS2135)</f>
        <v>-9.8933905738629253</v>
      </c>
      <c r="CA2132" s="28">
        <f t="shared" ref="CA2132" si="20466">20*LOG(((1+$BR$9)/$BR$9)/((BV2132+BV2135)^2+(BW2132+BW2135)^2)^0.5)</f>
        <v>-50.45544590377439</v>
      </c>
      <c r="CC2132" s="114">
        <f t="shared" ref="CC2132" si="20467">((BV2132^2+BW2132^2)^0.5)/((BV2135^2+BW2135^2)^0.5)</f>
        <v>0.12275970195533524</v>
      </c>
      <c r="CD2132" s="13"/>
      <c r="CE2132" s="33"/>
      <c r="CF2132" s="33"/>
      <c r="CG2132" s="33"/>
      <c r="CH2132" s="33"/>
    </row>
    <row r="2133" spans="2:86" ht="18.600000000000001" customHeight="1" thickBot="1">
      <c r="D2133" s="3"/>
      <c r="G2133" s="4"/>
      <c r="I2133" s="3"/>
      <c r="L2133" s="4"/>
      <c r="N2133" s="3"/>
      <c r="Q2133" s="4"/>
      <c r="S2133" s="3"/>
      <c r="V2133" s="4"/>
      <c r="X2133" s="3"/>
      <c r="AA2133" s="4"/>
      <c r="AC2133" s="3"/>
      <c r="AF2133" s="4"/>
      <c r="AH2133" s="3"/>
      <c r="AK2133" s="4"/>
      <c r="AM2133" s="3"/>
      <c r="AP2133" s="4"/>
      <c r="AR2133" s="3"/>
      <c r="AU2133" s="4"/>
      <c r="AW2133" s="3"/>
      <c r="AZ2133" s="4"/>
      <c r="BB2133" s="3"/>
      <c r="BE2133" s="4"/>
      <c r="BG2133" s="3"/>
      <c r="BJ2133" s="4"/>
      <c r="BL2133" s="3"/>
      <c r="BO2133" s="4"/>
      <c r="BQ2133" s="16"/>
      <c r="BR2133" s="14"/>
      <c r="BS2133" s="14"/>
      <c r="BT2133" s="17"/>
      <c r="BV2133" s="3"/>
      <c r="BY2133" s="4"/>
      <c r="CC2133" s="115"/>
      <c r="CD2133" s="13"/>
      <c r="CE2133" s="33"/>
      <c r="CF2133" s="33"/>
      <c r="CG2133" s="33"/>
      <c r="CH2133" s="33"/>
    </row>
    <row r="2134" spans="2:86" ht="18.600000000000001" customHeight="1" thickBot="1">
      <c r="D2134" s="271" t="s">
        <v>141</v>
      </c>
      <c r="E2134" s="272"/>
      <c r="F2134" s="273" t="s">
        <v>142</v>
      </c>
      <c r="G2134" s="274"/>
      <c r="H2134" s="237"/>
      <c r="I2134" s="271" t="s">
        <v>143</v>
      </c>
      <c r="J2134" s="272"/>
      <c r="K2134" s="273" t="s">
        <v>144</v>
      </c>
      <c r="L2134" s="274"/>
      <c r="N2134" s="262" t="s">
        <v>145</v>
      </c>
      <c r="O2134" s="263"/>
      <c r="P2134" s="264" t="s">
        <v>146</v>
      </c>
      <c r="Q2134" s="265"/>
      <c r="S2134" s="271" t="s">
        <v>147</v>
      </c>
      <c r="T2134" s="272"/>
      <c r="U2134" s="273" t="s">
        <v>148</v>
      </c>
      <c r="V2134" s="274"/>
      <c r="W2134" s="20"/>
      <c r="X2134" s="262" t="s">
        <v>149</v>
      </c>
      <c r="Y2134" s="263"/>
      <c r="Z2134" s="264" t="s">
        <v>150</v>
      </c>
      <c r="AA2134" s="265"/>
      <c r="AB2134" s="20"/>
      <c r="AC2134" s="271" t="s">
        <v>151</v>
      </c>
      <c r="AD2134" s="272"/>
      <c r="AE2134" s="273" t="s">
        <v>152</v>
      </c>
      <c r="AF2134" s="274"/>
      <c r="AG2134" s="20"/>
      <c r="AH2134" s="262" t="s">
        <v>153</v>
      </c>
      <c r="AI2134" s="263"/>
      <c r="AJ2134" s="264" t="s">
        <v>154</v>
      </c>
      <c r="AK2134" s="265"/>
      <c r="AL2134" s="20"/>
      <c r="AM2134" s="271" t="s">
        <v>155</v>
      </c>
      <c r="AN2134" s="272"/>
      <c r="AO2134" s="273" t="s">
        <v>156</v>
      </c>
      <c r="AP2134" s="274"/>
      <c r="AR2134" s="262" t="s">
        <v>157</v>
      </c>
      <c r="AS2134" s="263"/>
      <c r="AT2134" s="264" t="s">
        <v>158</v>
      </c>
      <c r="AU2134" s="265"/>
      <c r="AV2134" s="41"/>
      <c r="AW2134" s="271" t="s">
        <v>159</v>
      </c>
      <c r="AX2134" s="272"/>
      <c r="AY2134" s="273" t="s">
        <v>160</v>
      </c>
      <c r="AZ2134" s="274"/>
      <c r="BA2134" s="20"/>
      <c r="BB2134" s="262" t="s">
        <v>161</v>
      </c>
      <c r="BC2134" s="263"/>
      <c r="BD2134" s="264" t="s">
        <v>162</v>
      </c>
      <c r="BE2134" s="265"/>
      <c r="BF2134" s="41"/>
      <c r="BG2134" s="271" t="s">
        <v>163</v>
      </c>
      <c r="BH2134" s="272"/>
      <c r="BI2134" s="273" t="s">
        <v>164</v>
      </c>
      <c r="BJ2134" s="274"/>
      <c r="BK2134" s="41"/>
      <c r="BL2134" s="262" t="s">
        <v>165</v>
      </c>
      <c r="BM2134" s="263"/>
      <c r="BN2134" s="264" t="s">
        <v>166</v>
      </c>
      <c r="BO2134" s="265"/>
      <c r="BP2134" s="41"/>
      <c r="BQ2134" s="271" t="s">
        <v>167</v>
      </c>
      <c r="BR2134" s="272"/>
      <c r="BS2134" s="273" t="s">
        <v>168</v>
      </c>
      <c r="BT2134" s="274"/>
      <c r="BU2134" s="20"/>
      <c r="BV2134" s="262" t="s">
        <v>169</v>
      </c>
      <c r="BW2134" s="263"/>
      <c r="BX2134" s="264" t="s">
        <v>170</v>
      </c>
      <c r="BY2134" s="265"/>
      <c r="CA2134" s="55" t="s">
        <v>35</v>
      </c>
      <c r="CC2134" s="116" t="s">
        <v>75</v>
      </c>
      <c r="CD2134" s="13"/>
      <c r="CE2134" s="33"/>
      <c r="CF2134" s="33"/>
      <c r="CG2134" s="33"/>
      <c r="CH2134" s="33"/>
    </row>
    <row r="2135" spans="2:86" ht="18.600000000000001" customHeight="1" thickTop="1" thickBot="1">
      <c r="D2135" s="1">
        <v>0</v>
      </c>
      <c r="E2135" s="9">
        <f t="shared" ref="E2135" si="20468">$E$9*$B2132</f>
        <v>7.1784800000000004</v>
      </c>
      <c r="F2135" s="2">
        <v>1</v>
      </c>
      <c r="G2135" s="8">
        <v>0</v>
      </c>
      <c r="I2135" s="1">
        <v>0</v>
      </c>
      <c r="J2135" s="9">
        <v>0</v>
      </c>
      <c r="K2135" s="2">
        <v>1</v>
      </c>
      <c r="L2135" s="8">
        <v>0</v>
      </c>
      <c r="N2135" s="1">
        <f t="shared" ref="N2135" si="20469">D2135*I2132+F2135*I2135-E2135*J2132-G2135*J2135</f>
        <v>0</v>
      </c>
      <c r="O2135" s="9">
        <f t="shared" ref="O2135" si="20470">(D2135*J2132+E2135*I2132+F2135*J2135+G2135*I2135)</f>
        <v>7.1784800000000004</v>
      </c>
      <c r="P2135" s="2">
        <f t="shared" ref="P2135" si="20471">D2135*K2132+F2135*K2135-E2135*L2132-G2135*L2135</f>
        <v>7.8656012872395022</v>
      </c>
      <c r="Q2135" s="8">
        <f t="shared" ref="Q2135" si="20472">(D2135*L2132+E2135*K2132+F2135*L2135+G2135*K2135)</f>
        <v>0</v>
      </c>
      <c r="S2135" s="1">
        <v>0</v>
      </c>
      <c r="T2135" s="9">
        <f t="shared" ref="T2135" si="20473">$T$9*$B2132</f>
        <v>9.2189300000000003</v>
      </c>
      <c r="U2135" s="2">
        <v>1</v>
      </c>
      <c r="V2135" s="8">
        <v>0</v>
      </c>
      <c r="X2135" s="1">
        <f t="shared" ref="X2135" si="20474">N2135*S2132+P2135*S2135-O2135*T2132-Q2135*T2135</f>
        <v>0</v>
      </c>
      <c r="Y2135" s="9">
        <f t="shared" ref="Y2135" si="20475">(N2135*T2132+O2135*S2132+P2135*T2135+Q2135*S2135)</f>
        <v>79.690907674970873</v>
      </c>
      <c r="Z2135" s="2">
        <f t="shared" ref="Z2135" si="20476">N2135*U2132+P2135*U2135-O2135*V2132-Q2135*V2135</f>
        <v>7.8656012872395022</v>
      </c>
      <c r="AA2135" s="8">
        <f t="shared" ref="AA2135" si="20477">(N2135*V2132+O2135*U2132+P2135*V2135+Q2135*U2135)</f>
        <v>0</v>
      </c>
      <c r="AB2135" s="20"/>
      <c r="AC2135" s="1">
        <v>0</v>
      </c>
      <c r="AD2135" s="9">
        <v>0</v>
      </c>
      <c r="AE2135" s="2">
        <v>1</v>
      </c>
      <c r="AF2135" s="8">
        <v>0</v>
      </c>
      <c r="AH2135" s="1">
        <f t="shared" ref="AH2135" si="20478">X2135*AC2132+Z2135*AC2135-Y2135*AD2132-AA2135*AD2135</f>
        <v>0</v>
      </c>
      <c r="AI2135" s="9">
        <f t="shared" ref="AI2135" si="20479">(X2135*AD2132+Y2135*AC2132+Z2135*AD2135+AA2135*AC2135)</f>
        <v>79.690907674970873</v>
      </c>
      <c r="AJ2135" s="2">
        <f t="shared" ref="AJ2135" si="20480">X2135*AE2132+Z2135*AE2135-Y2135*AF2132-AA2135*AF2135</f>
        <v>21.280063143386506</v>
      </c>
      <c r="AK2135" s="8">
        <f t="shared" ref="AK2135" si="20481">(X2135*AF2132+Y2135*AE2132+Z2135*AF2135+AA2135*AE2135)</f>
        <v>0</v>
      </c>
      <c r="AM2135" s="1">
        <v>0</v>
      </c>
      <c r="AN2135" s="9">
        <f t="shared" ref="AN2135" si="20482">$AN$9*$B2132</f>
        <v>7.7945799999999998</v>
      </c>
      <c r="AO2135" s="2">
        <v>1</v>
      </c>
      <c r="AP2135" s="8">
        <v>0</v>
      </c>
      <c r="AR2135" s="1">
        <f t="shared" ref="AR2135" si="20483">AH2135*AM2132+AJ2135*AM2135-AI2135*AN2132-AK2135*AN2135</f>
        <v>0</v>
      </c>
      <c r="AS2135" s="9">
        <f t="shared" ref="AS2135" si="20484">(AH2135*AN2132+AI2135*AM2132+AJ2135*AN2135+AK2135*AM2135)</f>
        <v>245.56006225114845</v>
      </c>
      <c r="AT2135" s="2">
        <f t="shared" ref="AT2135" si="20485">AH2135*AO2132+AJ2135*AO2135-AI2135*AP2132-AK2135*AP2135</f>
        <v>21.280063143386506</v>
      </c>
      <c r="AU2135" s="8">
        <f t="shared" ref="AU2135" si="20486">(AH2135*AP2132+AI2135*AO2132+AJ2135*AP2135+AK2135*AO2135)</f>
        <v>0</v>
      </c>
      <c r="AV2135" s="20"/>
      <c r="AW2135" s="1">
        <v>0</v>
      </c>
      <c r="AX2135" s="9">
        <v>0</v>
      </c>
      <c r="AY2135" s="2">
        <v>1</v>
      </c>
      <c r="AZ2135" s="8">
        <v>0</v>
      </c>
      <c r="BB2135" s="1">
        <f t="shared" ref="BB2135" si="20487">AR2135*AW2132+AT2135*AW2135-AS2135*AX2132-AU2135*AX2135</f>
        <v>0</v>
      </c>
      <c r="BC2135" s="9">
        <f t="shared" ref="BC2135" si="20488">(AR2135*AX2132+AS2135*AW2132+AT2135*AX2135+AU2135*AW2135)</f>
        <v>245.56006225114845</v>
      </c>
      <c r="BD2135" s="2">
        <f t="shared" ref="BD2135" si="20489">AR2135*AY2132+AT2135*AY2135-AS2135*AZ2132-AU2135*AZ2135</f>
        <v>80.603738762553235</v>
      </c>
      <c r="BE2135" s="8">
        <f t="shared" ref="BE2135" si="20490">(AR2135*AZ2132+AS2135*AY2132+AT2135*AZ2135+AU2135*AY2135)</f>
        <v>0</v>
      </c>
      <c r="BG2135" s="1">
        <v>0</v>
      </c>
      <c r="BH2135" s="9">
        <f t="shared" ref="BH2135" si="20491">$BH$9*$B2132</f>
        <v>5.0995999999999997</v>
      </c>
      <c r="BI2135" s="2">
        <v>1</v>
      </c>
      <c r="BJ2135" s="8">
        <v>0</v>
      </c>
      <c r="BK2135" s="20"/>
      <c r="BL2135" s="1">
        <f t="shared" ref="BL2135" si="20492">BB2135*BG2132+BD2135*BG2135-BC2135*BH2132-BE2135*BH2135</f>
        <v>0</v>
      </c>
      <c r="BM2135" s="9">
        <f t="shared" ref="BM2135" si="20493">(BB2135*BH2132+BC2135*BG2132+BD2135*BH2135+BE2135*BG2135)</f>
        <v>656.60688844466495</v>
      </c>
      <c r="BN2135" s="2">
        <f t="shared" ref="BN2135" si="20494">BB2135*BI2132+BD2135*BI2135-BC2135*BJ2132-BE2135*BJ2135</f>
        <v>80.603738762553235</v>
      </c>
      <c r="BO2135" s="8">
        <f t="shared" ref="BO2135" si="20495">(BB2135*BJ2132+BC2135*BI2132+BD2135*BJ2135+BE2135*BI2135)</f>
        <v>0</v>
      </c>
      <c r="BP2135" s="20"/>
      <c r="BQ2135" s="18">
        <f t="shared" ref="BQ2135:BQ2198" si="20496">1/$BR$9</f>
        <v>1</v>
      </c>
      <c r="BR2135" s="25">
        <v>0</v>
      </c>
      <c r="BS2135" s="19">
        <v>1</v>
      </c>
      <c r="BT2135" s="24">
        <v>0</v>
      </c>
      <c r="BV2135" s="1">
        <f t="shared" ref="BV2135" si="20497">BL2135*BQ2132+BN2135*BQ2135-BM2135*BR2132-BO2135*BR2135</f>
        <v>80.603738762553235</v>
      </c>
      <c r="BW2135" s="9">
        <f t="shared" ref="BW2135" si="20498">(BL2135*BR2132+BM2135*BQ2132+BN2135*BR2135+BO2135*BQ2135)</f>
        <v>656.60688844466495</v>
      </c>
      <c r="BX2135" s="2">
        <f t="shared" ref="BX2135" si="20499">BL2135*BS2132+BN2135*BS2135-BM2135*BT2132-BO2135*BT2135</f>
        <v>80.603738762553235</v>
      </c>
      <c r="BY2135" s="8">
        <f t="shared" ref="BY2135" si="20500">(BL2135*BT2132+BM2135*BS2132+BN2135*BT2135+BO2135*BS2135)</f>
        <v>0</v>
      </c>
      <c r="CA2135" s="56">
        <f t="shared" ref="CA2135" si="20501">(180/PI())*ATAN(-1*(BW2132+BW2135)/(BV2132+BV2135))</f>
        <v>-76.002919057082494</v>
      </c>
      <c r="CC2135" s="117">
        <f t="shared" ref="CC2135" si="20502">20*LOG(((1-(10^(CA2132/20)^2)*(1-((1-CC2132)/(1+CC2132))^2))^0.5))</f>
        <v>-1.5232902632280268E-5</v>
      </c>
      <c r="CD2135" s="13"/>
      <c r="CE2135" s="33"/>
      <c r="CF2135" s="33"/>
      <c r="CG2135" s="33"/>
      <c r="CH2135" s="33"/>
    </row>
    <row r="2136" spans="2:86" ht="18.600000000000001" customHeight="1"/>
    <row r="2137" spans="2:86" ht="18.600000000000001" customHeight="1" thickBot="1">
      <c r="E2137" s="6" t="s">
        <v>3</v>
      </c>
      <c r="J2137" s="6" t="s">
        <v>5</v>
      </c>
      <c r="O2137" s="6" t="s">
        <v>10</v>
      </c>
      <c r="T2137" s="6" t="s">
        <v>6</v>
      </c>
      <c r="Y2137" s="6" t="s">
        <v>11</v>
      </c>
      <c r="AD2137" s="6" t="s">
        <v>12</v>
      </c>
      <c r="AI2137" s="6" t="s">
        <v>13</v>
      </c>
      <c r="AN2137" s="6" t="s">
        <v>14</v>
      </c>
      <c r="AS2137" s="6" t="s">
        <v>15</v>
      </c>
      <c r="AX2137" s="6" t="s">
        <v>19</v>
      </c>
      <c r="BC2137" s="6" t="s">
        <v>17</v>
      </c>
      <c r="BH2137" s="6" t="s">
        <v>20</v>
      </c>
      <c r="BM2137" s="6" t="s">
        <v>18</v>
      </c>
      <c r="BQ2137" s="26" t="s">
        <v>16</v>
      </c>
      <c r="BR2137" s="26"/>
      <c r="BS2137" s="21"/>
      <c r="BT2137" s="21"/>
      <c r="BU2137" s="21"/>
      <c r="BV2137" s="21"/>
      <c r="BW2137" s="26" t="s">
        <v>21</v>
      </c>
      <c r="BX2137" s="21"/>
      <c r="BY2137" s="21"/>
    </row>
    <row r="2138" spans="2:86" ht="18.600000000000001" customHeight="1" thickBot="1">
      <c r="B2138" s="11"/>
      <c r="D2138" s="266" t="s">
        <v>113</v>
      </c>
      <c r="E2138" s="267"/>
      <c r="F2138" s="268" t="s">
        <v>114</v>
      </c>
      <c r="G2138" s="269"/>
      <c r="H2138" s="237"/>
      <c r="I2138" s="262" t="s">
        <v>0</v>
      </c>
      <c r="J2138" s="263"/>
      <c r="K2138" s="264" t="s">
        <v>1</v>
      </c>
      <c r="L2138" s="265"/>
      <c r="M2138" s="21"/>
      <c r="N2138" s="262" t="s">
        <v>115</v>
      </c>
      <c r="O2138" s="263"/>
      <c r="P2138" s="264" t="s">
        <v>116</v>
      </c>
      <c r="Q2138" s="265"/>
      <c r="R2138" s="21"/>
      <c r="S2138" s="266" t="s">
        <v>117</v>
      </c>
      <c r="T2138" s="267"/>
      <c r="U2138" s="268" t="s">
        <v>118</v>
      </c>
      <c r="V2138" s="269"/>
      <c r="W2138" s="20"/>
      <c r="X2138" s="262" t="s">
        <v>119</v>
      </c>
      <c r="Y2138" s="263"/>
      <c r="Z2138" s="264" t="s">
        <v>120</v>
      </c>
      <c r="AA2138" s="265"/>
      <c r="AB2138" s="20"/>
      <c r="AC2138" s="262" t="s">
        <v>121</v>
      </c>
      <c r="AD2138" s="263"/>
      <c r="AE2138" s="264" t="s">
        <v>7</v>
      </c>
      <c r="AF2138" s="265"/>
      <c r="AG2138" s="20"/>
      <c r="AH2138" s="262" t="s">
        <v>122</v>
      </c>
      <c r="AI2138" s="263"/>
      <c r="AJ2138" s="264" t="s">
        <v>123</v>
      </c>
      <c r="AK2138" s="265"/>
      <c r="AL2138" s="20"/>
      <c r="AM2138" s="266" t="s">
        <v>124</v>
      </c>
      <c r="AN2138" s="267"/>
      <c r="AO2138" s="268" t="s">
        <v>125</v>
      </c>
      <c r="AP2138" s="269"/>
      <c r="AQ2138" s="21"/>
      <c r="AR2138" s="262" t="s">
        <v>126</v>
      </c>
      <c r="AS2138" s="263"/>
      <c r="AT2138" s="264" t="s">
        <v>2</v>
      </c>
      <c r="AU2138" s="265"/>
      <c r="AV2138" s="41"/>
      <c r="AW2138" s="262" t="s">
        <v>127</v>
      </c>
      <c r="AX2138" s="263"/>
      <c r="AY2138" s="264" t="s">
        <v>128</v>
      </c>
      <c r="AZ2138" s="265"/>
      <c r="BA2138" s="20"/>
      <c r="BB2138" s="262" t="s">
        <v>129</v>
      </c>
      <c r="BC2138" s="263"/>
      <c r="BD2138" s="264" t="s">
        <v>130</v>
      </c>
      <c r="BE2138" s="265"/>
      <c r="BF2138" s="41"/>
      <c r="BG2138" s="266" t="s">
        <v>131</v>
      </c>
      <c r="BH2138" s="267"/>
      <c r="BI2138" s="268" t="s">
        <v>132</v>
      </c>
      <c r="BJ2138" s="269"/>
      <c r="BK2138" s="41"/>
      <c r="BL2138" s="262" t="s">
        <v>133</v>
      </c>
      <c r="BM2138" s="263"/>
      <c r="BN2138" s="264" t="s">
        <v>134</v>
      </c>
      <c r="BO2138" s="265"/>
      <c r="BP2138" s="41"/>
      <c r="BQ2138" s="262" t="s">
        <v>135</v>
      </c>
      <c r="BR2138" s="263"/>
      <c r="BS2138" s="264" t="s">
        <v>136</v>
      </c>
      <c r="BT2138" s="265"/>
      <c r="BU2138" s="20"/>
      <c r="BV2138" s="262" t="s">
        <v>137</v>
      </c>
      <c r="BW2138" s="263"/>
      <c r="BX2138" s="264" t="s">
        <v>138</v>
      </c>
      <c r="BY2138" s="265"/>
      <c r="CA2138" s="27" t="s">
        <v>8</v>
      </c>
      <c r="CC2138" s="113" t="s">
        <v>74</v>
      </c>
      <c r="CD2138" s="13"/>
      <c r="CE2138" s="33"/>
      <c r="CF2138" s="33"/>
      <c r="CG2138" s="33"/>
      <c r="CH2138" s="33"/>
    </row>
    <row r="2139" spans="2:86" ht="18.600000000000001" customHeight="1" thickTop="1" thickBot="1">
      <c r="B2139" s="37">
        <v>6.12</v>
      </c>
      <c r="D2139" s="1">
        <v>1</v>
      </c>
      <c r="E2139" s="7">
        <v>0</v>
      </c>
      <c r="F2139" s="2">
        <v>0</v>
      </c>
      <c r="G2139" s="8">
        <v>0</v>
      </c>
      <c r="I2139" s="1">
        <v>1</v>
      </c>
      <c r="J2139" s="9">
        <v>0</v>
      </c>
      <c r="K2139" s="2">
        <v>0</v>
      </c>
      <c r="L2139" s="8">
        <f t="shared" ref="L2139:L2202" si="20503">IF(0=(1-$J$9*$K$9*$B2139^2),10^18,$B2139*$K$9/(1-$J$9*$K$9*$B2139^2))</f>
        <v>-0.95247315474540761</v>
      </c>
      <c r="N2139" s="1">
        <f t="shared" ref="N2139" si="20504">D2139*I2139+F2139*I2142-E2139*J2139-G2139*J2142</f>
        <v>1</v>
      </c>
      <c r="O2139" s="9">
        <f t="shared" ref="O2139" si="20505">(D2139*J2139+E2139*I2139+F2139*J2142+G2139*I2142)</f>
        <v>0</v>
      </c>
      <c r="P2139" s="2">
        <f t="shared" ref="P2139" si="20506">D2139*K2139+F2139*K2142-E2139*L2139-G2139*L2142</f>
        <v>0</v>
      </c>
      <c r="Q2139" s="8">
        <f t="shared" ref="Q2139" si="20507">(D2139*L2139+E2139*K2139+F2139*L2142+G2139*K2142)</f>
        <v>-0.95247315474540761</v>
      </c>
      <c r="S2139" s="1">
        <v>1</v>
      </c>
      <c r="T2139" s="7">
        <v>0</v>
      </c>
      <c r="U2139" s="2">
        <v>0</v>
      </c>
      <c r="V2139" s="8">
        <v>0</v>
      </c>
      <c r="X2139" s="1">
        <f t="shared" ref="X2139" si="20508">N2139*S2139+P2139*S2142-O2139*T2139-Q2139*T2142</f>
        <v>9.809572794052416</v>
      </c>
      <c r="Y2139" s="9">
        <f t="shared" ref="Y2139" si="20509">(N2139*T2139+O2139*S2139+P2139*T2142+Q2139*S2142)</f>
        <v>0</v>
      </c>
      <c r="Z2139" s="2">
        <f t="shared" ref="Z2139" si="20510">N2139*U2139+P2139*U2142-O2139*V2139-Q2139*V2142</f>
        <v>0</v>
      </c>
      <c r="AA2139" s="8">
        <f t="shared" ref="AA2139" si="20511">(N2139*V2139+O2139*U2139+P2139*V2142+Q2139*U2142)</f>
        <v>-0.95247315474540761</v>
      </c>
      <c r="AB2139" s="20"/>
      <c r="AC2139" s="1">
        <v>1</v>
      </c>
      <c r="AD2139" s="9">
        <v>0</v>
      </c>
      <c r="AE2139" s="2">
        <v>0</v>
      </c>
      <c r="AF2139" s="8">
        <f t="shared" ref="AF2139:AF2202" si="20512">IF(0=(1-$AE$9*$AD$9*$B2139^2),10^18,$B2139*$AE$9/(1-$AE$9*$AD$9*$B2139^2))</f>
        <v>-0.16773932617185672</v>
      </c>
      <c r="AH2139" s="1">
        <f t="shared" ref="AH2139" si="20513">X2139*AC2139+Z2139*AC2142-Y2139*AD2139-AA2139*AD2142</f>
        <v>9.809572794052416</v>
      </c>
      <c r="AI2139" s="9">
        <f t="shared" ref="AI2139" si="20514">(X2139*AD2139+Y2139*AC2139+Z2139*AD2142+AA2139*AC2142)</f>
        <v>0</v>
      </c>
      <c r="AJ2139" s="2">
        <f t="shared" ref="AJ2139" si="20515">X2139*AE2139+Z2139*AE2142-Y2139*AF2139-AA2139*AF2142</f>
        <v>0</v>
      </c>
      <c r="AK2139" s="8">
        <f t="shared" ref="AK2139" si="20516">(X2139*AF2139+Y2139*AE2139+Z2139*AF2142+AA2139*AE2142)</f>
        <v>-2.5979242852535376</v>
      </c>
      <c r="AM2139" s="1">
        <v>1</v>
      </c>
      <c r="AN2139" s="7">
        <v>0</v>
      </c>
      <c r="AO2139" s="2">
        <v>0</v>
      </c>
      <c r="AP2139" s="8">
        <v>0</v>
      </c>
      <c r="AR2139" s="1">
        <f t="shared" ref="AR2139" si="20517">AH2139*AM2139+AJ2139*AM2142-AI2139*AN2139-AK2139*AN2142</f>
        <v>30.125694022437877</v>
      </c>
      <c r="AS2139" s="9">
        <f t="shared" ref="AS2139" si="20518">(AH2139*AN2139+AI2139*AM2139+AJ2139*AN2142+AK2139*AM2142)</f>
        <v>0</v>
      </c>
      <c r="AT2139" s="2">
        <f t="shared" ref="AT2139" si="20519">AH2139*AO2139+AJ2139*AO2142-AI2139*AP2139-AK2139*AP2142</f>
        <v>0</v>
      </c>
      <c r="AU2139" s="8">
        <f t="shared" ref="AU2139" si="20520">(AH2139*AP2139+AI2139*AO2139+AJ2139*AP2142+AK2139*AO2142)</f>
        <v>-2.5979242852535376</v>
      </c>
      <c r="AV2139" s="20"/>
      <c r="AW2139" s="1">
        <v>1</v>
      </c>
      <c r="AX2139" s="9">
        <v>0</v>
      </c>
      <c r="AY2139" s="2">
        <v>0</v>
      </c>
      <c r="AZ2139" s="8">
        <f t="shared" ref="AZ2139:AZ2202" si="20521">IF(0=(1-$AX$9*$AY$9*$B2139^2),10^18,$B2139*$AY$9/(1-$AX$9*$AY$9*$B2139^2))</f>
        <v>-0.24071810593544643</v>
      </c>
      <c r="BB2139" s="1">
        <f t="shared" ref="BB2139" si="20522">AR2139*AW2139+AT2139*AW2142-AS2139*AX2139-AU2139*AX2142</f>
        <v>30.125694022437877</v>
      </c>
      <c r="BC2139" s="9">
        <f t="shared" ref="BC2139" si="20523">(AR2139*AX2139+AS2139*AW2139+AT2139*AX2142+AU2139*AW2142)</f>
        <v>0</v>
      </c>
      <c r="BD2139" s="2">
        <f t="shared" ref="BD2139" si="20524">AR2139*AY2139+AT2139*AY2142-AS2139*AZ2139-AU2139*AZ2142</f>
        <v>0</v>
      </c>
      <c r="BE2139" s="8">
        <f t="shared" ref="BE2139" si="20525">(AR2139*AZ2139+AS2139*AY2139+AT2139*AZ2142+AU2139*AY2142)</f>
        <v>-9.8497242903255842</v>
      </c>
      <c r="BG2139" s="1">
        <v>1</v>
      </c>
      <c r="BH2139" s="7">
        <v>0</v>
      </c>
      <c r="BI2139" s="2">
        <v>0</v>
      </c>
      <c r="BJ2139" s="8">
        <v>0</v>
      </c>
      <c r="BK2139" s="20"/>
      <c r="BL2139" s="1">
        <f t="shared" ref="BL2139" si="20526">BB2139*BG2139+BD2139*BG2142-BC2139*BH2139-BE2139*BH2142</f>
        <v>80.520035403516459</v>
      </c>
      <c r="BM2139" s="9">
        <f t="shared" ref="BM2139" si="20527">(BB2139*BH2139+BC2139*BG2139+BD2139*BH2142+BE2139*BG2142)</f>
        <v>0</v>
      </c>
      <c r="BN2139" s="2">
        <f t="shared" ref="BN2139" si="20528">BB2139*BI2139+BD2139*BI2142-BC2139*BJ2139-BE2139*BJ2142</f>
        <v>0</v>
      </c>
      <c r="BO2139" s="8">
        <f t="shared" ref="BO2139" si="20529">(BB2139*BJ2139+BC2139*BI2139+BD2139*BJ2142+BE2139*BI2142)</f>
        <v>-9.8497242903255842</v>
      </c>
      <c r="BP2139" s="20"/>
      <c r="BQ2139" s="16">
        <v>1</v>
      </c>
      <c r="BR2139" s="23">
        <v>0</v>
      </c>
      <c r="BS2139" s="14">
        <v>0</v>
      </c>
      <c r="BT2139" s="22">
        <v>0</v>
      </c>
      <c r="BV2139" s="1">
        <f t="shared" ref="BV2139" si="20530">BL2139*BQ2139+BN2139*BQ2142-BM2139*BR2139-BO2139*BR2142</f>
        <v>80.520035403516459</v>
      </c>
      <c r="BW2139" s="9">
        <f t="shared" ref="BW2139" si="20531">(BL2139*BR2139+BM2139*BQ2139+BN2139*BR2142+BO2139*BQ2142)</f>
        <v>-9.8497242903255842</v>
      </c>
      <c r="BX2139" s="2">
        <f t="shared" ref="BX2139" si="20532">BL2139*BS2139+BN2139*BS2142-BM2139*BT2139-BO2139*BT2142</f>
        <v>0</v>
      </c>
      <c r="BY2139" s="8">
        <f t="shared" ref="BY2139" si="20533">(BL2139*BT2139+BM2139*BS2139+BN2139*BT2142+BO2139*BS2142)</f>
        <v>-9.8497242903255842</v>
      </c>
      <c r="CA2139" s="28">
        <f t="shared" ref="CA2139" si="20534">20*LOG(((1+$BR$9)/$BR$9)/((BV2139+BV2142)^2+(BW2139+BW2142)^2)^0.5)</f>
        <v>-50.474667152991515</v>
      </c>
      <c r="CC2139" s="114">
        <f t="shared" ref="CC2139" si="20535">((BV2139^2+BW2139^2)^0.5)/((BV2142^2+BW2142^2)^0.5)</f>
        <v>0.12234696005506428</v>
      </c>
      <c r="CD2139" s="13"/>
      <c r="CE2139" s="33"/>
      <c r="CF2139" s="33"/>
      <c r="CG2139" s="33"/>
      <c r="CH2139" s="33"/>
    </row>
    <row r="2140" spans="2:86" ht="18.600000000000001" customHeight="1" thickBot="1">
      <c r="D2140" s="3"/>
      <c r="G2140" s="4"/>
      <c r="I2140" s="3"/>
      <c r="L2140" s="4"/>
      <c r="N2140" s="3"/>
      <c r="Q2140" s="4"/>
      <c r="S2140" s="3"/>
      <c r="V2140" s="4"/>
      <c r="X2140" s="3"/>
      <c r="AA2140" s="4"/>
      <c r="AC2140" s="3"/>
      <c r="AF2140" s="4"/>
      <c r="AH2140" s="3"/>
      <c r="AK2140" s="4"/>
      <c r="AM2140" s="3"/>
      <c r="AP2140" s="4"/>
      <c r="AR2140" s="3"/>
      <c r="AU2140" s="4"/>
      <c r="AW2140" s="3"/>
      <c r="AZ2140" s="4"/>
      <c r="BB2140" s="3"/>
      <c r="BE2140" s="4"/>
      <c r="BG2140" s="3"/>
      <c r="BJ2140" s="4"/>
      <c r="BL2140" s="3"/>
      <c r="BO2140" s="4"/>
      <c r="BQ2140" s="16"/>
      <c r="BR2140" s="14"/>
      <c r="BS2140" s="14"/>
      <c r="BT2140" s="17"/>
      <c r="BV2140" s="3"/>
      <c r="BY2140" s="4"/>
      <c r="CC2140" s="115"/>
      <c r="CD2140" s="13"/>
      <c r="CE2140" s="33"/>
      <c r="CF2140" s="33"/>
      <c r="CG2140" s="33"/>
      <c r="CH2140" s="33"/>
    </row>
    <row r="2141" spans="2:86" ht="18.600000000000001" customHeight="1" thickBot="1">
      <c r="D2141" s="271" t="s">
        <v>141</v>
      </c>
      <c r="E2141" s="272"/>
      <c r="F2141" s="273" t="s">
        <v>142</v>
      </c>
      <c r="G2141" s="274"/>
      <c r="H2141" s="237"/>
      <c r="I2141" s="271" t="s">
        <v>143</v>
      </c>
      <c r="J2141" s="272"/>
      <c r="K2141" s="273" t="s">
        <v>144</v>
      </c>
      <c r="L2141" s="274"/>
      <c r="N2141" s="262" t="s">
        <v>145</v>
      </c>
      <c r="O2141" s="263"/>
      <c r="P2141" s="264" t="s">
        <v>146</v>
      </c>
      <c r="Q2141" s="265"/>
      <c r="S2141" s="271" t="s">
        <v>147</v>
      </c>
      <c r="T2141" s="272"/>
      <c r="U2141" s="273" t="s">
        <v>148</v>
      </c>
      <c r="V2141" s="274"/>
      <c r="W2141" s="20"/>
      <c r="X2141" s="262" t="s">
        <v>149</v>
      </c>
      <c r="Y2141" s="263"/>
      <c r="Z2141" s="264" t="s">
        <v>150</v>
      </c>
      <c r="AA2141" s="265"/>
      <c r="AB2141" s="20"/>
      <c r="AC2141" s="271" t="s">
        <v>151</v>
      </c>
      <c r="AD2141" s="272"/>
      <c r="AE2141" s="273" t="s">
        <v>152</v>
      </c>
      <c r="AF2141" s="274"/>
      <c r="AG2141" s="20"/>
      <c r="AH2141" s="262" t="s">
        <v>153</v>
      </c>
      <c r="AI2141" s="263"/>
      <c r="AJ2141" s="264" t="s">
        <v>154</v>
      </c>
      <c r="AK2141" s="265"/>
      <c r="AL2141" s="20"/>
      <c r="AM2141" s="271" t="s">
        <v>155</v>
      </c>
      <c r="AN2141" s="272"/>
      <c r="AO2141" s="273" t="s">
        <v>156</v>
      </c>
      <c r="AP2141" s="274"/>
      <c r="AR2141" s="262" t="s">
        <v>157</v>
      </c>
      <c r="AS2141" s="263"/>
      <c r="AT2141" s="264" t="s">
        <v>158</v>
      </c>
      <c r="AU2141" s="265"/>
      <c r="AV2141" s="41"/>
      <c r="AW2141" s="271" t="s">
        <v>159</v>
      </c>
      <c r="AX2141" s="272"/>
      <c r="AY2141" s="273" t="s">
        <v>160</v>
      </c>
      <c r="AZ2141" s="274"/>
      <c r="BA2141" s="20"/>
      <c r="BB2141" s="262" t="s">
        <v>161</v>
      </c>
      <c r="BC2141" s="263"/>
      <c r="BD2141" s="264" t="s">
        <v>162</v>
      </c>
      <c r="BE2141" s="265"/>
      <c r="BF2141" s="41"/>
      <c r="BG2141" s="271" t="s">
        <v>163</v>
      </c>
      <c r="BH2141" s="272"/>
      <c r="BI2141" s="273" t="s">
        <v>164</v>
      </c>
      <c r="BJ2141" s="274"/>
      <c r="BK2141" s="41"/>
      <c r="BL2141" s="262" t="s">
        <v>165</v>
      </c>
      <c r="BM2141" s="263"/>
      <c r="BN2141" s="264" t="s">
        <v>166</v>
      </c>
      <c r="BO2141" s="265"/>
      <c r="BP2141" s="41"/>
      <c r="BQ2141" s="271" t="s">
        <v>167</v>
      </c>
      <c r="BR2141" s="272"/>
      <c r="BS2141" s="273" t="s">
        <v>168</v>
      </c>
      <c r="BT2141" s="274"/>
      <c r="BU2141" s="20"/>
      <c r="BV2141" s="262" t="s">
        <v>169</v>
      </c>
      <c r="BW2141" s="263"/>
      <c r="BX2141" s="264" t="s">
        <v>170</v>
      </c>
      <c r="BY2141" s="265"/>
      <c r="CA2141" s="55" t="s">
        <v>35</v>
      </c>
      <c r="CC2141" s="116" t="s">
        <v>75</v>
      </c>
      <c r="CD2141" s="13"/>
      <c r="CE2141" s="33"/>
      <c r="CF2141" s="33"/>
      <c r="CG2141" s="33"/>
      <c r="CH2141" s="33"/>
    </row>
    <row r="2142" spans="2:86" ht="18.600000000000001" customHeight="1" thickTop="1" thickBot="1">
      <c r="D2142" s="1">
        <v>0</v>
      </c>
      <c r="E2142" s="9">
        <f t="shared" ref="E2142" si="20536">$E$9*$B2139</f>
        <v>7.2020160000000004</v>
      </c>
      <c r="F2142" s="2">
        <v>1</v>
      </c>
      <c r="G2142" s="8">
        <v>0</v>
      </c>
      <c r="I2142" s="1">
        <v>0</v>
      </c>
      <c r="J2142" s="9">
        <v>0</v>
      </c>
      <c r="K2142" s="2">
        <v>1</v>
      </c>
      <c r="L2142" s="8">
        <v>0</v>
      </c>
      <c r="N2142" s="1">
        <f t="shared" ref="N2142" si="20537">D2142*I2139+F2142*I2142-E2142*J2139-G2142*J2142</f>
        <v>0</v>
      </c>
      <c r="O2142" s="9">
        <f t="shared" ref="O2142" si="20538">(D2142*J2139+E2142*I2139+F2142*J2142+G2142*I2142)</f>
        <v>7.2020160000000004</v>
      </c>
      <c r="P2142" s="2">
        <f t="shared" ref="P2142" si="20539">D2142*K2139+F2142*K2142-E2142*L2139-G2142*L2142</f>
        <v>7.8597269000469021</v>
      </c>
      <c r="Q2142" s="8">
        <f t="shared" ref="Q2142" si="20540">(D2142*L2139+E2142*K2139+F2142*L2142+G2142*K2142)</f>
        <v>0</v>
      </c>
      <c r="S2142" s="1">
        <v>0</v>
      </c>
      <c r="T2142" s="9">
        <f t="shared" ref="T2142" si="20541">$T$9*$B2139</f>
        <v>9.249156000000001</v>
      </c>
      <c r="U2142" s="2">
        <v>1</v>
      </c>
      <c r="V2142" s="8">
        <v>0</v>
      </c>
      <c r="X2142" s="1">
        <f t="shared" ref="X2142" si="20542">N2142*S2139+P2142*S2142-O2142*T2139-Q2142*T2142</f>
        <v>0</v>
      </c>
      <c r="Y2142" s="9">
        <f t="shared" ref="Y2142" si="20543">(N2142*T2139+O2142*S2139+P2142*T2142+Q2142*S2142)</f>
        <v>79.897856215930219</v>
      </c>
      <c r="Z2142" s="2">
        <f t="shared" ref="Z2142" si="20544">N2142*U2139+P2142*U2142-O2142*V2139-Q2142*V2142</f>
        <v>7.8597269000469021</v>
      </c>
      <c r="AA2142" s="8">
        <f t="shared" ref="AA2142" si="20545">(N2142*V2139+O2142*U2139+P2142*V2142+Q2142*U2142)</f>
        <v>0</v>
      </c>
      <c r="AB2142" s="20"/>
      <c r="AC2142" s="1">
        <v>0</v>
      </c>
      <c r="AD2142" s="9">
        <v>0</v>
      </c>
      <c r="AE2142" s="2">
        <v>1</v>
      </c>
      <c r="AF2142" s="8">
        <v>0</v>
      </c>
      <c r="AH2142" s="1">
        <f t="shared" ref="AH2142" si="20546">X2142*AC2139+Z2142*AC2142-Y2142*AD2139-AA2142*AD2142</f>
        <v>0</v>
      </c>
      <c r="AI2142" s="9">
        <f t="shared" ref="AI2142" si="20547">(X2142*AD2139+Y2142*AC2139+Z2142*AD2142+AA2142*AC2142)</f>
        <v>79.897856215930219</v>
      </c>
      <c r="AJ2142" s="2">
        <f t="shared" ref="AJ2142" si="20548">X2142*AE2139+Z2142*AE2142-Y2142*AF2139-AA2142*AF2142</f>
        <v>21.261739464282932</v>
      </c>
      <c r="AK2142" s="8">
        <f t="shared" ref="AK2142" si="20549">(X2142*AF2139+Y2142*AE2139+Z2142*AF2142+AA2142*AE2142)</f>
        <v>0</v>
      </c>
      <c r="AM2142" s="1">
        <v>0</v>
      </c>
      <c r="AN2142" s="9">
        <f t="shared" ref="AN2142" si="20550">$AN$9*$B2139</f>
        <v>7.8201360000000006</v>
      </c>
      <c r="AO2142" s="2">
        <v>1</v>
      </c>
      <c r="AP2142" s="8">
        <v>0</v>
      </c>
      <c r="AR2142" s="1">
        <f t="shared" ref="AR2142" si="20551">AH2142*AM2139+AJ2142*AM2142-AI2142*AN2139-AK2142*AN2142</f>
        <v>0</v>
      </c>
      <c r="AS2142" s="9">
        <f t="shared" ref="AS2142" si="20552">(AH2142*AN2139+AI2142*AM2139+AJ2142*AN2142+AK2142*AM2142)</f>
        <v>246.16755042318988</v>
      </c>
      <c r="AT2142" s="2">
        <f t="shared" ref="AT2142" si="20553">AH2142*AO2139+AJ2142*AO2142-AI2142*AP2139-AK2142*AP2142</f>
        <v>21.261739464282932</v>
      </c>
      <c r="AU2142" s="8">
        <f t="shared" ref="AU2142" si="20554">(AH2142*AP2139+AI2142*AO2139+AJ2142*AP2142+AK2142*AO2142)</f>
        <v>0</v>
      </c>
      <c r="AV2142" s="20"/>
      <c r="AW2142" s="1">
        <v>0</v>
      </c>
      <c r="AX2142" s="9">
        <v>0</v>
      </c>
      <c r="AY2142" s="2">
        <v>1</v>
      </c>
      <c r="AZ2142" s="8">
        <v>0</v>
      </c>
      <c r="BB2142" s="1">
        <f t="shared" ref="BB2142" si="20555">AR2142*AW2139+AT2142*AW2142-AS2142*AX2139-AU2142*AX2142</f>
        <v>0</v>
      </c>
      <c r="BC2142" s="9">
        <f t="shared" ref="BC2142" si="20556">(AR2142*AX2139+AS2142*AW2139+AT2142*AX2142+AU2142*AW2142)</f>
        <v>246.16755042318988</v>
      </c>
      <c r="BD2142" s="2">
        <f t="shared" ref="BD2142" si="20557">AR2142*AY2139+AT2142*AY2142-AS2142*AZ2139-AU2142*AZ2142</f>
        <v>80.518725944921698</v>
      </c>
      <c r="BE2142" s="8">
        <f t="shared" ref="BE2142" si="20558">(AR2142*AZ2139+AS2142*AY2139+AT2142*AZ2142+AU2142*AY2142)</f>
        <v>0</v>
      </c>
      <c r="BG2142" s="1">
        <v>0</v>
      </c>
      <c r="BH2142" s="9">
        <f t="shared" ref="BH2142" si="20559">$BH$9*$B2139</f>
        <v>5.11632</v>
      </c>
      <c r="BI2142" s="2">
        <v>1</v>
      </c>
      <c r="BJ2142" s="8">
        <v>0</v>
      </c>
      <c r="BK2142" s="20"/>
      <c r="BL2142" s="1">
        <f t="shared" ref="BL2142" si="20560">BB2142*BG2139+BD2142*BG2142-BC2142*BH2139-BE2142*BH2142</f>
        <v>0</v>
      </c>
      <c r="BM2142" s="9">
        <f t="shared" ref="BM2142" si="20561">(BB2142*BH2139+BC2142*BG2139+BD2142*BH2142+BE2142*BG2142)</f>
        <v>658.12711834971174</v>
      </c>
      <c r="BN2142" s="2">
        <f t="shared" ref="BN2142" si="20562">BB2142*BI2139+BD2142*BI2142-BC2142*BJ2139-BE2142*BJ2142</f>
        <v>80.518725944921698</v>
      </c>
      <c r="BO2142" s="8">
        <f t="shared" ref="BO2142" si="20563">(BB2142*BJ2139+BC2142*BI2139+BD2142*BJ2142+BE2142*BI2142)</f>
        <v>0</v>
      </c>
      <c r="BP2142" s="20"/>
      <c r="BQ2142" s="18">
        <f t="shared" ref="BQ2142:BQ2205" si="20564">1/$BR$9</f>
        <v>1</v>
      </c>
      <c r="BR2142" s="25">
        <v>0</v>
      </c>
      <c r="BS2142" s="19">
        <v>1</v>
      </c>
      <c r="BT2142" s="24">
        <v>0</v>
      </c>
      <c r="BV2142" s="1">
        <f t="shared" ref="BV2142" si="20565">BL2142*BQ2139+BN2142*BQ2142-BM2142*BR2139-BO2142*BR2142</f>
        <v>80.518725944921698</v>
      </c>
      <c r="BW2142" s="9">
        <f t="shared" ref="BW2142" si="20566">(BL2142*BR2139+BM2142*BQ2139+BN2142*BR2142+BO2142*BQ2142)</f>
        <v>658.12711834971174</v>
      </c>
      <c r="BX2142" s="2">
        <f t="shared" ref="BX2142" si="20567">BL2142*BS2139+BN2142*BS2142-BM2142*BT2139-BO2142*BT2142</f>
        <v>80.518725944921698</v>
      </c>
      <c r="BY2142" s="8">
        <f t="shared" ref="BY2142" si="20568">(BL2142*BT2139+BM2142*BS2139+BN2142*BT2142+BO2142*BS2142)</f>
        <v>0</v>
      </c>
      <c r="CA2142" s="56">
        <f t="shared" ref="CA2142" si="20569">(180/PI())*ATAN(-1*(BW2139+BW2142)/(BV2139+BV2142))</f>
        <v>-76.049515530822575</v>
      </c>
      <c r="CC2142" s="117">
        <f t="shared" ref="CC2142" si="20570">20*LOG(((1-(10^(CA2139/20)^2)*(1-((1-CC2139)/(1+CC2139))^2))^0.5))</f>
        <v>-1.5125761817770724E-5</v>
      </c>
      <c r="CD2142" s="13"/>
      <c r="CE2142" s="33"/>
      <c r="CF2142" s="33"/>
      <c r="CG2142" s="33"/>
      <c r="CH2142" s="33"/>
    </row>
    <row r="2143" spans="2:86" ht="18.600000000000001" customHeight="1"/>
    <row r="2144" spans="2:86" ht="18.600000000000001" customHeight="1" thickBot="1">
      <c r="E2144" s="6" t="s">
        <v>3</v>
      </c>
      <c r="J2144" s="6" t="s">
        <v>5</v>
      </c>
      <c r="O2144" s="6" t="s">
        <v>10</v>
      </c>
      <c r="T2144" s="6" t="s">
        <v>6</v>
      </c>
      <c r="Y2144" s="6" t="s">
        <v>11</v>
      </c>
      <c r="AD2144" s="6" t="s">
        <v>12</v>
      </c>
      <c r="AI2144" s="6" t="s">
        <v>13</v>
      </c>
      <c r="AN2144" s="6" t="s">
        <v>14</v>
      </c>
      <c r="AS2144" s="6" t="s">
        <v>15</v>
      </c>
      <c r="AX2144" s="6" t="s">
        <v>19</v>
      </c>
      <c r="BC2144" s="6" t="s">
        <v>17</v>
      </c>
      <c r="BH2144" s="6" t="s">
        <v>20</v>
      </c>
      <c r="BM2144" s="6" t="s">
        <v>18</v>
      </c>
      <c r="BQ2144" s="26" t="s">
        <v>16</v>
      </c>
      <c r="BR2144" s="26"/>
      <c r="BS2144" s="21"/>
      <c r="BT2144" s="21"/>
      <c r="BU2144" s="21"/>
      <c r="BV2144" s="21"/>
      <c r="BW2144" s="26" t="s">
        <v>21</v>
      </c>
      <c r="BX2144" s="21"/>
      <c r="BY2144" s="21"/>
    </row>
    <row r="2145" spans="2:86" ht="18.600000000000001" customHeight="1" thickBot="1">
      <c r="B2145" s="11"/>
      <c r="D2145" s="266" t="s">
        <v>113</v>
      </c>
      <c r="E2145" s="267"/>
      <c r="F2145" s="268" t="s">
        <v>114</v>
      </c>
      <c r="G2145" s="269"/>
      <c r="H2145" s="237"/>
      <c r="I2145" s="262" t="s">
        <v>0</v>
      </c>
      <c r="J2145" s="263"/>
      <c r="K2145" s="264" t="s">
        <v>1</v>
      </c>
      <c r="L2145" s="265"/>
      <c r="M2145" s="21"/>
      <c r="N2145" s="262" t="s">
        <v>115</v>
      </c>
      <c r="O2145" s="263"/>
      <c r="P2145" s="264" t="s">
        <v>116</v>
      </c>
      <c r="Q2145" s="265"/>
      <c r="R2145" s="21"/>
      <c r="S2145" s="266" t="s">
        <v>117</v>
      </c>
      <c r="T2145" s="267"/>
      <c r="U2145" s="268" t="s">
        <v>118</v>
      </c>
      <c r="V2145" s="269"/>
      <c r="W2145" s="20"/>
      <c r="X2145" s="262" t="s">
        <v>119</v>
      </c>
      <c r="Y2145" s="263"/>
      <c r="Z2145" s="264" t="s">
        <v>120</v>
      </c>
      <c r="AA2145" s="265"/>
      <c r="AB2145" s="20"/>
      <c r="AC2145" s="262" t="s">
        <v>121</v>
      </c>
      <c r="AD2145" s="263"/>
      <c r="AE2145" s="264" t="s">
        <v>7</v>
      </c>
      <c r="AF2145" s="265"/>
      <c r="AG2145" s="20"/>
      <c r="AH2145" s="262" t="s">
        <v>122</v>
      </c>
      <c r="AI2145" s="263"/>
      <c r="AJ2145" s="264" t="s">
        <v>123</v>
      </c>
      <c r="AK2145" s="265"/>
      <c r="AL2145" s="20"/>
      <c r="AM2145" s="266" t="s">
        <v>124</v>
      </c>
      <c r="AN2145" s="267"/>
      <c r="AO2145" s="268" t="s">
        <v>125</v>
      </c>
      <c r="AP2145" s="269"/>
      <c r="AQ2145" s="21"/>
      <c r="AR2145" s="262" t="s">
        <v>126</v>
      </c>
      <c r="AS2145" s="263"/>
      <c r="AT2145" s="264" t="s">
        <v>2</v>
      </c>
      <c r="AU2145" s="265"/>
      <c r="AV2145" s="41"/>
      <c r="AW2145" s="262" t="s">
        <v>127</v>
      </c>
      <c r="AX2145" s="263"/>
      <c r="AY2145" s="264" t="s">
        <v>128</v>
      </c>
      <c r="AZ2145" s="265"/>
      <c r="BA2145" s="20"/>
      <c r="BB2145" s="262" t="s">
        <v>129</v>
      </c>
      <c r="BC2145" s="263"/>
      <c r="BD2145" s="264" t="s">
        <v>130</v>
      </c>
      <c r="BE2145" s="265"/>
      <c r="BF2145" s="41"/>
      <c r="BG2145" s="266" t="s">
        <v>131</v>
      </c>
      <c r="BH2145" s="267"/>
      <c r="BI2145" s="268" t="s">
        <v>132</v>
      </c>
      <c r="BJ2145" s="269"/>
      <c r="BK2145" s="41"/>
      <c r="BL2145" s="262" t="s">
        <v>133</v>
      </c>
      <c r="BM2145" s="263"/>
      <c r="BN2145" s="264" t="s">
        <v>134</v>
      </c>
      <c r="BO2145" s="265"/>
      <c r="BP2145" s="41"/>
      <c r="BQ2145" s="262" t="s">
        <v>135</v>
      </c>
      <c r="BR2145" s="263"/>
      <c r="BS2145" s="264" t="s">
        <v>136</v>
      </c>
      <c r="BT2145" s="265"/>
      <c r="BU2145" s="20"/>
      <c r="BV2145" s="262" t="s">
        <v>137</v>
      </c>
      <c r="BW2145" s="263"/>
      <c r="BX2145" s="264" t="s">
        <v>138</v>
      </c>
      <c r="BY2145" s="265"/>
      <c r="CA2145" s="27" t="s">
        <v>8</v>
      </c>
      <c r="CC2145" s="113" t="s">
        <v>74</v>
      </c>
      <c r="CD2145" s="13"/>
      <c r="CE2145" s="33"/>
      <c r="CF2145" s="33"/>
      <c r="CG2145" s="33"/>
      <c r="CH2145" s="33"/>
    </row>
    <row r="2146" spans="2:86" ht="18.600000000000001" customHeight="1" thickTop="1" thickBot="1">
      <c r="B2146" s="37">
        <v>6.14</v>
      </c>
      <c r="D2146" s="1">
        <v>1</v>
      </c>
      <c r="E2146" s="7">
        <v>0</v>
      </c>
      <c r="F2146" s="2">
        <v>0</v>
      </c>
      <c r="G2146" s="8">
        <v>0</v>
      </c>
      <c r="I2146" s="1">
        <v>1</v>
      </c>
      <c r="J2146" s="9">
        <v>0</v>
      </c>
      <c r="K2146" s="2">
        <v>0</v>
      </c>
      <c r="L2146" s="8">
        <f t="shared" ref="L2146:L2209" si="20571">IF(0=(1-$J$9*$K$9*$B2146^2),10^18,$B2146*$K$9/(1-$J$9*$K$9*$B2146^2))</f>
        <v>-0.94856693596356612</v>
      </c>
      <c r="N2146" s="1">
        <f t="shared" ref="N2146" si="20572">D2146*I2146+F2146*I2149-E2146*J2146-G2146*J2149</f>
        <v>1</v>
      </c>
      <c r="O2146" s="9">
        <f t="shared" ref="O2146" si="20573">(D2146*J2146+E2146*I2146+F2146*J2149+G2146*I2149)</f>
        <v>0</v>
      </c>
      <c r="P2146" s="2">
        <f t="shared" ref="P2146" si="20574">D2146*K2146+F2146*K2149-E2146*L2146-G2146*L2149</f>
        <v>0</v>
      </c>
      <c r="Q2146" s="8">
        <f t="shared" ref="Q2146" si="20575">(D2146*L2146+E2146*K2146+F2146*L2149+G2146*K2149)</f>
        <v>-0.94856693596356612</v>
      </c>
      <c r="S2146" s="1">
        <v>1</v>
      </c>
      <c r="T2146" s="7">
        <v>0</v>
      </c>
      <c r="U2146" s="2">
        <v>0</v>
      </c>
      <c r="V2146" s="8">
        <v>0</v>
      </c>
      <c r="X2146" s="1">
        <f t="shared" ref="X2146" si="20576">N2146*S2146+P2146*S2149-O2146*T2146-Q2146*T2149</f>
        <v>9.8021149513754686</v>
      </c>
      <c r="Y2146" s="9">
        <f t="shared" ref="Y2146" si="20577">(N2146*T2146+O2146*S2146+P2146*T2149+Q2146*S2149)</f>
        <v>0</v>
      </c>
      <c r="Z2146" s="2">
        <f t="shared" ref="Z2146" si="20578">N2146*U2146+P2146*U2149-O2146*V2146-Q2146*V2149</f>
        <v>0</v>
      </c>
      <c r="AA2146" s="8">
        <f t="shared" ref="AA2146" si="20579">(N2146*V2146+O2146*U2146+P2146*V2149+Q2146*U2149)</f>
        <v>-0.94856693596356612</v>
      </c>
      <c r="AB2146" s="20"/>
      <c r="AC2146" s="1">
        <v>1</v>
      </c>
      <c r="AD2146" s="9">
        <v>0</v>
      </c>
      <c r="AE2146" s="2">
        <v>0</v>
      </c>
      <c r="AF2146" s="8">
        <f t="shared" ref="AF2146:AF2209" si="20580">IF(0=(1-$AE$9*$AD$9*$B2146^2),10^18,$B2146*$AE$9/(1-$AE$9*$AD$9*$B2146^2))</f>
        <v>-0.16715178738634562</v>
      </c>
      <c r="AH2146" s="1">
        <f t="shared" ref="AH2146" si="20581">X2146*AC2146+Z2146*AC2149-Y2146*AD2146-AA2146*AD2149</f>
        <v>9.8021149513754686</v>
      </c>
      <c r="AI2146" s="9">
        <f t="shared" ref="AI2146" si="20582">(X2146*AD2146+Y2146*AC2146+Z2146*AD2149+AA2146*AC2149)</f>
        <v>0</v>
      </c>
      <c r="AJ2146" s="2">
        <f t="shared" ref="AJ2146" si="20583">X2146*AE2146+Z2146*AE2149-Y2146*AF2146-AA2146*AF2149</f>
        <v>0</v>
      </c>
      <c r="AK2146" s="8">
        <f t="shared" ref="AK2146" si="20584">(X2146*AF2146+Y2146*AE2146+Z2146*AF2149+AA2146*AE2149)</f>
        <v>-2.5870079702523978</v>
      </c>
      <c r="AM2146" s="1">
        <v>1</v>
      </c>
      <c r="AN2146" s="7">
        <v>0</v>
      </c>
      <c r="AO2146" s="2">
        <v>0</v>
      </c>
      <c r="AP2146" s="8">
        <v>0</v>
      </c>
      <c r="AR2146" s="1">
        <f t="shared" ref="AR2146" si="20585">AH2146*AM2146+AJ2146*AM2149-AI2146*AN2146-AK2146*AN2149</f>
        <v>30.098982687520945</v>
      </c>
      <c r="AS2146" s="9">
        <f t="shared" ref="AS2146" si="20586">(AH2146*AN2146+AI2146*AM2146+AJ2146*AN2149+AK2146*AM2149)</f>
        <v>0</v>
      </c>
      <c r="AT2146" s="2">
        <f t="shared" ref="AT2146" si="20587">AH2146*AO2146+AJ2146*AO2149-AI2146*AP2146-AK2146*AP2149</f>
        <v>0</v>
      </c>
      <c r="AU2146" s="8">
        <f t="shared" ref="AU2146" si="20588">(AH2146*AP2146+AI2146*AO2146+AJ2146*AP2149+AK2146*AO2149)</f>
        <v>-2.5870079702523978</v>
      </c>
      <c r="AV2146" s="20"/>
      <c r="AW2146" s="1">
        <v>1</v>
      </c>
      <c r="AX2146" s="9">
        <v>0</v>
      </c>
      <c r="AY2146" s="2">
        <v>0</v>
      </c>
      <c r="AZ2146" s="8">
        <f t="shared" ref="AZ2146:AZ2209" si="20589">IF(0=(1-$AX$9*$AY$9*$B2146^2),10^18,$B2146*$AY$9/(1-$AX$9*$AY$9*$B2146^2))</f>
        <v>-0.23985746893428483</v>
      </c>
      <c r="BB2146" s="1">
        <f t="shared" ref="BB2146" si="20590">AR2146*AW2146+AT2146*AW2149-AS2146*AX2146-AU2146*AX2149</f>
        <v>30.098982687520945</v>
      </c>
      <c r="BC2146" s="9">
        <f t="shared" ref="BC2146" si="20591">(AR2146*AX2146+AS2146*AW2146+AT2146*AX2149+AU2146*AW2149)</f>
        <v>0</v>
      </c>
      <c r="BD2146" s="2">
        <f t="shared" ref="BD2146" si="20592">AR2146*AY2146+AT2146*AY2149-AS2146*AZ2146-AU2146*AZ2149</f>
        <v>0</v>
      </c>
      <c r="BE2146" s="8">
        <f t="shared" ref="BE2146" si="20593">(AR2146*AZ2146+AS2146*AY2146+AT2146*AZ2149+AU2146*AY2149)</f>
        <v>-9.8064737751780306</v>
      </c>
      <c r="BG2146" s="1">
        <v>1</v>
      </c>
      <c r="BH2146" s="7">
        <v>0</v>
      </c>
      <c r="BI2146" s="2">
        <v>0</v>
      </c>
      <c r="BJ2146" s="8">
        <v>0</v>
      </c>
      <c r="BK2146" s="20"/>
      <c r="BL2146" s="1">
        <f t="shared" ref="BL2146" si="20594">BB2146*BG2146+BD2146*BG2149-BC2146*BH2146-BE2146*BH2149</f>
        <v>80.436004834460775</v>
      </c>
      <c r="BM2146" s="9">
        <f t="shared" ref="BM2146" si="20595">(BB2146*BH2146+BC2146*BG2146+BD2146*BH2149+BE2146*BG2149)</f>
        <v>0</v>
      </c>
      <c r="BN2146" s="2">
        <f t="shared" ref="BN2146" si="20596">BB2146*BI2146+BD2146*BI2149-BC2146*BJ2146-BE2146*BJ2149</f>
        <v>0</v>
      </c>
      <c r="BO2146" s="8">
        <f t="shared" ref="BO2146" si="20597">(BB2146*BJ2146+BC2146*BI2146+BD2146*BJ2149+BE2146*BI2149)</f>
        <v>-9.8064737751780306</v>
      </c>
      <c r="BP2146" s="20"/>
      <c r="BQ2146" s="16">
        <v>1</v>
      </c>
      <c r="BR2146" s="23">
        <v>0</v>
      </c>
      <c r="BS2146" s="14">
        <v>0</v>
      </c>
      <c r="BT2146" s="22">
        <v>0</v>
      </c>
      <c r="BV2146" s="1">
        <f t="shared" ref="BV2146" si="20598">BL2146*BQ2146+BN2146*BQ2149-BM2146*BR2146-BO2146*BR2149</f>
        <v>80.436004834460775</v>
      </c>
      <c r="BW2146" s="9">
        <f t="shared" ref="BW2146" si="20599">(BL2146*BR2146+BM2146*BQ2146+BN2146*BR2149+BO2146*BQ2149)</f>
        <v>-9.8064737751780306</v>
      </c>
      <c r="BX2146" s="2">
        <f t="shared" ref="BX2146" si="20600">BL2146*BS2146+BN2146*BS2149-BM2146*BT2146-BO2146*BT2149</f>
        <v>0</v>
      </c>
      <c r="BY2146" s="8">
        <f t="shared" ref="BY2146" si="20601">(BL2146*BT2146+BM2146*BS2146+BN2146*BT2149+BO2146*BS2149)</f>
        <v>-9.8064737751780306</v>
      </c>
      <c r="CA2146" s="28">
        <f t="shared" ref="CA2146" si="20602">20*LOG(((1+$BR$9)/$BR$9)/((BV2146+BV2149)^2+(BW2146+BW2149)^2)^0.5)</f>
        <v>-50.493892732140907</v>
      </c>
      <c r="CC2146" s="114">
        <f t="shared" ref="CC2146" si="20603">((BV2146^2+BW2146^2)^0.5)/((BV2149^2+BW2149^2)^0.5)</f>
        <v>0.121937022947518</v>
      </c>
      <c r="CD2146" s="13"/>
      <c r="CE2146" s="33"/>
      <c r="CF2146" s="33"/>
      <c r="CG2146" s="33"/>
      <c r="CH2146" s="33"/>
    </row>
    <row r="2147" spans="2:86" ht="18.600000000000001" customHeight="1" thickBot="1">
      <c r="D2147" s="3"/>
      <c r="G2147" s="4"/>
      <c r="I2147" s="3"/>
      <c r="L2147" s="4"/>
      <c r="N2147" s="3"/>
      <c r="Q2147" s="4"/>
      <c r="S2147" s="3"/>
      <c r="V2147" s="4"/>
      <c r="X2147" s="3"/>
      <c r="AA2147" s="4"/>
      <c r="AC2147" s="3"/>
      <c r="AF2147" s="4"/>
      <c r="AH2147" s="3"/>
      <c r="AK2147" s="4"/>
      <c r="AM2147" s="3"/>
      <c r="AP2147" s="4"/>
      <c r="AR2147" s="3"/>
      <c r="AU2147" s="4"/>
      <c r="AW2147" s="3"/>
      <c r="AZ2147" s="4"/>
      <c r="BB2147" s="3"/>
      <c r="BE2147" s="4"/>
      <c r="BG2147" s="3"/>
      <c r="BJ2147" s="4"/>
      <c r="BL2147" s="3"/>
      <c r="BO2147" s="4"/>
      <c r="BQ2147" s="16"/>
      <c r="BR2147" s="14"/>
      <c r="BS2147" s="14"/>
      <c r="BT2147" s="17"/>
      <c r="BV2147" s="3"/>
      <c r="BY2147" s="4"/>
      <c r="CC2147" s="115"/>
      <c r="CD2147" s="13"/>
      <c r="CE2147" s="33"/>
      <c r="CF2147" s="33"/>
      <c r="CG2147" s="33"/>
      <c r="CH2147" s="33"/>
    </row>
    <row r="2148" spans="2:86" ht="18.600000000000001" customHeight="1" thickBot="1">
      <c r="D2148" s="271" t="s">
        <v>141</v>
      </c>
      <c r="E2148" s="272"/>
      <c r="F2148" s="273" t="s">
        <v>142</v>
      </c>
      <c r="G2148" s="274"/>
      <c r="H2148" s="237"/>
      <c r="I2148" s="271" t="s">
        <v>143</v>
      </c>
      <c r="J2148" s="272"/>
      <c r="K2148" s="273" t="s">
        <v>144</v>
      </c>
      <c r="L2148" s="274"/>
      <c r="N2148" s="262" t="s">
        <v>145</v>
      </c>
      <c r="O2148" s="263"/>
      <c r="P2148" s="264" t="s">
        <v>146</v>
      </c>
      <c r="Q2148" s="265"/>
      <c r="S2148" s="271" t="s">
        <v>147</v>
      </c>
      <c r="T2148" s="272"/>
      <c r="U2148" s="273" t="s">
        <v>148</v>
      </c>
      <c r="V2148" s="274"/>
      <c r="W2148" s="20"/>
      <c r="X2148" s="262" t="s">
        <v>149</v>
      </c>
      <c r="Y2148" s="263"/>
      <c r="Z2148" s="264" t="s">
        <v>150</v>
      </c>
      <c r="AA2148" s="265"/>
      <c r="AB2148" s="20"/>
      <c r="AC2148" s="271" t="s">
        <v>151</v>
      </c>
      <c r="AD2148" s="272"/>
      <c r="AE2148" s="273" t="s">
        <v>152</v>
      </c>
      <c r="AF2148" s="274"/>
      <c r="AG2148" s="20"/>
      <c r="AH2148" s="262" t="s">
        <v>153</v>
      </c>
      <c r="AI2148" s="263"/>
      <c r="AJ2148" s="264" t="s">
        <v>154</v>
      </c>
      <c r="AK2148" s="265"/>
      <c r="AL2148" s="20"/>
      <c r="AM2148" s="271" t="s">
        <v>155</v>
      </c>
      <c r="AN2148" s="272"/>
      <c r="AO2148" s="273" t="s">
        <v>156</v>
      </c>
      <c r="AP2148" s="274"/>
      <c r="AR2148" s="262" t="s">
        <v>157</v>
      </c>
      <c r="AS2148" s="263"/>
      <c r="AT2148" s="264" t="s">
        <v>158</v>
      </c>
      <c r="AU2148" s="265"/>
      <c r="AV2148" s="41"/>
      <c r="AW2148" s="271" t="s">
        <v>159</v>
      </c>
      <c r="AX2148" s="272"/>
      <c r="AY2148" s="273" t="s">
        <v>160</v>
      </c>
      <c r="AZ2148" s="274"/>
      <c r="BA2148" s="20"/>
      <c r="BB2148" s="262" t="s">
        <v>161</v>
      </c>
      <c r="BC2148" s="263"/>
      <c r="BD2148" s="264" t="s">
        <v>162</v>
      </c>
      <c r="BE2148" s="265"/>
      <c r="BF2148" s="41"/>
      <c r="BG2148" s="271" t="s">
        <v>163</v>
      </c>
      <c r="BH2148" s="272"/>
      <c r="BI2148" s="273" t="s">
        <v>164</v>
      </c>
      <c r="BJ2148" s="274"/>
      <c r="BK2148" s="41"/>
      <c r="BL2148" s="262" t="s">
        <v>165</v>
      </c>
      <c r="BM2148" s="263"/>
      <c r="BN2148" s="264" t="s">
        <v>166</v>
      </c>
      <c r="BO2148" s="265"/>
      <c r="BP2148" s="41"/>
      <c r="BQ2148" s="271" t="s">
        <v>167</v>
      </c>
      <c r="BR2148" s="272"/>
      <c r="BS2148" s="273" t="s">
        <v>168</v>
      </c>
      <c r="BT2148" s="274"/>
      <c r="BU2148" s="20"/>
      <c r="BV2148" s="262" t="s">
        <v>169</v>
      </c>
      <c r="BW2148" s="263"/>
      <c r="BX2148" s="264" t="s">
        <v>170</v>
      </c>
      <c r="BY2148" s="265"/>
      <c r="CA2148" s="55" t="s">
        <v>35</v>
      </c>
      <c r="CC2148" s="116" t="s">
        <v>75</v>
      </c>
      <c r="CD2148" s="13"/>
      <c r="CE2148" s="33"/>
      <c r="CF2148" s="33"/>
      <c r="CG2148" s="33"/>
      <c r="CH2148" s="33"/>
    </row>
    <row r="2149" spans="2:86" ht="18.600000000000001" customHeight="1" thickTop="1" thickBot="1">
      <c r="D2149" s="1">
        <v>0</v>
      </c>
      <c r="E2149" s="9">
        <f t="shared" ref="E2149" si="20604">$E$9*$B2146</f>
        <v>7.2255520000000004</v>
      </c>
      <c r="F2149" s="2">
        <v>1</v>
      </c>
      <c r="G2149" s="8">
        <v>0</v>
      </c>
      <c r="I2149" s="1">
        <v>0</v>
      </c>
      <c r="J2149" s="9">
        <v>0</v>
      </c>
      <c r="K2149" s="2">
        <v>1</v>
      </c>
      <c r="L2149" s="8">
        <v>0</v>
      </c>
      <c r="N2149" s="1">
        <f t="shared" ref="N2149" si="20605">D2149*I2146+F2149*I2149-E2149*J2146-G2149*J2149</f>
        <v>0</v>
      </c>
      <c r="O2149" s="9">
        <f t="shared" ref="O2149" si="20606">(D2149*J2146+E2149*I2146+F2149*J2149+G2149*I2149)</f>
        <v>7.2255520000000004</v>
      </c>
      <c r="P2149" s="2">
        <f t="shared" ref="P2149" si="20607">D2149*K2146+F2149*K2149-E2149*L2146-G2149*L2149</f>
        <v>7.8539197212854175</v>
      </c>
      <c r="Q2149" s="8">
        <f t="shared" ref="Q2149" si="20608">(D2149*L2146+E2149*K2146+F2149*L2149+G2149*K2149)</f>
        <v>0</v>
      </c>
      <c r="S2149" s="1">
        <v>0</v>
      </c>
      <c r="T2149" s="9">
        <f t="shared" ref="T2149" si="20609">$T$9*$B2146</f>
        <v>9.279382</v>
      </c>
      <c r="U2149" s="2">
        <v>1</v>
      </c>
      <c r="V2149" s="8">
        <v>0</v>
      </c>
      <c r="X2149" s="1">
        <f t="shared" ref="X2149" si="20610">N2149*S2146+P2149*S2149-O2149*T2146-Q2149*T2149</f>
        <v>0</v>
      </c>
      <c r="Y2149" s="9">
        <f t="shared" ref="Y2149" si="20611">(N2149*T2146+O2149*S2146+P2149*T2149+Q2149*S2149)</f>
        <v>80.105073291140911</v>
      </c>
      <c r="Z2149" s="2">
        <f t="shared" ref="Z2149" si="20612">N2149*U2146+P2149*U2149-O2149*V2146-Q2149*V2149</f>
        <v>7.8539197212854175</v>
      </c>
      <c r="AA2149" s="8">
        <f t="shared" ref="AA2149" si="20613">(N2149*V2146+O2149*U2146+P2149*V2149+Q2149*U2149)</f>
        <v>0</v>
      </c>
      <c r="AB2149" s="20"/>
      <c r="AC2149" s="1">
        <v>0</v>
      </c>
      <c r="AD2149" s="9">
        <v>0</v>
      </c>
      <c r="AE2149" s="2">
        <v>1</v>
      </c>
      <c r="AF2149" s="8">
        <v>0</v>
      </c>
      <c r="AH2149" s="1">
        <f t="shared" ref="AH2149" si="20614">X2149*AC2146+Z2149*AC2149-Y2149*AD2146-AA2149*AD2149</f>
        <v>0</v>
      </c>
      <c r="AI2149" s="9">
        <f t="shared" ref="AI2149" si="20615">(X2149*AD2146+Y2149*AC2146+Z2149*AD2149+AA2149*AC2149)</f>
        <v>80.105073291140911</v>
      </c>
      <c r="AJ2149" s="2">
        <f t="shared" ref="AJ2149" si="20616">X2149*AE2146+Z2149*AE2149-Y2149*AF2146-AA2149*AF2149</f>
        <v>21.243625900613836</v>
      </c>
      <c r="AK2149" s="8">
        <f t="shared" ref="AK2149" si="20617">(X2149*AF2146+Y2149*AE2146+Z2149*AF2149+AA2149*AE2149)</f>
        <v>0</v>
      </c>
      <c r="AM2149" s="1">
        <v>0</v>
      </c>
      <c r="AN2149" s="9">
        <f t="shared" ref="AN2149" si="20618">$AN$9*$B2146</f>
        <v>7.8456919999999997</v>
      </c>
      <c r="AO2149" s="2">
        <v>1</v>
      </c>
      <c r="AP2149" s="8">
        <v>0</v>
      </c>
      <c r="AR2149" s="1">
        <f t="shared" ref="AR2149" si="20619">AH2149*AM2146+AJ2149*AM2149-AI2149*AN2146-AK2149*AN2149</f>
        <v>0</v>
      </c>
      <c r="AS2149" s="9">
        <f t="shared" ref="AS2149" si="20620">(AH2149*AN2146+AI2149*AM2146+AJ2149*AN2149+AK2149*AM2149)</f>
        <v>246.77601907057968</v>
      </c>
      <c r="AT2149" s="2">
        <f t="shared" ref="AT2149" si="20621">AH2149*AO2146+AJ2149*AO2149-AI2149*AP2146-AK2149*AP2149</f>
        <v>21.243625900613836</v>
      </c>
      <c r="AU2149" s="8">
        <f t="shared" ref="AU2149" si="20622">(AH2149*AP2146+AI2149*AO2146+AJ2149*AP2149+AK2149*AO2149)</f>
        <v>0</v>
      </c>
      <c r="AV2149" s="20"/>
      <c r="AW2149" s="1">
        <v>0</v>
      </c>
      <c r="AX2149" s="9">
        <v>0</v>
      </c>
      <c r="AY2149" s="2">
        <v>1</v>
      </c>
      <c r="AZ2149" s="8">
        <v>0</v>
      </c>
      <c r="BB2149" s="1">
        <f t="shared" ref="BB2149" si="20623">AR2149*AW2146+AT2149*AW2149-AS2149*AX2146-AU2149*AX2149</f>
        <v>0</v>
      </c>
      <c r="BC2149" s="9">
        <f t="shared" ref="BC2149" si="20624">(AR2149*AX2146+AS2149*AW2146+AT2149*AX2149+AU2149*AW2149)</f>
        <v>246.77601907057968</v>
      </c>
      <c r="BD2149" s="2">
        <f t="shared" ref="BD2149" si="20625">AR2149*AY2146+AT2149*AY2149-AS2149*AZ2146-AU2149*AZ2149</f>
        <v>80.434697228561873</v>
      </c>
      <c r="BE2149" s="8">
        <f t="shared" ref="BE2149" si="20626">(AR2149*AZ2146+AS2149*AY2146+AT2149*AZ2149+AU2149*AY2149)</f>
        <v>0</v>
      </c>
      <c r="BG2149" s="1">
        <v>0</v>
      </c>
      <c r="BH2149" s="9">
        <f t="shared" ref="BH2149" si="20627">$BH$9*$B2146</f>
        <v>5.1330399999999994</v>
      </c>
      <c r="BI2149" s="2">
        <v>1</v>
      </c>
      <c r="BJ2149" s="8">
        <v>0</v>
      </c>
      <c r="BK2149" s="20"/>
      <c r="BL2149" s="1">
        <f t="shared" ref="BL2149" si="20628">BB2149*BG2146+BD2149*BG2149-BC2149*BH2146-BE2149*BH2149</f>
        <v>0</v>
      </c>
      <c r="BM2149" s="9">
        <f t="shared" ref="BM2149" si="20629">(BB2149*BH2146+BC2149*BG2146+BD2149*BH2149+BE2149*BG2149)</f>
        <v>659.65053733267689</v>
      </c>
      <c r="BN2149" s="2">
        <f t="shared" ref="BN2149" si="20630">BB2149*BI2146+BD2149*BI2149-BC2149*BJ2146-BE2149*BJ2149</f>
        <v>80.434697228561873</v>
      </c>
      <c r="BO2149" s="8">
        <f t="shared" ref="BO2149" si="20631">(BB2149*BJ2146+BC2149*BI2146+BD2149*BJ2149+BE2149*BI2149)</f>
        <v>0</v>
      </c>
      <c r="BP2149" s="20"/>
      <c r="BQ2149" s="18">
        <f t="shared" ref="BQ2149:BQ2212" si="20632">1/$BR$9</f>
        <v>1</v>
      </c>
      <c r="BR2149" s="25">
        <v>0</v>
      </c>
      <c r="BS2149" s="19">
        <v>1</v>
      </c>
      <c r="BT2149" s="24">
        <v>0</v>
      </c>
      <c r="BV2149" s="1">
        <f t="shared" ref="BV2149" si="20633">BL2149*BQ2146+BN2149*BQ2149-BM2149*BR2146-BO2149*BR2149</f>
        <v>80.434697228561873</v>
      </c>
      <c r="BW2149" s="9">
        <f t="shared" ref="BW2149" si="20634">(BL2149*BR2146+BM2149*BQ2146+BN2149*BR2149+BO2149*BQ2149)</f>
        <v>659.65053733267689</v>
      </c>
      <c r="BX2149" s="2">
        <f t="shared" ref="BX2149" si="20635">BL2149*BS2146+BN2149*BS2149-BM2149*BT2146-BO2149*BT2149</f>
        <v>80.434697228561873</v>
      </c>
      <c r="BY2149" s="8">
        <f t="shared" ref="BY2149" si="20636">(BL2149*BT2146+BM2149*BS2146+BN2149*BT2149+BO2149*BS2149)</f>
        <v>0</v>
      </c>
      <c r="CA2149" s="56">
        <f t="shared" ref="CA2149" si="20637">(180/PI())*ATAN(-1*(BW2146+BW2149)/(BV2146+BV2149))</f>
        <v>-76.095799947724188</v>
      </c>
      <c r="CC2149" s="117">
        <f t="shared" ref="CC2149" si="20638">20*LOG(((1-(10^(CA2146/20)^2)*(1-((1-CC2146)/(1+CC2146))^2))^0.5))</f>
        <v>-1.5019463121392626E-5</v>
      </c>
      <c r="CD2149" s="13"/>
      <c r="CE2149" s="33"/>
      <c r="CF2149" s="33"/>
      <c r="CG2149" s="33"/>
      <c r="CH2149" s="33"/>
    </row>
    <row r="2150" spans="2:86" ht="18.600000000000001" customHeight="1"/>
    <row r="2151" spans="2:86" ht="18.600000000000001" customHeight="1" thickBot="1">
      <c r="E2151" s="6" t="s">
        <v>3</v>
      </c>
      <c r="J2151" s="6" t="s">
        <v>5</v>
      </c>
      <c r="O2151" s="6" t="s">
        <v>10</v>
      </c>
      <c r="T2151" s="6" t="s">
        <v>6</v>
      </c>
      <c r="Y2151" s="6" t="s">
        <v>11</v>
      </c>
      <c r="AD2151" s="6" t="s">
        <v>12</v>
      </c>
      <c r="AI2151" s="6" t="s">
        <v>13</v>
      </c>
      <c r="AN2151" s="6" t="s">
        <v>14</v>
      </c>
      <c r="AS2151" s="6" t="s">
        <v>15</v>
      </c>
      <c r="AX2151" s="6" t="s">
        <v>19</v>
      </c>
      <c r="BC2151" s="6" t="s">
        <v>17</v>
      </c>
      <c r="BH2151" s="6" t="s">
        <v>20</v>
      </c>
      <c r="BM2151" s="6" t="s">
        <v>18</v>
      </c>
      <c r="BQ2151" s="26" t="s">
        <v>16</v>
      </c>
      <c r="BR2151" s="26"/>
      <c r="BS2151" s="21"/>
      <c r="BT2151" s="21"/>
      <c r="BU2151" s="21"/>
      <c r="BV2151" s="21"/>
      <c r="BW2151" s="26" t="s">
        <v>21</v>
      </c>
      <c r="BX2151" s="21"/>
      <c r="BY2151" s="21"/>
    </row>
    <row r="2152" spans="2:86" ht="18.600000000000001" customHeight="1" thickBot="1">
      <c r="B2152" s="11"/>
      <c r="D2152" s="266" t="s">
        <v>113</v>
      </c>
      <c r="E2152" s="267"/>
      <c r="F2152" s="268" t="s">
        <v>114</v>
      </c>
      <c r="G2152" s="269"/>
      <c r="H2152" s="237"/>
      <c r="I2152" s="262" t="s">
        <v>0</v>
      </c>
      <c r="J2152" s="263"/>
      <c r="K2152" s="264" t="s">
        <v>1</v>
      </c>
      <c r="L2152" s="265"/>
      <c r="M2152" s="21"/>
      <c r="N2152" s="262" t="s">
        <v>115</v>
      </c>
      <c r="O2152" s="263"/>
      <c r="P2152" s="264" t="s">
        <v>116</v>
      </c>
      <c r="Q2152" s="265"/>
      <c r="R2152" s="21"/>
      <c r="S2152" s="266" t="s">
        <v>117</v>
      </c>
      <c r="T2152" s="267"/>
      <c r="U2152" s="268" t="s">
        <v>118</v>
      </c>
      <c r="V2152" s="269"/>
      <c r="W2152" s="20"/>
      <c r="X2152" s="262" t="s">
        <v>119</v>
      </c>
      <c r="Y2152" s="263"/>
      <c r="Z2152" s="264" t="s">
        <v>120</v>
      </c>
      <c r="AA2152" s="265"/>
      <c r="AB2152" s="20"/>
      <c r="AC2152" s="262" t="s">
        <v>121</v>
      </c>
      <c r="AD2152" s="263"/>
      <c r="AE2152" s="264" t="s">
        <v>7</v>
      </c>
      <c r="AF2152" s="265"/>
      <c r="AG2152" s="20"/>
      <c r="AH2152" s="262" t="s">
        <v>122</v>
      </c>
      <c r="AI2152" s="263"/>
      <c r="AJ2152" s="264" t="s">
        <v>123</v>
      </c>
      <c r="AK2152" s="265"/>
      <c r="AL2152" s="20"/>
      <c r="AM2152" s="266" t="s">
        <v>124</v>
      </c>
      <c r="AN2152" s="267"/>
      <c r="AO2152" s="268" t="s">
        <v>125</v>
      </c>
      <c r="AP2152" s="269"/>
      <c r="AQ2152" s="21"/>
      <c r="AR2152" s="262" t="s">
        <v>126</v>
      </c>
      <c r="AS2152" s="263"/>
      <c r="AT2152" s="264" t="s">
        <v>2</v>
      </c>
      <c r="AU2152" s="265"/>
      <c r="AV2152" s="41"/>
      <c r="AW2152" s="262" t="s">
        <v>127</v>
      </c>
      <c r="AX2152" s="263"/>
      <c r="AY2152" s="264" t="s">
        <v>128</v>
      </c>
      <c r="AZ2152" s="265"/>
      <c r="BA2152" s="20"/>
      <c r="BB2152" s="262" t="s">
        <v>129</v>
      </c>
      <c r="BC2152" s="263"/>
      <c r="BD2152" s="264" t="s">
        <v>130</v>
      </c>
      <c r="BE2152" s="265"/>
      <c r="BF2152" s="41"/>
      <c r="BG2152" s="266" t="s">
        <v>131</v>
      </c>
      <c r="BH2152" s="267"/>
      <c r="BI2152" s="268" t="s">
        <v>132</v>
      </c>
      <c r="BJ2152" s="269"/>
      <c r="BK2152" s="41"/>
      <c r="BL2152" s="262" t="s">
        <v>133</v>
      </c>
      <c r="BM2152" s="263"/>
      <c r="BN2152" s="264" t="s">
        <v>134</v>
      </c>
      <c r="BO2152" s="265"/>
      <c r="BP2152" s="41"/>
      <c r="BQ2152" s="262" t="s">
        <v>135</v>
      </c>
      <c r="BR2152" s="263"/>
      <c r="BS2152" s="264" t="s">
        <v>136</v>
      </c>
      <c r="BT2152" s="265"/>
      <c r="BU2152" s="20"/>
      <c r="BV2152" s="262" t="s">
        <v>137</v>
      </c>
      <c r="BW2152" s="263"/>
      <c r="BX2152" s="264" t="s">
        <v>138</v>
      </c>
      <c r="BY2152" s="265"/>
      <c r="CA2152" s="27" t="s">
        <v>8</v>
      </c>
      <c r="CC2152" s="113" t="s">
        <v>74</v>
      </c>
      <c r="CD2152" s="13"/>
      <c r="CE2152" s="33"/>
      <c r="CF2152" s="33"/>
      <c r="CG2152" s="33"/>
      <c r="CH2152" s="33"/>
    </row>
    <row r="2153" spans="2:86" ht="18.600000000000001" customHeight="1" thickTop="1" thickBot="1">
      <c r="B2153" s="37">
        <v>6.16</v>
      </c>
      <c r="D2153" s="1">
        <v>1</v>
      </c>
      <c r="E2153" s="7">
        <v>0</v>
      </c>
      <c r="F2153" s="2">
        <v>0</v>
      </c>
      <c r="G2153" s="8">
        <v>0</v>
      </c>
      <c r="I2153" s="1">
        <v>1</v>
      </c>
      <c r="J2153" s="9">
        <v>0</v>
      </c>
      <c r="K2153" s="2">
        <v>0</v>
      </c>
      <c r="L2153" s="8">
        <f t="shared" ref="L2153:L2216" si="20639">IF(0=(1-$J$9*$K$9*$B2153^2),10^18,$B2153*$K$9/(1-$J$9*$K$9*$B2153^2))</f>
        <v>-0.94469520790386075</v>
      </c>
      <c r="N2153" s="1">
        <f t="shared" ref="N2153" si="20640">D2153*I2153+F2153*I2156-E2153*J2153-G2153*J2156</f>
        <v>1</v>
      </c>
      <c r="O2153" s="9">
        <f t="shared" ref="O2153" si="20641">(D2153*J2153+E2153*I2153+F2153*J2156+G2153*I2156)</f>
        <v>0</v>
      </c>
      <c r="P2153" s="2">
        <f t="shared" ref="P2153" si="20642">D2153*K2153+F2153*K2156-E2153*L2153-G2153*L2156</f>
        <v>0</v>
      </c>
      <c r="Q2153" s="8">
        <f t="shared" ref="Q2153" si="20643">(D2153*L2153+E2153*K2153+F2153*L2156+G2153*K2156)</f>
        <v>-0.94469520790386075</v>
      </c>
      <c r="S2153" s="1">
        <v>1</v>
      </c>
      <c r="T2153" s="7">
        <v>0</v>
      </c>
      <c r="U2153" s="2">
        <v>0</v>
      </c>
      <c r="V2153" s="8">
        <v>0</v>
      </c>
      <c r="X2153" s="1">
        <f t="shared" ref="X2153" si="20644">N2153*S2153+P2153*S2156-O2153*T2153-Q2153*T2156</f>
        <v>9.7947420650634456</v>
      </c>
      <c r="Y2153" s="9">
        <f t="shared" ref="Y2153" si="20645">(N2153*T2153+O2153*S2153+P2153*T2156+Q2153*S2156)</f>
        <v>0</v>
      </c>
      <c r="Z2153" s="2">
        <f t="shared" ref="Z2153" si="20646">N2153*U2153+P2153*U2156-O2153*V2153-Q2153*V2156</f>
        <v>0</v>
      </c>
      <c r="AA2153" s="8">
        <f t="shared" ref="AA2153" si="20647">(N2153*V2153+O2153*U2153+P2153*V2156+Q2153*U2156)</f>
        <v>-0.94469520790386075</v>
      </c>
      <c r="AB2153" s="20"/>
      <c r="AC2153" s="1">
        <v>1</v>
      </c>
      <c r="AD2153" s="9">
        <v>0</v>
      </c>
      <c r="AE2153" s="2">
        <v>0</v>
      </c>
      <c r="AF2153" s="8">
        <f t="shared" ref="AF2153:AF2216" si="20648">IF(0=(1-$AE$9*$AD$9*$B2153^2),10^18,$B2153*$AE$9/(1-$AE$9*$AD$9*$B2153^2))</f>
        <v>-0.16656848261145848</v>
      </c>
      <c r="AH2153" s="1">
        <f t="shared" ref="AH2153" si="20649">X2153*AC2153+Z2153*AC2156-Y2153*AD2153-AA2153*AD2156</f>
        <v>9.7947420650634456</v>
      </c>
      <c r="AI2153" s="9">
        <f t="shared" ref="AI2153" si="20650">(X2153*AD2153+Y2153*AC2153+Z2153*AD2156+AA2153*AC2156)</f>
        <v>0</v>
      </c>
      <c r="AJ2153" s="2">
        <f t="shared" ref="AJ2153" si="20651">X2153*AE2153+Z2153*AE2156-Y2153*AF2153-AA2153*AF2156</f>
        <v>0</v>
      </c>
      <c r="AK2153" s="8">
        <f t="shared" ref="AK2153" si="20652">(X2153*AF2153+Y2153*AE2153+Z2153*AF2156+AA2153*AE2156)</f>
        <v>-2.5761905312521023</v>
      </c>
      <c r="AM2153" s="1">
        <v>1</v>
      </c>
      <c r="AN2153" s="7">
        <v>0</v>
      </c>
      <c r="AO2153" s="2">
        <v>0</v>
      </c>
      <c r="AP2153" s="8">
        <v>0</v>
      </c>
      <c r="AR2153" s="1">
        <f t="shared" ref="AR2153" si="20653">AH2153*AM2153+AJ2153*AM2156-AI2153*AN2153-AK2153*AN2156</f>
        <v>30.072576631800494</v>
      </c>
      <c r="AS2153" s="9">
        <f t="shared" ref="AS2153" si="20654">(AH2153*AN2153+AI2153*AM2153+AJ2153*AN2156+AK2153*AM2156)</f>
        <v>0</v>
      </c>
      <c r="AT2153" s="2">
        <f t="shared" ref="AT2153" si="20655">AH2153*AO2153+AJ2153*AO2156-AI2153*AP2153-AK2153*AP2156</f>
        <v>0</v>
      </c>
      <c r="AU2153" s="8">
        <f t="shared" ref="AU2153" si="20656">(AH2153*AP2153+AI2153*AO2153+AJ2153*AP2156+AK2153*AO2156)</f>
        <v>-2.5761905312521023</v>
      </c>
      <c r="AV2153" s="20"/>
      <c r="AW2153" s="1">
        <v>1</v>
      </c>
      <c r="AX2153" s="9">
        <v>0</v>
      </c>
      <c r="AY2153" s="2">
        <v>0</v>
      </c>
      <c r="AZ2153" s="8">
        <f t="shared" ref="AZ2153:AZ2216" si="20657">IF(0=(1-$AX$9*$AY$9*$B2153^2),10^18,$B2153*$AY$9/(1-$AX$9*$AY$9*$B2153^2))</f>
        <v>-0.23900321031720692</v>
      </c>
      <c r="BB2153" s="1">
        <f t="shared" ref="BB2153" si="20658">AR2153*AW2153+AT2153*AW2156-AS2153*AX2153-AU2153*AX2156</f>
        <v>30.072576631800494</v>
      </c>
      <c r="BC2153" s="9">
        <f t="shared" ref="BC2153" si="20659">(AR2153*AX2153+AS2153*AW2153+AT2153*AX2156+AU2153*AW2156)</f>
        <v>0</v>
      </c>
      <c r="BD2153" s="2">
        <f t="shared" ref="BD2153" si="20660">AR2153*AY2153+AT2153*AY2156-AS2153*AZ2153-AU2153*AZ2156</f>
        <v>0</v>
      </c>
      <c r="BE2153" s="8">
        <f t="shared" ref="BE2153" si="20661">(AR2153*AZ2153+AS2153*AY2153+AT2153*AZ2156+AU2153*AY2156)</f>
        <v>-9.763632888762638</v>
      </c>
      <c r="BG2153" s="1">
        <v>1</v>
      </c>
      <c r="BH2153" s="7">
        <v>0</v>
      </c>
      <c r="BI2153" s="2">
        <v>0</v>
      </c>
      <c r="BJ2153" s="8">
        <v>0</v>
      </c>
      <c r="BK2153" s="20"/>
      <c r="BL2153" s="1">
        <f t="shared" ref="BL2153" si="20662">BB2153*BG2153+BD2153*BG2156-BC2153*BH2153-BE2153*BH2156</f>
        <v>80.352942737034766</v>
      </c>
      <c r="BM2153" s="9">
        <f t="shared" ref="BM2153" si="20663">(BB2153*BH2153+BC2153*BG2153+BD2153*BH2156+BE2153*BG2156)</f>
        <v>0</v>
      </c>
      <c r="BN2153" s="2">
        <f t="shared" ref="BN2153" si="20664">BB2153*BI2153+BD2153*BI2156-BC2153*BJ2153-BE2153*BJ2156</f>
        <v>0</v>
      </c>
      <c r="BO2153" s="8">
        <f t="shared" ref="BO2153" si="20665">(BB2153*BJ2153+BC2153*BI2153+BD2153*BJ2156+BE2153*BI2156)</f>
        <v>-9.763632888762638</v>
      </c>
      <c r="BP2153" s="20"/>
      <c r="BQ2153" s="16">
        <v>1</v>
      </c>
      <c r="BR2153" s="23">
        <v>0</v>
      </c>
      <c r="BS2153" s="14">
        <v>0</v>
      </c>
      <c r="BT2153" s="22">
        <v>0</v>
      </c>
      <c r="BV2153" s="1">
        <f t="shared" ref="BV2153" si="20666">BL2153*BQ2153+BN2153*BQ2156-BM2153*BR2153-BO2153*BR2156</f>
        <v>80.352942737034766</v>
      </c>
      <c r="BW2153" s="9">
        <f t="shared" ref="BW2153" si="20667">(BL2153*BR2153+BM2153*BQ2153+BN2153*BR2156+BO2153*BQ2156)</f>
        <v>-9.763632888762638</v>
      </c>
      <c r="BX2153" s="2">
        <f t="shared" ref="BX2153" si="20668">BL2153*BS2153+BN2153*BS2156-BM2153*BT2153-BO2153*BT2156</f>
        <v>0</v>
      </c>
      <c r="BY2153" s="8">
        <f t="shared" ref="BY2153" si="20669">(BL2153*BT2153+BM2153*BS2153+BN2153*BT2156+BO2153*BS2156)</f>
        <v>-9.763632888762638</v>
      </c>
      <c r="CA2153" s="28">
        <f t="shared" ref="CA2153" si="20670">20*LOG(((1+$BR$9)/$BR$9)/((BV2153+BV2156)^2+(BW2153+BW2156)^2)^0.5)</f>
        <v>-50.513121857902391</v>
      </c>
      <c r="CC2153" s="114">
        <f t="shared" ref="CC2153" si="20671">((BV2153^2+BW2153^2)^0.5)/((BV2156^2+BW2156^2)^0.5)</f>
        <v>0.12152986175809906</v>
      </c>
      <c r="CD2153" s="13"/>
      <c r="CE2153" s="33"/>
      <c r="CF2153" s="33"/>
      <c r="CG2153" s="33"/>
      <c r="CH2153" s="33"/>
    </row>
    <row r="2154" spans="2:86" ht="18.600000000000001" customHeight="1" thickBot="1">
      <c r="D2154" s="3"/>
      <c r="G2154" s="4"/>
      <c r="I2154" s="3"/>
      <c r="L2154" s="4"/>
      <c r="N2154" s="3"/>
      <c r="Q2154" s="4"/>
      <c r="S2154" s="3"/>
      <c r="V2154" s="4"/>
      <c r="X2154" s="3"/>
      <c r="AA2154" s="4"/>
      <c r="AC2154" s="3"/>
      <c r="AF2154" s="4"/>
      <c r="AH2154" s="3"/>
      <c r="AK2154" s="4"/>
      <c r="AM2154" s="3"/>
      <c r="AP2154" s="4"/>
      <c r="AR2154" s="3"/>
      <c r="AU2154" s="4"/>
      <c r="AW2154" s="3"/>
      <c r="AZ2154" s="4"/>
      <c r="BB2154" s="3"/>
      <c r="BE2154" s="4"/>
      <c r="BG2154" s="3"/>
      <c r="BJ2154" s="4"/>
      <c r="BL2154" s="3"/>
      <c r="BO2154" s="4"/>
      <c r="BQ2154" s="16"/>
      <c r="BR2154" s="14"/>
      <c r="BS2154" s="14"/>
      <c r="BT2154" s="17"/>
      <c r="BV2154" s="3"/>
      <c r="BY2154" s="4"/>
      <c r="CC2154" s="115"/>
      <c r="CD2154" s="13"/>
      <c r="CE2154" s="33"/>
      <c r="CF2154" s="33"/>
      <c r="CG2154" s="33"/>
      <c r="CH2154" s="33"/>
    </row>
    <row r="2155" spans="2:86" ht="18.600000000000001" customHeight="1" thickBot="1">
      <c r="D2155" s="271" t="s">
        <v>141</v>
      </c>
      <c r="E2155" s="272"/>
      <c r="F2155" s="273" t="s">
        <v>142</v>
      </c>
      <c r="G2155" s="274"/>
      <c r="H2155" s="237"/>
      <c r="I2155" s="271" t="s">
        <v>143</v>
      </c>
      <c r="J2155" s="272"/>
      <c r="K2155" s="273" t="s">
        <v>144</v>
      </c>
      <c r="L2155" s="274"/>
      <c r="N2155" s="262" t="s">
        <v>145</v>
      </c>
      <c r="O2155" s="263"/>
      <c r="P2155" s="264" t="s">
        <v>146</v>
      </c>
      <c r="Q2155" s="265"/>
      <c r="S2155" s="271" t="s">
        <v>147</v>
      </c>
      <c r="T2155" s="272"/>
      <c r="U2155" s="273" t="s">
        <v>148</v>
      </c>
      <c r="V2155" s="274"/>
      <c r="W2155" s="20"/>
      <c r="X2155" s="262" t="s">
        <v>149</v>
      </c>
      <c r="Y2155" s="263"/>
      <c r="Z2155" s="264" t="s">
        <v>150</v>
      </c>
      <c r="AA2155" s="265"/>
      <c r="AB2155" s="20"/>
      <c r="AC2155" s="271" t="s">
        <v>151</v>
      </c>
      <c r="AD2155" s="272"/>
      <c r="AE2155" s="273" t="s">
        <v>152</v>
      </c>
      <c r="AF2155" s="274"/>
      <c r="AG2155" s="20"/>
      <c r="AH2155" s="262" t="s">
        <v>153</v>
      </c>
      <c r="AI2155" s="263"/>
      <c r="AJ2155" s="264" t="s">
        <v>154</v>
      </c>
      <c r="AK2155" s="265"/>
      <c r="AL2155" s="20"/>
      <c r="AM2155" s="271" t="s">
        <v>155</v>
      </c>
      <c r="AN2155" s="272"/>
      <c r="AO2155" s="273" t="s">
        <v>156</v>
      </c>
      <c r="AP2155" s="274"/>
      <c r="AR2155" s="262" t="s">
        <v>157</v>
      </c>
      <c r="AS2155" s="263"/>
      <c r="AT2155" s="264" t="s">
        <v>158</v>
      </c>
      <c r="AU2155" s="265"/>
      <c r="AV2155" s="41"/>
      <c r="AW2155" s="271" t="s">
        <v>159</v>
      </c>
      <c r="AX2155" s="272"/>
      <c r="AY2155" s="273" t="s">
        <v>160</v>
      </c>
      <c r="AZ2155" s="274"/>
      <c r="BA2155" s="20"/>
      <c r="BB2155" s="262" t="s">
        <v>161</v>
      </c>
      <c r="BC2155" s="263"/>
      <c r="BD2155" s="264" t="s">
        <v>162</v>
      </c>
      <c r="BE2155" s="265"/>
      <c r="BF2155" s="41"/>
      <c r="BG2155" s="271" t="s">
        <v>163</v>
      </c>
      <c r="BH2155" s="272"/>
      <c r="BI2155" s="273" t="s">
        <v>164</v>
      </c>
      <c r="BJ2155" s="274"/>
      <c r="BK2155" s="41"/>
      <c r="BL2155" s="262" t="s">
        <v>165</v>
      </c>
      <c r="BM2155" s="263"/>
      <c r="BN2155" s="264" t="s">
        <v>166</v>
      </c>
      <c r="BO2155" s="265"/>
      <c r="BP2155" s="41"/>
      <c r="BQ2155" s="271" t="s">
        <v>167</v>
      </c>
      <c r="BR2155" s="272"/>
      <c r="BS2155" s="273" t="s">
        <v>168</v>
      </c>
      <c r="BT2155" s="274"/>
      <c r="BU2155" s="20"/>
      <c r="BV2155" s="262" t="s">
        <v>169</v>
      </c>
      <c r="BW2155" s="263"/>
      <c r="BX2155" s="264" t="s">
        <v>170</v>
      </c>
      <c r="BY2155" s="265"/>
      <c r="CA2155" s="55" t="s">
        <v>35</v>
      </c>
      <c r="CC2155" s="116" t="s">
        <v>75</v>
      </c>
      <c r="CD2155" s="13"/>
      <c r="CE2155" s="33"/>
      <c r="CF2155" s="33"/>
      <c r="CG2155" s="33"/>
      <c r="CH2155" s="33"/>
    </row>
    <row r="2156" spans="2:86" ht="18.600000000000001" customHeight="1" thickTop="1" thickBot="1">
      <c r="D2156" s="1">
        <v>0</v>
      </c>
      <c r="E2156" s="9">
        <f t="shared" ref="E2156" si="20672">$E$9*$B2153</f>
        <v>7.2490880000000004</v>
      </c>
      <c r="F2156" s="2">
        <v>1</v>
      </c>
      <c r="G2156" s="8">
        <v>0</v>
      </c>
      <c r="I2156" s="1">
        <v>0</v>
      </c>
      <c r="J2156" s="9">
        <v>0</v>
      </c>
      <c r="K2156" s="2">
        <v>1</v>
      </c>
      <c r="L2156" s="8">
        <v>0</v>
      </c>
      <c r="N2156" s="1">
        <f t="shared" ref="N2156" si="20673">D2156*I2153+F2156*I2156-E2156*J2153-G2156*J2156</f>
        <v>0</v>
      </c>
      <c r="O2156" s="9">
        <f t="shared" ref="O2156" si="20674">(D2156*J2153+E2156*I2153+F2156*J2156+G2156*I2156)</f>
        <v>7.2490880000000004</v>
      </c>
      <c r="P2156" s="2">
        <f t="shared" ref="P2156" si="20675">D2156*K2153+F2156*K2156-E2156*L2153-G2156*L2156</f>
        <v>7.8481786952733827</v>
      </c>
      <c r="Q2156" s="8">
        <f t="shared" ref="Q2156" si="20676">(D2156*L2153+E2156*K2153+F2156*L2156+G2156*K2156)</f>
        <v>0</v>
      </c>
      <c r="S2156" s="1">
        <v>0</v>
      </c>
      <c r="T2156" s="9">
        <f t="shared" ref="T2156" si="20677">$T$9*$B2153</f>
        <v>9.3096080000000008</v>
      </c>
      <c r="U2156" s="2">
        <v>1</v>
      </c>
      <c r="V2156" s="8">
        <v>0</v>
      </c>
      <c r="X2156" s="1">
        <f t="shared" ref="X2156" si="20678">N2156*S2153+P2156*S2156-O2156*T2153-Q2156*T2156</f>
        <v>0</v>
      </c>
      <c r="Y2156" s="9">
        <f t="shared" ref="Y2156" si="20679">(N2156*T2153+O2156*S2153+P2156*T2156+Q2156*S2156)</f>
        <v>80.312555166946652</v>
      </c>
      <c r="Z2156" s="2">
        <f t="shared" ref="Z2156" si="20680">N2156*U2153+P2156*U2156-O2156*V2153-Q2156*V2156</f>
        <v>7.8481786952733827</v>
      </c>
      <c r="AA2156" s="8">
        <f t="shared" ref="AA2156" si="20681">(N2156*V2153+O2156*U2153+P2156*V2156+Q2156*U2156)</f>
        <v>0</v>
      </c>
      <c r="AB2156" s="20"/>
      <c r="AC2156" s="1">
        <v>0</v>
      </c>
      <c r="AD2156" s="9">
        <v>0</v>
      </c>
      <c r="AE2156" s="2">
        <v>1</v>
      </c>
      <c r="AF2156" s="8">
        <v>0</v>
      </c>
      <c r="AH2156" s="1">
        <f t="shared" ref="AH2156" si="20682">X2156*AC2153+Z2156*AC2156-Y2156*AD2153-AA2156*AD2156</f>
        <v>0</v>
      </c>
      <c r="AI2156" s="9">
        <f t="shared" ref="AI2156" si="20683">(X2156*AD2153+Y2156*AC2153+Z2156*AD2156+AA2156*AC2156)</f>
        <v>80.312555166946652</v>
      </c>
      <c r="AJ2156" s="2">
        <f t="shared" ref="AJ2156" si="20684">X2156*AE2153+Z2156*AE2156-Y2156*AF2153-AA2156*AF2156</f>
        <v>21.225719144080735</v>
      </c>
      <c r="AK2156" s="8">
        <f t="shared" ref="AK2156" si="20685">(X2156*AF2153+Y2156*AE2153+Z2156*AF2156+AA2156*AE2156)</f>
        <v>0</v>
      </c>
      <c r="AM2156" s="1">
        <v>0</v>
      </c>
      <c r="AN2156" s="9">
        <f t="shared" ref="AN2156" si="20686">$AN$9*$B2153</f>
        <v>7.8712480000000005</v>
      </c>
      <c r="AO2156" s="2">
        <v>1</v>
      </c>
      <c r="AP2156" s="8">
        <v>0</v>
      </c>
      <c r="AR2156" s="1">
        <f t="shared" ref="AR2156" si="20687">AH2156*AM2153+AJ2156*AM2156-AI2156*AN2153-AK2156*AN2156</f>
        <v>0</v>
      </c>
      <c r="AS2156" s="9">
        <f t="shared" ref="AS2156" si="20688">(AH2156*AN2153+AI2156*AM2153+AJ2156*AN2156+AK2156*AM2156)</f>
        <v>247.38545452835385</v>
      </c>
      <c r="AT2156" s="2">
        <f t="shared" ref="AT2156" si="20689">AH2156*AO2153+AJ2156*AO2156-AI2156*AP2153-AK2156*AP2156</f>
        <v>21.225719144080735</v>
      </c>
      <c r="AU2156" s="8">
        <f t="shared" ref="AU2156" si="20690">(AH2156*AP2153+AI2156*AO2153+AJ2156*AP2156+AK2156*AO2156)</f>
        <v>0</v>
      </c>
      <c r="AV2156" s="20"/>
      <c r="AW2156" s="1">
        <v>0</v>
      </c>
      <c r="AX2156" s="9">
        <v>0</v>
      </c>
      <c r="AY2156" s="2">
        <v>1</v>
      </c>
      <c r="AZ2156" s="8">
        <v>0</v>
      </c>
      <c r="BB2156" s="1">
        <f t="shared" ref="BB2156" si="20691">AR2156*AW2153+AT2156*AW2156-AS2156*AX2153-AU2156*AX2156</f>
        <v>0</v>
      </c>
      <c r="BC2156" s="9">
        <f t="shared" ref="BC2156" si="20692">(AR2156*AX2153+AS2156*AW2153+AT2156*AX2156+AU2156*AW2156)</f>
        <v>247.38545452835385</v>
      </c>
      <c r="BD2156" s="2">
        <f t="shared" ref="BD2156" si="20693">AR2156*AY2153+AT2156*AY2156-AS2156*AZ2153-AU2156*AZ2156</f>
        <v>80.351636962138713</v>
      </c>
      <c r="BE2156" s="8">
        <f t="shared" ref="BE2156" si="20694">(AR2156*AZ2153+AS2156*AY2153+AT2156*AZ2156+AU2156*AY2156)</f>
        <v>0</v>
      </c>
      <c r="BG2156" s="1">
        <v>0</v>
      </c>
      <c r="BH2156" s="9">
        <f t="shared" ref="BH2156" si="20695">$BH$9*$B2153</f>
        <v>5.1497599999999997</v>
      </c>
      <c r="BI2156" s="2">
        <v>1</v>
      </c>
      <c r="BJ2156" s="8">
        <v>0</v>
      </c>
      <c r="BK2156" s="20"/>
      <c r="BL2156" s="1">
        <f t="shared" ref="BL2156" si="20696">BB2156*BG2153+BD2156*BG2156-BC2156*BH2153-BE2156*BH2156</f>
        <v>0</v>
      </c>
      <c r="BM2156" s="9">
        <f t="shared" ref="BM2156" si="20697">(BB2156*BH2153+BC2156*BG2153+BD2156*BH2156+BE2156*BG2156)</f>
        <v>661.17710049049731</v>
      </c>
      <c r="BN2156" s="2">
        <f t="shared" ref="BN2156" si="20698">BB2156*BI2153+BD2156*BI2156-BC2156*BJ2153-BE2156*BJ2156</f>
        <v>80.351636962138713</v>
      </c>
      <c r="BO2156" s="8">
        <f t="shared" ref="BO2156" si="20699">(BB2156*BJ2153+BC2156*BI2153+BD2156*BJ2156+BE2156*BI2156)</f>
        <v>0</v>
      </c>
      <c r="BP2156" s="20"/>
      <c r="BQ2156" s="18">
        <f t="shared" ref="BQ2156:BQ2219" si="20700">1/$BR$9</f>
        <v>1</v>
      </c>
      <c r="BR2156" s="25">
        <v>0</v>
      </c>
      <c r="BS2156" s="19">
        <v>1</v>
      </c>
      <c r="BT2156" s="24">
        <v>0</v>
      </c>
      <c r="BV2156" s="1">
        <f t="shared" ref="BV2156" si="20701">BL2156*BQ2153+BN2156*BQ2156-BM2156*BR2153-BO2156*BR2156</f>
        <v>80.351636962138713</v>
      </c>
      <c r="BW2156" s="9">
        <f t="shared" ref="BW2156" si="20702">(BL2156*BR2153+BM2156*BQ2153+BN2156*BR2156+BO2156*BQ2156)</f>
        <v>661.17710049049731</v>
      </c>
      <c r="BX2156" s="2">
        <f t="shared" ref="BX2156" si="20703">BL2156*BS2153+BN2156*BS2156-BM2156*BT2153-BO2156*BT2156</f>
        <v>80.351636962138713</v>
      </c>
      <c r="BY2156" s="8">
        <f t="shared" ref="BY2156" si="20704">(BL2156*BT2153+BM2156*BS2153+BN2156*BT2156+BO2156*BS2156)</f>
        <v>0</v>
      </c>
      <c r="CA2156" s="56">
        <f t="shared" ref="CA2156" si="20705">(180/PI())*ATAN(-1*(BW2153+BW2156)/(BV2153+BV2156))</f>
        <v>-76.141775460211605</v>
      </c>
      <c r="CC2156" s="117">
        <f t="shared" ref="CC2156" si="20706">20*LOG(((1-(10^(CA2153/20)^2)*(1-((1-CC2153)/(1+CC2153))^2))^0.5))</f>
        <v>-1.4914001529567956E-5</v>
      </c>
      <c r="CD2156" s="13"/>
      <c r="CE2156" s="33"/>
      <c r="CF2156" s="33"/>
      <c r="CG2156" s="33"/>
      <c r="CH2156" s="33"/>
    </row>
    <row r="2157" spans="2:86" ht="18.600000000000001" customHeight="1"/>
    <row r="2158" spans="2:86" ht="18.600000000000001" customHeight="1" thickBot="1">
      <c r="E2158" s="6" t="s">
        <v>3</v>
      </c>
      <c r="J2158" s="6" t="s">
        <v>5</v>
      </c>
      <c r="O2158" s="6" t="s">
        <v>10</v>
      </c>
      <c r="T2158" s="6" t="s">
        <v>6</v>
      </c>
      <c r="Y2158" s="6" t="s">
        <v>11</v>
      </c>
      <c r="AD2158" s="6" t="s">
        <v>12</v>
      </c>
      <c r="AI2158" s="6" t="s">
        <v>13</v>
      </c>
      <c r="AN2158" s="6" t="s">
        <v>14</v>
      </c>
      <c r="AS2158" s="6" t="s">
        <v>15</v>
      </c>
      <c r="AX2158" s="6" t="s">
        <v>19</v>
      </c>
      <c r="BC2158" s="6" t="s">
        <v>17</v>
      </c>
      <c r="BH2158" s="6" t="s">
        <v>20</v>
      </c>
      <c r="BM2158" s="6" t="s">
        <v>18</v>
      </c>
      <c r="BQ2158" s="26" t="s">
        <v>16</v>
      </c>
      <c r="BR2158" s="26"/>
      <c r="BS2158" s="21"/>
      <c r="BT2158" s="21"/>
      <c r="BU2158" s="21"/>
      <c r="BV2158" s="21"/>
      <c r="BW2158" s="26" t="s">
        <v>21</v>
      </c>
      <c r="BX2158" s="21"/>
      <c r="BY2158" s="21"/>
    </row>
    <row r="2159" spans="2:86" ht="18.600000000000001" customHeight="1" thickBot="1">
      <c r="B2159" s="11"/>
      <c r="D2159" s="266" t="s">
        <v>113</v>
      </c>
      <c r="E2159" s="267"/>
      <c r="F2159" s="268" t="s">
        <v>114</v>
      </c>
      <c r="G2159" s="269"/>
      <c r="H2159" s="237"/>
      <c r="I2159" s="262" t="s">
        <v>0</v>
      </c>
      <c r="J2159" s="263"/>
      <c r="K2159" s="264" t="s">
        <v>1</v>
      </c>
      <c r="L2159" s="265"/>
      <c r="M2159" s="21"/>
      <c r="N2159" s="262" t="s">
        <v>115</v>
      </c>
      <c r="O2159" s="263"/>
      <c r="P2159" s="264" t="s">
        <v>116</v>
      </c>
      <c r="Q2159" s="265"/>
      <c r="R2159" s="21"/>
      <c r="S2159" s="266" t="s">
        <v>117</v>
      </c>
      <c r="T2159" s="267"/>
      <c r="U2159" s="268" t="s">
        <v>118</v>
      </c>
      <c r="V2159" s="269"/>
      <c r="W2159" s="20"/>
      <c r="X2159" s="262" t="s">
        <v>119</v>
      </c>
      <c r="Y2159" s="263"/>
      <c r="Z2159" s="264" t="s">
        <v>120</v>
      </c>
      <c r="AA2159" s="265"/>
      <c r="AB2159" s="20"/>
      <c r="AC2159" s="262" t="s">
        <v>121</v>
      </c>
      <c r="AD2159" s="263"/>
      <c r="AE2159" s="264" t="s">
        <v>7</v>
      </c>
      <c r="AF2159" s="265"/>
      <c r="AG2159" s="20"/>
      <c r="AH2159" s="262" t="s">
        <v>122</v>
      </c>
      <c r="AI2159" s="263"/>
      <c r="AJ2159" s="264" t="s">
        <v>123</v>
      </c>
      <c r="AK2159" s="265"/>
      <c r="AL2159" s="20"/>
      <c r="AM2159" s="266" t="s">
        <v>124</v>
      </c>
      <c r="AN2159" s="267"/>
      <c r="AO2159" s="268" t="s">
        <v>125</v>
      </c>
      <c r="AP2159" s="269"/>
      <c r="AQ2159" s="21"/>
      <c r="AR2159" s="262" t="s">
        <v>126</v>
      </c>
      <c r="AS2159" s="263"/>
      <c r="AT2159" s="264" t="s">
        <v>2</v>
      </c>
      <c r="AU2159" s="265"/>
      <c r="AV2159" s="41"/>
      <c r="AW2159" s="262" t="s">
        <v>127</v>
      </c>
      <c r="AX2159" s="263"/>
      <c r="AY2159" s="264" t="s">
        <v>128</v>
      </c>
      <c r="AZ2159" s="265"/>
      <c r="BA2159" s="20"/>
      <c r="BB2159" s="262" t="s">
        <v>129</v>
      </c>
      <c r="BC2159" s="263"/>
      <c r="BD2159" s="264" t="s">
        <v>130</v>
      </c>
      <c r="BE2159" s="265"/>
      <c r="BF2159" s="41"/>
      <c r="BG2159" s="266" t="s">
        <v>131</v>
      </c>
      <c r="BH2159" s="267"/>
      <c r="BI2159" s="268" t="s">
        <v>132</v>
      </c>
      <c r="BJ2159" s="269"/>
      <c r="BK2159" s="41"/>
      <c r="BL2159" s="262" t="s">
        <v>133</v>
      </c>
      <c r="BM2159" s="263"/>
      <c r="BN2159" s="264" t="s">
        <v>134</v>
      </c>
      <c r="BO2159" s="265"/>
      <c r="BP2159" s="41"/>
      <c r="BQ2159" s="262" t="s">
        <v>135</v>
      </c>
      <c r="BR2159" s="263"/>
      <c r="BS2159" s="264" t="s">
        <v>136</v>
      </c>
      <c r="BT2159" s="265"/>
      <c r="BU2159" s="20"/>
      <c r="BV2159" s="262" t="s">
        <v>137</v>
      </c>
      <c r="BW2159" s="263"/>
      <c r="BX2159" s="264" t="s">
        <v>138</v>
      </c>
      <c r="BY2159" s="265"/>
      <c r="CA2159" s="27" t="s">
        <v>8</v>
      </c>
      <c r="CC2159" s="113" t="s">
        <v>74</v>
      </c>
      <c r="CD2159" s="13"/>
      <c r="CE2159" s="33"/>
      <c r="CF2159" s="33"/>
      <c r="CG2159" s="33"/>
      <c r="CH2159" s="33"/>
    </row>
    <row r="2160" spans="2:86" ht="18.600000000000001" customHeight="1" thickTop="1" thickBot="1">
      <c r="B2160" s="37">
        <v>6.18</v>
      </c>
      <c r="D2160" s="1">
        <v>1</v>
      </c>
      <c r="E2160" s="7">
        <v>0</v>
      </c>
      <c r="F2160" s="2">
        <v>0</v>
      </c>
      <c r="G2160" s="8">
        <v>0</v>
      </c>
      <c r="I2160" s="1">
        <v>1</v>
      </c>
      <c r="J2160" s="9">
        <v>0</v>
      </c>
      <c r="K2160" s="2">
        <v>0</v>
      </c>
      <c r="L2160" s="8">
        <f t="shared" ref="L2160:L2223" si="20707">IF(0=(1-$J$9*$K$9*$B2160^2),10^18,$B2160*$K$9/(1-$J$9*$K$9*$B2160^2))</f>
        <v>-0.9408574934673698</v>
      </c>
      <c r="N2160" s="1">
        <f t="shared" ref="N2160" si="20708">D2160*I2160+F2160*I2163-E2160*J2160-G2160*J2163</f>
        <v>1</v>
      </c>
      <c r="O2160" s="9">
        <f t="shared" ref="O2160" si="20709">(D2160*J2160+E2160*I2160+F2160*J2163+G2160*I2163)</f>
        <v>0</v>
      </c>
      <c r="P2160" s="2">
        <f t="shared" ref="P2160" si="20710">D2160*K2160+F2160*K2163-E2160*L2160-G2160*L2163</f>
        <v>0</v>
      </c>
      <c r="Q2160" s="8">
        <f t="shared" ref="Q2160" si="20711">(D2160*L2160+E2160*K2160+F2160*L2163+G2160*K2163)</f>
        <v>-0.9408574934673698</v>
      </c>
      <c r="S2160" s="1">
        <v>1</v>
      </c>
      <c r="T2160" s="7">
        <v>0</v>
      </c>
      <c r="U2160" s="2">
        <v>0</v>
      </c>
      <c r="V2160" s="8">
        <v>0</v>
      </c>
      <c r="X2160" s="1">
        <f t="shared" ref="X2160" si="20712">N2160*S2160+P2160*S2163-O2160*T2160-Q2160*T2163</f>
        <v>9.7874528066413173</v>
      </c>
      <c r="Y2160" s="9">
        <f t="shared" ref="Y2160" si="20713">(N2160*T2160+O2160*S2160+P2160*T2163+Q2160*S2163)</f>
        <v>0</v>
      </c>
      <c r="Z2160" s="2">
        <f t="shared" ref="Z2160" si="20714">N2160*U2160+P2160*U2163-O2160*V2160-Q2160*V2163</f>
        <v>0</v>
      </c>
      <c r="AA2160" s="8">
        <f t="shared" ref="AA2160" si="20715">(N2160*V2160+O2160*U2160+P2160*V2163+Q2160*U2163)</f>
        <v>-0.9408574934673698</v>
      </c>
      <c r="AB2160" s="20"/>
      <c r="AC2160" s="1">
        <v>1</v>
      </c>
      <c r="AD2160" s="9">
        <v>0</v>
      </c>
      <c r="AE2160" s="2">
        <v>0</v>
      </c>
      <c r="AF2160" s="8">
        <f t="shared" ref="AF2160:AF2223" si="20716">IF(0=(1-$AE$9*$AD$9*$B2160^2),10^18,$B2160*$AE$9/(1-$AE$9*$AD$9*$B2160^2))</f>
        <v>-0.16598936501185013</v>
      </c>
      <c r="AH2160" s="1">
        <f t="shared" ref="AH2160" si="20717">X2160*AC2160+Z2160*AC2163-Y2160*AD2160-AA2160*AD2163</f>
        <v>9.7874528066413173</v>
      </c>
      <c r="AI2160" s="9">
        <f t="shared" ref="AI2160" si="20718">(X2160*AD2160+Y2160*AC2160+Z2160*AD2163+AA2160*AC2163)</f>
        <v>0</v>
      </c>
      <c r="AJ2160" s="2">
        <f t="shared" ref="AJ2160" si="20719">X2160*AE2160+Z2160*AE2163-Y2160*AF2160-AA2160*AF2163</f>
        <v>0</v>
      </c>
      <c r="AK2160" s="8">
        <f t="shared" ref="AK2160" si="20720">(X2160*AF2160+Y2160*AE2160+Z2160*AF2163+AA2160*AE2163)</f>
        <v>-2.5654705699252123</v>
      </c>
      <c r="AM2160" s="1">
        <v>1</v>
      </c>
      <c r="AN2160" s="7">
        <v>0</v>
      </c>
      <c r="AO2160" s="2">
        <v>0</v>
      </c>
      <c r="AP2160" s="8">
        <v>0</v>
      </c>
      <c r="AR2160" s="1">
        <f t="shared" ref="AR2160" si="20721">AH2160*AM2160+AJ2160*AM2163-AI2160*AN2160-AK2160*AN2163</f>
        <v>30.04647106510901</v>
      </c>
      <c r="AS2160" s="9">
        <f t="shared" ref="AS2160" si="20722">(AH2160*AN2160+AI2160*AM2160+AJ2160*AN2163+AK2160*AM2163)</f>
        <v>0</v>
      </c>
      <c r="AT2160" s="2">
        <f t="shared" ref="AT2160" si="20723">AH2160*AO2160+AJ2160*AO2163-AI2160*AP2160-AK2160*AP2163</f>
        <v>0</v>
      </c>
      <c r="AU2160" s="8">
        <f t="shared" ref="AU2160" si="20724">(AH2160*AP2160+AI2160*AO2160+AJ2160*AP2163+AK2160*AO2163)</f>
        <v>-2.5654705699252123</v>
      </c>
      <c r="AV2160" s="20"/>
      <c r="AW2160" s="1">
        <v>1</v>
      </c>
      <c r="AX2160" s="9">
        <v>0</v>
      </c>
      <c r="AY2160" s="2">
        <v>0</v>
      </c>
      <c r="AZ2160" s="8">
        <f t="shared" ref="AZ2160:AZ2223" si="20725">IF(0=(1-$AX$9*$AY$9*$B2160^2),10^18,$B2160*$AY$9/(1-$AX$9*$AY$9*$B2160^2))</f>
        <v>-0.23815525717060049</v>
      </c>
      <c r="BB2160" s="1">
        <f t="shared" ref="BB2160" si="20726">AR2160*AW2160+AT2160*AW2163-AS2160*AX2160-AU2160*AX2163</f>
        <v>30.04647106510901</v>
      </c>
      <c r="BC2160" s="9">
        <f t="shared" ref="BC2160" si="20727">(AR2160*AX2160+AS2160*AW2160+AT2160*AX2163+AU2160*AW2163)</f>
        <v>0</v>
      </c>
      <c r="BD2160" s="2">
        <f t="shared" ref="BD2160" si="20728">AR2160*AY2160+AT2160*AY2163-AS2160*AZ2160-AU2160*AZ2163</f>
        <v>0</v>
      </c>
      <c r="BE2160" s="8">
        <f t="shared" ref="BE2160" si="20729">(AR2160*AZ2160+AS2160*AY2160+AT2160*AZ2163+AU2160*AY2163)</f>
        <v>-9.7211956135052553</v>
      </c>
      <c r="BG2160" s="1">
        <v>1</v>
      </c>
      <c r="BH2160" s="7">
        <v>0</v>
      </c>
      <c r="BI2160" s="2">
        <v>0</v>
      </c>
      <c r="BJ2160" s="8">
        <v>0</v>
      </c>
      <c r="BK2160" s="20"/>
      <c r="BL2160" s="1">
        <f t="shared" ref="BL2160" si="20730">BB2160*BG2160+BD2160*BG2163-BC2160*BH2160-BE2160*BH2163</f>
        <v>80.270833778371639</v>
      </c>
      <c r="BM2160" s="9">
        <f t="shared" ref="BM2160" si="20731">(BB2160*BH2160+BC2160*BG2160+BD2160*BH2163+BE2160*BG2163)</f>
        <v>0</v>
      </c>
      <c r="BN2160" s="2">
        <f t="shared" ref="BN2160" si="20732">BB2160*BI2160+BD2160*BI2163-BC2160*BJ2160-BE2160*BJ2163</f>
        <v>0</v>
      </c>
      <c r="BO2160" s="8">
        <f t="shared" ref="BO2160" si="20733">(BB2160*BJ2160+BC2160*BI2160+BD2160*BJ2163+BE2160*BI2163)</f>
        <v>-9.7211956135052553</v>
      </c>
      <c r="BP2160" s="20"/>
      <c r="BQ2160" s="16">
        <v>1</v>
      </c>
      <c r="BR2160" s="23">
        <v>0</v>
      </c>
      <c r="BS2160" s="14">
        <v>0</v>
      </c>
      <c r="BT2160" s="22">
        <v>0</v>
      </c>
      <c r="BV2160" s="1">
        <f t="shared" ref="BV2160" si="20734">BL2160*BQ2160+BN2160*BQ2163-BM2160*BR2160-BO2160*BR2163</f>
        <v>80.270833778371639</v>
      </c>
      <c r="BW2160" s="9">
        <f t="shared" ref="BW2160" si="20735">(BL2160*BR2160+BM2160*BQ2160+BN2160*BR2163+BO2160*BQ2163)</f>
        <v>-9.7211956135052553</v>
      </c>
      <c r="BX2160" s="2">
        <f t="shared" ref="BX2160" si="20736">BL2160*BS2160+BN2160*BS2163-BM2160*BT2160-BO2160*BT2163</f>
        <v>0</v>
      </c>
      <c r="BY2160" s="8">
        <f t="shared" ref="BY2160" si="20737">(BL2160*BT2160+BM2160*BS2160+BN2160*BT2163+BO2160*BS2163)</f>
        <v>-9.7211956135052553</v>
      </c>
      <c r="CA2160" s="28">
        <f t="shared" ref="CA2160" si="20738">20*LOG(((1+$BR$9)/$BR$9)/((BV2160+BV2163)^2+(BW2160+BW2163)^2)^0.5)</f>
        <v>-50.532353766229122</v>
      </c>
      <c r="CC2160" s="114">
        <f t="shared" ref="CC2160" si="20739">((BV2160^2+BW2160^2)^0.5)/((BV2163^2+BW2163^2)^0.5)</f>
        <v>0.12112544801216966</v>
      </c>
      <c r="CD2160" s="13"/>
      <c r="CE2160" s="33"/>
      <c r="CF2160" s="33"/>
      <c r="CG2160" s="33"/>
      <c r="CH2160" s="33"/>
    </row>
    <row r="2161" spans="2:86" ht="18.600000000000001" customHeight="1" thickBot="1">
      <c r="D2161" s="3"/>
      <c r="G2161" s="4"/>
      <c r="I2161" s="3"/>
      <c r="L2161" s="4"/>
      <c r="N2161" s="3"/>
      <c r="Q2161" s="4"/>
      <c r="S2161" s="3"/>
      <c r="V2161" s="4"/>
      <c r="X2161" s="3"/>
      <c r="AA2161" s="4"/>
      <c r="AC2161" s="3"/>
      <c r="AF2161" s="4"/>
      <c r="AH2161" s="3"/>
      <c r="AK2161" s="4"/>
      <c r="AM2161" s="3"/>
      <c r="AP2161" s="4"/>
      <c r="AR2161" s="3"/>
      <c r="AU2161" s="4"/>
      <c r="AW2161" s="3"/>
      <c r="AZ2161" s="4"/>
      <c r="BB2161" s="3"/>
      <c r="BE2161" s="4"/>
      <c r="BG2161" s="3"/>
      <c r="BJ2161" s="4"/>
      <c r="BL2161" s="3"/>
      <c r="BO2161" s="4"/>
      <c r="BQ2161" s="16"/>
      <c r="BR2161" s="14"/>
      <c r="BS2161" s="14"/>
      <c r="BT2161" s="17"/>
      <c r="BV2161" s="3"/>
      <c r="BY2161" s="4"/>
      <c r="CC2161" s="115"/>
      <c r="CD2161" s="13"/>
      <c r="CE2161" s="33"/>
      <c r="CF2161" s="33"/>
      <c r="CG2161" s="33"/>
      <c r="CH2161" s="33"/>
    </row>
    <row r="2162" spans="2:86" ht="18.600000000000001" customHeight="1" thickBot="1">
      <c r="D2162" s="271" t="s">
        <v>141</v>
      </c>
      <c r="E2162" s="272"/>
      <c r="F2162" s="273" t="s">
        <v>142</v>
      </c>
      <c r="G2162" s="274"/>
      <c r="H2162" s="237"/>
      <c r="I2162" s="271" t="s">
        <v>143</v>
      </c>
      <c r="J2162" s="272"/>
      <c r="K2162" s="273" t="s">
        <v>144</v>
      </c>
      <c r="L2162" s="274"/>
      <c r="N2162" s="262" t="s">
        <v>145</v>
      </c>
      <c r="O2162" s="263"/>
      <c r="P2162" s="264" t="s">
        <v>146</v>
      </c>
      <c r="Q2162" s="265"/>
      <c r="S2162" s="271" t="s">
        <v>147</v>
      </c>
      <c r="T2162" s="272"/>
      <c r="U2162" s="273" t="s">
        <v>148</v>
      </c>
      <c r="V2162" s="274"/>
      <c r="W2162" s="20"/>
      <c r="X2162" s="262" t="s">
        <v>149</v>
      </c>
      <c r="Y2162" s="263"/>
      <c r="Z2162" s="264" t="s">
        <v>150</v>
      </c>
      <c r="AA2162" s="265"/>
      <c r="AB2162" s="20"/>
      <c r="AC2162" s="271" t="s">
        <v>151</v>
      </c>
      <c r="AD2162" s="272"/>
      <c r="AE2162" s="273" t="s">
        <v>152</v>
      </c>
      <c r="AF2162" s="274"/>
      <c r="AG2162" s="20"/>
      <c r="AH2162" s="262" t="s">
        <v>153</v>
      </c>
      <c r="AI2162" s="263"/>
      <c r="AJ2162" s="264" t="s">
        <v>154</v>
      </c>
      <c r="AK2162" s="265"/>
      <c r="AL2162" s="20"/>
      <c r="AM2162" s="271" t="s">
        <v>155</v>
      </c>
      <c r="AN2162" s="272"/>
      <c r="AO2162" s="273" t="s">
        <v>156</v>
      </c>
      <c r="AP2162" s="274"/>
      <c r="AR2162" s="262" t="s">
        <v>157</v>
      </c>
      <c r="AS2162" s="263"/>
      <c r="AT2162" s="264" t="s">
        <v>158</v>
      </c>
      <c r="AU2162" s="265"/>
      <c r="AV2162" s="41"/>
      <c r="AW2162" s="271" t="s">
        <v>159</v>
      </c>
      <c r="AX2162" s="272"/>
      <c r="AY2162" s="273" t="s">
        <v>160</v>
      </c>
      <c r="AZ2162" s="274"/>
      <c r="BA2162" s="20"/>
      <c r="BB2162" s="262" t="s">
        <v>161</v>
      </c>
      <c r="BC2162" s="263"/>
      <c r="BD2162" s="264" t="s">
        <v>162</v>
      </c>
      <c r="BE2162" s="265"/>
      <c r="BF2162" s="41"/>
      <c r="BG2162" s="271" t="s">
        <v>163</v>
      </c>
      <c r="BH2162" s="272"/>
      <c r="BI2162" s="273" t="s">
        <v>164</v>
      </c>
      <c r="BJ2162" s="274"/>
      <c r="BK2162" s="41"/>
      <c r="BL2162" s="262" t="s">
        <v>165</v>
      </c>
      <c r="BM2162" s="263"/>
      <c r="BN2162" s="264" t="s">
        <v>166</v>
      </c>
      <c r="BO2162" s="265"/>
      <c r="BP2162" s="41"/>
      <c r="BQ2162" s="271" t="s">
        <v>167</v>
      </c>
      <c r="BR2162" s="272"/>
      <c r="BS2162" s="273" t="s">
        <v>168</v>
      </c>
      <c r="BT2162" s="274"/>
      <c r="BU2162" s="20"/>
      <c r="BV2162" s="262" t="s">
        <v>169</v>
      </c>
      <c r="BW2162" s="263"/>
      <c r="BX2162" s="264" t="s">
        <v>170</v>
      </c>
      <c r="BY2162" s="265"/>
      <c r="CA2162" s="55" t="s">
        <v>35</v>
      </c>
      <c r="CC2162" s="116" t="s">
        <v>75</v>
      </c>
      <c r="CD2162" s="13"/>
      <c r="CE2162" s="33"/>
      <c r="CF2162" s="33"/>
      <c r="CG2162" s="33"/>
      <c r="CH2162" s="33"/>
    </row>
    <row r="2163" spans="2:86" ht="18.600000000000001" customHeight="1" thickTop="1" thickBot="1">
      <c r="D2163" s="1">
        <v>0</v>
      </c>
      <c r="E2163" s="9">
        <f t="shared" ref="E2163" si="20740">$E$9*$B2160</f>
        <v>7.2726240000000004</v>
      </c>
      <c r="F2163" s="2">
        <v>1</v>
      </c>
      <c r="G2163" s="8">
        <v>0</v>
      </c>
      <c r="I2163" s="1">
        <v>0</v>
      </c>
      <c r="J2163" s="9">
        <v>0</v>
      </c>
      <c r="K2163" s="2">
        <v>1</v>
      </c>
      <c r="L2163" s="8">
        <v>0</v>
      </c>
      <c r="N2163" s="1">
        <f t="shared" ref="N2163" si="20741">D2163*I2160+F2163*I2163-E2163*J2160-G2163*J2163</f>
        <v>0</v>
      </c>
      <c r="O2163" s="9">
        <f t="shared" ref="O2163" si="20742">(D2163*J2160+E2163*I2160+F2163*J2163+G2163*I2163)</f>
        <v>7.2726240000000004</v>
      </c>
      <c r="P2163" s="2">
        <f t="shared" ref="P2163" si="20743">D2163*K2160+F2163*K2163-E2163*L2160-G2163*L2163</f>
        <v>7.8425027875706368</v>
      </c>
      <c r="Q2163" s="8">
        <f t="shared" ref="Q2163" si="20744">(D2163*L2160+E2163*K2160+F2163*L2163+G2163*K2163)</f>
        <v>0</v>
      </c>
      <c r="S2163" s="1">
        <v>0</v>
      </c>
      <c r="T2163" s="9">
        <f t="shared" ref="T2163" si="20745">$T$9*$B2160</f>
        <v>9.3398339999999997</v>
      </c>
      <c r="U2163" s="2">
        <v>1</v>
      </c>
      <c r="V2163" s="8">
        <v>0</v>
      </c>
      <c r="X2163" s="1">
        <f t="shared" ref="X2163" si="20746">N2163*S2160+P2163*S2163-O2163*T2160-Q2163*T2163</f>
        <v>0</v>
      </c>
      <c r="Y2163" s="9">
        <f t="shared" ref="Y2163" si="20747">(N2163*T2160+O2163*S2160+P2163*T2163+Q2163*S2163)</f>
        <v>80.520298180447014</v>
      </c>
      <c r="Z2163" s="2">
        <f t="shared" ref="Z2163" si="20748">N2163*U2160+P2163*U2163-O2163*V2160-Q2163*V2163</f>
        <v>7.8425027875706368</v>
      </c>
      <c r="AA2163" s="8">
        <f t="shared" ref="AA2163" si="20749">(N2163*V2160+O2163*U2160+P2163*V2163+Q2163*U2163)</f>
        <v>0</v>
      </c>
      <c r="AB2163" s="20"/>
      <c r="AC2163" s="1">
        <v>0</v>
      </c>
      <c r="AD2163" s="9">
        <v>0</v>
      </c>
      <c r="AE2163" s="2">
        <v>1</v>
      </c>
      <c r="AF2163" s="8">
        <v>0</v>
      </c>
      <c r="AH2163" s="1">
        <f t="shared" ref="AH2163" si="20750">X2163*AC2160+Z2163*AC2163-Y2163*AD2160-AA2163*AD2163</f>
        <v>0</v>
      </c>
      <c r="AI2163" s="9">
        <f t="shared" ref="AI2163" si="20751">(X2163*AD2160+Y2163*AC2160+Z2163*AD2163+AA2163*AC2163)</f>
        <v>80.520298180447014</v>
      </c>
      <c r="AJ2163" s="2">
        <f t="shared" ref="AJ2163" si="20752">X2163*AE2160+Z2163*AE2163-Y2163*AF2160-AA2163*AF2163</f>
        <v>21.208015953107868</v>
      </c>
      <c r="AK2163" s="8">
        <f t="shared" ref="AK2163" si="20753">(X2163*AF2160+Y2163*AE2160+Z2163*AF2163+AA2163*AE2163)</f>
        <v>0</v>
      </c>
      <c r="AM2163" s="1">
        <v>0</v>
      </c>
      <c r="AN2163" s="9">
        <f t="shared" ref="AN2163" si="20754">$AN$9*$B2160</f>
        <v>7.8968039999999995</v>
      </c>
      <c r="AO2163" s="2">
        <v>1</v>
      </c>
      <c r="AP2163" s="8">
        <v>0</v>
      </c>
      <c r="AR2163" s="1">
        <f t="shared" ref="AR2163" si="20755">AH2163*AM2160+AJ2163*AM2163-AI2163*AN2160-AK2163*AN2163</f>
        <v>0</v>
      </c>
      <c r="AS2163" s="9">
        <f t="shared" ref="AS2163" si="20756">(AH2163*AN2160+AI2163*AM2160+AJ2163*AN2163+AK2163*AM2163)</f>
        <v>247.99584339101304</v>
      </c>
      <c r="AT2163" s="2">
        <f t="shared" ref="AT2163" si="20757">AH2163*AO2160+AJ2163*AO2163-AI2163*AP2160-AK2163*AP2163</f>
        <v>21.208015953107868</v>
      </c>
      <c r="AU2163" s="8">
        <f t="shared" ref="AU2163" si="20758">(AH2163*AP2160+AI2163*AO2160+AJ2163*AP2163+AK2163*AO2163)</f>
        <v>0</v>
      </c>
      <c r="AV2163" s="20"/>
      <c r="AW2163" s="1">
        <v>0</v>
      </c>
      <c r="AX2163" s="9">
        <v>0</v>
      </c>
      <c r="AY2163" s="2">
        <v>1</v>
      </c>
      <c r="AZ2163" s="8">
        <v>0</v>
      </c>
      <c r="BB2163" s="1">
        <f t="shared" ref="BB2163" si="20759">AR2163*AW2160+AT2163*AW2163-AS2163*AX2160-AU2163*AX2163</f>
        <v>0</v>
      </c>
      <c r="BC2163" s="9">
        <f t="shared" ref="BC2163" si="20760">(AR2163*AX2160+AS2163*AW2160+AT2163*AX2163+AU2163*AW2163)</f>
        <v>247.99584339101304</v>
      </c>
      <c r="BD2163" s="2">
        <f t="shared" ref="BD2163" si="20761">AR2163*AY2160+AT2163*AY2163-AS2163*AZ2160-AU2163*AZ2163</f>
        <v>80.26952981313454</v>
      </c>
      <c r="BE2163" s="8">
        <f t="shared" ref="BE2163" si="20762">(AR2163*AZ2160+AS2163*AY2160+AT2163*AZ2163+AU2163*AY2163)</f>
        <v>0</v>
      </c>
      <c r="BG2163" s="1">
        <v>0</v>
      </c>
      <c r="BH2163" s="9">
        <f t="shared" ref="BH2163" si="20763">$BH$9*$B2160</f>
        <v>5.16648</v>
      </c>
      <c r="BI2163" s="2">
        <v>1</v>
      </c>
      <c r="BJ2163" s="8">
        <v>0</v>
      </c>
      <c r="BK2163" s="20"/>
      <c r="BL2163" s="1">
        <f t="shared" ref="BL2163" si="20764">BB2163*BG2160+BD2163*BG2163-BC2163*BH2160-BE2163*BH2163</f>
        <v>0</v>
      </c>
      <c r="BM2163" s="9">
        <f t="shared" ref="BM2163" si="20765">(BB2163*BH2160+BC2163*BG2160+BD2163*BH2163+BE2163*BG2163)</f>
        <v>662.70676377997643</v>
      </c>
      <c r="BN2163" s="2">
        <f t="shared" ref="BN2163" si="20766">BB2163*BI2160+BD2163*BI2163-BC2163*BJ2160-BE2163*BJ2163</f>
        <v>80.26952981313454</v>
      </c>
      <c r="BO2163" s="8">
        <f t="shared" ref="BO2163" si="20767">(BB2163*BJ2160+BC2163*BI2160+BD2163*BJ2163+BE2163*BI2163)</f>
        <v>0</v>
      </c>
      <c r="BP2163" s="20"/>
      <c r="BQ2163" s="18">
        <f t="shared" ref="BQ2163:BQ2226" si="20768">1/$BR$9</f>
        <v>1</v>
      </c>
      <c r="BR2163" s="25">
        <v>0</v>
      </c>
      <c r="BS2163" s="19">
        <v>1</v>
      </c>
      <c r="BT2163" s="24">
        <v>0</v>
      </c>
      <c r="BV2163" s="1">
        <f t="shared" ref="BV2163" si="20769">BL2163*BQ2160+BN2163*BQ2163-BM2163*BR2160-BO2163*BR2163</f>
        <v>80.26952981313454</v>
      </c>
      <c r="BW2163" s="9">
        <f t="shared" ref="BW2163" si="20770">(BL2163*BR2160+BM2163*BQ2160+BN2163*BR2163+BO2163*BQ2163)</f>
        <v>662.70676377997643</v>
      </c>
      <c r="BX2163" s="2">
        <f t="shared" ref="BX2163" si="20771">BL2163*BS2160+BN2163*BS2163-BM2163*BT2160-BO2163*BT2163</f>
        <v>80.26952981313454</v>
      </c>
      <c r="BY2163" s="8">
        <f t="shared" ref="BY2163" si="20772">(BL2163*BT2160+BM2163*BS2160+BN2163*BT2163+BO2163*BS2163)</f>
        <v>0</v>
      </c>
      <c r="CA2163" s="56">
        <f t="shared" ref="CA2163" si="20773">(180/PI())*ATAN(-1*(BW2160+BW2163)/(BV2160+BV2163))</f>
        <v>-76.187445178021676</v>
      </c>
      <c r="CC2163" s="117">
        <f t="shared" ref="CC2163" si="20774">20*LOG(((1-(10^(CA2160/20)^2)*(1-((1-CC2160)/(1+CC2160))^2))^0.5))</f>
        <v>-1.4809371977609732E-5</v>
      </c>
      <c r="CD2163" s="13"/>
      <c r="CE2163" s="33"/>
      <c r="CF2163" s="33"/>
      <c r="CG2163" s="33"/>
      <c r="CH2163" s="33"/>
    </row>
    <row r="2164" spans="2:86" ht="18.600000000000001" customHeight="1"/>
    <row r="2165" spans="2:86" ht="18.600000000000001" customHeight="1" thickBot="1">
      <c r="E2165" s="6" t="s">
        <v>3</v>
      </c>
      <c r="J2165" s="6" t="s">
        <v>5</v>
      </c>
      <c r="O2165" s="6" t="s">
        <v>10</v>
      </c>
      <c r="T2165" s="6" t="s">
        <v>6</v>
      </c>
      <c r="Y2165" s="6" t="s">
        <v>11</v>
      </c>
      <c r="AD2165" s="6" t="s">
        <v>12</v>
      </c>
      <c r="AI2165" s="6" t="s">
        <v>13</v>
      </c>
      <c r="AN2165" s="6" t="s">
        <v>14</v>
      </c>
      <c r="AS2165" s="6" t="s">
        <v>15</v>
      </c>
      <c r="AX2165" s="6" t="s">
        <v>19</v>
      </c>
      <c r="BC2165" s="6" t="s">
        <v>17</v>
      </c>
      <c r="BH2165" s="6" t="s">
        <v>20</v>
      </c>
      <c r="BM2165" s="6" t="s">
        <v>18</v>
      </c>
      <c r="BQ2165" s="26" t="s">
        <v>16</v>
      </c>
      <c r="BR2165" s="26"/>
      <c r="BS2165" s="21"/>
      <c r="BT2165" s="21"/>
      <c r="BU2165" s="21"/>
      <c r="BV2165" s="21"/>
      <c r="BW2165" s="26" t="s">
        <v>21</v>
      </c>
      <c r="BX2165" s="21"/>
      <c r="BY2165" s="21"/>
    </row>
    <row r="2166" spans="2:86" ht="18.600000000000001" customHeight="1" thickBot="1">
      <c r="B2166" s="11"/>
      <c r="D2166" s="266" t="s">
        <v>113</v>
      </c>
      <c r="E2166" s="267"/>
      <c r="F2166" s="268" t="s">
        <v>114</v>
      </c>
      <c r="G2166" s="269"/>
      <c r="H2166" s="237"/>
      <c r="I2166" s="262" t="s">
        <v>0</v>
      </c>
      <c r="J2166" s="263"/>
      <c r="K2166" s="264" t="s">
        <v>1</v>
      </c>
      <c r="L2166" s="265"/>
      <c r="M2166" s="21"/>
      <c r="N2166" s="262" t="s">
        <v>115</v>
      </c>
      <c r="O2166" s="263"/>
      <c r="P2166" s="264" t="s">
        <v>116</v>
      </c>
      <c r="Q2166" s="265"/>
      <c r="R2166" s="21"/>
      <c r="S2166" s="266" t="s">
        <v>117</v>
      </c>
      <c r="T2166" s="267"/>
      <c r="U2166" s="268" t="s">
        <v>118</v>
      </c>
      <c r="V2166" s="269"/>
      <c r="W2166" s="20"/>
      <c r="X2166" s="262" t="s">
        <v>119</v>
      </c>
      <c r="Y2166" s="263"/>
      <c r="Z2166" s="264" t="s">
        <v>120</v>
      </c>
      <c r="AA2166" s="265"/>
      <c r="AB2166" s="20"/>
      <c r="AC2166" s="262" t="s">
        <v>121</v>
      </c>
      <c r="AD2166" s="263"/>
      <c r="AE2166" s="264" t="s">
        <v>7</v>
      </c>
      <c r="AF2166" s="265"/>
      <c r="AG2166" s="20"/>
      <c r="AH2166" s="262" t="s">
        <v>122</v>
      </c>
      <c r="AI2166" s="263"/>
      <c r="AJ2166" s="264" t="s">
        <v>123</v>
      </c>
      <c r="AK2166" s="265"/>
      <c r="AL2166" s="20"/>
      <c r="AM2166" s="266" t="s">
        <v>124</v>
      </c>
      <c r="AN2166" s="267"/>
      <c r="AO2166" s="268" t="s">
        <v>125</v>
      </c>
      <c r="AP2166" s="269"/>
      <c r="AQ2166" s="21"/>
      <c r="AR2166" s="262" t="s">
        <v>126</v>
      </c>
      <c r="AS2166" s="263"/>
      <c r="AT2166" s="264" t="s">
        <v>2</v>
      </c>
      <c r="AU2166" s="265"/>
      <c r="AV2166" s="41"/>
      <c r="AW2166" s="262" t="s">
        <v>127</v>
      </c>
      <c r="AX2166" s="263"/>
      <c r="AY2166" s="264" t="s">
        <v>128</v>
      </c>
      <c r="AZ2166" s="265"/>
      <c r="BA2166" s="20"/>
      <c r="BB2166" s="262" t="s">
        <v>129</v>
      </c>
      <c r="BC2166" s="263"/>
      <c r="BD2166" s="264" t="s">
        <v>130</v>
      </c>
      <c r="BE2166" s="265"/>
      <c r="BF2166" s="41"/>
      <c r="BG2166" s="266" t="s">
        <v>131</v>
      </c>
      <c r="BH2166" s="267"/>
      <c r="BI2166" s="268" t="s">
        <v>132</v>
      </c>
      <c r="BJ2166" s="269"/>
      <c r="BK2166" s="41"/>
      <c r="BL2166" s="262" t="s">
        <v>133</v>
      </c>
      <c r="BM2166" s="263"/>
      <c r="BN2166" s="264" t="s">
        <v>134</v>
      </c>
      <c r="BO2166" s="265"/>
      <c r="BP2166" s="41"/>
      <c r="BQ2166" s="262" t="s">
        <v>135</v>
      </c>
      <c r="BR2166" s="263"/>
      <c r="BS2166" s="264" t="s">
        <v>136</v>
      </c>
      <c r="BT2166" s="265"/>
      <c r="BU2166" s="20"/>
      <c r="BV2166" s="262" t="s">
        <v>137</v>
      </c>
      <c r="BW2166" s="263"/>
      <c r="BX2166" s="264" t="s">
        <v>138</v>
      </c>
      <c r="BY2166" s="265"/>
      <c r="CA2166" s="27" t="s">
        <v>8</v>
      </c>
      <c r="CC2166" s="113" t="s">
        <v>74</v>
      </c>
      <c r="CD2166" s="13"/>
      <c r="CE2166" s="33"/>
      <c r="CF2166" s="33"/>
      <c r="CG2166" s="33"/>
      <c r="CH2166" s="33"/>
    </row>
    <row r="2167" spans="2:86" ht="18.600000000000001" customHeight="1" thickTop="1" thickBot="1">
      <c r="B2167" s="37">
        <v>6.2</v>
      </c>
      <c r="D2167" s="1">
        <v>1</v>
      </c>
      <c r="E2167" s="7">
        <v>0</v>
      </c>
      <c r="F2167" s="2">
        <v>0</v>
      </c>
      <c r="G2167" s="8">
        <v>0</v>
      </c>
      <c r="I2167" s="1">
        <v>1</v>
      </c>
      <c r="J2167" s="9">
        <v>0</v>
      </c>
      <c r="K2167" s="2">
        <v>0</v>
      </c>
      <c r="L2167" s="8">
        <f t="shared" ref="L2167:L2230" si="20775">IF(0=(1-$J$9*$K$9*$B2167^2),10^18,$B2167*$K$9/(1-$J$9*$K$9*$B2167^2))</f>
        <v>-0.93705332455091173</v>
      </c>
      <c r="N2167" s="1">
        <f t="shared" ref="N2167" si="20776">D2167*I2167+F2167*I2170-E2167*J2167-G2167*J2170</f>
        <v>1</v>
      </c>
      <c r="O2167" s="9">
        <f t="shared" ref="O2167" si="20777">(D2167*J2167+E2167*I2167+F2167*J2170+G2167*I2170)</f>
        <v>0</v>
      </c>
      <c r="P2167" s="2">
        <f t="shared" ref="P2167" si="20778">D2167*K2167+F2167*K2170-E2167*L2167-G2167*L2170</f>
        <v>0</v>
      </c>
      <c r="Q2167" s="8">
        <f t="shared" ref="Q2167" si="20779">(D2167*L2167+E2167*K2167+F2167*L2170+G2167*K2170)</f>
        <v>-0.93705332455091173</v>
      </c>
      <c r="S2167" s="1">
        <v>1</v>
      </c>
      <c r="T2167" s="7">
        <v>0</v>
      </c>
      <c r="U2167" s="2">
        <v>0</v>
      </c>
      <c r="V2167" s="8">
        <v>0</v>
      </c>
      <c r="X2167" s="1">
        <f t="shared" ref="X2167" si="20780">N2167*S2167+P2167*S2170-O2167*T2167-Q2167*T2170</f>
        <v>9.7802458742415173</v>
      </c>
      <c r="Y2167" s="9">
        <f t="shared" ref="Y2167" si="20781">(N2167*T2167+O2167*S2167+P2167*T2170+Q2167*S2170)</f>
        <v>0</v>
      </c>
      <c r="Z2167" s="2">
        <f t="shared" ref="Z2167" si="20782">N2167*U2167+P2167*U2170-O2167*V2167-Q2167*V2170</f>
        <v>0</v>
      </c>
      <c r="AA2167" s="8">
        <f t="shared" ref="AA2167" si="20783">(N2167*V2167+O2167*U2167+P2167*V2170+Q2167*U2170)</f>
        <v>-0.93705332455091173</v>
      </c>
      <c r="AB2167" s="20"/>
      <c r="AC2167" s="1">
        <v>1</v>
      </c>
      <c r="AD2167" s="9">
        <v>0</v>
      </c>
      <c r="AE2167" s="2">
        <v>0</v>
      </c>
      <c r="AF2167" s="8">
        <f t="shared" ref="AF2167:AF2230" si="20784">IF(0=(1-$AE$9*$AD$9*$B2167^2),10^18,$B2167*$AE$9/(1-$AE$9*$AD$9*$B2167^2))</f>
        <v>-0.1654143884551641</v>
      </c>
      <c r="AH2167" s="1">
        <f t="shared" ref="AH2167" si="20785">X2167*AC2167+Z2167*AC2170-Y2167*AD2167-AA2167*AD2170</f>
        <v>9.7802458742415173</v>
      </c>
      <c r="AI2167" s="9">
        <f t="shared" ref="AI2167" si="20786">(X2167*AD2167+Y2167*AC2167+Z2167*AD2170+AA2167*AC2170)</f>
        <v>0</v>
      </c>
      <c r="AJ2167" s="2">
        <f t="shared" ref="AJ2167" si="20787">X2167*AE2167+Z2167*AE2170-Y2167*AF2167-AA2167*AF2170</f>
        <v>0</v>
      </c>
      <c r="AK2167" s="8">
        <f t="shared" ref="AK2167" si="20788">(X2167*AF2167+Y2167*AE2167+Z2167*AF2170+AA2167*AE2170)</f>
        <v>-2.554846714779714</v>
      </c>
      <c r="AM2167" s="1">
        <v>1</v>
      </c>
      <c r="AN2167" s="7">
        <v>0</v>
      </c>
      <c r="AO2167" s="2">
        <v>0</v>
      </c>
      <c r="AP2167" s="8">
        <v>0</v>
      </c>
      <c r="AR2167" s="1">
        <f t="shared" ref="AR2167" si="20789">AH2167*AM2167+AJ2167*AM2170-AI2167*AN2167-AK2167*AN2170</f>
        <v>30.020661293543732</v>
      </c>
      <c r="AS2167" s="9">
        <f t="shared" ref="AS2167" si="20790">(AH2167*AN2167+AI2167*AM2167+AJ2167*AN2170+AK2167*AM2170)</f>
        <v>0</v>
      </c>
      <c r="AT2167" s="2">
        <f t="shared" ref="AT2167" si="20791">AH2167*AO2167+AJ2167*AO2170-AI2167*AP2167-AK2167*AP2170</f>
        <v>0</v>
      </c>
      <c r="AU2167" s="8">
        <f t="shared" ref="AU2167" si="20792">(AH2167*AP2167+AI2167*AO2167+AJ2167*AP2170+AK2167*AO2170)</f>
        <v>-2.554846714779714</v>
      </c>
      <c r="AV2167" s="20"/>
      <c r="AW2167" s="1">
        <v>1</v>
      </c>
      <c r="AX2167" s="9">
        <v>0</v>
      </c>
      <c r="AY2167" s="2">
        <v>0</v>
      </c>
      <c r="AZ2167" s="8">
        <f t="shared" ref="AZ2167:AZ2230" si="20793">IF(0=(1-$AX$9*$AY$9*$B2167^2),10^18,$B2167*$AY$9/(1-$AX$9*$AY$9*$B2167^2))</f>
        <v>-0.23731353771465741</v>
      </c>
      <c r="BB2167" s="1">
        <f t="shared" ref="BB2167" si="20794">AR2167*AW2167+AT2167*AW2170-AS2167*AX2167-AU2167*AX2170</f>
        <v>30.020661293543732</v>
      </c>
      <c r="BC2167" s="9">
        <f t="shared" ref="BC2167" si="20795">(AR2167*AX2167+AS2167*AW2167+AT2167*AX2170+AU2167*AW2170)</f>
        <v>0</v>
      </c>
      <c r="BD2167" s="2">
        <f t="shared" ref="BD2167" si="20796">AR2167*AY2167+AT2167*AY2170-AS2167*AZ2167-AU2167*AZ2170</f>
        <v>0</v>
      </c>
      <c r="BE2167" s="8">
        <f t="shared" ref="BE2167" si="20797">(AR2167*AZ2167+AS2167*AY2167+AT2167*AZ2170+AU2167*AY2170)</f>
        <v>-9.6791560508840604</v>
      </c>
      <c r="BG2167" s="1">
        <v>1</v>
      </c>
      <c r="BH2167" s="7">
        <v>0</v>
      </c>
      <c r="BI2167" s="2">
        <v>0</v>
      </c>
      <c r="BJ2167" s="8">
        <v>0</v>
      </c>
      <c r="BK2167" s="20"/>
      <c r="BL2167" s="1">
        <f t="shared" ref="BL2167" si="20798">BB2167*BG2167+BD2167*BG2170-BC2167*BH2167-BE2167*BH2170</f>
        <v>80.189662936486002</v>
      </c>
      <c r="BM2167" s="9">
        <f t="shared" ref="BM2167" si="20799">(BB2167*BH2167+BC2167*BG2167+BD2167*BH2170+BE2167*BG2170)</f>
        <v>0</v>
      </c>
      <c r="BN2167" s="2">
        <f t="shared" ref="BN2167" si="20800">BB2167*BI2167+BD2167*BI2170-BC2167*BJ2167-BE2167*BJ2170</f>
        <v>0</v>
      </c>
      <c r="BO2167" s="8">
        <f t="shared" ref="BO2167" si="20801">(BB2167*BJ2167+BC2167*BI2167+BD2167*BJ2170+BE2167*BI2170)</f>
        <v>-9.6791560508840604</v>
      </c>
      <c r="BP2167" s="20"/>
      <c r="BQ2167" s="16">
        <v>1</v>
      </c>
      <c r="BR2167" s="23">
        <v>0</v>
      </c>
      <c r="BS2167" s="14">
        <v>0</v>
      </c>
      <c r="BT2167" s="22">
        <v>0</v>
      </c>
      <c r="BV2167" s="1">
        <f t="shared" ref="BV2167" si="20802">BL2167*BQ2167+BN2167*BQ2170-BM2167*BR2167-BO2167*BR2170</f>
        <v>80.189662936486002</v>
      </c>
      <c r="BW2167" s="9">
        <f t="shared" ref="BW2167" si="20803">(BL2167*BR2167+BM2167*BQ2167+BN2167*BR2170+BO2167*BQ2170)</f>
        <v>-9.6791560508840604</v>
      </c>
      <c r="BX2167" s="2">
        <f t="shared" ref="BX2167" si="20804">BL2167*BS2167+BN2167*BS2170-BM2167*BT2167-BO2167*BT2170</f>
        <v>0</v>
      </c>
      <c r="BY2167" s="8">
        <f t="shared" ref="BY2167" si="20805">(BL2167*BT2167+BM2167*BS2167+BN2167*BT2170+BO2167*BS2170)</f>
        <v>-9.6791560508840604</v>
      </c>
      <c r="CA2167" s="28">
        <f t="shared" ref="CA2167" si="20806">20*LOG(((1+$BR$9)/$BR$9)/((BV2167+BV2170)^2+(BW2167+BW2170)^2)^0.5)</f>
        <v>-50.551587711868365</v>
      </c>
      <c r="CC2167" s="114">
        <f t="shared" ref="CC2167" si="20807">((BV2167^2+BW2167^2)^0.5)/((BV2170^2+BW2170^2)^0.5)</f>
        <v>0.12072375362806988</v>
      </c>
      <c r="CD2167" s="13"/>
      <c r="CE2167" s="33"/>
      <c r="CF2167" s="33"/>
      <c r="CG2167" s="33"/>
      <c r="CH2167" s="33"/>
    </row>
    <row r="2168" spans="2:86" ht="18.600000000000001" customHeight="1" thickBot="1">
      <c r="D2168" s="3"/>
      <c r="G2168" s="4"/>
      <c r="I2168" s="3"/>
      <c r="L2168" s="4"/>
      <c r="N2168" s="3"/>
      <c r="Q2168" s="4"/>
      <c r="S2168" s="3"/>
      <c r="V2168" s="4"/>
      <c r="X2168" s="3"/>
      <c r="AA2168" s="4"/>
      <c r="AC2168" s="3"/>
      <c r="AF2168" s="4"/>
      <c r="AH2168" s="3"/>
      <c r="AK2168" s="4"/>
      <c r="AM2168" s="3"/>
      <c r="AP2168" s="4"/>
      <c r="AR2168" s="3"/>
      <c r="AU2168" s="4"/>
      <c r="AW2168" s="3"/>
      <c r="AZ2168" s="4"/>
      <c r="BB2168" s="3"/>
      <c r="BE2168" s="4"/>
      <c r="BG2168" s="3"/>
      <c r="BJ2168" s="4"/>
      <c r="BL2168" s="3"/>
      <c r="BO2168" s="4"/>
      <c r="BQ2168" s="16"/>
      <c r="BR2168" s="14"/>
      <c r="BS2168" s="14"/>
      <c r="BT2168" s="17"/>
      <c r="BV2168" s="3"/>
      <c r="BY2168" s="4"/>
      <c r="CC2168" s="115"/>
      <c r="CD2168" s="13"/>
      <c r="CE2168" s="33"/>
      <c r="CF2168" s="33"/>
      <c r="CG2168" s="33"/>
      <c r="CH2168" s="33"/>
    </row>
    <row r="2169" spans="2:86" ht="18.600000000000001" customHeight="1" thickBot="1">
      <c r="D2169" s="271" t="s">
        <v>141</v>
      </c>
      <c r="E2169" s="272"/>
      <c r="F2169" s="273" t="s">
        <v>142</v>
      </c>
      <c r="G2169" s="274"/>
      <c r="H2169" s="237"/>
      <c r="I2169" s="271" t="s">
        <v>143</v>
      </c>
      <c r="J2169" s="272"/>
      <c r="K2169" s="273" t="s">
        <v>144</v>
      </c>
      <c r="L2169" s="274"/>
      <c r="N2169" s="262" t="s">
        <v>145</v>
      </c>
      <c r="O2169" s="263"/>
      <c r="P2169" s="264" t="s">
        <v>146</v>
      </c>
      <c r="Q2169" s="265"/>
      <c r="S2169" s="271" t="s">
        <v>147</v>
      </c>
      <c r="T2169" s="272"/>
      <c r="U2169" s="273" t="s">
        <v>148</v>
      </c>
      <c r="V2169" s="274"/>
      <c r="W2169" s="20"/>
      <c r="X2169" s="262" t="s">
        <v>149</v>
      </c>
      <c r="Y2169" s="263"/>
      <c r="Z2169" s="264" t="s">
        <v>150</v>
      </c>
      <c r="AA2169" s="265"/>
      <c r="AB2169" s="20"/>
      <c r="AC2169" s="271" t="s">
        <v>151</v>
      </c>
      <c r="AD2169" s="272"/>
      <c r="AE2169" s="273" t="s">
        <v>152</v>
      </c>
      <c r="AF2169" s="274"/>
      <c r="AG2169" s="20"/>
      <c r="AH2169" s="262" t="s">
        <v>153</v>
      </c>
      <c r="AI2169" s="263"/>
      <c r="AJ2169" s="264" t="s">
        <v>154</v>
      </c>
      <c r="AK2169" s="265"/>
      <c r="AL2169" s="20"/>
      <c r="AM2169" s="271" t="s">
        <v>155</v>
      </c>
      <c r="AN2169" s="272"/>
      <c r="AO2169" s="273" t="s">
        <v>156</v>
      </c>
      <c r="AP2169" s="274"/>
      <c r="AR2169" s="262" t="s">
        <v>157</v>
      </c>
      <c r="AS2169" s="263"/>
      <c r="AT2169" s="264" t="s">
        <v>158</v>
      </c>
      <c r="AU2169" s="265"/>
      <c r="AV2169" s="41"/>
      <c r="AW2169" s="271" t="s">
        <v>159</v>
      </c>
      <c r="AX2169" s="272"/>
      <c r="AY2169" s="273" t="s">
        <v>160</v>
      </c>
      <c r="AZ2169" s="274"/>
      <c r="BA2169" s="20"/>
      <c r="BB2169" s="262" t="s">
        <v>161</v>
      </c>
      <c r="BC2169" s="263"/>
      <c r="BD2169" s="264" t="s">
        <v>162</v>
      </c>
      <c r="BE2169" s="265"/>
      <c r="BF2169" s="41"/>
      <c r="BG2169" s="271" t="s">
        <v>163</v>
      </c>
      <c r="BH2169" s="272"/>
      <c r="BI2169" s="273" t="s">
        <v>164</v>
      </c>
      <c r="BJ2169" s="274"/>
      <c r="BK2169" s="41"/>
      <c r="BL2169" s="262" t="s">
        <v>165</v>
      </c>
      <c r="BM2169" s="263"/>
      <c r="BN2169" s="264" t="s">
        <v>166</v>
      </c>
      <c r="BO2169" s="265"/>
      <c r="BP2169" s="41"/>
      <c r="BQ2169" s="271" t="s">
        <v>167</v>
      </c>
      <c r="BR2169" s="272"/>
      <c r="BS2169" s="273" t="s">
        <v>168</v>
      </c>
      <c r="BT2169" s="274"/>
      <c r="BU2169" s="20"/>
      <c r="BV2169" s="262" t="s">
        <v>169</v>
      </c>
      <c r="BW2169" s="263"/>
      <c r="BX2169" s="264" t="s">
        <v>170</v>
      </c>
      <c r="BY2169" s="265"/>
      <c r="CA2169" s="55" t="s">
        <v>35</v>
      </c>
      <c r="CC2169" s="116" t="s">
        <v>75</v>
      </c>
      <c r="CD2169" s="13"/>
      <c r="CE2169" s="33"/>
      <c r="CF2169" s="33"/>
      <c r="CG2169" s="33"/>
      <c r="CH2169" s="33"/>
    </row>
    <row r="2170" spans="2:86" ht="18.600000000000001" customHeight="1" thickTop="1" thickBot="1">
      <c r="D2170" s="1">
        <v>0</v>
      </c>
      <c r="E2170" s="9">
        <f t="shared" ref="E2170" si="20808">$E$9*$B2167</f>
        <v>7.2961600000000004</v>
      </c>
      <c r="F2170" s="2">
        <v>1</v>
      </c>
      <c r="G2170" s="8">
        <v>0</v>
      </c>
      <c r="I2170" s="1">
        <v>0</v>
      </c>
      <c r="J2170" s="9">
        <v>0</v>
      </c>
      <c r="K2170" s="2">
        <v>1</v>
      </c>
      <c r="L2170" s="8">
        <v>0</v>
      </c>
      <c r="N2170" s="1">
        <f t="shared" ref="N2170" si="20809">D2170*I2167+F2170*I2170-E2170*J2167-G2170*J2170</f>
        <v>0</v>
      </c>
      <c r="O2170" s="9">
        <f t="shared" ref="O2170" si="20810">(D2170*J2167+E2170*I2167+F2170*J2170+G2170*I2170)</f>
        <v>7.2961600000000004</v>
      </c>
      <c r="P2170" s="2">
        <f t="shared" ref="P2170" si="20811">D2170*K2167+F2170*K2170-E2170*L2167-G2170*L2170</f>
        <v>7.8368909844553807</v>
      </c>
      <c r="Q2170" s="8">
        <f t="shared" ref="Q2170" si="20812">(D2170*L2167+E2170*K2167+F2170*L2170+G2170*K2170)</f>
        <v>0</v>
      </c>
      <c r="S2170" s="1">
        <v>0</v>
      </c>
      <c r="T2170" s="9">
        <f t="shared" ref="T2170" si="20813">$T$9*$B2167</f>
        <v>9.3700600000000005</v>
      </c>
      <c r="U2170" s="2">
        <v>1</v>
      </c>
      <c r="V2170" s="8">
        <v>0</v>
      </c>
      <c r="X2170" s="1">
        <f t="shared" ref="X2170" si="20814">N2170*S2167+P2170*S2170-O2170*T2167-Q2170*T2170</f>
        <v>0</v>
      </c>
      <c r="Y2170" s="9">
        <f t="shared" ref="Y2170" si="20815">(N2170*T2167+O2170*S2167+P2170*T2170+Q2170*S2170)</f>
        <v>80.728298737805986</v>
      </c>
      <c r="Z2170" s="2">
        <f t="shared" ref="Z2170" si="20816">N2170*U2167+P2170*U2170-O2170*V2167-Q2170*V2170</f>
        <v>7.8368909844553807</v>
      </c>
      <c r="AA2170" s="8">
        <f t="shared" ref="AA2170" si="20817">(N2170*V2167+O2170*U2167+P2170*V2170+Q2170*U2170)</f>
        <v>0</v>
      </c>
      <c r="AB2170" s="20"/>
      <c r="AC2170" s="1">
        <v>0</v>
      </c>
      <c r="AD2170" s="9">
        <v>0</v>
      </c>
      <c r="AE2170" s="2">
        <v>1</v>
      </c>
      <c r="AF2170" s="8">
        <v>0</v>
      </c>
      <c r="AH2170" s="1">
        <f t="shared" ref="AH2170" si="20818">X2170*AC2167+Z2170*AC2170-Y2170*AD2167-AA2170*AD2170</f>
        <v>0</v>
      </c>
      <c r="AI2170" s="9">
        <f t="shared" ref="AI2170" si="20819">(X2170*AD2167+Y2170*AC2167+Z2170*AD2170+AA2170*AC2170)</f>
        <v>80.728298737805986</v>
      </c>
      <c r="AJ2170" s="2">
        <f t="shared" ref="AJ2170" si="20820">X2170*AE2167+Z2170*AE2170-Y2170*AF2167-AA2170*AF2170</f>
        <v>21.190513151195354</v>
      </c>
      <c r="AK2170" s="8">
        <f t="shared" ref="AK2170" si="20821">(X2170*AF2167+Y2170*AE2167+Z2170*AF2170+AA2170*AE2170)</f>
        <v>0</v>
      </c>
      <c r="AM2170" s="1">
        <v>0</v>
      </c>
      <c r="AN2170" s="9">
        <f t="shared" ref="AN2170" si="20822">$AN$9*$B2167</f>
        <v>7.9223600000000003</v>
      </c>
      <c r="AO2170" s="2">
        <v>1</v>
      </c>
      <c r="AP2170" s="8">
        <v>0</v>
      </c>
      <c r="AR2170" s="1">
        <f t="shared" ref="AR2170" si="20823">AH2170*AM2167+AJ2170*AM2170-AI2170*AN2167-AK2170*AN2170</f>
        <v>0</v>
      </c>
      <c r="AS2170" s="9">
        <f t="shared" ref="AS2170" si="20824">(AH2170*AN2167+AI2170*AM2167+AJ2170*AN2170+AK2170*AM2170)</f>
        <v>248.60717250631001</v>
      </c>
      <c r="AT2170" s="2">
        <f t="shared" ref="AT2170" si="20825">AH2170*AO2167+AJ2170*AO2170-AI2170*AP2167-AK2170*AP2170</f>
        <v>21.190513151195354</v>
      </c>
      <c r="AU2170" s="8">
        <f t="shared" ref="AU2170" si="20826">(AH2170*AP2167+AI2170*AO2167+AJ2170*AP2170+AK2170*AO2170)</f>
        <v>0</v>
      </c>
      <c r="AV2170" s="20"/>
      <c r="AW2170" s="1">
        <v>0</v>
      </c>
      <c r="AX2170" s="9">
        <v>0</v>
      </c>
      <c r="AY2170" s="2">
        <v>1</v>
      </c>
      <c r="AZ2170" s="8">
        <v>0</v>
      </c>
      <c r="BB2170" s="1">
        <f t="shared" ref="BB2170" si="20827">AR2170*AW2167+AT2170*AW2170-AS2170*AX2167-AU2170*AX2170</f>
        <v>0</v>
      </c>
      <c r="BC2170" s="9">
        <f t="shared" ref="BC2170" si="20828">(AR2170*AX2167+AS2170*AW2167+AT2170*AX2170+AU2170*AW2170)</f>
        <v>248.60717250631001</v>
      </c>
      <c r="BD2170" s="2">
        <f t="shared" ref="BD2170" si="20829">AR2170*AY2167+AT2170*AY2170-AS2170*AZ2167-AU2170*AZ2170</f>
        <v>80.188360759905891</v>
      </c>
      <c r="BE2170" s="8">
        <f t="shared" ref="BE2170" si="20830">(AR2170*AZ2167+AS2170*AY2167+AT2170*AZ2170+AU2170*AY2170)</f>
        <v>0</v>
      </c>
      <c r="BG2170" s="1">
        <v>0</v>
      </c>
      <c r="BH2170" s="9">
        <f t="shared" ref="BH2170" si="20831">$BH$9*$B2167</f>
        <v>5.1832000000000003</v>
      </c>
      <c r="BI2170" s="2">
        <v>1</v>
      </c>
      <c r="BJ2170" s="8">
        <v>0</v>
      </c>
      <c r="BK2170" s="20"/>
      <c r="BL2170" s="1">
        <f t="shared" ref="BL2170" si="20832">BB2170*BG2167+BD2170*BG2170-BC2170*BH2167-BE2170*BH2170</f>
        <v>0</v>
      </c>
      <c r="BM2170" s="9">
        <f t="shared" ref="BM2170" si="20833">(BB2170*BH2167+BC2170*BG2167+BD2170*BH2170+BE2170*BG2170)</f>
        <v>664.23948399705432</v>
      </c>
      <c r="BN2170" s="2">
        <f t="shared" ref="BN2170" si="20834">BB2170*BI2167+BD2170*BI2170-BC2170*BJ2167-BE2170*BJ2170</f>
        <v>80.188360759905891</v>
      </c>
      <c r="BO2170" s="8">
        <f t="shared" ref="BO2170" si="20835">(BB2170*BJ2167+BC2170*BI2167+BD2170*BJ2170+BE2170*BI2170)</f>
        <v>0</v>
      </c>
      <c r="BP2170" s="20"/>
      <c r="BQ2170" s="18">
        <f t="shared" ref="BQ2170:BQ2233" si="20836">1/$BR$9</f>
        <v>1</v>
      </c>
      <c r="BR2170" s="25">
        <v>0</v>
      </c>
      <c r="BS2170" s="19">
        <v>1</v>
      </c>
      <c r="BT2170" s="24">
        <v>0</v>
      </c>
      <c r="BV2170" s="1">
        <f t="shared" ref="BV2170" si="20837">BL2170*BQ2167+BN2170*BQ2170-BM2170*BR2167-BO2170*BR2170</f>
        <v>80.188360759905891</v>
      </c>
      <c r="BW2170" s="9">
        <f t="shared" ref="BW2170" si="20838">(BL2170*BR2167+BM2170*BQ2167+BN2170*BR2170+BO2170*BQ2170)</f>
        <v>664.23948399705432</v>
      </c>
      <c r="BX2170" s="2">
        <f t="shared" ref="BX2170" si="20839">BL2170*BS2167+BN2170*BS2170-BM2170*BT2167-BO2170*BT2170</f>
        <v>80.188360759905891</v>
      </c>
      <c r="BY2170" s="8">
        <f t="shared" ref="BY2170" si="20840">(BL2170*BT2167+BM2170*BS2167+BN2170*BT2170+BO2170*BS2170)</f>
        <v>0</v>
      </c>
      <c r="CA2170" s="56">
        <f t="shared" ref="CA2170" si="20841">(180/PI())*ATAN(-1*(BW2167+BW2170)/(BV2167+BV2170))</f>
        <v>-76.232812168929954</v>
      </c>
      <c r="CC2170" s="117">
        <f t="shared" ref="CC2170" si="20842">20*LOG(((1-(10^(CA2167/20)^2)*(1-((1-CC2167)/(1+CC2167))^2))^0.5))</f>
        <v>-1.4705569342971706E-5</v>
      </c>
      <c r="CD2170" s="13"/>
      <c r="CE2170" s="33"/>
      <c r="CF2170" s="33"/>
      <c r="CG2170" s="33"/>
      <c r="CH2170" s="33"/>
    </row>
    <row r="2171" spans="2:86" ht="18.600000000000001" customHeight="1"/>
    <row r="2172" spans="2:86" ht="18.600000000000001" customHeight="1" thickBot="1">
      <c r="E2172" s="6" t="s">
        <v>3</v>
      </c>
      <c r="J2172" s="6" t="s">
        <v>5</v>
      </c>
      <c r="O2172" s="6" t="s">
        <v>10</v>
      </c>
      <c r="T2172" s="6" t="s">
        <v>6</v>
      </c>
      <c r="Y2172" s="6" t="s">
        <v>11</v>
      </c>
      <c r="AD2172" s="6" t="s">
        <v>12</v>
      </c>
      <c r="AI2172" s="6" t="s">
        <v>13</v>
      </c>
      <c r="AN2172" s="6" t="s">
        <v>14</v>
      </c>
      <c r="AS2172" s="6" t="s">
        <v>15</v>
      </c>
      <c r="AX2172" s="6" t="s">
        <v>19</v>
      </c>
      <c r="BC2172" s="6" t="s">
        <v>17</v>
      </c>
      <c r="BH2172" s="6" t="s">
        <v>20</v>
      </c>
      <c r="BM2172" s="6" t="s">
        <v>18</v>
      </c>
      <c r="BQ2172" s="26" t="s">
        <v>16</v>
      </c>
      <c r="BR2172" s="26"/>
      <c r="BS2172" s="21"/>
      <c r="BT2172" s="21"/>
      <c r="BU2172" s="21"/>
      <c r="BV2172" s="21"/>
      <c r="BW2172" s="26" t="s">
        <v>21</v>
      </c>
      <c r="BX2172" s="21"/>
      <c r="BY2172" s="21"/>
    </row>
    <row r="2173" spans="2:86" ht="18.600000000000001" customHeight="1" thickBot="1">
      <c r="B2173" s="11"/>
      <c r="D2173" s="266" t="s">
        <v>113</v>
      </c>
      <c r="E2173" s="267"/>
      <c r="F2173" s="268" t="s">
        <v>114</v>
      </c>
      <c r="G2173" s="269"/>
      <c r="H2173" s="237"/>
      <c r="I2173" s="262" t="s">
        <v>0</v>
      </c>
      <c r="J2173" s="263"/>
      <c r="K2173" s="264" t="s">
        <v>1</v>
      </c>
      <c r="L2173" s="265"/>
      <c r="M2173" s="21"/>
      <c r="N2173" s="262" t="s">
        <v>115</v>
      </c>
      <c r="O2173" s="263"/>
      <c r="P2173" s="264" t="s">
        <v>116</v>
      </c>
      <c r="Q2173" s="265"/>
      <c r="R2173" s="21"/>
      <c r="S2173" s="266" t="s">
        <v>117</v>
      </c>
      <c r="T2173" s="267"/>
      <c r="U2173" s="268" t="s">
        <v>118</v>
      </c>
      <c r="V2173" s="269"/>
      <c r="W2173" s="20"/>
      <c r="X2173" s="262" t="s">
        <v>119</v>
      </c>
      <c r="Y2173" s="263"/>
      <c r="Z2173" s="264" t="s">
        <v>120</v>
      </c>
      <c r="AA2173" s="265"/>
      <c r="AB2173" s="20"/>
      <c r="AC2173" s="262" t="s">
        <v>121</v>
      </c>
      <c r="AD2173" s="263"/>
      <c r="AE2173" s="264" t="s">
        <v>7</v>
      </c>
      <c r="AF2173" s="265"/>
      <c r="AG2173" s="20"/>
      <c r="AH2173" s="262" t="s">
        <v>122</v>
      </c>
      <c r="AI2173" s="263"/>
      <c r="AJ2173" s="264" t="s">
        <v>123</v>
      </c>
      <c r="AK2173" s="265"/>
      <c r="AL2173" s="20"/>
      <c r="AM2173" s="266" t="s">
        <v>124</v>
      </c>
      <c r="AN2173" s="267"/>
      <c r="AO2173" s="268" t="s">
        <v>125</v>
      </c>
      <c r="AP2173" s="269"/>
      <c r="AQ2173" s="21"/>
      <c r="AR2173" s="262" t="s">
        <v>126</v>
      </c>
      <c r="AS2173" s="263"/>
      <c r="AT2173" s="264" t="s">
        <v>2</v>
      </c>
      <c r="AU2173" s="265"/>
      <c r="AV2173" s="41"/>
      <c r="AW2173" s="262" t="s">
        <v>127</v>
      </c>
      <c r="AX2173" s="263"/>
      <c r="AY2173" s="264" t="s">
        <v>128</v>
      </c>
      <c r="AZ2173" s="265"/>
      <c r="BA2173" s="20"/>
      <c r="BB2173" s="262" t="s">
        <v>129</v>
      </c>
      <c r="BC2173" s="263"/>
      <c r="BD2173" s="264" t="s">
        <v>130</v>
      </c>
      <c r="BE2173" s="265"/>
      <c r="BF2173" s="41"/>
      <c r="BG2173" s="266" t="s">
        <v>131</v>
      </c>
      <c r="BH2173" s="267"/>
      <c r="BI2173" s="268" t="s">
        <v>132</v>
      </c>
      <c r="BJ2173" s="269"/>
      <c r="BK2173" s="41"/>
      <c r="BL2173" s="262" t="s">
        <v>133</v>
      </c>
      <c r="BM2173" s="263"/>
      <c r="BN2173" s="264" t="s">
        <v>134</v>
      </c>
      <c r="BO2173" s="265"/>
      <c r="BP2173" s="41"/>
      <c r="BQ2173" s="262" t="s">
        <v>135</v>
      </c>
      <c r="BR2173" s="263"/>
      <c r="BS2173" s="264" t="s">
        <v>136</v>
      </c>
      <c r="BT2173" s="265"/>
      <c r="BU2173" s="20"/>
      <c r="BV2173" s="262" t="s">
        <v>137</v>
      </c>
      <c r="BW2173" s="263"/>
      <c r="BX2173" s="264" t="s">
        <v>138</v>
      </c>
      <c r="BY2173" s="265"/>
      <c r="CA2173" s="27" t="s">
        <v>8</v>
      </c>
      <c r="CC2173" s="113" t="s">
        <v>74</v>
      </c>
      <c r="CD2173" s="13"/>
      <c r="CE2173" s="33"/>
      <c r="CF2173" s="33"/>
      <c r="CG2173" s="33"/>
      <c r="CH2173" s="33"/>
    </row>
    <row r="2174" spans="2:86" ht="18.600000000000001" customHeight="1" thickTop="1" thickBot="1">
      <c r="B2174" s="37">
        <v>6.22</v>
      </c>
      <c r="D2174" s="1">
        <v>1</v>
      </c>
      <c r="E2174" s="7">
        <v>0</v>
      </c>
      <c r="F2174" s="2">
        <v>0</v>
      </c>
      <c r="G2174" s="8">
        <v>0</v>
      </c>
      <c r="I2174" s="1">
        <v>1</v>
      </c>
      <c r="J2174" s="9">
        <v>0</v>
      </c>
      <c r="K2174" s="2">
        <v>0</v>
      </c>
      <c r="L2174" s="8">
        <f t="shared" ref="L2174:L2237" si="20843">IF(0=(1-$J$9*$K$9*$B2174^2),10^18,$B2174*$K$9/(1-$J$9*$K$9*$B2174^2))</f>
        <v>-0.93328224183303321</v>
      </c>
      <c r="N2174" s="1">
        <f t="shared" ref="N2174" si="20844">D2174*I2174+F2174*I2177-E2174*J2174-G2174*J2177</f>
        <v>1</v>
      </c>
      <c r="O2174" s="9">
        <f t="shared" ref="O2174" si="20845">(D2174*J2174+E2174*I2174+F2174*J2177+G2174*I2177)</f>
        <v>0</v>
      </c>
      <c r="P2174" s="2">
        <f t="shared" ref="P2174" si="20846">D2174*K2174+F2174*K2177-E2174*L2174-G2174*L2177</f>
        <v>0</v>
      </c>
      <c r="Q2174" s="8">
        <f t="shared" ref="Q2174" si="20847">(D2174*L2174+E2174*K2174+F2174*L2177+G2174*K2177)</f>
        <v>-0.93328224183303321</v>
      </c>
      <c r="S2174" s="1">
        <v>1</v>
      </c>
      <c r="T2174" s="7">
        <v>0</v>
      </c>
      <c r="U2174" s="2">
        <v>0</v>
      </c>
      <c r="V2174" s="8">
        <v>0</v>
      </c>
      <c r="X2174" s="1">
        <f t="shared" ref="X2174" si="20848">N2174*S2174+P2174*S2177-O2174*T2174-Q2174*T2177</f>
        <v>9.7731199919516758</v>
      </c>
      <c r="Y2174" s="9">
        <f t="shared" ref="Y2174" si="20849">(N2174*T2174+O2174*S2174+P2174*T2177+Q2174*S2177)</f>
        <v>0</v>
      </c>
      <c r="Z2174" s="2">
        <f t="shared" ref="Z2174" si="20850">N2174*U2174+P2174*U2177-O2174*V2174-Q2174*V2177</f>
        <v>0</v>
      </c>
      <c r="AA2174" s="8">
        <f t="shared" ref="AA2174" si="20851">(N2174*V2174+O2174*U2174+P2174*V2177+Q2174*U2177)</f>
        <v>-0.93328224183303321</v>
      </c>
      <c r="AB2174" s="20"/>
      <c r="AC2174" s="1">
        <v>1</v>
      </c>
      <c r="AD2174" s="9">
        <v>0</v>
      </c>
      <c r="AE2174" s="2">
        <v>0</v>
      </c>
      <c r="AF2174" s="8">
        <f t="shared" ref="AF2174:AF2237" si="20852">IF(0=(1-$AE$9*$AD$9*$B2174^2),10^18,$B2174*$AE$9/(1-$AE$9*$AD$9*$B2174^2))</f>
        <v>-0.16484350749867799</v>
      </c>
      <c r="AH2174" s="1">
        <f t="shared" ref="AH2174" si="20853">X2174*AC2174+Z2174*AC2177-Y2174*AD2174-AA2174*AD2177</f>
        <v>9.7731199919516758</v>
      </c>
      <c r="AI2174" s="9">
        <f t="shared" ref="AI2174" si="20854">(X2174*AD2174+Y2174*AC2174+Z2174*AD2177+AA2174*AC2177)</f>
        <v>0</v>
      </c>
      <c r="AJ2174" s="2">
        <f t="shared" ref="AJ2174" si="20855">X2174*AE2174+Z2174*AE2177-Y2174*AF2174-AA2174*AF2177</f>
        <v>0</v>
      </c>
      <c r="AK2174" s="8">
        <f t="shared" ref="AK2174" si="20856">(X2174*AF2174+Y2174*AE2174+Z2174*AF2177+AA2174*AE2177)</f>
        <v>-2.5443176205117992</v>
      </c>
      <c r="AM2174" s="1">
        <v>1</v>
      </c>
      <c r="AN2174" s="7">
        <v>0</v>
      </c>
      <c r="AO2174" s="2">
        <v>0</v>
      </c>
      <c r="AP2174" s="8">
        <v>0</v>
      </c>
      <c r="AR2174" s="1">
        <f t="shared" ref="AR2174" si="20857">AH2174*AM2174+AJ2174*AM2177-AI2174*AN2174-AK2174*AN2177</f>
        <v>29.995142717099334</v>
      </c>
      <c r="AS2174" s="9">
        <f t="shared" ref="AS2174" si="20858">(AH2174*AN2174+AI2174*AM2174+AJ2174*AN2177+AK2174*AM2177)</f>
        <v>0</v>
      </c>
      <c r="AT2174" s="2">
        <f t="shared" ref="AT2174" si="20859">AH2174*AO2174+AJ2174*AO2177-AI2174*AP2174-AK2174*AP2177</f>
        <v>0</v>
      </c>
      <c r="AU2174" s="8">
        <f t="shared" ref="AU2174" si="20860">(AH2174*AP2174+AI2174*AO2174+AJ2174*AP2177+AK2174*AO2177)</f>
        <v>-2.5443176205117992</v>
      </c>
      <c r="AV2174" s="20"/>
      <c r="AW2174" s="1">
        <v>1</v>
      </c>
      <c r="AX2174" s="9">
        <v>0</v>
      </c>
      <c r="AY2174" s="2">
        <v>0</v>
      </c>
      <c r="AZ2174" s="8">
        <f t="shared" ref="AZ2174:AZ2237" si="20861">IF(0=(1-$AX$9*$AY$9*$B2174^2),10^18,$B2174*$AY$9/(1-$AX$9*$AY$9*$B2174^2))</f>
        <v>-0.23647798128104133</v>
      </c>
      <c r="BB2174" s="1">
        <f t="shared" ref="BB2174" si="20862">AR2174*AW2174+AT2174*AW2177-AS2174*AX2174-AU2174*AX2177</f>
        <v>29.995142717099334</v>
      </c>
      <c r="BC2174" s="9">
        <f t="shared" ref="BC2174" si="20863">(AR2174*AX2174+AS2174*AW2174+AT2174*AX2177+AU2174*AW2177)</f>
        <v>0</v>
      </c>
      <c r="BD2174" s="2">
        <f t="shared" ref="BD2174" si="20864">AR2174*AY2174+AT2174*AY2177-AS2174*AZ2174-AU2174*AZ2177</f>
        <v>0</v>
      </c>
      <c r="BE2174" s="8">
        <f t="shared" ref="BE2174" si="20865">(AR2174*AZ2174+AS2174*AY2174+AT2174*AZ2177+AU2174*AY2177)</f>
        <v>-9.6375084184881796</v>
      </c>
      <c r="BG2174" s="1">
        <v>1</v>
      </c>
      <c r="BH2174" s="7">
        <v>0</v>
      </c>
      <c r="BI2174" s="2">
        <v>0</v>
      </c>
      <c r="BJ2174" s="8">
        <v>0</v>
      </c>
      <c r="BK2174" s="20"/>
      <c r="BL2174" s="1">
        <f t="shared" ref="BL2174" si="20866">BB2174*BG2174+BD2174*BG2177-BC2174*BH2174-BE2174*BH2177</f>
        <v>80.109415492564381</v>
      </c>
      <c r="BM2174" s="9">
        <f t="shared" ref="BM2174" si="20867">(BB2174*BH2174+BC2174*BG2174+BD2174*BH2177+BE2174*BG2177)</f>
        <v>0</v>
      </c>
      <c r="BN2174" s="2">
        <f t="shared" ref="BN2174" si="20868">BB2174*BI2174+BD2174*BI2177-BC2174*BJ2174-BE2174*BJ2177</f>
        <v>0</v>
      </c>
      <c r="BO2174" s="8">
        <f t="shared" ref="BO2174" si="20869">(BB2174*BJ2174+BC2174*BI2174+BD2174*BJ2177+BE2174*BI2177)</f>
        <v>-9.6375084184881796</v>
      </c>
      <c r="BP2174" s="20"/>
      <c r="BQ2174" s="16">
        <v>1</v>
      </c>
      <c r="BR2174" s="23">
        <v>0</v>
      </c>
      <c r="BS2174" s="14">
        <v>0</v>
      </c>
      <c r="BT2174" s="22">
        <v>0</v>
      </c>
      <c r="BV2174" s="1">
        <f t="shared" ref="BV2174" si="20870">BL2174*BQ2174+BN2174*BQ2177-BM2174*BR2174-BO2174*BR2177</f>
        <v>80.109415492564381</v>
      </c>
      <c r="BW2174" s="9">
        <f t="shared" ref="BW2174" si="20871">(BL2174*BR2174+BM2174*BQ2174+BN2174*BR2177+BO2174*BQ2177)</f>
        <v>-9.6375084184881796</v>
      </c>
      <c r="BX2174" s="2">
        <f t="shared" ref="BX2174" si="20872">BL2174*BS2174+BN2174*BS2177-BM2174*BT2174-BO2174*BT2177</f>
        <v>0</v>
      </c>
      <c r="BY2174" s="8">
        <f t="shared" ref="BY2174" si="20873">(BL2174*BT2174+BM2174*BS2174+BN2174*BT2177+BO2174*BS2177)</f>
        <v>-9.6375084184881796</v>
      </c>
      <c r="CA2174" s="28">
        <f t="shared" ref="CA2174" si="20874">20*LOG(((1+$BR$9)/$BR$9)/((BV2174+BV2177)^2+(BW2174+BW2177)^2)^0.5)</f>
        <v>-50.570822967895509</v>
      </c>
      <c r="CC2174" s="114">
        <f t="shared" ref="CC2174" si="20875">((BV2174^2+BW2174^2)^0.5)/((BV2177^2+BW2177^2)^0.5)</f>
        <v>0.12032475091028304</v>
      </c>
      <c r="CD2174" s="13"/>
      <c r="CE2174" s="33"/>
      <c r="CF2174" s="33"/>
      <c r="CG2174" s="33"/>
      <c r="CH2174" s="33"/>
    </row>
    <row r="2175" spans="2:86" ht="18.600000000000001" customHeight="1" thickBot="1">
      <c r="D2175" s="3"/>
      <c r="G2175" s="4"/>
      <c r="I2175" s="3"/>
      <c r="L2175" s="4"/>
      <c r="N2175" s="3"/>
      <c r="Q2175" s="4"/>
      <c r="S2175" s="3"/>
      <c r="V2175" s="4"/>
      <c r="X2175" s="3"/>
      <c r="AA2175" s="4"/>
      <c r="AC2175" s="3"/>
      <c r="AF2175" s="4"/>
      <c r="AH2175" s="3"/>
      <c r="AK2175" s="4"/>
      <c r="AM2175" s="3"/>
      <c r="AP2175" s="4"/>
      <c r="AR2175" s="3"/>
      <c r="AU2175" s="4"/>
      <c r="AW2175" s="3"/>
      <c r="AZ2175" s="4"/>
      <c r="BB2175" s="3"/>
      <c r="BE2175" s="4"/>
      <c r="BG2175" s="3"/>
      <c r="BJ2175" s="4"/>
      <c r="BL2175" s="3"/>
      <c r="BO2175" s="4"/>
      <c r="BQ2175" s="16"/>
      <c r="BR2175" s="14"/>
      <c r="BS2175" s="14"/>
      <c r="BT2175" s="17"/>
      <c r="BV2175" s="3"/>
      <c r="BY2175" s="4"/>
      <c r="CC2175" s="115"/>
      <c r="CD2175" s="13"/>
      <c r="CE2175" s="33"/>
      <c r="CF2175" s="33"/>
      <c r="CG2175" s="33"/>
      <c r="CH2175" s="33"/>
    </row>
    <row r="2176" spans="2:86" ht="18.600000000000001" customHeight="1" thickBot="1">
      <c r="D2176" s="271" t="s">
        <v>141</v>
      </c>
      <c r="E2176" s="272"/>
      <c r="F2176" s="273" t="s">
        <v>142</v>
      </c>
      <c r="G2176" s="274"/>
      <c r="H2176" s="237"/>
      <c r="I2176" s="271" t="s">
        <v>143</v>
      </c>
      <c r="J2176" s="272"/>
      <c r="K2176" s="273" t="s">
        <v>144</v>
      </c>
      <c r="L2176" s="274"/>
      <c r="N2176" s="262" t="s">
        <v>145</v>
      </c>
      <c r="O2176" s="263"/>
      <c r="P2176" s="264" t="s">
        <v>146</v>
      </c>
      <c r="Q2176" s="265"/>
      <c r="S2176" s="271" t="s">
        <v>147</v>
      </c>
      <c r="T2176" s="272"/>
      <c r="U2176" s="273" t="s">
        <v>148</v>
      </c>
      <c r="V2176" s="274"/>
      <c r="W2176" s="20"/>
      <c r="X2176" s="262" t="s">
        <v>149</v>
      </c>
      <c r="Y2176" s="263"/>
      <c r="Z2176" s="264" t="s">
        <v>150</v>
      </c>
      <c r="AA2176" s="265"/>
      <c r="AB2176" s="20"/>
      <c r="AC2176" s="271" t="s">
        <v>151</v>
      </c>
      <c r="AD2176" s="272"/>
      <c r="AE2176" s="273" t="s">
        <v>152</v>
      </c>
      <c r="AF2176" s="274"/>
      <c r="AG2176" s="20"/>
      <c r="AH2176" s="262" t="s">
        <v>153</v>
      </c>
      <c r="AI2176" s="263"/>
      <c r="AJ2176" s="264" t="s">
        <v>154</v>
      </c>
      <c r="AK2176" s="265"/>
      <c r="AL2176" s="20"/>
      <c r="AM2176" s="271" t="s">
        <v>155</v>
      </c>
      <c r="AN2176" s="272"/>
      <c r="AO2176" s="273" t="s">
        <v>156</v>
      </c>
      <c r="AP2176" s="274"/>
      <c r="AR2176" s="262" t="s">
        <v>157</v>
      </c>
      <c r="AS2176" s="263"/>
      <c r="AT2176" s="264" t="s">
        <v>158</v>
      </c>
      <c r="AU2176" s="265"/>
      <c r="AV2176" s="41"/>
      <c r="AW2176" s="271" t="s">
        <v>159</v>
      </c>
      <c r="AX2176" s="272"/>
      <c r="AY2176" s="273" t="s">
        <v>160</v>
      </c>
      <c r="AZ2176" s="274"/>
      <c r="BA2176" s="20"/>
      <c r="BB2176" s="262" t="s">
        <v>161</v>
      </c>
      <c r="BC2176" s="263"/>
      <c r="BD2176" s="264" t="s">
        <v>162</v>
      </c>
      <c r="BE2176" s="265"/>
      <c r="BF2176" s="41"/>
      <c r="BG2176" s="271" t="s">
        <v>163</v>
      </c>
      <c r="BH2176" s="272"/>
      <c r="BI2176" s="273" t="s">
        <v>164</v>
      </c>
      <c r="BJ2176" s="274"/>
      <c r="BK2176" s="41"/>
      <c r="BL2176" s="262" t="s">
        <v>165</v>
      </c>
      <c r="BM2176" s="263"/>
      <c r="BN2176" s="264" t="s">
        <v>166</v>
      </c>
      <c r="BO2176" s="265"/>
      <c r="BP2176" s="41"/>
      <c r="BQ2176" s="271" t="s">
        <v>167</v>
      </c>
      <c r="BR2176" s="272"/>
      <c r="BS2176" s="273" t="s">
        <v>168</v>
      </c>
      <c r="BT2176" s="274"/>
      <c r="BU2176" s="20"/>
      <c r="BV2176" s="262" t="s">
        <v>169</v>
      </c>
      <c r="BW2176" s="263"/>
      <c r="BX2176" s="264" t="s">
        <v>170</v>
      </c>
      <c r="BY2176" s="265"/>
      <c r="CA2176" s="55" t="s">
        <v>35</v>
      </c>
      <c r="CC2176" s="116" t="s">
        <v>75</v>
      </c>
      <c r="CD2176" s="13"/>
      <c r="CE2176" s="33"/>
      <c r="CF2176" s="33"/>
      <c r="CG2176" s="33"/>
      <c r="CH2176" s="33"/>
    </row>
    <row r="2177" spans="2:86" ht="18.600000000000001" customHeight="1" thickTop="1" thickBot="1">
      <c r="D2177" s="1">
        <v>0</v>
      </c>
      <c r="E2177" s="9">
        <f t="shared" ref="E2177" si="20876">$E$9*$B2174</f>
        <v>7.3196960000000004</v>
      </c>
      <c r="F2177" s="2">
        <v>1</v>
      </c>
      <c r="G2177" s="8">
        <v>0</v>
      </c>
      <c r="I2177" s="1">
        <v>0</v>
      </c>
      <c r="J2177" s="9">
        <v>0</v>
      </c>
      <c r="K2177" s="2">
        <v>1</v>
      </c>
      <c r="L2177" s="8">
        <v>0</v>
      </c>
      <c r="N2177" s="1">
        <f t="shared" ref="N2177" si="20877">D2177*I2174+F2177*I2177-E2177*J2174-G2177*J2177</f>
        <v>0</v>
      </c>
      <c r="O2177" s="9">
        <f t="shared" ref="O2177" si="20878">(D2177*J2174+E2177*I2174+F2177*J2177+G2177*I2177)</f>
        <v>7.3196960000000004</v>
      </c>
      <c r="P2177" s="2">
        <f t="shared" ref="P2177" si="20879">D2177*K2174+F2177*K2177-E2177*L2174-G2177*L2177</f>
        <v>7.8313422924162861</v>
      </c>
      <c r="Q2177" s="8">
        <f t="shared" ref="Q2177" si="20880">(D2177*L2174+E2177*K2174+F2177*L2177+G2177*K2177)</f>
        <v>0</v>
      </c>
      <c r="S2177" s="1">
        <v>0</v>
      </c>
      <c r="T2177" s="9">
        <f t="shared" ref="T2177" si="20881">$T$9*$B2174</f>
        <v>9.4002859999999995</v>
      </c>
      <c r="U2177" s="2">
        <v>1</v>
      </c>
      <c r="V2177" s="8">
        <v>0</v>
      </c>
      <c r="X2177" s="1">
        <f t="shared" ref="X2177" si="20882">N2177*S2174+P2177*S2177-O2177*T2174-Q2177*T2177</f>
        <v>0</v>
      </c>
      <c r="Y2177" s="9">
        <f t="shared" ref="Y2177" si="20883">(N2177*T2174+O2177*S2174+P2177*T2177+Q2177*S2177)</f>
        <v>80.936553312608709</v>
      </c>
      <c r="Z2177" s="2">
        <f t="shared" ref="Z2177" si="20884">N2177*U2174+P2177*U2177-O2177*V2174-Q2177*V2177</f>
        <v>7.8313422924162861</v>
      </c>
      <c r="AA2177" s="8">
        <f t="shared" ref="AA2177" si="20885">(N2177*V2174+O2177*U2174+P2177*V2177+Q2177*U2177)</f>
        <v>0</v>
      </c>
      <c r="AB2177" s="20"/>
      <c r="AC2177" s="1">
        <v>0</v>
      </c>
      <c r="AD2177" s="9">
        <v>0</v>
      </c>
      <c r="AE2177" s="2">
        <v>1</v>
      </c>
      <c r="AF2177" s="8">
        <v>0</v>
      </c>
      <c r="AH2177" s="1">
        <f t="shared" ref="AH2177" si="20886">X2177*AC2174+Z2177*AC2177-Y2177*AD2174-AA2177*AD2177</f>
        <v>0</v>
      </c>
      <c r="AI2177" s="9">
        <f t="shared" ref="AI2177" si="20887">(X2177*AD2174+Y2177*AC2174+Z2177*AD2177+AA2177*AC2177)</f>
        <v>80.936553312608709</v>
      </c>
      <c r="AJ2177" s="2">
        <f t="shared" ref="AJ2177" si="20888">X2177*AE2174+Z2177*AE2177-Y2177*AF2174-AA2177*AF2177</f>
        <v>21.173207625320451</v>
      </c>
      <c r="AK2177" s="8">
        <f t="shared" ref="AK2177" si="20889">(X2177*AF2174+Y2177*AE2174+Z2177*AF2177+AA2177*AE2177)</f>
        <v>0</v>
      </c>
      <c r="AM2177" s="1">
        <v>0</v>
      </c>
      <c r="AN2177" s="9">
        <f t="shared" ref="AN2177" si="20890">$AN$9*$B2174</f>
        <v>7.9479160000000002</v>
      </c>
      <c r="AO2177" s="2">
        <v>1</v>
      </c>
      <c r="AP2177" s="8">
        <v>0</v>
      </c>
      <c r="AR2177" s="1">
        <f t="shared" ref="AR2177" si="20891">AH2177*AM2174+AJ2177*AM2177-AI2177*AN2174-AK2177*AN2177</f>
        <v>0</v>
      </c>
      <c r="AS2177" s="9">
        <f t="shared" ref="AS2177" si="20892">(AH2177*AN2174+AI2177*AM2174+AJ2177*AN2177+AK2177*AM2177)</f>
        <v>249.21942896921513</v>
      </c>
      <c r="AT2177" s="2">
        <f t="shared" ref="AT2177" si="20893">AH2177*AO2174+AJ2177*AO2177-AI2177*AP2174-AK2177*AP2177</f>
        <v>21.173207625320451</v>
      </c>
      <c r="AU2177" s="8">
        <f t="shared" ref="AU2177" si="20894">(AH2177*AP2174+AI2177*AO2174+AJ2177*AP2177+AK2177*AO2177)</f>
        <v>0</v>
      </c>
      <c r="AV2177" s="20"/>
      <c r="AW2177" s="1">
        <v>0</v>
      </c>
      <c r="AX2177" s="9">
        <v>0</v>
      </c>
      <c r="AY2177" s="2">
        <v>1</v>
      </c>
      <c r="AZ2177" s="8">
        <v>0</v>
      </c>
      <c r="BB2177" s="1">
        <f t="shared" ref="BB2177" si="20895">AR2177*AW2174+AT2177*AW2177-AS2177*AX2174-AU2177*AX2177</f>
        <v>0</v>
      </c>
      <c r="BC2177" s="9">
        <f t="shared" ref="BC2177" si="20896">(AR2177*AX2174+AS2177*AW2174+AT2177*AX2177+AU2177*AW2177)</f>
        <v>249.21942896921513</v>
      </c>
      <c r="BD2177" s="2">
        <f t="shared" ref="BD2177" si="20897">AR2177*AY2174+AT2177*AY2177-AS2177*AZ2174-AU2177*AZ2177</f>
        <v>80.108115083974326</v>
      </c>
      <c r="BE2177" s="8">
        <f t="shared" ref="BE2177" si="20898">(AR2177*AZ2174+AS2177*AY2174+AT2177*AZ2177+AU2177*AY2177)</f>
        <v>0</v>
      </c>
      <c r="BG2177" s="1">
        <v>0</v>
      </c>
      <c r="BH2177" s="9">
        <f t="shared" ref="BH2177" si="20899">$BH$9*$B2174</f>
        <v>5.1999199999999997</v>
      </c>
      <c r="BI2177" s="2">
        <v>1</v>
      </c>
      <c r="BJ2177" s="8">
        <v>0</v>
      </c>
      <c r="BK2177" s="20"/>
      <c r="BL2177" s="1">
        <f t="shared" ref="BL2177" si="20900">BB2177*BG2174+BD2177*BG2177-BC2177*BH2174-BE2177*BH2177</f>
        <v>0</v>
      </c>
      <c r="BM2177" s="9">
        <f t="shared" ref="BM2177" si="20901">(BB2177*BH2174+BC2177*BG2174+BD2177*BH2177+BE2177*BG2177)</f>
        <v>665.7752187566748</v>
      </c>
      <c r="BN2177" s="2">
        <f t="shared" ref="BN2177" si="20902">BB2177*BI2174+BD2177*BI2177-BC2177*BJ2174-BE2177*BJ2177</f>
        <v>80.108115083974326</v>
      </c>
      <c r="BO2177" s="8">
        <f t="shared" ref="BO2177" si="20903">(BB2177*BJ2174+BC2177*BI2174+BD2177*BJ2177+BE2177*BI2177)</f>
        <v>0</v>
      </c>
      <c r="BP2177" s="20"/>
      <c r="BQ2177" s="18">
        <f t="shared" ref="BQ2177:BQ2240" si="20904">1/$BR$9</f>
        <v>1</v>
      </c>
      <c r="BR2177" s="25">
        <v>0</v>
      </c>
      <c r="BS2177" s="19">
        <v>1</v>
      </c>
      <c r="BT2177" s="24">
        <v>0</v>
      </c>
      <c r="BV2177" s="1">
        <f t="shared" ref="BV2177" si="20905">BL2177*BQ2174+BN2177*BQ2177-BM2177*BR2174-BO2177*BR2177</f>
        <v>80.108115083974326</v>
      </c>
      <c r="BW2177" s="9">
        <f t="shared" ref="BW2177" si="20906">(BL2177*BR2174+BM2177*BQ2174+BN2177*BR2177+BO2177*BQ2177)</f>
        <v>665.7752187566748</v>
      </c>
      <c r="BX2177" s="2">
        <f t="shared" ref="BX2177" si="20907">BL2177*BS2174+BN2177*BS2177-BM2177*BT2174-BO2177*BT2177</f>
        <v>80.108115083974326</v>
      </c>
      <c r="BY2177" s="8">
        <f t="shared" ref="BY2177" si="20908">(BL2177*BT2174+BM2177*BS2174+BN2177*BT2177+BO2177*BS2177)</f>
        <v>0</v>
      </c>
      <c r="CA2177" s="56">
        <f t="shared" ref="CA2177" si="20909">(180/PI())*ATAN(-1*(BW2174+BW2177)/(BV2174+BV2177))</f>
        <v>-76.277879459461928</v>
      </c>
      <c r="CC2177" s="117">
        <f t="shared" ref="CC2177" si="20910">20*LOG(((1-(10^(CA2174/20)^2)*(1-((1-CC2174)/(1+CC2174))^2))^0.5))</f>
        <v>-1.4602588456820325E-5</v>
      </c>
      <c r="CD2177" s="13"/>
      <c r="CE2177" s="33"/>
      <c r="CF2177" s="33"/>
      <c r="CG2177" s="33"/>
      <c r="CH2177" s="33"/>
    </row>
    <row r="2178" spans="2:86" ht="18.600000000000001" customHeight="1"/>
    <row r="2179" spans="2:86" ht="18.600000000000001" customHeight="1" thickBot="1">
      <c r="E2179" s="6" t="s">
        <v>3</v>
      </c>
      <c r="J2179" s="6" t="s">
        <v>5</v>
      </c>
      <c r="O2179" s="6" t="s">
        <v>10</v>
      </c>
      <c r="T2179" s="6" t="s">
        <v>6</v>
      </c>
      <c r="Y2179" s="6" t="s">
        <v>11</v>
      </c>
      <c r="AD2179" s="6" t="s">
        <v>12</v>
      </c>
      <c r="AI2179" s="6" t="s">
        <v>13</v>
      </c>
      <c r="AN2179" s="6" t="s">
        <v>14</v>
      </c>
      <c r="AS2179" s="6" t="s">
        <v>15</v>
      </c>
      <c r="AX2179" s="6" t="s">
        <v>19</v>
      </c>
      <c r="BC2179" s="6" t="s">
        <v>17</v>
      </c>
      <c r="BH2179" s="6" t="s">
        <v>20</v>
      </c>
      <c r="BM2179" s="6" t="s">
        <v>18</v>
      </c>
      <c r="BQ2179" s="26" t="s">
        <v>16</v>
      </c>
      <c r="BR2179" s="26"/>
      <c r="BS2179" s="21"/>
      <c r="BT2179" s="21"/>
      <c r="BU2179" s="21"/>
      <c r="BV2179" s="21"/>
      <c r="BW2179" s="26" t="s">
        <v>21</v>
      </c>
      <c r="BX2179" s="21"/>
      <c r="BY2179" s="21"/>
    </row>
    <row r="2180" spans="2:86" ht="18.600000000000001" customHeight="1" thickBot="1">
      <c r="B2180" s="11"/>
      <c r="D2180" s="266" t="s">
        <v>113</v>
      </c>
      <c r="E2180" s="267"/>
      <c r="F2180" s="268" t="s">
        <v>114</v>
      </c>
      <c r="G2180" s="269"/>
      <c r="H2180" s="237"/>
      <c r="I2180" s="262" t="s">
        <v>0</v>
      </c>
      <c r="J2180" s="263"/>
      <c r="K2180" s="264" t="s">
        <v>1</v>
      </c>
      <c r="L2180" s="265"/>
      <c r="M2180" s="21"/>
      <c r="N2180" s="262" t="s">
        <v>115</v>
      </c>
      <c r="O2180" s="263"/>
      <c r="P2180" s="264" t="s">
        <v>116</v>
      </c>
      <c r="Q2180" s="265"/>
      <c r="R2180" s="21"/>
      <c r="S2180" s="266" t="s">
        <v>117</v>
      </c>
      <c r="T2180" s="267"/>
      <c r="U2180" s="268" t="s">
        <v>118</v>
      </c>
      <c r="V2180" s="269"/>
      <c r="W2180" s="20"/>
      <c r="X2180" s="262" t="s">
        <v>119</v>
      </c>
      <c r="Y2180" s="263"/>
      <c r="Z2180" s="264" t="s">
        <v>120</v>
      </c>
      <c r="AA2180" s="265"/>
      <c r="AB2180" s="20"/>
      <c r="AC2180" s="262" t="s">
        <v>121</v>
      </c>
      <c r="AD2180" s="263"/>
      <c r="AE2180" s="264" t="s">
        <v>7</v>
      </c>
      <c r="AF2180" s="265"/>
      <c r="AG2180" s="20"/>
      <c r="AH2180" s="262" t="s">
        <v>122</v>
      </c>
      <c r="AI2180" s="263"/>
      <c r="AJ2180" s="264" t="s">
        <v>123</v>
      </c>
      <c r="AK2180" s="265"/>
      <c r="AL2180" s="20"/>
      <c r="AM2180" s="266" t="s">
        <v>124</v>
      </c>
      <c r="AN2180" s="267"/>
      <c r="AO2180" s="268" t="s">
        <v>125</v>
      </c>
      <c r="AP2180" s="269"/>
      <c r="AQ2180" s="21"/>
      <c r="AR2180" s="262" t="s">
        <v>126</v>
      </c>
      <c r="AS2180" s="263"/>
      <c r="AT2180" s="264" t="s">
        <v>2</v>
      </c>
      <c r="AU2180" s="265"/>
      <c r="AV2180" s="41"/>
      <c r="AW2180" s="262" t="s">
        <v>127</v>
      </c>
      <c r="AX2180" s="263"/>
      <c r="AY2180" s="264" t="s">
        <v>128</v>
      </c>
      <c r="AZ2180" s="265"/>
      <c r="BA2180" s="20"/>
      <c r="BB2180" s="262" t="s">
        <v>129</v>
      </c>
      <c r="BC2180" s="263"/>
      <c r="BD2180" s="264" t="s">
        <v>130</v>
      </c>
      <c r="BE2180" s="265"/>
      <c r="BF2180" s="41"/>
      <c r="BG2180" s="266" t="s">
        <v>131</v>
      </c>
      <c r="BH2180" s="267"/>
      <c r="BI2180" s="268" t="s">
        <v>132</v>
      </c>
      <c r="BJ2180" s="269"/>
      <c r="BK2180" s="41"/>
      <c r="BL2180" s="262" t="s">
        <v>133</v>
      </c>
      <c r="BM2180" s="263"/>
      <c r="BN2180" s="264" t="s">
        <v>134</v>
      </c>
      <c r="BO2180" s="265"/>
      <c r="BP2180" s="41"/>
      <c r="BQ2180" s="262" t="s">
        <v>135</v>
      </c>
      <c r="BR2180" s="263"/>
      <c r="BS2180" s="264" t="s">
        <v>136</v>
      </c>
      <c r="BT2180" s="265"/>
      <c r="BU2180" s="20"/>
      <c r="BV2180" s="262" t="s">
        <v>137</v>
      </c>
      <c r="BW2180" s="263"/>
      <c r="BX2180" s="264" t="s">
        <v>138</v>
      </c>
      <c r="BY2180" s="265"/>
      <c r="CA2180" s="27" t="s">
        <v>8</v>
      </c>
      <c r="CC2180" s="113" t="s">
        <v>74</v>
      </c>
      <c r="CD2180" s="13"/>
      <c r="CE2180" s="33"/>
      <c r="CF2180" s="33"/>
      <c r="CG2180" s="33"/>
      <c r="CH2180" s="33"/>
    </row>
    <row r="2181" spans="2:86" ht="18.600000000000001" customHeight="1" thickTop="1" thickBot="1">
      <c r="B2181" s="37">
        <v>6.24</v>
      </c>
      <c r="D2181" s="1">
        <v>1</v>
      </c>
      <c r="E2181" s="7">
        <v>0</v>
      </c>
      <c r="F2181" s="2">
        <v>0</v>
      </c>
      <c r="G2181" s="8">
        <v>0</v>
      </c>
      <c r="I2181" s="1">
        <v>1</v>
      </c>
      <c r="J2181" s="9">
        <v>0</v>
      </c>
      <c r="K2181" s="2">
        <v>0</v>
      </c>
      <c r="L2181" s="8">
        <f t="shared" ref="L2181:L2244" si="20911">IF(0=(1-$J$9*$K$9*$B2181^2),10^18,$B2181*$K$9/(1-$J$9*$K$9*$B2181^2))</f>
        <v>-0.92954379456612168</v>
      </c>
      <c r="N2181" s="1">
        <f t="shared" ref="N2181" si="20912">D2181*I2181+F2181*I2184-E2181*J2181-G2181*J2184</f>
        <v>1</v>
      </c>
      <c r="O2181" s="9">
        <f t="shared" ref="O2181" si="20913">(D2181*J2181+E2181*I2181+F2181*J2184+G2181*I2184)</f>
        <v>0</v>
      </c>
      <c r="P2181" s="2">
        <f t="shared" ref="P2181" si="20914">D2181*K2181+F2181*K2184-E2181*L2181-G2181*L2184</f>
        <v>0</v>
      </c>
      <c r="Q2181" s="8">
        <f t="shared" ref="Q2181" si="20915">(D2181*L2181+E2181*K2181+F2181*L2184+G2181*K2184)</f>
        <v>-0.92954379456612168</v>
      </c>
      <c r="S2181" s="1">
        <v>1</v>
      </c>
      <c r="T2181" s="7">
        <v>0</v>
      </c>
      <c r="U2181" s="2">
        <v>0</v>
      </c>
      <c r="V2181" s="8">
        <v>0</v>
      </c>
      <c r="X2181" s="1">
        <f t="shared" ref="X2181" si="20916">N2181*S2181+P2181*S2184-O2181*T2181-Q2181*T2184</f>
        <v>9.7660739091813458</v>
      </c>
      <c r="Y2181" s="9">
        <f t="shared" ref="Y2181" si="20917">(N2181*T2181+O2181*S2181+P2181*T2184+Q2181*S2184)</f>
        <v>0</v>
      </c>
      <c r="Z2181" s="2">
        <f t="shared" ref="Z2181" si="20918">N2181*U2181+P2181*U2184-O2181*V2181-Q2181*V2184</f>
        <v>0</v>
      </c>
      <c r="AA2181" s="8">
        <f t="shared" ref="AA2181" si="20919">(N2181*V2181+O2181*U2181+P2181*V2184+Q2181*U2184)</f>
        <v>-0.92954379456612168</v>
      </c>
      <c r="AB2181" s="20"/>
      <c r="AC2181" s="1">
        <v>1</v>
      </c>
      <c r="AD2181" s="9">
        <v>0</v>
      </c>
      <c r="AE2181" s="2">
        <v>0</v>
      </c>
      <c r="AF2181" s="8">
        <f t="shared" ref="AF2181:AF2244" si="20920">IF(0=(1-$AE$9*$AD$9*$B2181^2),10^18,$B2181*$AE$9/(1-$AE$9*$AD$9*$B2181^2))</f>
        <v>-0.16427667737625556</v>
      </c>
      <c r="AH2181" s="1">
        <f t="shared" ref="AH2181" si="20921">X2181*AC2181+Z2181*AC2184-Y2181*AD2181-AA2181*AD2184</f>
        <v>9.7660739091813458</v>
      </c>
      <c r="AI2181" s="9">
        <f t="shared" ref="AI2181" si="20922">(X2181*AD2181+Y2181*AC2181+Z2181*AD2184+AA2181*AC2184)</f>
        <v>0</v>
      </c>
      <c r="AJ2181" s="2">
        <f t="shared" ref="AJ2181" si="20923">X2181*AE2181+Z2181*AE2184-Y2181*AF2181-AA2181*AF2184</f>
        <v>0</v>
      </c>
      <c r="AK2181" s="8">
        <f t="shared" ref="AK2181" si="20924">(X2181*AF2181+Y2181*AE2181+Z2181*AF2184+AA2181*AE2184)</f>
        <v>-2.5338819673773725</v>
      </c>
      <c r="AM2181" s="1">
        <v>1</v>
      </c>
      <c r="AN2181" s="7">
        <v>0</v>
      </c>
      <c r="AO2181" s="2">
        <v>0</v>
      </c>
      <c r="AP2181" s="8">
        <v>0</v>
      </c>
      <c r="AR2181" s="1">
        <f t="shared" ref="AR2181" si="20925">AH2181*AM2181+AJ2181*AM2184-AI2181*AN2181-AK2181*AN2184</f>
        <v>29.969910827369738</v>
      </c>
      <c r="AS2181" s="9">
        <f t="shared" ref="AS2181" si="20926">(AH2181*AN2181+AI2181*AM2181+AJ2181*AN2184+AK2181*AM2184)</f>
        <v>0</v>
      </c>
      <c r="AT2181" s="2">
        <f t="shared" ref="AT2181" si="20927">AH2181*AO2181+AJ2181*AO2184-AI2181*AP2181-AK2181*AP2184</f>
        <v>0</v>
      </c>
      <c r="AU2181" s="8">
        <f t="shared" ref="AU2181" si="20928">(AH2181*AP2181+AI2181*AO2181+AJ2181*AP2184+AK2181*AO2184)</f>
        <v>-2.5338819673773725</v>
      </c>
      <c r="AV2181" s="20"/>
      <c r="AW2181" s="1">
        <v>1</v>
      </c>
      <c r="AX2181" s="9">
        <v>0</v>
      </c>
      <c r="AY2181" s="2">
        <v>0</v>
      </c>
      <c r="AZ2181" s="8">
        <f t="shared" ref="AZ2181:AZ2244" si="20929">IF(0=(1-$AX$9*$AY$9*$B2181^2),10^18,$B2181*$AY$9/(1-$AX$9*$AY$9*$B2181^2))</f>
        <v>-0.23564851829108766</v>
      </c>
      <c r="BB2181" s="1">
        <f t="shared" ref="BB2181" si="20930">AR2181*AW2181+AT2181*AW2184-AS2181*AX2181-AU2181*AX2184</f>
        <v>29.969910827369738</v>
      </c>
      <c r="BC2181" s="9">
        <f t="shared" ref="BC2181" si="20931">(AR2181*AX2181+AS2181*AW2181+AT2181*AX2184+AU2181*AW2184)</f>
        <v>0</v>
      </c>
      <c r="BD2181" s="2">
        <f t="shared" ref="BD2181" si="20932">AR2181*AY2181+AT2181*AY2184-AS2181*AZ2181-AU2181*AZ2184</f>
        <v>0</v>
      </c>
      <c r="BE2181" s="8">
        <f t="shared" ref="BE2181" si="20933">(AR2181*AZ2181+AS2181*AY2181+AT2181*AZ2184+AU2181*AY2184)</f>
        <v>-9.5962470471630752</v>
      </c>
      <c r="BG2181" s="1">
        <v>1</v>
      </c>
      <c r="BH2181" s="7">
        <v>0</v>
      </c>
      <c r="BI2181" s="2">
        <v>0</v>
      </c>
      <c r="BJ2181" s="8">
        <v>0</v>
      </c>
      <c r="BK2181" s="20"/>
      <c r="BL2181" s="1">
        <f t="shared" ref="BL2181" si="20934">BB2181*BG2181+BD2181*BG2184-BC2181*BH2181-BE2181*BH2184</f>
        <v>80.030077023482519</v>
      </c>
      <c r="BM2181" s="9">
        <f t="shared" ref="BM2181" si="20935">(BB2181*BH2181+BC2181*BG2181+BD2181*BH2184+BE2181*BG2184)</f>
        <v>0</v>
      </c>
      <c r="BN2181" s="2">
        <f t="shared" ref="BN2181" si="20936">BB2181*BI2181+BD2181*BI2184-BC2181*BJ2181-BE2181*BJ2184</f>
        <v>0</v>
      </c>
      <c r="BO2181" s="8">
        <f t="shared" ref="BO2181" si="20937">(BB2181*BJ2181+BC2181*BI2181+BD2181*BJ2184+BE2181*BI2184)</f>
        <v>-9.5962470471630752</v>
      </c>
      <c r="BP2181" s="20"/>
      <c r="BQ2181" s="16">
        <v>1</v>
      </c>
      <c r="BR2181" s="23">
        <v>0</v>
      </c>
      <c r="BS2181" s="14">
        <v>0</v>
      </c>
      <c r="BT2181" s="22">
        <v>0</v>
      </c>
      <c r="BV2181" s="1">
        <f t="shared" ref="BV2181" si="20938">BL2181*BQ2181+BN2181*BQ2184-BM2181*BR2181-BO2181*BR2184</f>
        <v>80.030077023482519</v>
      </c>
      <c r="BW2181" s="9">
        <f t="shared" ref="BW2181" si="20939">(BL2181*BR2181+BM2181*BQ2181+BN2181*BR2184+BO2181*BQ2184)</f>
        <v>-9.5962470471630752</v>
      </c>
      <c r="BX2181" s="2">
        <f t="shared" ref="BX2181" si="20940">BL2181*BS2181+BN2181*BS2184-BM2181*BT2181-BO2181*BT2184</f>
        <v>0</v>
      </c>
      <c r="BY2181" s="8">
        <f t="shared" ref="BY2181" si="20941">(BL2181*BT2181+BM2181*BS2181+BN2181*BT2184+BO2181*BS2184)</f>
        <v>-9.5962470471630752</v>
      </c>
      <c r="CA2181" s="28">
        <f t="shared" ref="CA2181" si="20942">20*LOG(((1+$BR$9)/$BR$9)/((BV2181+BV2184)^2+(BW2181+BW2184)^2)^0.5)</f>
        <v>-50.590058825260911</v>
      </c>
      <c r="CC2181" s="114">
        <f t="shared" ref="CC2181" si="20943">((BV2181^2+BW2181^2)^0.5)/((BV2184^2+BW2184^2)^0.5)</f>
        <v>0.11992841254274546</v>
      </c>
      <c r="CD2181" s="13"/>
      <c r="CE2181" s="33"/>
      <c r="CF2181" s="33"/>
      <c r="CG2181" s="33"/>
      <c r="CH2181" s="33"/>
    </row>
    <row r="2182" spans="2:86" ht="18.600000000000001" customHeight="1" thickBot="1">
      <c r="D2182" s="3"/>
      <c r="G2182" s="4"/>
      <c r="I2182" s="3"/>
      <c r="L2182" s="4"/>
      <c r="N2182" s="3"/>
      <c r="Q2182" s="4"/>
      <c r="S2182" s="3"/>
      <c r="V2182" s="4"/>
      <c r="X2182" s="3"/>
      <c r="AA2182" s="4"/>
      <c r="AC2182" s="3"/>
      <c r="AF2182" s="4"/>
      <c r="AH2182" s="3"/>
      <c r="AK2182" s="4"/>
      <c r="AM2182" s="3"/>
      <c r="AP2182" s="4"/>
      <c r="AR2182" s="3"/>
      <c r="AU2182" s="4"/>
      <c r="AW2182" s="3"/>
      <c r="AZ2182" s="4"/>
      <c r="BB2182" s="3"/>
      <c r="BE2182" s="4"/>
      <c r="BG2182" s="3"/>
      <c r="BJ2182" s="4"/>
      <c r="BL2182" s="3"/>
      <c r="BO2182" s="4"/>
      <c r="BQ2182" s="16"/>
      <c r="BR2182" s="14"/>
      <c r="BS2182" s="14"/>
      <c r="BT2182" s="17"/>
      <c r="BV2182" s="3"/>
      <c r="BY2182" s="4"/>
      <c r="CC2182" s="115"/>
      <c r="CD2182" s="13"/>
      <c r="CE2182" s="33"/>
      <c r="CF2182" s="33"/>
      <c r="CG2182" s="33"/>
      <c r="CH2182" s="33"/>
    </row>
    <row r="2183" spans="2:86" ht="18.600000000000001" customHeight="1" thickBot="1">
      <c r="D2183" s="271" t="s">
        <v>141</v>
      </c>
      <c r="E2183" s="272"/>
      <c r="F2183" s="273" t="s">
        <v>142</v>
      </c>
      <c r="G2183" s="274"/>
      <c r="H2183" s="237"/>
      <c r="I2183" s="271" t="s">
        <v>143</v>
      </c>
      <c r="J2183" s="272"/>
      <c r="K2183" s="273" t="s">
        <v>144</v>
      </c>
      <c r="L2183" s="274"/>
      <c r="N2183" s="262" t="s">
        <v>145</v>
      </c>
      <c r="O2183" s="263"/>
      <c r="P2183" s="264" t="s">
        <v>146</v>
      </c>
      <c r="Q2183" s="265"/>
      <c r="S2183" s="271" t="s">
        <v>147</v>
      </c>
      <c r="T2183" s="272"/>
      <c r="U2183" s="273" t="s">
        <v>148</v>
      </c>
      <c r="V2183" s="274"/>
      <c r="W2183" s="20"/>
      <c r="X2183" s="262" t="s">
        <v>149</v>
      </c>
      <c r="Y2183" s="263"/>
      <c r="Z2183" s="264" t="s">
        <v>150</v>
      </c>
      <c r="AA2183" s="265"/>
      <c r="AB2183" s="20"/>
      <c r="AC2183" s="271" t="s">
        <v>151</v>
      </c>
      <c r="AD2183" s="272"/>
      <c r="AE2183" s="273" t="s">
        <v>152</v>
      </c>
      <c r="AF2183" s="274"/>
      <c r="AG2183" s="20"/>
      <c r="AH2183" s="262" t="s">
        <v>153</v>
      </c>
      <c r="AI2183" s="263"/>
      <c r="AJ2183" s="264" t="s">
        <v>154</v>
      </c>
      <c r="AK2183" s="265"/>
      <c r="AL2183" s="20"/>
      <c r="AM2183" s="271" t="s">
        <v>155</v>
      </c>
      <c r="AN2183" s="272"/>
      <c r="AO2183" s="273" t="s">
        <v>156</v>
      </c>
      <c r="AP2183" s="274"/>
      <c r="AR2183" s="262" t="s">
        <v>157</v>
      </c>
      <c r="AS2183" s="263"/>
      <c r="AT2183" s="264" t="s">
        <v>158</v>
      </c>
      <c r="AU2183" s="265"/>
      <c r="AV2183" s="41"/>
      <c r="AW2183" s="271" t="s">
        <v>159</v>
      </c>
      <c r="AX2183" s="272"/>
      <c r="AY2183" s="273" t="s">
        <v>160</v>
      </c>
      <c r="AZ2183" s="274"/>
      <c r="BA2183" s="20"/>
      <c r="BB2183" s="262" t="s">
        <v>161</v>
      </c>
      <c r="BC2183" s="263"/>
      <c r="BD2183" s="264" t="s">
        <v>162</v>
      </c>
      <c r="BE2183" s="265"/>
      <c r="BF2183" s="41"/>
      <c r="BG2183" s="271" t="s">
        <v>163</v>
      </c>
      <c r="BH2183" s="272"/>
      <c r="BI2183" s="273" t="s">
        <v>164</v>
      </c>
      <c r="BJ2183" s="274"/>
      <c r="BK2183" s="41"/>
      <c r="BL2183" s="262" t="s">
        <v>165</v>
      </c>
      <c r="BM2183" s="263"/>
      <c r="BN2183" s="264" t="s">
        <v>166</v>
      </c>
      <c r="BO2183" s="265"/>
      <c r="BP2183" s="41"/>
      <c r="BQ2183" s="271" t="s">
        <v>167</v>
      </c>
      <c r="BR2183" s="272"/>
      <c r="BS2183" s="273" t="s">
        <v>168</v>
      </c>
      <c r="BT2183" s="274"/>
      <c r="BU2183" s="20"/>
      <c r="BV2183" s="262" t="s">
        <v>169</v>
      </c>
      <c r="BW2183" s="263"/>
      <c r="BX2183" s="264" t="s">
        <v>170</v>
      </c>
      <c r="BY2183" s="265"/>
      <c r="CA2183" s="55" t="s">
        <v>35</v>
      </c>
      <c r="CC2183" s="116" t="s">
        <v>75</v>
      </c>
      <c r="CD2183" s="13"/>
      <c r="CE2183" s="33"/>
      <c r="CF2183" s="33"/>
      <c r="CG2183" s="33"/>
      <c r="CH2183" s="33"/>
    </row>
    <row r="2184" spans="2:86" ht="18.600000000000001" customHeight="1" thickTop="1" thickBot="1">
      <c r="D2184" s="1">
        <v>0</v>
      </c>
      <c r="E2184" s="9">
        <f t="shared" ref="E2184" si="20944">$E$9*$B2181</f>
        <v>7.3432320000000004</v>
      </c>
      <c r="F2184" s="2">
        <v>1</v>
      </c>
      <c r="G2184" s="8">
        <v>0</v>
      </c>
      <c r="I2184" s="1">
        <v>0</v>
      </c>
      <c r="J2184" s="9">
        <v>0</v>
      </c>
      <c r="K2184" s="2">
        <v>1</v>
      </c>
      <c r="L2184" s="8">
        <v>0</v>
      </c>
      <c r="N2184" s="1">
        <f t="shared" ref="N2184" si="20945">D2184*I2181+F2184*I2184-E2184*J2181-G2184*J2184</f>
        <v>0</v>
      </c>
      <c r="O2184" s="9">
        <f t="shared" ref="O2184" si="20946">(D2184*J2181+E2184*I2181+F2184*J2184+G2184*I2184)</f>
        <v>7.3432320000000004</v>
      </c>
      <c r="P2184" s="2">
        <f t="shared" ref="P2184" si="20947">D2184*K2181+F2184*K2184-E2184*L2181-G2184*L2184</f>
        <v>7.8258557376593716</v>
      </c>
      <c r="Q2184" s="8">
        <f t="shared" ref="Q2184" si="20948">(D2184*L2181+E2184*K2181+F2184*L2184+G2184*K2184)</f>
        <v>0</v>
      </c>
      <c r="S2184" s="1">
        <v>0</v>
      </c>
      <c r="T2184" s="9">
        <f t="shared" ref="T2184" si="20949">$T$9*$B2181</f>
        <v>9.4305120000000002</v>
      </c>
      <c r="U2184" s="2">
        <v>1</v>
      </c>
      <c r="V2184" s="8">
        <v>0</v>
      </c>
      <c r="X2184" s="1">
        <f t="shared" ref="X2184" si="20950">N2184*S2181+P2184*S2184-O2184*T2181-Q2184*T2184</f>
        <v>0</v>
      </c>
      <c r="Y2184" s="9">
        <f t="shared" ref="Y2184" si="20951">(N2184*T2181+O2184*S2181+P2184*T2184+Q2184*S2184)</f>
        <v>81.145058444265558</v>
      </c>
      <c r="Z2184" s="2">
        <f t="shared" ref="Z2184" si="20952">N2184*U2181+P2184*U2184-O2184*V2181-Q2184*V2184</f>
        <v>7.8258557376593716</v>
      </c>
      <c r="AA2184" s="8">
        <f t="shared" ref="AA2184" si="20953">(N2184*V2181+O2184*U2181+P2184*V2184+Q2184*U2184)</f>
        <v>0</v>
      </c>
      <c r="AB2184" s="20"/>
      <c r="AC2184" s="1">
        <v>0</v>
      </c>
      <c r="AD2184" s="9">
        <v>0</v>
      </c>
      <c r="AE2184" s="2">
        <v>1</v>
      </c>
      <c r="AF2184" s="8">
        <v>0</v>
      </c>
      <c r="AH2184" s="1">
        <f t="shared" ref="AH2184" si="20954">X2184*AC2181+Z2184*AC2184-Y2184*AD2181-AA2184*AD2184</f>
        <v>0</v>
      </c>
      <c r="AI2184" s="9">
        <f t="shared" ref="AI2184" si="20955">(X2184*AD2181+Y2184*AC2181+Z2184*AD2184+AA2184*AC2184)</f>
        <v>81.145058444265558</v>
      </c>
      <c r="AJ2184" s="2">
        <f t="shared" ref="AJ2184" si="20956">X2184*AE2181+Z2184*AE2184-Y2184*AF2181-AA2184*AF2184</f>
        <v>21.156096324385388</v>
      </c>
      <c r="AK2184" s="8">
        <f t="shared" ref="AK2184" si="20957">(X2184*AF2181+Y2184*AE2181+Z2184*AF2184+AA2184*AE2184)</f>
        <v>0</v>
      </c>
      <c r="AM2184" s="1">
        <v>0</v>
      </c>
      <c r="AN2184" s="9">
        <f t="shared" ref="AN2184" si="20958">$AN$9*$B2181</f>
        <v>7.973472000000001</v>
      </c>
      <c r="AO2184" s="2">
        <v>1</v>
      </c>
      <c r="AP2184" s="8">
        <v>0</v>
      </c>
      <c r="AR2184" s="1">
        <f t="shared" ref="AR2184" si="20959">AH2184*AM2181+AJ2184*AM2184-AI2184*AN2181-AK2184*AN2184</f>
        <v>0</v>
      </c>
      <c r="AS2184" s="9">
        <f t="shared" ref="AS2184" si="20960">(AH2184*AN2181+AI2184*AM2181+AJ2184*AN2184+AK2184*AM2184)</f>
        <v>249.8326001160554</v>
      </c>
      <c r="AT2184" s="2">
        <f t="shared" ref="AT2184" si="20961">AH2184*AO2181+AJ2184*AO2184-AI2184*AP2181-AK2184*AP2184</f>
        <v>21.156096324385388</v>
      </c>
      <c r="AU2184" s="8">
        <f t="shared" ref="AU2184" si="20962">(AH2184*AP2181+AI2184*AO2181+AJ2184*AP2184+AK2184*AO2184)</f>
        <v>0</v>
      </c>
      <c r="AV2184" s="20"/>
      <c r="AW2184" s="1">
        <v>0</v>
      </c>
      <c r="AX2184" s="9">
        <v>0</v>
      </c>
      <c r="AY2184" s="2">
        <v>1</v>
      </c>
      <c r="AZ2184" s="8">
        <v>0</v>
      </c>
      <c r="BB2184" s="1">
        <f t="shared" ref="BB2184" si="20963">AR2184*AW2181+AT2184*AW2184-AS2184*AX2181-AU2184*AX2184</f>
        <v>0</v>
      </c>
      <c r="BC2184" s="9">
        <f t="shared" ref="BC2184" si="20964">(AR2184*AX2181+AS2184*AW2181+AT2184*AX2184+AU2184*AW2184)</f>
        <v>249.8326001160554</v>
      </c>
      <c r="BD2184" s="2">
        <f t="shared" ref="BD2184" si="20965">AR2184*AY2181+AT2184*AY2184-AS2184*AZ2181-AU2184*AZ2184</f>
        <v>80.028778362543648</v>
      </c>
      <c r="BE2184" s="8">
        <f t="shared" ref="BE2184" si="20966">(AR2184*AZ2181+AS2184*AY2181+AT2184*AZ2184+AU2184*AY2184)</f>
        <v>0</v>
      </c>
      <c r="BG2184" s="1">
        <v>0</v>
      </c>
      <c r="BH2184" s="9">
        <f t="shared" ref="BH2184" si="20967">$BH$9*$B2181</f>
        <v>5.2166399999999999</v>
      </c>
      <c r="BI2184" s="2">
        <v>1</v>
      </c>
      <c r="BJ2184" s="8">
        <v>0</v>
      </c>
      <c r="BK2184" s="20"/>
      <c r="BL2184" s="1">
        <f t="shared" ref="BL2184" si="20968">BB2184*BG2181+BD2184*BG2184-BC2184*BH2181-BE2184*BH2184</f>
        <v>0</v>
      </c>
      <c r="BM2184" s="9">
        <f t="shared" ref="BM2184" si="20969">(BB2184*BH2181+BC2184*BG2181+BD2184*BH2184+BE2184*BG2184)</f>
        <v>667.31392647323514</v>
      </c>
      <c r="BN2184" s="2">
        <f t="shared" ref="BN2184" si="20970">BB2184*BI2181+BD2184*BI2184-BC2184*BJ2181-BE2184*BJ2184</f>
        <v>80.028778362543648</v>
      </c>
      <c r="BO2184" s="8">
        <f t="shared" ref="BO2184" si="20971">(BB2184*BJ2181+BC2184*BI2181+BD2184*BJ2184+BE2184*BI2184)</f>
        <v>0</v>
      </c>
      <c r="BP2184" s="20"/>
      <c r="BQ2184" s="18">
        <f t="shared" ref="BQ2184:BQ2247" si="20972">1/$BR$9</f>
        <v>1</v>
      </c>
      <c r="BR2184" s="25">
        <v>0</v>
      </c>
      <c r="BS2184" s="19">
        <v>1</v>
      </c>
      <c r="BT2184" s="24">
        <v>0</v>
      </c>
      <c r="BV2184" s="1">
        <f t="shared" ref="BV2184" si="20973">BL2184*BQ2181+BN2184*BQ2184-BM2184*BR2181-BO2184*BR2184</f>
        <v>80.028778362543648</v>
      </c>
      <c r="BW2184" s="9">
        <f t="shared" ref="BW2184" si="20974">(BL2184*BR2181+BM2184*BQ2181+BN2184*BR2184+BO2184*BQ2184)</f>
        <v>667.31392647323514</v>
      </c>
      <c r="BX2184" s="2">
        <f t="shared" ref="BX2184" si="20975">BL2184*BS2181+BN2184*BS2184-BM2184*BT2181-BO2184*BT2184</f>
        <v>80.028778362543648</v>
      </c>
      <c r="BY2184" s="8">
        <f t="shared" ref="BY2184" si="20976">(BL2184*BT2181+BM2184*BS2181+BN2184*BT2184+BO2184*BS2184)</f>
        <v>0</v>
      </c>
      <c r="CA2184" s="56">
        <f t="shared" ref="CA2184" si="20977">(180/PI())*ATAN(-1*(BW2181+BW2184)/(BV2181+BV2184))</f>
        <v>-76.322650035589788</v>
      </c>
      <c r="CC2184" s="117">
        <f t="shared" ref="CC2184" si="20978">20*LOG(((1-(10^(CA2181/20)^2)*(1-((1-CC2181)/(1+CC2181))^2))^0.5))</f>
        <v>-1.4500424104999044E-5</v>
      </c>
      <c r="CD2184" s="13"/>
      <c r="CE2184" s="33"/>
      <c r="CF2184" s="33"/>
      <c r="CG2184" s="33"/>
      <c r="CH2184" s="33"/>
    </row>
    <row r="2185" spans="2:86" ht="18.600000000000001" customHeight="1"/>
    <row r="2186" spans="2:86" ht="18.600000000000001" customHeight="1" thickBot="1">
      <c r="E2186" s="6" t="s">
        <v>3</v>
      </c>
      <c r="J2186" s="6" t="s">
        <v>5</v>
      </c>
      <c r="O2186" s="6" t="s">
        <v>10</v>
      </c>
      <c r="T2186" s="6" t="s">
        <v>6</v>
      </c>
      <c r="Y2186" s="6" t="s">
        <v>11</v>
      </c>
      <c r="AD2186" s="6" t="s">
        <v>12</v>
      </c>
      <c r="AI2186" s="6" t="s">
        <v>13</v>
      </c>
      <c r="AN2186" s="6" t="s">
        <v>14</v>
      </c>
      <c r="AS2186" s="6" t="s">
        <v>15</v>
      </c>
      <c r="AX2186" s="6" t="s">
        <v>19</v>
      </c>
      <c r="BC2186" s="6" t="s">
        <v>17</v>
      </c>
      <c r="BH2186" s="6" t="s">
        <v>20</v>
      </c>
      <c r="BM2186" s="6" t="s">
        <v>18</v>
      </c>
      <c r="BQ2186" s="26" t="s">
        <v>16</v>
      </c>
      <c r="BR2186" s="26"/>
      <c r="BS2186" s="21"/>
      <c r="BT2186" s="21"/>
      <c r="BU2186" s="21"/>
      <c r="BV2186" s="21"/>
      <c r="BW2186" s="26" t="s">
        <v>21</v>
      </c>
      <c r="BX2186" s="21"/>
      <c r="BY2186" s="21"/>
    </row>
    <row r="2187" spans="2:86" ht="18.600000000000001" customHeight="1" thickBot="1">
      <c r="B2187" s="11"/>
      <c r="D2187" s="266" t="s">
        <v>113</v>
      </c>
      <c r="E2187" s="267"/>
      <c r="F2187" s="268" t="s">
        <v>114</v>
      </c>
      <c r="G2187" s="269"/>
      <c r="H2187" s="237"/>
      <c r="I2187" s="262" t="s">
        <v>0</v>
      </c>
      <c r="J2187" s="263"/>
      <c r="K2187" s="264" t="s">
        <v>1</v>
      </c>
      <c r="L2187" s="265"/>
      <c r="M2187" s="21"/>
      <c r="N2187" s="262" t="s">
        <v>115</v>
      </c>
      <c r="O2187" s="263"/>
      <c r="P2187" s="264" t="s">
        <v>116</v>
      </c>
      <c r="Q2187" s="265"/>
      <c r="R2187" s="21"/>
      <c r="S2187" s="266" t="s">
        <v>117</v>
      </c>
      <c r="T2187" s="267"/>
      <c r="U2187" s="268" t="s">
        <v>118</v>
      </c>
      <c r="V2187" s="269"/>
      <c r="W2187" s="20"/>
      <c r="X2187" s="262" t="s">
        <v>119</v>
      </c>
      <c r="Y2187" s="263"/>
      <c r="Z2187" s="264" t="s">
        <v>120</v>
      </c>
      <c r="AA2187" s="265"/>
      <c r="AB2187" s="20"/>
      <c r="AC2187" s="262" t="s">
        <v>121</v>
      </c>
      <c r="AD2187" s="263"/>
      <c r="AE2187" s="264" t="s">
        <v>7</v>
      </c>
      <c r="AF2187" s="265"/>
      <c r="AG2187" s="20"/>
      <c r="AH2187" s="262" t="s">
        <v>122</v>
      </c>
      <c r="AI2187" s="263"/>
      <c r="AJ2187" s="264" t="s">
        <v>123</v>
      </c>
      <c r="AK2187" s="265"/>
      <c r="AL2187" s="20"/>
      <c r="AM2187" s="266" t="s">
        <v>124</v>
      </c>
      <c r="AN2187" s="267"/>
      <c r="AO2187" s="268" t="s">
        <v>125</v>
      </c>
      <c r="AP2187" s="269"/>
      <c r="AQ2187" s="21"/>
      <c r="AR2187" s="262" t="s">
        <v>126</v>
      </c>
      <c r="AS2187" s="263"/>
      <c r="AT2187" s="264" t="s">
        <v>2</v>
      </c>
      <c r="AU2187" s="265"/>
      <c r="AV2187" s="41"/>
      <c r="AW2187" s="262" t="s">
        <v>127</v>
      </c>
      <c r="AX2187" s="263"/>
      <c r="AY2187" s="264" t="s">
        <v>128</v>
      </c>
      <c r="AZ2187" s="265"/>
      <c r="BA2187" s="20"/>
      <c r="BB2187" s="262" t="s">
        <v>129</v>
      </c>
      <c r="BC2187" s="263"/>
      <c r="BD2187" s="264" t="s">
        <v>130</v>
      </c>
      <c r="BE2187" s="265"/>
      <c r="BF2187" s="41"/>
      <c r="BG2187" s="266" t="s">
        <v>131</v>
      </c>
      <c r="BH2187" s="267"/>
      <c r="BI2187" s="268" t="s">
        <v>132</v>
      </c>
      <c r="BJ2187" s="269"/>
      <c r="BK2187" s="41"/>
      <c r="BL2187" s="262" t="s">
        <v>133</v>
      </c>
      <c r="BM2187" s="263"/>
      <c r="BN2187" s="264" t="s">
        <v>134</v>
      </c>
      <c r="BO2187" s="265"/>
      <c r="BP2187" s="41"/>
      <c r="BQ2187" s="262" t="s">
        <v>135</v>
      </c>
      <c r="BR2187" s="263"/>
      <c r="BS2187" s="264" t="s">
        <v>136</v>
      </c>
      <c r="BT2187" s="265"/>
      <c r="BU2187" s="20"/>
      <c r="BV2187" s="262" t="s">
        <v>137</v>
      </c>
      <c r="BW2187" s="263"/>
      <c r="BX2187" s="264" t="s">
        <v>138</v>
      </c>
      <c r="BY2187" s="265"/>
      <c r="CA2187" s="27" t="s">
        <v>8</v>
      </c>
      <c r="CC2187" s="113" t="s">
        <v>74</v>
      </c>
      <c r="CD2187" s="13"/>
      <c r="CE2187" s="33"/>
      <c r="CF2187" s="33"/>
      <c r="CG2187" s="33"/>
      <c r="CH2187" s="33"/>
    </row>
    <row r="2188" spans="2:86" ht="18.600000000000001" customHeight="1" thickTop="1" thickBot="1">
      <c r="B2188" s="37">
        <v>6.26</v>
      </c>
      <c r="D2188" s="1">
        <v>1</v>
      </c>
      <c r="E2188" s="7">
        <v>0</v>
      </c>
      <c r="F2188" s="2">
        <v>0</v>
      </c>
      <c r="G2188" s="8">
        <v>0</v>
      </c>
      <c r="I2188" s="1">
        <v>1</v>
      </c>
      <c r="J2188" s="9">
        <v>0</v>
      </c>
      <c r="K2188" s="2">
        <v>0</v>
      </c>
      <c r="L2188" s="8">
        <f t="shared" ref="L2188:L2251" si="20979">IF(0=(1-$J$9*$K$9*$B2188^2),10^18,$B2188*$K$9/(1-$J$9*$K$9*$B2188^2))</f>
        <v>-0.92583754037444066</v>
      </c>
      <c r="N2188" s="1">
        <f t="shared" ref="N2188" si="20980">D2188*I2188+F2188*I2191-E2188*J2188-G2188*J2191</f>
        <v>1</v>
      </c>
      <c r="O2188" s="9">
        <f t="shared" ref="O2188" si="20981">(D2188*J2188+E2188*I2188+F2188*J2191+G2188*I2191)</f>
        <v>0</v>
      </c>
      <c r="P2188" s="2">
        <f t="shared" ref="P2188" si="20982">D2188*K2188+F2188*K2191-E2188*L2188-G2188*L2191</f>
        <v>0</v>
      </c>
      <c r="Q2188" s="8">
        <f t="shared" ref="Q2188" si="20983">(D2188*L2188+E2188*K2188+F2188*L2191+G2188*K2191)</f>
        <v>-0.92583754037444066</v>
      </c>
      <c r="S2188" s="1">
        <v>1</v>
      </c>
      <c r="T2188" s="7">
        <v>0</v>
      </c>
      <c r="U2188" s="2">
        <v>0</v>
      </c>
      <c r="V2188" s="8">
        <v>0</v>
      </c>
      <c r="X2188" s="1">
        <f t="shared" ref="X2188" si="20984">N2188*S2188+P2188*S2191-O2188*T2188-Q2188*T2191</f>
        <v>9.7591064000470062</v>
      </c>
      <c r="Y2188" s="9">
        <f t="shared" ref="Y2188" si="20985">(N2188*T2188+O2188*S2188+P2188*T2191+Q2188*S2191)</f>
        <v>0</v>
      </c>
      <c r="Z2188" s="2">
        <f t="shared" ref="Z2188" si="20986">N2188*U2188+P2188*U2191-O2188*V2188-Q2188*V2191</f>
        <v>0</v>
      </c>
      <c r="AA2188" s="8">
        <f t="shared" ref="AA2188" si="20987">(N2188*V2188+O2188*U2188+P2188*V2191+Q2188*U2191)</f>
        <v>-0.92583754037444066</v>
      </c>
      <c r="AB2188" s="20"/>
      <c r="AC2188" s="1">
        <v>1</v>
      </c>
      <c r="AD2188" s="9">
        <v>0</v>
      </c>
      <c r="AE2188" s="2">
        <v>0</v>
      </c>
      <c r="AF2188" s="8">
        <f t="shared" ref="AF2188:AF2251" si="20988">IF(0=(1-$AE$9*$AD$9*$B2188^2),10^18,$B2188*$AE$9/(1-$AE$9*$AD$9*$B2188^2))</f>
        <v>-0.16371385398559771</v>
      </c>
      <c r="AH2188" s="1">
        <f t="shared" ref="AH2188" si="20989">X2188*AC2188+Z2188*AC2191-Y2188*AD2188-AA2188*AD2191</f>
        <v>9.7591064000470062</v>
      </c>
      <c r="AI2188" s="9">
        <f t="shared" ref="AI2188" si="20990">(X2188*AD2188+Y2188*AC2188+Z2188*AD2191+AA2188*AC2191)</f>
        <v>0</v>
      </c>
      <c r="AJ2188" s="2">
        <f t="shared" ref="AJ2188" si="20991">X2188*AE2188+Z2188*AE2191-Y2188*AF2188-AA2188*AF2191</f>
        <v>0</v>
      </c>
      <c r="AK2188" s="8">
        <f t="shared" ref="AK2188" si="20992">(X2188*AF2188+Y2188*AE2188+Z2188*AF2191+AA2188*AE2191)</f>
        <v>-2.5235384605816482</v>
      </c>
      <c r="AM2188" s="1">
        <v>1</v>
      </c>
      <c r="AN2188" s="7">
        <v>0</v>
      </c>
      <c r="AO2188" s="2">
        <v>0</v>
      </c>
      <c r="AP2188" s="8">
        <v>0</v>
      </c>
      <c r="AR2188" s="1">
        <f t="shared" ref="AR2188" si="20993">AH2188*AM2188+AJ2188*AM2191-AI2188*AN2188-AK2188*AN2191</f>
        <v>29.944961205316506</v>
      </c>
      <c r="AS2188" s="9">
        <f t="shared" ref="AS2188" si="20994">(AH2188*AN2188+AI2188*AM2188+AJ2188*AN2191+AK2188*AM2191)</f>
        <v>0</v>
      </c>
      <c r="AT2188" s="2">
        <f t="shared" ref="AT2188" si="20995">AH2188*AO2188+AJ2188*AO2191-AI2188*AP2188-AK2188*AP2191</f>
        <v>0</v>
      </c>
      <c r="AU2188" s="8">
        <f t="shared" ref="AU2188" si="20996">(AH2188*AP2188+AI2188*AO2188+AJ2188*AP2191+AK2188*AO2191)</f>
        <v>-2.5235384605816482</v>
      </c>
      <c r="AV2188" s="20"/>
      <c r="AW2188" s="1">
        <v>1</v>
      </c>
      <c r="AX2188" s="9">
        <v>0</v>
      </c>
      <c r="AY2188" s="2">
        <v>0</v>
      </c>
      <c r="AZ2188" s="8">
        <f t="shared" ref="AZ2188:AZ2251" si="20997">IF(0=(1-$AX$9*$AY$9*$B2188^2),10^18,$B2188*$AY$9/(1-$AX$9*$AY$9*$B2188^2))</f>
        <v>-0.23482508023452081</v>
      </c>
      <c r="BB2188" s="1">
        <f t="shared" ref="BB2188" si="20998">AR2188*AW2188+AT2188*AW2191-AS2188*AX2188-AU2188*AX2191</f>
        <v>29.944961205316506</v>
      </c>
      <c r="BC2188" s="9">
        <f t="shared" ref="BC2188" si="20999">(AR2188*AX2188+AS2188*AW2188+AT2188*AX2191+AU2188*AW2191)</f>
        <v>0</v>
      </c>
      <c r="BD2188" s="2">
        <f t="shared" ref="BD2188" si="21000">AR2188*AY2188+AT2188*AY2191-AS2188*AZ2188-AU2188*AZ2191</f>
        <v>0</v>
      </c>
      <c r="BE2188" s="8">
        <f t="shared" ref="BE2188" si="21001">(AR2188*AZ2188+AS2188*AY2188+AT2188*AZ2191+AU2188*AY2191)</f>
        <v>-9.5553663782397091</v>
      </c>
      <c r="BG2188" s="1">
        <v>1</v>
      </c>
      <c r="BH2188" s="7">
        <v>0</v>
      </c>
      <c r="BI2188" s="2">
        <v>0</v>
      </c>
      <c r="BJ2188" s="8">
        <v>0</v>
      </c>
      <c r="BK2188" s="20"/>
      <c r="BL2188" s="1">
        <f t="shared" ref="BL2188" si="21002">BB2188*BG2188+BD2188*BG2191-BC2188*BH2188-BE2188*BH2191</f>
        <v>79.951633394541062</v>
      </c>
      <c r="BM2188" s="9">
        <f t="shared" ref="BM2188" si="21003">(BB2188*BH2188+BC2188*BG2188+BD2188*BH2191+BE2188*BG2191)</f>
        <v>0</v>
      </c>
      <c r="BN2188" s="2">
        <f t="shared" ref="BN2188" si="21004">BB2188*BI2188+BD2188*BI2191-BC2188*BJ2188-BE2188*BJ2191</f>
        <v>0</v>
      </c>
      <c r="BO2188" s="8">
        <f t="shared" ref="BO2188" si="21005">(BB2188*BJ2188+BC2188*BI2188+BD2188*BJ2191+BE2188*BI2191)</f>
        <v>-9.5553663782397091</v>
      </c>
      <c r="BP2188" s="20"/>
      <c r="BQ2188" s="16">
        <v>1</v>
      </c>
      <c r="BR2188" s="23">
        <v>0</v>
      </c>
      <c r="BS2188" s="14">
        <v>0</v>
      </c>
      <c r="BT2188" s="22">
        <v>0</v>
      </c>
      <c r="BV2188" s="1">
        <f t="shared" ref="BV2188" si="21006">BL2188*BQ2188+BN2188*BQ2191-BM2188*BR2188-BO2188*BR2191</f>
        <v>79.951633394541062</v>
      </c>
      <c r="BW2188" s="9">
        <f t="shared" ref="BW2188" si="21007">(BL2188*BR2188+BM2188*BQ2188+BN2188*BR2191+BO2188*BQ2191)</f>
        <v>-9.5553663782397091</v>
      </c>
      <c r="BX2188" s="2">
        <f t="shared" ref="BX2188" si="21008">BL2188*BS2188+BN2188*BS2191-BM2188*BT2188-BO2188*BT2191</f>
        <v>0</v>
      </c>
      <c r="BY2188" s="8">
        <f t="shared" ref="BY2188" si="21009">(BL2188*BT2188+BM2188*BS2188+BN2188*BT2191+BO2188*BS2191)</f>
        <v>-9.5553663782397091</v>
      </c>
      <c r="CA2188" s="28">
        <f t="shared" ref="CA2188" si="21010">20*LOG(((1+$BR$9)/$BR$9)/((BV2188+BV2191)^2+(BW2188+BW2191)^2)^0.5)</f>
        <v>-50.609294592349336</v>
      </c>
      <c r="CC2188" s="114">
        <f t="shared" ref="CC2188" si="21011">((BV2188^2+BW2188^2)^0.5)/((BV2191^2+BW2191^2)^0.5)</f>
        <v>0.11953471158229585</v>
      </c>
      <c r="CD2188" s="13"/>
      <c r="CE2188" s="33"/>
      <c r="CF2188" s="33"/>
      <c r="CG2188" s="33"/>
      <c r="CH2188" s="33"/>
    </row>
    <row r="2189" spans="2:86" ht="18.600000000000001" customHeight="1" thickBot="1">
      <c r="D2189" s="3"/>
      <c r="G2189" s="4"/>
      <c r="I2189" s="3"/>
      <c r="L2189" s="4"/>
      <c r="N2189" s="3"/>
      <c r="Q2189" s="4"/>
      <c r="S2189" s="3"/>
      <c r="V2189" s="4"/>
      <c r="X2189" s="3"/>
      <c r="AA2189" s="4"/>
      <c r="AC2189" s="3"/>
      <c r="AF2189" s="4"/>
      <c r="AH2189" s="3"/>
      <c r="AK2189" s="4"/>
      <c r="AM2189" s="3"/>
      <c r="AP2189" s="4"/>
      <c r="AR2189" s="3"/>
      <c r="AU2189" s="4"/>
      <c r="AW2189" s="3"/>
      <c r="AZ2189" s="4"/>
      <c r="BB2189" s="3"/>
      <c r="BE2189" s="4"/>
      <c r="BG2189" s="3"/>
      <c r="BJ2189" s="4"/>
      <c r="BL2189" s="3"/>
      <c r="BO2189" s="4"/>
      <c r="BQ2189" s="16"/>
      <c r="BR2189" s="14"/>
      <c r="BS2189" s="14"/>
      <c r="BT2189" s="17"/>
      <c r="BV2189" s="3"/>
      <c r="BY2189" s="4"/>
      <c r="CC2189" s="115"/>
      <c r="CD2189" s="13"/>
      <c r="CE2189" s="33"/>
      <c r="CF2189" s="33"/>
      <c r="CG2189" s="33"/>
      <c r="CH2189" s="33"/>
    </row>
    <row r="2190" spans="2:86" ht="18.600000000000001" customHeight="1" thickBot="1">
      <c r="D2190" s="271" t="s">
        <v>141</v>
      </c>
      <c r="E2190" s="272"/>
      <c r="F2190" s="273" t="s">
        <v>142</v>
      </c>
      <c r="G2190" s="274"/>
      <c r="H2190" s="237"/>
      <c r="I2190" s="271" t="s">
        <v>143</v>
      </c>
      <c r="J2190" s="272"/>
      <c r="K2190" s="273" t="s">
        <v>144</v>
      </c>
      <c r="L2190" s="274"/>
      <c r="N2190" s="262" t="s">
        <v>145</v>
      </c>
      <c r="O2190" s="263"/>
      <c r="P2190" s="264" t="s">
        <v>146</v>
      </c>
      <c r="Q2190" s="265"/>
      <c r="S2190" s="271" t="s">
        <v>147</v>
      </c>
      <c r="T2190" s="272"/>
      <c r="U2190" s="273" t="s">
        <v>148</v>
      </c>
      <c r="V2190" s="274"/>
      <c r="W2190" s="20"/>
      <c r="X2190" s="262" t="s">
        <v>149</v>
      </c>
      <c r="Y2190" s="263"/>
      <c r="Z2190" s="264" t="s">
        <v>150</v>
      </c>
      <c r="AA2190" s="265"/>
      <c r="AB2190" s="20"/>
      <c r="AC2190" s="271" t="s">
        <v>151</v>
      </c>
      <c r="AD2190" s="272"/>
      <c r="AE2190" s="273" t="s">
        <v>152</v>
      </c>
      <c r="AF2190" s="274"/>
      <c r="AG2190" s="20"/>
      <c r="AH2190" s="262" t="s">
        <v>153</v>
      </c>
      <c r="AI2190" s="263"/>
      <c r="AJ2190" s="264" t="s">
        <v>154</v>
      </c>
      <c r="AK2190" s="265"/>
      <c r="AL2190" s="20"/>
      <c r="AM2190" s="271" t="s">
        <v>155</v>
      </c>
      <c r="AN2190" s="272"/>
      <c r="AO2190" s="273" t="s">
        <v>156</v>
      </c>
      <c r="AP2190" s="274"/>
      <c r="AR2190" s="262" t="s">
        <v>157</v>
      </c>
      <c r="AS2190" s="263"/>
      <c r="AT2190" s="264" t="s">
        <v>158</v>
      </c>
      <c r="AU2190" s="265"/>
      <c r="AV2190" s="41"/>
      <c r="AW2190" s="271" t="s">
        <v>159</v>
      </c>
      <c r="AX2190" s="272"/>
      <c r="AY2190" s="273" t="s">
        <v>160</v>
      </c>
      <c r="AZ2190" s="274"/>
      <c r="BA2190" s="20"/>
      <c r="BB2190" s="262" t="s">
        <v>161</v>
      </c>
      <c r="BC2190" s="263"/>
      <c r="BD2190" s="264" t="s">
        <v>162</v>
      </c>
      <c r="BE2190" s="265"/>
      <c r="BF2190" s="41"/>
      <c r="BG2190" s="271" t="s">
        <v>163</v>
      </c>
      <c r="BH2190" s="272"/>
      <c r="BI2190" s="273" t="s">
        <v>164</v>
      </c>
      <c r="BJ2190" s="274"/>
      <c r="BK2190" s="41"/>
      <c r="BL2190" s="262" t="s">
        <v>165</v>
      </c>
      <c r="BM2190" s="263"/>
      <c r="BN2190" s="264" t="s">
        <v>166</v>
      </c>
      <c r="BO2190" s="265"/>
      <c r="BP2190" s="41"/>
      <c r="BQ2190" s="271" t="s">
        <v>167</v>
      </c>
      <c r="BR2190" s="272"/>
      <c r="BS2190" s="273" t="s">
        <v>168</v>
      </c>
      <c r="BT2190" s="274"/>
      <c r="BU2190" s="20"/>
      <c r="BV2190" s="262" t="s">
        <v>169</v>
      </c>
      <c r="BW2190" s="263"/>
      <c r="BX2190" s="264" t="s">
        <v>170</v>
      </c>
      <c r="BY2190" s="265"/>
      <c r="CA2190" s="55" t="s">
        <v>35</v>
      </c>
      <c r="CC2190" s="116" t="s">
        <v>75</v>
      </c>
      <c r="CD2190" s="13"/>
      <c r="CE2190" s="33"/>
      <c r="CF2190" s="33"/>
      <c r="CG2190" s="33"/>
      <c r="CH2190" s="33"/>
    </row>
    <row r="2191" spans="2:86" ht="18.600000000000001" customHeight="1" thickTop="1" thickBot="1">
      <c r="D2191" s="1">
        <v>0</v>
      </c>
      <c r="E2191" s="9">
        <f t="shared" ref="E2191" si="21012">$E$9*$B2188</f>
        <v>7.3667680000000004</v>
      </c>
      <c r="F2191" s="2">
        <v>1</v>
      </c>
      <c r="G2191" s="8">
        <v>0</v>
      </c>
      <c r="I2191" s="1">
        <v>0</v>
      </c>
      <c r="J2191" s="9">
        <v>0</v>
      </c>
      <c r="K2191" s="2">
        <v>1</v>
      </c>
      <c r="L2191" s="8">
        <v>0</v>
      </c>
      <c r="N2191" s="1">
        <f t="shared" ref="N2191" si="21013">D2191*I2188+F2191*I2191-E2191*J2188-G2191*J2191</f>
        <v>0</v>
      </c>
      <c r="O2191" s="9">
        <f t="shared" ref="O2191" si="21014">(D2191*J2188+E2191*I2188+F2191*J2191+G2191*I2191)</f>
        <v>7.3667680000000004</v>
      </c>
      <c r="P2191" s="2">
        <f t="shared" ref="P2191" si="21015">D2191*K2188+F2191*K2191-E2191*L2188-G2191*L2191</f>
        <v>7.8204303656291376</v>
      </c>
      <c r="Q2191" s="8">
        <f t="shared" ref="Q2191" si="21016">(D2191*L2188+E2191*K2188+F2191*L2191+G2191*K2191)</f>
        <v>0</v>
      </c>
      <c r="S2191" s="1">
        <v>0</v>
      </c>
      <c r="T2191" s="9">
        <f t="shared" ref="T2191" si="21017">$T$9*$B2188</f>
        <v>9.460738000000001</v>
      </c>
      <c r="U2191" s="2">
        <v>1</v>
      </c>
      <c r="V2191" s="8">
        <v>0</v>
      </c>
      <c r="X2191" s="1">
        <f t="shared" ref="X2191" si="21018">N2191*S2188+P2191*S2191-O2191*T2188-Q2191*T2191</f>
        <v>0</v>
      </c>
      <c r="Y2191" s="9">
        <f t="shared" ref="Y2191" si="21019">(N2191*T2188+O2191*S2188+P2191*T2191+Q2191*S2191)</f>
        <v>81.353810736461497</v>
      </c>
      <c r="Z2191" s="2">
        <f t="shared" ref="Z2191" si="21020">N2191*U2188+P2191*U2191-O2191*V2188-Q2191*V2191</f>
        <v>7.8204303656291376</v>
      </c>
      <c r="AA2191" s="8">
        <f t="shared" ref="AA2191" si="21021">(N2191*V2188+O2191*U2188+P2191*V2191+Q2191*U2191)</f>
        <v>0</v>
      </c>
      <c r="AB2191" s="20"/>
      <c r="AC2191" s="1">
        <v>0</v>
      </c>
      <c r="AD2191" s="9">
        <v>0</v>
      </c>
      <c r="AE2191" s="2">
        <v>1</v>
      </c>
      <c r="AF2191" s="8">
        <v>0</v>
      </c>
      <c r="AH2191" s="1">
        <f t="shared" ref="AH2191" si="21022">X2191*AC2188+Z2191*AC2191-Y2191*AD2188-AA2191*AD2191</f>
        <v>0</v>
      </c>
      <c r="AI2191" s="9">
        <f t="shared" ref="AI2191" si="21023">(X2191*AD2188+Y2191*AC2188+Z2191*AD2191+AA2191*AC2191)</f>
        <v>81.353810736461497</v>
      </c>
      <c r="AJ2191" s="2">
        <f t="shared" ref="AJ2191" si="21024">X2191*AE2188+Z2191*AE2191-Y2191*AF2188-AA2191*AF2191</f>
        <v>21.139176257710147</v>
      </c>
      <c r="AK2191" s="8">
        <f t="shared" ref="AK2191" si="21025">(X2191*AF2188+Y2191*AE2188+Z2191*AF2191+AA2191*AE2191)</f>
        <v>0</v>
      </c>
      <c r="AM2191" s="1">
        <v>0</v>
      </c>
      <c r="AN2191" s="9">
        <f t="shared" ref="AN2191" si="21026">$AN$9*$B2188</f>
        <v>7.999028</v>
      </c>
      <c r="AO2191" s="2">
        <v>1</v>
      </c>
      <c r="AP2191" s="8">
        <v>0</v>
      </c>
      <c r="AR2191" s="1">
        <f t="shared" ref="AR2191" si="21027">AH2191*AM2188+AJ2191*AM2191-AI2191*AN2188-AK2191*AN2191</f>
        <v>0</v>
      </c>
      <c r="AS2191" s="9">
        <f t="shared" ref="AS2191" si="21028">(AH2191*AN2188+AI2191*AM2188+AJ2191*AN2191+AK2191*AM2191)</f>
        <v>250.44667351882018</v>
      </c>
      <c r="AT2191" s="2">
        <f t="shared" ref="AT2191" si="21029">AH2191*AO2188+AJ2191*AO2191-AI2191*AP2188-AK2191*AP2191</f>
        <v>21.139176257710147</v>
      </c>
      <c r="AU2191" s="8">
        <f t="shared" ref="AU2191" si="21030">(AH2191*AP2188+AI2191*AO2188+AJ2191*AP2191+AK2191*AO2191)</f>
        <v>0</v>
      </c>
      <c r="AV2191" s="20"/>
      <c r="AW2191" s="1">
        <v>0</v>
      </c>
      <c r="AX2191" s="9">
        <v>0</v>
      </c>
      <c r="AY2191" s="2">
        <v>1</v>
      </c>
      <c r="AZ2191" s="8">
        <v>0</v>
      </c>
      <c r="BB2191" s="1">
        <f t="shared" ref="BB2191" si="21031">AR2191*AW2188+AT2191*AW2191-AS2191*AX2188-AU2191*AX2191</f>
        <v>0</v>
      </c>
      <c r="BC2191" s="9">
        <f t="shared" ref="BC2191" si="21032">(AR2191*AX2188+AS2191*AW2188+AT2191*AX2191+AU2191*AW2191)</f>
        <v>250.44667351882018</v>
      </c>
      <c r="BD2191" s="2">
        <f t="shared" ref="BD2191" si="21033">AR2191*AY2188+AT2191*AY2191-AS2191*AZ2188-AU2191*AZ2191</f>
        <v>79.950336461235935</v>
      </c>
      <c r="BE2191" s="8">
        <f t="shared" ref="BE2191" si="21034">(AR2191*AZ2188+AS2191*AY2188+AT2191*AZ2191+AU2191*AY2191)</f>
        <v>0</v>
      </c>
      <c r="BG2191" s="1">
        <v>0</v>
      </c>
      <c r="BH2191" s="9">
        <f t="shared" ref="BH2191" si="21035">$BH$9*$B2188</f>
        <v>5.2333599999999993</v>
      </c>
      <c r="BI2191" s="2">
        <v>1</v>
      </c>
      <c r="BJ2191" s="8">
        <v>0</v>
      </c>
      <c r="BK2191" s="20"/>
      <c r="BL2191" s="1">
        <f t="shared" ref="BL2191" si="21036">BB2191*BG2188+BD2191*BG2191-BC2191*BH2188-BE2191*BH2191</f>
        <v>0</v>
      </c>
      <c r="BM2191" s="9">
        <f t="shared" ref="BM2191" si="21037">(BB2191*BH2188+BC2191*BG2188+BD2191*BH2191+BE2191*BG2191)</f>
        <v>668.85556634159377</v>
      </c>
      <c r="BN2191" s="2">
        <f t="shared" ref="BN2191" si="21038">BB2191*BI2188+BD2191*BI2191-BC2191*BJ2188-BE2191*BJ2191</f>
        <v>79.950336461235935</v>
      </c>
      <c r="BO2191" s="8">
        <f t="shared" ref="BO2191" si="21039">(BB2191*BJ2188+BC2191*BI2188+BD2191*BJ2191+BE2191*BI2191)</f>
        <v>0</v>
      </c>
      <c r="BP2191" s="20"/>
      <c r="BQ2191" s="18">
        <f t="shared" ref="BQ2191:BQ2254" si="21040">1/$BR$9</f>
        <v>1</v>
      </c>
      <c r="BR2191" s="25">
        <v>0</v>
      </c>
      <c r="BS2191" s="19">
        <v>1</v>
      </c>
      <c r="BT2191" s="24">
        <v>0</v>
      </c>
      <c r="BV2191" s="1">
        <f t="shared" ref="BV2191" si="21041">BL2191*BQ2188+BN2191*BQ2191-BM2191*BR2188-BO2191*BR2191</f>
        <v>79.950336461235935</v>
      </c>
      <c r="BW2191" s="9">
        <f t="shared" ref="BW2191" si="21042">(BL2191*BR2188+BM2191*BQ2188+BN2191*BR2191+BO2191*BQ2191)</f>
        <v>668.85556634159377</v>
      </c>
      <c r="BX2191" s="2">
        <f t="shared" ref="BX2191" si="21043">BL2191*BS2188+BN2191*BS2191-BM2191*BT2188-BO2191*BT2191</f>
        <v>79.950336461235935</v>
      </c>
      <c r="BY2191" s="8">
        <f t="shared" ref="BY2191" si="21044">(BL2191*BT2188+BM2191*BS2188+BN2191*BT2191+BO2191*BS2191)</f>
        <v>0</v>
      </c>
      <c r="CA2191" s="56">
        <f t="shared" ref="CA2191" si="21045">(180/PI())*ATAN(-1*(BW2188+BW2191)/(BV2188+BV2191))</f>
        <v>-76.367126843414795</v>
      </c>
      <c r="CC2191" s="117">
        <f t="shared" ref="CC2191" si="21046">20*LOG(((1-(10^(CA2188/20)^2)*(1-((1-CC2188)/(1+CC2188))^2))^0.5))</f>
        <v>-1.4399071033814304E-5</v>
      </c>
      <c r="CD2191" s="13"/>
      <c r="CE2191" s="33"/>
      <c r="CF2191" s="33"/>
      <c r="CG2191" s="33"/>
      <c r="CH2191" s="33"/>
    </row>
    <row r="2192" spans="2:86" ht="18.600000000000001" customHeight="1"/>
    <row r="2193" spans="2:86" ht="18.600000000000001" customHeight="1" thickBot="1">
      <c r="E2193" s="6" t="s">
        <v>3</v>
      </c>
      <c r="J2193" s="6" t="s">
        <v>5</v>
      </c>
      <c r="O2193" s="6" t="s">
        <v>10</v>
      </c>
      <c r="T2193" s="6" t="s">
        <v>6</v>
      </c>
      <c r="Y2193" s="6" t="s">
        <v>11</v>
      </c>
      <c r="AD2193" s="6" t="s">
        <v>12</v>
      </c>
      <c r="AI2193" s="6" t="s">
        <v>13</v>
      </c>
      <c r="AN2193" s="6" t="s">
        <v>14</v>
      </c>
      <c r="AS2193" s="6" t="s">
        <v>15</v>
      </c>
      <c r="AX2193" s="6" t="s">
        <v>19</v>
      </c>
      <c r="BC2193" s="6" t="s">
        <v>17</v>
      </c>
      <c r="BH2193" s="6" t="s">
        <v>20</v>
      </c>
      <c r="BM2193" s="6" t="s">
        <v>18</v>
      </c>
      <c r="BQ2193" s="26" t="s">
        <v>16</v>
      </c>
      <c r="BR2193" s="26"/>
      <c r="BS2193" s="21"/>
      <c r="BT2193" s="21"/>
      <c r="BU2193" s="21"/>
      <c r="BV2193" s="21"/>
      <c r="BW2193" s="26" t="s">
        <v>21</v>
      </c>
      <c r="BX2193" s="21"/>
      <c r="BY2193" s="21"/>
    </row>
    <row r="2194" spans="2:86" ht="18.600000000000001" customHeight="1" thickBot="1">
      <c r="B2194" s="11"/>
      <c r="D2194" s="266" t="s">
        <v>113</v>
      </c>
      <c r="E2194" s="267"/>
      <c r="F2194" s="268" t="s">
        <v>114</v>
      </c>
      <c r="G2194" s="269"/>
      <c r="H2194" s="237"/>
      <c r="I2194" s="262" t="s">
        <v>0</v>
      </c>
      <c r="J2194" s="263"/>
      <c r="K2194" s="264" t="s">
        <v>1</v>
      </c>
      <c r="L2194" s="265"/>
      <c r="M2194" s="21"/>
      <c r="N2194" s="262" t="s">
        <v>115</v>
      </c>
      <c r="O2194" s="263"/>
      <c r="P2194" s="264" t="s">
        <v>116</v>
      </c>
      <c r="Q2194" s="265"/>
      <c r="R2194" s="21"/>
      <c r="S2194" s="266" t="s">
        <v>117</v>
      </c>
      <c r="T2194" s="267"/>
      <c r="U2194" s="268" t="s">
        <v>118</v>
      </c>
      <c r="V2194" s="269"/>
      <c r="W2194" s="20"/>
      <c r="X2194" s="262" t="s">
        <v>119</v>
      </c>
      <c r="Y2194" s="263"/>
      <c r="Z2194" s="264" t="s">
        <v>120</v>
      </c>
      <c r="AA2194" s="265"/>
      <c r="AB2194" s="20"/>
      <c r="AC2194" s="262" t="s">
        <v>121</v>
      </c>
      <c r="AD2194" s="263"/>
      <c r="AE2194" s="264" t="s">
        <v>7</v>
      </c>
      <c r="AF2194" s="265"/>
      <c r="AG2194" s="20"/>
      <c r="AH2194" s="262" t="s">
        <v>122</v>
      </c>
      <c r="AI2194" s="263"/>
      <c r="AJ2194" s="264" t="s">
        <v>123</v>
      </c>
      <c r="AK2194" s="265"/>
      <c r="AL2194" s="20"/>
      <c r="AM2194" s="266" t="s">
        <v>124</v>
      </c>
      <c r="AN2194" s="267"/>
      <c r="AO2194" s="268" t="s">
        <v>125</v>
      </c>
      <c r="AP2194" s="269"/>
      <c r="AQ2194" s="21"/>
      <c r="AR2194" s="262" t="s">
        <v>126</v>
      </c>
      <c r="AS2194" s="263"/>
      <c r="AT2194" s="264" t="s">
        <v>2</v>
      </c>
      <c r="AU2194" s="265"/>
      <c r="AV2194" s="41"/>
      <c r="AW2194" s="262" t="s">
        <v>127</v>
      </c>
      <c r="AX2194" s="263"/>
      <c r="AY2194" s="264" t="s">
        <v>128</v>
      </c>
      <c r="AZ2194" s="265"/>
      <c r="BA2194" s="20"/>
      <c r="BB2194" s="262" t="s">
        <v>129</v>
      </c>
      <c r="BC2194" s="263"/>
      <c r="BD2194" s="264" t="s">
        <v>130</v>
      </c>
      <c r="BE2194" s="265"/>
      <c r="BF2194" s="41"/>
      <c r="BG2194" s="266" t="s">
        <v>131</v>
      </c>
      <c r="BH2194" s="267"/>
      <c r="BI2194" s="268" t="s">
        <v>132</v>
      </c>
      <c r="BJ2194" s="269"/>
      <c r="BK2194" s="41"/>
      <c r="BL2194" s="262" t="s">
        <v>133</v>
      </c>
      <c r="BM2194" s="263"/>
      <c r="BN2194" s="264" t="s">
        <v>134</v>
      </c>
      <c r="BO2194" s="265"/>
      <c r="BP2194" s="41"/>
      <c r="BQ2194" s="262" t="s">
        <v>135</v>
      </c>
      <c r="BR2194" s="263"/>
      <c r="BS2194" s="264" t="s">
        <v>136</v>
      </c>
      <c r="BT2194" s="265"/>
      <c r="BU2194" s="20"/>
      <c r="BV2194" s="262" t="s">
        <v>137</v>
      </c>
      <c r="BW2194" s="263"/>
      <c r="BX2194" s="264" t="s">
        <v>138</v>
      </c>
      <c r="BY2194" s="265"/>
      <c r="CA2194" s="27" t="s">
        <v>8</v>
      </c>
      <c r="CC2194" s="113" t="s">
        <v>74</v>
      </c>
      <c r="CD2194" s="13"/>
      <c r="CE2194" s="33"/>
      <c r="CF2194" s="33"/>
      <c r="CG2194" s="33"/>
      <c r="CH2194" s="33"/>
    </row>
    <row r="2195" spans="2:86" ht="18.600000000000001" customHeight="1" thickTop="1" thickBot="1">
      <c r="B2195" s="37">
        <v>6.28</v>
      </c>
      <c r="D2195" s="1">
        <v>1</v>
      </c>
      <c r="E2195" s="7">
        <v>0</v>
      </c>
      <c r="F2195" s="2">
        <v>0</v>
      </c>
      <c r="G2195" s="8">
        <v>0</v>
      </c>
      <c r="I2195" s="1">
        <v>1</v>
      </c>
      <c r="J2195" s="9">
        <v>0</v>
      </c>
      <c r="K2195" s="2">
        <v>0</v>
      </c>
      <c r="L2195" s="8">
        <f t="shared" ref="L2195:L2258" si="21047">IF(0=(1-$J$9*$K$9*$B2195^2),10^18,$B2195*$K$9/(1-$J$9*$K$9*$B2195^2))</f>
        <v>-0.92216304505788482</v>
      </c>
      <c r="N2195" s="1">
        <f t="shared" ref="N2195" si="21048">D2195*I2195+F2195*I2198-E2195*J2195-G2195*J2198</f>
        <v>1</v>
      </c>
      <c r="O2195" s="9">
        <f t="shared" ref="O2195" si="21049">(D2195*J2195+E2195*I2195+F2195*J2198+G2195*I2198)</f>
        <v>0</v>
      </c>
      <c r="P2195" s="2">
        <f t="shared" ref="P2195" si="21050">D2195*K2195+F2195*K2198-E2195*L2195-G2195*L2198</f>
        <v>0</v>
      </c>
      <c r="Q2195" s="8">
        <f t="shared" ref="Q2195" si="21051">(D2195*L2195+E2195*K2195+F2195*L2198+G2195*K2198)</f>
        <v>-0.92216304505788482</v>
      </c>
      <c r="S2195" s="1">
        <v>1</v>
      </c>
      <c r="T2195" s="7">
        <v>0</v>
      </c>
      <c r="U2195" s="2">
        <v>0</v>
      </c>
      <c r="V2195" s="8">
        <v>0</v>
      </c>
      <c r="X2195" s="1">
        <f t="shared" ref="X2195" si="21052">N2195*S2195+P2195*S2198-O2195*T2195-Q2195*T2198</f>
        <v>9.7522162627747644</v>
      </c>
      <c r="Y2195" s="9">
        <f t="shared" ref="Y2195" si="21053">(N2195*T2195+O2195*S2195+P2195*T2198+Q2195*S2198)</f>
        <v>0</v>
      </c>
      <c r="Z2195" s="2">
        <f t="shared" ref="Z2195" si="21054">N2195*U2195+P2195*U2198-O2195*V2195-Q2195*V2198</f>
        <v>0</v>
      </c>
      <c r="AA2195" s="8">
        <f t="shared" ref="AA2195" si="21055">(N2195*V2195+O2195*U2195+P2195*V2198+Q2195*U2198)</f>
        <v>-0.92216304505788482</v>
      </c>
      <c r="AB2195" s="20"/>
      <c r="AC2195" s="1">
        <v>1</v>
      </c>
      <c r="AD2195" s="9">
        <v>0</v>
      </c>
      <c r="AE2195" s="2">
        <v>0</v>
      </c>
      <c r="AF2195" s="8">
        <f t="shared" ref="AF2195:AF2258" si="21056">IF(0=(1-$AE$9*$AD$9*$B2195^2),10^18,$B2195*$AE$9/(1-$AE$9*$AD$9*$B2195^2))</f>
        <v>-0.16315499387578378</v>
      </c>
      <c r="AH2195" s="1">
        <f t="shared" ref="AH2195" si="21057">X2195*AC2195+Z2195*AC2198-Y2195*AD2195-AA2195*AD2198</f>
        <v>9.7522162627747644</v>
      </c>
      <c r="AI2195" s="9">
        <f t="shared" ref="AI2195" si="21058">(X2195*AD2195+Y2195*AC2195+Z2195*AD2198+AA2195*AC2198)</f>
        <v>0</v>
      </c>
      <c r="AJ2195" s="2">
        <f t="shared" ref="AJ2195" si="21059">X2195*AE2195+Z2195*AE2198-Y2195*AF2195-AA2195*AF2198</f>
        <v>0</v>
      </c>
      <c r="AK2195" s="8">
        <f t="shared" ref="AK2195" si="21060">(X2195*AF2195+Y2195*AE2195+Z2195*AF2198+AA2195*AE2198)</f>
        <v>-2.5132858296862204</v>
      </c>
      <c r="AM2195" s="1">
        <v>1</v>
      </c>
      <c r="AN2195" s="7">
        <v>0</v>
      </c>
      <c r="AO2195" s="2">
        <v>0</v>
      </c>
      <c r="AP2195" s="8">
        <v>0</v>
      </c>
      <c r="AR2195" s="1">
        <f t="shared" ref="AR2195" si="21061">AH2195*AM2195+AJ2195*AM2198-AI2195*AN2195-AK2195*AN2198</f>
        <v>29.920289519101537</v>
      </c>
      <c r="AS2195" s="9">
        <f t="shared" ref="AS2195" si="21062">(AH2195*AN2195+AI2195*AM2195+AJ2195*AN2198+AK2195*AM2198)</f>
        <v>0</v>
      </c>
      <c r="AT2195" s="2">
        <f t="shared" ref="AT2195" si="21063">AH2195*AO2195+AJ2195*AO2198-AI2195*AP2195-AK2195*AP2198</f>
        <v>0</v>
      </c>
      <c r="AU2195" s="8">
        <f t="shared" ref="AU2195" si="21064">(AH2195*AP2195+AI2195*AO2195+AJ2195*AP2198+AK2195*AO2198)</f>
        <v>-2.5132858296862204</v>
      </c>
      <c r="AV2195" s="20"/>
      <c r="AW2195" s="1">
        <v>1</v>
      </c>
      <c r="AX2195" s="9">
        <v>0</v>
      </c>
      <c r="AY2195" s="2">
        <v>0</v>
      </c>
      <c r="AZ2195" s="8">
        <f t="shared" ref="AZ2195:AZ2258" si="21065">IF(0=(1-$AX$9*$AY$9*$B2195^2),10^18,$B2195*$AY$9/(1-$AX$9*$AY$9*$B2195^2))</f>
        <v>-0.23400759964867426</v>
      </c>
      <c r="BB2195" s="1">
        <f t="shared" ref="BB2195" si="21066">AR2195*AW2195+AT2195*AW2198-AS2195*AX2195-AU2195*AX2198</f>
        <v>29.920289519101537</v>
      </c>
      <c r="BC2195" s="9">
        <f t="shared" ref="BC2195" si="21067">(AR2195*AX2195+AS2195*AW2195+AT2195*AX2198+AU2195*AW2198)</f>
        <v>0</v>
      </c>
      <c r="BD2195" s="2">
        <f t="shared" ref="BD2195" si="21068">AR2195*AY2195+AT2195*AY2198-AS2195*AZ2195-AU2195*AZ2198</f>
        <v>0</v>
      </c>
      <c r="BE2195" s="8">
        <f t="shared" ref="BE2195" si="21069">(AR2195*AZ2195+AS2195*AY2195+AT2195*AZ2198+AU2195*AY2198)</f>
        <v>-9.5148609608445582</v>
      </c>
      <c r="BG2195" s="1">
        <v>1</v>
      </c>
      <c r="BH2195" s="7">
        <v>0</v>
      </c>
      <c r="BI2195" s="2">
        <v>0</v>
      </c>
      <c r="BJ2195" s="8">
        <v>0</v>
      </c>
      <c r="BK2195" s="20"/>
      <c r="BL2195" s="1">
        <f t="shared" ref="BL2195" si="21070">BB2195*BG2195+BD2195*BG2198-BC2195*BH2195-BE2195*BH2198</f>
        <v>79.874070752412337</v>
      </c>
      <c r="BM2195" s="9">
        <f t="shared" ref="BM2195" si="21071">(BB2195*BH2195+BC2195*BG2195+BD2195*BH2198+BE2195*BG2198)</f>
        <v>0</v>
      </c>
      <c r="BN2195" s="2">
        <f t="shared" ref="BN2195" si="21072">BB2195*BI2195+BD2195*BI2198-BC2195*BJ2195-BE2195*BJ2198</f>
        <v>0</v>
      </c>
      <c r="BO2195" s="8">
        <f t="shared" ref="BO2195" si="21073">(BB2195*BJ2195+BC2195*BI2195+BD2195*BJ2198+BE2195*BI2198)</f>
        <v>-9.5148609608445582</v>
      </c>
      <c r="BP2195" s="20"/>
      <c r="BQ2195" s="16">
        <v>1</v>
      </c>
      <c r="BR2195" s="23">
        <v>0</v>
      </c>
      <c r="BS2195" s="14">
        <v>0</v>
      </c>
      <c r="BT2195" s="22">
        <v>0</v>
      </c>
      <c r="BV2195" s="1">
        <f t="shared" ref="BV2195" si="21074">BL2195*BQ2195+BN2195*BQ2198-BM2195*BR2195-BO2195*BR2198</f>
        <v>79.874070752412337</v>
      </c>
      <c r="BW2195" s="9">
        <f t="shared" ref="BW2195" si="21075">(BL2195*BR2195+BM2195*BQ2195+BN2195*BR2198+BO2195*BQ2198)</f>
        <v>-9.5148609608445582</v>
      </c>
      <c r="BX2195" s="2">
        <f t="shared" ref="BX2195" si="21076">BL2195*BS2195+BN2195*BS2198-BM2195*BT2195-BO2195*BT2198</f>
        <v>0</v>
      </c>
      <c r="BY2195" s="8">
        <f t="shared" ref="BY2195" si="21077">(BL2195*BT2195+BM2195*BS2195+BN2195*BT2198+BO2195*BS2198)</f>
        <v>-9.5148609608445582</v>
      </c>
      <c r="CA2195" s="28">
        <f t="shared" ref="CA2195" si="21078">20*LOG(((1+$BR$9)/$BR$9)/((BV2195+BV2198)^2+(BW2195+BW2198)^2)^0.5)</f>
        <v>-50.628529594551267</v>
      </c>
      <c r="CC2195" s="114">
        <f t="shared" ref="CC2195" si="21079">((BV2195^2+BW2195^2)^0.5)/((BV2198^2+BW2198^2)^0.5)</f>
        <v>0.11914362145226112</v>
      </c>
      <c r="CD2195" s="13"/>
      <c r="CE2195" s="33"/>
      <c r="CF2195" s="33"/>
      <c r="CG2195" s="33"/>
      <c r="CH2195" s="33"/>
    </row>
    <row r="2196" spans="2:86" ht="18.600000000000001" customHeight="1" thickBot="1">
      <c r="D2196" s="3"/>
      <c r="G2196" s="4"/>
      <c r="I2196" s="3"/>
      <c r="L2196" s="4"/>
      <c r="N2196" s="3"/>
      <c r="Q2196" s="4"/>
      <c r="S2196" s="3"/>
      <c r="V2196" s="4"/>
      <c r="X2196" s="3"/>
      <c r="AA2196" s="4"/>
      <c r="AC2196" s="3"/>
      <c r="AF2196" s="4"/>
      <c r="AH2196" s="3"/>
      <c r="AK2196" s="4"/>
      <c r="AM2196" s="3"/>
      <c r="AP2196" s="4"/>
      <c r="AR2196" s="3"/>
      <c r="AU2196" s="4"/>
      <c r="AW2196" s="3"/>
      <c r="AZ2196" s="4"/>
      <c r="BB2196" s="3"/>
      <c r="BE2196" s="4"/>
      <c r="BG2196" s="3"/>
      <c r="BJ2196" s="4"/>
      <c r="BL2196" s="3"/>
      <c r="BO2196" s="4"/>
      <c r="BQ2196" s="16"/>
      <c r="BR2196" s="14"/>
      <c r="BS2196" s="14"/>
      <c r="BT2196" s="17"/>
      <c r="BV2196" s="3"/>
      <c r="BY2196" s="4"/>
      <c r="CC2196" s="115"/>
      <c r="CD2196" s="13"/>
      <c r="CE2196" s="33"/>
      <c r="CF2196" s="33"/>
      <c r="CG2196" s="33"/>
      <c r="CH2196" s="33"/>
    </row>
    <row r="2197" spans="2:86" ht="18.600000000000001" customHeight="1" thickBot="1">
      <c r="D2197" s="271" t="s">
        <v>141</v>
      </c>
      <c r="E2197" s="272"/>
      <c r="F2197" s="273" t="s">
        <v>142</v>
      </c>
      <c r="G2197" s="274"/>
      <c r="H2197" s="237"/>
      <c r="I2197" s="271" t="s">
        <v>143</v>
      </c>
      <c r="J2197" s="272"/>
      <c r="K2197" s="273" t="s">
        <v>144</v>
      </c>
      <c r="L2197" s="274"/>
      <c r="N2197" s="262" t="s">
        <v>145</v>
      </c>
      <c r="O2197" s="263"/>
      <c r="P2197" s="264" t="s">
        <v>146</v>
      </c>
      <c r="Q2197" s="265"/>
      <c r="S2197" s="271" t="s">
        <v>147</v>
      </c>
      <c r="T2197" s="272"/>
      <c r="U2197" s="273" t="s">
        <v>148</v>
      </c>
      <c r="V2197" s="274"/>
      <c r="W2197" s="20"/>
      <c r="X2197" s="262" t="s">
        <v>149</v>
      </c>
      <c r="Y2197" s="263"/>
      <c r="Z2197" s="264" t="s">
        <v>150</v>
      </c>
      <c r="AA2197" s="265"/>
      <c r="AB2197" s="20"/>
      <c r="AC2197" s="271" t="s">
        <v>151</v>
      </c>
      <c r="AD2197" s="272"/>
      <c r="AE2197" s="273" t="s">
        <v>152</v>
      </c>
      <c r="AF2197" s="274"/>
      <c r="AG2197" s="20"/>
      <c r="AH2197" s="262" t="s">
        <v>153</v>
      </c>
      <c r="AI2197" s="263"/>
      <c r="AJ2197" s="264" t="s">
        <v>154</v>
      </c>
      <c r="AK2197" s="265"/>
      <c r="AL2197" s="20"/>
      <c r="AM2197" s="271" t="s">
        <v>155</v>
      </c>
      <c r="AN2197" s="272"/>
      <c r="AO2197" s="273" t="s">
        <v>156</v>
      </c>
      <c r="AP2197" s="274"/>
      <c r="AR2197" s="262" t="s">
        <v>157</v>
      </c>
      <c r="AS2197" s="263"/>
      <c r="AT2197" s="264" t="s">
        <v>158</v>
      </c>
      <c r="AU2197" s="265"/>
      <c r="AV2197" s="41"/>
      <c r="AW2197" s="271" t="s">
        <v>159</v>
      </c>
      <c r="AX2197" s="272"/>
      <c r="AY2197" s="273" t="s">
        <v>160</v>
      </c>
      <c r="AZ2197" s="274"/>
      <c r="BA2197" s="20"/>
      <c r="BB2197" s="262" t="s">
        <v>161</v>
      </c>
      <c r="BC2197" s="263"/>
      <c r="BD2197" s="264" t="s">
        <v>162</v>
      </c>
      <c r="BE2197" s="265"/>
      <c r="BF2197" s="41"/>
      <c r="BG2197" s="271" t="s">
        <v>163</v>
      </c>
      <c r="BH2197" s="272"/>
      <c r="BI2197" s="273" t="s">
        <v>164</v>
      </c>
      <c r="BJ2197" s="274"/>
      <c r="BK2197" s="41"/>
      <c r="BL2197" s="262" t="s">
        <v>165</v>
      </c>
      <c r="BM2197" s="263"/>
      <c r="BN2197" s="264" t="s">
        <v>166</v>
      </c>
      <c r="BO2197" s="265"/>
      <c r="BP2197" s="41"/>
      <c r="BQ2197" s="271" t="s">
        <v>167</v>
      </c>
      <c r="BR2197" s="272"/>
      <c r="BS2197" s="273" t="s">
        <v>168</v>
      </c>
      <c r="BT2197" s="274"/>
      <c r="BU2197" s="20"/>
      <c r="BV2197" s="262" t="s">
        <v>169</v>
      </c>
      <c r="BW2197" s="263"/>
      <c r="BX2197" s="264" t="s">
        <v>170</v>
      </c>
      <c r="BY2197" s="265"/>
      <c r="CA2197" s="55" t="s">
        <v>35</v>
      </c>
      <c r="CC2197" s="116" t="s">
        <v>75</v>
      </c>
      <c r="CD2197" s="13"/>
      <c r="CE2197" s="33"/>
      <c r="CF2197" s="33"/>
      <c r="CG2197" s="33"/>
      <c r="CH2197" s="33"/>
    </row>
    <row r="2198" spans="2:86" ht="18.600000000000001" customHeight="1" thickTop="1" thickBot="1">
      <c r="D2198" s="1">
        <v>0</v>
      </c>
      <c r="E2198" s="9">
        <f t="shared" ref="E2198" si="21080">$E$9*$B2195</f>
        <v>7.3903040000000004</v>
      </c>
      <c r="F2198" s="2">
        <v>1</v>
      </c>
      <c r="G2198" s="8">
        <v>0</v>
      </c>
      <c r="I2198" s="1">
        <v>0</v>
      </c>
      <c r="J2198" s="9">
        <v>0</v>
      </c>
      <c r="K2198" s="2">
        <v>1</v>
      </c>
      <c r="L2198" s="8">
        <v>0</v>
      </c>
      <c r="N2198" s="1">
        <f t="shared" ref="N2198" si="21081">D2198*I2195+F2198*I2198-E2198*J2195-G2198*J2198</f>
        <v>0</v>
      </c>
      <c r="O2198" s="9">
        <f t="shared" ref="O2198" si="21082">(D2198*J2195+E2198*I2195+F2198*J2198+G2198*I2198)</f>
        <v>7.3903040000000004</v>
      </c>
      <c r="P2198" s="2">
        <f t="shared" ref="P2198" si="21083">D2198*K2195+F2198*K2198-E2198*L2195-G2198*L2198</f>
        <v>7.8150652405434666</v>
      </c>
      <c r="Q2198" s="8">
        <f t="shared" ref="Q2198" si="21084">(D2198*L2195+E2198*K2195+F2198*L2198+G2198*K2198)</f>
        <v>0</v>
      </c>
      <c r="S2198" s="1">
        <v>0</v>
      </c>
      <c r="T2198" s="9">
        <f t="shared" ref="T2198" si="21085">$T$9*$B2195</f>
        <v>9.4909640000000017</v>
      </c>
      <c r="U2198" s="2">
        <v>1</v>
      </c>
      <c r="V2198" s="8">
        <v>0</v>
      </c>
      <c r="X2198" s="1">
        <f t="shared" ref="X2198" si="21086">N2198*S2195+P2198*S2198-O2198*T2195-Q2198*T2198</f>
        <v>0</v>
      </c>
      <c r="Y2198" s="9">
        <f t="shared" ref="Y2198" si="21087">(N2198*T2195+O2198*S2195+P2198*T2198+Q2198*S2198)</f>
        <v>81.562806855649399</v>
      </c>
      <c r="Z2198" s="2">
        <f t="shared" ref="Z2198" si="21088">N2198*U2195+P2198*U2198-O2198*V2195-Q2198*V2198</f>
        <v>7.8150652405434666</v>
      </c>
      <c r="AA2198" s="8">
        <f t="shared" ref="AA2198" si="21089">(N2198*V2195+O2198*U2195+P2198*V2198+Q2198*U2198)</f>
        <v>0</v>
      </c>
      <c r="AB2198" s="20"/>
      <c r="AC2198" s="1">
        <v>0</v>
      </c>
      <c r="AD2198" s="9">
        <v>0</v>
      </c>
      <c r="AE2198" s="2">
        <v>1</v>
      </c>
      <c r="AF2198" s="8">
        <v>0</v>
      </c>
      <c r="AH2198" s="1">
        <f t="shared" ref="AH2198" si="21090">X2198*AC2195+Z2198*AC2198-Y2198*AD2195-AA2198*AD2198</f>
        <v>0</v>
      </c>
      <c r="AI2198" s="9">
        <f t="shared" ref="AI2198" si="21091">(X2198*AD2195+Y2198*AC2195+Z2198*AD2198+AA2198*AC2198)</f>
        <v>81.562806855649399</v>
      </c>
      <c r="AJ2198" s="2">
        <f t="shared" ref="AJ2198" si="21092">X2198*AE2195+Z2198*AE2198-Y2198*AF2195-AA2198*AF2198</f>
        <v>21.122444493568679</v>
      </c>
      <c r="AK2198" s="8">
        <f t="shared" ref="AK2198" si="21093">(X2198*AF2195+Y2198*AE2195+Z2198*AF2198+AA2198*AE2198)</f>
        <v>0</v>
      </c>
      <c r="AM2198" s="1">
        <v>0</v>
      </c>
      <c r="AN2198" s="9">
        <f t="shared" ref="AN2198" si="21094">$AN$9*$B2195</f>
        <v>8.0245840000000008</v>
      </c>
      <c r="AO2198" s="2">
        <v>1</v>
      </c>
      <c r="AP2198" s="8">
        <v>0</v>
      </c>
      <c r="AR2198" s="1">
        <f t="shared" ref="AR2198" si="21095">AH2198*AM2195+AJ2198*AM2198-AI2198*AN2195-AK2198*AN2198</f>
        <v>0</v>
      </c>
      <c r="AS2198" s="9">
        <f t="shared" ref="AS2198" si="21096">(AH2198*AN2195+AI2198*AM2195+AJ2198*AN2198+AK2198*AM2198)</f>
        <v>251.06163697962873</v>
      </c>
      <c r="AT2198" s="2">
        <f t="shared" ref="AT2198" si="21097">AH2198*AO2195+AJ2198*AO2198-AI2198*AP2195-AK2198*AP2198</f>
        <v>21.122444493568679</v>
      </c>
      <c r="AU2198" s="8">
        <f t="shared" ref="AU2198" si="21098">(AH2198*AP2195+AI2198*AO2195+AJ2198*AP2198+AK2198*AO2198)</f>
        <v>0</v>
      </c>
      <c r="AV2198" s="20"/>
      <c r="AW2198" s="1">
        <v>0</v>
      </c>
      <c r="AX2198" s="9">
        <v>0</v>
      </c>
      <c r="AY2198" s="2">
        <v>1</v>
      </c>
      <c r="AZ2198" s="8">
        <v>0</v>
      </c>
      <c r="BB2198" s="1">
        <f t="shared" ref="BB2198" si="21099">AR2198*AW2195+AT2198*AW2198-AS2198*AX2195-AU2198*AX2198</f>
        <v>0</v>
      </c>
      <c r="BC2198" s="9">
        <f t="shared" ref="BC2198" si="21100">(AR2198*AX2195+AS2198*AW2195+AT2198*AX2198+AU2198*AW2198)</f>
        <v>251.06163697962873</v>
      </c>
      <c r="BD2198" s="2">
        <f t="shared" ref="BD2198" si="21101">AR2198*AY2195+AT2198*AY2198-AS2198*AZ2195-AU2198*AZ2198</f>
        <v>79.872775527038442</v>
      </c>
      <c r="BE2198" s="8">
        <f t="shared" ref="BE2198" si="21102">(AR2198*AZ2195+AS2198*AY2195+AT2198*AZ2198+AU2198*AY2198)</f>
        <v>0</v>
      </c>
      <c r="BG2198" s="1">
        <v>0</v>
      </c>
      <c r="BH2198" s="9">
        <f t="shared" ref="BH2198" si="21103">$BH$9*$B2195</f>
        <v>5.2500799999999996</v>
      </c>
      <c r="BI2198" s="2">
        <v>1</v>
      </c>
      <c r="BJ2198" s="8">
        <v>0</v>
      </c>
      <c r="BK2198" s="20"/>
      <c r="BL2198" s="1">
        <f t="shared" ref="BL2198" si="21104">BB2198*BG2195+BD2198*BG2198-BC2198*BH2195-BE2198*BH2198</f>
        <v>0</v>
      </c>
      <c r="BM2198" s="9">
        <f t="shared" ref="BM2198" si="21105">(BB2198*BH2195+BC2198*BG2195+BD2198*BH2198+BE2198*BG2198)</f>
        <v>670.40009831862267</v>
      </c>
      <c r="BN2198" s="2">
        <f t="shared" ref="BN2198" si="21106">BB2198*BI2195+BD2198*BI2198-BC2198*BJ2195-BE2198*BJ2198</f>
        <v>79.872775527038442</v>
      </c>
      <c r="BO2198" s="8">
        <f t="shared" ref="BO2198" si="21107">(BB2198*BJ2195+BC2198*BI2195+BD2198*BJ2198+BE2198*BI2198)</f>
        <v>0</v>
      </c>
      <c r="BP2198" s="20"/>
      <c r="BQ2198" s="18">
        <f t="shared" ref="BQ2198:BQ2261" si="21108">1/$BR$9</f>
        <v>1</v>
      </c>
      <c r="BR2198" s="25">
        <v>0</v>
      </c>
      <c r="BS2198" s="19">
        <v>1</v>
      </c>
      <c r="BT2198" s="24">
        <v>0</v>
      </c>
      <c r="BV2198" s="1">
        <f t="shared" ref="BV2198" si="21109">BL2198*BQ2195+BN2198*BQ2198-BM2198*BR2195-BO2198*BR2198</f>
        <v>79.872775527038442</v>
      </c>
      <c r="BW2198" s="9">
        <f t="shared" ref="BW2198" si="21110">(BL2198*BR2195+BM2198*BQ2195+BN2198*BR2198+BO2198*BQ2198)</f>
        <v>670.40009831862267</v>
      </c>
      <c r="BX2198" s="2">
        <f t="shared" ref="BX2198" si="21111">BL2198*BS2195+BN2198*BS2198-BM2198*BT2195-BO2198*BT2198</f>
        <v>79.872775527038442</v>
      </c>
      <c r="BY2198" s="8">
        <f t="shared" ref="BY2198" si="21112">(BL2198*BT2195+BM2198*BS2195+BN2198*BT2198+BO2198*BS2198)</f>
        <v>0</v>
      </c>
      <c r="CA2198" s="56">
        <f t="shared" ref="CA2198" si="21113">(180/PI())*ATAN(-1*(BW2195+BW2198)/(BV2195+BV2198))</f>
        <v>-76.411312789836046</v>
      </c>
      <c r="CC2198" s="117">
        <f t="shared" ref="CC2198" si="21114">20*LOG(((1-(10^(CA2195/20)^2)*(1-((1-CC2195)/(1+CC2195))^2))^0.5))</f>
        <v>-1.4298523950035525E-5</v>
      </c>
      <c r="CD2198" s="13"/>
      <c r="CE2198" s="33"/>
      <c r="CF2198" s="33"/>
      <c r="CG2198" s="33"/>
      <c r="CH2198" s="33"/>
    </row>
    <row r="2199" spans="2:86" ht="18.600000000000001" customHeight="1"/>
    <row r="2200" spans="2:86" ht="18.600000000000001" customHeight="1" thickBot="1">
      <c r="E2200" s="6" t="s">
        <v>3</v>
      </c>
      <c r="J2200" s="6" t="s">
        <v>5</v>
      </c>
      <c r="O2200" s="6" t="s">
        <v>10</v>
      </c>
      <c r="T2200" s="6" t="s">
        <v>6</v>
      </c>
      <c r="Y2200" s="6" t="s">
        <v>11</v>
      </c>
      <c r="AD2200" s="6" t="s">
        <v>12</v>
      </c>
      <c r="AI2200" s="6" t="s">
        <v>13</v>
      </c>
      <c r="AN2200" s="6" t="s">
        <v>14</v>
      </c>
      <c r="AS2200" s="6" t="s">
        <v>15</v>
      </c>
      <c r="AX2200" s="6" t="s">
        <v>19</v>
      </c>
      <c r="BC2200" s="6" t="s">
        <v>17</v>
      </c>
      <c r="BH2200" s="6" t="s">
        <v>20</v>
      </c>
      <c r="BM2200" s="6" t="s">
        <v>18</v>
      </c>
      <c r="BQ2200" s="26" t="s">
        <v>16</v>
      </c>
      <c r="BR2200" s="26"/>
      <c r="BS2200" s="21"/>
      <c r="BT2200" s="21"/>
      <c r="BU2200" s="21"/>
      <c r="BV2200" s="21"/>
      <c r="BW2200" s="26" t="s">
        <v>21</v>
      </c>
      <c r="BX2200" s="21"/>
      <c r="BY2200" s="21"/>
    </row>
    <row r="2201" spans="2:86" ht="18.600000000000001" customHeight="1" thickBot="1">
      <c r="B2201" s="11"/>
      <c r="D2201" s="266" t="s">
        <v>113</v>
      </c>
      <c r="E2201" s="267"/>
      <c r="F2201" s="268" t="s">
        <v>114</v>
      </c>
      <c r="G2201" s="269"/>
      <c r="H2201" s="237"/>
      <c r="I2201" s="262" t="s">
        <v>0</v>
      </c>
      <c r="J2201" s="263"/>
      <c r="K2201" s="264" t="s">
        <v>1</v>
      </c>
      <c r="L2201" s="265"/>
      <c r="M2201" s="21"/>
      <c r="N2201" s="262" t="s">
        <v>115</v>
      </c>
      <c r="O2201" s="263"/>
      <c r="P2201" s="264" t="s">
        <v>116</v>
      </c>
      <c r="Q2201" s="265"/>
      <c r="R2201" s="21"/>
      <c r="S2201" s="266" t="s">
        <v>117</v>
      </c>
      <c r="T2201" s="267"/>
      <c r="U2201" s="268" t="s">
        <v>118</v>
      </c>
      <c r="V2201" s="269"/>
      <c r="W2201" s="20"/>
      <c r="X2201" s="262" t="s">
        <v>119</v>
      </c>
      <c r="Y2201" s="263"/>
      <c r="Z2201" s="264" t="s">
        <v>120</v>
      </c>
      <c r="AA2201" s="265"/>
      <c r="AB2201" s="20"/>
      <c r="AC2201" s="262" t="s">
        <v>121</v>
      </c>
      <c r="AD2201" s="263"/>
      <c r="AE2201" s="264" t="s">
        <v>7</v>
      </c>
      <c r="AF2201" s="265"/>
      <c r="AG2201" s="20"/>
      <c r="AH2201" s="262" t="s">
        <v>122</v>
      </c>
      <c r="AI2201" s="263"/>
      <c r="AJ2201" s="264" t="s">
        <v>123</v>
      </c>
      <c r="AK2201" s="265"/>
      <c r="AL2201" s="20"/>
      <c r="AM2201" s="266" t="s">
        <v>124</v>
      </c>
      <c r="AN2201" s="267"/>
      <c r="AO2201" s="268" t="s">
        <v>125</v>
      </c>
      <c r="AP2201" s="269"/>
      <c r="AQ2201" s="21"/>
      <c r="AR2201" s="262" t="s">
        <v>126</v>
      </c>
      <c r="AS2201" s="263"/>
      <c r="AT2201" s="264" t="s">
        <v>2</v>
      </c>
      <c r="AU2201" s="265"/>
      <c r="AV2201" s="41"/>
      <c r="AW2201" s="262" t="s">
        <v>127</v>
      </c>
      <c r="AX2201" s="263"/>
      <c r="AY2201" s="264" t="s">
        <v>128</v>
      </c>
      <c r="AZ2201" s="265"/>
      <c r="BA2201" s="20"/>
      <c r="BB2201" s="262" t="s">
        <v>129</v>
      </c>
      <c r="BC2201" s="263"/>
      <c r="BD2201" s="264" t="s">
        <v>130</v>
      </c>
      <c r="BE2201" s="265"/>
      <c r="BF2201" s="41"/>
      <c r="BG2201" s="266" t="s">
        <v>131</v>
      </c>
      <c r="BH2201" s="267"/>
      <c r="BI2201" s="268" t="s">
        <v>132</v>
      </c>
      <c r="BJ2201" s="269"/>
      <c r="BK2201" s="41"/>
      <c r="BL2201" s="262" t="s">
        <v>133</v>
      </c>
      <c r="BM2201" s="263"/>
      <c r="BN2201" s="264" t="s">
        <v>134</v>
      </c>
      <c r="BO2201" s="265"/>
      <c r="BP2201" s="41"/>
      <c r="BQ2201" s="262" t="s">
        <v>135</v>
      </c>
      <c r="BR2201" s="263"/>
      <c r="BS2201" s="264" t="s">
        <v>136</v>
      </c>
      <c r="BT2201" s="265"/>
      <c r="BU2201" s="20"/>
      <c r="BV2201" s="262" t="s">
        <v>137</v>
      </c>
      <c r="BW2201" s="263"/>
      <c r="BX2201" s="264" t="s">
        <v>138</v>
      </c>
      <c r="BY2201" s="265"/>
      <c r="CA2201" s="27" t="s">
        <v>8</v>
      </c>
      <c r="CC2201" s="113" t="s">
        <v>74</v>
      </c>
      <c r="CD2201" s="13"/>
      <c r="CE2201" s="33"/>
      <c r="CF2201" s="33"/>
      <c r="CG2201" s="33"/>
      <c r="CH2201" s="33"/>
    </row>
    <row r="2202" spans="2:86" ht="18.600000000000001" customHeight="1" thickTop="1" thickBot="1">
      <c r="B2202" s="37">
        <v>6.3</v>
      </c>
      <c r="D2202" s="1">
        <v>1</v>
      </c>
      <c r="E2202" s="7">
        <v>0</v>
      </c>
      <c r="F2202" s="2">
        <v>0</v>
      </c>
      <c r="G2202" s="8">
        <v>0</v>
      </c>
      <c r="I2202" s="1">
        <v>1</v>
      </c>
      <c r="J2202" s="9">
        <v>0</v>
      </c>
      <c r="K2202" s="2">
        <v>0</v>
      </c>
      <c r="L2202" s="8">
        <f t="shared" ref="L2202:L2265" si="21115">IF(0=(1-$J$9*$K$9*$B2202^2),10^18,$B2202*$K$9/(1-$J$9*$K$9*$B2202^2))</f>
        <v>-0.91851988240127402</v>
      </c>
      <c r="N2202" s="1">
        <f t="shared" ref="N2202" si="21116">D2202*I2202+F2202*I2205-E2202*J2202-G2202*J2205</f>
        <v>1</v>
      </c>
      <c r="O2202" s="9">
        <f t="shared" ref="O2202" si="21117">(D2202*J2202+E2202*I2202+F2202*J2205+G2202*I2205)</f>
        <v>0</v>
      </c>
      <c r="P2202" s="2">
        <f t="shared" ref="P2202" si="21118">D2202*K2202+F2202*K2205-E2202*L2202-G2202*L2205</f>
        <v>0</v>
      </c>
      <c r="Q2202" s="8">
        <f t="shared" ref="Q2202" si="21119">(D2202*L2202+E2202*K2202+F2202*L2205+G2202*K2205)</f>
        <v>-0.91851988240127402</v>
      </c>
      <c r="S2202" s="1">
        <v>1</v>
      </c>
      <c r="T2202" s="7">
        <v>0</v>
      </c>
      <c r="U2202" s="2">
        <v>0</v>
      </c>
      <c r="V2202" s="8">
        <v>0</v>
      </c>
      <c r="X2202" s="1">
        <f t="shared" ref="X2202" si="21120">N2202*S2202+P2202*S2205-O2202*T2202-Q2202*T2205</f>
        <v>9.7454023191201866</v>
      </c>
      <c r="Y2202" s="9">
        <f t="shared" ref="Y2202" si="21121">(N2202*T2202+O2202*S2202+P2202*T2205+Q2202*S2205)</f>
        <v>0</v>
      </c>
      <c r="Z2202" s="2">
        <f t="shared" ref="Z2202" si="21122">N2202*U2202+P2202*U2205-O2202*V2202-Q2202*V2205</f>
        <v>0</v>
      </c>
      <c r="AA2202" s="8">
        <f t="shared" ref="AA2202" si="21123">(N2202*V2202+O2202*U2202+P2202*V2205+Q2202*U2205)</f>
        <v>-0.91851988240127402</v>
      </c>
      <c r="AB2202" s="20"/>
      <c r="AC2202" s="1">
        <v>1</v>
      </c>
      <c r="AD2202" s="9">
        <v>0</v>
      </c>
      <c r="AE2202" s="2">
        <v>0</v>
      </c>
      <c r="AF2202" s="8">
        <f t="shared" ref="AF2202:AF2265" si="21124">IF(0=(1-$AE$9*$AD$9*$B2202^2),10^18,$B2202*$AE$9/(1-$AE$9*$AD$9*$B2202^2))</f>
        <v>-0.16260005423509624</v>
      </c>
      <c r="AH2202" s="1">
        <f t="shared" ref="AH2202" si="21125">X2202*AC2202+Z2202*AC2205-Y2202*AD2202-AA2202*AD2205</f>
        <v>9.7454023191201866</v>
      </c>
      <c r="AI2202" s="9">
        <f t="shared" ref="AI2202" si="21126">(X2202*AD2202+Y2202*AC2202+Z2202*AD2205+AA2202*AC2205)</f>
        <v>0</v>
      </c>
      <c r="AJ2202" s="2">
        <f t="shared" ref="AJ2202" si="21127">X2202*AE2202+Z2202*AE2205-Y2202*AF2202-AA2202*AF2205</f>
        <v>0</v>
      </c>
      <c r="AK2202" s="8">
        <f t="shared" ref="AK2202" si="21128">(X2202*AF2202+Y2202*AE2202+Z2202*AF2205+AA2202*AE2205)</f>
        <v>-2.5031228280330491</v>
      </c>
      <c r="AM2202" s="1">
        <v>1</v>
      </c>
      <c r="AN2202" s="7">
        <v>0</v>
      </c>
      <c r="AO2202" s="2">
        <v>0</v>
      </c>
      <c r="AP2202" s="8">
        <v>0</v>
      </c>
      <c r="AR2202" s="1">
        <f t="shared" ref="AR2202" si="21129">AH2202*AM2202+AJ2202*AM2205-AI2202*AN2202-AK2202*AN2205</f>
        <v>29.895891521982158</v>
      </c>
      <c r="AS2202" s="9">
        <f t="shared" ref="AS2202" si="21130">(AH2202*AN2202+AI2202*AM2202+AJ2202*AN2205+AK2202*AM2205)</f>
        <v>0</v>
      </c>
      <c r="AT2202" s="2">
        <f t="shared" ref="AT2202" si="21131">AH2202*AO2202+AJ2202*AO2205-AI2202*AP2202-AK2202*AP2205</f>
        <v>0</v>
      </c>
      <c r="AU2202" s="8">
        <f t="shared" ref="AU2202" si="21132">(AH2202*AP2202+AI2202*AO2202+AJ2202*AP2205+AK2202*AO2205)</f>
        <v>-2.5031228280330491</v>
      </c>
      <c r="AV2202" s="20"/>
      <c r="AW2202" s="1">
        <v>1</v>
      </c>
      <c r="AX2202" s="9">
        <v>0</v>
      </c>
      <c r="AY2202" s="2">
        <v>0</v>
      </c>
      <c r="AZ2202" s="8">
        <f t="shared" ref="AZ2202:AZ2265" si="21133">IF(0=(1-$AX$9*$AY$9*$B2202^2),10^18,$B2202*$AY$9/(1-$AX$9*$AY$9*$B2202^2))</f>
        <v>-0.2331960100981994</v>
      </c>
      <c r="BB2202" s="1">
        <f t="shared" ref="BB2202" si="21134">AR2202*AW2202+AT2202*AW2205-AS2202*AX2202-AU2202*AX2205</f>
        <v>29.895891521982158</v>
      </c>
      <c r="BC2202" s="9">
        <f t="shared" ref="BC2202" si="21135">(AR2202*AX2202+AS2202*AW2202+AT2202*AX2205+AU2202*AW2205)</f>
        <v>0</v>
      </c>
      <c r="BD2202" s="2">
        <f t="shared" ref="BD2202" si="21136">AR2202*AY2202+AT2202*AY2205-AS2202*AZ2202-AU2202*AZ2205</f>
        <v>0</v>
      </c>
      <c r="BE2202" s="8">
        <f t="shared" ref="BE2202" si="21137">(AR2202*AZ2202+AS2202*AY2202+AT2202*AZ2205+AU2202*AY2205)</f>
        <v>-9.4747254492878739</v>
      </c>
      <c r="BG2202" s="1">
        <v>1</v>
      </c>
      <c r="BH2202" s="7">
        <v>0</v>
      </c>
      <c r="BI2202" s="2">
        <v>0</v>
      </c>
      <c r="BJ2202" s="8">
        <v>0</v>
      </c>
      <c r="BK2202" s="20"/>
      <c r="BL2202" s="1">
        <f t="shared" ref="BL2202" si="21138">BB2202*BG2202+BD2202*BG2205-BC2202*BH2202-BE2202*BH2205</f>
        <v>79.797375518291531</v>
      </c>
      <c r="BM2202" s="9">
        <f t="shared" ref="BM2202" si="21139">(BB2202*BH2202+BC2202*BG2202+BD2202*BH2205+BE2202*BG2205)</f>
        <v>0</v>
      </c>
      <c r="BN2202" s="2">
        <f t="shared" ref="BN2202" si="21140">BB2202*BI2202+BD2202*BI2205-BC2202*BJ2202-BE2202*BJ2205</f>
        <v>0</v>
      </c>
      <c r="BO2202" s="8">
        <f t="shared" ref="BO2202" si="21141">(BB2202*BJ2202+BC2202*BI2202+BD2202*BJ2205+BE2202*BI2205)</f>
        <v>-9.4747254492878739</v>
      </c>
      <c r="BP2202" s="20"/>
      <c r="BQ2202" s="16">
        <v>1</v>
      </c>
      <c r="BR2202" s="23">
        <v>0</v>
      </c>
      <c r="BS2202" s="14">
        <v>0</v>
      </c>
      <c r="BT2202" s="22">
        <v>0</v>
      </c>
      <c r="BV2202" s="1">
        <f t="shared" ref="BV2202" si="21142">BL2202*BQ2202+BN2202*BQ2205-BM2202*BR2202-BO2202*BR2205</f>
        <v>79.797375518291531</v>
      </c>
      <c r="BW2202" s="9">
        <f t="shared" ref="BW2202" si="21143">(BL2202*BR2202+BM2202*BQ2202+BN2202*BR2205+BO2202*BQ2205)</f>
        <v>-9.4747254492878739</v>
      </c>
      <c r="BX2202" s="2">
        <f t="shared" ref="BX2202" si="21144">BL2202*BS2202+BN2202*BS2205-BM2202*BT2202-BO2202*BT2205</f>
        <v>0</v>
      </c>
      <c r="BY2202" s="8">
        <f t="shared" ref="BY2202" si="21145">(BL2202*BT2202+BM2202*BS2202+BN2202*BT2205+BO2202*BS2205)</f>
        <v>-9.4747254492878739</v>
      </c>
      <c r="CA2202" s="28">
        <f t="shared" ref="CA2202" si="21146">20*LOG(((1+$BR$9)/$BR$9)/((BV2202+BV2205)^2+(BW2202+BW2205)^2)^0.5)</f>
        <v>-50.647763173846073</v>
      </c>
      <c r="CC2202" s="114">
        <f t="shared" ref="CC2202" si="21147">((BV2202^2+BW2202^2)^0.5)/((BV2205^2+BW2205^2)^0.5)</f>
        <v>0.11875511593617578</v>
      </c>
      <c r="CD2202" s="13"/>
      <c r="CE2202" s="33"/>
      <c r="CF2202" s="33"/>
      <c r="CG2202" s="33"/>
      <c r="CH2202" s="33"/>
    </row>
    <row r="2203" spans="2:86" ht="18.600000000000001" customHeight="1" thickBot="1">
      <c r="D2203" s="3"/>
      <c r="G2203" s="4"/>
      <c r="I2203" s="3"/>
      <c r="L2203" s="4"/>
      <c r="N2203" s="3"/>
      <c r="Q2203" s="4"/>
      <c r="S2203" s="3"/>
      <c r="V2203" s="4"/>
      <c r="X2203" s="3"/>
      <c r="AA2203" s="4"/>
      <c r="AC2203" s="3"/>
      <c r="AF2203" s="4"/>
      <c r="AH2203" s="3"/>
      <c r="AK2203" s="4"/>
      <c r="AM2203" s="3"/>
      <c r="AP2203" s="4"/>
      <c r="AR2203" s="3"/>
      <c r="AU2203" s="4"/>
      <c r="AW2203" s="3"/>
      <c r="AZ2203" s="4"/>
      <c r="BB2203" s="3"/>
      <c r="BE2203" s="4"/>
      <c r="BG2203" s="3"/>
      <c r="BJ2203" s="4"/>
      <c r="BL2203" s="3"/>
      <c r="BO2203" s="4"/>
      <c r="BQ2203" s="16"/>
      <c r="BR2203" s="14"/>
      <c r="BS2203" s="14"/>
      <c r="BT2203" s="17"/>
      <c r="BV2203" s="3"/>
      <c r="BY2203" s="4"/>
      <c r="CC2203" s="115"/>
      <c r="CD2203" s="13"/>
      <c r="CE2203" s="33"/>
      <c r="CF2203" s="33"/>
      <c r="CG2203" s="33"/>
      <c r="CH2203" s="33"/>
    </row>
    <row r="2204" spans="2:86" ht="18.600000000000001" customHeight="1" thickBot="1">
      <c r="D2204" s="271" t="s">
        <v>141</v>
      </c>
      <c r="E2204" s="272"/>
      <c r="F2204" s="273" t="s">
        <v>142</v>
      </c>
      <c r="G2204" s="274"/>
      <c r="H2204" s="237"/>
      <c r="I2204" s="271" t="s">
        <v>143</v>
      </c>
      <c r="J2204" s="272"/>
      <c r="K2204" s="273" t="s">
        <v>144</v>
      </c>
      <c r="L2204" s="274"/>
      <c r="N2204" s="262" t="s">
        <v>145</v>
      </c>
      <c r="O2204" s="263"/>
      <c r="P2204" s="264" t="s">
        <v>146</v>
      </c>
      <c r="Q2204" s="265"/>
      <c r="S2204" s="271" t="s">
        <v>147</v>
      </c>
      <c r="T2204" s="272"/>
      <c r="U2204" s="273" t="s">
        <v>148</v>
      </c>
      <c r="V2204" s="274"/>
      <c r="W2204" s="20"/>
      <c r="X2204" s="262" t="s">
        <v>149</v>
      </c>
      <c r="Y2204" s="263"/>
      <c r="Z2204" s="264" t="s">
        <v>150</v>
      </c>
      <c r="AA2204" s="265"/>
      <c r="AB2204" s="20"/>
      <c r="AC2204" s="271" t="s">
        <v>151</v>
      </c>
      <c r="AD2204" s="272"/>
      <c r="AE2204" s="273" t="s">
        <v>152</v>
      </c>
      <c r="AF2204" s="274"/>
      <c r="AG2204" s="20"/>
      <c r="AH2204" s="262" t="s">
        <v>153</v>
      </c>
      <c r="AI2204" s="263"/>
      <c r="AJ2204" s="264" t="s">
        <v>154</v>
      </c>
      <c r="AK2204" s="265"/>
      <c r="AL2204" s="20"/>
      <c r="AM2204" s="271" t="s">
        <v>155</v>
      </c>
      <c r="AN2204" s="272"/>
      <c r="AO2204" s="273" t="s">
        <v>156</v>
      </c>
      <c r="AP2204" s="274"/>
      <c r="AR2204" s="262" t="s">
        <v>157</v>
      </c>
      <c r="AS2204" s="263"/>
      <c r="AT2204" s="264" t="s">
        <v>158</v>
      </c>
      <c r="AU2204" s="265"/>
      <c r="AV2204" s="41"/>
      <c r="AW2204" s="271" t="s">
        <v>159</v>
      </c>
      <c r="AX2204" s="272"/>
      <c r="AY2204" s="273" t="s">
        <v>160</v>
      </c>
      <c r="AZ2204" s="274"/>
      <c r="BA2204" s="20"/>
      <c r="BB2204" s="262" t="s">
        <v>161</v>
      </c>
      <c r="BC2204" s="263"/>
      <c r="BD2204" s="264" t="s">
        <v>162</v>
      </c>
      <c r="BE2204" s="265"/>
      <c r="BF2204" s="41"/>
      <c r="BG2204" s="271" t="s">
        <v>163</v>
      </c>
      <c r="BH2204" s="272"/>
      <c r="BI2204" s="273" t="s">
        <v>164</v>
      </c>
      <c r="BJ2204" s="274"/>
      <c r="BK2204" s="41"/>
      <c r="BL2204" s="262" t="s">
        <v>165</v>
      </c>
      <c r="BM2204" s="263"/>
      <c r="BN2204" s="264" t="s">
        <v>166</v>
      </c>
      <c r="BO2204" s="265"/>
      <c r="BP2204" s="41"/>
      <c r="BQ2204" s="271" t="s">
        <v>167</v>
      </c>
      <c r="BR2204" s="272"/>
      <c r="BS2204" s="273" t="s">
        <v>168</v>
      </c>
      <c r="BT2204" s="274"/>
      <c r="BU2204" s="20"/>
      <c r="BV2204" s="262" t="s">
        <v>169</v>
      </c>
      <c r="BW2204" s="263"/>
      <c r="BX2204" s="264" t="s">
        <v>170</v>
      </c>
      <c r="BY2204" s="265"/>
      <c r="CA2204" s="55" t="s">
        <v>35</v>
      </c>
      <c r="CC2204" s="116" t="s">
        <v>75</v>
      </c>
      <c r="CD2204" s="13"/>
      <c r="CE2204" s="33"/>
      <c r="CF2204" s="33"/>
      <c r="CG2204" s="33"/>
      <c r="CH2204" s="33"/>
    </row>
    <row r="2205" spans="2:86" ht="18.600000000000001" customHeight="1" thickTop="1" thickBot="1">
      <c r="D2205" s="1">
        <v>0</v>
      </c>
      <c r="E2205" s="9">
        <f t="shared" ref="E2205" si="21148">$E$9*$B2202</f>
        <v>7.4138400000000004</v>
      </c>
      <c r="F2205" s="2">
        <v>1</v>
      </c>
      <c r="G2205" s="8">
        <v>0</v>
      </c>
      <c r="I2205" s="1">
        <v>0</v>
      </c>
      <c r="J2205" s="9">
        <v>0</v>
      </c>
      <c r="K2205" s="2">
        <v>1</v>
      </c>
      <c r="L2205" s="8">
        <v>0</v>
      </c>
      <c r="N2205" s="1">
        <f t="shared" ref="N2205" si="21149">D2205*I2202+F2205*I2205-E2205*J2202-G2205*J2205</f>
        <v>0</v>
      </c>
      <c r="O2205" s="9">
        <f t="shared" ref="O2205" si="21150">(D2205*J2202+E2205*I2202+F2205*J2205+G2205*I2205)</f>
        <v>7.4138400000000004</v>
      </c>
      <c r="P2205" s="2">
        <f t="shared" ref="P2205" si="21151">D2205*K2202+F2205*K2205-E2205*L2202-G2205*L2205</f>
        <v>7.8097594449418617</v>
      </c>
      <c r="Q2205" s="8">
        <f t="shared" ref="Q2205" si="21152">(D2205*L2202+E2205*K2202+F2205*L2205+G2205*K2205)</f>
        <v>0</v>
      </c>
      <c r="S2205" s="1">
        <v>0</v>
      </c>
      <c r="T2205" s="9">
        <f t="shared" ref="T2205" si="21153">$T$9*$B2202</f>
        <v>9.5211900000000007</v>
      </c>
      <c r="U2205" s="2">
        <v>1</v>
      </c>
      <c r="V2205" s="8">
        <v>0</v>
      </c>
      <c r="X2205" s="1">
        <f t="shared" ref="X2205" si="21154">N2205*S2202+P2205*S2205-O2205*T2202-Q2205*T2205</f>
        <v>0</v>
      </c>
      <c r="Y2205" s="9">
        <f t="shared" ref="Y2205" si="21155">(N2205*T2202+O2205*S2202+P2205*T2205+Q2205*S2205)</f>
        <v>81.772043529586</v>
      </c>
      <c r="Z2205" s="2">
        <f t="shared" ref="Z2205" si="21156">N2205*U2202+P2205*U2205-O2205*V2202-Q2205*V2205</f>
        <v>7.8097594449418617</v>
      </c>
      <c r="AA2205" s="8">
        <f t="shared" ref="AA2205" si="21157">(N2205*V2202+O2205*U2202+P2205*V2205+Q2205*U2205)</f>
        <v>0</v>
      </c>
      <c r="AB2205" s="20"/>
      <c r="AC2205" s="1">
        <v>0</v>
      </c>
      <c r="AD2205" s="9">
        <v>0</v>
      </c>
      <c r="AE2205" s="2">
        <v>1</v>
      </c>
      <c r="AF2205" s="8">
        <v>0</v>
      </c>
      <c r="AH2205" s="1">
        <f t="shared" ref="AH2205" si="21158">X2205*AC2202+Z2205*AC2205-Y2205*AD2202-AA2205*AD2205</f>
        <v>0</v>
      </c>
      <c r="AI2205" s="9">
        <f t="shared" ref="AI2205" si="21159">(X2205*AD2202+Y2205*AC2202+Z2205*AD2205+AA2205*AC2205)</f>
        <v>81.772043529586</v>
      </c>
      <c r="AJ2205" s="2">
        <f t="shared" ref="AJ2205" si="21160">X2205*AE2202+Z2205*AE2205-Y2205*AF2202-AA2205*AF2205</f>
        <v>21.105898157767196</v>
      </c>
      <c r="AK2205" s="8">
        <f t="shared" ref="AK2205" si="21161">(X2205*AF2202+Y2205*AE2202+Z2205*AF2205+AA2205*AE2205)</f>
        <v>0</v>
      </c>
      <c r="AM2205" s="1">
        <v>0</v>
      </c>
      <c r="AN2205" s="9">
        <f t="shared" ref="AN2205" si="21162">$AN$9*$B2202</f>
        <v>8.0501400000000007</v>
      </c>
      <c r="AO2205" s="2">
        <v>1</v>
      </c>
      <c r="AP2205" s="8">
        <v>0</v>
      </c>
      <c r="AR2205" s="1">
        <f t="shared" ref="AR2205" si="21163">AH2205*AM2202+AJ2205*AM2205-AI2205*AN2202-AK2205*AN2205</f>
        <v>0</v>
      </c>
      <c r="AS2205" s="9">
        <f t="shared" ref="AS2205" si="21164">(AH2205*AN2202+AI2205*AM2202+AJ2205*AN2205+AK2205*AM2205)</f>
        <v>251.67747852535405</v>
      </c>
      <c r="AT2205" s="2">
        <f t="shared" ref="AT2205" si="21165">AH2205*AO2202+AJ2205*AO2205-AI2205*AP2202-AK2205*AP2205</f>
        <v>21.105898157767196</v>
      </c>
      <c r="AU2205" s="8">
        <f t="shared" ref="AU2205" si="21166">(AH2205*AP2202+AI2205*AO2202+AJ2205*AP2205+AK2205*AO2205)</f>
        <v>0</v>
      </c>
      <c r="AV2205" s="20"/>
      <c r="AW2205" s="1">
        <v>0</v>
      </c>
      <c r="AX2205" s="9">
        <v>0</v>
      </c>
      <c r="AY2205" s="2">
        <v>1</v>
      </c>
      <c r="AZ2205" s="8">
        <v>0</v>
      </c>
      <c r="BB2205" s="1">
        <f t="shared" ref="BB2205" si="21167">AR2205*AW2202+AT2205*AW2205-AS2205*AX2202-AU2205*AX2205</f>
        <v>0</v>
      </c>
      <c r="BC2205" s="9">
        <f t="shared" ref="BC2205" si="21168">(AR2205*AX2202+AS2205*AW2202+AT2205*AX2205+AU2205*AW2205)</f>
        <v>251.67747852535405</v>
      </c>
      <c r="BD2205" s="2">
        <f t="shared" ref="BD2205" si="21169">AR2205*AY2202+AT2205*AY2205-AS2205*AZ2202-AU2205*AZ2205</f>
        <v>79.796081981455018</v>
      </c>
      <c r="BE2205" s="8">
        <f t="shared" ref="BE2205" si="21170">(AR2205*AZ2202+AS2205*AY2202+AT2205*AZ2205+AU2205*AY2205)</f>
        <v>0</v>
      </c>
      <c r="BG2205" s="1">
        <v>0</v>
      </c>
      <c r="BH2205" s="9">
        <f t="shared" ref="BH2205" si="21171">$BH$9*$B2202</f>
        <v>5.2667999999999999</v>
      </c>
      <c r="BI2205" s="2">
        <v>1</v>
      </c>
      <c r="BJ2205" s="8">
        <v>0</v>
      </c>
      <c r="BK2205" s="20"/>
      <c r="BL2205" s="1">
        <f t="shared" ref="BL2205" si="21172">BB2205*BG2202+BD2205*BG2205-BC2205*BH2202-BE2205*BH2205</f>
        <v>0</v>
      </c>
      <c r="BM2205" s="9">
        <f t="shared" ref="BM2205" si="21173">(BB2205*BH2202+BC2205*BG2202+BD2205*BH2205+BE2205*BG2205)</f>
        <v>671.94748310528132</v>
      </c>
      <c r="BN2205" s="2">
        <f t="shared" ref="BN2205" si="21174">BB2205*BI2202+BD2205*BI2205-BC2205*BJ2202-BE2205*BJ2205</f>
        <v>79.796081981455018</v>
      </c>
      <c r="BO2205" s="8">
        <f t="shared" ref="BO2205" si="21175">(BB2205*BJ2202+BC2205*BI2202+BD2205*BJ2205+BE2205*BI2205)</f>
        <v>0</v>
      </c>
      <c r="BP2205" s="20"/>
      <c r="BQ2205" s="18">
        <f t="shared" ref="BQ2205:BQ2268" si="21176">1/$BR$9</f>
        <v>1</v>
      </c>
      <c r="BR2205" s="25">
        <v>0</v>
      </c>
      <c r="BS2205" s="19">
        <v>1</v>
      </c>
      <c r="BT2205" s="24">
        <v>0</v>
      </c>
      <c r="BV2205" s="1">
        <f t="shared" ref="BV2205" si="21177">BL2205*BQ2202+BN2205*BQ2205-BM2205*BR2202-BO2205*BR2205</f>
        <v>79.796081981455018</v>
      </c>
      <c r="BW2205" s="9">
        <f t="shared" ref="BW2205" si="21178">(BL2205*BR2202+BM2205*BQ2202+BN2205*BR2205+BO2205*BQ2205)</f>
        <v>671.94748310528132</v>
      </c>
      <c r="BX2205" s="2">
        <f t="shared" ref="BX2205" si="21179">BL2205*BS2202+BN2205*BS2205-BM2205*BT2202-BO2205*BT2205</f>
        <v>79.796081981455018</v>
      </c>
      <c r="BY2205" s="8">
        <f t="shared" ref="BY2205" si="21180">(BL2205*BT2202+BM2205*BS2202+BN2205*BT2205+BO2205*BS2205)</f>
        <v>0</v>
      </c>
      <c r="CA2205" s="56">
        <f t="shared" ref="CA2205" si="21181">(180/PI())*ATAN(-1*(BW2202+BW2205)/(BV2202+BV2205))</f>
        <v>-76.455210743205598</v>
      </c>
      <c r="CC2205" s="117">
        <f t="shared" ref="CC2205" si="21182">20*LOG(((1-(10^(CA2202/20)^2)*(1-((1-CC2202)/(1+CC2202))^2))^0.5))</f>
        <v>-1.4198777528609746E-5</v>
      </c>
      <c r="CD2205" s="13"/>
      <c r="CE2205" s="33"/>
      <c r="CF2205" s="33"/>
      <c r="CG2205" s="33"/>
      <c r="CH2205" s="33"/>
    </row>
    <row r="2206" spans="2:86" ht="18.600000000000001" customHeight="1"/>
    <row r="2207" spans="2:86" ht="18.600000000000001" customHeight="1" thickBot="1">
      <c r="E2207" s="6" t="s">
        <v>3</v>
      </c>
      <c r="J2207" s="6" t="s">
        <v>5</v>
      </c>
      <c r="O2207" s="6" t="s">
        <v>10</v>
      </c>
      <c r="T2207" s="6" t="s">
        <v>6</v>
      </c>
      <c r="Y2207" s="6" t="s">
        <v>11</v>
      </c>
      <c r="AD2207" s="6" t="s">
        <v>12</v>
      </c>
      <c r="AI2207" s="6" t="s">
        <v>13</v>
      </c>
      <c r="AN2207" s="6" t="s">
        <v>14</v>
      </c>
      <c r="AS2207" s="6" t="s">
        <v>15</v>
      </c>
      <c r="AX2207" s="6" t="s">
        <v>19</v>
      </c>
      <c r="BC2207" s="6" t="s">
        <v>17</v>
      </c>
      <c r="BH2207" s="6" t="s">
        <v>20</v>
      </c>
      <c r="BM2207" s="6" t="s">
        <v>18</v>
      </c>
      <c r="BQ2207" s="26" t="s">
        <v>16</v>
      </c>
      <c r="BR2207" s="26"/>
      <c r="BS2207" s="21"/>
      <c r="BT2207" s="21"/>
      <c r="BU2207" s="21"/>
      <c r="BV2207" s="21"/>
      <c r="BW2207" s="26" t="s">
        <v>21</v>
      </c>
      <c r="BX2207" s="21"/>
      <c r="BY2207" s="21"/>
    </row>
    <row r="2208" spans="2:86" ht="18.600000000000001" customHeight="1" thickBot="1">
      <c r="B2208" s="11"/>
      <c r="D2208" s="266" t="s">
        <v>113</v>
      </c>
      <c r="E2208" s="267"/>
      <c r="F2208" s="268" t="s">
        <v>114</v>
      </c>
      <c r="G2208" s="269"/>
      <c r="H2208" s="237"/>
      <c r="I2208" s="262" t="s">
        <v>0</v>
      </c>
      <c r="J2208" s="263"/>
      <c r="K2208" s="264" t="s">
        <v>1</v>
      </c>
      <c r="L2208" s="265"/>
      <c r="M2208" s="21"/>
      <c r="N2208" s="262" t="s">
        <v>115</v>
      </c>
      <c r="O2208" s="263"/>
      <c r="P2208" s="264" t="s">
        <v>116</v>
      </c>
      <c r="Q2208" s="265"/>
      <c r="R2208" s="21"/>
      <c r="S2208" s="266" t="s">
        <v>117</v>
      </c>
      <c r="T2208" s="267"/>
      <c r="U2208" s="268" t="s">
        <v>118</v>
      </c>
      <c r="V2208" s="269"/>
      <c r="W2208" s="20"/>
      <c r="X2208" s="262" t="s">
        <v>119</v>
      </c>
      <c r="Y2208" s="263"/>
      <c r="Z2208" s="264" t="s">
        <v>120</v>
      </c>
      <c r="AA2208" s="265"/>
      <c r="AB2208" s="20"/>
      <c r="AC2208" s="262" t="s">
        <v>121</v>
      </c>
      <c r="AD2208" s="263"/>
      <c r="AE2208" s="264" t="s">
        <v>7</v>
      </c>
      <c r="AF2208" s="265"/>
      <c r="AG2208" s="20"/>
      <c r="AH2208" s="262" t="s">
        <v>122</v>
      </c>
      <c r="AI2208" s="263"/>
      <c r="AJ2208" s="264" t="s">
        <v>123</v>
      </c>
      <c r="AK2208" s="265"/>
      <c r="AL2208" s="20"/>
      <c r="AM2208" s="266" t="s">
        <v>124</v>
      </c>
      <c r="AN2208" s="267"/>
      <c r="AO2208" s="268" t="s">
        <v>125</v>
      </c>
      <c r="AP2208" s="269"/>
      <c r="AQ2208" s="21"/>
      <c r="AR2208" s="262" t="s">
        <v>126</v>
      </c>
      <c r="AS2208" s="263"/>
      <c r="AT2208" s="264" t="s">
        <v>2</v>
      </c>
      <c r="AU2208" s="265"/>
      <c r="AV2208" s="41"/>
      <c r="AW2208" s="262" t="s">
        <v>127</v>
      </c>
      <c r="AX2208" s="263"/>
      <c r="AY2208" s="264" t="s">
        <v>128</v>
      </c>
      <c r="AZ2208" s="265"/>
      <c r="BA2208" s="20"/>
      <c r="BB2208" s="262" t="s">
        <v>129</v>
      </c>
      <c r="BC2208" s="263"/>
      <c r="BD2208" s="264" t="s">
        <v>130</v>
      </c>
      <c r="BE2208" s="265"/>
      <c r="BF2208" s="41"/>
      <c r="BG2208" s="266" t="s">
        <v>131</v>
      </c>
      <c r="BH2208" s="267"/>
      <c r="BI2208" s="268" t="s">
        <v>132</v>
      </c>
      <c r="BJ2208" s="269"/>
      <c r="BK2208" s="41"/>
      <c r="BL2208" s="262" t="s">
        <v>133</v>
      </c>
      <c r="BM2208" s="263"/>
      <c r="BN2208" s="264" t="s">
        <v>134</v>
      </c>
      <c r="BO2208" s="265"/>
      <c r="BP2208" s="41"/>
      <c r="BQ2208" s="262" t="s">
        <v>135</v>
      </c>
      <c r="BR2208" s="263"/>
      <c r="BS2208" s="264" t="s">
        <v>136</v>
      </c>
      <c r="BT2208" s="265"/>
      <c r="BU2208" s="20"/>
      <c r="BV2208" s="262" t="s">
        <v>137</v>
      </c>
      <c r="BW2208" s="263"/>
      <c r="BX2208" s="264" t="s">
        <v>138</v>
      </c>
      <c r="BY2208" s="265"/>
      <c r="CA2208" s="27" t="s">
        <v>8</v>
      </c>
      <c r="CC2208" s="113" t="s">
        <v>74</v>
      </c>
      <c r="CD2208" s="13"/>
      <c r="CE2208" s="33"/>
      <c r="CF2208" s="33"/>
      <c r="CG2208" s="33"/>
      <c r="CH2208" s="33"/>
    </row>
    <row r="2209" spans="2:86" ht="18.600000000000001" customHeight="1" thickTop="1" thickBot="1">
      <c r="B2209" s="37">
        <v>6.32</v>
      </c>
      <c r="D2209" s="1">
        <v>1</v>
      </c>
      <c r="E2209" s="7">
        <v>0</v>
      </c>
      <c r="F2209" s="2">
        <v>0</v>
      </c>
      <c r="G2209" s="8">
        <v>0</v>
      </c>
      <c r="I2209" s="1">
        <v>1</v>
      </c>
      <c r="J2209" s="9">
        <v>0</v>
      </c>
      <c r="K2209" s="2">
        <v>0</v>
      </c>
      <c r="L2209" s="8">
        <f t="shared" ref="L2209:L2272" si="21183">IF(0=(1-$J$9*$K$9*$B2209^2),10^18,$B2209*$K$9/(1-$J$9*$K$9*$B2209^2))</f>
        <v>-0.91490763398899777</v>
      </c>
      <c r="N2209" s="1">
        <f t="shared" ref="N2209" si="21184">D2209*I2209+F2209*I2212-E2209*J2209-G2209*J2212</f>
        <v>1</v>
      </c>
      <c r="O2209" s="9">
        <f t="shared" ref="O2209" si="21185">(D2209*J2209+E2209*I2209+F2209*J2212+G2209*I2212)</f>
        <v>0</v>
      </c>
      <c r="P2209" s="2">
        <f t="shared" ref="P2209" si="21186">D2209*K2209+F2209*K2212-E2209*L2209-G2209*L2212</f>
        <v>0</v>
      </c>
      <c r="Q2209" s="8">
        <f t="shared" ref="Q2209" si="21187">(D2209*L2209+E2209*K2209+F2209*L2212+G2209*K2212)</f>
        <v>-0.91490763398899777</v>
      </c>
      <c r="S2209" s="1">
        <v>1</v>
      </c>
      <c r="T2209" s="7">
        <v>0</v>
      </c>
      <c r="U2209" s="2">
        <v>0</v>
      </c>
      <c r="V2209" s="8">
        <v>0</v>
      </c>
      <c r="X2209" s="1">
        <f t="shared" ref="X2209" si="21188">N2209*S2209+P2209*S2212-O2209*T2209-Q2209*T2212</f>
        <v>9.7386634138046588</v>
      </c>
      <c r="Y2209" s="9">
        <f t="shared" ref="Y2209" si="21189">(N2209*T2209+O2209*S2209+P2209*T2212+Q2209*S2212)</f>
        <v>0</v>
      </c>
      <c r="Z2209" s="2">
        <f t="shared" ref="Z2209" si="21190">N2209*U2209+P2209*U2212-O2209*V2209-Q2209*V2212</f>
        <v>0</v>
      </c>
      <c r="AA2209" s="8">
        <f t="shared" ref="AA2209" si="21191">(N2209*V2209+O2209*U2209+P2209*V2212+Q2209*U2212)</f>
        <v>-0.91490763398899777</v>
      </c>
      <c r="AB2209" s="20"/>
      <c r="AC2209" s="1">
        <v>1</v>
      </c>
      <c r="AD2209" s="9">
        <v>0</v>
      </c>
      <c r="AE2209" s="2">
        <v>0</v>
      </c>
      <c r="AF2209" s="8">
        <f t="shared" ref="AF2209:AF2272" si="21192">IF(0=(1-$AE$9*$AD$9*$B2209^2),10^18,$B2209*$AE$9/(1-$AE$9*$AD$9*$B2209^2))</f>
        <v>-0.16204899287912006</v>
      </c>
      <c r="AH2209" s="1">
        <f t="shared" ref="AH2209" si="21193">X2209*AC2209+Z2209*AC2212-Y2209*AD2209-AA2209*AD2212</f>
        <v>9.7386634138046588</v>
      </c>
      <c r="AI2209" s="9">
        <f t="shared" ref="AI2209" si="21194">(X2209*AD2209+Y2209*AC2209+Z2209*AD2212+AA2209*AC2212)</f>
        <v>0</v>
      </c>
      <c r="AJ2209" s="2">
        <f t="shared" ref="AJ2209" si="21195">X2209*AE2209+Z2209*AE2212-Y2209*AF2209-AA2209*AF2212</f>
        <v>0</v>
      </c>
      <c r="AK2209" s="8">
        <f t="shared" ref="AK2209" si="21196">(X2209*AF2209+Y2209*AE2209+Z2209*AF2212+AA2209*AE2212)</f>
        <v>-2.4930482321847758</v>
      </c>
      <c r="AM2209" s="1">
        <v>1</v>
      </c>
      <c r="AN2209" s="7">
        <v>0</v>
      </c>
      <c r="AO2209" s="2">
        <v>0</v>
      </c>
      <c r="AP2209" s="8">
        <v>0</v>
      </c>
      <c r="AR2209" s="1">
        <f t="shared" ref="AR2209" si="21197">AH2209*AM2209+AJ2209*AM2212-AI2209*AN2209-AK2209*AN2212</f>
        <v>29.871763050266324</v>
      </c>
      <c r="AS2209" s="9">
        <f t="shared" ref="AS2209" si="21198">(AH2209*AN2209+AI2209*AM2209+AJ2209*AN2212+AK2209*AM2212)</f>
        <v>0</v>
      </c>
      <c r="AT2209" s="2">
        <f t="shared" ref="AT2209" si="21199">AH2209*AO2209+AJ2209*AO2212-AI2209*AP2209-AK2209*AP2212</f>
        <v>0</v>
      </c>
      <c r="AU2209" s="8">
        <f t="shared" ref="AU2209" si="21200">(AH2209*AP2209+AI2209*AO2209+AJ2209*AP2212+AK2209*AO2212)</f>
        <v>-2.4930482321847758</v>
      </c>
      <c r="AV2209" s="20"/>
      <c r="AW2209" s="1">
        <v>1</v>
      </c>
      <c r="AX2209" s="9">
        <v>0</v>
      </c>
      <c r="AY2209" s="2">
        <v>0</v>
      </c>
      <c r="AZ2209" s="8">
        <f t="shared" ref="AZ2209:AZ2272" si="21201">IF(0=(1-$AX$9*$AY$9*$B2209^2),10^18,$B2209*$AY$9/(1-$AX$9*$AY$9*$B2209^2))</f>
        <v>-0.23239024615524975</v>
      </c>
      <c r="BB2209" s="1">
        <f t="shared" ref="BB2209" si="21202">AR2209*AW2209+AT2209*AW2212-AS2209*AX2209-AU2209*AX2212</f>
        <v>29.871763050266324</v>
      </c>
      <c r="BC2209" s="9">
        <f t="shared" ref="BC2209" si="21203">(AR2209*AX2209+AS2209*AW2209+AT2209*AX2212+AU2209*AW2212)</f>
        <v>0</v>
      </c>
      <c r="BD2209" s="2">
        <f t="shared" ref="BD2209" si="21204">AR2209*AY2209+AT2209*AY2212-AS2209*AZ2209-AU2209*AZ2212</f>
        <v>0</v>
      </c>
      <c r="BE2209" s="8">
        <f t="shared" ref="BE2209" si="21205">(AR2209*AZ2209+AS2209*AY2209+AT2209*AZ2212+AU2209*AY2212)</f>
        <v>-9.4349546005274618</v>
      </c>
      <c r="BG2209" s="1">
        <v>1</v>
      </c>
      <c r="BH2209" s="7">
        <v>0</v>
      </c>
      <c r="BI2209" s="2">
        <v>0</v>
      </c>
      <c r="BJ2209" s="8">
        <v>0</v>
      </c>
      <c r="BK2209" s="20"/>
      <c r="BL2209" s="1">
        <f t="shared" ref="BL2209" si="21206">BB2209*BG2209+BD2209*BG2212-BC2209*BH2209-BE2209*BH2212</f>
        <v>79.721534381245178</v>
      </c>
      <c r="BM2209" s="9">
        <f t="shared" ref="BM2209" si="21207">(BB2209*BH2209+BC2209*BG2209+BD2209*BH2212+BE2209*BG2212)</f>
        <v>0</v>
      </c>
      <c r="BN2209" s="2">
        <f t="shared" ref="BN2209" si="21208">BB2209*BI2209+BD2209*BI2212-BC2209*BJ2209-BE2209*BJ2212</f>
        <v>0</v>
      </c>
      <c r="BO2209" s="8">
        <f t="shared" ref="BO2209" si="21209">(BB2209*BJ2209+BC2209*BI2209+BD2209*BJ2212+BE2209*BI2212)</f>
        <v>-9.4349546005274618</v>
      </c>
      <c r="BP2209" s="20"/>
      <c r="BQ2209" s="16">
        <v>1</v>
      </c>
      <c r="BR2209" s="23">
        <v>0</v>
      </c>
      <c r="BS2209" s="14">
        <v>0</v>
      </c>
      <c r="BT2209" s="22">
        <v>0</v>
      </c>
      <c r="BV2209" s="1">
        <f t="shared" ref="BV2209" si="21210">BL2209*BQ2209+BN2209*BQ2212-BM2209*BR2209-BO2209*BR2212</f>
        <v>79.721534381245178</v>
      </c>
      <c r="BW2209" s="9">
        <f t="shared" ref="BW2209" si="21211">(BL2209*BR2209+BM2209*BQ2209+BN2209*BR2212+BO2209*BQ2212)</f>
        <v>-9.4349546005274618</v>
      </c>
      <c r="BX2209" s="2">
        <f t="shared" ref="BX2209" si="21212">BL2209*BS2209+BN2209*BS2212-BM2209*BT2209-BO2209*BT2212</f>
        <v>0</v>
      </c>
      <c r="BY2209" s="8">
        <f t="shared" ref="BY2209" si="21213">(BL2209*BT2209+BM2209*BS2209+BN2209*BT2212+BO2209*BS2212)</f>
        <v>-9.4349546005274618</v>
      </c>
      <c r="CA2209" s="28">
        <f t="shared" ref="CA2209" si="21214">20*LOG(((1+$BR$9)/$BR$9)/((BV2209+BV2212)^2+(BW2209+BW2212)^2)^0.5)</f>
        <v>-50.666994688396542</v>
      </c>
      <c r="CC2209" s="114">
        <f t="shared" ref="CC2209" si="21215">((BV2209^2+BW2209^2)^0.5)/((BV2212^2+BW2212^2)^0.5)</f>
        <v>0.11836916917163175</v>
      </c>
      <c r="CD2209" s="13"/>
      <c r="CE2209" s="33"/>
      <c r="CF2209" s="33"/>
      <c r="CG2209" s="33"/>
      <c r="CH2209" s="33"/>
    </row>
    <row r="2210" spans="2:86" ht="18.600000000000001" customHeight="1" thickBot="1">
      <c r="D2210" s="3"/>
      <c r="G2210" s="4"/>
      <c r="I2210" s="3"/>
      <c r="L2210" s="4"/>
      <c r="N2210" s="3"/>
      <c r="Q2210" s="4"/>
      <c r="S2210" s="3"/>
      <c r="V2210" s="4"/>
      <c r="X2210" s="3"/>
      <c r="AA2210" s="4"/>
      <c r="AC2210" s="3"/>
      <c r="AF2210" s="4"/>
      <c r="AH2210" s="3"/>
      <c r="AK2210" s="4"/>
      <c r="AM2210" s="3"/>
      <c r="AP2210" s="4"/>
      <c r="AR2210" s="3"/>
      <c r="AU2210" s="4"/>
      <c r="AW2210" s="3"/>
      <c r="AZ2210" s="4"/>
      <c r="BB2210" s="3"/>
      <c r="BE2210" s="4"/>
      <c r="BG2210" s="3"/>
      <c r="BJ2210" s="4"/>
      <c r="BL2210" s="3"/>
      <c r="BO2210" s="4"/>
      <c r="BQ2210" s="16"/>
      <c r="BR2210" s="14"/>
      <c r="BS2210" s="14"/>
      <c r="BT2210" s="17"/>
      <c r="BV2210" s="3"/>
      <c r="BY2210" s="4"/>
      <c r="CC2210" s="115"/>
      <c r="CD2210" s="13"/>
      <c r="CE2210" s="33"/>
      <c r="CF2210" s="33"/>
      <c r="CG2210" s="33"/>
      <c r="CH2210" s="33"/>
    </row>
    <row r="2211" spans="2:86" ht="18.600000000000001" customHeight="1" thickBot="1">
      <c r="D2211" s="271" t="s">
        <v>141</v>
      </c>
      <c r="E2211" s="272"/>
      <c r="F2211" s="273" t="s">
        <v>142</v>
      </c>
      <c r="G2211" s="274"/>
      <c r="H2211" s="237"/>
      <c r="I2211" s="271" t="s">
        <v>143</v>
      </c>
      <c r="J2211" s="272"/>
      <c r="K2211" s="273" t="s">
        <v>144</v>
      </c>
      <c r="L2211" s="274"/>
      <c r="N2211" s="262" t="s">
        <v>145</v>
      </c>
      <c r="O2211" s="263"/>
      <c r="P2211" s="264" t="s">
        <v>146</v>
      </c>
      <c r="Q2211" s="265"/>
      <c r="S2211" s="271" t="s">
        <v>147</v>
      </c>
      <c r="T2211" s="272"/>
      <c r="U2211" s="273" t="s">
        <v>148</v>
      </c>
      <c r="V2211" s="274"/>
      <c r="W2211" s="20"/>
      <c r="X2211" s="262" t="s">
        <v>149</v>
      </c>
      <c r="Y2211" s="263"/>
      <c r="Z2211" s="264" t="s">
        <v>150</v>
      </c>
      <c r="AA2211" s="265"/>
      <c r="AB2211" s="20"/>
      <c r="AC2211" s="271" t="s">
        <v>151</v>
      </c>
      <c r="AD2211" s="272"/>
      <c r="AE2211" s="273" t="s">
        <v>152</v>
      </c>
      <c r="AF2211" s="274"/>
      <c r="AG2211" s="20"/>
      <c r="AH2211" s="262" t="s">
        <v>153</v>
      </c>
      <c r="AI2211" s="263"/>
      <c r="AJ2211" s="264" t="s">
        <v>154</v>
      </c>
      <c r="AK2211" s="265"/>
      <c r="AL2211" s="20"/>
      <c r="AM2211" s="271" t="s">
        <v>155</v>
      </c>
      <c r="AN2211" s="272"/>
      <c r="AO2211" s="273" t="s">
        <v>156</v>
      </c>
      <c r="AP2211" s="274"/>
      <c r="AR2211" s="262" t="s">
        <v>157</v>
      </c>
      <c r="AS2211" s="263"/>
      <c r="AT2211" s="264" t="s">
        <v>158</v>
      </c>
      <c r="AU2211" s="265"/>
      <c r="AV2211" s="41"/>
      <c r="AW2211" s="271" t="s">
        <v>159</v>
      </c>
      <c r="AX2211" s="272"/>
      <c r="AY2211" s="273" t="s">
        <v>160</v>
      </c>
      <c r="AZ2211" s="274"/>
      <c r="BA2211" s="20"/>
      <c r="BB2211" s="262" t="s">
        <v>161</v>
      </c>
      <c r="BC2211" s="263"/>
      <c r="BD2211" s="264" t="s">
        <v>162</v>
      </c>
      <c r="BE2211" s="265"/>
      <c r="BF2211" s="41"/>
      <c r="BG2211" s="271" t="s">
        <v>163</v>
      </c>
      <c r="BH2211" s="272"/>
      <c r="BI2211" s="273" t="s">
        <v>164</v>
      </c>
      <c r="BJ2211" s="274"/>
      <c r="BK2211" s="41"/>
      <c r="BL2211" s="262" t="s">
        <v>165</v>
      </c>
      <c r="BM2211" s="263"/>
      <c r="BN2211" s="264" t="s">
        <v>166</v>
      </c>
      <c r="BO2211" s="265"/>
      <c r="BP2211" s="41"/>
      <c r="BQ2211" s="271" t="s">
        <v>167</v>
      </c>
      <c r="BR2211" s="272"/>
      <c r="BS2211" s="273" t="s">
        <v>168</v>
      </c>
      <c r="BT2211" s="274"/>
      <c r="BU2211" s="20"/>
      <c r="BV2211" s="262" t="s">
        <v>169</v>
      </c>
      <c r="BW2211" s="263"/>
      <c r="BX2211" s="264" t="s">
        <v>170</v>
      </c>
      <c r="BY2211" s="265"/>
      <c r="CA2211" s="55" t="s">
        <v>35</v>
      </c>
      <c r="CC2211" s="116" t="s">
        <v>75</v>
      </c>
      <c r="CD2211" s="13"/>
      <c r="CE2211" s="33"/>
      <c r="CF2211" s="33"/>
      <c r="CG2211" s="33"/>
      <c r="CH2211" s="33"/>
    </row>
    <row r="2212" spans="2:86" ht="18.600000000000001" customHeight="1" thickTop="1" thickBot="1">
      <c r="D2212" s="1">
        <v>0</v>
      </c>
      <c r="E2212" s="9">
        <f t="shared" ref="E2212" si="21216">$E$9*$B2209</f>
        <v>7.4373760000000004</v>
      </c>
      <c r="F2212" s="2">
        <v>1</v>
      </c>
      <c r="G2212" s="8">
        <v>0</v>
      </c>
      <c r="I2212" s="1">
        <v>0</v>
      </c>
      <c r="J2212" s="9">
        <v>0</v>
      </c>
      <c r="K2212" s="2">
        <v>1</v>
      </c>
      <c r="L2212" s="8">
        <v>0</v>
      </c>
      <c r="N2212" s="1">
        <f t="shared" ref="N2212" si="21217">D2212*I2209+F2212*I2212-E2212*J2209-G2212*J2212</f>
        <v>0</v>
      </c>
      <c r="O2212" s="9">
        <f t="shared" ref="O2212" si="21218">(D2212*J2209+E2212*I2209+F2212*J2212+G2212*I2212)</f>
        <v>7.4373760000000004</v>
      </c>
      <c r="P2212" s="2">
        <f t="shared" ref="P2212" si="21219">D2212*K2209+F2212*K2212-E2212*L2209-G2212*L2212</f>
        <v>7.8045120792465568</v>
      </c>
      <c r="Q2212" s="8">
        <f t="shared" ref="Q2212" si="21220">(D2212*L2209+E2212*K2209+F2212*L2212+G2212*K2212)</f>
        <v>0</v>
      </c>
      <c r="S2212" s="1">
        <v>0</v>
      </c>
      <c r="T2212" s="9">
        <f t="shared" ref="T2212" si="21221">$T$9*$B2209</f>
        <v>9.5514160000000015</v>
      </c>
      <c r="U2212" s="2">
        <v>1</v>
      </c>
      <c r="V2212" s="8">
        <v>0</v>
      </c>
      <c r="X2212" s="1">
        <f t="shared" ref="X2212" si="21222">N2212*S2209+P2212*S2212-O2212*T2209-Q2212*T2212</f>
        <v>0</v>
      </c>
      <c r="Y2212" s="9">
        <f t="shared" ref="Y2212" si="21223">(N2212*T2209+O2212*S2209+P2212*T2212+Q2212*S2212)</f>
        <v>81.981517545908844</v>
      </c>
      <c r="Z2212" s="2">
        <f t="shared" ref="Z2212" si="21224">N2212*U2209+P2212*U2212-O2212*V2209-Q2212*V2212</f>
        <v>7.8045120792465568</v>
      </c>
      <c r="AA2212" s="8">
        <f t="shared" ref="AA2212" si="21225">(N2212*V2209+O2212*U2209+P2212*V2212+Q2212*U2212)</f>
        <v>0</v>
      </c>
      <c r="AB2212" s="20"/>
      <c r="AC2212" s="1">
        <v>0</v>
      </c>
      <c r="AD2212" s="9">
        <v>0</v>
      </c>
      <c r="AE2212" s="2">
        <v>1</v>
      </c>
      <c r="AF2212" s="8">
        <v>0</v>
      </c>
      <c r="AH2212" s="1">
        <f t="shared" ref="AH2212" si="21226">X2212*AC2209+Z2212*AC2212-Y2212*AD2209-AA2212*AD2212</f>
        <v>0</v>
      </c>
      <c r="AI2212" s="9">
        <f t="shared" ref="AI2212" si="21227">(X2212*AD2209+Y2212*AC2209+Z2212*AD2212+AA2212*AC2212)</f>
        <v>81.981517545908844</v>
      </c>
      <c r="AJ2212" s="2">
        <f t="shared" ref="AJ2212" si="21228">X2212*AE2209+Z2212*AE2212-Y2212*AF2209-AA2212*AF2212</f>
        <v>21.089534432262994</v>
      </c>
      <c r="AK2212" s="8">
        <f t="shared" ref="AK2212" si="21229">(X2212*AF2209+Y2212*AE2209+Z2212*AF2212+AA2212*AE2212)</f>
        <v>0</v>
      </c>
      <c r="AM2212" s="1">
        <v>0</v>
      </c>
      <c r="AN2212" s="9">
        <f t="shared" ref="AN2212" si="21230">$AN$9*$B2209</f>
        <v>8.0756960000000007</v>
      </c>
      <c r="AO2212" s="2">
        <v>1</v>
      </c>
      <c r="AP2212" s="8">
        <v>0</v>
      </c>
      <c r="AR2212" s="1">
        <f t="shared" ref="AR2212" si="21231">AH2212*AM2209+AJ2212*AM2212-AI2212*AN2209-AK2212*AN2212</f>
        <v>0</v>
      </c>
      <c r="AS2212" s="9">
        <f t="shared" ref="AS2212" si="21232">(AH2212*AN2209+AI2212*AM2209+AJ2212*AN2212+AK2212*AM2212)</f>
        <v>252.2941864023974</v>
      </c>
      <c r="AT2212" s="2">
        <f t="shared" ref="AT2212" si="21233">AH2212*AO2209+AJ2212*AO2212-AI2212*AP2209-AK2212*AP2212</f>
        <v>21.089534432262994</v>
      </c>
      <c r="AU2212" s="8">
        <f t="shared" ref="AU2212" si="21234">(AH2212*AP2209+AI2212*AO2209+AJ2212*AP2212+AK2212*AO2212)</f>
        <v>0</v>
      </c>
      <c r="AV2212" s="20"/>
      <c r="AW2212" s="1">
        <v>0</v>
      </c>
      <c r="AX2212" s="9">
        <v>0</v>
      </c>
      <c r="AY2212" s="2">
        <v>1</v>
      </c>
      <c r="AZ2212" s="8">
        <v>0</v>
      </c>
      <c r="BB2212" s="1">
        <f t="shared" ref="BB2212" si="21235">AR2212*AW2209+AT2212*AW2212-AS2212*AX2209-AU2212*AX2212</f>
        <v>0</v>
      </c>
      <c r="BC2212" s="9">
        <f t="shared" ref="BC2212" si="21236">(AR2212*AX2209+AS2212*AW2209+AT2212*AX2212+AU2212*AW2212)</f>
        <v>252.2941864023974</v>
      </c>
      <c r="BD2212" s="2">
        <f t="shared" ref="BD2212" si="21237">AR2212*AY2209+AT2212*AY2212-AS2212*AZ2209-AU2212*AZ2212</f>
        <v>79.7202425138546</v>
      </c>
      <c r="BE2212" s="8">
        <f t="shared" ref="BE2212" si="21238">(AR2212*AZ2209+AS2212*AY2209+AT2212*AZ2212+AU2212*AY2212)</f>
        <v>0</v>
      </c>
      <c r="BG2212" s="1">
        <v>0</v>
      </c>
      <c r="BH2212" s="9">
        <f t="shared" ref="BH2212" si="21239">$BH$9*$B2209</f>
        <v>5.2835200000000002</v>
      </c>
      <c r="BI2212" s="2">
        <v>1</v>
      </c>
      <c r="BJ2212" s="8">
        <v>0</v>
      </c>
      <c r="BK2212" s="20"/>
      <c r="BL2212" s="1">
        <f t="shared" ref="BL2212" si="21240">BB2212*BG2209+BD2212*BG2212-BC2212*BH2209-BE2212*BH2212</f>
        <v>0</v>
      </c>
      <c r="BM2212" s="9">
        <f t="shared" ref="BM2212" si="21241">(BB2212*BH2209+BC2212*BG2209+BD2212*BH2212+BE2212*BG2212)</f>
        <v>673.49768212919844</v>
      </c>
      <c r="BN2212" s="2">
        <f t="shared" ref="BN2212" si="21242">BB2212*BI2209+BD2212*BI2212-BC2212*BJ2209-BE2212*BJ2212</f>
        <v>79.7202425138546</v>
      </c>
      <c r="BO2212" s="8">
        <f t="shared" ref="BO2212" si="21243">(BB2212*BJ2209+BC2212*BI2209+BD2212*BJ2212+BE2212*BI2212)</f>
        <v>0</v>
      </c>
      <c r="BP2212" s="20"/>
      <c r="BQ2212" s="18">
        <f t="shared" ref="BQ2212:BQ2275" si="21244">1/$BR$9</f>
        <v>1</v>
      </c>
      <c r="BR2212" s="25">
        <v>0</v>
      </c>
      <c r="BS2212" s="19">
        <v>1</v>
      </c>
      <c r="BT2212" s="24">
        <v>0</v>
      </c>
      <c r="BV2212" s="1">
        <f t="shared" ref="BV2212" si="21245">BL2212*BQ2209+BN2212*BQ2212-BM2212*BR2209-BO2212*BR2212</f>
        <v>79.7202425138546</v>
      </c>
      <c r="BW2212" s="9">
        <f t="shared" ref="BW2212" si="21246">(BL2212*BR2209+BM2212*BQ2209+BN2212*BR2212+BO2212*BQ2212)</f>
        <v>673.49768212919844</v>
      </c>
      <c r="BX2212" s="2">
        <f t="shared" ref="BX2212" si="21247">BL2212*BS2209+BN2212*BS2212-BM2212*BT2209-BO2212*BT2212</f>
        <v>79.7202425138546</v>
      </c>
      <c r="BY2212" s="8">
        <f t="shared" ref="BY2212" si="21248">(BL2212*BT2209+BM2212*BS2209+BN2212*BT2212+BO2212*BS2212)</f>
        <v>0</v>
      </c>
      <c r="CA2212" s="56">
        <f t="shared" ref="CA2212" si="21249">(180/PI())*ATAN(-1*(BW2209+BW2212)/(BV2209+BV2212))</f>
        <v>-76.498823533970494</v>
      </c>
      <c r="CC2212" s="117">
        <f t="shared" ref="CC2212" si="21250">20*LOG(((1-(10^(CA2209/20)^2)*(1-((1-CC2209)/(1+CC2209))^2))^0.5))</f>
        <v>-1.4099826411697277E-5</v>
      </c>
      <c r="CD2212" s="13"/>
      <c r="CE2212" s="33"/>
      <c r="CF2212" s="33"/>
      <c r="CG2212" s="33"/>
      <c r="CH2212" s="33"/>
    </row>
    <row r="2213" spans="2:86" ht="18.600000000000001" customHeight="1"/>
    <row r="2214" spans="2:86" ht="18.600000000000001" customHeight="1" thickBot="1">
      <c r="E2214" s="6" t="s">
        <v>3</v>
      </c>
      <c r="J2214" s="6" t="s">
        <v>5</v>
      </c>
      <c r="O2214" s="6" t="s">
        <v>10</v>
      </c>
      <c r="T2214" s="6" t="s">
        <v>6</v>
      </c>
      <c r="Y2214" s="6" t="s">
        <v>11</v>
      </c>
      <c r="AD2214" s="6" t="s">
        <v>12</v>
      </c>
      <c r="AI2214" s="6" t="s">
        <v>13</v>
      </c>
      <c r="AN2214" s="6" t="s">
        <v>14</v>
      </c>
      <c r="AS2214" s="6" t="s">
        <v>15</v>
      </c>
      <c r="AX2214" s="6" t="s">
        <v>19</v>
      </c>
      <c r="BC2214" s="6" t="s">
        <v>17</v>
      </c>
      <c r="BH2214" s="6" t="s">
        <v>20</v>
      </c>
      <c r="BM2214" s="6" t="s">
        <v>18</v>
      </c>
      <c r="BQ2214" s="26" t="s">
        <v>16</v>
      </c>
      <c r="BR2214" s="26"/>
      <c r="BS2214" s="21"/>
      <c r="BT2214" s="21"/>
      <c r="BU2214" s="21"/>
      <c r="BV2214" s="21"/>
      <c r="BW2214" s="26" t="s">
        <v>21</v>
      </c>
      <c r="BX2214" s="21"/>
      <c r="BY2214" s="21"/>
    </row>
    <row r="2215" spans="2:86" ht="18.600000000000001" customHeight="1" thickBot="1">
      <c r="B2215" s="11"/>
      <c r="D2215" s="266" t="s">
        <v>113</v>
      </c>
      <c r="E2215" s="267"/>
      <c r="F2215" s="268" t="s">
        <v>114</v>
      </c>
      <c r="G2215" s="269"/>
      <c r="H2215" s="237"/>
      <c r="I2215" s="262" t="s">
        <v>0</v>
      </c>
      <c r="J2215" s="263"/>
      <c r="K2215" s="264" t="s">
        <v>1</v>
      </c>
      <c r="L2215" s="265"/>
      <c r="M2215" s="21"/>
      <c r="N2215" s="262" t="s">
        <v>115</v>
      </c>
      <c r="O2215" s="263"/>
      <c r="P2215" s="264" t="s">
        <v>116</v>
      </c>
      <c r="Q2215" s="265"/>
      <c r="R2215" s="21"/>
      <c r="S2215" s="266" t="s">
        <v>117</v>
      </c>
      <c r="T2215" s="267"/>
      <c r="U2215" s="268" t="s">
        <v>118</v>
      </c>
      <c r="V2215" s="269"/>
      <c r="W2215" s="20"/>
      <c r="X2215" s="262" t="s">
        <v>119</v>
      </c>
      <c r="Y2215" s="263"/>
      <c r="Z2215" s="264" t="s">
        <v>120</v>
      </c>
      <c r="AA2215" s="265"/>
      <c r="AB2215" s="20"/>
      <c r="AC2215" s="262" t="s">
        <v>121</v>
      </c>
      <c r="AD2215" s="263"/>
      <c r="AE2215" s="264" t="s">
        <v>7</v>
      </c>
      <c r="AF2215" s="265"/>
      <c r="AG2215" s="20"/>
      <c r="AH2215" s="262" t="s">
        <v>122</v>
      </c>
      <c r="AI2215" s="263"/>
      <c r="AJ2215" s="264" t="s">
        <v>123</v>
      </c>
      <c r="AK2215" s="265"/>
      <c r="AL2215" s="20"/>
      <c r="AM2215" s="266" t="s">
        <v>124</v>
      </c>
      <c r="AN2215" s="267"/>
      <c r="AO2215" s="268" t="s">
        <v>125</v>
      </c>
      <c r="AP2215" s="269"/>
      <c r="AQ2215" s="21"/>
      <c r="AR2215" s="262" t="s">
        <v>126</v>
      </c>
      <c r="AS2215" s="263"/>
      <c r="AT2215" s="264" t="s">
        <v>2</v>
      </c>
      <c r="AU2215" s="265"/>
      <c r="AV2215" s="41"/>
      <c r="AW2215" s="262" t="s">
        <v>127</v>
      </c>
      <c r="AX2215" s="263"/>
      <c r="AY2215" s="264" t="s">
        <v>128</v>
      </c>
      <c r="AZ2215" s="265"/>
      <c r="BA2215" s="20"/>
      <c r="BB2215" s="262" t="s">
        <v>129</v>
      </c>
      <c r="BC2215" s="263"/>
      <c r="BD2215" s="264" t="s">
        <v>130</v>
      </c>
      <c r="BE2215" s="265"/>
      <c r="BF2215" s="41"/>
      <c r="BG2215" s="266" t="s">
        <v>131</v>
      </c>
      <c r="BH2215" s="267"/>
      <c r="BI2215" s="268" t="s">
        <v>132</v>
      </c>
      <c r="BJ2215" s="269"/>
      <c r="BK2215" s="41"/>
      <c r="BL2215" s="262" t="s">
        <v>133</v>
      </c>
      <c r="BM2215" s="263"/>
      <c r="BN2215" s="264" t="s">
        <v>134</v>
      </c>
      <c r="BO2215" s="265"/>
      <c r="BP2215" s="41"/>
      <c r="BQ2215" s="262" t="s">
        <v>135</v>
      </c>
      <c r="BR2215" s="263"/>
      <c r="BS2215" s="264" t="s">
        <v>136</v>
      </c>
      <c r="BT2215" s="265"/>
      <c r="BU2215" s="20"/>
      <c r="BV2215" s="262" t="s">
        <v>137</v>
      </c>
      <c r="BW2215" s="263"/>
      <c r="BX2215" s="264" t="s">
        <v>138</v>
      </c>
      <c r="BY2215" s="265"/>
      <c r="CA2215" s="27" t="s">
        <v>8</v>
      </c>
      <c r="CC2215" s="113" t="s">
        <v>74</v>
      </c>
      <c r="CD2215" s="13"/>
      <c r="CE2215" s="33"/>
      <c r="CF2215" s="33"/>
      <c r="CG2215" s="33"/>
      <c r="CH2215" s="33"/>
    </row>
    <row r="2216" spans="2:86" ht="18.600000000000001" customHeight="1" thickTop="1" thickBot="1">
      <c r="B2216" s="37">
        <v>6.34</v>
      </c>
      <c r="D2216" s="1">
        <v>1</v>
      </c>
      <c r="E2216" s="7">
        <v>0</v>
      </c>
      <c r="F2216" s="2">
        <v>0</v>
      </c>
      <c r="G2216" s="8">
        <v>0</v>
      </c>
      <c r="I2216" s="1">
        <v>1</v>
      </c>
      <c r="J2216" s="9">
        <v>0</v>
      </c>
      <c r="K2216" s="2">
        <v>0</v>
      </c>
      <c r="L2216" s="8">
        <f t="shared" ref="L2216:L2279" si="21251">IF(0=(1-$J$9*$K$9*$B2216^2),10^18,$B2216*$K$9/(1-$J$9*$K$9*$B2216^2))</f>
        <v>-0.9113258890248388</v>
      </c>
      <c r="N2216" s="1">
        <f t="shared" ref="N2216" si="21252">D2216*I2216+F2216*I2219-E2216*J2216-G2216*J2219</f>
        <v>1</v>
      </c>
      <c r="O2216" s="9">
        <f t="shared" ref="O2216" si="21253">(D2216*J2216+E2216*I2216+F2216*J2219+G2216*I2219)</f>
        <v>0</v>
      </c>
      <c r="P2216" s="2">
        <f t="shared" ref="P2216" si="21254">D2216*K2216+F2216*K2219-E2216*L2216-G2216*L2219</f>
        <v>0</v>
      </c>
      <c r="Q2216" s="8">
        <f t="shared" ref="Q2216" si="21255">(D2216*L2216+E2216*K2216+F2216*L2219+G2216*K2219)</f>
        <v>-0.9113258890248388</v>
      </c>
      <c r="S2216" s="1">
        <v>1</v>
      </c>
      <c r="T2216" s="7">
        <v>0</v>
      </c>
      <c r="U2216" s="2">
        <v>0</v>
      </c>
      <c r="V2216" s="8">
        <v>0</v>
      </c>
      <c r="X2216" s="1">
        <f t="shared" ref="X2216" si="21256">N2216*S2216+P2216*S2219-O2216*T2216-Q2216*T2219</f>
        <v>9.7319984139677356</v>
      </c>
      <c r="Y2216" s="9">
        <f t="shared" ref="Y2216" si="21257">(N2216*T2216+O2216*S2216+P2216*T2219+Q2216*S2219)</f>
        <v>0</v>
      </c>
      <c r="Z2216" s="2">
        <f t="shared" ref="Z2216" si="21258">N2216*U2216+P2216*U2219-O2216*V2216-Q2216*V2219</f>
        <v>0</v>
      </c>
      <c r="AA2216" s="8">
        <f t="shared" ref="AA2216" si="21259">(N2216*V2216+O2216*U2216+P2216*V2219+Q2216*U2219)</f>
        <v>-0.9113258890248388</v>
      </c>
      <c r="AB2216" s="20"/>
      <c r="AC2216" s="1">
        <v>1</v>
      </c>
      <c r="AD2216" s="9">
        <v>0</v>
      </c>
      <c r="AE2216" s="2">
        <v>0</v>
      </c>
      <c r="AF2216" s="8">
        <f t="shared" ref="AF2216:AF2279" si="21260">IF(0=(1-$AE$9*$AD$9*$B2216^2),10^18,$B2216*$AE$9/(1-$AE$9*$AD$9*$B2216^2))</f>
        <v>-0.16150176823911083</v>
      </c>
      <c r="AH2216" s="1">
        <f t="shared" ref="AH2216" si="21261">X2216*AC2216+Z2216*AC2219-Y2216*AD2216-AA2216*AD2219</f>
        <v>9.7319984139677356</v>
      </c>
      <c r="AI2216" s="9">
        <f t="shared" ref="AI2216" si="21262">(X2216*AD2216+Y2216*AC2216+Z2216*AD2219+AA2216*AC2219)</f>
        <v>0</v>
      </c>
      <c r="AJ2216" s="2">
        <f t="shared" ref="AJ2216" si="21263">X2216*AE2216+Z2216*AE2219-Y2216*AF2216-AA2216*AF2219</f>
        <v>0</v>
      </c>
      <c r="AK2216" s="8">
        <f t="shared" ref="AK2216" si="21264">(X2216*AF2216+Y2216*AE2216+Z2216*AF2219+AA2216*AE2219)</f>
        <v>-2.4830608413808504</v>
      </c>
      <c r="AM2216" s="1">
        <v>1</v>
      </c>
      <c r="AN2216" s="7">
        <v>0</v>
      </c>
      <c r="AO2216" s="2">
        <v>0</v>
      </c>
      <c r="AP2216" s="8">
        <v>0</v>
      </c>
      <c r="AR2216" s="1">
        <f t="shared" ref="AR2216" si="21265">AH2216*AM2216+AJ2216*AM2219-AI2216*AN2216-AK2216*AN2219</f>
        <v>29.847900021326033</v>
      </c>
      <c r="AS2216" s="9">
        <f t="shared" ref="AS2216" si="21266">(AH2216*AN2216+AI2216*AM2216+AJ2216*AN2219+AK2216*AM2219)</f>
        <v>0</v>
      </c>
      <c r="AT2216" s="2">
        <f t="shared" ref="AT2216" si="21267">AH2216*AO2216+AJ2216*AO2219-AI2216*AP2216-AK2216*AP2219</f>
        <v>0</v>
      </c>
      <c r="AU2216" s="8">
        <f t="shared" ref="AU2216" si="21268">(AH2216*AP2216+AI2216*AO2216+AJ2216*AP2219+AK2216*AO2219)</f>
        <v>-2.4830608413808504</v>
      </c>
      <c r="AV2216" s="20"/>
      <c r="AW2216" s="1">
        <v>1</v>
      </c>
      <c r="AX2216" s="9">
        <v>0</v>
      </c>
      <c r="AY2216" s="2">
        <v>0</v>
      </c>
      <c r="AZ2216" s="8">
        <f t="shared" ref="AZ2216:AZ2279" si="21269">IF(0=(1-$AX$9*$AY$9*$B2216^2),10^18,$B2216*$AY$9/(1-$AX$9*$AY$9*$B2216^2))</f>
        <v>-0.23159024338012812</v>
      </c>
      <c r="BB2216" s="1">
        <f t="shared" ref="BB2216" si="21270">AR2216*AW2216+AT2216*AW2219-AS2216*AX2216-AU2216*AX2219</f>
        <v>29.847900021326033</v>
      </c>
      <c r="BC2216" s="9">
        <f t="shared" ref="BC2216" si="21271">(AR2216*AX2216+AS2216*AW2216+AT2216*AX2219+AU2216*AW2219)</f>
        <v>0</v>
      </c>
      <c r="BD2216" s="2">
        <f t="shared" ref="BD2216" si="21272">AR2216*AY2216+AT2216*AY2219-AS2216*AZ2216-AU2216*AZ2219</f>
        <v>0</v>
      </c>
      <c r="BE2216" s="8">
        <f t="shared" ref="BE2216" si="21273">(AR2216*AZ2216+AS2216*AY2216+AT2216*AZ2219+AU2216*AY2219)</f>
        <v>-9.3955432717054777</v>
      </c>
      <c r="BG2216" s="1">
        <v>1</v>
      </c>
      <c r="BH2216" s="7">
        <v>0</v>
      </c>
      <c r="BI2216" s="2">
        <v>0</v>
      </c>
      <c r="BJ2216" s="8">
        <v>0</v>
      </c>
      <c r="BK2216" s="20"/>
      <c r="BL2216" s="1">
        <f t="shared" ref="BL2216" si="21274">BB2216*BG2216+BD2216*BG2219-BC2216*BH2216-BE2216*BH2219</f>
        <v>79.646534291750271</v>
      </c>
      <c r="BM2216" s="9">
        <f t="shared" ref="BM2216" si="21275">(BB2216*BH2216+BC2216*BG2216+BD2216*BH2219+BE2216*BG2219)</f>
        <v>0</v>
      </c>
      <c r="BN2216" s="2">
        <f t="shared" ref="BN2216" si="21276">BB2216*BI2216+BD2216*BI2219-BC2216*BJ2216-BE2216*BJ2219</f>
        <v>0</v>
      </c>
      <c r="BO2216" s="8">
        <f t="shared" ref="BO2216" si="21277">(BB2216*BJ2216+BC2216*BI2216+BD2216*BJ2219+BE2216*BI2219)</f>
        <v>-9.3955432717054777</v>
      </c>
      <c r="BP2216" s="20"/>
      <c r="BQ2216" s="16">
        <v>1</v>
      </c>
      <c r="BR2216" s="23">
        <v>0</v>
      </c>
      <c r="BS2216" s="14">
        <v>0</v>
      </c>
      <c r="BT2216" s="22">
        <v>0</v>
      </c>
      <c r="BV2216" s="1">
        <f t="shared" ref="BV2216" si="21278">BL2216*BQ2216+BN2216*BQ2219-BM2216*BR2216-BO2216*BR2219</f>
        <v>79.646534291750271</v>
      </c>
      <c r="BW2216" s="9">
        <f t="shared" ref="BW2216" si="21279">(BL2216*BR2216+BM2216*BQ2216+BN2216*BR2219+BO2216*BQ2219)</f>
        <v>-9.3955432717054777</v>
      </c>
      <c r="BX2216" s="2">
        <f t="shared" ref="BX2216" si="21280">BL2216*BS2216+BN2216*BS2219-BM2216*BT2216-BO2216*BT2219</f>
        <v>0</v>
      </c>
      <c r="BY2216" s="8">
        <f t="shared" ref="BY2216" si="21281">(BL2216*BT2216+BM2216*BS2216+BN2216*BT2219+BO2216*BS2219)</f>
        <v>-9.3955432717054777</v>
      </c>
      <c r="CA2216" s="28">
        <f t="shared" ref="CA2216" si="21282">20*LOG(((1+$BR$9)/$BR$9)/((BV2216+BV2219)^2+(BW2216+BW2219)^2)^0.5)</f>
        <v>-50.686223512154214</v>
      </c>
      <c r="CC2216" s="114">
        <f t="shared" ref="CC2216" si="21283">((BV2216^2+BW2216^2)^0.5)/((BV2219^2+BW2219^2)^0.5)</f>
        <v>0.11798575564425433</v>
      </c>
      <c r="CD2216" s="13"/>
      <c r="CE2216" s="33"/>
      <c r="CF2216" s="33"/>
      <c r="CG2216" s="33"/>
      <c r="CH2216" s="33"/>
    </row>
    <row r="2217" spans="2:86" ht="18.600000000000001" customHeight="1" thickBot="1">
      <c r="D2217" s="3"/>
      <c r="G2217" s="4"/>
      <c r="I2217" s="3"/>
      <c r="L2217" s="4"/>
      <c r="N2217" s="3"/>
      <c r="Q2217" s="4"/>
      <c r="S2217" s="3"/>
      <c r="V2217" s="4"/>
      <c r="X2217" s="3"/>
      <c r="AA2217" s="4"/>
      <c r="AC2217" s="3"/>
      <c r="AF2217" s="4"/>
      <c r="AH2217" s="3"/>
      <c r="AK2217" s="4"/>
      <c r="AM2217" s="3"/>
      <c r="AP2217" s="4"/>
      <c r="AR2217" s="3"/>
      <c r="AU2217" s="4"/>
      <c r="AW2217" s="3"/>
      <c r="AZ2217" s="4"/>
      <c r="BB2217" s="3"/>
      <c r="BE2217" s="4"/>
      <c r="BG2217" s="3"/>
      <c r="BJ2217" s="4"/>
      <c r="BL2217" s="3"/>
      <c r="BO2217" s="4"/>
      <c r="BQ2217" s="16"/>
      <c r="BR2217" s="14"/>
      <c r="BS2217" s="14"/>
      <c r="BT2217" s="17"/>
      <c r="BV2217" s="3"/>
      <c r="BY2217" s="4"/>
      <c r="CC2217" s="115"/>
      <c r="CD2217" s="13"/>
      <c r="CE2217" s="33"/>
      <c r="CF2217" s="33"/>
      <c r="CG2217" s="33"/>
      <c r="CH2217" s="33"/>
    </row>
    <row r="2218" spans="2:86" ht="18.600000000000001" customHeight="1" thickBot="1">
      <c r="D2218" s="271" t="s">
        <v>141</v>
      </c>
      <c r="E2218" s="272"/>
      <c r="F2218" s="273" t="s">
        <v>142</v>
      </c>
      <c r="G2218" s="274"/>
      <c r="H2218" s="237"/>
      <c r="I2218" s="271" t="s">
        <v>143</v>
      </c>
      <c r="J2218" s="272"/>
      <c r="K2218" s="273" t="s">
        <v>144</v>
      </c>
      <c r="L2218" s="274"/>
      <c r="N2218" s="262" t="s">
        <v>145</v>
      </c>
      <c r="O2218" s="263"/>
      <c r="P2218" s="264" t="s">
        <v>146</v>
      </c>
      <c r="Q2218" s="265"/>
      <c r="S2218" s="271" t="s">
        <v>147</v>
      </c>
      <c r="T2218" s="272"/>
      <c r="U2218" s="273" t="s">
        <v>148</v>
      </c>
      <c r="V2218" s="274"/>
      <c r="W2218" s="20"/>
      <c r="X2218" s="262" t="s">
        <v>149</v>
      </c>
      <c r="Y2218" s="263"/>
      <c r="Z2218" s="264" t="s">
        <v>150</v>
      </c>
      <c r="AA2218" s="265"/>
      <c r="AB2218" s="20"/>
      <c r="AC2218" s="271" t="s">
        <v>151</v>
      </c>
      <c r="AD2218" s="272"/>
      <c r="AE2218" s="273" t="s">
        <v>152</v>
      </c>
      <c r="AF2218" s="274"/>
      <c r="AG2218" s="20"/>
      <c r="AH2218" s="262" t="s">
        <v>153</v>
      </c>
      <c r="AI2218" s="263"/>
      <c r="AJ2218" s="264" t="s">
        <v>154</v>
      </c>
      <c r="AK2218" s="265"/>
      <c r="AL2218" s="20"/>
      <c r="AM2218" s="271" t="s">
        <v>155</v>
      </c>
      <c r="AN2218" s="272"/>
      <c r="AO2218" s="273" t="s">
        <v>156</v>
      </c>
      <c r="AP2218" s="274"/>
      <c r="AR2218" s="262" t="s">
        <v>157</v>
      </c>
      <c r="AS2218" s="263"/>
      <c r="AT2218" s="264" t="s">
        <v>158</v>
      </c>
      <c r="AU2218" s="265"/>
      <c r="AV2218" s="41"/>
      <c r="AW2218" s="271" t="s">
        <v>159</v>
      </c>
      <c r="AX2218" s="272"/>
      <c r="AY2218" s="273" t="s">
        <v>160</v>
      </c>
      <c r="AZ2218" s="274"/>
      <c r="BA2218" s="20"/>
      <c r="BB2218" s="262" t="s">
        <v>161</v>
      </c>
      <c r="BC2218" s="263"/>
      <c r="BD2218" s="264" t="s">
        <v>162</v>
      </c>
      <c r="BE2218" s="265"/>
      <c r="BF2218" s="41"/>
      <c r="BG2218" s="271" t="s">
        <v>163</v>
      </c>
      <c r="BH2218" s="272"/>
      <c r="BI2218" s="273" t="s">
        <v>164</v>
      </c>
      <c r="BJ2218" s="274"/>
      <c r="BK2218" s="41"/>
      <c r="BL2218" s="262" t="s">
        <v>165</v>
      </c>
      <c r="BM2218" s="263"/>
      <c r="BN2218" s="264" t="s">
        <v>166</v>
      </c>
      <c r="BO2218" s="265"/>
      <c r="BP2218" s="41"/>
      <c r="BQ2218" s="271" t="s">
        <v>167</v>
      </c>
      <c r="BR2218" s="272"/>
      <c r="BS2218" s="273" t="s">
        <v>168</v>
      </c>
      <c r="BT2218" s="274"/>
      <c r="BU2218" s="20"/>
      <c r="BV2218" s="262" t="s">
        <v>169</v>
      </c>
      <c r="BW2218" s="263"/>
      <c r="BX2218" s="264" t="s">
        <v>170</v>
      </c>
      <c r="BY2218" s="265"/>
      <c r="CA2218" s="55" t="s">
        <v>35</v>
      </c>
      <c r="CC2218" s="116" t="s">
        <v>75</v>
      </c>
      <c r="CD2218" s="13"/>
      <c r="CE2218" s="33"/>
      <c r="CF2218" s="33"/>
      <c r="CG2218" s="33"/>
      <c r="CH2218" s="33"/>
    </row>
    <row r="2219" spans="2:86" ht="18.600000000000001" customHeight="1" thickTop="1" thickBot="1">
      <c r="D2219" s="1">
        <v>0</v>
      </c>
      <c r="E2219" s="9">
        <f t="shared" ref="E2219" si="21284">$E$9*$B2216</f>
        <v>7.4609120000000004</v>
      </c>
      <c r="F2219" s="2">
        <v>1</v>
      </c>
      <c r="G2219" s="8">
        <v>0</v>
      </c>
      <c r="I2219" s="1">
        <v>0</v>
      </c>
      <c r="J2219" s="9">
        <v>0</v>
      </c>
      <c r="K2219" s="2">
        <v>1</v>
      </c>
      <c r="L2219" s="8">
        <v>0</v>
      </c>
      <c r="N2219" s="1">
        <f t="shared" ref="N2219" si="21285">D2219*I2216+F2219*I2219-E2219*J2216-G2219*J2219</f>
        <v>0</v>
      </c>
      <c r="O2219" s="9">
        <f t="shared" ref="O2219" si="21286">(D2219*J2216+E2219*I2216+F2219*J2219+G2219*I2219)</f>
        <v>7.4609120000000004</v>
      </c>
      <c r="P2219" s="2">
        <f t="shared" ref="P2219" si="21287">D2219*K2216+F2219*K2219-E2219*L2216-G2219*L2219</f>
        <v>7.7993222613360889</v>
      </c>
      <c r="Q2219" s="8">
        <f t="shared" ref="Q2219" si="21288">(D2219*L2216+E2219*K2216+F2219*L2219+G2219*K2219)</f>
        <v>0</v>
      </c>
      <c r="S2219" s="1">
        <v>0</v>
      </c>
      <c r="T2219" s="9">
        <f t="shared" ref="T2219" si="21289">$T$9*$B2216</f>
        <v>9.5816420000000004</v>
      </c>
      <c r="U2219" s="2">
        <v>1</v>
      </c>
      <c r="V2219" s="8">
        <v>0</v>
      </c>
      <c r="X2219" s="1">
        <f t="shared" ref="X2219" si="21290">N2219*S2216+P2219*S2219-O2219*T2216-Q2219*T2219</f>
        <v>0</v>
      </c>
      <c r="Y2219" s="9">
        <f t="shared" ref="Y2219" si="21291">(N2219*T2216+O2219*S2216+P2219*T2219+Q2219*S2219)</f>
        <v>82.191225750752835</v>
      </c>
      <c r="Z2219" s="2">
        <f t="shared" ref="Z2219" si="21292">N2219*U2216+P2219*U2219-O2219*V2216-Q2219*V2219</f>
        <v>7.7993222613360889</v>
      </c>
      <c r="AA2219" s="8">
        <f t="shared" ref="AA2219" si="21293">(N2219*V2216+O2219*U2216+P2219*V2219+Q2219*U2219)</f>
        <v>0</v>
      </c>
      <c r="AB2219" s="20"/>
      <c r="AC2219" s="1">
        <v>0</v>
      </c>
      <c r="AD2219" s="9">
        <v>0</v>
      </c>
      <c r="AE2219" s="2">
        <v>1</v>
      </c>
      <c r="AF2219" s="8">
        <v>0</v>
      </c>
      <c r="AH2219" s="1">
        <f t="shared" ref="AH2219" si="21294">X2219*AC2216+Z2219*AC2219-Y2219*AD2216-AA2219*AD2219</f>
        <v>0</v>
      </c>
      <c r="AI2219" s="9">
        <f t="shared" ref="AI2219" si="21295">(X2219*AD2216+Y2219*AC2216+Z2219*AD2219+AA2219*AC2219)</f>
        <v>82.191225750752835</v>
      </c>
      <c r="AJ2219" s="2">
        <f t="shared" ref="AJ2219" si="21296">X2219*AE2216+Z2219*AE2219-Y2219*AF2216-AA2219*AF2219</f>
        <v>21.073350553822614</v>
      </c>
      <c r="AK2219" s="8">
        <f t="shared" ref="AK2219" si="21297">(X2219*AF2216+Y2219*AE2216+Z2219*AF2219+AA2219*AE2219)</f>
        <v>0</v>
      </c>
      <c r="AM2219" s="1">
        <v>0</v>
      </c>
      <c r="AN2219" s="9">
        <f t="shared" ref="AN2219" si="21298">$AN$9*$B2216</f>
        <v>8.1012520000000006</v>
      </c>
      <c r="AO2219" s="2">
        <v>1</v>
      </c>
      <c r="AP2219" s="8">
        <v>0</v>
      </c>
      <c r="AR2219" s="1">
        <f t="shared" ref="AR2219" si="21299">AH2219*AM2216+AJ2219*AM2219-AI2219*AN2216-AK2219*AN2219</f>
        <v>0</v>
      </c>
      <c r="AS2219" s="9">
        <f t="shared" ref="AS2219" si="21300">(AH2219*AN2216+AI2219*AM2216+AJ2219*AN2219+AK2219*AM2219)</f>
        <v>252.91174907160939</v>
      </c>
      <c r="AT2219" s="2">
        <f t="shared" ref="AT2219" si="21301">AH2219*AO2216+AJ2219*AO2219-AI2219*AP2216-AK2219*AP2219</f>
        <v>21.073350553822614</v>
      </c>
      <c r="AU2219" s="8">
        <f t="shared" ref="AU2219" si="21302">(AH2219*AP2216+AI2219*AO2216+AJ2219*AP2219+AK2219*AO2219)</f>
        <v>0</v>
      </c>
      <c r="AV2219" s="20"/>
      <c r="AW2219" s="1">
        <v>0</v>
      </c>
      <c r="AX2219" s="9">
        <v>0</v>
      </c>
      <c r="AY2219" s="2">
        <v>1</v>
      </c>
      <c r="AZ2219" s="8">
        <v>0</v>
      </c>
      <c r="BB2219" s="1">
        <f t="shared" ref="BB2219" si="21303">AR2219*AW2216+AT2219*AW2219-AS2219*AX2216-AU2219*AX2219</f>
        <v>0</v>
      </c>
      <c r="BC2219" s="9">
        <f t="shared" ref="BC2219" si="21304">(AR2219*AX2216+AS2219*AW2216+AT2219*AX2219+AU2219*AW2219)</f>
        <v>252.91174907160939</v>
      </c>
      <c r="BD2219" s="2">
        <f t="shared" ref="BD2219" si="21305">AR2219*AY2216+AT2219*AY2219-AS2219*AZ2216-AU2219*AZ2219</f>
        <v>79.645244075010524</v>
      </c>
      <c r="BE2219" s="8">
        <f t="shared" ref="BE2219" si="21306">(AR2219*AZ2216+AS2219*AY2216+AT2219*AZ2219+AU2219*AY2219)</f>
        <v>0</v>
      </c>
      <c r="BG2219" s="1">
        <v>0</v>
      </c>
      <c r="BH2219" s="9">
        <f t="shared" ref="BH2219" si="21307">$BH$9*$B2216</f>
        <v>5.3002399999999996</v>
      </c>
      <c r="BI2219" s="2">
        <v>1</v>
      </c>
      <c r="BJ2219" s="8">
        <v>0</v>
      </c>
      <c r="BK2219" s="20"/>
      <c r="BL2219" s="1">
        <f t="shared" ref="BL2219" si="21308">BB2219*BG2216+BD2219*BG2219-BC2219*BH2216-BE2219*BH2219</f>
        <v>0</v>
      </c>
      <c r="BM2219" s="9">
        <f t="shared" ref="BM2219" si="21309">(BB2219*BH2216+BC2219*BG2216+BD2219*BH2219+BE2219*BG2219)</f>
        <v>675.05065752774317</v>
      </c>
      <c r="BN2219" s="2">
        <f t="shared" ref="BN2219" si="21310">BB2219*BI2216+BD2219*BI2219-BC2219*BJ2216-BE2219*BJ2219</f>
        <v>79.645244075010524</v>
      </c>
      <c r="BO2219" s="8">
        <f t="shared" ref="BO2219" si="21311">(BB2219*BJ2216+BC2219*BI2216+BD2219*BJ2219+BE2219*BI2219)</f>
        <v>0</v>
      </c>
      <c r="BP2219" s="20"/>
      <c r="BQ2219" s="18">
        <f t="shared" ref="BQ2219:BQ2282" si="21312">1/$BR$9</f>
        <v>1</v>
      </c>
      <c r="BR2219" s="25">
        <v>0</v>
      </c>
      <c r="BS2219" s="19">
        <v>1</v>
      </c>
      <c r="BT2219" s="24">
        <v>0</v>
      </c>
      <c r="BV2219" s="1">
        <f t="shared" ref="BV2219" si="21313">BL2219*BQ2216+BN2219*BQ2219-BM2219*BR2216-BO2219*BR2219</f>
        <v>79.645244075010524</v>
      </c>
      <c r="BW2219" s="9">
        <f t="shared" ref="BW2219" si="21314">(BL2219*BR2216+BM2219*BQ2216+BN2219*BR2219+BO2219*BQ2219)</f>
        <v>675.05065752774317</v>
      </c>
      <c r="BX2219" s="2">
        <f t="shared" ref="BX2219" si="21315">BL2219*BS2216+BN2219*BS2219-BM2219*BT2216-BO2219*BT2219</f>
        <v>79.645244075010524</v>
      </c>
      <c r="BY2219" s="8">
        <f t="shared" ref="BY2219" si="21316">(BL2219*BT2216+BM2219*BS2216+BN2219*BT2219+BO2219*BS2219)</f>
        <v>0</v>
      </c>
      <c r="CA2219" s="56">
        <f t="shared" ref="CA2219" si="21317">(180/PI())*ATAN(-1*(BW2216+BW2219)/(BV2216+BV2219))</f>
        <v>-76.542153955301657</v>
      </c>
      <c r="CC2219" s="117">
        <f t="shared" ref="CC2219" si="21318">20*LOG(((1-(10^(CA2216/20)^2)*(1-((1-CC2216)/(1+CC2216))^2))^0.5))</f>
        <v>-1.4001665219279333E-5</v>
      </c>
      <c r="CD2219" s="13"/>
      <c r="CE2219" s="33"/>
      <c r="CF2219" s="33"/>
      <c r="CG2219" s="33"/>
      <c r="CH2219" s="33"/>
    </row>
    <row r="2220" spans="2:86" ht="18.600000000000001" customHeight="1"/>
    <row r="2221" spans="2:86" ht="18.600000000000001" customHeight="1" thickBot="1">
      <c r="E2221" s="6" t="s">
        <v>3</v>
      </c>
      <c r="J2221" s="6" t="s">
        <v>5</v>
      </c>
      <c r="O2221" s="6" t="s">
        <v>10</v>
      </c>
      <c r="T2221" s="6" t="s">
        <v>6</v>
      </c>
      <c r="Y2221" s="6" t="s">
        <v>11</v>
      </c>
      <c r="AD2221" s="6" t="s">
        <v>12</v>
      </c>
      <c r="AI2221" s="6" t="s">
        <v>13</v>
      </c>
      <c r="AN2221" s="6" t="s">
        <v>14</v>
      </c>
      <c r="AS2221" s="6" t="s">
        <v>15</v>
      </c>
      <c r="AX2221" s="6" t="s">
        <v>19</v>
      </c>
      <c r="BC2221" s="6" t="s">
        <v>17</v>
      </c>
      <c r="BH2221" s="6" t="s">
        <v>20</v>
      </c>
      <c r="BM2221" s="6" t="s">
        <v>18</v>
      </c>
      <c r="BQ2221" s="26" t="s">
        <v>16</v>
      </c>
      <c r="BR2221" s="26"/>
      <c r="BS2221" s="21"/>
      <c r="BT2221" s="21"/>
      <c r="BU2221" s="21"/>
      <c r="BV2221" s="21"/>
      <c r="BW2221" s="26" t="s">
        <v>21</v>
      </c>
      <c r="BX2221" s="21"/>
      <c r="BY2221" s="21"/>
    </row>
    <row r="2222" spans="2:86" ht="18.600000000000001" customHeight="1" thickBot="1">
      <c r="B2222" s="11"/>
      <c r="D2222" s="266" t="s">
        <v>113</v>
      </c>
      <c r="E2222" s="267"/>
      <c r="F2222" s="268" t="s">
        <v>114</v>
      </c>
      <c r="G2222" s="269"/>
      <c r="H2222" s="237"/>
      <c r="I2222" s="262" t="s">
        <v>0</v>
      </c>
      <c r="J2222" s="263"/>
      <c r="K2222" s="264" t="s">
        <v>1</v>
      </c>
      <c r="L2222" s="265"/>
      <c r="M2222" s="21"/>
      <c r="N2222" s="262" t="s">
        <v>115</v>
      </c>
      <c r="O2222" s="263"/>
      <c r="P2222" s="264" t="s">
        <v>116</v>
      </c>
      <c r="Q2222" s="265"/>
      <c r="R2222" s="21"/>
      <c r="S2222" s="266" t="s">
        <v>117</v>
      </c>
      <c r="T2222" s="267"/>
      <c r="U2222" s="268" t="s">
        <v>118</v>
      </c>
      <c r="V2222" s="269"/>
      <c r="W2222" s="20"/>
      <c r="X2222" s="262" t="s">
        <v>119</v>
      </c>
      <c r="Y2222" s="263"/>
      <c r="Z2222" s="264" t="s">
        <v>120</v>
      </c>
      <c r="AA2222" s="265"/>
      <c r="AB2222" s="20"/>
      <c r="AC2222" s="262" t="s">
        <v>121</v>
      </c>
      <c r="AD2222" s="263"/>
      <c r="AE2222" s="264" t="s">
        <v>7</v>
      </c>
      <c r="AF2222" s="265"/>
      <c r="AG2222" s="20"/>
      <c r="AH2222" s="262" t="s">
        <v>122</v>
      </c>
      <c r="AI2222" s="263"/>
      <c r="AJ2222" s="264" t="s">
        <v>123</v>
      </c>
      <c r="AK2222" s="265"/>
      <c r="AL2222" s="20"/>
      <c r="AM2222" s="266" t="s">
        <v>124</v>
      </c>
      <c r="AN2222" s="267"/>
      <c r="AO2222" s="268" t="s">
        <v>125</v>
      </c>
      <c r="AP2222" s="269"/>
      <c r="AQ2222" s="21"/>
      <c r="AR2222" s="262" t="s">
        <v>126</v>
      </c>
      <c r="AS2222" s="263"/>
      <c r="AT2222" s="264" t="s">
        <v>2</v>
      </c>
      <c r="AU2222" s="265"/>
      <c r="AV2222" s="41"/>
      <c r="AW2222" s="262" t="s">
        <v>127</v>
      </c>
      <c r="AX2222" s="263"/>
      <c r="AY2222" s="264" t="s">
        <v>128</v>
      </c>
      <c r="AZ2222" s="265"/>
      <c r="BA2222" s="20"/>
      <c r="BB2222" s="262" t="s">
        <v>129</v>
      </c>
      <c r="BC2222" s="263"/>
      <c r="BD2222" s="264" t="s">
        <v>130</v>
      </c>
      <c r="BE2222" s="265"/>
      <c r="BF2222" s="41"/>
      <c r="BG2222" s="266" t="s">
        <v>131</v>
      </c>
      <c r="BH2222" s="267"/>
      <c r="BI2222" s="268" t="s">
        <v>132</v>
      </c>
      <c r="BJ2222" s="269"/>
      <c r="BK2222" s="41"/>
      <c r="BL2222" s="262" t="s">
        <v>133</v>
      </c>
      <c r="BM2222" s="263"/>
      <c r="BN2222" s="264" t="s">
        <v>134</v>
      </c>
      <c r="BO2222" s="265"/>
      <c r="BP2222" s="41"/>
      <c r="BQ2222" s="262" t="s">
        <v>135</v>
      </c>
      <c r="BR2222" s="263"/>
      <c r="BS2222" s="264" t="s">
        <v>136</v>
      </c>
      <c r="BT2222" s="265"/>
      <c r="BU2222" s="20"/>
      <c r="BV2222" s="262" t="s">
        <v>137</v>
      </c>
      <c r="BW2222" s="263"/>
      <c r="BX2222" s="264" t="s">
        <v>138</v>
      </c>
      <c r="BY2222" s="265"/>
      <c r="CA2222" s="27" t="s">
        <v>8</v>
      </c>
      <c r="CC2222" s="113" t="s">
        <v>74</v>
      </c>
      <c r="CD2222" s="13"/>
      <c r="CE2222" s="33"/>
      <c r="CF2222" s="33"/>
      <c r="CG2222" s="33"/>
      <c r="CH2222" s="33"/>
    </row>
    <row r="2223" spans="2:86" ht="18.600000000000001" customHeight="1" thickTop="1" thickBot="1">
      <c r="B2223" s="37">
        <v>6.36</v>
      </c>
      <c r="D2223" s="1">
        <v>1</v>
      </c>
      <c r="E2223" s="7">
        <v>0</v>
      </c>
      <c r="F2223" s="2">
        <v>0</v>
      </c>
      <c r="G2223" s="8">
        <v>0</v>
      </c>
      <c r="I2223" s="1">
        <v>1</v>
      </c>
      <c r="J2223" s="9">
        <v>0</v>
      </c>
      <c r="K2223" s="2">
        <v>0</v>
      </c>
      <c r="L2223" s="8">
        <f t="shared" ref="L2223:L2286" si="21319">IF(0=(1-$J$9*$K$9*$B2223^2),10^18,$B2223*$K$9/(1-$J$9*$K$9*$B2223^2))</f>
        <v>-0.90777424415680397</v>
      </c>
      <c r="N2223" s="1">
        <f t="shared" ref="N2223" si="21320">D2223*I2223+F2223*I2226-E2223*J2223-G2223*J2226</f>
        <v>1</v>
      </c>
      <c r="O2223" s="9">
        <f t="shared" ref="O2223" si="21321">(D2223*J2223+E2223*I2223+F2223*J2226+G2223*I2226)</f>
        <v>0</v>
      </c>
      <c r="P2223" s="2">
        <f t="shared" ref="P2223" si="21322">D2223*K2223+F2223*K2226-E2223*L2223-G2223*L2226</f>
        <v>0</v>
      </c>
      <c r="Q2223" s="8">
        <f t="shared" ref="Q2223" si="21323">(D2223*L2223+E2223*K2223+F2223*L2226+G2223*K2226)</f>
        <v>-0.90777424415680397</v>
      </c>
      <c r="S2223" s="1">
        <v>1</v>
      </c>
      <c r="T2223" s="7">
        <v>0</v>
      </c>
      <c r="U2223" s="2">
        <v>0</v>
      </c>
      <c r="V2223" s="8">
        <v>0</v>
      </c>
      <c r="X2223" s="1">
        <f t="shared" ref="X2223" si="21324">N2223*S2223+P2223*S2226-O2223*T2223-Q2223*T2226</f>
        <v>9.725406208634972</v>
      </c>
      <c r="Y2223" s="9">
        <f t="shared" ref="Y2223" si="21325">(N2223*T2223+O2223*S2223+P2223*T2226+Q2223*S2226)</f>
        <v>0</v>
      </c>
      <c r="Z2223" s="2">
        <f t="shared" ref="Z2223" si="21326">N2223*U2223+P2223*U2226-O2223*V2223-Q2223*V2226</f>
        <v>0</v>
      </c>
      <c r="AA2223" s="8">
        <f t="shared" ref="AA2223" si="21327">(N2223*V2223+O2223*U2223+P2223*V2226+Q2223*U2226)</f>
        <v>-0.90777424415680397</v>
      </c>
      <c r="AB2223" s="20"/>
      <c r="AC2223" s="1">
        <v>1</v>
      </c>
      <c r="AD2223" s="9">
        <v>0</v>
      </c>
      <c r="AE2223" s="2">
        <v>0</v>
      </c>
      <c r="AF2223" s="8">
        <f t="shared" ref="AF2223:AF2286" si="21328">IF(0=(1-$AE$9*$AD$9*$B2223^2),10^18,$B2223*$AE$9/(1-$AE$9*$AD$9*$B2223^2))</f>
        <v>-0.16095833935062334</v>
      </c>
      <c r="AH2223" s="1">
        <f t="shared" ref="AH2223" si="21329">X2223*AC2223+Z2223*AC2226-Y2223*AD2223-AA2223*AD2226</f>
        <v>9.725406208634972</v>
      </c>
      <c r="AI2223" s="9">
        <f t="shared" ref="AI2223" si="21330">(X2223*AD2223+Y2223*AC2223+Z2223*AD2226+AA2223*AC2226)</f>
        <v>0</v>
      </c>
      <c r="AJ2223" s="2">
        <f t="shared" ref="AJ2223" si="21331">X2223*AE2223+Z2223*AE2226-Y2223*AF2223-AA2223*AF2226</f>
        <v>0</v>
      </c>
      <c r="AK2223" s="8">
        <f t="shared" ref="AK2223" si="21332">(X2223*AF2223+Y2223*AE2223+Z2223*AF2226+AA2223*AE2226)</f>
        <v>-2.4731594770089309</v>
      </c>
      <c r="AM2223" s="1">
        <v>1</v>
      </c>
      <c r="AN2223" s="7">
        <v>0</v>
      </c>
      <c r="AO2223" s="2">
        <v>0</v>
      </c>
      <c r="AP2223" s="8">
        <v>0</v>
      </c>
      <c r="AR2223" s="1">
        <f t="shared" ref="AR2223" si="21333">AH2223*AM2223+AJ2223*AM2226-AI2223*AN2223-AK2223*AN2226</f>
        <v>29.824298431666968</v>
      </c>
      <c r="AS2223" s="9">
        <f t="shared" ref="AS2223" si="21334">(AH2223*AN2223+AI2223*AM2223+AJ2223*AN2226+AK2223*AM2226)</f>
        <v>0</v>
      </c>
      <c r="AT2223" s="2">
        <f t="shared" ref="AT2223" si="21335">AH2223*AO2223+AJ2223*AO2226-AI2223*AP2223-AK2223*AP2226</f>
        <v>0</v>
      </c>
      <c r="AU2223" s="8">
        <f t="shared" ref="AU2223" si="21336">(AH2223*AP2223+AI2223*AO2223+AJ2223*AP2226+AK2223*AO2226)</f>
        <v>-2.4731594770089309</v>
      </c>
      <c r="AV2223" s="20"/>
      <c r="AW2223" s="1">
        <v>1</v>
      </c>
      <c r="AX2223" s="9">
        <v>0</v>
      </c>
      <c r="AY2223" s="2">
        <v>0</v>
      </c>
      <c r="AZ2223" s="8">
        <f t="shared" ref="AZ2223:AZ2286" si="21337">IF(0=(1-$AX$9*$AY$9*$B2223^2),10^18,$B2223*$AY$9/(1-$AX$9*$AY$9*$B2223^2))</f>
        <v>-0.23079593830238257</v>
      </c>
      <c r="BB2223" s="1">
        <f t="shared" ref="BB2223" si="21338">AR2223*AW2223+AT2223*AW2226-AS2223*AX2223-AU2223*AX2226</f>
        <v>29.824298431666968</v>
      </c>
      <c r="BC2223" s="9">
        <f t="shared" ref="BC2223" si="21339">(AR2223*AX2223+AS2223*AW2223+AT2223*AX2226+AU2223*AW2226)</f>
        <v>0</v>
      </c>
      <c r="BD2223" s="2">
        <f t="shared" ref="BD2223" si="21340">AR2223*AY2223+AT2223*AY2226-AS2223*AZ2223-AU2223*AZ2226</f>
        <v>0</v>
      </c>
      <c r="BE2223" s="8">
        <f t="shared" ref="BE2223" si="21341">(AR2223*AZ2223+AS2223*AY2223+AT2223*AZ2226+AU2223*AY2226)</f>
        <v>-9.3564864177557858</v>
      </c>
      <c r="BG2223" s="1">
        <v>1</v>
      </c>
      <c r="BH2223" s="7">
        <v>0</v>
      </c>
      <c r="BI2223" s="2">
        <v>0</v>
      </c>
      <c r="BJ2223" s="8">
        <v>0</v>
      </c>
      <c r="BK2223" s="20"/>
      <c r="BL2223" s="1">
        <f t="shared" ref="BL2223" si="21342">BB2223*BG2223+BD2223*BG2226-BC2223*BH2223-BE2223*BH2226</f>
        <v>79.57236245541776</v>
      </c>
      <c r="BM2223" s="9">
        <f t="shared" ref="BM2223" si="21343">(BB2223*BH2223+BC2223*BG2223+BD2223*BH2226+BE2223*BG2226)</f>
        <v>0</v>
      </c>
      <c r="BN2223" s="2">
        <f t="shared" ref="BN2223" si="21344">BB2223*BI2223+BD2223*BI2226-BC2223*BJ2223-BE2223*BJ2226</f>
        <v>0</v>
      </c>
      <c r="BO2223" s="8">
        <f t="shared" ref="BO2223" si="21345">(BB2223*BJ2223+BC2223*BI2223+BD2223*BJ2226+BE2223*BI2226)</f>
        <v>-9.3564864177557858</v>
      </c>
      <c r="BP2223" s="20"/>
      <c r="BQ2223" s="16">
        <v>1</v>
      </c>
      <c r="BR2223" s="23">
        <v>0</v>
      </c>
      <c r="BS2223" s="14">
        <v>0</v>
      </c>
      <c r="BT2223" s="22">
        <v>0</v>
      </c>
      <c r="BV2223" s="1">
        <f t="shared" ref="BV2223" si="21346">BL2223*BQ2223+BN2223*BQ2226-BM2223*BR2223-BO2223*BR2226</f>
        <v>79.57236245541776</v>
      </c>
      <c r="BW2223" s="9">
        <f t="shared" ref="BW2223" si="21347">(BL2223*BR2223+BM2223*BQ2223+BN2223*BR2226+BO2223*BQ2226)</f>
        <v>-9.3564864177557858</v>
      </c>
      <c r="BX2223" s="2">
        <f t="shared" ref="BX2223" si="21348">BL2223*BS2223+BN2223*BS2226-BM2223*BT2223-BO2223*BT2226</f>
        <v>0</v>
      </c>
      <c r="BY2223" s="8">
        <f t="shared" ref="BY2223" si="21349">(BL2223*BT2223+BM2223*BS2223+BN2223*BT2226+BO2223*BS2226)</f>
        <v>-9.3564864177557858</v>
      </c>
      <c r="CA2223" s="28">
        <f t="shared" ref="CA2223" si="21350">20*LOG(((1+$BR$9)/$BR$9)/((BV2223+BV2226)^2+(BW2223+BW2226)^2)^0.5)</f>
        <v>-50.705449034475592</v>
      </c>
      <c r="CC2223" s="114">
        <f t="shared" ref="CC2223" si="21351">((BV2223^2+BW2223^2)^0.5)/((BV2226^2+BW2226^2)^0.5)</f>
        <v>0.11760485018180226</v>
      </c>
      <c r="CD2223" s="13"/>
      <c r="CE2223" s="33"/>
      <c r="CF2223" s="33"/>
      <c r="CG2223" s="33"/>
      <c r="CH2223" s="33"/>
    </row>
    <row r="2224" spans="2:86" ht="18.600000000000001" customHeight="1" thickBot="1">
      <c r="D2224" s="3"/>
      <c r="G2224" s="4"/>
      <c r="I2224" s="3"/>
      <c r="L2224" s="4"/>
      <c r="N2224" s="3"/>
      <c r="Q2224" s="4"/>
      <c r="S2224" s="3"/>
      <c r="V2224" s="4"/>
      <c r="X2224" s="3"/>
      <c r="AA2224" s="4"/>
      <c r="AC2224" s="3"/>
      <c r="AF2224" s="4"/>
      <c r="AH2224" s="3"/>
      <c r="AK2224" s="4"/>
      <c r="AM2224" s="3"/>
      <c r="AP2224" s="4"/>
      <c r="AR2224" s="3"/>
      <c r="AU2224" s="4"/>
      <c r="AW2224" s="3"/>
      <c r="AZ2224" s="4"/>
      <c r="BB2224" s="3"/>
      <c r="BE2224" s="4"/>
      <c r="BG2224" s="3"/>
      <c r="BJ2224" s="4"/>
      <c r="BL2224" s="3"/>
      <c r="BO2224" s="4"/>
      <c r="BQ2224" s="16"/>
      <c r="BR2224" s="14"/>
      <c r="BS2224" s="14"/>
      <c r="BT2224" s="17"/>
      <c r="BV2224" s="3"/>
      <c r="BY2224" s="4"/>
      <c r="CC2224" s="115"/>
      <c r="CD2224" s="13"/>
      <c r="CE2224" s="33"/>
      <c r="CF2224" s="33"/>
      <c r="CG2224" s="33"/>
      <c r="CH2224" s="33"/>
    </row>
    <row r="2225" spans="2:86" ht="18.600000000000001" customHeight="1" thickBot="1">
      <c r="D2225" s="271" t="s">
        <v>141</v>
      </c>
      <c r="E2225" s="272"/>
      <c r="F2225" s="273" t="s">
        <v>142</v>
      </c>
      <c r="G2225" s="274"/>
      <c r="H2225" s="237"/>
      <c r="I2225" s="271" t="s">
        <v>143</v>
      </c>
      <c r="J2225" s="272"/>
      <c r="K2225" s="273" t="s">
        <v>144</v>
      </c>
      <c r="L2225" s="274"/>
      <c r="N2225" s="262" t="s">
        <v>145</v>
      </c>
      <c r="O2225" s="263"/>
      <c r="P2225" s="264" t="s">
        <v>146</v>
      </c>
      <c r="Q2225" s="265"/>
      <c r="S2225" s="271" t="s">
        <v>147</v>
      </c>
      <c r="T2225" s="272"/>
      <c r="U2225" s="273" t="s">
        <v>148</v>
      </c>
      <c r="V2225" s="274"/>
      <c r="W2225" s="20"/>
      <c r="X2225" s="262" t="s">
        <v>149</v>
      </c>
      <c r="Y2225" s="263"/>
      <c r="Z2225" s="264" t="s">
        <v>150</v>
      </c>
      <c r="AA2225" s="265"/>
      <c r="AB2225" s="20"/>
      <c r="AC2225" s="271" t="s">
        <v>151</v>
      </c>
      <c r="AD2225" s="272"/>
      <c r="AE2225" s="273" t="s">
        <v>152</v>
      </c>
      <c r="AF2225" s="274"/>
      <c r="AG2225" s="20"/>
      <c r="AH2225" s="262" t="s">
        <v>153</v>
      </c>
      <c r="AI2225" s="263"/>
      <c r="AJ2225" s="264" t="s">
        <v>154</v>
      </c>
      <c r="AK2225" s="265"/>
      <c r="AL2225" s="20"/>
      <c r="AM2225" s="271" t="s">
        <v>155</v>
      </c>
      <c r="AN2225" s="272"/>
      <c r="AO2225" s="273" t="s">
        <v>156</v>
      </c>
      <c r="AP2225" s="274"/>
      <c r="AR2225" s="262" t="s">
        <v>157</v>
      </c>
      <c r="AS2225" s="263"/>
      <c r="AT2225" s="264" t="s">
        <v>158</v>
      </c>
      <c r="AU2225" s="265"/>
      <c r="AV2225" s="41"/>
      <c r="AW2225" s="271" t="s">
        <v>159</v>
      </c>
      <c r="AX2225" s="272"/>
      <c r="AY2225" s="273" t="s">
        <v>160</v>
      </c>
      <c r="AZ2225" s="274"/>
      <c r="BA2225" s="20"/>
      <c r="BB2225" s="262" t="s">
        <v>161</v>
      </c>
      <c r="BC2225" s="263"/>
      <c r="BD2225" s="264" t="s">
        <v>162</v>
      </c>
      <c r="BE2225" s="265"/>
      <c r="BF2225" s="41"/>
      <c r="BG2225" s="271" t="s">
        <v>163</v>
      </c>
      <c r="BH2225" s="272"/>
      <c r="BI2225" s="273" t="s">
        <v>164</v>
      </c>
      <c r="BJ2225" s="274"/>
      <c r="BK2225" s="41"/>
      <c r="BL2225" s="262" t="s">
        <v>165</v>
      </c>
      <c r="BM2225" s="263"/>
      <c r="BN2225" s="264" t="s">
        <v>166</v>
      </c>
      <c r="BO2225" s="265"/>
      <c r="BP2225" s="41"/>
      <c r="BQ2225" s="271" t="s">
        <v>167</v>
      </c>
      <c r="BR2225" s="272"/>
      <c r="BS2225" s="273" t="s">
        <v>168</v>
      </c>
      <c r="BT2225" s="274"/>
      <c r="BU2225" s="20"/>
      <c r="BV2225" s="262" t="s">
        <v>169</v>
      </c>
      <c r="BW2225" s="263"/>
      <c r="BX2225" s="264" t="s">
        <v>170</v>
      </c>
      <c r="BY2225" s="265"/>
      <c r="CA2225" s="55" t="s">
        <v>35</v>
      </c>
      <c r="CC2225" s="116" t="s">
        <v>75</v>
      </c>
      <c r="CD2225" s="13"/>
      <c r="CE2225" s="33"/>
      <c r="CF2225" s="33"/>
      <c r="CG2225" s="33"/>
      <c r="CH2225" s="33"/>
    </row>
    <row r="2226" spans="2:86" ht="18.600000000000001" customHeight="1" thickTop="1" thickBot="1">
      <c r="D2226" s="1">
        <v>0</v>
      </c>
      <c r="E2226" s="9">
        <f t="shared" ref="E2226" si="21352">$E$9*$B2223</f>
        <v>7.4844480000000004</v>
      </c>
      <c r="F2226" s="2">
        <v>1</v>
      </c>
      <c r="G2226" s="8">
        <v>0</v>
      </c>
      <c r="I2226" s="1">
        <v>0</v>
      </c>
      <c r="J2226" s="9">
        <v>0</v>
      </c>
      <c r="K2226" s="2">
        <v>1</v>
      </c>
      <c r="L2226" s="8">
        <v>0</v>
      </c>
      <c r="N2226" s="1">
        <f t="shared" ref="N2226" si="21353">D2226*I2223+F2226*I2226-E2226*J2223-G2226*J2226</f>
        <v>0</v>
      </c>
      <c r="O2226" s="9">
        <f t="shared" ref="O2226" si="21354">(D2226*J2223+E2226*I2223+F2226*J2226+G2226*I2226)</f>
        <v>7.4844480000000004</v>
      </c>
      <c r="P2226" s="2">
        <f t="shared" ref="P2226" si="21355">D2226*K2223+F2226*K2226-E2226*L2223-G2226*L2226</f>
        <v>7.7941891261309033</v>
      </c>
      <c r="Q2226" s="8">
        <f t="shared" ref="Q2226" si="21356">(D2226*L2223+E2226*K2223+F2226*L2226+G2226*K2226)</f>
        <v>0</v>
      </c>
      <c r="S2226" s="1">
        <v>0</v>
      </c>
      <c r="T2226" s="9">
        <f t="shared" ref="T2226" si="21357">$T$9*$B2223</f>
        <v>9.6118680000000012</v>
      </c>
      <c r="U2226" s="2">
        <v>1</v>
      </c>
      <c r="V2226" s="8">
        <v>0</v>
      </c>
      <c r="X2226" s="1">
        <f t="shared" ref="X2226" si="21358">N2226*S2223+P2226*S2226-O2226*T2223-Q2226*T2226</f>
        <v>0</v>
      </c>
      <c r="Y2226" s="9">
        <f t="shared" ref="Y2226" si="21359">(N2226*T2223+O2226*S2223+P2226*T2226+Q2226*S2226)</f>
        <v>82.401165047405598</v>
      </c>
      <c r="Z2226" s="2">
        <f t="shared" ref="Z2226" si="21360">N2226*U2223+P2226*U2226-O2226*V2223-Q2226*V2226</f>
        <v>7.7941891261309033</v>
      </c>
      <c r="AA2226" s="8">
        <f t="shared" ref="AA2226" si="21361">(N2226*V2223+O2226*U2223+P2226*V2226+Q2226*U2226)</f>
        <v>0</v>
      </c>
      <c r="AB2226" s="20"/>
      <c r="AC2226" s="1">
        <v>0</v>
      </c>
      <c r="AD2226" s="9">
        <v>0</v>
      </c>
      <c r="AE2226" s="2">
        <v>1</v>
      </c>
      <c r="AF2226" s="8">
        <v>0</v>
      </c>
      <c r="AH2226" s="1">
        <f t="shared" ref="AH2226" si="21362">X2226*AC2223+Z2226*AC2226-Y2226*AD2223-AA2226*AD2226</f>
        <v>0</v>
      </c>
      <c r="AI2226" s="9">
        <f t="shared" ref="AI2226" si="21363">(X2226*AD2223+Y2226*AC2223+Z2226*AD2226+AA2226*AC2226)</f>
        <v>82.401165047405598</v>
      </c>
      <c r="AJ2226" s="2">
        <f t="shared" ref="AJ2226" si="21364">X2226*AE2223+Z2226*AE2226-Y2226*AF2223-AA2226*AF2226</f>
        <v>21.057343812717935</v>
      </c>
      <c r="AK2226" s="8">
        <f t="shared" ref="AK2226" si="21365">(X2226*AF2223+Y2226*AE2223+Z2226*AF2226+AA2226*AE2226)</f>
        <v>0</v>
      </c>
      <c r="AM2226" s="1">
        <v>0</v>
      </c>
      <c r="AN2226" s="9">
        <f t="shared" ref="AN2226" si="21366">$AN$9*$B2223</f>
        <v>8.1268080000000005</v>
      </c>
      <c r="AO2226" s="2">
        <v>1</v>
      </c>
      <c r="AP2226" s="8">
        <v>0</v>
      </c>
      <c r="AR2226" s="1">
        <f t="shared" ref="AR2226" si="21367">AH2226*AM2223+AJ2226*AM2226-AI2226*AN2223-AK2226*AN2226</f>
        <v>0</v>
      </c>
      <c r="AS2226" s="9">
        <f t="shared" ref="AS2226" si="21368">(AH2226*AN2223+AI2226*AM2223+AJ2226*AN2226+AK2226*AM2226)</f>
        <v>253.53015520335225</v>
      </c>
      <c r="AT2226" s="2">
        <f t="shared" ref="AT2226" si="21369">AH2226*AO2223+AJ2226*AO2226-AI2226*AP2223-AK2226*AP2226</f>
        <v>21.057343812717935</v>
      </c>
      <c r="AU2226" s="8">
        <f t="shared" ref="AU2226" si="21370">(AH2226*AP2223+AI2226*AO2223+AJ2226*AP2226+AK2226*AO2226)</f>
        <v>0</v>
      </c>
      <c r="AV2226" s="20"/>
      <c r="AW2226" s="1">
        <v>0</v>
      </c>
      <c r="AX2226" s="9">
        <v>0</v>
      </c>
      <c r="AY2226" s="2">
        <v>1</v>
      </c>
      <c r="AZ2226" s="8">
        <v>0</v>
      </c>
      <c r="BB2226" s="1">
        <f t="shared" ref="BB2226" si="21371">AR2226*AW2223+AT2226*AW2226-AS2226*AX2223-AU2226*AX2226</f>
        <v>0</v>
      </c>
      <c r="BC2226" s="9">
        <f t="shared" ref="BC2226" si="21372">(AR2226*AX2223+AS2226*AW2223+AT2226*AX2226+AU2226*AW2226)</f>
        <v>253.53015520335225</v>
      </c>
      <c r="BD2226" s="2">
        <f t="shared" ref="BD2226" si="21373">AR2226*AY2223+AT2226*AY2226-AS2226*AZ2223-AU2226*AZ2226</f>
        <v>79.571073870824293</v>
      </c>
      <c r="BE2226" s="8">
        <f t="shared" ref="BE2226" si="21374">(AR2226*AZ2223+AS2226*AY2223+AT2226*AZ2226+AU2226*AY2226)</f>
        <v>0</v>
      </c>
      <c r="BG2226" s="1">
        <v>0</v>
      </c>
      <c r="BH2226" s="9">
        <f t="shared" ref="BH2226" si="21375">$BH$9*$B2223</f>
        <v>5.3169599999999999</v>
      </c>
      <c r="BI2226" s="2">
        <v>1</v>
      </c>
      <c r="BJ2226" s="8">
        <v>0</v>
      </c>
      <c r="BK2226" s="20"/>
      <c r="BL2226" s="1">
        <f t="shared" ref="BL2226" si="21376">BB2226*BG2223+BD2226*BG2226-BC2226*BH2223-BE2226*BH2226</f>
        <v>0</v>
      </c>
      <c r="BM2226" s="9">
        <f t="shared" ref="BM2226" si="21377">(BB2226*BH2223+BC2226*BG2223+BD2226*BH2226+BE2226*BG2226)</f>
        <v>676.6063721315702</v>
      </c>
      <c r="BN2226" s="2">
        <f t="shared" ref="BN2226" si="21378">BB2226*BI2223+BD2226*BI2226-BC2226*BJ2223-BE2226*BJ2226</f>
        <v>79.571073870824293</v>
      </c>
      <c r="BO2226" s="8">
        <f t="shared" ref="BO2226" si="21379">(BB2226*BJ2223+BC2226*BI2223+BD2226*BJ2226+BE2226*BI2226)</f>
        <v>0</v>
      </c>
      <c r="BP2226" s="20"/>
      <c r="BQ2226" s="18">
        <f t="shared" ref="BQ2226:BQ2289" si="21380">1/$BR$9</f>
        <v>1</v>
      </c>
      <c r="BR2226" s="25">
        <v>0</v>
      </c>
      <c r="BS2226" s="19">
        <v>1</v>
      </c>
      <c r="BT2226" s="24">
        <v>0</v>
      </c>
      <c r="BV2226" s="1">
        <f t="shared" ref="BV2226" si="21381">BL2226*BQ2223+BN2226*BQ2226-BM2226*BR2223-BO2226*BR2226</f>
        <v>79.571073870824293</v>
      </c>
      <c r="BW2226" s="9">
        <f t="shared" ref="BW2226" si="21382">(BL2226*BR2223+BM2226*BQ2223+BN2226*BR2226+BO2226*BQ2226)</f>
        <v>676.6063721315702</v>
      </c>
      <c r="BX2226" s="2">
        <f t="shared" ref="BX2226" si="21383">BL2226*BS2223+BN2226*BS2226-BM2226*BT2223-BO2226*BT2226</f>
        <v>79.571073870824293</v>
      </c>
      <c r="BY2226" s="8">
        <f t="shared" ref="BY2226" si="21384">(BL2226*BT2223+BM2226*BS2223+BN2226*BT2226+BO2226*BS2226)</f>
        <v>0</v>
      </c>
      <c r="CA2226" s="56">
        <f t="shared" ref="CA2226" si="21385">(180/PI())*ATAN(-1*(BW2223+BW2226)/(BV2223+BV2226))</f>
        <v>-76.585204763710593</v>
      </c>
      <c r="CC2226" s="117">
        <f t="shared" ref="CC2226" si="21386">20*LOG(((1-(10^(CA2223/20)^2)*(1-((1-CC2223)/(1+CC2223))^2))^0.5))</f>
        <v>-1.3904288541443381E-5</v>
      </c>
      <c r="CD2226" s="13"/>
      <c r="CE2226" s="33"/>
      <c r="CF2226" s="33"/>
      <c r="CG2226" s="33"/>
      <c r="CH2226" s="33"/>
    </row>
    <row r="2227" spans="2:86" ht="18.600000000000001" customHeight="1"/>
    <row r="2228" spans="2:86" ht="18.600000000000001" customHeight="1" thickBot="1">
      <c r="E2228" s="6" t="s">
        <v>3</v>
      </c>
      <c r="J2228" s="6" t="s">
        <v>5</v>
      </c>
      <c r="O2228" s="6" t="s">
        <v>10</v>
      </c>
      <c r="T2228" s="6" t="s">
        <v>6</v>
      </c>
      <c r="Y2228" s="6" t="s">
        <v>11</v>
      </c>
      <c r="AD2228" s="6" t="s">
        <v>12</v>
      </c>
      <c r="AI2228" s="6" t="s">
        <v>13</v>
      </c>
      <c r="AN2228" s="6" t="s">
        <v>14</v>
      </c>
      <c r="AS2228" s="6" t="s">
        <v>15</v>
      </c>
      <c r="AX2228" s="6" t="s">
        <v>19</v>
      </c>
      <c r="BC2228" s="6" t="s">
        <v>17</v>
      </c>
      <c r="BH2228" s="6" t="s">
        <v>20</v>
      </c>
      <c r="BM2228" s="6" t="s">
        <v>18</v>
      </c>
      <c r="BQ2228" s="26" t="s">
        <v>16</v>
      </c>
      <c r="BR2228" s="26"/>
      <c r="BS2228" s="21"/>
      <c r="BT2228" s="21"/>
      <c r="BU2228" s="21"/>
      <c r="BV2228" s="21"/>
      <c r="BW2228" s="26" t="s">
        <v>21</v>
      </c>
      <c r="BX2228" s="21"/>
      <c r="BY2228" s="21"/>
    </row>
    <row r="2229" spans="2:86" ht="18.600000000000001" customHeight="1" thickBot="1">
      <c r="B2229" s="11"/>
      <c r="D2229" s="266" t="s">
        <v>113</v>
      </c>
      <c r="E2229" s="267"/>
      <c r="F2229" s="268" t="s">
        <v>114</v>
      </c>
      <c r="G2229" s="269"/>
      <c r="H2229" s="237"/>
      <c r="I2229" s="262" t="s">
        <v>0</v>
      </c>
      <c r="J2229" s="263"/>
      <c r="K2229" s="264" t="s">
        <v>1</v>
      </c>
      <c r="L2229" s="265"/>
      <c r="M2229" s="21"/>
      <c r="N2229" s="262" t="s">
        <v>115</v>
      </c>
      <c r="O2229" s="263"/>
      <c r="P2229" s="264" t="s">
        <v>116</v>
      </c>
      <c r="Q2229" s="265"/>
      <c r="R2229" s="21"/>
      <c r="S2229" s="266" t="s">
        <v>117</v>
      </c>
      <c r="T2229" s="267"/>
      <c r="U2229" s="268" t="s">
        <v>118</v>
      </c>
      <c r="V2229" s="269"/>
      <c r="W2229" s="20"/>
      <c r="X2229" s="262" t="s">
        <v>119</v>
      </c>
      <c r="Y2229" s="263"/>
      <c r="Z2229" s="264" t="s">
        <v>120</v>
      </c>
      <c r="AA2229" s="265"/>
      <c r="AB2229" s="20"/>
      <c r="AC2229" s="262" t="s">
        <v>121</v>
      </c>
      <c r="AD2229" s="263"/>
      <c r="AE2229" s="264" t="s">
        <v>7</v>
      </c>
      <c r="AF2229" s="265"/>
      <c r="AG2229" s="20"/>
      <c r="AH2229" s="262" t="s">
        <v>122</v>
      </c>
      <c r="AI2229" s="263"/>
      <c r="AJ2229" s="264" t="s">
        <v>123</v>
      </c>
      <c r="AK2229" s="265"/>
      <c r="AL2229" s="20"/>
      <c r="AM2229" s="266" t="s">
        <v>124</v>
      </c>
      <c r="AN2229" s="267"/>
      <c r="AO2229" s="268" t="s">
        <v>125</v>
      </c>
      <c r="AP2229" s="269"/>
      <c r="AQ2229" s="21"/>
      <c r="AR2229" s="262" t="s">
        <v>126</v>
      </c>
      <c r="AS2229" s="263"/>
      <c r="AT2229" s="264" t="s">
        <v>2</v>
      </c>
      <c r="AU2229" s="265"/>
      <c r="AV2229" s="41"/>
      <c r="AW2229" s="262" t="s">
        <v>127</v>
      </c>
      <c r="AX2229" s="263"/>
      <c r="AY2229" s="264" t="s">
        <v>128</v>
      </c>
      <c r="AZ2229" s="265"/>
      <c r="BA2229" s="20"/>
      <c r="BB2229" s="262" t="s">
        <v>129</v>
      </c>
      <c r="BC2229" s="263"/>
      <c r="BD2229" s="264" t="s">
        <v>130</v>
      </c>
      <c r="BE2229" s="265"/>
      <c r="BF2229" s="41"/>
      <c r="BG2229" s="266" t="s">
        <v>131</v>
      </c>
      <c r="BH2229" s="267"/>
      <c r="BI2229" s="268" t="s">
        <v>132</v>
      </c>
      <c r="BJ2229" s="269"/>
      <c r="BK2229" s="41"/>
      <c r="BL2229" s="262" t="s">
        <v>133</v>
      </c>
      <c r="BM2229" s="263"/>
      <c r="BN2229" s="264" t="s">
        <v>134</v>
      </c>
      <c r="BO2229" s="265"/>
      <c r="BP2229" s="41"/>
      <c r="BQ2229" s="262" t="s">
        <v>135</v>
      </c>
      <c r="BR2229" s="263"/>
      <c r="BS2229" s="264" t="s">
        <v>136</v>
      </c>
      <c r="BT2229" s="265"/>
      <c r="BU2229" s="20"/>
      <c r="BV2229" s="262" t="s">
        <v>137</v>
      </c>
      <c r="BW2229" s="263"/>
      <c r="BX2229" s="264" t="s">
        <v>138</v>
      </c>
      <c r="BY2229" s="265"/>
      <c r="CA2229" s="27" t="s">
        <v>8</v>
      </c>
      <c r="CC2229" s="113" t="s">
        <v>74</v>
      </c>
      <c r="CD2229" s="13"/>
      <c r="CE2229" s="33"/>
      <c r="CF2229" s="33"/>
      <c r="CG2229" s="33"/>
      <c r="CH2229" s="33"/>
    </row>
    <row r="2230" spans="2:86" ht="18.600000000000001" customHeight="1" thickTop="1" thickBot="1">
      <c r="B2230" s="37">
        <v>6.38</v>
      </c>
      <c r="D2230" s="1">
        <v>1</v>
      </c>
      <c r="E2230" s="7">
        <v>0</v>
      </c>
      <c r="F2230" s="2">
        <v>0</v>
      </c>
      <c r="G2230" s="8">
        <v>0</v>
      </c>
      <c r="I2230" s="1">
        <v>1</v>
      </c>
      <c r="J2230" s="9">
        <v>0</v>
      </c>
      <c r="K2230" s="2">
        <v>0</v>
      </c>
      <c r="L2230" s="8">
        <f t="shared" ref="L2230:L2293" si="21387">IF(0=(1-$J$9*$K$9*$B2230^2),10^18,$B2230*$K$9/(1-$J$9*$K$9*$B2230^2))</f>
        <v>-0.90425230330680462</v>
      </c>
      <c r="N2230" s="1">
        <f t="shared" ref="N2230" si="21388">D2230*I2230+F2230*I2233-E2230*J2230-G2230*J2233</f>
        <v>1</v>
      </c>
      <c r="O2230" s="9">
        <f t="shared" ref="O2230" si="21389">(D2230*J2230+E2230*I2230+F2230*J2233+G2230*I2233)</f>
        <v>0</v>
      </c>
      <c r="P2230" s="2">
        <f t="shared" ref="P2230" si="21390">D2230*K2230+F2230*K2233-E2230*L2230-G2230*L2233</f>
        <v>0</v>
      </c>
      <c r="Q2230" s="8">
        <f t="shared" ref="Q2230" si="21391">(D2230*L2230+E2230*K2230+F2230*L2233+G2230*K2233)</f>
        <v>-0.90425230330680462</v>
      </c>
      <c r="S2230" s="1">
        <v>1</v>
      </c>
      <c r="T2230" s="7">
        <v>0</v>
      </c>
      <c r="U2230" s="2">
        <v>0</v>
      </c>
      <c r="V2230" s="8">
        <v>0</v>
      </c>
      <c r="X2230" s="1">
        <f t="shared" ref="X2230" si="21392">N2230*S2230+P2230*S2233-O2230*T2230-Q2230*T2233</f>
        <v>9.7188857082007214</v>
      </c>
      <c r="Y2230" s="9">
        <f t="shared" ref="Y2230" si="21393">(N2230*T2230+O2230*S2230+P2230*T2233+Q2230*S2233)</f>
        <v>0</v>
      </c>
      <c r="Z2230" s="2">
        <f t="shared" ref="Z2230" si="21394">N2230*U2230+P2230*U2233-O2230*V2230-Q2230*V2233</f>
        <v>0</v>
      </c>
      <c r="AA2230" s="8">
        <f t="shared" ref="AA2230" si="21395">(N2230*V2230+O2230*U2230+P2230*V2233+Q2230*U2233)</f>
        <v>-0.90425230330680462</v>
      </c>
      <c r="AB2230" s="20"/>
      <c r="AC2230" s="1">
        <v>1</v>
      </c>
      <c r="AD2230" s="9">
        <v>0</v>
      </c>
      <c r="AE2230" s="2">
        <v>0</v>
      </c>
      <c r="AF2230" s="8">
        <f t="shared" ref="AF2230:AF2293" si="21396">IF(0=(1-$AE$9*$AD$9*$B2230^2),10^18,$B2230*$AE$9/(1-$AE$9*$AD$9*$B2230^2))</f>
        <v>-0.16041866584239464</v>
      </c>
      <c r="AH2230" s="1">
        <f t="shared" ref="AH2230" si="21397">X2230*AC2230+Z2230*AC2233-Y2230*AD2230-AA2230*AD2233</f>
        <v>9.7188857082007214</v>
      </c>
      <c r="AI2230" s="9">
        <f t="shared" ref="AI2230" si="21398">(X2230*AD2230+Y2230*AC2230+Z2230*AD2233+AA2230*AC2233)</f>
        <v>0</v>
      </c>
      <c r="AJ2230" s="2">
        <f t="shared" ref="AJ2230" si="21399">X2230*AE2230+Z2230*AE2233-Y2230*AF2230-AA2230*AF2233</f>
        <v>0</v>
      </c>
      <c r="AK2230" s="8">
        <f t="shared" ref="AK2230" si="21400">(X2230*AF2230+Y2230*AE2230+Z2230*AF2233+AA2230*AE2233)</f>
        <v>-2.4633429820910813</v>
      </c>
      <c r="AM2230" s="1">
        <v>1</v>
      </c>
      <c r="AN2230" s="7">
        <v>0</v>
      </c>
      <c r="AO2230" s="2">
        <v>0</v>
      </c>
      <c r="AP2230" s="8">
        <v>0</v>
      </c>
      <c r="AR2230" s="1">
        <f t="shared" ref="AR2230" si="21401">AH2230*AM2230+AJ2230*AM2233-AI2230*AN2230-AK2230*AN2233</f>
        <v>29.800954355052696</v>
      </c>
      <c r="AS2230" s="9">
        <f t="shared" ref="AS2230" si="21402">(AH2230*AN2230+AI2230*AM2230+AJ2230*AN2233+AK2230*AM2233)</f>
        <v>0</v>
      </c>
      <c r="AT2230" s="2">
        <f t="shared" ref="AT2230" si="21403">AH2230*AO2230+AJ2230*AO2233-AI2230*AP2230-AK2230*AP2233</f>
        <v>0</v>
      </c>
      <c r="AU2230" s="8">
        <f t="shared" ref="AU2230" si="21404">(AH2230*AP2230+AI2230*AO2230+AJ2230*AP2233+AK2230*AO2233)</f>
        <v>-2.4633429820910813</v>
      </c>
      <c r="AV2230" s="20"/>
      <c r="AW2230" s="1">
        <v>1</v>
      </c>
      <c r="AX2230" s="9">
        <v>0</v>
      </c>
      <c r="AY2230" s="2">
        <v>0</v>
      </c>
      <c r="AZ2230" s="8">
        <f t="shared" ref="AZ2230:AZ2293" si="21405">IF(0=(1-$AX$9*$AY$9*$B2230^2),10^18,$B2230*$AY$9/(1-$AX$9*$AY$9*$B2230^2))</f>
        <v>-0.23000726840234098</v>
      </c>
      <c r="BB2230" s="1">
        <f t="shared" ref="BB2230" si="21406">AR2230*AW2230+AT2230*AW2233-AS2230*AX2230-AU2230*AX2233</f>
        <v>29.800954355052696</v>
      </c>
      <c r="BC2230" s="9">
        <f t="shared" ref="BC2230" si="21407">(AR2230*AX2230+AS2230*AW2230+AT2230*AX2233+AU2230*AW2233)</f>
        <v>0</v>
      </c>
      <c r="BD2230" s="2">
        <f t="shared" ref="BD2230" si="21408">AR2230*AY2230+AT2230*AY2233-AS2230*AZ2230-AU2230*AZ2233</f>
        <v>0</v>
      </c>
      <c r="BE2230" s="8">
        <f t="shared" ref="BE2230" si="21409">(AR2230*AZ2230+AS2230*AY2230+AT2230*AZ2233+AU2230*AY2233)</f>
        <v>-9.3177790890795986</v>
      </c>
      <c r="BG2230" s="1">
        <v>1</v>
      </c>
      <c r="BH2230" s="7">
        <v>0</v>
      </c>
      <c r="BI2230" s="2">
        <v>0</v>
      </c>
      <c r="BJ2230" s="8">
        <v>0</v>
      </c>
      <c r="BK2230" s="20"/>
      <c r="BL2230" s="1">
        <f t="shared" ref="BL2230" si="21410">BB2230*BG2230+BD2230*BG2233-BC2230*BH2230-BE2230*BH2233</f>
        <v>79.499006326894772</v>
      </c>
      <c r="BM2230" s="9">
        <f t="shared" ref="BM2230" si="21411">(BB2230*BH2230+BC2230*BG2230+BD2230*BH2233+BE2230*BG2233)</f>
        <v>0</v>
      </c>
      <c r="BN2230" s="2">
        <f t="shared" ref="BN2230" si="21412">BB2230*BI2230+BD2230*BI2233-BC2230*BJ2230-BE2230*BJ2233</f>
        <v>0</v>
      </c>
      <c r="BO2230" s="8">
        <f t="shared" ref="BO2230" si="21413">(BB2230*BJ2230+BC2230*BI2230+BD2230*BJ2233+BE2230*BI2233)</f>
        <v>-9.3177790890795986</v>
      </c>
      <c r="BP2230" s="20"/>
      <c r="BQ2230" s="16">
        <v>1</v>
      </c>
      <c r="BR2230" s="23">
        <v>0</v>
      </c>
      <c r="BS2230" s="14">
        <v>0</v>
      </c>
      <c r="BT2230" s="22">
        <v>0</v>
      </c>
      <c r="BV2230" s="1">
        <f t="shared" ref="BV2230" si="21414">BL2230*BQ2230+BN2230*BQ2233-BM2230*BR2230-BO2230*BR2233</f>
        <v>79.499006326894772</v>
      </c>
      <c r="BW2230" s="9">
        <f t="shared" ref="BW2230" si="21415">(BL2230*BR2230+BM2230*BQ2230+BN2230*BR2233+BO2230*BQ2233)</f>
        <v>-9.3177790890795986</v>
      </c>
      <c r="BX2230" s="2">
        <f t="shared" ref="BX2230" si="21416">BL2230*BS2230+BN2230*BS2233-BM2230*BT2230-BO2230*BT2233</f>
        <v>0</v>
      </c>
      <c r="BY2230" s="8">
        <f t="shared" ref="BY2230" si="21417">(BL2230*BT2230+BM2230*BS2230+BN2230*BT2233+BO2230*BS2233)</f>
        <v>-9.3177790890795986</v>
      </c>
      <c r="CA2230" s="28">
        <f t="shared" ref="CA2230" si="21418">20*LOG(((1+$BR$9)/$BR$9)/((BV2230+BV2233)^2+(BW2230+BW2233)^2)^0.5)</f>
        <v>-50.72467065974859</v>
      </c>
      <c r="CC2230" s="114">
        <f t="shared" ref="CC2230" si="21419">((BV2230^2+BW2230^2)^0.5)/((BV2233^2+BW2233^2)^0.5)</f>
        <v>0.11722642794838913</v>
      </c>
      <c r="CD2230" s="13"/>
      <c r="CE2230" s="33"/>
      <c r="CF2230" s="33"/>
      <c r="CG2230" s="33"/>
      <c r="CH2230" s="33"/>
    </row>
    <row r="2231" spans="2:86" ht="18.600000000000001" customHeight="1" thickBot="1">
      <c r="D2231" s="3"/>
      <c r="G2231" s="4"/>
      <c r="I2231" s="3"/>
      <c r="L2231" s="4"/>
      <c r="N2231" s="3"/>
      <c r="Q2231" s="4"/>
      <c r="S2231" s="3"/>
      <c r="V2231" s="4"/>
      <c r="X2231" s="3"/>
      <c r="AA2231" s="4"/>
      <c r="AC2231" s="3"/>
      <c r="AF2231" s="4"/>
      <c r="AH2231" s="3"/>
      <c r="AK2231" s="4"/>
      <c r="AM2231" s="3"/>
      <c r="AP2231" s="4"/>
      <c r="AR2231" s="3"/>
      <c r="AU2231" s="4"/>
      <c r="AW2231" s="3"/>
      <c r="AZ2231" s="4"/>
      <c r="BB2231" s="3"/>
      <c r="BE2231" s="4"/>
      <c r="BG2231" s="3"/>
      <c r="BJ2231" s="4"/>
      <c r="BL2231" s="3"/>
      <c r="BO2231" s="4"/>
      <c r="BQ2231" s="16"/>
      <c r="BR2231" s="14"/>
      <c r="BS2231" s="14"/>
      <c r="BT2231" s="17"/>
      <c r="BV2231" s="3"/>
      <c r="BY2231" s="4"/>
      <c r="CC2231" s="115"/>
      <c r="CD2231" s="13"/>
      <c r="CE2231" s="33"/>
      <c r="CF2231" s="33"/>
      <c r="CG2231" s="33"/>
      <c r="CH2231" s="33"/>
    </row>
    <row r="2232" spans="2:86" ht="18.600000000000001" customHeight="1" thickBot="1">
      <c r="D2232" s="271" t="s">
        <v>141</v>
      </c>
      <c r="E2232" s="272"/>
      <c r="F2232" s="273" t="s">
        <v>142</v>
      </c>
      <c r="G2232" s="274"/>
      <c r="H2232" s="237"/>
      <c r="I2232" s="271" t="s">
        <v>143</v>
      </c>
      <c r="J2232" s="272"/>
      <c r="K2232" s="273" t="s">
        <v>144</v>
      </c>
      <c r="L2232" s="274"/>
      <c r="N2232" s="262" t="s">
        <v>145</v>
      </c>
      <c r="O2232" s="263"/>
      <c r="P2232" s="264" t="s">
        <v>146</v>
      </c>
      <c r="Q2232" s="265"/>
      <c r="S2232" s="271" t="s">
        <v>147</v>
      </c>
      <c r="T2232" s="272"/>
      <c r="U2232" s="273" t="s">
        <v>148</v>
      </c>
      <c r="V2232" s="274"/>
      <c r="W2232" s="20"/>
      <c r="X2232" s="262" t="s">
        <v>149</v>
      </c>
      <c r="Y2232" s="263"/>
      <c r="Z2232" s="264" t="s">
        <v>150</v>
      </c>
      <c r="AA2232" s="265"/>
      <c r="AB2232" s="20"/>
      <c r="AC2232" s="271" t="s">
        <v>151</v>
      </c>
      <c r="AD2232" s="272"/>
      <c r="AE2232" s="273" t="s">
        <v>152</v>
      </c>
      <c r="AF2232" s="274"/>
      <c r="AG2232" s="20"/>
      <c r="AH2232" s="262" t="s">
        <v>153</v>
      </c>
      <c r="AI2232" s="263"/>
      <c r="AJ2232" s="264" t="s">
        <v>154</v>
      </c>
      <c r="AK2232" s="265"/>
      <c r="AL2232" s="20"/>
      <c r="AM2232" s="271" t="s">
        <v>155</v>
      </c>
      <c r="AN2232" s="272"/>
      <c r="AO2232" s="273" t="s">
        <v>156</v>
      </c>
      <c r="AP2232" s="274"/>
      <c r="AR2232" s="262" t="s">
        <v>157</v>
      </c>
      <c r="AS2232" s="263"/>
      <c r="AT2232" s="264" t="s">
        <v>158</v>
      </c>
      <c r="AU2232" s="265"/>
      <c r="AV2232" s="41"/>
      <c r="AW2232" s="271" t="s">
        <v>159</v>
      </c>
      <c r="AX2232" s="272"/>
      <c r="AY2232" s="273" t="s">
        <v>160</v>
      </c>
      <c r="AZ2232" s="274"/>
      <c r="BA2232" s="20"/>
      <c r="BB2232" s="262" t="s">
        <v>161</v>
      </c>
      <c r="BC2232" s="263"/>
      <c r="BD2232" s="264" t="s">
        <v>162</v>
      </c>
      <c r="BE2232" s="265"/>
      <c r="BF2232" s="41"/>
      <c r="BG2232" s="271" t="s">
        <v>163</v>
      </c>
      <c r="BH2232" s="272"/>
      <c r="BI2232" s="273" t="s">
        <v>164</v>
      </c>
      <c r="BJ2232" s="274"/>
      <c r="BK2232" s="41"/>
      <c r="BL2232" s="262" t="s">
        <v>165</v>
      </c>
      <c r="BM2232" s="263"/>
      <c r="BN2232" s="264" t="s">
        <v>166</v>
      </c>
      <c r="BO2232" s="265"/>
      <c r="BP2232" s="41"/>
      <c r="BQ2232" s="271" t="s">
        <v>167</v>
      </c>
      <c r="BR2232" s="272"/>
      <c r="BS2232" s="273" t="s">
        <v>168</v>
      </c>
      <c r="BT2232" s="274"/>
      <c r="BU2232" s="20"/>
      <c r="BV2232" s="262" t="s">
        <v>169</v>
      </c>
      <c r="BW2232" s="263"/>
      <c r="BX2232" s="264" t="s">
        <v>170</v>
      </c>
      <c r="BY2232" s="265"/>
      <c r="CA2232" s="55" t="s">
        <v>35</v>
      </c>
      <c r="CC2232" s="116" t="s">
        <v>75</v>
      </c>
      <c r="CD2232" s="13"/>
      <c r="CE2232" s="33"/>
      <c r="CF2232" s="33"/>
      <c r="CG2232" s="33"/>
      <c r="CH2232" s="33"/>
    </row>
    <row r="2233" spans="2:86" ht="18.600000000000001" customHeight="1" thickTop="1" thickBot="1">
      <c r="D2233" s="1">
        <v>0</v>
      </c>
      <c r="E2233" s="9">
        <f t="shared" ref="E2233" si="21420">$E$9*$B2230</f>
        <v>7.5079840000000004</v>
      </c>
      <c r="F2233" s="2">
        <v>1</v>
      </c>
      <c r="G2233" s="8">
        <v>0</v>
      </c>
      <c r="I2233" s="1">
        <v>0</v>
      </c>
      <c r="J2233" s="9">
        <v>0</v>
      </c>
      <c r="K2233" s="2">
        <v>1</v>
      </c>
      <c r="L2233" s="8">
        <v>0</v>
      </c>
      <c r="N2233" s="1">
        <f t="shared" ref="N2233" si="21421">D2233*I2230+F2233*I2233-E2233*J2230-G2233*J2233</f>
        <v>0</v>
      </c>
      <c r="O2233" s="9">
        <f t="shared" ref="O2233" si="21422">(D2233*J2230+E2233*I2230+F2233*J2233+G2233*I2233)</f>
        <v>7.5079840000000004</v>
      </c>
      <c r="P2233" s="2">
        <f t="shared" ref="P2233" si="21423">D2233*K2230+F2233*K2233-E2233*L2230-G2233*L2233</f>
        <v>7.7891118251906368</v>
      </c>
      <c r="Q2233" s="8">
        <f t="shared" ref="Q2233" si="21424">(D2233*L2230+E2233*K2230+F2233*L2233+G2233*K2233)</f>
        <v>0</v>
      </c>
      <c r="S2233" s="1">
        <v>0</v>
      </c>
      <c r="T2233" s="9">
        <f t="shared" ref="T2233" si="21425">$T$9*$B2230</f>
        <v>9.6420940000000002</v>
      </c>
      <c r="U2233" s="2">
        <v>1</v>
      </c>
      <c r="V2233" s="8">
        <v>0</v>
      </c>
      <c r="X2233" s="1">
        <f t="shared" ref="X2233" si="21426">N2233*S2230+P2233*S2233-O2233*T2230-Q2233*T2233</f>
        <v>0</v>
      </c>
      <c r="Y2233" s="9">
        <f t="shared" ref="Y2233" si="21427">(N2233*T2230+O2233*S2230+P2233*T2233+Q2233*S2233)</f>
        <v>82.611332394999692</v>
      </c>
      <c r="Z2233" s="2">
        <f t="shared" ref="Z2233" si="21428">N2233*U2230+P2233*U2233-O2233*V2230-Q2233*V2233</f>
        <v>7.7891118251906368</v>
      </c>
      <c r="AA2233" s="8">
        <f t="shared" ref="AA2233" si="21429">(N2233*V2230+O2233*U2230+P2233*V2233+Q2233*U2233)</f>
        <v>0</v>
      </c>
      <c r="AB2233" s="20"/>
      <c r="AC2233" s="1">
        <v>0</v>
      </c>
      <c r="AD2233" s="9">
        <v>0</v>
      </c>
      <c r="AE2233" s="2">
        <v>1</v>
      </c>
      <c r="AF2233" s="8">
        <v>0</v>
      </c>
      <c r="AH2233" s="1">
        <f t="shared" ref="AH2233" si="21430">X2233*AC2230+Z2233*AC2233-Y2233*AD2230-AA2233*AD2233</f>
        <v>0</v>
      </c>
      <c r="AI2233" s="9">
        <f t="shared" ref="AI2233" si="21431">(X2233*AD2230+Y2233*AC2230+Z2233*AD2233+AA2233*AC2233)</f>
        <v>82.611332394999692</v>
      </c>
      <c r="AJ2233" s="2">
        <f t="shared" ref="AJ2233" si="21432">X2233*AE2230+Z2233*AE2233-Y2233*AF2230-AA2233*AF2233</f>
        <v>21.041511551459084</v>
      </c>
      <c r="AK2233" s="8">
        <f t="shared" ref="AK2233" si="21433">(X2233*AF2230+Y2233*AE2230+Z2233*AF2233+AA2233*AE2233)</f>
        <v>0</v>
      </c>
      <c r="AM2233" s="1">
        <v>0</v>
      </c>
      <c r="AN2233" s="9">
        <f t="shared" ref="AN2233" si="21434">$AN$9*$B2230</f>
        <v>8.1523640000000004</v>
      </c>
      <c r="AO2233" s="2">
        <v>1</v>
      </c>
      <c r="AP2233" s="8">
        <v>0</v>
      </c>
      <c r="AR2233" s="1">
        <f t="shared" ref="AR2233" si="21435">AH2233*AM2230+AJ2233*AM2233-AI2233*AN2230-AK2233*AN2233</f>
        <v>0</v>
      </c>
      <c r="AS2233" s="9">
        <f t="shared" ref="AS2233" si="21436">(AH2233*AN2230+AI2233*AM2230+AJ2233*AN2233+AK2233*AM2233)</f>
        <v>254.14939367269889</v>
      </c>
      <c r="AT2233" s="2">
        <f t="shared" ref="AT2233" si="21437">AH2233*AO2230+AJ2233*AO2233-AI2233*AP2230-AK2233*AP2233</f>
        <v>21.041511551459084</v>
      </c>
      <c r="AU2233" s="8">
        <f t="shared" ref="AU2233" si="21438">(AH2233*AP2230+AI2233*AO2230+AJ2233*AP2233+AK2233*AO2233)</f>
        <v>0</v>
      </c>
      <c r="AV2233" s="20"/>
      <c r="AW2233" s="1">
        <v>0</v>
      </c>
      <c r="AX2233" s="9">
        <v>0</v>
      </c>
      <c r="AY2233" s="2">
        <v>1</v>
      </c>
      <c r="AZ2233" s="8">
        <v>0</v>
      </c>
      <c r="BB2233" s="1">
        <f t="shared" ref="BB2233" si="21439">AR2233*AW2230+AT2233*AW2233-AS2233*AX2230-AU2233*AX2233</f>
        <v>0</v>
      </c>
      <c r="BC2233" s="9">
        <f t="shared" ref="BC2233" si="21440">(AR2233*AX2230+AS2233*AW2230+AT2233*AX2233+AU2233*AW2233)</f>
        <v>254.14939367269889</v>
      </c>
      <c r="BD2233" s="2">
        <f t="shared" ref="BD2233" si="21441">AR2233*AY2230+AT2233*AY2233-AS2233*AZ2230-AU2233*AZ2233</f>
        <v>79.497719356227762</v>
      </c>
      <c r="BE2233" s="8">
        <f t="shared" ref="BE2233" si="21442">(AR2233*AZ2230+AS2233*AY2230+AT2233*AZ2233+AU2233*AY2233)</f>
        <v>0</v>
      </c>
      <c r="BG2233" s="1">
        <v>0</v>
      </c>
      <c r="BH2233" s="9">
        <f t="shared" ref="BH2233" si="21443">$BH$9*$B2230</f>
        <v>5.3336799999999993</v>
      </c>
      <c r="BI2233" s="2">
        <v>1</v>
      </c>
      <c r="BJ2233" s="8">
        <v>0</v>
      </c>
      <c r="BK2233" s="20"/>
      <c r="BL2233" s="1">
        <f t="shared" ref="BL2233" si="21444">BB2233*BG2230+BD2233*BG2233-BC2233*BH2230-BE2233*BH2233</f>
        <v>0</v>
      </c>
      <c r="BM2233" s="9">
        <f t="shared" ref="BM2233" si="21445">(BB2233*BH2230+BC2233*BG2230+BD2233*BH2233+BE2233*BG2233)</f>
        <v>678.16478944862376</v>
      </c>
      <c r="BN2233" s="2">
        <f t="shared" ref="BN2233" si="21446">BB2233*BI2230+BD2233*BI2233-BC2233*BJ2230-BE2233*BJ2233</f>
        <v>79.497719356227762</v>
      </c>
      <c r="BO2233" s="8">
        <f t="shared" ref="BO2233" si="21447">(BB2233*BJ2230+BC2233*BI2230+BD2233*BJ2233+BE2233*BI2233)</f>
        <v>0</v>
      </c>
      <c r="BP2233" s="20"/>
      <c r="BQ2233" s="18">
        <f t="shared" ref="BQ2233:BQ2296" si="21448">1/$BR$9</f>
        <v>1</v>
      </c>
      <c r="BR2233" s="25">
        <v>0</v>
      </c>
      <c r="BS2233" s="19">
        <v>1</v>
      </c>
      <c r="BT2233" s="24">
        <v>0</v>
      </c>
      <c r="BV2233" s="1">
        <f t="shared" ref="BV2233" si="21449">BL2233*BQ2230+BN2233*BQ2233-BM2233*BR2230-BO2233*BR2233</f>
        <v>79.497719356227762</v>
      </c>
      <c r="BW2233" s="9">
        <f t="shared" ref="BW2233" si="21450">(BL2233*BR2230+BM2233*BQ2230+BN2233*BR2233+BO2233*BQ2233)</f>
        <v>678.16478944862376</v>
      </c>
      <c r="BX2233" s="2">
        <f t="shared" ref="BX2233" si="21451">BL2233*BS2230+BN2233*BS2233-BM2233*BT2230-BO2233*BT2233</f>
        <v>79.497719356227762</v>
      </c>
      <c r="BY2233" s="8">
        <f t="shared" ref="BY2233" si="21452">(BL2233*BT2230+BM2233*BS2230+BN2233*BT2233+BO2233*BS2233)</f>
        <v>0</v>
      </c>
      <c r="CA2233" s="56">
        <f t="shared" ref="CA2233" si="21453">(180/PI())*ATAN(-1*(BW2230+BW2233)/(BV2230+BV2233))</f>
        <v>-76.627978679653438</v>
      </c>
      <c r="CC2233" s="117">
        <f t="shared" ref="CC2233" si="21454">20*LOG(((1-(10^(CA2230/20)^2)*(1-((1-CC2230)/(1+CC2230))^2))^0.5))</f>
        <v>-1.380769095091943E-5</v>
      </c>
      <c r="CD2233" s="13"/>
      <c r="CE2233" s="33"/>
      <c r="CF2233" s="33"/>
      <c r="CG2233" s="33"/>
      <c r="CH2233" s="33"/>
    </row>
    <row r="2234" spans="2:86" ht="18.600000000000001" customHeight="1"/>
    <row r="2235" spans="2:86" ht="18.600000000000001" customHeight="1" thickBot="1">
      <c r="E2235" s="6" t="s">
        <v>3</v>
      </c>
      <c r="J2235" s="6" t="s">
        <v>5</v>
      </c>
      <c r="O2235" s="6" t="s">
        <v>10</v>
      </c>
      <c r="T2235" s="6" t="s">
        <v>6</v>
      </c>
      <c r="Y2235" s="6" t="s">
        <v>11</v>
      </c>
      <c r="AD2235" s="6" t="s">
        <v>12</v>
      </c>
      <c r="AI2235" s="6" t="s">
        <v>13</v>
      </c>
      <c r="AN2235" s="6" t="s">
        <v>14</v>
      </c>
      <c r="AS2235" s="6" t="s">
        <v>15</v>
      </c>
      <c r="AX2235" s="6" t="s">
        <v>19</v>
      </c>
      <c r="BC2235" s="6" t="s">
        <v>17</v>
      </c>
      <c r="BH2235" s="6" t="s">
        <v>20</v>
      </c>
      <c r="BM2235" s="6" t="s">
        <v>18</v>
      </c>
      <c r="BQ2235" s="26" t="s">
        <v>16</v>
      </c>
      <c r="BR2235" s="26"/>
      <c r="BS2235" s="21"/>
      <c r="BT2235" s="21"/>
      <c r="BU2235" s="21"/>
      <c r="BV2235" s="21"/>
      <c r="BW2235" s="26" t="s">
        <v>21</v>
      </c>
      <c r="BX2235" s="21"/>
      <c r="BY2235" s="21"/>
    </row>
    <row r="2236" spans="2:86" ht="18.600000000000001" customHeight="1" thickBot="1">
      <c r="B2236" s="11"/>
      <c r="D2236" s="266" t="s">
        <v>113</v>
      </c>
      <c r="E2236" s="267"/>
      <c r="F2236" s="268" t="s">
        <v>114</v>
      </c>
      <c r="G2236" s="269"/>
      <c r="H2236" s="237"/>
      <c r="I2236" s="262" t="s">
        <v>0</v>
      </c>
      <c r="J2236" s="263"/>
      <c r="K2236" s="264" t="s">
        <v>1</v>
      </c>
      <c r="L2236" s="265"/>
      <c r="M2236" s="21"/>
      <c r="N2236" s="262" t="s">
        <v>115</v>
      </c>
      <c r="O2236" s="263"/>
      <c r="P2236" s="264" t="s">
        <v>116</v>
      </c>
      <c r="Q2236" s="265"/>
      <c r="R2236" s="21"/>
      <c r="S2236" s="266" t="s">
        <v>117</v>
      </c>
      <c r="T2236" s="267"/>
      <c r="U2236" s="268" t="s">
        <v>118</v>
      </c>
      <c r="V2236" s="269"/>
      <c r="W2236" s="20"/>
      <c r="X2236" s="262" t="s">
        <v>119</v>
      </c>
      <c r="Y2236" s="263"/>
      <c r="Z2236" s="264" t="s">
        <v>120</v>
      </c>
      <c r="AA2236" s="265"/>
      <c r="AB2236" s="20"/>
      <c r="AC2236" s="262" t="s">
        <v>121</v>
      </c>
      <c r="AD2236" s="263"/>
      <c r="AE2236" s="264" t="s">
        <v>7</v>
      </c>
      <c r="AF2236" s="265"/>
      <c r="AG2236" s="20"/>
      <c r="AH2236" s="262" t="s">
        <v>122</v>
      </c>
      <c r="AI2236" s="263"/>
      <c r="AJ2236" s="264" t="s">
        <v>123</v>
      </c>
      <c r="AK2236" s="265"/>
      <c r="AL2236" s="20"/>
      <c r="AM2236" s="266" t="s">
        <v>124</v>
      </c>
      <c r="AN2236" s="267"/>
      <c r="AO2236" s="268" t="s">
        <v>125</v>
      </c>
      <c r="AP2236" s="269"/>
      <c r="AQ2236" s="21"/>
      <c r="AR2236" s="262" t="s">
        <v>126</v>
      </c>
      <c r="AS2236" s="263"/>
      <c r="AT2236" s="264" t="s">
        <v>2</v>
      </c>
      <c r="AU2236" s="265"/>
      <c r="AV2236" s="41"/>
      <c r="AW2236" s="262" t="s">
        <v>127</v>
      </c>
      <c r="AX2236" s="263"/>
      <c r="AY2236" s="264" t="s">
        <v>128</v>
      </c>
      <c r="AZ2236" s="265"/>
      <c r="BA2236" s="20"/>
      <c r="BB2236" s="262" t="s">
        <v>129</v>
      </c>
      <c r="BC2236" s="263"/>
      <c r="BD2236" s="264" t="s">
        <v>130</v>
      </c>
      <c r="BE2236" s="265"/>
      <c r="BF2236" s="41"/>
      <c r="BG2236" s="266" t="s">
        <v>131</v>
      </c>
      <c r="BH2236" s="267"/>
      <c r="BI2236" s="268" t="s">
        <v>132</v>
      </c>
      <c r="BJ2236" s="269"/>
      <c r="BK2236" s="41"/>
      <c r="BL2236" s="262" t="s">
        <v>133</v>
      </c>
      <c r="BM2236" s="263"/>
      <c r="BN2236" s="264" t="s">
        <v>134</v>
      </c>
      <c r="BO2236" s="265"/>
      <c r="BP2236" s="41"/>
      <c r="BQ2236" s="262" t="s">
        <v>135</v>
      </c>
      <c r="BR2236" s="263"/>
      <c r="BS2236" s="264" t="s">
        <v>136</v>
      </c>
      <c r="BT2236" s="265"/>
      <c r="BU2236" s="20"/>
      <c r="BV2236" s="262" t="s">
        <v>137</v>
      </c>
      <c r="BW2236" s="263"/>
      <c r="BX2236" s="264" t="s">
        <v>138</v>
      </c>
      <c r="BY2236" s="265"/>
      <c r="CA2236" s="27" t="s">
        <v>8</v>
      </c>
      <c r="CC2236" s="113" t="s">
        <v>74</v>
      </c>
      <c r="CD2236" s="13"/>
      <c r="CE2236" s="33"/>
      <c r="CF2236" s="33"/>
      <c r="CG2236" s="33"/>
      <c r="CH2236" s="33"/>
    </row>
    <row r="2237" spans="2:86" ht="18.600000000000001" customHeight="1" thickTop="1" thickBot="1">
      <c r="B2237" s="37">
        <v>6.4</v>
      </c>
      <c r="D2237" s="1">
        <v>1</v>
      </c>
      <c r="E2237" s="7">
        <v>0</v>
      </c>
      <c r="F2237" s="2">
        <v>0</v>
      </c>
      <c r="G2237" s="8">
        <v>0</v>
      </c>
      <c r="I2237" s="1">
        <v>1</v>
      </c>
      <c r="J2237" s="9">
        <v>0</v>
      </c>
      <c r="K2237" s="2">
        <v>0</v>
      </c>
      <c r="L2237" s="8">
        <f t="shared" ref="L2237:L2300" si="21455">IF(0=(1-$J$9*$K$9*$B2237^2),10^18,$B2237*$K$9/(1-$J$9*$K$9*$B2237^2))</f>
        <v>-0.90075967750502439</v>
      </c>
      <c r="N2237" s="1">
        <f t="shared" ref="N2237" si="21456">D2237*I2237+F2237*I2240-E2237*J2237-G2237*J2240</f>
        <v>1</v>
      </c>
      <c r="O2237" s="9">
        <f t="shared" ref="O2237" si="21457">(D2237*J2237+E2237*I2237+F2237*J2240+G2237*I2240)</f>
        <v>0</v>
      </c>
      <c r="P2237" s="2">
        <f t="shared" ref="P2237" si="21458">D2237*K2237+F2237*K2240-E2237*L2237-G2237*L2240</f>
        <v>0</v>
      </c>
      <c r="Q2237" s="8">
        <f t="shared" ref="Q2237" si="21459">(D2237*L2237+E2237*K2237+F2237*L2240+G2237*K2240)</f>
        <v>-0.90075967750502439</v>
      </c>
      <c r="S2237" s="1">
        <v>1</v>
      </c>
      <c r="T2237" s="7">
        <v>0</v>
      </c>
      <c r="U2237" s="2">
        <v>0</v>
      </c>
      <c r="V2237" s="8">
        <v>0</v>
      </c>
      <c r="X2237" s="1">
        <f t="shared" ref="X2237" si="21460">N2237*S2237+P2237*S2240-O2237*T2237-Q2237*T2240</f>
        <v>9.7124358439253982</v>
      </c>
      <c r="Y2237" s="9">
        <f t="shared" ref="Y2237" si="21461">(N2237*T2237+O2237*S2237+P2237*T2240+Q2237*S2240)</f>
        <v>0</v>
      </c>
      <c r="Z2237" s="2">
        <f t="shared" ref="Z2237" si="21462">N2237*U2237+P2237*U2240-O2237*V2237-Q2237*V2240</f>
        <v>0</v>
      </c>
      <c r="AA2237" s="8">
        <f t="shared" ref="AA2237" si="21463">(N2237*V2237+O2237*U2237+P2237*V2240+Q2237*U2240)</f>
        <v>-0.90075967750502439</v>
      </c>
      <c r="AB2237" s="20"/>
      <c r="AC2237" s="1">
        <v>1</v>
      </c>
      <c r="AD2237" s="9">
        <v>0</v>
      </c>
      <c r="AE2237" s="2">
        <v>0</v>
      </c>
      <c r="AF2237" s="8">
        <f t="shared" ref="AF2237:AF2300" si="21464">IF(0=(1-$AE$9*$AD$9*$B2237^2),10^18,$B2237*$AE$9/(1-$AE$9*$AD$9*$B2237^2))</f>
        <v>-0.15988270792547415</v>
      </c>
      <c r="AH2237" s="1">
        <f t="shared" ref="AH2237" si="21465">X2237*AC2237+Z2237*AC2240-Y2237*AD2237-AA2237*AD2240</f>
        <v>9.7124358439253982</v>
      </c>
      <c r="AI2237" s="9">
        <f t="shared" ref="AI2237" si="21466">(X2237*AD2237+Y2237*AC2237+Z2237*AD2240+AA2237*AC2240)</f>
        <v>0</v>
      </c>
      <c r="AJ2237" s="2">
        <f t="shared" ref="AJ2237" si="21467">X2237*AE2237+Z2237*AE2240-Y2237*AF2237-AA2237*AF2240</f>
        <v>0</v>
      </c>
      <c r="AK2237" s="8">
        <f t="shared" ref="AK2237" si="21468">(X2237*AF2237+Y2237*AE2237+Z2237*AF2240+AA2237*AE2240)</f>
        <v>-2.4536102207842552</v>
      </c>
      <c r="AM2237" s="1">
        <v>1</v>
      </c>
      <c r="AN2237" s="7">
        <v>0</v>
      </c>
      <c r="AO2237" s="2">
        <v>0</v>
      </c>
      <c r="AP2237" s="8">
        <v>0</v>
      </c>
      <c r="AR2237" s="1">
        <f t="shared" ref="AR2237" si="21469">AH2237*AM2237+AJ2237*AM2240-AI2237*AN2237-AK2237*AN2240</f>
        <v>29.777863940681375</v>
      </c>
      <c r="AS2237" s="9">
        <f t="shared" ref="AS2237" si="21470">(AH2237*AN2237+AI2237*AM2237+AJ2237*AN2240+AK2237*AM2240)</f>
        <v>0</v>
      </c>
      <c r="AT2237" s="2">
        <f t="shared" ref="AT2237" si="21471">AH2237*AO2237+AJ2237*AO2240-AI2237*AP2237-AK2237*AP2240</f>
        <v>0</v>
      </c>
      <c r="AU2237" s="8">
        <f t="shared" ref="AU2237" si="21472">(AH2237*AP2237+AI2237*AO2237+AJ2237*AP2240+AK2237*AO2240)</f>
        <v>-2.4536102207842552</v>
      </c>
      <c r="AV2237" s="20"/>
      <c r="AW2237" s="1">
        <v>1</v>
      </c>
      <c r="AX2237" s="9">
        <v>0</v>
      </c>
      <c r="AY2237" s="2">
        <v>0</v>
      </c>
      <c r="AZ2237" s="8">
        <f t="shared" ref="AZ2237:AZ2300" si="21473">IF(0=(1-$AX$9*$AY$9*$B2237^2),10^18,$B2237*$AY$9/(1-$AX$9*$AY$9*$B2237^2))</f>
        <v>-0.22922417209307022</v>
      </c>
      <c r="BB2237" s="1">
        <f t="shared" ref="BB2237" si="21474">AR2237*AW2237+AT2237*AW2240-AS2237*AX2237-AU2237*AX2240</f>
        <v>29.777863940681375</v>
      </c>
      <c r="BC2237" s="9">
        <f t="shared" ref="BC2237" si="21475">(AR2237*AX2237+AS2237*AW2237+AT2237*AX2240+AU2237*AW2240)</f>
        <v>0</v>
      </c>
      <c r="BD2237" s="2">
        <f t="shared" ref="BD2237" si="21476">AR2237*AY2237+AT2237*AY2240-AS2237*AZ2237-AU2237*AZ2240</f>
        <v>0</v>
      </c>
      <c r="BE2237" s="8">
        <f t="shared" ref="BE2237" si="21477">(AR2237*AZ2237+AS2237*AY2237+AT2237*AZ2240+AU2237*AY2240)</f>
        <v>-9.279416429287032</v>
      </c>
      <c r="BG2237" s="1">
        <v>1</v>
      </c>
      <c r="BH2237" s="7">
        <v>0</v>
      </c>
      <c r="BI2237" s="2">
        <v>0</v>
      </c>
      <c r="BJ2237" s="8">
        <v>0</v>
      </c>
      <c r="BK2237" s="20"/>
      <c r="BL2237" s="1">
        <f t="shared" ref="BL2237" si="21478">BB2237*BG2237+BD2237*BG2240-BC2237*BH2237-BE2237*BH2240</f>
        <v>79.426453603938711</v>
      </c>
      <c r="BM2237" s="9">
        <f t="shared" ref="BM2237" si="21479">(BB2237*BH2237+BC2237*BG2237+BD2237*BH2240+BE2237*BG2240)</f>
        <v>0</v>
      </c>
      <c r="BN2237" s="2">
        <f t="shared" ref="BN2237" si="21480">BB2237*BI2237+BD2237*BI2240-BC2237*BJ2237-BE2237*BJ2240</f>
        <v>0</v>
      </c>
      <c r="BO2237" s="8">
        <f t="shared" ref="BO2237" si="21481">(BB2237*BJ2237+BC2237*BI2237+BD2237*BJ2240+BE2237*BI2240)</f>
        <v>-9.279416429287032</v>
      </c>
      <c r="BP2237" s="20"/>
      <c r="BQ2237" s="16">
        <v>1</v>
      </c>
      <c r="BR2237" s="23">
        <v>0</v>
      </c>
      <c r="BS2237" s="14">
        <v>0</v>
      </c>
      <c r="BT2237" s="22">
        <v>0</v>
      </c>
      <c r="BV2237" s="1">
        <f t="shared" ref="BV2237" si="21482">BL2237*BQ2237+BN2237*BQ2240-BM2237*BR2237-BO2237*BR2240</f>
        <v>79.426453603938711</v>
      </c>
      <c r="BW2237" s="9">
        <f t="shared" ref="BW2237" si="21483">(BL2237*BR2237+BM2237*BQ2237+BN2237*BR2240+BO2237*BQ2240)</f>
        <v>-9.279416429287032</v>
      </c>
      <c r="BX2237" s="2">
        <f t="shared" ref="BX2237" si="21484">BL2237*BS2237+BN2237*BS2240-BM2237*BT2237-BO2237*BT2240</f>
        <v>0</v>
      </c>
      <c r="BY2237" s="8">
        <f t="shared" ref="BY2237" si="21485">(BL2237*BT2237+BM2237*BS2237+BN2237*BT2240+BO2237*BS2240)</f>
        <v>-9.279416429287032</v>
      </c>
      <c r="CA2237" s="28">
        <f t="shared" ref="CA2237" si="21486">20*LOG(((1+$BR$9)/$BR$9)/((BV2237+BV2240)^2+(BW2237+BW2240)^2)^0.5)</f>
        <v>-50.743887807028962</v>
      </c>
      <c r="CC2237" s="114">
        <f t="shared" ref="CC2237" si="21487">((BV2237^2+BW2237^2)^0.5)/((BV2240^2+BW2240^2)^0.5)</f>
        <v>0.11685046443882188</v>
      </c>
      <c r="CD2237" s="13"/>
      <c r="CE2237" s="33"/>
      <c r="CF2237" s="33"/>
      <c r="CG2237" s="33"/>
      <c r="CH2237" s="33"/>
    </row>
    <row r="2238" spans="2:86" ht="18.600000000000001" customHeight="1" thickBot="1">
      <c r="D2238" s="3"/>
      <c r="G2238" s="4"/>
      <c r="I2238" s="3"/>
      <c r="L2238" s="4"/>
      <c r="N2238" s="3"/>
      <c r="Q2238" s="4"/>
      <c r="S2238" s="3"/>
      <c r="V2238" s="4"/>
      <c r="X2238" s="3"/>
      <c r="AA2238" s="4"/>
      <c r="AC2238" s="3"/>
      <c r="AF2238" s="4"/>
      <c r="AH2238" s="3"/>
      <c r="AK2238" s="4"/>
      <c r="AM2238" s="3"/>
      <c r="AP2238" s="4"/>
      <c r="AR2238" s="3"/>
      <c r="AU2238" s="4"/>
      <c r="AW2238" s="3"/>
      <c r="AZ2238" s="4"/>
      <c r="BB2238" s="3"/>
      <c r="BE2238" s="4"/>
      <c r="BG2238" s="3"/>
      <c r="BJ2238" s="4"/>
      <c r="BL2238" s="3"/>
      <c r="BO2238" s="4"/>
      <c r="BQ2238" s="16"/>
      <c r="BR2238" s="14"/>
      <c r="BS2238" s="14"/>
      <c r="BT2238" s="17"/>
      <c r="BV2238" s="3"/>
      <c r="BY2238" s="4"/>
      <c r="CC2238" s="115"/>
      <c r="CD2238" s="13"/>
      <c r="CE2238" s="33"/>
      <c r="CF2238" s="33"/>
      <c r="CG2238" s="33"/>
      <c r="CH2238" s="33"/>
    </row>
    <row r="2239" spans="2:86" ht="18.600000000000001" customHeight="1" thickBot="1">
      <c r="D2239" s="271" t="s">
        <v>141</v>
      </c>
      <c r="E2239" s="272"/>
      <c r="F2239" s="273" t="s">
        <v>142</v>
      </c>
      <c r="G2239" s="274"/>
      <c r="H2239" s="237"/>
      <c r="I2239" s="271" t="s">
        <v>143</v>
      </c>
      <c r="J2239" s="272"/>
      <c r="K2239" s="273" t="s">
        <v>144</v>
      </c>
      <c r="L2239" s="274"/>
      <c r="N2239" s="262" t="s">
        <v>145</v>
      </c>
      <c r="O2239" s="263"/>
      <c r="P2239" s="264" t="s">
        <v>146</v>
      </c>
      <c r="Q2239" s="265"/>
      <c r="S2239" s="271" t="s">
        <v>147</v>
      </c>
      <c r="T2239" s="272"/>
      <c r="U2239" s="273" t="s">
        <v>148</v>
      </c>
      <c r="V2239" s="274"/>
      <c r="W2239" s="20"/>
      <c r="X2239" s="262" t="s">
        <v>149</v>
      </c>
      <c r="Y2239" s="263"/>
      <c r="Z2239" s="264" t="s">
        <v>150</v>
      </c>
      <c r="AA2239" s="265"/>
      <c r="AB2239" s="20"/>
      <c r="AC2239" s="271" t="s">
        <v>151</v>
      </c>
      <c r="AD2239" s="272"/>
      <c r="AE2239" s="273" t="s">
        <v>152</v>
      </c>
      <c r="AF2239" s="274"/>
      <c r="AG2239" s="20"/>
      <c r="AH2239" s="262" t="s">
        <v>153</v>
      </c>
      <c r="AI2239" s="263"/>
      <c r="AJ2239" s="264" t="s">
        <v>154</v>
      </c>
      <c r="AK2239" s="265"/>
      <c r="AL2239" s="20"/>
      <c r="AM2239" s="271" t="s">
        <v>155</v>
      </c>
      <c r="AN2239" s="272"/>
      <c r="AO2239" s="273" t="s">
        <v>156</v>
      </c>
      <c r="AP2239" s="274"/>
      <c r="AR2239" s="262" t="s">
        <v>157</v>
      </c>
      <c r="AS2239" s="263"/>
      <c r="AT2239" s="264" t="s">
        <v>158</v>
      </c>
      <c r="AU2239" s="265"/>
      <c r="AV2239" s="41"/>
      <c r="AW2239" s="271" t="s">
        <v>159</v>
      </c>
      <c r="AX2239" s="272"/>
      <c r="AY2239" s="273" t="s">
        <v>160</v>
      </c>
      <c r="AZ2239" s="274"/>
      <c r="BA2239" s="20"/>
      <c r="BB2239" s="262" t="s">
        <v>161</v>
      </c>
      <c r="BC2239" s="263"/>
      <c r="BD2239" s="264" t="s">
        <v>162</v>
      </c>
      <c r="BE2239" s="265"/>
      <c r="BF2239" s="41"/>
      <c r="BG2239" s="271" t="s">
        <v>163</v>
      </c>
      <c r="BH2239" s="272"/>
      <c r="BI2239" s="273" t="s">
        <v>164</v>
      </c>
      <c r="BJ2239" s="274"/>
      <c r="BK2239" s="41"/>
      <c r="BL2239" s="262" t="s">
        <v>165</v>
      </c>
      <c r="BM2239" s="263"/>
      <c r="BN2239" s="264" t="s">
        <v>166</v>
      </c>
      <c r="BO2239" s="265"/>
      <c r="BP2239" s="41"/>
      <c r="BQ2239" s="271" t="s">
        <v>167</v>
      </c>
      <c r="BR2239" s="272"/>
      <c r="BS2239" s="273" t="s">
        <v>168</v>
      </c>
      <c r="BT2239" s="274"/>
      <c r="BU2239" s="20"/>
      <c r="BV2239" s="262" t="s">
        <v>169</v>
      </c>
      <c r="BW2239" s="263"/>
      <c r="BX2239" s="264" t="s">
        <v>170</v>
      </c>
      <c r="BY2239" s="265"/>
      <c r="CA2239" s="55" t="s">
        <v>35</v>
      </c>
      <c r="CC2239" s="116" t="s">
        <v>75</v>
      </c>
      <c r="CD2239" s="13"/>
      <c r="CE2239" s="33"/>
      <c r="CF2239" s="33"/>
      <c r="CG2239" s="33"/>
      <c r="CH2239" s="33"/>
    </row>
    <row r="2240" spans="2:86" ht="18.600000000000001" customHeight="1" thickTop="1" thickBot="1">
      <c r="D2240" s="1">
        <v>0</v>
      </c>
      <c r="E2240" s="9">
        <f t="shared" ref="E2240" si="21488">$E$9*$B2237</f>
        <v>7.5315200000000004</v>
      </c>
      <c r="F2240" s="2">
        <v>1</v>
      </c>
      <c r="G2240" s="8">
        <v>0</v>
      </c>
      <c r="I2240" s="1">
        <v>0</v>
      </c>
      <c r="J2240" s="9">
        <v>0</v>
      </c>
      <c r="K2240" s="2">
        <v>1</v>
      </c>
      <c r="L2240" s="8">
        <v>0</v>
      </c>
      <c r="N2240" s="1">
        <f t="shared" ref="N2240" si="21489">D2240*I2237+F2240*I2240-E2240*J2237-G2240*J2240</f>
        <v>0</v>
      </c>
      <c r="O2240" s="9">
        <f t="shared" ref="O2240" si="21490">(D2240*J2237+E2240*I2237+F2240*J2240+G2240*I2240)</f>
        <v>7.5315200000000004</v>
      </c>
      <c r="P2240" s="2">
        <f t="shared" ref="P2240" si="21491">D2240*K2237+F2240*K2240-E2240*L2237-G2240*L2240</f>
        <v>7.7840895263226413</v>
      </c>
      <c r="Q2240" s="8">
        <f t="shared" ref="Q2240" si="21492">(D2240*L2237+E2240*K2237+F2240*L2240+G2240*K2240)</f>
        <v>0</v>
      </c>
      <c r="S2240" s="1">
        <v>0</v>
      </c>
      <c r="T2240" s="9">
        <f t="shared" ref="T2240" si="21493">$T$9*$B2237</f>
        <v>9.6723200000000009</v>
      </c>
      <c r="U2240" s="2">
        <v>1</v>
      </c>
      <c r="V2240" s="8">
        <v>0</v>
      </c>
      <c r="X2240" s="1">
        <f t="shared" ref="X2240" si="21494">N2240*S2237+P2240*S2240-O2240*T2237-Q2240*T2240</f>
        <v>0</v>
      </c>
      <c r="Y2240" s="9">
        <f t="shared" ref="Y2240" si="21495">(N2240*T2237+O2240*S2237+P2240*T2240+Q2240*S2240)</f>
        <v>82.821724807241011</v>
      </c>
      <c r="Z2240" s="2">
        <f t="shared" ref="Z2240" si="21496">N2240*U2237+P2240*U2240-O2240*V2237-Q2240*V2240</f>
        <v>7.7840895263226413</v>
      </c>
      <c r="AA2240" s="8">
        <f t="shared" ref="AA2240" si="21497">(N2240*V2237+O2240*U2237+P2240*V2240+Q2240*U2240)</f>
        <v>0</v>
      </c>
      <c r="AB2240" s="20"/>
      <c r="AC2240" s="1">
        <v>0</v>
      </c>
      <c r="AD2240" s="9">
        <v>0</v>
      </c>
      <c r="AE2240" s="2">
        <v>1</v>
      </c>
      <c r="AF2240" s="8">
        <v>0</v>
      </c>
      <c r="AH2240" s="1">
        <f t="shared" ref="AH2240" si="21498">X2240*AC2237+Z2240*AC2240-Y2240*AD2237-AA2240*AD2240</f>
        <v>0</v>
      </c>
      <c r="AI2240" s="9">
        <f t="shared" ref="AI2240" si="21499">(X2240*AD2237+Y2240*AC2237+Z2240*AD2240+AA2240*AC2240)</f>
        <v>82.821724807241011</v>
      </c>
      <c r="AJ2240" s="2">
        <f t="shared" ref="AJ2240" si="21500">X2240*AE2237+Z2240*AE2240-Y2240*AF2237-AA2240*AF2240</f>
        <v>21.025851163562752</v>
      </c>
      <c r="AK2240" s="8">
        <f t="shared" ref="AK2240" si="21501">(X2240*AF2237+Y2240*AE2237+Z2240*AF2240+AA2240*AE2240)</f>
        <v>0</v>
      </c>
      <c r="AM2240" s="1">
        <v>0</v>
      </c>
      <c r="AN2240" s="9">
        <f t="shared" ref="AN2240" si="21502">$AN$9*$B2237</f>
        <v>8.1779200000000003</v>
      </c>
      <c r="AO2240" s="2">
        <v>1</v>
      </c>
      <c r="AP2240" s="8">
        <v>0</v>
      </c>
      <c r="AR2240" s="1">
        <f t="shared" ref="AR2240" si="21503">AH2240*AM2237+AJ2240*AM2240-AI2240*AN2237-AK2240*AN2240</f>
        <v>0</v>
      </c>
      <c r="AS2240" s="9">
        <f t="shared" ref="AS2240" si="21504">(AH2240*AN2237+AI2240*AM2237+AJ2240*AN2240+AK2240*AM2240)</f>
        <v>254.76945355476414</v>
      </c>
      <c r="AT2240" s="2">
        <f t="shared" ref="AT2240" si="21505">AH2240*AO2237+AJ2240*AO2240-AI2240*AP2237-AK2240*AP2240</f>
        <v>21.025851163562752</v>
      </c>
      <c r="AU2240" s="8">
        <f t="shared" ref="AU2240" si="21506">(AH2240*AP2237+AI2240*AO2237+AJ2240*AP2240+AK2240*AO2240)</f>
        <v>0</v>
      </c>
      <c r="AV2240" s="20"/>
      <c r="AW2240" s="1">
        <v>0</v>
      </c>
      <c r="AX2240" s="9">
        <v>0</v>
      </c>
      <c r="AY2240" s="2">
        <v>1</v>
      </c>
      <c r="AZ2240" s="8">
        <v>0</v>
      </c>
      <c r="BB2240" s="1">
        <f t="shared" ref="BB2240" si="21507">AR2240*AW2237+AT2240*AW2240-AS2240*AX2237-AU2240*AX2240</f>
        <v>0</v>
      </c>
      <c r="BC2240" s="9">
        <f t="shared" ref="BC2240" si="21508">(AR2240*AX2237+AS2240*AW2237+AT2240*AX2240+AU2240*AW2240)</f>
        <v>254.76945355476414</v>
      </c>
      <c r="BD2240" s="2">
        <f t="shared" ref="BD2240" si="21509">AR2240*AY2237+AT2240*AY2240-AS2240*AZ2237-AU2240*AZ2240</f>
        <v>79.425168229257466</v>
      </c>
      <c r="BE2240" s="8">
        <f t="shared" ref="BE2240" si="21510">(AR2240*AZ2237+AS2240*AY2237+AT2240*AZ2240+AU2240*AY2240)</f>
        <v>0</v>
      </c>
      <c r="BG2240" s="1">
        <v>0</v>
      </c>
      <c r="BH2240" s="9">
        <f t="shared" ref="BH2240" si="21511">$BH$9*$B2237</f>
        <v>5.3504000000000005</v>
      </c>
      <c r="BI2240" s="2">
        <v>1</v>
      </c>
      <c r="BJ2240" s="8">
        <v>0</v>
      </c>
      <c r="BK2240" s="20"/>
      <c r="BL2240" s="1">
        <f t="shared" ref="BL2240" si="21512">BB2240*BG2237+BD2240*BG2240-BC2240*BH2237-BE2240*BH2240</f>
        <v>0</v>
      </c>
      <c r="BM2240" s="9">
        <f t="shared" ref="BM2240" si="21513">(BB2240*BH2237+BC2240*BG2237+BD2240*BH2240+BE2240*BG2240)</f>
        <v>679.72587364858327</v>
      </c>
      <c r="BN2240" s="2">
        <f t="shared" ref="BN2240" si="21514">BB2240*BI2237+BD2240*BI2240-BC2240*BJ2237-BE2240*BJ2240</f>
        <v>79.425168229257466</v>
      </c>
      <c r="BO2240" s="8">
        <f t="shared" ref="BO2240" si="21515">(BB2240*BJ2237+BC2240*BI2237+BD2240*BJ2240+BE2240*BI2240)</f>
        <v>0</v>
      </c>
      <c r="BP2240" s="20"/>
      <c r="BQ2240" s="18">
        <f t="shared" ref="BQ2240:BQ2303" si="21516">1/$BR$9</f>
        <v>1</v>
      </c>
      <c r="BR2240" s="25">
        <v>0</v>
      </c>
      <c r="BS2240" s="19">
        <v>1</v>
      </c>
      <c r="BT2240" s="24">
        <v>0</v>
      </c>
      <c r="BV2240" s="1">
        <f t="shared" ref="BV2240" si="21517">BL2240*BQ2237+BN2240*BQ2240-BM2240*BR2237-BO2240*BR2240</f>
        <v>79.425168229257466</v>
      </c>
      <c r="BW2240" s="9">
        <f t="shared" ref="BW2240" si="21518">(BL2240*BR2237+BM2240*BQ2237+BN2240*BR2240+BO2240*BQ2240)</f>
        <v>679.72587364858327</v>
      </c>
      <c r="BX2240" s="2">
        <f t="shared" ref="BX2240" si="21519">BL2240*BS2237+BN2240*BS2240-BM2240*BT2237-BO2240*BT2240</f>
        <v>79.425168229257466</v>
      </c>
      <c r="BY2240" s="8">
        <f t="shared" ref="BY2240" si="21520">(BL2240*BT2237+BM2240*BS2237+BN2240*BT2240+BO2240*BS2240)</f>
        <v>0</v>
      </c>
      <c r="CA2240" s="56">
        <f t="shared" ref="CA2240" si="21521">(180/PI())*ATAN(-1*(BW2237+BW2240)/(BV2237+BV2240))</f>
        <v>-76.670478388123243</v>
      </c>
      <c r="CC2240" s="117">
        <f t="shared" ref="CC2240" si="21522">20*LOG(((1-(10^(CA2237/20)^2)*(1-((1-CC2237)/(1+CC2237))^2))^0.5))</f>
        <v>-1.3711867000187028E-5</v>
      </c>
      <c r="CD2240" s="13"/>
      <c r="CE2240" s="33"/>
      <c r="CF2240" s="33"/>
      <c r="CG2240" s="33"/>
      <c r="CH2240" s="33"/>
    </row>
    <row r="2241" spans="2:86" ht="18.600000000000001" customHeight="1"/>
    <row r="2242" spans="2:86" ht="18.600000000000001" customHeight="1" thickBot="1">
      <c r="E2242" s="6" t="s">
        <v>3</v>
      </c>
      <c r="J2242" s="6" t="s">
        <v>5</v>
      </c>
      <c r="O2242" s="6" t="s">
        <v>10</v>
      </c>
      <c r="T2242" s="6" t="s">
        <v>6</v>
      </c>
      <c r="Y2242" s="6" t="s">
        <v>11</v>
      </c>
      <c r="AD2242" s="6" t="s">
        <v>12</v>
      </c>
      <c r="AI2242" s="6" t="s">
        <v>13</v>
      </c>
      <c r="AN2242" s="6" t="s">
        <v>14</v>
      </c>
      <c r="AS2242" s="6" t="s">
        <v>15</v>
      </c>
      <c r="AX2242" s="6" t="s">
        <v>19</v>
      </c>
      <c r="BC2242" s="6" t="s">
        <v>17</v>
      </c>
      <c r="BH2242" s="6" t="s">
        <v>20</v>
      </c>
      <c r="BM2242" s="6" t="s">
        <v>18</v>
      </c>
      <c r="BQ2242" s="26" t="s">
        <v>16</v>
      </c>
      <c r="BR2242" s="26"/>
      <c r="BS2242" s="21"/>
      <c r="BT2242" s="21"/>
      <c r="BU2242" s="21"/>
      <c r="BV2242" s="21"/>
      <c r="BW2242" s="26" t="s">
        <v>21</v>
      </c>
      <c r="BX2242" s="21"/>
      <c r="BY2242" s="21"/>
    </row>
    <row r="2243" spans="2:86" ht="18.600000000000001" customHeight="1" thickBot="1">
      <c r="B2243" s="11"/>
      <c r="D2243" s="266" t="s">
        <v>113</v>
      </c>
      <c r="E2243" s="267"/>
      <c r="F2243" s="268" t="s">
        <v>114</v>
      </c>
      <c r="G2243" s="269"/>
      <c r="H2243" s="237"/>
      <c r="I2243" s="262" t="s">
        <v>0</v>
      </c>
      <c r="J2243" s="263"/>
      <c r="K2243" s="264" t="s">
        <v>1</v>
      </c>
      <c r="L2243" s="265"/>
      <c r="M2243" s="21"/>
      <c r="N2243" s="262" t="s">
        <v>115</v>
      </c>
      <c r="O2243" s="263"/>
      <c r="P2243" s="264" t="s">
        <v>116</v>
      </c>
      <c r="Q2243" s="265"/>
      <c r="R2243" s="21"/>
      <c r="S2243" s="266" t="s">
        <v>117</v>
      </c>
      <c r="T2243" s="267"/>
      <c r="U2243" s="268" t="s">
        <v>118</v>
      </c>
      <c r="V2243" s="269"/>
      <c r="W2243" s="20"/>
      <c r="X2243" s="262" t="s">
        <v>119</v>
      </c>
      <c r="Y2243" s="263"/>
      <c r="Z2243" s="264" t="s">
        <v>120</v>
      </c>
      <c r="AA2243" s="265"/>
      <c r="AB2243" s="20"/>
      <c r="AC2243" s="262" t="s">
        <v>121</v>
      </c>
      <c r="AD2243" s="263"/>
      <c r="AE2243" s="264" t="s">
        <v>7</v>
      </c>
      <c r="AF2243" s="265"/>
      <c r="AG2243" s="20"/>
      <c r="AH2243" s="262" t="s">
        <v>122</v>
      </c>
      <c r="AI2243" s="263"/>
      <c r="AJ2243" s="264" t="s">
        <v>123</v>
      </c>
      <c r="AK2243" s="265"/>
      <c r="AL2243" s="20"/>
      <c r="AM2243" s="266" t="s">
        <v>124</v>
      </c>
      <c r="AN2243" s="267"/>
      <c r="AO2243" s="268" t="s">
        <v>125</v>
      </c>
      <c r="AP2243" s="269"/>
      <c r="AQ2243" s="21"/>
      <c r="AR2243" s="262" t="s">
        <v>126</v>
      </c>
      <c r="AS2243" s="263"/>
      <c r="AT2243" s="264" t="s">
        <v>2</v>
      </c>
      <c r="AU2243" s="265"/>
      <c r="AV2243" s="41"/>
      <c r="AW2243" s="262" t="s">
        <v>127</v>
      </c>
      <c r="AX2243" s="263"/>
      <c r="AY2243" s="264" t="s">
        <v>128</v>
      </c>
      <c r="AZ2243" s="265"/>
      <c r="BA2243" s="20"/>
      <c r="BB2243" s="262" t="s">
        <v>129</v>
      </c>
      <c r="BC2243" s="263"/>
      <c r="BD2243" s="264" t="s">
        <v>130</v>
      </c>
      <c r="BE2243" s="265"/>
      <c r="BF2243" s="41"/>
      <c r="BG2243" s="266" t="s">
        <v>131</v>
      </c>
      <c r="BH2243" s="267"/>
      <c r="BI2243" s="268" t="s">
        <v>132</v>
      </c>
      <c r="BJ2243" s="269"/>
      <c r="BK2243" s="41"/>
      <c r="BL2243" s="262" t="s">
        <v>133</v>
      </c>
      <c r="BM2243" s="263"/>
      <c r="BN2243" s="264" t="s">
        <v>134</v>
      </c>
      <c r="BO2243" s="265"/>
      <c r="BP2243" s="41"/>
      <c r="BQ2243" s="262" t="s">
        <v>135</v>
      </c>
      <c r="BR2243" s="263"/>
      <c r="BS2243" s="264" t="s">
        <v>136</v>
      </c>
      <c r="BT2243" s="265"/>
      <c r="BU2243" s="20"/>
      <c r="BV2243" s="262" t="s">
        <v>137</v>
      </c>
      <c r="BW2243" s="263"/>
      <c r="BX2243" s="264" t="s">
        <v>138</v>
      </c>
      <c r="BY2243" s="265"/>
      <c r="CA2243" s="27" t="s">
        <v>8</v>
      </c>
      <c r="CC2243" s="113" t="s">
        <v>74</v>
      </c>
      <c r="CD2243" s="13"/>
      <c r="CE2243" s="33"/>
      <c r="CF2243" s="33"/>
      <c r="CG2243" s="33"/>
      <c r="CH2243" s="33"/>
    </row>
    <row r="2244" spans="2:86" ht="18.600000000000001" customHeight="1" thickTop="1" thickBot="1">
      <c r="B2244" s="37">
        <v>6.42</v>
      </c>
      <c r="D2244" s="1">
        <v>1</v>
      </c>
      <c r="E2244" s="7">
        <v>0</v>
      </c>
      <c r="F2244" s="2">
        <v>0</v>
      </c>
      <c r="G2244" s="8">
        <v>0</v>
      </c>
      <c r="I2244" s="1">
        <v>1</v>
      </c>
      <c r="J2244" s="9">
        <v>0</v>
      </c>
      <c r="K2244" s="2">
        <v>0</v>
      </c>
      <c r="L2244" s="8">
        <f t="shared" ref="L2244:L2307" si="21523">IF(0=(1-$J$9*$K$9*$B2244^2),10^18,$B2244*$K$9/(1-$J$9*$K$9*$B2244^2))</f>
        <v>-0.89729598472883032</v>
      </c>
      <c r="N2244" s="1">
        <f t="shared" ref="N2244" si="21524">D2244*I2244+F2244*I2247-E2244*J2244-G2244*J2247</f>
        <v>1</v>
      </c>
      <c r="O2244" s="9">
        <f t="shared" ref="O2244" si="21525">(D2244*J2244+E2244*I2244+F2244*J2247+G2244*I2247)</f>
        <v>0</v>
      </c>
      <c r="P2244" s="2">
        <f t="shared" ref="P2244" si="21526">D2244*K2244+F2244*K2247-E2244*L2244-G2244*L2247</f>
        <v>0</v>
      </c>
      <c r="Q2244" s="8">
        <f t="shared" ref="Q2244" si="21527">(D2244*L2244+E2244*K2244+F2244*L2247+G2244*K2247)</f>
        <v>-0.89729598472883032</v>
      </c>
      <c r="S2244" s="1">
        <v>1</v>
      </c>
      <c r="T2244" s="7">
        <v>0</v>
      </c>
      <c r="U2244" s="2">
        <v>0</v>
      </c>
      <c r="V2244" s="8">
        <v>0</v>
      </c>
      <c r="X2244" s="1">
        <f t="shared" ref="X2244" si="21528">N2244*S2244+P2244*S2247-O2244*T2244-Q2244*T2247</f>
        <v>9.7060555674467732</v>
      </c>
      <c r="Y2244" s="9">
        <f t="shared" ref="Y2244" si="21529">(N2244*T2244+O2244*S2244+P2244*T2247+Q2244*S2247)</f>
        <v>0</v>
      </c>
      <c r="Z2244" s="2">
        <f t="shared" ref="Z2244" si="21530">N2244*U2244+P2244*U2247-O2244*V2244-Q2244*V2247</f>
        <v>0</v>
      </c>
      <c r="AA2244" s="8">
        <f t="shared" ref="AA2244" si="21531">(N2244*V2244+O2244*U2244+P2244*V2247+Q2244*U2247)</f>
        <v>-0.89729598472883032</v>
      </c>
      <c r="AB2244" s="20"/>
      <c r="AC2244" s="1">
        <v>1</v>
      </c>
      <c r="AD2244" s="9">
        <v>0</v>
      </c>
      <c r="AE2244" s="2">
        <v>0</v>
      </c>
      <c r="AF2244" s="8">
        <f t="shared" ref="AF2244:AF2307" si="21532">IF(0=(1-$AE$9*$AD$9*$B2244^2),10^18,$B2244*$AE$9/(1-$AE$9*$AD$9*$B2244^2))</f>
        <v>-0.15935042638259525</v>
      </c>
      <c r="AH2244" s="1">
        <f t="shared" ref="AH2244" si="21533">X2244*AC2244+Z2244*AC2247-Y2244*AD2244-AA2244*AD2247</f>
        <v>9.7060555674467732</v>
      </c>
      <c r="AI2244" s="9">
        <f t="shared" ref="AI2244" si="21534">(X2244*AD2244+Y2244*AC2244+Z2244*AD2247+AA2244*AC2247)</f>
        <v>0</v>
      </c>
      <c r="AJ2244" s="2">
        <f t="shared" ref="AJ2244" si="21535">X2244*AE2244+Z2244*AE2247-Y2244*AF2244-AA2244*AF2247</f>
        <v>0</v>
      </c>
      <c r="AK2244" s="8">
        <f t="shared" ref="AK2244" si="21536">(X2244*AF2244+Y2244*AE2244+Z2244*AF2247+AA2244*AE2247)</f>
        <v>-2.4439600778946362</v>
      </c>
      <c r="AM2244" s="1">
        <v>1</v>
      </c>
      <c r="AN2244" s="7">
        <v>0</v>
      </c>
      <c r="AO2244" s="2">
        <v>0</v>
      </c>
      <c r="AP2244" s="8">
        <v>0</v>
      </c>
      <c r="AR2244" s="1">
        <f t="shared" ref="AR2244" si="21537">AH2244*AM2244+AJ2244*AM2247-AI2244*AN2244-AK2244*AN2247</f>
        <v>29.755023411413553</v>
      </c>
      <c r="AS2244" s="9">
        <f t="shared" ref="AS2244" si="21538">(AH2244*AN2244+AI2244*AM2244+AJ2244*AN2247+AK2244*AM2247)</f>
        <v>0</v>
      </c>
      <c r="AT2244" s="2">
        <f t="shared" ref="AT2244" si="21539">AH2244*AO2244+AJ2244*AO2247-AI2244*AP2244-AK2244*AP2247</f>
        <v>0</v>
      </c>
      <c r="AU2244" s="8">
        <f t="shared" ref="AU2244" si="21540">(AH2244*AP2244+AI2244*AO2244+AJ2244*AP2247+AK2244*AO2247)</f>
        <v>-2.4439600778946362</v>
      </c>
      <c r="AV2244" s="20"/>
      <c r="AW2244" s="1">
        <v>1</v>
      </c>
      <c r="AX2244" s="9">
        <v>0</v>
      </c>
      <c r="AY2244" s="2">
        <v>0</v>
      </c>
      <c r="AZ2244" s="8">
        <f t="shared" ref="AZ2244:AZ2307" si="21541">IF(0=(1-$AX$9*$AY$9*$B2244^2),10^18,$B2244*$AY$9/(1-$AX$9*$AY$9*$B2244^2))</f>
        <v>-0.22844658870275031</v>
      </c>
      <c r="BB2244" s="1">
        <f t="shared" ref="BB2244" si="21542">AR2244*AW2244+AT2244*AW2247-AS2244*AX2244-AU2244*AX2247</f>
        <v>29.755023411413553</v>
      </c>
      <c r="BC2244" s="9">
        <f t="shared" ref="BC2244" si="21543">(AR2244*AX2244+AS2244*AW2244+AT2244*AX2247+AU2244*AW2247)</f>
        <v>0</v>
      </c>
      <c r="BD2244" s="2">
        <f t="shared" ref="BD2244" si="21544">AR2244*AY2244+AT2244*AY2247-AS2244*AZ2244-AU2244*AZ2247</f>
        <v>0</v>
      </c>
      <c r="BE2244" s="8">
        <f t="shared" ref="BE2244" si="21545">(AR2244*AZ2244+AS2244*AY2244+AT2244*AZ2247+AU2244*AY2247)</f>
        <v>-9.2413936730025341</v>
      </c>
      <c r="BG2244" s="1">
        <v>1</v>
      </c>
      <c r="BH2244" s="7">
        <v>0</v>
      </c>
      <c r="BI2244" s="2">
        <v>0</v>
      </c>
      <c r="BJ2244" s="8">
        <v>0</v>
      </c>
      <c r="BK2244" s="20"/>
      <c r="BL2244" s="1">
        <f t="shared" ref="BL2244" si="21546">BB2244*BG2244+BD2244*BG2247-BC2244*BH2244-BE2244*BH2247</f>
        <v>79.354692221658922</v>
      </c>
      <c r="BM2244" s="9">
        <f t="shared" ref="BM2244" si="21547">(BB2244*BH2244+BC2244*BG2244+BD2244*BH2247+BE2244*BG2247)</f>
        <v>0</v>
      </c>
      <c r="BN2244" s="2">
        <f t="shared" ref="BN2244" si="21548">BB2244*BI2244+BD2244*BI2247-BC2244*BJ2244-BE2244*BJ2247</f>
        <v>0</v>
      </c>
      <c r="BO2244" s="8">
        <f t="shared" ref="BO2244" si="21549">(BB2244*BJ2244+BC2244*BI2244+BD2244*BJ2247+BE2244*BI2247)</f>
        <v>-9.2413936730025341</v>
      </c>
      <c r="BP2244" s="20"/>
      <c r="BQ2244" s="16">
        <v>1</v>
      </c>
      <c r="BR2244" s="23">
        <v>0</v>
      </c>
      <c r="BS2244" s="14">
        <v>0</v>
      </c>
      <c r="BT2244" s="22">
        <v>0</v>
      </c>
      <c r="BV2244" s="1">
        <f t="shared" ref="BV2244" si="21550">BL2244*BQ2244+BN2244*BQ2247-BM2244*BR2244-BO2244*BR2247</f>
        <v>79.354692221658922</v>
      </c>
      <c r="BW2244" s="9">
        <f t="shared" ref="BW2244" si="21551">(BL2244*BR2244+BM2244*BQ2244+BN2244*BR2247+BO2244*BQ2247)</f>
        <v>-9.2413936730025341</v>
      </c>
      <c r="BX2244" s="2">
        <f t="shared" ref="BX2244" si="21552">BL2244*BS2244+BN2244*BS2247-BM2244*BT2244-BO2244*BT2247</f>
        <v>0</v>
      </c>
      <c r="BY2244" s="8">
        <f t="shared" ref="BY2244" si="21553">(BL2244*BT2244+BM2244*BS2244+BN2244*BT2247+BO2244*BS2247)</f>
        <v>-9.2413936730025341</v>
      </c>
      <c r="CA2244" s="28">
        <f t="shared" ref="CA2244" si="21554">20*LOG(((1+$BR$9)/$BR$9)/((BV2244+BV2247)^2+(BW2244+BW2247)^2)^0.5)</f>
        <v>-50.763099909686538</v>
      </c>
      <c r="CC2244" s="114">
        <f t="shared" ref="CC2244" si="21555">((BV2244^2+BW2244^2)^0.5)/((BV2247^2+BW2247^2)^0.5)</f>
        <v>0.11647693547305492</v>
      </c>
      <c r="CD2244" s="13"/>
      <c r="CE2244" s="33"/>
      <c r="CF2244" s="33"/>
      <c r="CG2244" s="33"/>
      <c r="CH2244" s="33"/>
    </row>
    <row r="2245" spans="2:86" ht="18.600000000000001" customHeight="1" thickBot="1">
      <c r="D2245" s="3"/>
      <c r="G2245" s="4"/>
      <c r="I2245" s="3"/>
      <c r="L2245" s="4"/>
      <c r="N2245" s="3"/>
      <c r="Q2245" s="4"/>
      <c r="S2245" s="3"/>
      <c r="V2245" s="4"/>
      <c r="X2245" s="3"/>
      <c r="AA2245" s="4"/>
      <c r="AC2245" s="3"/>
      <c r="AF2245" s="4"/>
      <c r="AH2245" s="3"/>
      <c r="AK2245" s="4"/>
      <c r="AM2245" s="3"/>
      <c r="AP2245" s="4"/>
      <c r="AR2245" s="3"/>
      <c r="AU2245" s="4"/>
      <c r="AW2245" s="3"/>
      <c r="AZ2245" s="4"/>
      <c r="BB2245" s="3"/>
      <c r="BE2245" s="4"/>
      <c r="BG2245" s="3"/>
      <c r="BJ2245" s="4"/>
      <c r="BL2245" s="3"/>
      <c r="BO2245" s="4"/>
      <c r="BQ2245" s="16"/>
      <c r="BR2245" s="14"/>
      <c r="BS2245" s="14"/>
      <c r="BT2245" s="17"/>
      <c r="BV2245" s="3"/>
      <c r="BY2245" s="4"/>
      <c r="CC2245" s="115"/>
      <c r="CD2245" s="13"/>
      <c r="CE2245" s="33"/>
      <c r="CF2245" s="33"/>
      <c r="CG2245" s="33"/>
      <c r="CH2245" s="33"/>
    </row>
    <row r="2246" spans="2:86" ht="18.600000000000001" customHeight="1" thickBot="1">
      <c r="D2246" s="271" t="s">
        <v>141</v>
      </c>
      <c r="E2246" s="272"/>
      <c r="F2246" s="273" t="s">
        <v>142</v>
      </c>
      <c r="G2246" s="274"/>
      <c r="H2246" s="237"/>
      <c r="I2246" s="271" t="s">
        <v>143</v>
      </c>
      <c r="J2246" s="272"/>
      <c r="K2246" s="273" t="s">
        <v>144</v>
      </c>
      <c r="L2246" s="274"/>
      <c r="N2246" s="262" t="s">
        <v>145</v>
      </c>
      <c r="O2246" s="263"/>
      <c r="P2246" s="264" t="s">
        <v>146</v>
      </c>
      <c r="Q2246" s="265"/>
      <c r="S2246" s="271" t="s">
        <v>147</v>
      </c>
      <c r="T2246" s="272"/>
      <c r="U2246" s="273" t="s">
        <v>148</v>
      </c>
      <c r="V2246" s="274"/>
      <c r="W2246" s="20"/>
      <c r="X2246" s="262" t="s">
        <v>149</v>
      </c>
      <c r="Y2246" s="263"/>
      <c r="Z2246" s="264" t="s">
        <v>150</v>
      </c>
      <c r="AA2246" s="265"/>
      <c r="AB2246" s="20"/>
      <c r="AC2246" s="271" t="s">
        <v>151</v>
      </c>
      <c r="AD2246" s="272"/>
      <c r="AE2246" s="273" t="s">
        <v>152</v>
      </c>
      <c r="AF2246" s="274"/>
      <c r="AG2246" s="20"/>
      <c r="AH2246" s="262" t="s">
        <v>153</v>
      </c>
      <c r="AI2246" s="263"/>
      <c r="AJ2246" s="264" t="s">
        <v>154</v>
      </c>
      <c r="AK2246" s="265"/>
      <c r="AL2246" s="20"/>
      <c r="AM2246" s="271" t="s">
        <v>155</v>
      </c>
      <c r="AN2246" s="272"/>
      <c r="AO2246" s="273" t="s">
        <v>156</v>
      </c>
      <c r="AP2246" s="274"/>
      <c r="AR2246" s="262" t="s">
        <v>157</v>
      </c>
      <c r="AS2246" s="263"/>
      <c r="AT2246" s="264" t="s">
        <v>158</v>
      </c>
      <c r="AU2246" s="265"/>
      <c r="AV2246" s="41"/>
      <c r="AW2246" s="271" t="s">
        <v>159</v>
      </c>
      <c r="AX2246" s="272"/>
      <c r="AY2246" s="273" t="s">
        <v>160</v>
      </c>
      <c r="AZ2246" s="274"/>
      <c r="BA2246" s="20"/>
      <c r="BB2246" s="262" t="s">
        <v>161</v>
      </c>
      <c r="BC2246" s="263"/>
      <c r="BD2246" s="264" t="s">
        <v>162</v>
      </c>
      <c r="BE2246" s="265"/>
      <c r="BF2246" s="41"/>
      <c r="BG2246" s="271" t="s">
        <v>163</v>
      </c>
      <c r="BH2246" s="272"/>
      <c r="BI2246" s="273" t="s">
        <v>164</v>
      </c>
      <c r="BJ2246" s="274"/>
      <c r="BK2246" s="41"/>
      <c r="BL2246" s="262" t="s">
        <v>165</v>
      </c>
      <c r="BM2246" s="263"/>
      <c r="BN2246" s="264" t="s">
        <v>166</v>
      </c>
      <c r="BO2246" s="265"/>
      <c r="BP2246" s="41"/>
      <c r="BQ2246" s="271" t="s">
        <v>167</v>
      </c>
      <c r="BR2246" s="272"/>
      <c r="BS2246" s="273" t="s">
        <v>168</v>
      </c>
      <c r="BT2246" s="274"/>
      <c r="BU2246" s="20"/>
      <c r="BV2246" s="262" t="s">
        <v>169</v>
      </c>
      <c r="BW2246" s="263"/>
      <c r="BX2246" s="264" t="s">
        <v>170</v>
      </c>
      <c r="BY2246" s="265"/>
      <c r="CA2246" s="55" t="s">
        <v>35</v>
      </c>
      <c r="CC2246" s="116" t="s">
        <v>75</v>
      </c>
      <c r="CD2246" s="13"/>
      <c r="CE2246" s="33"/>
      <c r="CF2246" s="33"/>
      <c r="CG2246" s="33"/>
      <c r="CH2246" s="33"/>
    </row>
    <row r="2247" spans="2:86" ht="18.600000000000001" customHeight="1" thickTop="1" thickBot="1">
      <c r="D2247" s="1">
        <v>0</v>
      </c>
      <c r="E2247" s="9">
        <f t="shared" ref="E2247" si="21556">$E$9*$B2244</f>
        <v>7.5550560000000004</v>
      </c>
      <c r="F2247" s="2">
        <v>1</v>
      </c>
      <c r="G2247" s="8">
        <v>0</v>
      </c>
      <c r="I2247" s="1">
        <v>0</v>
      </c>
      <c r="J2247" s="9">
        <v>0</v>
      </c>
      <c r="K2247" s="2">
        <v>1</v>
      </c>
      <c r="L2247" s="8">
        <v>0</v>
      </c>
      <c r="N2247" s="1">
        <f t="shared" ref="N2247" si="21557">D2247*I2244+F2247*I2247-E2247*J2244-G2247*J2247</f>
        <v>0</v>
      </c>
      <c r="O2247" s="9">
        <f t="shared" ref="O2247" si="21558">(D2247*J2244+E2247*I2244+F2247*J2247+G2247*I2247)</f>
        <v>7.5550560000000004</v>
      </c>
      <c r="P2247" s="2">
        <f t="shared" ref="P2247" si="21559">D2247*K2244+F2247*K2247-E2247*L2244-G2247*L2247</f>
        <v>7.7791214132014579</v>
      </c>
      <c r="Q2247" s="8">
        <f t="shared" ref="Q2247" si="21560">(D2247*L2244+E2247*K2244+F2247*L2247+G2247*K2247)</f>
        <v>0</v>
      </c>
      <c r="S2247" s="1">
        <v>0</v>
      </c>
      <c r="T2247" s="9">
        <f t="shared" ref="T2247" si="21561">$T$9*$B2244</f>
        <v>9.7025459999999999</v>
      </c>
      <c r="U2247" s="2">
        <v>1</v>
      </c>
      <c r="V2247" s="8">
        <v>0</v>
      </c>
      <c r="X2247" s="1">
        <f t="shared" ref="X2247" si="21562">N2247*S2244+P2247*S2247-O2247*T2244-Q2247*T2247</f>
        <v>0</v>
      </c>
      <c r="Y2247" s="9">
        <f t="shared" ref="Y2247" si="21563">(N2247*T2244+O2247*S2244+P2247*T2247+Q2247*S2247)</f>
        <v>83.032339351172141</v>
      </c>
      <c r="Z2247" s="2">
        <f t="shared" ref="Z2247" si="21564">N2247*U2244+P2247*U2247-O2247*V2244-Q2247*V2247</f>
        <v>7.7791214132014579</v>
      </c>
      <c r="AA2247" s="8">
        <f t="shared" ref="AA2247" si="21565">(N2247*V2244+O2247*U2244+P2247*V2247+Q2247*U2247)</f>
        <v>0</v>
      </c>
      <c r="AB2247" s="20"/>
      <c r="AC2247" s="1">
        <v>0</v>
      </c>
      <c r="AD2247" s="9">
        <v>0</v>
      </c>
      <c r="AE2247" s="2">
        <v>1</v>
      </c>
      <c r="AF2247" s="8">
        <v>0</v>
      </c>
      <c r="AH2247" s="1">
        <f t="shared" ref="AH2247" si="21566">X2247*AC2244+Z2247*AC2247-Y2247*AD2244-AA2247*AD2247</f>
        <v>0</v>
      </c>
      <c r="AI2247" s="9">
        <f t="shared" ref="AI2247" si="21567">(X2247*AD2244+Y2247*AC2244+Z2247*AD2247+AA2247*AC2247)</f>
        <v>83.032339351172141</v>
      </c>
      <c r="AJ2247" s="2">
        <f t="shared" ref="AJ2247" si="21568">X2247*AE2244+Z2247*AE2247-Y2247*AF2244-AA2247*AF2247</f>
        <v>21.010360092355082</v>
      </c>
      <c r="AK2247" s="8">
        <f t="shared" ref="AK2247" si="21569">(X2247*AF2244+Y2247*AE2244+Z2247*AF2247+AA2247*AE2247)</f>
        <v>0</v>
      </c>
      <c r="AM2247" s="1">
        <v>0</v>
      </c>
      <c r="AN2247" s="9">
        <f t="shared" ref="AN2247" si="21570">$AN$9*$B2244</f>
        <v>8.2034760000000002</v>
      </c>
      <c r="AO2247" s="2">
        <v>1</v>
      </c>
      <c r="AP2247" s="8">
        <v>0</v>
      </c>
      <c r="AR2247" s="1">
        <f t="shared" ref="AR2247" si="21571">AH2247*AM2244+AJ2247*AM2247-AI2247*AN2244-AK2247*AN2247</f>
        <v>0</v>
      </c>
      <c r="AS2247" s="9">
        <f t="shared" ref="AS2247" si="21572">(AH2247*AN2244+AI2247*AM2244+AJ2247*AN2247+AK2247*AM2247)</f>
        <v>255.39032412016485</v>
      </c>
      <c r="AT2247" s="2">
        <f t="shared" ref="AT2247" si="21573">AH2247*AO2244+AJ2247*AO2247-AI2247*AP2244-AK2247*AP2247</f>
        <v>21.010360092355082</v>
      </c>
      <c r="AU2247" s="8">
        <f t="shared" ref="AU2247" si="21574">(AH2247*AP2244+AI2247*AO2244+AJ2247*AP2247+AK2247*AO2247)</f>
        <v>0</v>
      </c>
      <c r="AV2247" s="20"/>
      <c r="AW2247" s="1">
        <v>0</v>
      </c>
      <c r="AX2247" s="9">
        <v>0</v>
      </c>
      <c r="AY2247" s="2">
        <v>1</v>
      </c>
      <c r="AZ2247" s="8">
        <v>0</v>
      </c>
      <c r="BB2247" s="1">
        <f t="shared" ref="BB2247" si="21575">AR2247*AW2244+AT2247*AW2247-AS2247*AX2244-AU2247*AX2247</f>
        <v>0</v>
      </c>
      <c r="BC2247" s="9">
        <f t="shared" ref="BC2247" si="21576">(AR2247*AX2244+AS2247*AW2244+AT2247*AX2247+AU2247*AW2247)</f>
        <v>255.39032412016485</v>
      </c>
      <c r="BD2247" s="2">
        <f t="shared" ref="BD2247" si="21577">AR2247*AY2244+AT2247*AY2247-AS2247*AZ2244-AU2247*AZ2247</f>
        <v>79.353408425296479</v>
      </c>
      <c r="BE2247" s="8">
        <f t="shared" ref="BE2247" si="21578">(AR2247*AZ2244+AS2247*AY2244+AT2247*AZ2247+AU2247*AY2247)</f>
        <v>0</v>
      </c>
      <c r="BG2247" s="1">
        <v>0</v>
      </c>
      <c r="BH2247" s="9">
        <f t="shared" ref="BH2247" si="21579">$BH$9*$B2244</f>
        <v>5.3671199999999999</v>
      </c>
      <c r="BI2247" s="2">
        <v>1</v>
      </c>
      <c r="BJ2247" s="8">
        <v>0</v>
      </c>
      <c r="BK2247" s="20"/>
      <c r="BL2247" s="1">
        <f t="shared" ref="BL2247" si="21580">BB2247*BG2244+BD2247*BG2247-BC2247*BH2244-BE2247*BH2247</f>
        <v>0</v>
      </c>
      <c r="BM2247" s="9">
        <f t="shared" ref="BM2247" si="21581">(BB2247*BH2244+BC2247*BG2244+BD2247*BH2247+BE2247*BG2247)</f>
        <v>681.28958954774203</v>
      </c>
      <c r="BN2247" s="2">
        <f t="shared" ref="BN2247" si="21582">BB2247*BI2244+BD2247*BI2247-BC2247*BJ2244-BE2247*BJ2247</f>
        <v>79.353408425296479</v>
      </c>
      <c r="BO2247" s="8">
        <f t="shared" ref="BO2247" si="21583">(BB2247*BJ2244+BC2247*BI2244+BD2247*BJ2247+BE2247*BI2247)</f>
        <v>0</v>
      </c>
      <c r="BP2247" s="20"/>
      <c r="BQ2247" s="18">
        <f t="shared" ref="BQ2247:BQ2310" si="21584">1/$BR$9</f>
        <v>1</v>
      </c>
      <c r="BR2247" s="25">
        <v>0</v>
      </c>
      <c r="BS2247" s="19">
        <v>1</v>
      </c>
      <c r="BT2247" s="24">
        <v>0</v>
      </c>
      <c r="BV2247" s="1">
        <f t="shared" ref="BV2247" si="21585">BL2247*BQ2244+BN2247*BQ2247-BM2247*BR2244-BO2247*BR2247</f>
        <v>79.353408425296479</v>
      </c>
      <c r="BW2247" s="9">
        <f t="shared" ref="BW2247" si="21586">(BL2247*BR2244+BM2247*BQ2244+BN2247*BR2247+BO2247*BQ2247)</f>
        <v>681.28958954774203</v>
      </c>
      <c r="BX2247" s="2">
        <f t="shared" ref="BX2247" si="21587">BL2247*BS2244+BN2247*BS2247-BM2247*BT2244-BO2247*BT2247</f>
        <v>79.353408425296479</v>
      </c>
      <c r="BY2247" s="8">
        <f t="shared" ref="BY2247" si="21588">(BL2247*BT2244+BM2247*BS2244+BN2247*BT2247+BO2247*BS2247)</f>
        <v>0</v>
      </c>
      <c r="CA2247" s="56">
        <f t="shared" ref="CA2247" si="21589">(180/PI())*ATAN(-1*(BW2244+BW2247)/(BV2244+BV2247))</f>
        <v>-76.712706539230396</v>
      </c>
      <c r="CC2247" s="117">
        <f t="shared" ref="CC2247" si="21590">20*LOG(((1-(10^(CA2244/20)^2)*(1-((1-CC2244)/(1+CC2244))^2))^0.5))</f>
        <v>-1.3616811229189894E-5</v>
      </c>
      <c r="CD2247" s="13"/>
      <c r="CE2247" s="33"/>
      <c r="CF2247" s="33"/>
      <c r="CG2247" s="33"/>
      <c r="CH2247" s="33"/>
    </row>
    <row r="2248" spans="2:86" ht="18.600000000000001" customHeight="1"/>
    <row r="2249" spans="2:86" ht="18.600000000000001" customHeight="1" thickBot="1">
      <c r="E2249" s="6" t="s">
        <v>3</v>
      </c>
      <c r="J2249" s="6" t="s">
        <v>5</v>
      </c>
      <c r="O2249" s="6" t="s">
        <v>10</v>
      </c>
      <c r="T2249" s="6" t="s">
        <v>6</v>
      </c>
      <c r="Y2249" s="6" t="s">
        <v>11</v>
      </c>
      <c r="AD2249" s="6" t="s">
        <v>12</v>
      </c>
      <c r="AI2249" s="6" t="s">
        <v>13</v>
      </c>
      <c r="AN2249" s="6" t="s">
        <v>14</v>
      </c>
      <c r="AS2249" s="6" t="s">
        <v>15</v>
      </c>
      <c r="AX2249" s="6" t="s">
        <v>19</v>
      </c>
      <c r="BC2249" s="6" t="s">
        <v>17</v>
      </c>
      <c r="BH2249" s="6" t="s">
        <v>20</v>
      </c>
      <c r="BM2249" s="6" t="s">
        <v>18</v>
      </c>
      <c r="BQ2249" s="26" t="s">
        <v>16</v>
      </c>
      <c r="BR2249" s="26"/>
      <c r="BS2249" s="21"/>
      <c r="BT2249" s="21"/>
      <c r="BU2249" s="21"/>
      <c r="BV2249" s="21"/>
      <c r="BW2249" s="26" t="s">
        <v>21</v>
      </c>
      <c r="BX2249" s="21"/>
      <c r="BY2249" s="21"/>
    </row>
    <row r="2250" spans="2:86" ht="18.600000000000001" customHeight="1" thickBot="1">
      <c r="B2250" s="11"/>
      <c r="D2250" s="266" t="s">
        <v>113</v>
      </c>
      <c r="E2250" s="267"/>
      <c r="F2250" s="268" t="s">
        <v>114</v>
      </c>
      <c r="G2250" s="269"/>
      <c r="H2250" s="237"/>
      <c r="I2250" s="262" t="s">
        <v>0</v>
      </c>
      <c r="J2250" s="263"/>
      <c r="K2250" s="264" t="s">
        <v>1</v>
      </c>
      <c r="L2250" s="265"/>
      <c r="M2250" s="21"/>
      <c r="N2250" s="262" t="s">
        <v>115</v>
      </c>
      <c r="O2250" s="263"/>
      <c r="P2250" s="264" t="s">
        <v>116</v>
      </c>
      <c r="Q2250" s="265"/>
      <c r="R2250" s="21"/>
      <c r="S2250" s="266" t="s">
        <v>117</v>
      </c>
      <c r="T2250" s="267"/>
      <c r="U2250" s="268" t="s">
        <v>118</v>
      </c>
      <c r="V2250" s="269"/>
      <c r="W2250" s="20"/>
      <c r="X2250" s="262" t="s">
        <v>119</v>
      </c>
      <c r="Y2250" s="263"/>
      <c r="Z2250" s="264" t="s">
        <v>120</v>
      </c>
      <c r="AA2250" s="265"/>
      <c r="AB2250" s="20"/>
      <c r="AC2250" s="262" t="s">
        <v>121</v>
      </c>
      <c r="AD2250" s="263"/>
      <c r="AE2250" s="264" t="s">
        <v>7</v>
      </c>
      <c r="AF2250" s="265"/>
      <c r="AG2250" s="20"/>
      <c r="AH2250" s="262" t="s">
        <v>122</v>
      </c>
      <c r="AI2250" s="263"/>
      <c r="AJ2250" s="264" t="s">
        <v>123</v>
      </c>
      <c r="AK2250" s="265"/>
      <c r="AL2250" s="20"/>
      <c r="AM2250" s="266" t="s">
        <v>124</v>
      </c>
      <c r="AN2250" s="267"/>
      <c r="AO2250" s="268" t="s">
        <v>125</v>
      </c>
      <c r="AP2250" s="269"/>
      <c r="AQ2250" s="21"/>
      <c r="AR2250" s="262" t="s">
        <v>126</v>
      </c>
      <c r="AS2250" s="263"/>
      <c r="AT2250" s="264" t="s">
        <v>2</v>
      </c>
      <c r="AU2250" s="265"/>
      <c r="AV2250" s="41"/>
      <c r="AW2250" s="262" t="s">
        <v>127</v>
      </c>
      <c r="AX2250" s="263"/>
      <c r="AY2250" s="264" t="s">
        <v>128</v>
      </c>
      <c r="AZ2250" s="265"/>
      <c r="BA2250" s="20"/>
      <c r="BB2250" s="262" t="s">
        <v>129</v>
      </c>
      <c r="BC2250" s="263"/>
      <c r="BD2250" s="264" t="s">
        <v>130</v>
      </c>
      <c r="BE2250" s="265"/>
      <c r="BF2250" s="41"/>
      <c r="BG2250" s="266" t="s">
        <v>131</v>
      </c>
      <c r="BH2250" s="267"/>
      <c r="BI2250" s="268" t="s">
        <v>132</v>
      </c>
      <c r="BJ2250" s="269"/>
      <c r="BK2250" s="41"/>
      <c r="BL2250" s="262" t="s">
        <v>133</v>
      </c>
      <c r="BM2250" s="263"/>
      <c r="BN2250" s="264" t="s">
        <v>134</v>
      </c>
      <c r="BO2250" s="265"/>
      <c r="BP2250" s="41"/>
      <c r="BQ2250" s="262" t="s">
        <v>135</v>
      </c>
      <c r="BR2250" s="263"/>
      <c r="BS2250" s="264" t="s">
        <v>136</v>
      </c>
      <c r="BT2250" s="265"/>
      <c r="BU2250" s="20"/>
      <c r="BV2250" s="262" t="s">
        <v>137</v>
      </c>
      <c r="BW2250" s="263"/>
      <c r="BX2250" s="264" t="s">
        <v>138</v>
      </c>
      <c r="BY2250" s="265"/>
      <c r="CA2250" s="27" t="s">
        <v>8</v>
      </c>
      <c r="CC2250" s="113" t="s">
        <v>74</v>
      </c>
      <c r="CD2250" s="13"/>
      <c r="CE2250" s="33"/>
      <c r="CF2250" s="33"/>
      <c r="CG2250" s="33"/>
      <c r="CH2250" s="33"/>
    </row>
    <row r="2251" spans="2:86" ht="18.600000000000001" customHeight="1" thickTop="1" thickBot="1">
      <c r="B2251" s="37">
        <v>6.44</v>
      </c>
      <c r="D2251" s="1">
        <v>1</v>
      </c>
      <c r="E2251" s="7">
        <v>0</v>
      </c>
      <c r="F2251" s="2">
        <v>0</v>
      </c>
      <c r="G2251" s="8">
        <v>0</v>
      </c>
      <c r="I2251" s="1">
        <v>1</v>
      </c>
      <c r="J2251" s="9">
        <v>0</v>
      </c>
      <c r="K2251" s="2">
        <v>0</v>
      </c>
      <c r="L2251" s="8">
        <f t="shared" ref="L2251:L2314" si="21591">IF(0=(1-$J$9*$K$9*$B2251^2),10^18,$B2251*$K$9/(1-$J$9*$K$9*$B2251^2))</f>
        <v>-0.89386084974607516</v>
      </c>
      <c r="N2251" s="1">
        <f t="shared" ref="N2251" si="21592">D2251*I2251+F2251*I2254-E2251*J2251-G2251*J2254</f>
        <v>1</v>
      </c>
      <c r="O2251" s="9">
        <f t="shared" ref="O2251" si="21593">(D2251*J2251+E2251*I2251+F2251*J2254+G2251*I2254)</f>
        <v>0</v>
      </c>
      <c r="P2251" s="2">
        <f t="shared" ref="P2251" si="21594">D2251*K2251+F2251*K2254-E2251*L2251-G2251*L2254</f>
        <v>0</v>
      </c>
      <c r="Q2251" s="8">
        <f t="shared" ref="Q2251" si="21595">(D2251*L2251+E2251*K2251+F2251*L2254+G2251*K2254)</f>
        <v>-0.89386084974607516</v>
      </c>
      <c r="S2251" s="1">
        <v>1</v>
      </c>
      <c r="T2251" s="7">
        <v>0</v>
      </c>
      <c r="U2251" s="2">
        <v>0</v>
      </c>
      <c r="V2251" s="8">
        <v>0</v>
      </c>
      <c r="X2251" s="1">
        <f t="shared" ref="X2251" si="21596">N2251*S2251+P2251*S2254-O2251*T2251-Q2251*T2254</f>
        <v>9.6997438503048077</v>
      </c>
      <c r="Y2251" s="9">
        <f t="shared" ref="Y2251" si="21597">(N2251*T2251+O2251*S2251+P2251*T2254+Q2251*S2254)</f>
        <v>0</v>
      </c>
      <c r="Z2251" s="2">
        <f t="shared" ref="Z2251" si="21598">N2251*U2251+P2251*U2254-O2251*V2251-Q2251*V2254</f>
        <v>0</v>
      </c>
      <c r="AA2251" s="8">
        <f t="shared" ref="AA2251" si="21599">(N2251*V2251+O2251*U2251+P2251*V2254+Q2251*U2254)</f>
        <v>-0.89386084974607516</v>
      </c>
      <c r="AB2251" s="20"/>
      <c r="AC2251" s="1">
        <v>1</v>
      </c>
      <c r="AD2251" s="9">
        <v>0</v>
      </c>
      <c r="AE2251" s="2">
        <v>0</v>
      </c>
      <c r="AF2251" s="8">
        <f t="shared" ref="AF2251:AF2314" si="21600">IF(0=(1-$AE$9*$AD$9*$B2251^2),10^18,$B2251*$AE$9/(1-$AE$9*$AD$9*$B2251^2))</f>
        <v>-0.15882178255778107</v>
      </c>
      <c r="AH2251" s="1">
        <f t="shared" ref="AH2251" si="21601">X2251*AC2251+Z2251*AC2254-Y2251*AD2251-AA2251*AD2254</f>
        <v>9.6997438503048077</v>
      </c>
      <c r="AI2251" s="9">
        <f t="shared" ref="AI2251" si="21602">(X2251*AD2251+Y2251*AC2251+Z2251*AD2254+AA2251*AC2254)</f>
        <v>0</v>
      </c>
      <c r="AJ2251" s="2">
        <f t="shared" ref="AJ2251" si="21603">X2251*AE2251+Z2251*AE2254-Y2251*AF2251-AA2251*AF2254</f>
        <v>0</v>
      </c>
      <c r="AK2251" s="8">
        <f t="shared" ref="AK2251" si="21604">(X2251*AF2251+Y2251*AE2251+Z2251*AF2254+AA2251*AE2254)</f>
        <v>-2.4343914584053596</v>
      </c>
      <c r="AM2251" s="1">
        <v>1</v>
      </c>
      <c r="AN2251" s="7">
        <v>0</v>
      </c>
      <c r="AO2251" s="2">
        <v>0</v>
      </c>
      <c r="AP2251" s="8">
        <v>0</v>
      </c>
      <c r="AR2251" s="1">
        <f t="shared" ref="AR2251" si="21605">AH2251*AM2251+AJ2251*AM2254-AI2251*AN2251-AK2251*AN2254</f>
        <v>29.732429062049178</v>
      </c>
      <c r="AS2251" s="9">
        <f t="shared" ref="AS2251" si="21606">(AH2251*AN2251+AI2251*AM2251+AJ2251*AN2254+AK2251*AM2254)</f>
        <v>0</v>
      </c>
      <c r="AT2251" s="2">
        <f t="shared" ref="AT2251" si="21607">AH2251*AO2251+AJ2251*AO2254-AI2251*AP2251-AK2251*AP2254</f>
        <v>0</v>
      </c>
      <c r="AU2251" s="8">
        <f t="shared" ref="AU2251" si="21608">(AH2251*AP2251+AI2251*AO2251+AJ2251*AP2254+AK2251*AO2254)</f>
        <v>-2.4343914584053596</v>
      </c>
      <c r="AV2251" s="20"/>
      <c r="AW2251" s="1">
        <v>1</v>
      </c>
      <c r="AX2251" s="9">
        <v>0</v>
      </c>
      <c r="AY2251" s="2">
        <v>0</v>
      </c>
      <c r="AZ2251" s="8">
        <f t="shared" ref="AZ2251:AZ2314" si="21609">IF(0=(1-$AX$9*$AY$9*$B2251^2),10^18,$B2251*$AY$9/(1-$AX$9*$AY$9*$B2251^2))</f>
        <v>-0.2276744584574508</v>
      </c>
      <c r="BB2251" s="1">
        <f t="shared" ref="BB2251" si="21610">AR2251*AW2251+AT2251*AW2254-AS2251*AX2251-AU2251*AX2254</f>
        <v>29.732429062049178</v>
      </c>
      <c r="BC2251" s="9">
        <f t="shared" ref="BC2251" si="21611">(AR2251*AX2251+AS2251*AW2251+AT2251*AX2254+AU2251*AW2254)</f>
        <v>0</v>
      </c>
      <c r="BD2251" s="2">
        <f t="shared" ref="BD2251" si="21612">AR2251*AY2251+AT2251*AY2254-AS2251*AZ2251-AU2251*AZ2254</f>
        <v>0</v>
      </c>
      <c r="BE2251" s="8">
        <f t="shared" ref="BE2251" si="21613">(AR2251*AZ2251+AS2251*AY2251+AT2251*AZ2254+AU2251*AY2254)</f>
        <v>-9.2037061437319778</v>
      </c>
      <c r="BG2251" s="1">
        <v>1</v>
      </c>
      <c r="BH2251" s="7">
        <v>0</v>
      </c>
      <c r="BI2251" s="2">
        <v>0</v>
      </c>
      <c r="BJ2251" s="8">
        <v>0</v>
      </c>
      <c r="BK2251" s="20"/>
      <c r="BL2251" s="1">
        <f t="shared" ref="BL2251" si="21614">BB2251*BG2251+BD2251*BG2254-BC2251*BH2251-BE2251*BH2254</f>
        <v>79.28371034691915</v>
      </c>
      <c r="BM2251" s="9">
        <f t="shared" ref="BM2251" si="21615">(BB2251*BH2251+BC2251*BG2251+BD2251*BH2254+BE2251*BG2254)</f>
        <v>0</v>
      </c>
      <c r="BN2251" s="2">
        <f t="shared" ref="BN2251" si="21616">BB2251*BI2251+BD2251*BI2254-BC2251*BJ2251-BE2251*BJ2254</f>
        <v>0</v>
      </c>
      <c r="BO2251" s="8">
        <f t="shared" ref="BO2251" si="21617">(BB2251*BJ2251+BC2251*BI2251+BD2251*BJ2254+BE2251*BI2254)</f>
        <v>-9.2037061437319778</v>
      </c>
      <c r="BP2251" s="20"/>
      <c r="BQ2251" s="16">
        <v>1</v>
      </c>
      <c r="BR2251" s="23">
        <v>0</v>
      </c>
      <c r="BS2251" s="14">
        <v>0</v>
      </c>
      <c r="BT2251" s="22">
        <v>0</v>
      </c>
      <c r="BV2251" s="1">
        <f t="shared" ref="BV2251" si="21618">BL2251*BQ2251+BN2251*BQ2254-BM2251*BR2251-BO2251*BR2254</f>
        <v>79.28371034691915</v>
      </c>
      <c r="BW2251" s="9">
        <f t="shared" ref="BW2251" si="21619">(BL2251*BR2251+BM2251*BQ2251+BN2251*BR2254+BO2251*BQ2254)</f>
        <v>-9.2037061437319778</v>
      </c>
      <c r="BX2251" s="2">
        <f t="shared" ref="BX2251" si="21620">BL2251*BS2251+BN2251*BS2254-BM2251*BT2251-BO2251*BT2254</f>
        <v>0</v>
      </c>
      <c r="BY2251" s="8">
        <f t="shared" ref="BY2251" si="21621">(BL2251*BT2251+BM2251*BS2251+BN2251*BT2254+BO2251*BS2254)</f>
        <v>-9.2037061437319778</v>
      </c>
      <c r="CA2251" s="28">
        <f t="shared" ref="CA2251" si="21622">20*LOG(((1+$BR$9)/$BR$9)/((BV2251+BV2254)^2+(BW2251+BW2254)^2)^0.5)</f>
        <v>-50.782306415060873</v>
      </c>
      <c r="CC2251" s="114">
        <f t="shared" ref="CC2251" si="21623">((BV2251^2+BW2251^2)^0.5)/((BV2254^2+BW2254^2)^0.5)</f>
        <v>0.11610581719075652</v>
      </c>
      <c r="CD2251" s="13"/>
      <c r="CE2251" s="33"/>
      <c r="CF2251" s="33"/>
      <c r="CG2251" s="33"/>
      <c r="CH2251" s="33"/>
    </row>
    <row r="2252" spans="2:86" ht="18.600000000000001" customHeight="1" thickBot="1">
      <c r="D2252" s="3"/>
      <c r="G2252" s="4"/>
      <c r="I2252" s="3"/>
      <c r="L2252" s="4"/>
      <c r="N2252" s="3"/>
      <c r="Q2252" s="4"/>
      <c r="S2252" s="3"/>
      <c r="V2252" s="4"/>
      <c r="X2252" s="3"/>
      <c r="AA2252" s="4"/>
      <c r="AC2252" s="3"/>
      <c r="AF2252" s="4"/>
      <c r="AH2252" s="3"/>
      <c r="AK2252" s="4"/>
      <c r="AM2252" s="3"/>
      <c r="AP2252" s="4"/>
      <c r="AR2252" s="3"/>
      <c r="AU2252" s="4"/>
      <c r="AW2252" s="3"/>
      <c r="AZ2252" s="4"/>
      <c r="BB2252" s="3"/>
      <c r="BE2252" s="4"/>
      <c r="BG2252" s="3"/>
      <c r="BJ2252" s="4"/>
      <c r="BL2252" s="3"/>
      <c r="BO2252" s="4"/>
      <c r="BQ2252" s="16"/>
      <c r="BR2252" s="14"/>
      <c r="BS2252" s="14"/>
      <c r="BT2252" s="17"/>
      <c r="BV2252" s="3"/>
      <c r="BY2252" s="4"/>
      <c r="CC2252" s="115"/>
      <c r="CD2252" s="13"/>
      <c r="CE2252" s="33"/>
      <c r="CF2252" s="33"/>
      <c r="CG2252" s="33"/>
      <c r="CH2252" s="33"/>
    </row>
    <row r="2253" spans="2:86" ht="18.600000000000001" customHeight="1" thickBot="1">
      <c r="D2253" s="271" t="s">
        <v>141</v>
      </c>
      <c r="E2253" s="272"/>
      <c r="F2253" s="273" t="s">
        <v>142</v>
      </c>
      <c r="G2253" s="274"/>
      <c r="H2253" s="237"/>
      <c r="I2253" s="271" t="s">
        <v>143</v>
      </c>
      <c r="J2253" s="272"/>
      <c r="K2253" s="273" t="s">
        <v>144</v>
      </c>
      <c r="L2253" s="274"/>
      <c r="N2253" s="262" t="s">
        <v>145</v>
      </c>
      <c r="O2253" s="263"/>
      <c r="P2253" s="264" t="s">
        <v>146</v>
      </c>
      <c r="Q2253" s="265"/>
      <c r="S2253" s="271" t="s">
        <v>147</v>
      </c>
      <c r="T2253" s="272"/>
      <c r="U2253" s="273" t="s">
        <v>148</v>
      </c>
      <c r="V2253" s="274"/>
      <c r="W2253" s="20"/>
      <c r="X2253" s="262" t="s">
        <v>149</v>
      </c>
      <c r="Y2253" s="263"/>
      <c r="Z2253" s="264" t="s">
        <v>150</v>
      </c>
      <c r="AA2253" s="265"/>
      <c r="AB2253" s="20"/>
      <c r="AC2253" s="271" t="s">
        <v>151</v>
      </c>
      <c r="AD2253" s="272"/>
      <c r="AE2253" s="273" t="s">
        <v>152</v>
      </c>
      <c r="AF2253" s="274"/>
      <c r="AG2253" s="20"/>
      <c r="AH2253" s="262" t="s">
        <v>153</v>
      </c>
      <c r="AI2253" s="263"/>
      <c r="AJ2253" s="264" t="s">
        <v>154</v>
      </c>
      <c r="AK2253" s="265"/>
      <c r="AL2253" s="20"/>
      <c r="AM2253" s="271" t="s">
        <v>155</v>
      </c>
      <c r="AN2253" s="272"/>
      <c r="AO2253" s="273" t="s">
        <v>156</v>
      </c>
      <c r="AP2253" s="274"/>
      <c r="AR2253" s="262" t="s">
        <v>157</v>
      </c>
      <c r="AS2253" s="263"/>
      <c r="AT2253" s="264" t="s">
        <v>158</v>
      </c>
      <c r="AU2253" s="265"/>
      <c r="AV2253" s="41"/>
      <c r="AW2253" s="271" t="s">
        <v>159</v>
      </c>
      <c r="AX2253" s="272"/>
      <c r="AY2253" s="273" t="s">
        <v>160</v>
      </c>
      <c r="AZ2253" s="274"/>
      <c r="BA2253" s="20"/>
      <c r="BB2253" s="262" t="s">
        <v>161</v>
      </c>
      <c r="BC2253" s="263"/>
      <c r="BD2253" s="264" t="s">
        <v>162</v>
      </c>
      <c r="BE2253" s="265"/>
      <c r="BF2253" s="41"/>
      <c r="BG2253" s="271" t="s">
        <v>163</v>
      </c>
      <c r="BH2253" s="272"/>
      <c r="BI2253" s="273" t="s">
        <v>164</v>
      </c>
      <c r="BJ2253" s="274"/>
      <c r="BK2253" s="41"/>
      <c r="BL2253" s="262" t="s">
        <v>165</v>
      </c>
      <c r="BM2253" s="263"/>
      <c r="BN2253" s="264" t="s">
        <v>166</v>
      </c>
      <c r="BO2253" s="265"/>
      <c r="BP2253" s="41"/>
      <c r="BQ2253" s="271" t="s">
        <v>167</v>
      </c>
      <c r="BR2253" s="272"/>
      <c r="BS2253" s="273" t="s">
        <v>168</v>
      </c>
      <c r="BT2253" s="274"/>
      <c r="BU2253" s="20"/>
      <c r="BV2253" s="262" t="s">
        <v>169</v>
      </c>
      <c r="BW2253" s="263"/>
      <c r="BX2253" s="264" t="s">
        <v>170</v>
      </c>
      <c r="BY2253" s="265"/>
      <c r="CA2253" s="55" t="s">
        <v>35</v>
      </c>
      <c r="CC2253" s="116" t="s">
        <v>75</v>
      </c>
      <c r="CD2253" s="13"/>
      <c r="CE2253" s="33"/>
      <c r="CF2253" s="33"/>
      <c r="CG2253" s="33"/>
      <c r="CH2253" s="33"/>
    </row>
    <row r="2254" spans="2:86" ht="18.600000000000001" customHeight="1" thickTop="1" thickBot="1">
      <c r="D2254" s="1">
        <v>0</v>
      </c>
      <c r="E2254" s="9">
        <f t="shared" ref="E2254" si="21624">$E$9*$B2251</f>
        <v>7.5785920000000013</v>
      </c>
      <c r="F2254" s="2">
        <v>1</v>
      </c>
      <c r="G2254" s="8">
        <v>0</v>
      </c>
      <c r="I2254" s="1">
        <v>0</v>
      </c>
      <c r="J2254" s="9">
        <v>0</v>
      </c>
      <c r="K2254" s="2">
        <v>1</v>
      </c>
      <c r="L2254" s="8">
        <v>0</v>
      </c>
      <c r="N2254" s="1">
        <f t="shared" ref="N2254" si="21625">D2254*I2251+F2254*I2254-E2254*J2251-G2254*J2254</f>
        <v>0</v>
      </c>
      <c r="O2254" s="9">
        <f t="shared" ref="O2254" si="21626">(D2254*J2251+E2254*I2251+F2254*J2254+G2254*I2254)</f>
        <v>7.5785920000000013</v>
      </c>
      <c r="P2254" s="2">
        <f t="shared" ref="P2254" si="21627">D2254*K2251+F2254*K2254-E2254*L2251-G2254*L2254</f>
        <v>7.7742066849988083</v>
      </c>
      <c r="Q2254" s="8">
        <f t="shared" ref="Q2254" si="21628">(D2254*L2251+E2254*K2251+F2254*L2254+G2254*K2254)</f>
        <v>0</v>
      </c>
      <c r="S2254" s="1">
        <v>0</v>
      </c>
      <c r="T2254" s="9">
        <f t="shared" ref="T2254" si="21629">$T$9*$B2251</f>
        <v>9.7327720000000006</v>
      </c>
      <c r="U2254" s="2">
        <v>1</v>
      </c>
      <c r="V2254" s="8">
        <v>0</v>
      </c>
      <c r="X2254" s="1">
        <f t="shared" ref="X2254" si="21630">N2254*S2251+P2254*S2254-O2254*T2251-Q2254*T2254</f>
        <v>0</v>
      </c>
      <c r="Y2254" s="9">
        <f t="shared" ref="Y2254" si="21631">(N2254*T2251+O2254*S2251+P2254*T2254+Q2254*S2254)</f>
        <v>83.243173145969223</v>
      </c>
      <c r="Z2254" s="2">
        <f t="shared" ref="Z2254" si="21632">N2254*U2251+P2254*U2254-O2254*V2251-Q2254*V2254</f>
        <v>7.7742066849988083</v>
      </c>
      <c r="AA2254" s="8">
        <f t="shared" ref="AA2254" si="21633">(N2254*V2251+O2254*U2251+P2254*V2254+Q2254*U2254)</f>
        <v>0</v>
      </c>
      <c r="AB2254" s="20"/>
      <c r="AC2254" s="1">
        <v>0</v>
      </c>
      <c r="AD2254" s="9">
        <v>0</v>
      </c>
      <c r="AE2254" s="2">
        <v>1</v>
      </c>
      <c r="AF2254" s="8">
        <v>0</v>
      </c>
      <c r="AH2254" s="1">
        <f t="shared" ref="AH2254" si="21634">X2254*AC2251+Z2254*AC2254-Y2254*AD2251-AA2254*AD2254</f>
        <v>0</v>
      </c>
      <c r="AI2254" s="9">
        <f t="shared" ref="AI2254" si="21635">(X2254*AD2251+Y2254*AC2251+Z2254*AD2254+AA2254*AC2254)</f>
        <v>83.243173145969223</v>
      </c>
      <c r="AJ2254" s="2">
        <f t="shared" ref="AJ2254" si="21636">X2254*AE2251+Z2254*AE2254-Y2254*AF2251-AA2254*AF2254</f>
        <v>20.995035829807652</v>
      </c>
      <c r="AK2254" s="8">
        <f t="shared" ref="AK2254" si="21637">(X2254*AF2251+Y2254*AE2251+Z2254*AF2254+AA2254*AE2254)</f>
        <v>0</v>
      </c>
      <c r="AM2254" s="1">
        <v>0</v>
      </c>
      <c r="AN2254" s="9">
        <f t="shared" ref="AN2254" si="21638">$AN$9*$B2251</f>
        <v>8.2290320000000001</v>
      </c>
      <c r="AO2254" s="2">
        <v>1</v>
      </c>
      <c r="AP2254" s="8">
        <v>0</v>
      </c>
      <c r="AR2254" s="1">
        <f t="shared" ref="AR2254" si="21639">AH2254*AM2251+AJ2254*AM2254-AI2254*AN2251-AK2254*AN2254</f>
        <v>0</v>
      </c>
      <c r="AS2254" s="9">
        <f t="shared" ref="AS2254" si="21640">(AH2254*AN2251+AI2254*AM2251+AJ2254*AN2254+AK2254*AM2254)</f>
        <v>256.01199483060293</v>
      </c>
      <c r="AT2254" s="2">
        <f t="shared" ref="AT2254" si="21641">AH2254*AO2251+AJ2254*AO2254-AI2254*AP2251-AK2254*AP2254</f>
        <v>20.995035829807652</v>
      </c>
      <c r="AU2254" s="8">
        <f t="shared" ref="AU2254" si="21642">(AH2254*AP2251+AI2254*AO2251+AJ2254*AP2254+AK2254*AO2254)</f>
        <v>0</v>
      </c>
      <c r="AV2254" s="20"/>
      <c r="AW2254" s="1">
        <v>0</v>
      </c>
      <c r="AX2254" s="9">
        <v>0</v>
      </c>
      <c r="AY2254" s="2">
        <v>1</v>
      </c>
      <c r="AZ2254" s="8">
        <v>0</v>
      </c>
      <c r="BB2254" s="1">
        <f t="shared" ref="BB2254" si="21643">AR2254*AW2251+AT2254*AW2254-AS2254*AX2251-AU2254*AX2254</f>
        <v>0</v>
      </c>
      <c r="BC2254" s="9">
        <f t="shared" ref="BC2254" si="21644">(AR2254*AX2251+AS2254*AW2251+AT2254*AX2254+AU2254*AW2254)</f>
        <v>256.01199483060293</v>
      </c>
      <c r="BD2254" s="2">
        <f t="shared" ref="BD2254" si="21645">AR2254*AY2251+AT2254*AY2254-AS2254*AZ2251-AU2254*AZ2254</f>
        <v>79.282428111476861</v>
      </c>
      <c r="BE2254" s="8">
        <f t="shared" ref="BE2254" si="21646">(AR2254*AZ2251+AS2254*AY2251+AT2254*AZ2254+AU2254*AY2254)</f>
        <v>0</v>
      </c>
      <c r="BG2254" s="1">
        <v>0</v>
      </c>
      <c r="BH2254" s="9">
        <f t="shared" ref="BH2254" si="21647">$BH$9*$B2251</f>
        <v>5.3838400000000002</v>
      </c>
      <c r="BI2254" s="2">
        <v>1</v>
      </c>
      <c r="BJ2254" s="8">
        <v>0</v>
      </c>
      <c r="BK2254" s="20"/>
      <c r="BL2254" s="1">
        <f t="shared" ref="BL2254" si="21648">BB2254*BG2251+BD2254*BG2254-BC2254*BH2251-BE2254*BH2254</f>
        <v>0</v>
      </c>
      <c r="BM2254" s="9">
        <f t="shared" ref="BM2254" si="21649">(BB2254*BH2251+BC2254*BG2251+BD2254*BH2254+BE2254*BG2254)</f>
        <v>682.85590259429659</v>
      </c>
      <c r="BN2254" s="2">
        <f t="shared" ref="BN2254" si="21650">BB2254*BI2251+BD2254*BI2254-BC2254*BJ2251-BE2254*BJ2254</f>
        <v>79.282428111476861</v>
      </c>
      <c r="BO2254" s="8">
        <f t="shared" ref="BO2254" si="21651">(BB2254*BJ2251+BC2254*BI2251+BD2254*BJ2254+BE2254*BI2254)</f>
        <v>0</v>
      </c>
      <c r="BP2254" s="20"/>
      <c r="BQ2254" s="18">
        <f t="shared" ref="BQ2254:BQ2317" si="21652">1/$BR$9</f>
        <v>1</v>
      </c>
      <c r="BR2254" s="25">
        <v>0</v>
      </c>
      <c r="BS2254" s="19">
        <v>1</v>
      </c>
      <c r="BT2254" s="24">
        <v>0</v>
      </c>
      <c r="BV2254" s="1">
        <f t="shared" ref="BV2254" si="21653">BL2254*BQ2251+BN2254*BQ2254-BM2254*BR2251-BO2254*BR2254</f>
        <v>79.282428111476861</v>
      </c>
      <c r="BW2254" s="9">
        <f t="shared" ref="BW2254" si="21654">(BL2254*BR2251+BM2254*BQ2251+BN2254*BR2254+BO2254*BQ2254)</f>
        <v>682.85590259429659</v>
      </c>
      <c r="BX2254" s="2">
        <f t="shared" ref="BX2254" si="21655">BL2254*BS2251+BN2254*BS2254-BM2254*BT2251-BO2254*BT2254</f>
        <v>79.282428111476861</v>
      </c>
      <c r="BY2254" s="8">
        <f t="shared" ref="BY2254" si="21656">(BL2254*BT2251+BM2254*BS2251+BN2254*BT2254+BO2254*BS2254)</f>
        <v>0</v>
      </c>
      <c r="CA2254" s="56">
        <f t="shared" ref="CA2254" si="21657">(180/PI())*ATAN(-1*(BW2251+BW2254)/(BV2251+BV2254))</f>
        <v>-76.754665748771743</v>
      </c>
      <c r="CC2254" s="117">
        <f t="shared" ref="CC2254" si="21658">20*LOG(((1-(10^(CA2251/20)^2)*(1-((1-CC2251)/(1+CC2251))^2))^0.5))</f>
        <v>-1.352251816051427E-5</v>
      </c>
      <c r="CD2254" s="13"/>
      <c r="CE2254" s="33"/>
      <c r="CF2254" s="33"/>
      <c r="CG2254" s="33"/>
      <c r="CH2254" s="33"/>
    </row>
    <row r="2255" spans="2:86" ht="18.600000000000001" customHeight="1"/>
    <row r="2256" spans="2:86" ht="18.600000000000001" customHeight="1" thickBot="1">
      <c r="E2256" s="6" t="s">
        <v>3</v>
      </c>
      <c r="J2256" s="6" t="s">
        <v>5</v>
      </c>
      <c r="O2256" s="6" t="s">
        <v>10</v>
      </c>
      <c r="T2256" s="6" t="s">
        <v>6</v>
      </c>
      <c r="Y2256" s="6" t="s">
        <v>11</v>
      </c>
      <c r="AD2256" s="6" t="s">
        <v>12</v>
      </c>
      <c r="AI2256" s="6" t="s">
        <v>13</v>
      </c>
      <c r="AN2256" s="6" t="s">
        <v>14</v>
      </c>
      <c r="AS2256" s="6" t="s">
        <v>15</v>
      </c>
      <c r="AX2256" s="6" t="s">
        <v>19</v>
      </c>
      <c r="BC2256" s="6" t="s">
        <v>17</v>
      </c>
      <c r="BH2256" s="6" t="s">
        <v>20</v>
      </c>
      <c r="BM2256" s="6" t="s">
        <v>18</v>
      </c>
      <c r="BQ2256" s="26" t="s">
        <v>16</v>
      </c>
      <c r="BR2256" s="26"/>
      <c r="BS2256" s="21"/>
      <c r="BT2256" s="21"/>
      <c r="BU2256" s="21"/>
      <c r="BV2256" s="21"/>
      <c r="BW2256" s="26" t="s">
        <v>21</v>
      </c>
      <c r="BX2256" s="21"/>
      <c r="BY2256" s="21"/>
    </row>
    <row r="2257" spans="2:86" ht="18.600000000000001" customHeight="1" thickBot="1">
      <c r="B2257" s="11"/>
      <c r="D2257" s="266" t="s">
        <v>113</v>
      </c>
      <c r="E2257" s="267"/>
      <c r="F2257" s="268" t="s">
        <v>114</v>
      </c>
      <c r="G2257" s="269"/>
      <c r="H2257" s="237"/>
      <c r="I2257" s="262" t="s">
        <v>0</v>
      </c>
      <c r="J2257" s="263"/>
      <c r="K2257" s="264" t="s">
        <v>1</v>
      </c>
      <c r="L2257" s="265"/>
      <c r="M2257" s="21"/>
      <c r="N2257" s="262" t="s">
        <v>115</v>
      </c>
      <c r="O2257" s="263"/>
      <c r="P2257" s="264" t="s">
        <v>116</v>
      </c>
      <c r="Q2257" s="265"/>
      <c r="R2257" s="21"/>
      <c r="S2257" s="266" t="s">
        <v>117</v>
      </c>
      <c r="T2257" s="267"/>
      <c r="U2257" s="268" t="s">
        <v>118</v>
      </c>
      <c r="V2257" s="269"/>
      <c r="W2257" s="20"/>
      <c r="X2257" s="262" t="s">
        <v>119</v>
      </c>
      <c r="Y2257" s="263"/>
      <c r="Z2257" s="264" t="s">
        <v>120</v>
      </c>
      <c r="AA2257" s="265"/>
      <c r="AB2257" s="20"/>
      <c r="AC2257" s="262" t="s">
        <v>121</v>
      </c>
      <c r="AD2257" s="263"/>
      <c r="AE2257" s="264" t="s">
        <v>7</v>
      </c>
      <c r="AF2257" s="265"/>
      <c r="AG2257" s="20"/>
      <c r="AH2257" s="262" t="s">
        <v>122</v>
      </c>
      <c r="AI2257" s="263"/>
      <c r="AJ2257" s="264" t="s">
        <v>123</v>
      </c>
      <c r="AK2257" s="265"/>
      <c r="AL2257" s="20"/>
      <c r="AM2257" s="266" t="s">
        <v>124</v>
      </c>
      <c r="AN2257" s="267"/>
      <c r="AO2257" s="268" t="s">
        <v>125</v>
      </c>
      <c r="AP2257" s="269"/>
      <c r="AQ2257" s="21"/>
      <c r="AR2257" s="262" t="s">
        <v>126</v>
      </c>
      <c r="AS2257" s="263"/>
      <c r="AT2257" s="264" t="s">
        <v>2</v>
      </c>
      <c r="AU2257" s="265"/>
      <c r="AV2257" s="41"/>
      <c r="AW2257" s="262" t="s">
        <v>127</v>
      </c>
      <c r="AX2257" s="263"/>
      <c r="AY2257" s="264" t="s">
        <v>128</v>
      </c>
      <c r="AZ2257" s="265"/>
      <c r="BA2257" s="20"/>
      <c r="BB2257" s="262" t="s">
        <v>129</v>
      </c>
      <c r="BC2257" s="263"/>
      <c r="BD2257" s="264" t="s">
        <v>130</v>
      </c>
      <c r="BE2257" s="265"/>
      <c r="BF2257" s="41"/>
      <c r="BG2257" s="266" t="s">
        <v>131</v>
      </c>
      <c r="BH2257" s="267"/>
      <c r="BI2257" s="268" t="s">
        <v>132</v>
      </c>
      <c r="BJ2257" s="269"/>
      <c r="BK2257" s="41"/>
      <c r="BL2257" s="262" t="s">
        <v>133</v>
      </c>
      <c r="BM2257" s="263"/>
      <c r="BN2257" s="264" t="s">
        <v>134</v>
      </c>
      <c r="BO2257" s="265"/>
      <c r="BP2257" s="41"/>
      <c r="BQ2257" s="262" t="s">
        <v>135</v>
      </c>
      <c r="BR2257" s="263"/>
      <c r="BS2257" s="264" t="s">
        <v>136</v>
      </c>
      <c r="BT2257" s="265"/>
      <c r="BU2257" s="20"/>
      <c r="BV2257" s="262" t="s">
        <v>137</v>
      </c>
      <c r="BW2257" s="263"/>
      <c r="BX2257" s="264" t="s">
        <v>138</v>
      </c>
      <c r="BY2257" s="265"/>
      <c r="CA2257" s="27" t="s">
        <v>8</v>
      </c>
      <c r="CC2257" s="113" t="s">
        <v>74</v>
      </c>
      <c r="CD2257" s="13"/>
      <c r="CE2257" s="33"/>
      <c r="CF2257" s="33"/>
      <c r="CG2257" s="33"/>
      <c r="CH2257" s="33"/>
    </row>
    <row r="2258" spans="2:86" ht="18.600000000000001" customHeight="1" thickTop="1" thickBot="1">
      <c r="B2258" s="37">
        <v>6.46</v>
      </c>
      <c r="D2258" s="1">
        <v>1</v>
      </c>
      <c r="E2258" s="7">
        <v>0</v>
      </c>
      <c r="F2258" s="2">
        <v>0</v>
      </c>
      <c r="G2258" s="8">
        <v>0</v>
      </c>
      <c r="I2258" s="1">
        <v>1</v>
      </c>
      <c r="J2258" s="9">
        <v>0</v>
      </c>
      <c r="K2258" s="2">
        <v>0</v>
      </c>
      <c r="L2258" s="8">
        <f t="shared" ref="L2258:L2321" si="21659">IF(0=(1-$J$9*$K$9*$B2258^2),10^18,$B2258*$K$9/(1-$J$9*$K$9*$B2258^2))</f>
        <v>-0.89045390396265778</v>
      </c>
      <c r="N2258" s="1">
        <f t="shared" ref="N2258" si="21660">D2258*I2258+F2258*I2261-E2258*J2258-G2258*J2261</f>
        <v>1</v>
      </c>
      <c r="O2258" s="9">
        <f t="shared" ref="O2258" si="21661">(D2258*J2258+E2258*I2258+F2258*J2261+G2258*I2261)</f>
        <v>0</v>
      </c>
      <c r="P2258" s="2">
        <f t="shared" ref="P2258" si="21662">D2258*K2258+F2258*K2261-E2258*L2258-G2258*L2261</f>
        <v>0</v>
      </c>
      <c r="Q2258" s="8">
        <f t="shared" ref="Q2258" si="21663">(D2258*L2258+E2258*K2258+F2258*L2261+G2258*K2261)</f>
        <v>-0.89045390396265778</v>
      </c>
      <c r="S2258" s="1">
        <v>1</v>
      </c>
      <c r="T2258" s="7">
        <v>0</v>
      </c>
      <c r="U2258" s="2">
        <v>0</v>
      </c>
      <c r="V2258" s="8">
        <v>0</v>
      </c>
      <c r="X2258" s="1">
        <f t="shared" ref="X2258" si="21664">N2258*S2258+P2258*S2261-O2258*T2258-Q2258*T2261</f>
        <v>9.6934996834796205</v>
      </c>
      <c r="Y2258" s="9">
        <f t="shared" ref="Y2258" si="21665">(N2258*T2258+O2258*S2258+P2258*T2261+Q2258*S2261)</f>
        <v>0</v>
      </c>
      <c r="Z2258" s="2">
        <f t="shared" ref="Z2258" si="21666">N2258*U2258+P2258*U2261-O2258*V2258-Q2258*V2261</f>
        <v>0</v>
      </c>
      <c r="AA2258" s="8">
        <f t="shared" ref="AA2258" si="21667">(N2258*V2258+O2258*U2258+P2258*V2261+Q2258*U2261)</f>
        <v>-0.89045390396265778</v>
      </c>
      <c r="AB2258" s="20"/>
      <c r="AC2258" s="1">
        <v>1</v>
      </c>
      <c r="AD2258" s="9">
        <v>0</v>
      </c>
      <c r="AE2258" s="2">
        <v>0</v>
      </c>
      <c r="AF2258" s="8">
        <f t="shared" ref="AF2258:AF2321" si="21668">IF(0=(1-$AE$9*$AD$9*$B2258^2),10^18,$B2258*$AE$9/(1-$AE$9*$AD$9*$B2258^2))</f>
        <v>-0.15829673834617949</v>
      </c>
      <c r="AH2258" s="1">
        <f t="shared" ref="AH2258" si="21669">X2258*AC2258+Z2258*AC2261-Y2258*AD2258-AA2258*AD2261</f>
        <v>9.6934996834796205</v>
      </c>
      <c r="AI2258" s="9">
        <f t="shared" ref="AI2258" si="21670">(X2258*AD2258+Y2258*AC2258+Z2258*AD2261+AA2258*AC2261)</f>
        <v>0</v>
      </c>
      <c r="AJ2258" s="2">
        <f t="shared" ref="AJ2258" si="21671">X2258*AE2258+Z2258*AE2261-Y2258*AF2258-AA2258*AF2261</f>
        <v>0</v>
      </c>
      <c r="AK2258" s="8">
        <f t="shared" ref="AK2258" si="21672">(X2258*AF2258+Y2258*AE2258+Z2258*AF2261+AA2258*AE2261)</f>
        <v>-2.4249032870172051</v>
      </c>
      <c r="AM2258" s="1">
        <v>1</v>
      </c>
      <c r="AN2258" s="7">
        <v>0</v>
      </c>
      <c r="AO2258" s="2">
        <v>0</v>
      </c>
      <c r="AP2258" s="8">
        <v>0</v>
      </c>
      <c r="AR2258" s="1">
        <f t="shared" ref="AR2258" si="21673">AH2258*AM2258+AJ2258*AM2261-AI2258*AN2258-AK2258*AN2261</f>
        <v>29.710077257652401</v>
      </c>
      <c r="AS2258" s="9">
        <f t="shared" ref="AS2258" si="21674">(AH2258*AN2258+AI2258*AM2258+AJ2258*AN2261+AK2258*AM2261)</f>
        <v>0</v>
      </c>
      <c r="AT2258" s="2">
        <f t="shared" ref="AT2258" si="21675">AH2258*AO2258+AJ2258*AO2261-AI2258*AP2258-AK2258*AP2261</f>
        <v>0</v>
      </c>
      <c r="AU2258" s="8">
        <f t="shared" ref="AU2258" si="21676">(AH2258*AP2258+AI2258*AO2258+AJ2258*AP2261+AK2258*AO2261)</f>
        <v>-2.4249032870172051</v>
      </c>
      <c r="AV2258" s="20"/>
      <c r="AW2258" s="1">
        <v>1</v>
      </c>
      <c r="AX2258" s="9">
        <v>0</v>
      </c>
      <c r="AY2258" s="2">
        <v>0</v>
      </c>
      <c r="AZ2258" s="8">
        <f t="shared" ref="AZ2258:AZ2321" si="21677">IF(0=(1-$AX$9*$AY$9*$B2258^2),10^18,$B2258*$AY$9/(1-$AX$9*$AY$9*$B2258^2))</f>
        <v>-0.22690772246430022</v>
      </c>
      <c r="BB2258" s="1">
        <f t="shared" ref="BB2258" si="21678">AR2258*AW2258+AT2258*AW2261-AS2258*AX2258-AU2258*AX2261</f>
        <v>29.710077257652401</v>
      </c>
      <c r="BC2258" s="9">
        <f t="shared" ref="BC2258" si="21679">(AR2258*AX2258+AS2258*AW2258+AT2258*AX2261+AU2258*AW2261)</f>
        <v>0</v>
      </c>
      <c r="BD2258" s="2">
        <f t="shared" ref="BD2258" si="21680">AR2258*AY2258+AT2258*AY2261-AS2258*AZ2258-AU2258*AZ2261</f>
        <v>0</v>
      </c>
      <c r="BE2258" s="8">
        <f t="shared" ref="BE2258" si="21681">(AR2258*AZ2258+AS2258*AY2258+AT2258*AZ2261+AU2258*AY2261)</f>
        <v>-9.166349251789514</v>
      </c>
      <c r="BG2258" s="1">
        <v>1</v>
      </c>
      <c r="BH2258" s="7">
        <v>0</v>
      </c>
      <c r="BI2258" s="2">
        <v>0</v>
      </c>
      <c r="BJ2258" s="8">
        <v>0</v>
      </c>
      <c r="BK2258" s="20"/>
      <c r="BL2258" s="1">
        <f t="shared" ref="BL2258" si="21682">BB2258*BG2258+BD2258*BG2261-BC2258*BH2258-BE2258*BH2261</f>
        <v>79.21349637289677</v>
      </c>
      <c r="BM2258" s="9">
        <f t="shared" ref="BM2258" si="21683">(BB2258*BH2258+BC2258*BG2258+BD2258*BH2261+BE2258*BG2261)</f>
        <v>0</v>
      </c>
      <c r="BN2258" s="2">
        <f t="shared" ref="BN2258" si="21684">BB2258*BI2258+BD2258*BI2261-BC2258*BJ2258-BE2258*BJ2261</f>
        <v>0</v>
      </c>
      <c r="BO2258" s="8">
        <f t="shared" ref="BO2258" si="21685">(BB2258*BJ2258+BC2258*BI2258+BD2258*BJ2261+BE2258*BI2261)</f>
        <v>-9.166349251789514</v>
      </c>
      <c r="BP2258" s="20"/>
      <c r="BQ2258" s="16">
        <v>1</v>
      </c>
      <c r="BR2258" s="23">
        <v>0</v>
      </c>
      <c r="BS2258" s="14">
        <v>0</v>
      </c>
      <c r="BT2258" s="22">
        <v>0</v>
      </c>
      <c r="BV2258" s="1">
        <f t="shared" ref="BV2258" si="21686">BL2258*BQ2258+BN2258*BQ2261-BM2258*BR2258-BO2258*BR2261</f>
        <v>79.21349637289677</v>
      </c>
      <c r="BW2258" s="9">
        <f t="shared" ref="BW2258" si="21687">(BL2258*BR2258+BM2258*BQ2258+BN2258*BR2261+BO2258*BQ2261)</f>
        <v>-9.166349251789514</v>
      </c>
      <c r="BX2258" s="2">
        <f t="shared" ref="BX2258" si="21688">BL2258*BS2258+BN2258*BS2261-BM2258*BT2258-BO2258*BT2261</f>
        <v>0</v>
      </c>
      <c r="BY2258" s="8">
        <f t="shared" ref="BY2258" si="21689">(BL2258*BT2258+BM2258*BS2258+BN2258*BT2261+BO2258*BS2261)</f>
        <v>-9.166349251789514</v>
      </c>
      <c r="CA2258" s="28">
        <f t="shared" ref="CA2258" si="21690">20*LOG(((1+$BR$9)/$BR$9)/((BV2258+BV2261)^2+(BW2258+BW2261)^2)^0.5)</f>
        <v>-50.801506784125948</v>
      </c>
      <c r="CC2258" s="114">
        <f t="shared" ref="CC2258" si="21691">((BV2258^2+BW2258^2)^0.5)/((BV2261^2+BW2261^2)^0.5)</f>
        <v>0.11573708604598505</v>
      </c>
      <c r="CD2258" s="13"/>
      <c r="CE2258" s="33"/>
      <c r="CF2258" s="33"/>
      <c r="CG2258" s="33"/>
      <c r="CH2258" s="33"/>
    </row>
    <row r="2259" spans="2:86" ht="18.600000000000001" customHeight="1" thickBot="1">
      <c r="D2259" s="3"/>
      <c r="G2259" s="4"/>
      <c r="I2259" s="3"/>
      <c r="L2259" s="4"/>
      <c r="N2259" s="3"/>
      <c r="Q2259" s="4"/>
      <c r="S2259" s="3"/>
      <c r="V2259" s="4"/>
      <c r="X2259" s="3"/>
      <c r="AA2259" s="4"/>
      <c r="AC2259" s="3"/>
      <c r="AF2259" s="4"/>
      <c r="AH2259" s="3"/>
      <c r="AK2259" s="4"/>
      <c r="AM2259" s="3"/>
      <c r="AP2259" s="4"/>
      <c r="AR2259" s="3"/>
      <c r="AU2259" s="4"/>
      <c r="AW2259" s="3"/>
      <c r="AZ2259" s="4"/>
      <c r="BB2259" s="3"/>
      <c r="BE2259" s="4"/>
      <c r="BG2259" s="3"/>
      <c r="BJ2259" s="4"/>
      <c r="BL2259" s="3"/>
      <c r="BO2259" s="4"/>
      <c r="BQ2259" s="16"/>
      <c r="BR2259" s="14"/>
      <c r="BS2259" s="14"/>
      <c r="BT2259" s="17"/>
      <c r="BV2259" s="3"/>
      <c r="BY2259" s="4"/>
      <c r="CC2259" s="115"/>
      <c r="CD2259" s="13"/>
      <c r="CE2259" s="33"/>
      <c r="CF2259" s="33"/>
      <c r="CG2259" s="33"/>
      <c r="CH2259" s="33"/>
    </row>
    <row r="2260" spans="2:86" ht="18.600000000000001" customHeight="1" thickBot="1">
      <c r="D2260" s="271" t="s">
        <v>141</v>
      </c>
      <c r="E2260" s="272"/>
      <c r="F2260" s="273" t="s">
        <v>142</v>
      </c>
      <c r="G2260" s="274"/>
      <c r="H2260" s="237"/>
      <c r="I2260" s="271" t="s">
        <v>143</v>
      </c>
      <c r="J2260" s="272"/>
      <c r="K2260" s="273" t="s">
        <v>144</v>
      </c>
      <c r="L2260" s="274"/>
      <c r="N2260" s="262" t="s">
        <v>145</v>
      </c>
      <c r="O2260" s="263"/>
      <c r="P2260" s="264" t="s">
        <v>146</v>
      </c>
      <c r="Q2260" s="265"/>
      <c r="S2260" s="271" t="s">
        <v>147</v>
      </c>
      <c r="T2260" s="272"/>
      <c r="U2260" s="273" t="s">
        <v>148</v>
      </c>
      <c r="V2260" s="274"/>
      <c r="W2260" s="20"/>
      <c r="X2260" s="262" t="s">
        <v>149</v>
      </c>
      <c r="Y2260" s="263"/>
      <c r="Z2260" s="264" t="s">
        <v>150</v>
      </c>
      <c r="AA2260" s="265"/>
      <c r="AB2260" s="20"/>
      <c r="AC2260" s="271" t="s">
        <v>151</v>
      </c>
      <c r="AD2260" s="272"/>
      <c r="AE2260" s="273" t="s">
        <v>152</v>
      </c>
      <c r="AF2260" s="274"/>
      <c r="AG2260" s="20"/>
      <c r="AH2260" s="262" t="s">
        <v>153</v>
      </c>
      <c r="AI2260" s="263"/>
      <c r="AJ2260" s="264" t="s">
        <v>154</v>
      </c>
      <c r="AK2260" s="265"/>
      <c r="AL2260" s="20"/>
      <c r="AM2260" s="271" t="s">
        <v>155</v>
      </c>
      <c r="AN2260" s="272"/>
      <c r="AO2260" s="273" t="s">
        <v>156</v>
      </c>
      <c r="AP2260" s="274"/>
      <c r="AR2260" s="262" t="s">
        <v>157</v>
      </c>
      <c r="AS2260" s="263"/>
      <c r="AT2260" s="264" t="s">
        <v>158</v>
      </c>
      <c r="AU2260" s="265"/>
      <c r="AV2260" s="41"/>
      <c r="AW2260" s="271" t="s">
        <v>159</v>
      </c>
      <c r="AX2260" s="272"/>
      <c r="AY2260" s="273" t="s">
        <v>160</v>
      </c>
      <c r="AZ2260" s="274"/>
      <c r="BA2260" s="20"/>
      <c r="BB2260" s="262" t="s">
        <v>161</v>
      </c>
      <c r="BC2260" s="263"/>
      <c r="BD2260" s="264" t="s">
        <v>162</v>
      </c>
      <c r="BE2260" s="265"/>
      <c r="BF2260" s="41"/>
      <c r="BG2260" s="271" t="s">
        <v>163</v>
      </c>
      <c r="BH2260" s="272"/>
      <c r="BI2260" s="273" t="s">
        <v>164</v>
      </c>
      <c r="BJ2260" s="274"/>
      <c r="BK2260" s="41"/>
      <c r="BL2260" s="262" t="s">
        <v>165</v>
      </c>
      <c r="BM2260" s="263"/>
      <c r="BN2260" s="264" t="s">
        <v>166</v>
      </c>
      <c r="BO2260" s="265"/>
      <c r="BP2260" s="41"/>
      <c r="BQ2260" s="271" t="s">
        <v>167</v>
      </c>
      <c r="BR2260" s="272"/>
      <c r="BS2260" s="273" t="s">
        <v>168</v>
      </c>
      <c r="BT2260" s="274"/>
      <c r="BU2260" s="20"/>
      <c r="BV2260" s="262" t="s">
        <v>169</v>
      </c>
      <c r="BW2260" s="263"/>
      <c r="BX2260" s="264" t="s">
        <v>170</v>
      </c>
      <c r="BY2260" s="265"/>
      <c r="CA2260" s="55" t="s">
        <v>35</v>
      </c>
      <c r="CC2260" s="116" t="s">
        <v>75</v>
      </c>
      <c r="CD2260" s="13"/>
      <c r="CE2260" s="33"/>
      <c r="CF2260" s="33"/>
      <c r="CG2260" s="33"/>
      <c r="CH2260" s="33"/>
    </row>
    <row r="2261" spans="2:86" ht="18.600000000000001" customHeight="1" thickTop="1" thickBot="1">
      <c r="D2261" s="1">
        <v>0</v>
      </c>
      <c r="E2261" s="9">
        <f t="shared" ref="E2261" si="21692">$E$9*$B2258</f>
        <v>7.6021280000000004</v>
      </c>
      <c r="F2261" s="2">
        <v>1</v>
      </c>
      <c r="G2261" s="8">
        <v>0</v>
      </c>
      <c r="I2261" s="1">
        <v>0</v>
      </c>
      <c r="J2261" s="9">
        <v>0</v>
      </c>
      <c r="K2261" s="2">
        <v>1</v>
      </c>
      <c r="L2261" s="8">
        <v>0</v>
      </c>
      <c r="N2261" s="1">
        <f t="shared" ref="N2261" si="21693">D2261*I2258+F2261*I2261-E2261*J2258-G2261*J2261</f>
        <v>0</v>
      </c>
      <c r="O2261" s="9">
        <f t="shared" ref="O2261" si="21694">(D2261*J2258+E2261*I2258+F2261*J2261+G2261*I2261)</f>
        <v>7.6021280000000004</v>
      </c>
      <c r="P2261" s="2">
        <f t="shared" ref="P2261" si="21695">D2261*K2258+F2261*K2261-E2261*L2258-G2261*L2261</f>
        <v>7.7693445560238317</v>
      </c>
      <c r="Q2261" s="8">
        <f t="shared" ref="Q2261" si="21696">(D2261*L2258+E2261*K2258+F2261*L2261+G2261*K2261)</f>
        <v>0</v>
      </c>
      <c r="S2261" s="1">
        <v>0</v>
      </c>
      <c r="T2261" s="9">
        <f t="shared" ref="T2261" si="21697">$T$9*$B2258</f>
        <v>9.7629980000000014</v>
      </c>
      <c r="U2261" s="2">
        <v>1</v>
      </c>
      <c r="V2261" s="8">
        <v>0</v>
      </c>
      <c r="X2261" s="1">
        <f t="shared" ref="X2261" si="21698">N2261*S2258+P2261*S2261-O2261*T2258-Q2261*T2261</f>
        <v>0</v>
      </c>
      <c r="Y2261" s="9">
        <f t="shared" ref="Y2261" si="21699">(N2261*T2258+O2261*S2258+P2261*T2261+Q2261*S2261)</f>
        <v>83.454223361771568</v>
      </c>
      <c r="Z2261" s="2">
        <f t="shared" ref="Z2261" si="21700">N2261*U2258+P2261*U2261-O2261*V2258-Q2261*V2261</f>
        <v>7.7693445560238317</v>
      </c>
      <c r="AA2261" s="8">
        <f t="shared" ref="AA2261" si="21701">(N2261*V2258+O2261*U2258+P2261*V2261+Q2261*U2261)</f>
        <v>0</v>
      </c>
      <c r="AB2261" s="20"/>
      <c r="AC2261" s="1">
        <v>0</v>
      </c>
      <c r="AD2261" s="9">
        <v>0</v>
      </c>
      <c r="AE2261" s="2">
        <v>1</v>
      </c>
      <c r="AF2261" s="8">
        <v>0</v>
      </c>
      <c r="AH2261" s="1">
        <f t="shared" ref="AH2261" si="21702">X2261*AC2258+Z2261*AC2261-Y2261*AD2258-AA2261*AD2261</f>
        <v>0</v>
      </c>
      <c r="AI2261" s="9">
        <f t="shared" ref="AI2261" si="21703">(X2261*AD2258+Y2261*AC2258+Z2261*AD2261+AA2261*AC2261)</f>
        <v>83.454223361771568</v>
      </c>
      <c r="AJ2261" s="2">
        <f t="shared" ref="AJ2261" si="21704">X2261*AE2258+Z2261*AE2261-Y2261*AF2258-AA2261*AF2261</f>
        <v>20.979875915405806</v>
      </c>
      <c r="AK2261" s="8">
        <f t="shared" ref="AK2261" si="21705">(X2261*AF2258+Y2261*AE2258+Z2261*AF2261+AA2261*AE2261)</f>
        <v>0</v>
      </c>
      <c r="AM2261" s="1">
        <v>0</v>
      </c>
      <c r="AN2261" s="9">
        <f t="shared" ref="AN2261" si="21706">$AN$9*$B2258</f>
        <v>8.254588</v>
      </c>
      <c r="AO2261" s="2">
        <v>1</v>
      </c>
      <c r="AP2261" s="8">
        <v>0</v>
      </c>
      <c r="AR2261" s="1">
        <f t="shared" ref="AR2261" si="21707">AH2261*AM2258+AJ2261*AM2261-AI2261*AN2258-AK2261*AN2261</f>
        <v>0</v>
      </c>
      <c r="AS2261" s="9">
        <f t="shared" ref="AS2261" si="21708">(AH2261*AN2258+AI2261*AM2258+AJ2261*AN2261+AK2261*AM2261)</f>
        <v>256.63445533456934</v>
      </c>
      <c r="AT2261" s="2">
        <f t="shared" ref="AT2261" si="21709">AH2261*AO2258+AJ2261*AO2261-AI2261*AP2258-AK2261*AP2261</f>
        <v>20.979875915405806</v>
      </c>
      <c r="AU2261" s="8">
        <f t="shared" ref="AU2261" si="21710">(AH2261*AP2258+AI2261*AO2258+AJ2261*AP2261+AK2261*AO2261)</f>
        <v>0</v>
      </c>
      <c r="AV2261" s="20"/>
      <c r="AW2261" s="1">
        <v>0</v>
      </c>
      <c r="AX2261" s="9">
        <v>0</v>
      </c>
      <c r="AY2261" s="2">
        <v>1</v>
      </c>
      <c r="AZ2261" s="8">
        <v>0</v>
      </c>
      <c r="BB2261" s="1">
        <f t="shared" ref="BB2261" si="21711">AR2261*AW2258+AT2261*AW2261-AS2261*AX2258-AU2261*AX2261</f>
        <v>0</v>
      </c>
      <c r="BC2261" s="9">
        <f t="shared" ref="BC2261" si="21712">(AR2261*AX2258+AS2261*AW2258+AT2261*AX2261+AU2261*AW2261)</f>
        <v>256.63445533456934</v>
      </c>
      <c r="BD2261" s="2">
        <f t="shared" ref="BD2261" si="21713">AR2261*AY2258+AT2261*AY2261-AS2261*AZ2258-AU2261*AZ2261</f>
        <v>79.212215681239115</v>
      </c>
      <c r="BE2261" s="8">
        <f t="shared" ref="BE2261" si="21714">(AR2261*AZ2258+AS2261*AY2258+AT2261*AZ2261+AU2261*AY2261)</f>
        <v>0</v>
      </c>
      <c r="BG2261" s="1">
        <v>0</v>
      </c>
      <c r="BH2261" s="9">
        <f t="shared" ref="BH2261" si="21715">$BH$9*$B2258</f>
        <v>5.4005599999999996</v>
      </c>
      <c r="BI2261" s="2">
        <v>1</v>
      </c>
      <c r="BJ2261" s="8">
        <v>0</v>
      </c>
      <c r="BK2261" s="20"/>
      <c r="BL2261" s="1">
        <f t="shared" ref="BL2261" si="21716">BB2261*BG2258+BD2261*BG2261-BC2261*BH2258-BE2261*BH2261</f>
        <v>0</v>
      </c>
      <c r="BM2261" s="9">
        <f t="shared" ref="BM2261" si="21717">(BB2261*BH2258+BC2261*BG2258+BD2261*BH2261+BE2261*BG2261)</f>
        <v>684.42477885404196</v>
      </c>
      <c r="BN2261" s="2">
        <f t="shared" ref="BN2261" si="21718">BB2261*BI2258+BD2261*BI2261-BC2261*BJ2258-BE2261*BJ2261</f>
        <v>79.212215681239115</v>
      </c>
      <c r="BO2261" s="8">
        <f t="shared" ref="BO2261" si="21719">(BB2261*BJ2258+BC2261*BI2258+BD2261*BJ2261+BE2261*BI2261)</f>
        <v>0</v>
      </c>
      <c r="BP2261" s="20"/>
      <c r="BQ2261" s="18">
        <f t="shared" ref="BQ2261:BQ2324" si="21720">1/$BR$9</f>
        <v>1</v>
      </c>
      <c r="BR2261" s="25">
        <v>0</v>
      </c>
      <c r="BS2261" s="19">
        <v>1</v>
      </c>
      <c r="BT2261" s="24">
        <v>0</v>
      </c>
      <c r="BV2261" s="1">
        <f t="shared" ref="BV2261" si="21721">BL2261*BQ2258+BN2261*BQ2261-BM2261*BR2258-BO2261*BR2261</f>
        <v>79.212215681239115</v>
      </c>
      <c r="BW2261" s="9">
        <f t="shared" ref="BW2261" si="21722">(BL2261*BR2258+BM2261*BQ2258+BN2261*BR2261+BO2261*BQ2261)</f>
        <v>684.42477885404196</v>
      </c>
      <c r="BX2261" s="2">
        <f t="shared" ref="BX2261" si="21723">BL2261*BS2258+BN2261*BS2261-BM2261*BT2258-BO2261*BT2261</f>
        <v>79.212215681239115</v>
      </c>
      <c r="BY2261" s="8">
        <f t="shared" ref="BY2261" si="21724">(BL2261*BT2258+BM2261*BS2258+BN2261*BT2261+BO2261*BS2261)</f>
        <v>0</v>
      </c>
      <c r="CA2261" s="56">
        <f t="shared" ref="CA2261" si="21725">(180/PI())*ATAN(-1*(BW2258+BW2261)/(BV2258+BV2261))</f>
        <v>-76.796358598788302</v>
      </c>
      <c r="CC2261" s="117">
        <f t="shared" ref="CC2261" si="21726">20*LOG(((1-(10^(CA2258/20)^2)*(1-((1-CC2258)/(1+CC2258))^2))^0.5))</f>
        <v>-1.3428982309996537E-5</v>
      </c>
      <c r="CD2261" s="13"/>
      <c r="CE2261" s="33"/>
      <c r="CF2261" s="33"/>
      <c r="CG2261" s="33"/>
      <c r="CH2261" s="33"/>
    </row>
    <row r="2262" spans="2:86" ht="18.600000000000001" customHeight="1"/>
    <row r="2263" spans="2:86" ht="18.600000000000001" customHeight="1" thickBot="1">
      <c r="E2263" s="6" t="s">
        <v>3</v>
      </c>
      <c r="J2263" s="6" t="s">
        <v>5</v>
      </c>
      <c r="O2263" s="6" t="s">
        <v>10</v>
      </c>
      <c r="T2263" s="6" t="s">
        <v>6</v>
      </c>
      <c r="Y2263" s="6" t="s">
        <v>11</v>
      </c>
      <c r="AD2263" s="6" t="s">
        <v>12</v>
      </c>
      <c r="AI2263" s="6" t="s">
        <v>13</v>
      </c>
      <c r="AN2263" s="6" t="s">
        <v>14</v>
      </c>
      <c r="AS2263" s="6" t="s">
        <v>15</v>
      </c>
      <c r="AX2263" s="6" t="s">
        <v>19</v>
      </c>
      <c r="BC2263" s="6" t="s">
        <v>17</v>
      </c>
      <c r="BH2263" s="6" t="s">
        <v>20</v>
      </c>
      <c r="BM2263" s="6" t="s">
        <v>18</v>
      </c>
      <c r="BQ2263" s="26" t="s">
        <v>16</v>
      </c>
      <c r="BR2263" s="26"/>
      <c r="BS2263" s="21"/>
      <c r="BT2263" s="21"/>
      <c r="BU2263" s="21"/>
      <c r="BV2263" s="21"/>
      <c r="BW2263" s="26" t="s">
        <v>21</v>
      </c>
      <c r="BX2263" s="21"/>
      <c r="BY2263" s="21"/>
    </row>
    <row r="2264" spans="2:86" ht="18.600000000000001" customHeight="1" thickBot="1">
      <c r="B2264" s="11"/>
      <c r="D2264" s="266" t="s">
        <v>113</v>
      </c>
      <c r="E2264" s="267"/>
      <c r="F2264" s="268" t="s">
        <v>114</v>
      </c>
      <c r="G2264" s="269"/>
      <c r="H2264" s="237"/>
      <c r="I2264" s="262" t="s">
        <v>0</v>
      </c>
      <c r="J2264" s="263"/>
      <c r="K2264" s="264" t="s">
        <v>1</v>
      </c>
      <c r="L2264" s="265"/>
      <c r="M2264" s="21"/>
      <c r="N2264" s="262" t="s">
        <v>115</v>
      </c>
      <c r="O2264" s="263"/>
      <c r="P2264" s="264" t="s">
        <v>116</v>
      </c>
      <c r="Q2264" s="265"/>
      <c r="R2264" s="21"/>
      <c r="S2264" s="266" t="s">
        <v>117</v>
      </c>
      <c r="T2264" s="267"/>
      <c r="U2264" s="268" t="s">
        <v>118</v>
      </c>
      <c r="V2264" s="269"/>
      <c r="W2264" s="20"/>
      <c r="X2264" s="262" t="s">
        <v>119</v>
      </c>
      <c r="Y2264" s="263"/>
      <c r="Z2264" s="264" t="s">
        <v>120</v>
      </c>
      <c r="AA2264" s="265"/>
      <c r="AB2264" s="20"/>
      <c r="AC2264" s="262" t="s">
        <v>121</v>
      </c>
      <c r="AD2264" s="263"/>
      <c r="AE2264" s="264" t="s">
        <v>7</v>
      </c>
      <c r="AF2264" s="265"/>
      <c r="AG2264" s="20"/>
      <c r="AH2264" s="262" t="s">
        <v>122</v>
      </c>
      <c r="AI2264" s="263"/>
      <c r="AJ2264" s="264" t="s">
        <v>123</v>
      </c>
      <c r="AK2264" s="265"/>
      <c r="AL2264" s="20"/>
      <c r="AM2264" s="266" t="s">
        <v>124</v>
      </c>
      <c r="AN2264" s="267"/>
      <c r="AO2264" s="268" t="s">
        <v>125</v>
      </c>
      <c r="AP2264" s="269"/>
      <c r="AQ2264" s="21"/>
      <c r="AR2264" s="262" t="s">
        <v>126</v>
      </c>
      <c r="AS2264" s="263"/>
      <c r="AT2264" s="264" t="s">
        <v>2</v>
      </c>
      <c r="AU2264" s="265"/>
      <c r="AV2264" s="41"/>
      <c r="AW2264" s="262" t="s">
        <v>127</v>
      </c>
      <c r="AX2264" s="263"/>
      <c r="AY2264" s="264" t="s">
        <v>128</v>
      </c>
      <c r="AZ2264" s="265"/>
      <c r="BA2264" s="20"/>
      <c r="BB2264" s="262" t="s">
        <v>129</v>
      </c>
      <c r="BC2264" s="263"/>
      <c r="BD2264" s="264" t="s">
        <v>130</v>
      </c>
      <c r="BE2264" s="265"/>
      <c r="BF2264" s="41"/>
      <c r="BG2264" s="266" t="s">
        <v>131</v>
      </c>
      <c r="BH2264" s="267"/>
      <c r="BI2264" s="268" t="s">
        <v>132</v>
      </c>
      <c r="BJ2264" s="269"/>
      <c r="BK2264" s="41"/>
      <c r="BL2264" s="262" t="s">
        <v>133</v>
      </c>
      <c r="BM2264" s="263"/>
      <c r="BN2264" s="264" t="s">
        <v>134</v>
      </c>
      <c r="BO2264" s="265"/>
      <c r="BP2264" s="41"/>
      <c r="BQ2264" s="262" t="s">
        <v>135</v>
      </c>
      <c r="BR2264" s="263"/>
      <c r="BS2264" s="264" t="s">
        <v>136</v>
      </c>
      <c r="BT2264" s="265"/>
      <c r="BU2264" s="20"/>
      <c r="BV2264" s="262" t="s">
        <v>137</v>
      </c>
      <c r="BW2264" s="263"/>
      <c r="BX2264" s="264" t="s">
        <v>138</v>
      </c>
      <c r="BY2264" s="265"/>
      <c r="CA2264" s="27" t="s">
        <v>8</v>
      </c>
      <c r="CC2264" s="113" t="s">
        <v>74</v>
      </c>
      <c r="CD2264" s="13"/>
      <c r="CE2264" s="33"/>
      <c r="CF2264" s="33"/>
      <c r="CG2264" s="33"/>
      <c r="CH2264" s="33"/>
    </row>
    <row r="2265" spans="2:86" ht="18.600000000000001" customHeight="1" thickTop="1" thickBot="1">
      <c r="B2265" s="37">
        <v>6.48</v>
      </c>
      <c r="D2265" s="1">
        <v>1</v>
      </c>
      <c r="E2265" s="7">
        <v>0</v>
      </c>
      <c r="F2265" s="2">
        <v>0</v>
      </c>
      <c r="G2265" s="8">
        <v>0</v>
      </c>
      <c r="I2265" s="1">
        <v>1</v>
      </c>
      <c r="J2265" s="9">
        <v>0</v>
      </c>
      <c r="K2265" s="2">
        <v>0</v>
      </c>
      <c r="L2265" s="8">
        <f t="shared" ref="L2265:L2328" si="21727">IF(0=(1-$J$9*$K$9*$B2265^2),10^18,$B2265*$K$9/(1-$J$9*$K$9*$B2265^2))</f>
        <v>-0.88707478527420125</v>
      </c>
      <c r="N2265" s="1">
        <f t="shared" ref="N2265" si="21728">D2265*I2265+F2265*I2268-E2265*J2265-G2265*J2268</f>
        <v>1</v>
      </c>
      <c r="O2265" s="9">
        <f t="shared" ref="O2265" si="21729">(D2265*J2265+E2265*I2265+F2265*J2268+G2265*I2268)</f>
        <v>0</v>
      </c>
      <c r="P2265" s="2">
        <f t="shared" ref="P2265" si="21730">D2265*K2265+F2265*K2268-E2265*L2265-G2265*L2268</f>
        <v>0</v>
      </c>
      <c r="Q2265" s="8">
        <f t="shared" ref="Q2265" si="21731">(D2265*L2265+E2265*K2265+F2265*L2268+G2265*K2268)</f>
        <v>-0.88707478527420125</v>
      </c>
      <c r="S2265" s="1">
        <v>1</v>
      </c>
      <c r="T2265" s="7">
        <v>0</v>
      </c>
      <c r="U2265" s="2">
        <v>0</v>
      </c>
      <c r="V2265" s="8">
        <v>0</v>
      </c>
      <c r="X2265" s="1">
        <f t="shared" ref="X2265" si="21732">N2265*S2265+P2265*S2268-O2265*T2265-Q2265*T2268</f>
        <v>9.687322076942154</v>
      </c>
      <c r="Y2265" s="9">
        <f t="shared" ref="Y2265" si="21733">(N2265*T2265+O2265*S2265+P2265*T2268+Q2265*S2268)</f>
        <v>0</v>
      </c>
      <c r="Z2265" s="2">
        <f t="shared" ref="Z2265" si="21734">N2265*U2265+P2265*U2268-O2265*V2265-Q2265*V2268</f>
        <v>0</v>
      </c>
      <c r="AA2265" s="8">
        <f t="shared" ref="AA2265" si="21735">(N2265*V2265+O2265*U2265+P2265*V2268+Q2265*U2268)</f>
        <v>-0.88707478527420125</v>
      </c>
      <c r="AB2265" s="20"/>
      <c r="AC2265" s="1">
        <v>1</v>
      </c>
      <c r="AD2265" s="9">
        <v>0</v>
      </c>
      <c r="AE2265" s="2">
        <v>0</v>
      </c>
      <c r="AF2265" s="8">
        <f t="shared" ref="AF2265:AF2328" si="21736">IF(0=(1-$AE$9*$AD$9*$B2265^2),10^18,$B2265*$AE$9/(1-$AE$9*$AD$9*$B2265^2))</f>
        <v>-0.15777525618412047</v>
      </c>
      <c r="AH2265" s="1">
        <f t="shared" ref="AH2265" si="21737">X2265*AC2265+Z2265*AC2268-Y2265*AD2265-AA2265*AD2268</f>
        <v>9.687322076942154</v>
      </c>
      <c r="AI2265" s="9">
        <f t="shared" ref="AI2265" si="21738">(X2265*AD2265+Y2265*AC2265+Z2265*AD2268+AA2265*AC2268)</f>
        <v>0</v>
      </c>
      <c r="AJ2265" s="2">
        <f t="shared" ref="AJ2265" si="21739">X2265*AE2265+Z2265*AE2268-Y2265*AF2265-AA2265*AF2268</f>
        <v>0</v>
      </c>
      <c r="AK2265" s="8">
        <f t="shared" ref="AK2265" si="21740">(X2265*AF2265+Y2265*AE2265+Z2265*AF2268+AA2265*AE2268)</f>
        <v>-2.4154945077018355</v>
      </c>
      <c r="AM2265" s="1">
        <v>1</v>
      </c>
      <c r="AN2265" s="7">
        <v>0</v>
      </c>
      <c r="AO2265" s="2">
        <v>0</v>
      </c>
      <c r="AP2265" s="8">
        <v>0</v>
      </c>
      <c r="AR2265" s="1">
        <f t="shared" ref="AR2265" si="21741">AH2265*AM2265+AJ2265*AM2268-AI2265*AN2265-AK2265*AN2268</f>
        <v>29.687964431922467</v>
      </c>
      <c r="AS2265" s="9">
        <f t="shared" ref="AS2265" si="21742">(AH2265*AN2265+AI2265*AM2265+AJ2265*AN2268+AK2265*AM2268)</f>
        <v>0</v>
      </c>
      <c r="AT2265" s="2">
        <f t="shared" ref="AT2265" si="21743">AH2265*AO2265+AJ2265*AO2268-AI2265*AP2265-AK2265*AP2268</f>
        <v>0</v>
      </c>
      <c r="AU2265" s="8">
        <f t="shared" ref="AU2265" si="21744">(AH2265*AP2265+AI2265*AO2265+AJ2265*AP2268+AK2265*AO2268)</f>
        <v>-2.4154945077018355</v>
      </c>
      <c r="AV2265" s="20"/>
      <c r="AW2265" s="1">
        <v>1</v>
      </c>
      <c r="AX2265" s="9">
        <v>0</v>
      </c>
      <c r="AY2265" s="2">
        <v>0</v>
      </c>
      <c r="AZ2265" s="8">
        <f t="shared" ref="AZ2265:AZ2328" si="21745">IF(0=(1-$AX$9*$AY$9*$B2265^2),10^18,$B2265*$AY$9/(1-$AX$9*$AY$9*$B2265^2))</f>
        <v>-0.22614632269503634</v>
      </c>
      <c r="BB2265" s="1">
        <f t="shared" ref="BB2265" si="21746">AR2265*AW2265+AT2265*AW2268-AS2265*AX2265-AU2265*AX2268</f>
        <v>29.687964431922467</v>
      </c>
      <c r="BC2265" s="9">
        <f t="shared" ref="BC2265" si="21747">(AR2265*AX2265+AS2265*AW2265+AT2265*AX2268+AU2265*AW2268)</f>
        <v>0</v>
      </c>
      <c r="BD2265" s="2">
        <f t="shared" ref="BD2265" si="21748">AR2265*AY2265+AT2265*AY2268-AS2265*AZ2265-AU2265*AZ2268</f>
        <v>0</v>
      </c>
      <c r="BE2265" s="8">
        <f t="shared" ref="BE2265" si="21749">(AR2265*AZ2265+AS2265*AY2265+AT2265*AZ2268+AU2265*AY2268)</f>
        <v>-9.1293184922821347</v>
      </c>
      <c r="BG2265" s="1">
        <v>1</v>
      </c>
      <c r="BH2265" s="7">
        <v>0</v>
      </c>
      <c r="BI2265" s="2">
        <v>0</v>
      </c>
      <c r="BJ2265" s="8">
        <v>0</v>
      </c>
      <c r="BK2265" s="20"/>
      <c r="BL2265" s="1">
        <f t="shared" ref="BL2265" si="21750">BB2265*BG2265+BD2265*BG2268-BC2265*BH2265-BE2265*BH2268</f>
        <v>79.144038913792627</v>
      </c>
      <c r="BM2265" s="9">
        <f t="shared" ref="BM2265" si="21751">(BB2265*BH2265+BC2265*BG2265+BD2265*BH2268+BE2265*BG2268)</f>
        <v>0</v>
      </c>
      <c r="BN2265" s="2">
        <f t="shared" ref="BN2265" si="21752">BB2265*BI2265+BD2265*BI2268-BC2265*BJ2265-BE2265*BJ2268</f>
        <v>0</v>
      </c>
      <c r="BO2265" s="8">
        <f t="shared" ref="BO2265" si="21753">(BB2265*BJ2265+BC2265*BI2265+BD2265*BJ2268+BE2265*BI2268)</f>
        <v>-9.1293184922821347</v>
      </c>
      <c r="BP2265" s="20"/>
      <c r="BQ2265" s="16">
        <v>1</v>
      </c>
      <c r="BR2265" s="23">
        <v>0</v>
      </c>
      <c r="BS2265" s="14">
        <v>0</v>
      </c>
      <c r="BT2265" s="22">
        <v>0</v>
      </c>
      <c r="BV2265" s="1">
        <f t="shared" ref="BV2265" si="21754">BL2265*BQ2265+BN2265*BQ2268-BM2265*BR2265-BO2265*BR2268</f>
        <v>79.144038913792627</v>
      </c>
      <c r="BW2265" s="9">
        <f t="shared" ref="BW2265" si="21755">(BL2265*BR2265+BM2265*BQ2265+BN2265*BR2268+BO2265*BQ2268)</f>
        <v>-9.1293184922821347</v>
      </c>
      <c r="BX2265" s="2">
        <f t="shared" ref="BX2265" si="21756">BL2265*BS2265+BN2265*BS2268-BM2265*BT2265-BO2265*BT2268</f>
        <v>0</v>
      </c>
      <c r="BY2265" s="8">
        <f t="shared" ref="BY2265" si="21757">(BL2265*BT2265+BM2265*BS2265+BN2265*BT2268+BO2265*BS2268)</f>
        <v>-9.1293184922821347</v>
      </c>
      <c r="CA2265" s="28">
        <f t="shared" ref="CA2265" si="21758">20*LOG(((1+$BR$9)/$BR$9)/((BV2265+BV2268)^2+(BW2265+BW2268)^2)^0.5)</f>
        <v>-50.820700491163919</v>
      </c>
      <c r="CC2265" s="114">
        <f t="shared" ref="CC2265" si="21759">((BV2265^2+BW2265^2)^0.5)/((BV2268^2+BW2268^2)^0.5)</f>
        <v>0.11537071880197163</v>
      </c>
      <c r="CD2265" s="13"/>
      <c r="CE2265" s="33"/>
      <c r="CF2265" s="33"/>
      <c r="CG2265" s="33"/>
      <c r="CH2265" s="33"/>
    </row>
    <row r="2266" spans="2:86" ht="18.600000000000001" customHeight="1" thickBot="1">
      <c r="D2266" s="3"/>
      <c r="G2266" s="4"/>
      <c r="I2266" s="3"/>
      <c r="L2266" s="4"/>
      <c r="N2266" s="3"/>
      <c r="Q2266" s="4"/>
      <c r="S2266" s="3"/>
      <c r="V2266" s="4"/>
      <c r="X2266" s="3"/>
      <c r="AA2266" s="4"/>
      <c r="AC2266" s="3"/>
      <c r="AF2266" s="4"/>
      <c r="AH2266" s="3"/>
      <c r="AK2266" s="4"/>
      <c r="AM2266" s="3"/>
      <c r="AP2266" s="4"/>
      <c r="AR2266" s="3"/>
      <c r="AU2266" s="4"/>
      <c r="AW2266" s="3"/>
      <c r="AZ2266" s="4"/>
      <c r="BB2266" s="3"/>
      <c r="BE2266" s="4"/>
      <c r="BG2266" s="3"/>
      <c r="BJ2266" s="4"/>
      <c r="BL2266" s="3"/>
      <c r="BO2266" s="4"/>
      <c r="BQ2266" s="16"/>
      <c r="BR2266" s="14"/>
      <c r="BS2266" s="14"/>
      <c r="BT2266" s="17"/>
      <c r="BV2266" s="3"/>
      <c r="BY2266" s="4"/>
      <c r="CC2266" s="115"/>
      <c r="CD2266" s="13"/>
      <c r="CE2266" s="33"/>
      <c r="CF2266" s="33"/>
      <c r="CG2266" s="33"/>
      <c r="CH2266" s="33"/>
    </row>
    <row r="2267" spans="2:86" ht="18.600000000000001" customHeight="1" thickBot="1">
      <c r="D2267" s="271" t="s">
        <v>141</v>
      </c>
      <c r="E2267" s="272"/>
      <c r="F2267" s="273" t="s">
        <v>142</v>
      </c>
      <c r="G2267" s="274"/>
      <c r="H2267" s="237"/>
      <c r="I2267" s="271" t="s">
        <v>143</v>
      </c>
      <c r="J2267" s="272"/>
      <c r="K2267" s="273" t="s">
        <v>144</v>
      </c>
      <c r="L2267" s="274"/>
      <c r="N2267" s="262" t="s">
        <v>145</v>
      </c>
      <c r="O2267" s="263"/>
      <c r="P2267" s="264" t="s">
        <v>146</v>
      </c>
      <c r="Q2267" s="265"/>
      <c r="S2267" s="271" t="s">
        <v>147</v>
      </c>
      <c r="T2267" s="272"/>
      <c r="U2267" s="273" t="s">
        <v>148</v>
      </c>
      <c r="V2267" s="274"/>
      <c r="W2267" s="20"/>
      <c r="X2267" s="262" t="s">
        <v>149</v>
      </c>
      <c r="Y2267" s="263"/>
      <c r="Z2267" s="264" t="s">
        <v>150</v>
      </c>
      <c r="AA2267" s="265"/>
      <c r="AB2267" s="20"/>
      <c r="AC2267" s="271" t="s">
        <v>151</v>
      </c>
      <c r="AD2267" s="272"/>
      <c r="AE2267" s="273" t="s">
        <v>152</v>
      </c>
      <c r="AF2267" s="274"/>
      <c r="AG2267" s="20"/>
      <c r="AH2267" s="262" t="s">
        <v>153</v>
      </c>
      <c r="AI2267" s="263"/>
      <c r="AJ2267" s="264" t="s">
        <v>154</v>
      </c>
      <c r="AK2267" s="265"/>
      <c r="AL2267" s="20"/>
      <c r="AM2267" s="271" t="s">
        <v>155</v>
      </c>
      <c r="AN2267" s="272"/>
      <c r="AO2267" s="273" t="s">
        <v>156</v>
      </c>
      <c r="AP2267" s="274"/>
      <c r="AR2267" s="262" t="s">
        <v>157</v>
      </c>
      <c r="AS2267" s="263"/>
      <c r="AT2267" s="264" t="s">
        <v>158</v>
      </c>
      <c r="AU2267" s="265"/>
      <c r="AV2267" s="41"/>
      <c r="AW2267" s="271" t="s">
        <v>159</v>
      </c>
      <c r="AX2267" s="272"/>
      <c r="AY2267" s="273" t="s">
        <v>160</v>
      </c>
      <c r="AZ2267" s="274"/>
      <c r="BA2267" s="20"/>
      <c r="BB2267" s="262" t="s">
        <v>161</v>
      </c>
      <c r="BC2267" s="263"/>
      <c r="BD2267" s="264" t="s">
        <v>162</v>
      </c>
      <c r="BE2267" s="265"/>
      <c r="BF2267" s="41"/>
      <c r="BG2267" s="271" t="s">
        <v>163</v>
      </c>
      <c r="BH2267" s="272"/>
      <c r="BI2267" s="273" t="s">
        <v>164</v>
      </c>
      <c r="BJ2267" s="274"/>
      <c r="BK2267" s="41"/>
      <c r="BL2267" s="262" t="s">
        <v>165</v>
      </c>
      <c r="BM2267" s="263"/>
      <c r="BN2267" s="264" t="s">
        <v>166</v>
      </c>
      <c r="BO2267" s="265"/>
      <c r="BP2267" s="41"/>
      <c r="BQ2267" s="271" t="s">
        <v>167</v>
      </c>
      <c r="BR2267" s="272"/>
      <c r="BS2267" s="273" t="s">
        <v>168</v>
      </c>
      <c r="BT2267" s="274"/>
      <c r="BU2267" s="20"/>
      <c r="BV2267" s="262" t="s">
        <v>169</v>
      </c>
      <c r="BW2267" s="263"/>
      <c r="BX2267" s="264" t="s">
        <v>170</v>
      </c>
      <c r="BY2267" s="265"/>
      <c r="CA2267" s="55" t="s">
        <v>35</v>
      </c>
      <c r="CC2267" s="116" t="s">
        <v>75</v>
      </c>
      <c r="CD2267" s="13"/>
      <c r="CE2267" s="33"/>
      <c r="CF2267" s="33"/>
      <c r="CG2267" s="33"/>
      <c r="CH2267" s="33"/>
    </row>
    <row r="2268" spans="2:86" ht="18.600000000000001" customHeight="1" thickTop="1" thickBot="1">
      <c r="D2268" s="1">
        <v>0</v>
      </c>
      <c r="E2268" s="9">
        <f t="shared" ref="E2268" si="21760">$E$9*$B2265</f>
        <v>7.6256640000000013</v>
      </c>
      <c r="F2268" s="2">
        <v>1</v>
      </c>
      <c r="G2268" s="8">
        <v>0</v>
      </c>
      <c r="I2268" s="1">
        <v>0</v>
      </c>
      <c r="J2268" s="9">
        <v>0</v>
      </c>
      <c r="K2268" s="2">
        <v>1</v>
      </c>
      <c r="L2268" s="8">
        <v>0</v>
      </c>
      <c r="N2268" s="1">
        <f t="shared" ref="N2268" si="21761">D2268*I2265+F2268*I2268-E2268*J2265-G2268*J2268</f>
        <v>0</v>
      </c>
      <c r="O2268" s="9">
        <f t="shared" ref="O2268" si="21762">(D2268*J2265+E2268*I2265+F2268*J2268+G2268*I2268)</f>
        <v>7.6256640000000013</v>
      </c>
      <c r="P2268" s="2">
        <f t="shared" ref="P2268" si="21763">D2268*K2265+F2268*K2268-E2268*L2265-G2268*L2268</f>
        <v>7.7645342553732082</v>
      </c>
      <c r="Q2268" s="8">
        <f t="shared" ref="Q2268" si="21764">(D2268*L2265+E2268*K2265+F2268*L2268+G2268*K2268)</f>
        <v>0</v>
      </c>
      <c r="S2268" s="1">
        <v>0</v>
      </c>
      <c r="T2268" s="9">
        <f t="shared" ref="T2268" si="21765">$T$9*$B2265</f>
        <v>9.7932240000000004</v>
      </c>
      <c r="U2268" s="2">
        <v>1</v>
      </c>
      <c r="V2268" s="8">
        <v>0</v>
      </c>
      <c r="X2268" s="1">
        <f t="shared" ref="X2268" si="21766">N2268*S2265+P2268*S2268-O2268*T2265-Q2268*T2268</f>
        <v>0</v>
      </c>
      <c r="Y2268" s="9">
        <f t="shared" ref="Y2268" si="21767">(N2268*T2265+O2268*S2265+P2268*T2268+Q2268*S2268)</f>
        <v>83.665487218543035</v>
      </c>
      <c r="Z2268" s="2">
        <f t="shared" ref="Z2268" si="21768">N2268*U2265+P2268*U2268-O2268*V2265-Q2268*V2268</f>
        <v>7.7645342553732082</v>
      </c>
      <c r="AA2268" s="8">
        <f t="shared" ref="AA2268" si="21769">(N2268*V2265+O2268*U2265+P2268*V2268+Q2268*U2268)</f>
        <v>0</v>
      </c>
      <c r="AB2268" s="20"/>
      <c r="AC2268" s="1">
        <v>0</v>
      </c>
      <c r="AD2268" s="9">
        <v>0</v>
      </c>
      <c r="AE2268" s="2">
        <v>1</v>
      </c>
      <c r="AF2268" s="8">
        <v>0</v>
      </c>
      <c r="AH2268" s="1">
        <f t="shared" ref="AH2268" si="21770">X2268*AC2265+Z2268*AC2268-Y2268*AD2265-AA2268*AD2268</f>
        <v>0</v>
      </c>
      <c r="AI2268" s="9">
        <f t="shared" ref="AI2268" si="21771">(X2268*AD2265+Y2268*AC2265+Z2268*AD2268+AA2268*AC2268)</f>
        <v>83.665487218543035</v>
      </c>
      <c r="AJ2268" s="2">
        <f t="shared" ref="AJ2268" si="21772">X2268*AE2265+Z2268*AE2268-Y2268*AF2265-AA2268*AF2268</f>
        <v>20.964877935048094</v>
      </c>
      <c r="AK2268" s="8">
        <f t="shared" ref="AK2268" si="21773">(X2268*AF2265+Y2268*AE2265+Z2268*AF2268+AA2268*AE2268)</f>
        <v>0</v>
      </c>
      <c r="AM2268" s="1">
        <v>0</v>
      </c>
      <c r="AN2268" s="9">
        <f t="shared" ref="AN2268" si="21774">$AN$9*$B2265</f>
        <v>8.2801440000000017</v>
      </c>
      <c r="AO2268" s="2">
        <v>1</v>
      </c>
      <c r="AP2268" s="8">
        <v>0</v>
      </c>
      <c r="AR2268" s="1">
        <f t="shared" ref="AR2268" si="21775">AH2268*AM2265+AJ2268*AM2268-AI2268*AN2265-AK2268*AN2268</f>
        <v>0</v>
      </c>
      <c r="AS2268" s="9">
        <f t="shared" ref="AS2268" si="21776">(AH2268*AN2265+AI2268*AM2265+AJ2268*AN2268+AK2268*AM2268)</f>
        <v>257.25769546316394</v>
      </c>
      <c r="AT2268" s="2">
        <f t="shared" ref="AT2268" si="21777">AH2268*AO2265+AJ2268*AO2268-AI2268*AP2265-AK2268*AP2268</f>
        <v>20.964877935048094</v>
      </c>
      <c r="AU2268" s="8">
        <f t="shared" ref="AU2268" si="21778">(AH2268*AP2265+AI2268*AO2265+AJ2268*AP2268+AK2268*AO2268)</f>
        <v>0</v>
      </c>
      <c r="AV2268" s="20"/>
      <c r="AW2268" s="1">
        <v>0</v>
      </c>
      <c r="AX2268" s="9">
        <v>0</v>
      </c>
      <c r="AY2268" s="2">
        <v>1</v>
      </c>
      <c r="AZ2268" s="8">
        <v>0</v>
      </c>
      <c r="BB2268" s="1">
        <f t="shared" ref="BB2268" si="21779">AR2268*AW2265+AT2268*AW2268-AS2268*AX2265-AU2268*AX2268</f>
        <v>0</v>
      </c>
      <c r="BC2268" s="9">
        <f t="shared" ref="BC2268" si="21780">(AR2268*AX2265+AS2268*AW2265+AT2268*AX2268+AU2268*AW2268)</f>
        <v>257.25769546316394</v>
      </c>
      <c r="BD2268" s="2">
        <f t="shared" ref="BD2268" si="21781">AR2268*AY2265+AT2268*AY2268-AS2268*AZ2265-AU2268*AZ2268</f>
        <v>79.142759749042156</v>
      </c>
      <c r="BE2268" s="8">
        <f t="shared" ref="BE2268" si="21782">(AR2268*AZ2265+AS2268*AY2265+AT2268*AZ2268+AU2268*AY2268)</f>
        <v>0</v>
      </c>
      <c r="BG2268" s="1">
        <v>0</v>
      </c>
      <c r="BH2268" s="9">
        <f t="shared" ref="BH2268" si="21783">$BH$9*$B2265</f>
        <v>5.4172799999999999</v>
      </c>
      <c r="BI2268" s="2">
        <v>1</v>
      </c>
      <c r="BJ2268" s="8">
        <v>0</v>
      </c>
      <c r="BK2268" s="20"/>
      <c r="BL2268" s="1">
        <f t="shared" ref="BL2268" si="21784">BB2268*BG2265+BD2268*BG2268-BC2268*BH2265-BE2268*BH2268</f>
        <v>0</v>
      </c>
      <c r="BM2268" s="9">
        <f t="shared" ref="BM2268" si="21785">(BB2268*BH2265+BC2268*BG2265+BD2268*BH2268+BE2268*BG2268)</f>
        <v>685.99618499645499</v>
      </c>
      <c r="BN2268" s="2">
        <f t="shared" ref="BN2268" si="21786">BB2268*BI2265+BD2268*BI2268-BC2268*BJ2265-BE2268*BJ2268</f>
        <v>79.142759749042156</v>
      </c>
      <c r="BO2268" s="8">
        <f t="shared" ref="BO2268" si="21787">(BB2268*BJ2265+BC2268*BI2265+BD2268*BJ2268+BE2268*BI2268)</f>
        <v>0</v>
      </c>
      <c r="BP2268" s="20"/>
      <c r="BQ2268" s="18">
        <f t="shared" ref="BQ2268:BQ2331" si="21788">1/$BR$9</f>
        <v>1</v>
      </c>
      <c r="BR2268" s="25">
        <v>0</v>
      </c>
      <c r="BS2268" s="19">
        <v>1</v>
      </c>
      <c r="BT2268" s="24">
        <v>0</v>
      </c>
      <c r="BV2268" s="1">
        <f t="shared" ref="BV2268" si="21789">BL2268*BQ2265+BN2268*BQ2268-BM2268*BR2265-BO2268*BR2268</f>
        <v>79.142759749042156</v>
      </c>
      <c r="BW2268" s="9">
        <f t="shared" ref="BW2268" si="21790">(BL2268*BR2265+BM2268*BQ2265+BN2268*BR2268+BO2268*BQ2268)</f>
        <v>685.99618499645499</v>
      </c>
      <c r="BX2268" s="2">
        <f t="shared" ref="BX2268" si="21791">BL2268*BS2265+BN2268*BS2268-BM2268*BT2265-BO2268*BT2268</f>
        <v>79.142759749042156</v>
      </c>
      <c r="BY2268" s="8">
        <f t="shared" ref="BY2268" si="21792">(BL2268*BT2265+BM2268*BS2265+BN2268*BT2268+BO2268*BS2268)</f>
        <v>0</v>
      </c>
      <c r="CA2268" s="56">
        <f t="shared" ref="CA2268" si="21793">(180/PI())*ATAN(-1*(BW2265+BW2268)/(BV2265+BV2268))</f>
        <v>-76.837787638112346</v>
      </c>
      <c r="CC2268" s="117">
        <f t="shared" ref="CC2268" si="21794">20*LOG(((1-(10^(CA2265/20)^2)*(1-((1-CC2265)/(1+CC2265))^2))^0.5))</f>
        <v>-1.3336198183830221E-5</v>
      </c>
      <c r="CD2268" s="13"/>
      <c r="CE2268" s="33"/>
      <c r="CF2268" s="33"/>
      <c r="CG2268" s="33"/>
      <c r="CH2268" s="33"/>
    </row>
    <row r="2269" spans="2:86" ht="18.600000000000001" customHeight="1"/>
    <row r="2270" spans="2:86" ht="18.600000000000001" customHeight="1" thickBot="1">
      <c r="E2270" s="6" t="s">
        <v>3</v>
      </c>
      <c r="J2270" s="6" t="s">
        <v>5</v>
      </c>
      <c r="O2270" s="6" t="s">
        <v>10</v>
      </c>
      <c r="T2270" s="6" t="s">
        <v>6</v>
      </c>
      <c r="Y2270" s="6" t="s">
        <v>11</v>
      </c>
      <c r="AD2270" s="6" t="s">
        <v>12</v>
      </c>
      <c r="AI2270" s="6" t="s">
        <v>13</v>
      </c>
      <c r="AN2270" s="6" t="s">
        <v>14</v>
      </c>
      <c r="AS2270" s="6" t="s">
        <v>15</v>
      </c>
      <c r="AX2270" s="6" t="s">
        <v>19</v>
      </c>
      <c r="BC2270" s="6" t="s">
        <v>17</v>
      </c>
      <c r="BH2270" s="6" t="s">
        <v>20</v>
      </c>
      <c r="BM2270" s="6" t="s">
        <v>18</v>
      </c>
      <c r="BQ2270" s="26" t="s">
        <v>16</v>
      </c>
      <c r="BR2270" s="26"/>
      <c r="BS2270" s="21"/>
      <c r="BT2270" s="21"/>
      <c r="BU2270" s="21"/>
      <c r="BV2270" s="21"/>
      <c r="BW2270" s="26" t="s">
        <v>21</v>
      </c>
      <c r="BX2270" s="21"/>
      <c r="BY2270" s="21"/>
    </row>
    <row r="2271" spans="2:86" ht="18.600000000000001" customHeight="1" thickBot="1">
      <c r="B2271" s="11"/>
      <c r="D2271" s="266" t="s">
        <v>113</v>
      </c>
      <c r="E2271" s="267"/>
      <c r="F2271" s="268" t="s">
        <v>114</v>
      </c>
      <c r="G2271" s="269"/>
      <c r="H2271" s="237"/>
      <c r="I2271" s="262" t="s">
        <v>0</v>
      </c>
      <c r="J2271" s="263"/>
      <c r="K2271" s="264" t="s">
        <v>1</v>
      </c>
      <c r="L2271" s="265"/>
      <c r="M2271" s="21"/>
      <c r="N2271" s="262" t="s">
        <v>115</v>
      </c>
      <c r="O2271" s="263"/>
      <c r="P2271" s="264" t="s">
        <v>116</v>
      </c>
      <c r="Q2271" s="265"/>
      <c r="R2271" s="21"/>
      <c r="S2271" s="266" t="s">
        <v>117</v>
      </c>
      <c r="T2271" s="267"/>
      <c r="U2271" s="268" t="s">
        <v>118</v>
      </c>
      <c r="V2271" s="269"/>
      <c r="W2271" s="20"/>
      <c r="X2271" s="262" t="s">
        <v>119</v>
      </c>
      <c r="Y2271" s="263"/>
      <c r="Z2271" s="264" t="s">
        <v>120</v>
      </c>
      <c r="AA2271" s="265"/>
      <c r="AB2271" s="20"/>
      <c r="AC2271" s="262" t="s">
        <v>121</v>
      </c>
      <c r="AD2271" s="263"/>
      <c r="AE2271" s="264" t="s">
        <v>7</v>
      </c>
      <c r="AF2271" s="265"/>
      <c r="AG2271" s="20"/>
      <c r="AH2271" s="262" t="s">
        <v>122</v>
      </c>
      <c r="AI2271" s="263"/>
      <c r="AJ2271" s="264" t="s">
        <v>123</v>
      </c>
      <c r="AK2271" s="265"/>
      <c r="AL2271" s="20"/>
      <c r="AM2271" s="266" t="s">
        <v>124</v>
      </c>
      <c r="AN2271" s="267"/>
      <c r="AO2271" s="268" t="s">
        <v>125</v>
      </c>
      <c r="AP2271" s="269"/>
      <c r="AQ2271" s="21"/>
      <c r="AR2271" s="262" t="s">
        <v>126</v>
      </c>
      <c r="AS2271" s="263"/>
      <c r="AT2271" s="264" t="s">
        <v>2</v>
      </c>
      <c r="AU2271" s="265"/>
      <c r="AV2271" s="41"/>
      <c r="AW2271" s="262" t="s">
        <v>127</v>
      </c>
      <c r="AX2271" s="263"/>
      <c r="AY2271" s="264" t="s">
        <v>128</v>
      </c>
      <c r="AZ2271" s="265"/>
      <c r="BA2271" s="20"/>
      <c r="BB2271" s="262" t="s">
        <v>129</v>
      </c>
      <c r="BC2271" s="263"/>
      <c r="BD2271" s="264" t="s">
        <v>130</v>
      </c>
      <c r="BE2271" s="265"/>
      <c r="BF2271" s="41"/>
      <c r="BG2271" s="266" t="s">
        <v>131</v>
      </c>
      <c r="BH2271" s="267"/>
      <c r="BI2271" s="268" t="s">
        <v>132</v>
      </c>
      <c r="BJ2271" s="269"/>
      <c r="BK2271" s="41"/>
      <c r="BL2271" s="262" t="s">
        <v>133</v>
      </c>
      <c r="BM2271" s="263"/>
      <c r="BN2271" s="264" t="s">
        <v>134</v>
      </c>
      <c r="BO2271" s="265"/>
      <c r="BP2271" s="41"/>
      <c r="BQ2271" s="262" t="s">
        <v>135</v>
      </c>
      <c r="BR2271" s="263"/>
      <c r="BS2271" s="264" t="s">
        <v>136</v>
      </c>
      <c r="BT2271" s="265"/>
      <c r="BU2271" s="20"/>
      <c r="BV2271" s="262" t="s">
        <v>137</v>
      </c>
      <c r="BW2271" s="263"/>
      <c r="BX2271" s="264" t="s">
        <v>138</v>
      </c>
      <c r="BY2271" s="265"/>
      <c r="CA2271" s="27" t="s">
        <v>8</v>
      </c>
      <c r="CC2271" s="113" t="s">
        <v>74</v>
      </c>
      <c r="CD2271" s="13"/>
      <c r="CE2271" s="33"/>
      <c r="CF2271" s="33"/>
      <c r="CG2271" s="33"/>
      <c r="CH2271" s="33"/>
    </row>
    <row r="2272" spans="2:86" ht="18.600000000000001" customHeight="1" thickTop="1" thickBot="1">
      <c r="B2272" s="37">
        <v>6.5</v>
      </c>
      <c r="D2272" s="1">
        <v>1</v>
      </c>
      <c r="E2272" s="7">
        <v>0</v>
      </c>
      <c r="F2272" s="2">
        <v>0</v>
      </c>
      <c r="G2272" s="8">
        <v>0</v>
      </c>
      <c r="I2272" s="1">
        <v>1</v>
      </c>
      <c r="J2272" s="9">
        <v>0</v>
      </c>
      <c r="K2272" s="2">
        <v>0</v>
      </c>
      <c r="L2272" s="8">
        <f t="shared" ref="L2272:L2335" si="21795">IF(0=(1-$J$9*$K$9*$B2272^2),10^18,$B2272*$K$9/(1-$J$9*$K$9*$B2272^2))</f>
        <v>-0.88372313792172374</v>
      </c>
      <c r="N2272" s="1">
        <f t="shared" ref="N2272" si="21796">D2272*I2272+F2272*I2275-E2272*J2272-G2272*J2275</f>
        <v>1</v>
      </c>
      <c r="O2272" s="9">
        <f t="shared" ref="O2272" si="21797">(D2272*J2272+E2272*I2272+F2272*J2275+G2272*I2275)</f>
        <v>0</v>
      </c>
      <c r="P2272" s="2">
        <f t="shared" ref="P2272" si="21798">D2272*K2272+F2272*K2275-E2272*L2272-G2272*L2275</f>
        <v>0</v>
      </c>
      <c r="Q2272" s="8">
        <f t="shared" ref="Q2272" si="21799">(D2272*L2272+E2272*K2272+F2272*L2275+G2272*K2275)</f>
        <v>-0.88372313792172374</v>
      </c>
      <c r="S2272" s="1">
        <v>1</v>
      </c>
      <c r="T2272" s="7">
        <v>0</v>
      </c>
      <c r="U2272" s="2">
        <v>0</v>
      </c>
      <c r="V2272" s="8">
        <v>0</v>
      </c>
      <c r="X2272" s="1">
        <f t="shared" ref="X2272" si="21800">N2272*S2272+P2272*S2275-O2272*T2272-Q2272*T2275</f>
        <v>9.6812100592171575</v>
      </c>
      <c r="Y2272" s="9">
        <f t="shared" ref="Y2272" si="21801">(N2272*T2272+O2272*S2272+P2272*T2275+Q2272*S2275)</f>
        <v>0</v>
      </c>
      <c r="Z2272" s="2">
        <f t="shared" ref="Z2272" si="21802">N2272*U2272+P2272*U2275-O2272*V2272-Q2272*V2275</f>
        <v>0</v>
      </c>
      <c r="AA2272" s="8">
        <f t="shared" ref="AA2272" si="21803">(N2272*V2272+O2272*U2272+P2272*V2275+Q2272*U2275)</f>
        <v>-0.88372313792172374</v>
      </c>
      <c r="AB2272" s="20"/>
      <c r="AC2272" s="1">
        <v>1</v>
      </c>
      <c r="AD2272" s="9">
        <v>0</v>
      </c>
      <c r="AE2272" s="2">
        <v>0</v>
      </c>
      <c r="AF2272" s="8">
        <f t="shared" ref="AF2272:AF2335" si="21804">IF(0=(1-$AE$9*$AD$9*$B2272^2),10^18,$B2272*$AE$9/(1-$AE$9*$AD$9*$B2272^2))</f>
        <v>-0.15725729903939048</v>
      </c>
      <c r="AH2272" s="1">
        <f t="shared" ref="AH2272" si="21805">X2272*AC2272+Z2272*AC2275-Y2272*AD2272-AA2272*AD2275</f>
        <v>9.6812100592171575</v>
      </c>
      <c r="AI2272" s="9">
        <f t="shared" ref="AI2272" si="21806">(X2272*AD2272+Y2272*AC2272+Z2272*AD2275+AA2272*AC2275)</f>
        <v>0</v>
      </c>
      <c r="AJ2272" s="2">
        <f t="shared" ref="AJ2272" si="21807">X2272*AE2272+Z2272*AE2275-Y2272*AF2272-AA2272*AF2275</f>
        <v>0</v>
      </c>
      <c r="AK2272" s="8">
        <f t="shared" ref="AK2272" si="21808">(X2272*AF2272+Y2272*AE2272+Z2272*AF2275+AA2272*AE2275)</f>
        <v>-2.4061640832671913</v>
      </c>
      <c r="AM2272" s="1">
        <v>1</v>
      </c>
      <c r="AN2272" s="7">
        <v>0</v>
      </c>
      <c r="AO2272" s="2">
        <v>0</v>
      </c>
      <c r="AP2272" s="8">
        <v>0</v>
      </c>
      <c r="AR2272" s="1">
        <f t="shared" ref="AR2272" si="21809">AH2272*AM2272+AJ2272*AM2275-AI2272*AN2272-AK2272*AN2275</f>
        <v>29.666087085609469</v>
      </c>
      <c r="AS2272" s="9">
        <f t="shared" ref="AS2272" si="21810">(AH2272*AN2272+AI2272*AM2272+AJ2272*AN2275+AK2272*AM2275)</f>
        <v>0</v>
      </c>
      <c r="AT2272" s="2">
        <f t="shared" ref="AT2272" si="21811">AH2272*AO2272+AJ2272*AO2275-AI2272*AP2272-AK2272*AP2275</f>
        <v>0</v>
      </c>
      <c r="AU2272" s="8">
        <f t="shared" ref="AU2272" si="21812">(AH2272*AP2272+AI2272*AO2272+AJ2272*AP2275+AK2272*AO2275)</f>
        <v>-2.4061640832671913</v>
      </c>
      <c r="AV2272" s="20"/>
      <c r="AW2272" s="1">
        <v>1</v>
      </c>
      <c r="AX2272" s="9">
        <v>0</v>
      </c>
      <c r="AY2272" s="2">
        <v>0</v>
      </c>
      <c r="AZ2272" s="8">
        <f t="shared" ref="AZ2272:AZ2335" si="21813">IF(0=(1-$AX$9*$AY$9*$B2272^2),10^18,$B2272*$AY$9/(1-$AX$9*$AY$9*$B2272^2))</f>
        <v>-0.22539020196992904</v>
      </c>
      <c r="BB2272" s="1">
        <f t="shared" ref="BB2272" si="21814">AR2272*AW2272+AT2272*AW2275-AS2272*AX2272-AU2272*AX2275</f>
        <v>29.666087085609469</v>
      </c>
      <c r="BC2272" s="9">
        <f t="shared" ref="BC2272" si="21815">(AR2272*AX2272+AS2272*AW2272+AT2272*AX2275+AU2272*AW2275)</f>
        <v>0</v>
      </c>
      <c r="BD2272" s="2">
        <f t="shared" ref="BD2272" si="21816">AR2272*AY2272+AT2272*AY2275-AS2272*AZ2272-AU2272*AZ2275</f>
        <v>0</v>
      </c>
      <c r="BE2272" s="8">
        <f t="shared" ref="BE2272" si="21817">(AR2272*AZ2272+AS2272*AY2272+AT2272*AZ2275+AU2272*AY2275)</f>
        <v>-9.0926094431502129</v>
      </c>
      <c r="BG2272" s="1">
        <v>1</v>
      </c>
      <c r="BH2272" s="7">
        <v>0</v>
      </c>
      <c r="BI2272" s="2">
        <v>0</v>
      </c>
      <c r="BJ2272" s="8">
        <v>0</v>
      </c>
      <c r="BK2272" s="20"/>
      <c r="BL2272" s="1">
        <f t="shared" ref="BL2272" si="21818">BB2272*BG2272+BD2272*BG2275-BC2272*BH2272-BE2272*BH2275</f>
        <v>79.07532679968773</v>
      </c>
      <c r="BM2272" s="9">
        <f t="shared" ref="BM2272" si="21819">(BB2272*BH2272+BC2272*BG2272+BD2272*BH2275+BE2272*BG2275)</f>
        <v>0</v>
      </c>
      <c r="BN2272" s="2">
        <f t="shared" ref="BN2272" si="21820">BB2272*BI2272+BD2272*BI2275-BC2272*BJ2272-BE2272*BJ2275</f>
        <v>0</v>
      </c>
      <c r="BO2272" s="8">
        <f t="shared" ref="BO2272" si="21821">(BB2272*BJ2272+BC2272*BI2272+BD2272*BJ2275+BE2272*BI2275)</f>
        <v>-9.0926094431502129</v>
      </c>
      <c r="BP2272" s="20"/>
      <c r="BQ2272" s="16">
        <v>1</v>
      </c>
      <c r="BR2272" s="23">
        <v>0</v>
      </c>
      <c r="BS2272" s="14">
        <v>0</v>
      </c>
      <c r="BT2272" s="22">
        <v>0</v>
      </c>
      <c r="BV2272" s="1">
        <f t="shared" ref="BV2272" si="21822">BL2272*BQ2272+BN2272*BQ2275-BM2272*BR2272-BO2272*BR2275</f>
        <v>79.07532679968773</v>
      </c>
      <c r="BW2272" s="9">
        <f t="shared" ref="BW2272" si="21823">(BL2272*BR2272+BM2272*BQ2272+BN2272*BR2275+BO2272*BQ2275)</f>
        <v>-9.0926094431502129</v>
      </c>
      <c r="BX2272" s="2">
        <f t="shared" ref="BX2272" si="21824">BL2272*BS2272+BN2272*BS2275-BM2272*BT2272-BO2272*BT2275</f>
        <v>0</v>
      </c>
      <c r="BY2272" s="8">
        <f t="shared" ref="BY2272" si="21825">(BL2272*BT2272+BM2272*BS2272+BN2272*BT2275+BO2272*BS2275)</f>
        <v>-9.0926094431502129</v>
      </c>
      <c r="CA2272" s="28">
        <f t="shared" ref="CA2272" si="21826">20*LOG(((1+$BR$9)/$BR$9)/((BV2272+BV2275)^2+(BW2272+BW2275)^2)^0.5)</f>
        <v>-50.839887023447254</v>
      </c>
      <c r="CC2272" s="114">
        <f t="shared" ref="CC2272" si="21827">((BV2272^2+BW2272^2)^0.5)/((BV2275^2+BW2275^2)^0.5)</f>
        <v>0.11500669252600849</v>
      </c>
      <c r="CD2272" s="13"/>
      <c r="CE2272" s="33"/>
      <c r="CF2272" s="33"/>
      <c r="CG2272" s="33"/>
      <c r="CH2272" s="33"/>
    </row>
    <row r="2273" spans="2:86" ht="18.600000000000001" customHeight="1" thickBot="1">
      <c r="D2273" s="3"/>
      <c r="G2273" s="4"/>
      <c r="I2273" s="3"/>
      <c r="L2273" s="4"/>
      <c r="N2273" s="3"/>
      <c r="Q2273" s="4"/>
      <c r="S2273" s="3"/>
      <c r="V2273" s="4"/>
      <c r="X2273" s="3"/>
      <c r="AA2273" s="4"/>
      <c r="AC2273" s="3"/>
      <c r="AF2273" s="4"/>
      <c r="AH2273" s="3"/>
      <c r="AK2273" s="4"/>
      <c r="AM2273" s="3"/>
      <c r="AP2273" s="4"/>
      <c r="AR2273" s="3"/>
      <c r="AU2273" s="4"/>
      <c r="AW2273" s="3"/>
      <c r="AZ2273" s="4"/>
      <c r="BB2273" s="3"/>
      <c r="BE2273" s="4"/>
      <c r="BG2273" s="3"/>
      <c r="BJ2273" s="4"/>
      <c r="BL2273" s="3"/>
      <c r="BO2273" s="4"/>
      <c r="BQ2273" s="16"/>
      <c r="BR2273" s="14"/>
      <c r="BS2273" s="14"/>
      <c r="BT2273" s="17"/>
      <c r="BV2273" s="3"/>
      <c r="BY2273" s="4"/>
      <c r="CC2273" s="115"/>
      <c r="CD2273" s="13"/>
      <c r="CE2273" s="33"/>
      <c r="CF2273" s="33"/>
      <c r="CG2273" s="33"/>
      <c r="CH2273" s="33"/>
    </row>
    <row r="2274" spans="2:86" ht="18.600000000000001" customHeight="1" thickBot="1">
      <c r="D2274" s="271" t="s">
        <v>141</v>
      </c>
      <c r="E2274" s="272"/>
      <c r="F2274" s="273" t="s">
        <v>142</v>
      </c>
      <c r="G2274" s="274"/>
      <c r="H2274" s="237"/>
      <c r="I2274" s="271" t="s">
        <v>143</v>
      </c>
      <c r="J2274" s="272"/>
      <c r="K2274" s="273" t="s">
        <v>144</v>
      </c>
      <c r="L2274" s="274"/>
      <c r="N2274" s="262" t="s">
        <v>145</v>
      </c>
      <c r="O2274" s="263"/>
      <c r="P2274" s="264" t="s">
        <v>146</v>
      </c>
      <c r="Q2274" s="265"/>
      <c r="S2274" s="271" t="s">
        <v>147</v>
      </c>
      <c r="T2274" s="272"/>
      <c r="U2274" s="273" t="s">
        <v>148</v>
      </c>
      <c r="V2274" s="274"/>
      <c r="W2274" s="20"/>
      <c r="X2274" s="262" t="s">
        <v>149</v>
      </c>
      <c r="Y2274" s="263"/>
      <c r="Z2274" s="264" t="s">
        <v>150</v>
      </c>
      <c r="AA2274" s="265"/>
      <c r="AB2274" s="20"/>
      <c r="AC2274" s="271" t="s">
        <v>151</v>
      </c>
      <c r="AD2274" s="272"/>
      <c r="AE2274" s="273" t="s">
        <v>152</v>
      </c>
      <c r="AF2274" s="274"/>
      <c r="AG2274" s="20"/>
      <c r="AH2274" s="262" t="s">
        <v>153</v>
      </c>
      <c r="AI2274" s="263"/>
      <c r="AJ2274" s="264" t="s">
        <v>154</v>
      </c>
      <c r="AK2274" s="265"/>
      <c r="AL2274" s="20"/>
      <c r="AM2274" s="271" t="s">
        <v>155</v>
      </c>
      <c r="AN2274" s="272"/>
      <c r="AO2274" s="273" t="s">
        <v>156</v>
      </c>
      <c r="AP2274" s="274"/>
      <c r="AR2274" s="262" t="s">
        <v>157</v>
      </c>
      <c r="AS2274" s="263"/>
      <c r="AT2274" s="264" t="s">
        <v>158</v>
      </c>
      <c r="AU2274" s="265"/>
      <c r="AV2274" s="41"/>
      <c r="AW2274" s="271" t="s">
        <v>159</v>
      </c>
      <c r="AX2274" s="272"/>
      <c r="AY2274" s="273" t="s">
        <v>160</v>
      </c>
      <c r="AZ2274" s="274"/>
      <c r="BA2274" s="20"/>
      <c r="BB2274" s="262" t="s">
        <v>161</v>
      </c>
      <c r="BC2274" s="263"/>
      <c r="BD2274" s="264" t="s">
        <v>162</v>
      </c>
      <c r="BE2274" s="265"/>
      <c r="BF2274" s="41"/>
      <c r="BG2274" s="271" t="s">
        <v>163</v>
      </c>
      <c r="BH2274" s="272"/>
      <c r="BI2274" s="273" t="s">
        <v>164</v>
      </c>
      <c r="BJ2274" s="274"/>
      <c r="BK2274" s="41"/>
      <c r="BL2274" s="262" t="s">
        <v>165</v>
      </c>
      <c r="BM2274" s="263"/>
      <c r="BN2274" s="264" t="s">
        <v>166</v>
      </c>
      <c r="BO2274" s="265"/>
      <c r="BP2274" s="41"/>
      <c r="BQ2274" s="271" t="s">
        <v>167</v>
      </c>
      <c r="BR2274" s="272"/>
      <c r="BS2274" s="273" t="s">
        <v>168</v>
      </c>
      <c r="BT2274" s="274"/>
      <c r="BU2274" s="20"/>
      <c r="BV2274" s="262" t="s">
        <v>169</v>
      </c>
      <c r="BW2274" s="263"/>
      <c r="BX2274" s="264" t="s">
        <v>170</v>
      </c>
      <c r="BY2274" s="265"/>
      <c r="CA2274" s="55" t="s">
        <v>35</v>
      </c>
      <c r="CC2274" s="116" t="s">
        <v>75</v>
      </c>
      <c r="CD2274" s="13"/>
      <c r="CE2274" s="33"/>
      <c r="CF2274" s="33"/>
      <c r="CG2274" s="33"/>
      <c r="CH2274" s="33"/>
    </row>
    <row r="2275" spans="2:86" ht="18.600000000000001" customHeight="1" thickTop="1" thickBot="1">
      <c r="D2275" s="1">
        <v>0</v>
      </c>
      <c r="E2275" s="9">
        <f t="shared" ref="E2275" si="21828">$E$9*$B2272</f>
        <v>7.6492000000000004</v>
      </c>
      <c r="F2275" s="2">
        <v>1</v>
      </c>
      <c r="G2275" s="8">
        <v>0</v>
      </c>
      <c r="I2275" s="1">
        <v>0</v>
      </c>
      <c r="J2275" s="9">
        <v>0</v>
      </c>
      <c r="K2275" s="2">
        <v>1</v>
      </c>
      <c r="L2275" s="8">
        <v>0</v>
      </c>
      <c r="N2275" s="1">
        <f t="shared" ref="N2275" si="21829">D2275*I2272+F2275*I2275-E2275*J2272-G2275*J2275</f>
        <v>0</v>
      </c>
      <c r="O2275" s="9">
        <f t="shared" ref="O2275" si="21830">(D2275*J2272+E2275*I2272+F2275*J2275+G2275*I2275)</f>
        <v>7.6492000000000004</v>
      </c>
      <c r="P2275" s="2">
        <f t="shared" ref="P2275" si="21831">D2275*K2272+F2275*K2275-E2275*L2272-G2275*L2275</f>
        <v>7.7597750265908498</v>
      </c>
      <c r="Q2275" s="8">
        <f t="shared" ref="Q2275" si="21832">(D2275*L2272+E2275*K2272+F2275*L2275+G2275*K2275)</f>
        <v>0</v>
      </c>
      <c r="S2275" s="1">
        <v>0</v>
      </c>
      <c r="T2275" s="9">
        <f t="shared" ref="T2275" si="21833">$T$9*$B2272</f>
        <v>9.8234500000000011</v>
      </c>
      <c r="U2275" s="2">
        <v>1</v>
      </c>
      <c r="V2275" s="8">
        <v>0</v>
      </c>
      <c r="X2275" s="1">
        <f t="shared" ref="X2275" si="21834">N2275*S2272+P2275*S2275-O2275*T2272-Q2275*T2275</f>
        <v>0</v>
      </c>
      <c r="Y2275" s="9">
        <f t="shared" ref="Y2275" si="21835">(N2275*T2272+O2275*S2272+P2275*T2275+Q2275*S2275)</f>
        <v>83.876961984963884</v>
      </c>
      <c r="Z2275" s="2">
        <f t="shared" ref="Z2275" si="21836">N2275*U2272+P2275*U2275-O2275*V2272-Q2275*V2275</f>
        <v>7.7597750265908498</v>
      </c>
      <c r="AA2275" s="8">
        <f t="shared" ref="AA2275" si="21837">(N2275*V2272+O2275*U2272+P2275*V2275+Q2275*U2275)</f>
        <v>0</v>
      </c>
      <c r="AB2275" s="20"/>
      <c r="AC2275" s="1">
        <v>0</v>
      </c>
      <c r="AD2275" s="9">
        <v>0</v>
      </c>
      <c r="AE2275" s="2">
        <v>1</v>
      </c>
      <c r="AF2275" s="8">
        <v>0</v>
      </c>
      <c r="AH2275" s="1">
        <f t="shared" ref="AH2275" si="21838">X2275*AC2272+Z2275*AC2275-Y2275*AD2272-AA2275*AD2275</f>
        <v>0</v>
      </c>
      <c r="AI2275" s="9">
        <f t="shared" ref="AI2275" si="21839">(X2275*AD2272+Y2275*AC2272+Z2275*AD2275+AA2275*AC2275)</f>
        <v>83.876961984963884</v>
      </c>
      <c r="AJ2275" s="2">
        <f t="shared" ref="AJ2275" si="21840">X2275*AE2272+Z2275*AE2275-Y2275*AF2272-AA2275*AF2275</f>
        <v>20.950039519975903</v>
      </c>
      <c r="AK2275" s="8">
        <f t="shared" ref="AK2275" si="21841">(X2275*AF2272+Y2275*AE2272+Z2275*AF2275+AA2275*AE2275)</f>
        <v>0</v>
      </c>
      <c r="AM2275" s="1">
        <v>0</v>
      </c>
      <c r="AN2275" s="9">
        <f t="shared" ref="AN2275" si="21842">$AN$9*$B2272</f>
        <v>8.3056999999999999</v>
      </c>
      <c r="AO2275" s="2">
        <v>1</v>
      </c>
      <c r="AP2275" s="8">
        <v>0</v>
      </c>
      <c r="AR2275" s="1">
        <f t="shared" ref="AR2275" si="21843">AH2275*AM2272+AJ2275*AM2275-AI2275*AN2272-AK2275*AN2275</f>
        <v>0</v>
      </c>
      <c r="AS2275" s="9">
        <f t="shared" ref="AS2275" si="21844">(AH2275*AN2272+AI2275*AM2272+AJ2275*AN2275+AK2275*AM2275)</f>
        <v>257.88170522602775</v>
      </c>
      <c r="AT2275" s="2">
        <f t="shared" ref="AT2275" si="21845">AH2275*AO2272+AJ2275*AO2275-AI2275*AP2272-AK2275*AP2275</f>
        <v>20.950039519975903</v>
      </c>
      <c r="AU2275" s="8">
        <f t="shared" ref="AU2275" si="21846">(AH2275*AP2272+AI2275*AO2272+AJ2275*AP2275+AK2275*AO2275)</f>
        <v>0</v>
      </c>
      <c r="AV2275" s="20"/>
      <c r="AW2275" s="1">
        <v>0</v>
      </c>
      <c r="AX2275" s="9">
        <v>0</v>
      </c>
      <c r="AY2275" s="2">
        <v>1</v>
      </c>
      <c r="AZ2275" s="8">
        <v>0</v>
      </c>
      <c r="BB2275" s="1">
        <f t="shared" ref="BB2275" si="21847">AR2275*AW2272+AT2275*AW2275-AS2275*AX2272-AU2275*AX2275</f>
        <v>0</v>
      </c>
      <c r="BC2275" s="9">
        <f t="shared" ref="BC2275" si="21848">(AR2275*AX2272+AS2275*AW2272+AT2275*AX2275+AU2275*AW2275)</f>
        <v>257.88170522602775</v>
      </c>
      <c r="BD2275" s="2">
        <f t="shared" ref="BD2275" si="21849">AR2275*AY2272+AT2275*AY2275-AS2275*AZ2272-AU2275*AZ2275</f>
        <v>79.074049145220002</v>
      </c>
      <c r="BE2275" s="8">
        <f t="shared" ref="BE2275" si="21850">(AR2275*AZ2272+AS2275*AY2272+AT2275*AZ2275+AU2275*AY2275)</f>
        <v>0</v>
      </c>
      <c r="BG2275" s="1">
        <v>0</v>
      </c>
      <c r="BH2275" s="9">
        <f t="shared" ref="BH2275" si="21851">$BH$9*$B2272</f>
        <v>5.4340000000000002</v>
      </c>
      <c r="BI2275" s="2">
        <v>1</v>
      </c>
      <c r="BJ2275" s="8">
        <v>0</v>
      </c>
      <c r="BK2275" s="20"/>
      <c r="BL2275" s="1">
        <f t="shared" ref="BL2275" si="21852">BB2275*BG2272+BD2275*BG2275-BC2275*BH2272-BE2275*BH2275</f>
        <v>0</v>
      </c>
      <c r="BM2275" s="9">
        <f t="shared" ref="BM2275" si="21853">(BB2275*BH2272+BC2275*BG2272+BD2275*BH2275+BE2275*BG2275)</f>
        <v>687.57008828115318</v>
      </c>
      <c r="BN2275" s="2">
        <f t="shared" ref="BN2275" si="21854">BB2275*BI2272+BD2275*BI2275-BC2275*BJ2272-BE2275*BJ2275</f>
        <v>79.074049145220002</v>
      </c>
      <c r="BO2275" s="8">
        <f t="shared" ref="BO2275" si="21855">(BB2275*BJ2272+BC2275*BI2272+BD2275*BJ2275+BE2275*BI2275)</f>
        <v>0</v>
      </c>
      <c r="BP2275" s="20"/>
      <c r="BQ2275" s="18">
        <f t="shared" ref="BQ2275:BQ2338" si="21856">1/$BR$9</f>
        <v>1</v>
      </c>
      <c r="BR2275" s="25">
        <v>0</v>
      </c>
      <c r="BS2275" s="19">
        <v>1</v>
      </c>
      <c r="BT2275" s="24">
        <v>0</v>
      </c>
      <c r="BV2275" s="1">
        <f t="shared" ref="BV2275" si="21857">BL2275*BQ2272+BN2275*BQ2275-BM2275*BR2272-BO2275*BR2275</f>
        <v>79.074049145220002</v>
      </c>
      <c r="BW2275" s="9">
        <f t="shared" ref="BW2275" si="21858">(BL2275*BR2272+BM2275*BQ2272+BN2275*BR2275+BO2275*BQ2275)</f>
        <v>687.57008828115318</v>
      </c>
      <c r="BX2275" s="2">
        <f t="shared" ref="BX2275" si="21859">BL2275*BS2272+BN2275*BS2275-BM2275*BT2272-BO2275*BT2275</f>
        <v>79.074049145220002</v>
      </c>
      <c r="BY2275" s="8">
        <f t="shared" ref="BY2275" si="21860">(BL2275*BT2272+BM2275*BS2272+BN2275*BT2275+BO2275*BS2275)</f>
        <v>0</v>
      </c>
      <c r="CA2275" s="56">
        <f t="shared" ref="CA2275" si="21861">(180/PI())*ATAN(-1*(BW2272+BW2275)/(BV2272+BV2275))</f>
        <v>-76.878955382903513</v>
      </c>
      <c r="CC2275" s="117">
        <f t="shared" ref="CC2275" si="21862">20*LOG(((1-(10^(CA2272/20)^2)*(1-((1-CC2272)/(1+CC2272))^2))^0.5))</f>
        <v>-1.32441602824233E-5</v>
      </c>
      <c r="CD2275" s="13"/>
      <c r="CE2275" s="33"/>
      <c r="CF2275" s="33"/>
      <c r="CG2275" s="33"/>
      <c r="CH2275" s="33"/>
    </row>
    <row r="2276" spans="2:86" ht="18.600000000000001" customHeight="1"/>
    <row r="2277" spans="2:86" ht="18.600000000000001" customHeight="1" thickBot="1">
      <c r="E2277" s="6" t="s">
        <v>3</v>
      </c>
      <c r="J2277" s="6" t="s">
        <v>5</v>
      </c>
      <c r="O2277" s="6" t="s">
        <v>10</v>
      </c>
      <c r="T2277" s="6" t="s">
        <v>6</v>
      </c>
      <c r="Y2277" s="6" t="s">
        <v>11</v>
      </c>
      <c r="AD2277" s="6" t="s">
        <v>12</v>
      </c>
      <c r="AI2277" s="6" t="s">
        <v>13</v>
      </c>
      <c r="AN2277" s="6" t="s">
        <v>14</v>
      </c>
      <c r="AS2277" s="6" t="s">
        <v>15</v>
      </c>
      <c r="AX2277" s="6" t="s">
        <v>19</v>
      </c>
      <c r="BC2277" s="6" t="s">
        <v>17</v>
      </c>
      <c r="BH2277" s="6" t="s">
        <v>20</v>
      </c>
      <c r="BM2277" s="6" t="s">
        <v>18</v>
      </c>
      <c r="BQ2277" s="26" t="s">
        <v>16</v>
      </c>
      <c r="BR2277" s="26"/>
      <c r="BS2277" s="21"/>
      <c r="BT2277" s="21"/>
      <c r="BU2277" s="21"/>
      <c r="BV2277" s="21"/>
      <c r="BW2277" s="26" t="s">
        <v>21</v>
      </c>
      <c r="BX2277" s="21"/>
      <c r="BY2277" s="21"/>
    </row>
    <row r="2278" spans="2:86" ht="18.600000000000001" customHeight="1" thickBot="1">
      <c r="B2278" s="11"/>
      <c r="D2278" s="266" t="s">
        <v>113</v>
      </c>
      <c r="E2278" s="267"/>
      <c r="F2278" s="268" t="s">
        <v>114</v>
      </c>
      <c r="G2278" s="269"/>
      <c r="H2278" s="237"/>
      <c r="I2278" s="262" t="s">
        <v>0</v>
      </c>
      <c r="J2278" s="263"/>
      <c r="K2278" s="264" t="s">
        <v>1</v>
      </c>
      <c r="L2278" s="265"/>
      <c r="M2278" s="21"/>
      <c r="N2278" s="262" t="s">
        <v>115</v>
      </c>
      <c r="O2278" s="263"/>
      <c r="P2278" s="264" t="s">
        <v>116</v>
      </c>
      <c r="Q2278" s="265"/>
      <c r="R2278" s="21"/>
      <c r="S2278" s="266" t="s">
        <v>117</v>
      </c>
      <c r="T2278" s="267"/>
      <c r="U2278" s="268" t="s">
        <v>118</v>
      </c>
      <c r="V2278" s="269"/>
      <c r="W2278" s="20"/>
      <c r="X2278" s="262" t="s">
        <v>119</v>
      </c>
      <c r="Y2278" s="263"/>
      <c r="Z2278" s="264" t="s">
        <v>120</v>
      </c>
      <c r="AA2278" s="265"/>
      <c r="AB2278" s="20"/>
      <c r="AC2278" s="262" t="s">
        <v>121</v>
      </c>
      <c r="AD2278" s="263"/>
      <c r="AE2278" s="264" t="s">
        <v>7</v>
      </c>
      <c r="AF2278" s="265"/>
      <c r="AG2278" s="20"/>
      <c r="AH2278" s="262" t="s">
        <v>122</v>
      </c>
      <c r="AI2278" s="263"/>
      <c r="AJ2278" s="264" t="s">
        <v>123</v>
      </c>
      <c r="AK2278" s="265"/>
      <c r="AL2278" s="20"/>
      <c r="AM2278" s="266" t="s">
        <v>124</v>
      </c>
      <c r="AN2278" s="267"/>
      <c r="AO2278" s="268" t="s">
        <v>125</v>
      </c>
      <c r="AP2278" s="269"/>
      <c r="AQ2278" s="21"/>
      <c r="AR2278" s="262" t="s">
        <v>126</v>
      </c>
      <c r="AS2278" s="263"/>
      <c r="AT2278" s="264" t="s">
        <v>2</v>
      </c>
      <c r="AU2278" s="265"/>
      <c r="AV2278" s="41"/>
      <c r="AW2278" s="262" t="s">
        <v>127</v>
      </c>
      <c r="AX2278" s="263"/>
      <c r="AY2278" s="264" t="s">
        <v>128</v>
      </c>
      <c r="AZ2278" s="265"/>
      <c r="BA2278" s="20"/>
      <c r="BB2278" s="262" t="s">
        <v>129</v>
      </c>
      <c r="BC2278" s="263"/>
      <c r="BD2278" s="264" t="s">
        <v>130</v>
      </c>
      <c r="BE2278" s="265"/>
      <c r="BF2278" s="41"/>
      <c r="BG2278" s="266" t="s">
        <v>131</v>
      </c>
      <c r="BH2278" s="267"/>
      <c r="BI2278" s="268" t="s">
        <v>132</v>
      </c>
      <c r="BJ2278" s="269"/>
      <c r="BK2278" s="41"/>
      <c r="BL2278" s="262" t="s">
        <v>133</v>
      </c>
      <c r="BM2278" s="263"/>
      <c r="BN2278" s="264" t="s">
        <v>134</v>
      </c>
      <c r="BO2278" s="265"/>
      <c r="BP2278" s="41"/>
      <c r="BQ2278" s="262" t="s">
        <v>135</v>
      </c>
      <c r="BR2278" s="263"/>
      <c r="BS2278" s="264" t="s">
        <v>136</v>
      </c>
      <c r="BT2278" s="265"/>
      <c r="BU2278" s="20"/>
      <c r="BV2278" s="262" t="s">
        <v>137</v>
      </c>
      <c r="BW2278" s="263"/>
      <c r="BX2278" s="264" t="s">
        <v>138</v>
      </c>
      <c r="BY2278" s="265"/>
      <c r="CA2278" s="27" t="s">
        <v>8</v>
      </c>
      <c r="CC2278" s="113" t="s">
        <v>74</v>
      </c>
      <c r="CD2278" s="13"/>
      <c r="CE2278" s="33"/>
      <c r="CF2278" s="33"/>
      <c r="CG2278" s="33"/>
      <c r="CH2278" s="33"/>
    </row>
    <row r="2279" spans="2:86" ht="18.600000000000001" customHeight="1" thickTop="1" thickBot="1">
      <c r="B2279" s="37">
        <v>6.52</v>
      </c>
      <c r="D2279" s="1">
        <v>1</v>
      </c>
      <c r="E2279" s="7">
        <v>0</v>
      </c>
      <c r="F2279" s="2">
        <v>0</v>
      </c>
      <c r="G2279" s="8">
        <v>0</v>
      </c>
      <c r="I2279" s="1">
        <v>1</v>
      </c>
      <c r="J2279" s="9">
        <v>0</v>
      </c>
      <c r="K2279" s="2">
        <v>0</v>
      </c>
      <c r="L2279" s="8">
        <f t="shared" ref="L2279:L2342" si="21863">IF(0=(1-$J$9*$K$9*$B2279^2),10^18,$B2279*$K$9/(1-$J$9*$K$9*$B2279^2))</f>
        <v>-0.88039861235117201</v>
      </c>
      <c r="N2279" s="1">
        <f t="shared" ref="N2279" si="21864">D2279*I2279+F2279*I2282-E2279*J2279-G2279*J2282</f>
        <v>1</v>
      </c>
      <c r="O2279" s="9">
        <f t="shared" ref="O2279" si="21865">(D2279*J2279+E2279*I2279+F2279*J2282+G2279*I2282)</f>
        <v>0</v>
      </c>
      <c r="P2279" s="2">
        <f t="shared" ref="P2279" si="21866">D2279*K2279+F2279*K2282-E2279*L2279-G2279*L2282</f>
        <v>0</v>
      </c>
      <c r="Q2279" s="8">
        <f t="shared" ref="Q2279" si="21867">(D2279*L2279+E2279*K2279+F2279*L2282+G2279*K2282)</f>
        <v>-0.88039861235117201</v>
      </c>
      <c r="S2279" s="1">
        <v>1</v>
      </c>
      <c r="T2279" s="7">
        <v>0</v>
      </c>
      <c r="U2279" s="2">
        <v>0</v>
      </c>
      <c r="V2279" s="8">
        <v>0</v>
      </c>
      <c r="X2279" s="1">
        <f t="shared" ref="X2279" si="21868">N2279*S2279+P2279*S2282-O2279*T2279-Q2279*T2282</f>
        <v>9.6751626769580472</v>
      </c>
      <c r="Y2279" s="9">
        <f t="shared" ref="Y2279" si="21869">(N2279*T2279+O2279*S2279+P2279*T2282+Q2279*S2282)</f>
        <v>0</v>
      </c>
      <c r="Z2279" s="2">
        <f t="shared" ref="Z2279" si="21870">N2279*U2279+P2279*U2282-O2279*V2279-Q2279*V2282</f>
        <v>0</v>
      </c>
      <c r="AA2279" s="8">
        <f t="shared" ref="AA2279" si="21871">(N2279*V2279+O2279*U2279+P2279*V2282+Q2279*U2282)</f>
        <v>-0.88039861235117201</v>
      </c>
      <c r="AB2279" s="20"/>
      <c r="AC2279" s="1">
        <v>1</v>
      </c>
      <c r="AD2279" s="9">
        <v>0</v>
      </c>
      <c r="AE2279" s="2">
        <v>0</v>
      </c>
      <c r="AF2279" s="8">
        <f t="shared" ref="AF2279:AF2342" si="21872">IF(0=(1-$AE$9*$AD$9*$B2279^2),10^18,$B2279*$AE$9/(1-$AE$9*$AD$9*$B2279^2))</f>
        <v>-0.15674283040171863</v>
      </c>
      <c r="AH2279" s="1">
        <f t="shared" ref="AH2279" si="21873">X2279*AC2279+Z2279*AC2282-Y2279*AD2279-AA2279*AD2282</f>
        <v>9.6751626769580472</v>
      </c>
      <c r="AI2279" s="9">
        <f t="shared" ref="AI2279" si="21874">(X2279*AD2279+Y2279*AC2279+Z2279*AD2282+AA2279*AC2282)</f>
        <v>0</v>
      </c>
      <c r="AJ2279" s="2">
        <f t="shared" ref="AJ2279" si="21875">X2279*AE2279+Z2279*AE2282-Y2279*AF2279-AA2279*AF2282</f>
        <v>0</v>
      </c>
      <c r="AK2279" s="8">
        <f t="shared" ref="AK2279" si="21876">(X2279*AF2279+Y2279*AE2279+Z2279*AF2282+AA2279*AE2282)</f>
        <v>-2.396910994934645</v>
      </c>
      <c r="AM2279" s="1">
        <v>1</v>
      </c>
      <c r="AN2279" s="7">
        <v>0</v>
      </c>
      <c r="AO2279" s="2">
        <v>0</v>
      </c>
      <c r="AP2279" s="8">
        <v>0</v>
      </c>
      <c r="AR2279" s="1">
        <f t="shared" ref="AR2279" si="21877">AH2279*AM2279+AJ2279*AM2282-AI2279*AN2279-AK2279*AN2282</f>
        <v>29.644441784973274</v>
      </c>
      <c r="AS2279" s="9">
        <f t="shared" ref="AS2279" si="21878">(AH2279*AN2279+AI2279*AM2279+AJ2279*AN2282+AK2279*AM2282)</f>
        <v>0</v>
      </c>
      <c r="AT2279" s="2">
        <f t="shared" ref="AT2279" si="21879">AH2279*AO2279+AJ2279*AO2282-AI2279*AP2279-AK2279*AP2282</f>
        <v>0</v>
      </c>
      <c r="AU2279" s="8">
        <f t="shared" ref="AU2279" si="21880">(AH2279*AP2279+AI2279*AO2279+AJ2279*AP2282+AK2279*AO2282)</f>
        <v>-2.396910994934645</v>
      </c>
      <c r="AV2279" s="20"/>
      <c r="AW2279" s="1">
        <v>1</v>
      </c>
      <c r="AX2279" s="9">
        <v>0</v>
      </c>
      <c r="AY2279" s="2">
        <v>0</v>
      </c>
      <c r="AZ2279" s="8">
        <f t="shared" ref="AZ2279:AZ2342" si="21881">IF(0=(1-$AX$9*$AY$9*$B2279^2),10^18,$B2279*$AY$9/(1-$AX$9*$AY$9*$B2279^2))</f>
        <v>-0.22463930394206355</v>
      </c>
      <c r="BB2279" s="1">
        <f t="shared" ref="BB2279" si="21882">AR2279*AW2279+AT2279*AW2282-AS2279*AX2279-AU2279*AX2282</f>
        <v>29.644441784973274</v>
      </c>
      <c r="BC2279" s="9">
        <f t="shared" ref="BC2279" si="21883">(AR2279*AX2279+AS2279*AW2279+AT2279*AX2282+AU2279*AW2282)</f>
        <v>0</v>
      </c>
      <c r="BD2279" s="2">
        <f t="shared" ref="BD2279" si="21884">AR2279*AY2279+AT2279*AY2282-AS2279*AZ2279-AU2279*AZ2282</f>
        <v>0</v>
      </c>
      <c r="BE2279" s="8">
        <f t="shared" ref="BE2279" si="21885">(AR2279*AZ2279+AS2279*AY2279+AT2279*AZ2282+AU2279*AY2282)</f>
        <v>-9.0562177632620653</v>
      </c>
      <c r="BG2279" s="1">
        <v>1</v>
      </c>
      <c r="BH2279" s="7">
        <v>0</v>
      </c>
      <c r="BI2279" s="2">
        <v>0</v>
      </c>
      <c r="BJ2279" s="8">
        <v>0</v>
      </c>
      <c r="BK2279" s="20"/>
      <c r="BL2279" s="1">
        <f t="shared" ref="BL2279" si="21886">BB2279*BG2279+BD2279*BG2282-BC2279*BH2279-BE2279*BH2282</f>
        <v>79.007349071541086</v>
      </c>
      <c r="BM2279" s="9">
        <f t="shared" ref="BM2279" si="21887">(BB2279*BH2279+BC2279*BG2279+BD2279*BH2282+BE2279*BG2282)</f>
        <v>0</v>
      </c>
      <c r="BN2279" s="2">
        <f t="shared" ref="BN2279" si="21888">BB2279*BI2279+BD2279*BI2282-BC2279*BJ2279-BE2279*BJ2282</f>
        <v>0</v>
      </c>
      <c r="BO2279" s="8">
        <f t="shared" ref="BO2279" si="21889">(BB2279*BJ2279+BC2279*BI2279+BD2279*BJ2282+BE2279*BI2282)</f>
        <v>-9.0562177632620653</v>
      </c>
      <c r="BP2279" s="20"/>
      <c r="BQ2279" s="16">
        <v>1</v>
      </c>
      <c r="BR2279" s="23">
        <v>0</v>
      </c>
      <c r="BS2279" s="14">
        <v>0</v>
      </c>
      <c r="BT2279" s="22">
        <v>0</v>
      </c>
      <c r="BV2279" s="1">
        <f t="shared" ref="BV2279" si="21890">BL2279*BQ2279+BN2279*BQ2282-BM2279*BR2279-BO2279*BR2282</f>
        <v>79.007349071541086</v>
      </c>
      <c r="BW2279" s="9">
        <f t="shared" ref="BW2279" si="21891">(BL2279*BR2279+BM2279*BQ2279+BN2279*BR2282+BO2279*BQ2282)</f>
        <v>-9.0562177632620653</v>
      </c>
      <c r="BX2279" s="2">
        <f t="shared" ref="BX2279" si="21892">BL2279*BS2279+BN2279*BS2282-BM2279*BT2279-BO2279*BT2282</f>
        <v>0</v>
      </c>
      <c r="BY2279" s="8">
        <f t="shared" ref="BY2279" si="21893">(BL2279*BT2279+BM2279*BS2279+BN2279*BT2282+BO2279*BS2282)</f>
        <v>-9.0562177632620653</v>
      </c>
      <c r="CA2279" s="28">
        <f t="shared" ref="CA2279" si="21894">20*LOG(((1+$BR$9)/$BR$9)/((BV2279+BV2282)^2+(BW2279+BW2282)^2)^0.5)</f>
        <v>-50.859065880929421</v>
      </c>
      <c r="CC2279" s="114">
        <f t="shared" ref="CC2279" si="21895">((BV2279^2+BW2279^2)^0.5)/((BV2282^2+BW2282^2)^0.5)</f>
        <v>0.1146449845844382</v>
      </c>
      <c r="CD2279" s="13"/>
      <c r="CE2279" s="33"/>
      <c r="CF2279" s="33"/>
      <c r="CG2279" s="33"/>
      <c r="CH2279" s="33"/>
    </row>
    <row r="2280" spans="2:86" ht="18.600000000000001" customHeight="1" thickBot="1">
      <c r="D2280" s="3"/>
      <c r="G2280" s="4"/>
      <c r="I2280" s="3"/>
      <c r="L2280" s="4"/>
      <c r="N2280" s="3"/>
      <c r="Q2280" s="4"/>
      <c r="S2280" s="3"/>
      <c r="V2280" s="4"/>
      <c r="X2280" s="3"/>
      <c r="AA2280" s="4"/>
      <c r="AC2280" s="3"/>
      <c r="AF2280" s="4"/>
      <c r="AH2280" s="3"/>
      <c r="AK2280" s="4"/>
      <c r="AM2280" s="3"/>
      <c r="AP2280" s="4"/>
      <c r="AR2280" s="3"/>
      <c r="AU2280" s="4"/>
      <c r="AW2280" s="3"/>
      <c r="AZ2280" s="4"/>
      <c r="BB2280" s="3"/>
      <c r="BE2280" s="4"/>
      <c r="BG2280" s="3"/>
      <c r="BJ2280" s="4"/>
      <c r="BL2280" s="3"/>
      <c r="BO2280" s="4"/>
      <c r="BQ2280" s="16"/>
      <c r="BR2280" s="14"/>
      <c r="BS2280" s="14"/>
      <c r="BT2280" s="17"/>
      <c r="BV2280" s="3"/>
      <c r="BY2280" s="4"/>
      <c r="CC2280" s="115"/>
      <c r="CD2280" s="13"/>
      <c r="CE2280" s="33"/>
      <c r="CF2280" s="33"/>
      <c r="CG2280" s="33"/>
      <c r="CH2280" s="33"/>
    </row>
    <row r="2281" spans="2:86" ht="18.600000000000001" customHeight="1" thickBot="1">
      <c r="D2281" s="271" t="s">
        <v>141</v>
      </c>
      <c r="E2281" s="272"/>
      <c r="F2281" s="273" t="s">
        <v>142</v>
      </c>
      <c r="G2281" s="274"/>
      <c r="H2281" s="237"/>
      <c r="I2281" s="271" t="s">
        <v>143</v>
      </c>
      <c r="J2281" s="272"/>
      <c r="K2281" s="273" t="s">
        <v>144</v>
      </c>
      <c r="L2281" s="274"/>
      <c r="N2281" s="262" t="s">
        <v>145</v>
      </c>
      <c r="O2281" s="263"/>
      <c r="P2281" s="264" t="s">
        <v>146</v>
      </c>
      <c r="Q2281" s="265"/>
      <c r="S2281" s="271" t="s">
        <v>147</v>
      </c>
      <c r="T2281" s="272"/>
      <c r="U2281" s="273" t="s">
        <v>148</v>
      </c>
      <c r="V2281" s="274"/>
      <c r="W2281" s="20"/>
      <c r="X2281" s="262" t="s">
        <v>149</v>
      </c>
      <c r="Y2281" s="263"/>
      <c r="Z2281" s="264" t="s">
        <v>150</v>
      </c>
      <c r="AA2281" s="265"/>
      <c r="AB2281" s="20"/>
      <c r="AC2281" s="271" t="s">
        <v>151</v>
      </c>
      <c r="AD2281" s="272"/>
      <c r="AE2281" s="273" t="s">
        <v>152</v>
      </c>
      <c r="AF2281" s="274"/>
      <c r="AG2281" s="20"/>
      <c r="AH2281" s="262" t="s">
        <v>153</v>
      </c>
      <c r="AI2281" s="263"/>
      <c r="AJ2281" s="264" t="s">
        <v>154</v>
      </c>
      <c r="AK2281" s="265"/>
      <c r="AL2281" s="20"/>
      <c r="AM2281" s="271" t="s">
        <v>155</v>
      </c>
      <c r="AN2281" s="272"/>
      <c r="AO2281" s="273" t="s">
        <v>156</v>
      </c>
      <c r="AP2281" s="274"/>
      <c r="AR2281" s="262" t="s">
        <v>157</v>
      </c>
      <c r="AS2281" s="263"/>
      <c r="AT2281" s="264" t="s">
        <v>158</v>
      </c>
      <c r="AU2281" s="265"/>
      <c r="AV2281" s="41"/>
      <c r="AW2281" s="271" t="s">
        <v>159</v>
      </c>
      <c r="AX2281" s="272"/>
      <c r="AY2281" s="273" t="s">
        <v>160</v>
      </c>
      <c r="AZ2281" s="274"/>
      <c r="BA2281" s="20"/>
      <c r="BB2281" s="262" t="s">
        <v>161</v>
      </c>
      <c r="BC2281" s="263"/>
      <c r="BD2281" s="264" t="s">
        <v>162</v>
      </c>
      <c r="BE2281" s="265"/>
      <c r="BF2281" s="41"/>
      <c r="BG2281" s="271" t="s">
        <v>163</v>
      </c>
      <c r="BH2281" s="272"/>
      <c r="BI2281" s="273" t="s">
        <v>164</v>
      </c>
      <c r="BJ2281" s="274"/>
      <c r="BK2281" s="41"/>
      <c r="BL2281" s="262" t="s">
        <v>165</v>
      </c>
      <c r="BM2281" s="263"/>
      <c r="BN2281" s="264" t="s">
        <v>166</v>
      </c>
      <c r="BO2281" s="265"/>
      <c r="BP2281" s="41"/>
      <c r="BQ2281" s="271" t="s">
        <v>167</v>
      </c>
      <c r="BR2281" s="272"/>
      <c r="BS2281" s="273" t="s">
        <v>168</v>
      </c>
      <c r="BT2281" s="274"/>
      <c r="BU2281" s="20"/>
      <c r="BV2281" s="262" t="s">
        <v>169</v>
      </c>
      <c r="BW2281" s="263"/>
      <c r="BX2281" s="264" t="s">
        <v>170</v>
      </c>
      <c r="BY2281" s="265"/>
      <c r="CA2281" s="55" t="s">
        <v>35</v>
      </c>
      <c r="CC2281" s="116" t="s">
        <v>75</v>
      </c>
      <c r="CD2281" s="13"/>
      <c r="CE2281" s="33"/>
      <c r="CF2281" s="33"/>
      <c r="CG2281" s="33"/>
      <c r="CH2281" s="33"/>
    </row>
    <row r="2282" spans="2:86" ht="18.600000000000001" customHeight="1" thickTop="1" thickBot="1">
      <c r="D2282" s="1">
        <v>0</v>
      </c>
      <c r="E2282" s="9">
        <f t="shared" ref="E2282" si="21896">$E$9*$B2279</f>
        <v>7.6727359999999996</v>
      </c>
      <c r="F2282" s="2">
        <v>1</v>
      </c>
      <c r="G2282" s="8">
        <v>0</v>
      </c>
      <c r="I2282" s="1">
        <v>0</v>
      </c>
      <c r="J2282" s="9">
        <v>0</v>
      </c>
      <c r="K2282" s="2">
        <v>1</v>
      </c>
      <c r="L2282" s="8">
        <v>0</v>
      </c>
      <c r="N2282" s="1">
        <f t="shared" ref="N2282" si="21897">D2282*I2279+F2282*I2282-E2282*J2279-G2282*J2282</f>
        <v>0</v>
      </c>
      <c r="O2282" s="9">
        <f t="shared" ref="O2282" si="21898">(D2282*J2279+E2282*I2279+F2282*J2282+G2282*I2282)</f>
        <v>7.6727359999999996</v>
      </c>
      <c r="P2282" s="2">
        <f t="shared" ref="P2282" si="21899">D2282*K2279+F2282*K2282-E2282*L2279-G2282*L2282</f>
        <v>7.7550661273368817</v>
      </c>
      <c r="Q2282" s="8">
        <f t="shared" ref="Q2282" si="21900">(D2282*L2279+E2282*K2279+F2282*L2282+G2282*K2282)</f>
        <v>0</v>
      </c>
      <c r="S2282" s="1">
        <v>0</v>
      </c>
      <c r="T2282" s="9">
        <f t="shared" ref="T2282" si="21901">$T$9*$B2279</f>
        <v>9.8536760000000001</v>
      </c>
      <c r="U2282" s="2">
        <v>1</v>
      </c>
      <c r="V2282" s="8">
        <v>0</v>
      </c>
      <c r="X2282" s="1">
        <f t="shared" ref="X2282" si="21902">N2282*S2279+P2282*S2282-O2282*T2279-Q2282*T2282</f>
        <v>0</v>
      </c>
      <c r="Y2282" s="9">
        <f t="shared" ref="Y2282" si="21903">(N2282*T2279+O2282*S2279+P2282*T2282+Q2282*S2282)</f>
        <v>84.088644977352374</v>
      </c>
      <c r="Z2282" s="2">
        <f t="shared" ref="Z2282" si="21904">N2282*U2279+P2282*U2282-O2282*V2279-Q2282*V2282</f>
        <v>7.7550661273368817</v>
      </c>
      <c r="AA2282" s="8">
        <f t="shared" ref="AA2282" si="21905">(N2282*V2279+O2282*U2279+P2282*V2282+Q2282*U2282)</f>
        <v>0</v>
      </c>
      <c r="AB2282" s="20"/>
      <c r="AC2282" s="1">
        <v>0</v>
      </c>
      <c r="AD2282" s="9">
        <v>0</v>
      </c>
      <c r="AE2282" s="2">
        <v>1</v>
      </c>
      <c r="AF2282" s="8">
        <v>0</v>
      </c>
      <c r="AH2282" s="1">
        <f t="shared" ref="AH2282" si="21906">X2282*AC2279+Z2282*AC2282-Y2282*AD2279-AA2282*AD2282</f>
        <v>0</v>
      </c>
      <c r="AI2282" s="9">
        <f t="shared" ref="AI2282" si="21907">(X2282*AD2279+Y2282*AC2279+Z2282*AD2282+AA2282*AC2282)</f>
        <v>84.088644977352374</v>
      </c>
      <c r="AJ2282" s="2">
        <f t="shared" ref="AJ2282" si="21908">X2282*AE2279+Z2282*AE2282-Y2282*AF2279-AA2282*AF2282</f>
        <v>20.935358345732354</v>
      </c>
      <c r="AK2282" s="8">
        <f t="shared" ref="AK2282" si="21909">(X2282*AF2279+Y2282*AE2279+Z2282*AF2282+AA2282*AE2282)</f>
        <v>0</v>
      </c>
      <c r="AM2282" s="1">
        <v>0</v>
      </c>
      <c r="AN2282" s="9">
        <f t="shared" ref="AN2282" si="21910">$AN$9*$B2279</f>
        <v>8.3312559999999998</v>
      </c>
      <c r="AO2282" s="2">
        <v>1</v>
      </c>
      <c r="AP2282" s="8">
        <v>0</v>
      </c>
      <c r="AR2282" s="1">
        <f t="shared" ref="AR2282" si="21911">AH2282*AM2279+AJ2282*AM2282-AI2282*AN2279-AK2282*AN2282</f>
        <v>0</v>
      </c>
      <c r="AS2282" s="9">
        <f t="shared" ref="AS2282" si="21912">(AH2282*AN2279+AI2282*AM2279+AJ2282*AN2282+AK2282*AM2282)</f>
        <v>258.50647480738508</v>
      </c>
      <c r="AT2282" s="2">
        <f t="shared" ref="AT2282" si="21913">AH2282*AO2279+AJ2282*AO2282-AI2282*AP2279-AK2282*AP2282</f>
        <v>20.935358345732354</v>
      </c>
      <c r="AU2282" s="8">
        <f t="shared" ref="AU2282" si="21914">(AH2282*AP2279+AI2282*AO2279+AJ2282*AP2282+AK2282*AO2282)</f>
        <v>0</v>
      </c>
      <c r="AV2282" s="20"/>
      <c r="AW2282" s="1">
        <v>0</v>
      </c>
      <c r="AX2282" s="9">
        <v>0</v>
      </c>
      <c r="AY2282" s="2">
        <v>1</v>
      </c>
      <c r="AZ2282" s="8">
        <v>0</v>
      </c>
      <c r="BB2282" s="1">
        <f t="shared" ref="BB2282" si="21915">AR2282*AW2279+AT2282*AW2282-AS2282*AX2279-AU2282*AX2282</f>
        <v>0</v>
      </c>
      <c r="BC2282" s="9">
        <f t="shared" ref="BC2282" si="21916">(AR2282*AX2279+AS2282*AW2279+AT2282*AX2282+AU2282*AW2282)</f>
        <v>258.50647480738508</v>
      </c>
      <c r="BD2282" s="2">
        <f t="shared" ref="BD2282" si="21917">AR2282*AY2279+AT2282*AY2282-AS2282*AZ2279-AU2282*AZ2282</f>
        <v>79.006072910979924</v>
      </c>
      <c r="BE2282" s="8">
        <f t="shared" ref="BE2282" si="21918">(AR2282*AZ2279+AS2282*AY2279+AT2282*AZ2282+AU2282*AY2282)</f>
        <v>0</v>
      </c>
      <c r="BG2282" s="1">
        <v>0</v>
      </c>
      <c r="BH2282" s="9">
        <f t="shared" ref="BH2282" si="21919">$BH$9*$B2279</f>
        <v>5.4507199999999996</v>
      </c>
      <c r="BI2282" s="2">
        <v>1</v>
      </c>
      <c r="BJ2282" s="8">
        <v>0</v>
      </c>
      <c r="BK2282" s="20"/>
      <c r="BL2282" s="1">
        <f t="shared" ref="BL2282" si="21920">BB2282*BG2279+BD2282*BG2282-BC2282*BH2279-BE2282*BH2282</f>
        <v>0</v>
      </c>
      <c r="BM2282" s="9">
        <f t="shared" ref="BM2282" si="21921">(BB2282*BH2279+BC2282*BG2279+BD2282*BH2282+BE2282*BG2282)</f>
        <v>689.14645654472156</v>
      </c>
      <c r="BN2282" s="2">
        <f t="shared" ref="BN2282" si="21922">BB2282*BI2279+BD2282*BI2282-BC2282*BJ2279-BE2282*BJ2282</f>
        <v>79.006072910979924</v>
      </c>
      <c r="BO2282" s="8">
        <f t="shared" ref="BO2282" si="21923">(BB2282*BJ2279+BC2282*BI2279+BD2282*BJ2282+BE2282*BI2282)</f>
        <v>0</v>
      </c>
      <c r="BP2282" s="20"/>
      <c r="BQ2282" s="18">
        <f t="shared" ref="BQ2282:BQ2345" si="21924">1/$BR$9</f>
        <v>1</v>
      </c>
      <c r="BR2282" s="25">
        <v>0</v>
      </c>
      <c r="BS2282" s="19">
        <v>1</v>
      </c>
      <c r="BT2282" s="24">
        <v>0</v>
      </c>
      <c r="BV2282" s="1">
        <f t="shared" ref="BV2282" si="21925">BL2282*BQ2279+BN2282*BQ2282-BM2282*BR2279-BO2282*BR2282</f>
        <v>79.006072910979924</v>
      </c>
      <c r="BW2282" s="9">
        <f t="shared" ref="BW2282" si="21926">(BL2282*BR2279+BM2282*BQ2279+BN2282*BR2282+BO2282*BQ2282)</f>
        <v>689.14645654472156</v>
      </c>
      <c r="BX2282" s="2">
        <f t="shared" ref="BX2282" si="21927">BL2282*BS2279+BN2282*BS2282-BM2282*BT2279-BO2282*BT2282</f>
        <v>79.006072910979924</v>
      </c>
      <c r="BY2282" s="8">
        <f t="shared" ref="BY2282" si="21928">(BL2282*BT2279+BM2282*BS2279+BN2282*BT2282+BO2282*BS2282)</f>
        <v>0</v>
      </c>
      <c r="CA2282" s="56">
        <f t="shared" ref="CA2282" si="21929">(180/PI())*ATAN(-1*(BW2279+BW2282)/(BV2279+BV2282))</f>
        <v>-76.919864317174643</v>
      </c>
      <c r="CC2282" s="117">
        <f t="shared" ref="CC2282" si="21930">20*LOG(((1-(10^(CA2279/20)^2)*(1-((1-CC2279)/(1+CC2279))^2))^0.5))</f>
        <v>-1.31528631032912E-5</v>
      </c>
      <c r="CD2282" s="13"/>
      <c r="CE2282" s="33"/>
      <c r="CF2282" s="33"/>
      <c r="CG2282" s="33"/>
      <c r="CH2282" s="33"/>
    </row>
    <row r="2283" spans="2:86" ht="18.600000000000001" customHeight="1"/>
    <row r="2284" spans="2:86" ht="18.600000000000001" customHeight="1" thickBot="1">
      <c r="E2284" s="6" t="s">
        <v>3</v>
      </c>
      <c r="J2284" s="6" t="s">
        <v>5</v>
      </c>
      <c r="O2284" s="6" t="s">
        <v>10</v>
      </c>
      <c r="T2284" s="6" t="s">
        <v>6</v>
      </c>
      <c r="Y2284" s="6" t="s">
        <v>11</v>
      </c>
      <c r="AD2284" s="6" t="s">
        <v>12</v>
      </c>
      <c r="AI2284" s="6" t="s">
        <v>13</v>
      </c>
      <c r="AN2284" s="6" t="s">
        <v>14</v>
      </c>
      <c r="AS2284" s="6" t="s">
        <v>15</v>
      </c>
      <c r="AX2284" s="6" t="s">
        <v>19</v>
      </c>
      <c r="BC2284" s="6" t="s">
        <v>17</v>
      </c>
      <c r="BH2284" s="6" t="s">
        <v>20</v>
      </c>
      <c r="BM2284" s="6" t="s">
        <v>18</v>
      </c>
      <c r="BQ2284" s="26" t="s">
        <v>16</v>
      </c>
      <c r="BR2284" s="26"/>
      <c r="BS2284" s="21"/>
      <c r="BT2284" s="21"/>
      <c r="BU2284" s="21"/>
      <c r="BV2284" s="21"/>
      <c r="BW2284" s="26" t="s">
        <v>21</v>
      </c>
      <c r="BX2284" s="21"/>
      <c r="BY2284" s="21"/>
    </row>
    <row r="2285" spans="2:86" ht="18.600000000000001" customHeight="1" thickBot="1">
      <c r="B2285" s="11"/>
      <c r="D2285" s="266" t="s">
        <v>113</v>
      </c>
      <c r="E2285" s="267"/>
      <c r="F2285" s="268" t="s">
        <v>114</v>
      </c>
      <c r="G2285" s="269"/>
      <c r="H2285" s="237"/>
      <c r="I2285" s="262" t="s">
        <v>0</v>
      </c>
      <c r="J2285" s="263"/>
      <c r="K2285" s="264" t="s">
        <v>1</v>
      </c>
      <c r="L2285" s="265"/>
      <c r="M2285" s="21"/>
      <c r="N2285" s="262" t="s">
        <v>115</v>
      </c>
      <c r="O2285" s="263"/>
      <c r="P2285" s="264" t="s">
        <v>116</v>
      </c>
      <c r="Q2285" s="265"/>
      <c r="R2285" s="21"/>
      <c r="S2285" s="266" t="s">
        <v>117</v>
      </c>
      <c r="T2285" s="267"/>
      <c r="U2285" s="268" t="s">
        <v>118</v>
      </c>
      <c r="V2285" s="269"/>
      <c r="W2285" s="20"/>
      <c r="X2285" s="262" t="s">
        <v>119</v>
      </c>
      <c r="Y2285" s="263"/>
      <c r="Z2285" s="264" t="s">
        <v>120</v>
      </c>
      <c r="AA2285" s="265"/>
      <c r="AB2285" s="20"/>
      <c r="AC2285" s="262" t="s">
        <v>121</v>
      </c>
      <c r="AD2285" s="263"/>
      <c r="AE2285" s="264" t="s">
        <v>7</v>
      </c>
      <c r="AF2285" s="265"/>
      <c r="AG2285" s="20"/>
      <c r="AH2285" s="262" t="s">
        <v>122</v>
      </c>
      <c r="AI2285" s="263"/>
      <c r="AJ2285" s="264" t="s">
        <v>123</v>
      </c>
      <c r="AK2285" s="265"/>
      <c r="AL2285" s="20"/>
      <c r="AM2285" s="266" t="s">
        <v>124</v>
      </c>
      <c r="AN2285" s="267"/>
      <c r="AO2285" s="268" t="s">
        <v>125</v>
      </c>
      <c r="AP2285" s="269"/>
      <c r="AQ2285" s="21"/>
      <c r="AR2285" s="262" t="s">
        <v>126</v>
      </c>
      <c r="AS2285" s="263"/>
      <c r="AT2285" s="264" t="s">
        <v>2</v>
      </c>
      <c r="AU2285" s="265"/>
      <c r="AV2285" s="41"/>
      <c r="AW2285" s="262" t="s">
        <v>127</v>
      </c>
      <c r="AX2285" s="263"/>
      <c r="AY2285" s="264" t="s">
        <v>128</v>
      </c>
      <c r="AZ2285" s="265"/>
      <c r="BA2285" s="20"/>
      <c r="BB2285" s="262" t="s">
        <v>129</v>
      </c>
      <c r="BC2285" s="263"/>
      <c r="BD2285" s="264" t="s">
        <v>130</v>
      </c>
      <c r="BE2285" s="265"/>
      <c r="BF2285" s="41"/>
      <c r="BG2285" s="266" t="s">
        <v>131</v>
      </c>
      <c r="BH2285" s="267"/>
      <c r="BI2285" s="268" t="s">
        <v>132</v>
      </c>
      <c r="BJ2285" s="269"/>
      <c r="BK2285" s="41"/>
      <c r="BL2285" s="262" t="s">
        <v>133</v>
      </c>
      <c r="BM2285" s="263"/>
      <c r="BN2285" s="264" t="s">
        <v>134</v>
      </c>
      <c r="BO2285" s="265"/>
      <c r="BP2285" s="41"/>
      <c r="BQ2285" s="262" t="s">
        <v>135</v>
      </c>
      <c r="BR2285" s="263"/>
      <c r="BS2285" s="264" t="s">
        <v>136</v>
      </c>
      <c r="BT2285" s="265"/>
      <c r="BU2285" s="20"/>
      <c r="BV2285" s="262" t="s">
        <v>137</v>
      </c>
      <c r="BW2285" s="263"/>
      <c r="BX2285" s="264" t="s">
        <v>138</v>
      </c>
      <c r="BY2285" s="265"/>
      <c r="CA2285" s="27" t="s">
        <v>8</v>
      </c>
      <c r="CC2285" s="113" t="s">
        <v>74</v>
      </c>
      <c r="CD2285" s="13"/>
      <c r="CE2285" s="33"/>
      <c r="CF2285" s="33"/>
      <c r="CG2285" s="33"/>
      <c r="CH2285" s="33"/>
    </row>
    <row r="2286" spans="2:86" ht="18.600000000000001" customHeight="1" thickTop="1" thickBot="1">
      <c r="B2286" s="37">
        <v>6.54</v>
      </c>
      <c r="D2286" s="1">
        <v>1</v>
      </c>
      <c r="E2286" s="7">
        <v>0</v>
      </c>
      <c r="F2286" s="2">
        <v>0</v>
      </c>
      <c r="G2286" s="8">
        <v>0</v>
      </c>
      <c r="I2286" s="1">
        <v>1</v>
      </c>
      <c r="J2286" s="9">
        <v>0</v>
      </c>
      <c r="K2286" s="2">
        <v>0</v>
      </c>
      <c r="L2286" s="8">
        <f t="shared" ref="L2286:L2349" si="21931">IF(0=(1-$J$9*$K$9*$B2286^2),10^18,$B2286*$K$9/(1-$J$9*$K$9*$B2286^2))</f>
        <v>-0.87710086507670193</v>
      </c>
      <c r="N2286" s="1">
        <f t="shared" ref="N2286" si="21932">D2286*I2286+F2286*I2289-E2286*J2286-G2286*J2289</f>
        <v>1</v>
      </c>
      <c r="O2286" s="9">
        <f t="shared" ref="O2286" si="21933">(D2286*J2286+E2286*I2286+F2286*J2289+G2286*I2289)</f>
        <v>0</v>
      </c>
      <c r="P2286" s="2">
        <f t="shared" ref="P2286" si="21934">D2286*K2286+F2286*K2289-E2286*L2286-G2286*L2289</f>
        <v>0</v>
      </c>
      <c r="Q2286" s="8">
        <f t="shared" ref="Q2286" si="21935">(D2286*L2286+E2286*K2286+F2286*L2289+G2286*K2289)</f>
        <v>-0.87710086507670193</v>
      </c>
      <c r="S2286" s="1">
        <v>1</v>
      </c>
      <c r="T2286" s="7">
        <v>0</v>
      </c>
      <c r="U2286" s="2">
        <v>0</v>
      </c>
      <c r="V2286" s="8">
        <v>0</v>
      </c>
      <c r="X2286" s="1">
        <f t="shared" ref="X2286" si="21936">N2286*S2286+P2286*S2289-O2286*T2286-Q2286*T2289</f>
        <v>9.6691789945333451</v>
      </c>
      <c r="Y2286" s="9">
        <f t="shared" ref="Y2286" si="21937">(N2286*T2286+O2286*S2286+P2286*T2289+Q2286*S2289)</f>
        <v>0</v>
      </c>
      <c r="Z2286" s="2">
        <f t="shared" ref="Z2286" si="21938">N2286*U2286+P2286*U2289-O2286*V2286-Q2286*V2289</f>
        <v>0</v>
      </c>
      <c r="AA2286" s="8">
        <f t="shared" ref="AA2286" si="21939">(N2286*V2286+O2286*U2286+P2286*V2289+Q2286*U2289)</f>
        <v>-0.87710086507670193</v>
      </c>
      <c r="AB2286" s="20"/>
      <c r="AC2286" s="1">
        <v>1</v>
      </c>
      <c r="AD2286" s="9">
        <v>0</v>
      </c>
      <c r="AE2286" s="2">
        <v>0</v>
      </c>
      <c r="AF2286" s="8">
        <f t="shared" ref="AF2286:AF2349" si="21940">IF(0=(1-$AE$9*$AD$9*$B2286^2),10^18,$B2286*$AE$9/(1-$AE$9*$AD$9*$B2286^2))</f>
        <v>-0.15623181427346863</v>
      </c>
      <c r="AH2286" s="1">
        <f t="shared" ref="AH2286" si="21941">X2286*AC2286+Z2286*AC2289-Y2286*AD2286-AA2286*AD2289</f>
        <v>9.6691789945333451</v>
      </c>
      <c r="AI2286" s="9">
        <f t="shared" ref="AI2286" si="21942">(X2286*AD2286+Y2286*AC2286+Z2286*AD2289+AA2286*AC2289)</f>
        <v>0</v>
      </c>
      <c r="AJ2286" s="2">
        <f t="shared" ref="AJ2286" si="21943">X2286*AE2286+Z2286*AE2289-Y2286*AF2286-AA2286*AF2289</f>
        <v>0</v>
      </c>
      <c r="AK2286" s="8">
        <f t="shared" ref="AK2286" si="21944">(X2286*AF2286+Y2286*AE2286+Z2286*AF2289+AA2286*AE2289)</f>
        <v>-2.3877342419275598</v>
      </c>
      <c r="AM2286" s="1">
        <v>1</v>
      </c>
      <c r="AN2286" s="7">
        <v>0</v>
      </c>
      <c r="AO2286" s="2">
        <v>0</v>
      </c>
      <c r="AP2286" s="8">
        <v>0</v>
      </c>
      <c r="AR2286" s="1">
        <f t="shared" ref="AR2286" si="21945">AH2286*AM2286+AJ2286*AM2289-AI2286*AN2286-AK2286*AN2289</f>
        <v>29.623025160284477</v>
      </c>
      <c r="AS2286" s="9">
        <f t="shared" ref="AS2286" si="21946">(AH2286*AN2286+AI2286*AM2286+AJ2286*AN2289+AK2286*AM2289)</f>
        <v>0</v>
      </c>
      <c r="AT2286" s="2">
        <f t="shared" ref="AT2286" si="21947">AH2286*AO2286+AJ2286*AO2289-AI2286*AP2286-AK2286*AP2289</f>
        <v>0</v>
      </c>
      <c r="AU2286" s="8">
        <f t="shared" ref="AU2286" si="21948">(AH2286*AP2286+AI2286*AO2286+AJ2286*AP2289+AK2286*AO2289)</f>
        <v>-2.3877342419275598</v>
      </c>
      <c r="AV2286" s="20"/>
      <c r="AW2286" s="1">
        <v>1</v>
      </c>
      <c r="AX2286" s="9">
        <v>0</v>
      </c>
      <c r="AY2286" s="2">
        <v>0</v>
      </c>
      <c r="AZ2286" s="8">
        <f t="shared" ref="AZ2286:AZ2349" si="21949">IF(0=(1-$AX$9*$AY$9*$B2286^2),10^18,$B2286*$AY$9/(1-$AX$9*$AY$9*$B2286^2))</f>
        <v>-0.22389357308197752</v>
      </c>
      <c r="BB2286" s="1">
        <f t="shared" ref="BB2286" si="21950">AR2286*AW2286+AT2286*AW2289-AS2286*AX2286-AU2286*AX2289</f>
        <v>29.623025160284477</v>
      </c>
      <c r="BC2286" s="9">
        <f t="shared" ref="BC2286" si="21951">(AR2286*AX2286+AS2286*AW2286+AT2286*AX2289+AU2286*AW2289)</f>
        <v>0</v>
      </c>
      <c r="BD2286" s="2">
        <f t="shared" ref="BD2286" si="21952">AR2286*AY2286+AT2286*AY2289-AS2286*AZ2286-AU2286*AZ2289</f>
        <v>0</v>
      </c>
      <c r="BE2286" s="8">
        <f t="shared" ref="BE2286" si="21953">(AR2286*AZ2286+AS2286*AY2286+AT2286*AZ2289+AU2286*AY2289)</f>
        <v>-9.0201391905609718</v>
      </c>
      <c r="BG2286" s="1">
        <v>1</v>
      </c>
      <c r="BH2286" s="7">
        <v>0</v>
      </c>
      <c r="BI2286" s="2">
        <v>0</v>
      </c>
      <c r="BJ2286" s="8">
        <v>0</v>
      </c>
      <c r="BK2286" s="20"/>
      <c r="BL2286" s="1">
        <f t="shared" ref="BL2286" si="21954">BB2286*BG2286+BD2286*BG2289-BC2286*BH2286-BE2286*BH2289</f>
        <v>78.940094976325156</v>
      </c>
      <c r="BM2286" s="9">
        <f t="shared" ref="BM2286" si="21955">(BB2286*BH2286+BC2286*BG2286+BD2286*BH2289+BE2286*BG2289)</f>
        <v>0</v>
      </c>
      <c r="BN2286" s="2">
        <f t="shared" ref="BN2286" si="21956">BB2286*BI2286+BD2286*BI2289-BC2286*BJ2286-BE2286*BJ2289</f>
        <v>0</v>
      </c>
      <c r="BO2286" s="8">
        <f t="shared" ref="BO2286" si="21957">(BB2286*BJ2286+BC2286*BI2286+BD2286*BJ2289+BE2286*BI2289)</f>
        <v>-9.0201391905609718</v>
      </c>
      <c r="BP2286" s="20"/>
      <c r="BQ2286" s="16">
        <v>1</v>
      </c>
      <c r="BR2286" s="23">
        <v>0</v>
      </c>
      <c r="BS2286" s="14">
        <v>0</v>
      </c>
      <c r="BT2286" s="22">
        <v>0</v>
      </c>
      <c r="BV2286" s="1">
        <f t="shared" ref="BV2286" si="21958">BL2286*BQ2286+BN2286*BQ2289-BM2286*BR2286-BO2286*BR2289</f>
        <v>78.940094976325156</v>
      </c>
      <c r="BW2286" s="9">
        <f t="shared" ref="BW2286" si="21959">(BL2286*BR2286+BM2286*BQ2286+BN2286*BR2289+BO2286*BQ2289)</f>
        <v>-9.0201391905609718</v>
      </c>
      <c r="BX2286" s="2">
        <f t="shared" ref="BX2286" si="21960">BL2286*BS2286+BN2286*BS2289-BM2286*BT2286-BO2286*BT2289</f>
        <v>0</v>
      </c>
      <c r="BY2286" s="8">
        <f t="shared" ref="BY2286" si="21961">(BL2286*BT2286+BM2286*BS2286+BN2286*BT2289+BO2286*BS2289)</f>
        <v>-9.0201391905609718</v>
      </c>
      <c r="CA2286" s="28">
        <f t="shared" ref="CA2286" si="21962">20*LOG(((1+$BR$9)/$BR$9)/((BV2286+BV2289)^2+(BW2286+BW2289)^2)^0.5)</f>
        <v>-50.878236575943589</v>
      </c>
      <c r="CC2286" s="114">
        <f t="shared" ref="CC2286" si="21963">((BV2286^2+BW2286^2)^0.5)/((BV2289^2+BW2289^2)^0.5)</f>
        <v>0.11428557263774348</v>
      </c>
      <c r="CD2286" s="13"/>
      <c r="CE2286" s="33"/>
      <c r="CF2286" s="33"/>
      <c r="CG2286" s="33"/>
      <c r="CH2286" s="33"/>
    </row>
    <row r="2287" spans="2:86" ht="18.600000000000001" customHeight="1" thickBot="1">
      <c r="D2287" s="3"/>
      <c r="G2287" s="4"/>
      <c r="I2287" s="3"/>
      <c r="L2287" s="4"/>
      <c r="N2287" s="3"/>
      <c r="Q2287" s="4"/>
      <c r="S2287" s="3"/>
      <c r="V2287" s="4"/>
      <c r="X2287" s="3"/>
      <c r="AA2287" s="4"/>
      <c r="AC2287" s="3"/>
      <c r="AF2287" s="4"/>
      <c r="AH2287" s="3"/>
      <c r="AK2287" s="4"/>
      <c r="AM2287" s="3"/>
      <c r="AP2287" s="4"/>
      <c r="AR2287" s="3"/>
      <c r="AU2287" s="4"/>
      <c r="AW2287" s="3"/>
      <c r="AZ2287" s="4"/>
      <c r="BB2287" s="3"/>
      <c r="BE2287" s="4"/>
      <c r="BG2287" s="3"/>
      <c r="BJ2287" s="4"/>
      <c r="BL2287" s="3"/>
      <c r="BO2287" s="4"/>
      <c r="BQ2287" s="16"/>
      <c r="BR2287" s="14"/>
      <c r="BS2287" s="14"/>
      <c r="BT2287" s="17"/>
      <c r="BV2287" s="3"/>
      <c r="BY2287" s="4"/>
      <c r="CC2287" s="115"/>
      <c r="CD2287" s="13"/>
      <c r="CE2287" s="33"/>
      <c r="CF2287" s="33"/>
      <c r="CG2287" s="33"/>
      <c r="CH2287" s="33"/>
    </row>
    <row r="2288" spans="2:86" ht="18.600000000000001" customHeight="1" thickBot="1">
      <c r="D2288" s="271" t="s">
        <v>141</v>
      </c>
      <c r="E2288" s="272"/>
      <c r="F2288" s="273" t="s">
        <v>142</v>
      </c>
      <c r="G2288" s="274"/>
      <c r="H2288" s="237"/>
      <c r="I2288" s="271" t="s">
        <v>143</v>
      </c>
      <c r="J2288" s="272"/>
      <c r="K2288" s="273" t="s">
        <v>144</v>
      </c>
      <c r="L2288" s="274"/>
      <c r="N2288" s="262" t="s">
        <v>145</v>
      </c>
      <c r="O2288" s="263"/>
      <c r="P2288" s="264" t="s">
        <v>146</v>
      </c>
      <c r="Q2288" s="265"/>
      <c r="S2288" s="271" t="s">
        <v>147</v>
      </c>
      <c r="T2288" s="272"/>
      <c r="U2288" s="273" t="s">
        <v>148</v>
      </c>
      <c r="V2288" s="274"/>
      <c r="W2288" s="20"/>
      <c r="X2288" s="262" t="s">
        <v>149</v>
      </c>
      <c r="Y2288" s="263"/>
      <c r="Z2288" s="264" t="s">
        <v>150</v>
      </c>
      <c r="AA2288" s="265"/>
      <c r="AB2288" s="20"/>
      <c r="AC2288" s="271" t="s">
        <v>151</v>
      </c>
      <c r="AD2288" s="272"/>
      <c r="AE2288" s="273" t="s">
        <v>152</v>
      </c>
      <c r="AF2288" s="274"/>
      <c r="AG2288" s="20"/>
      <c r="AH2288" s="262" t="s">
        <v>153</v>
      </c>
      <c r="AI2288" s="263"/>
      <c r="AJ2288" s="264" t="s">
        <v>154</v>
      </c>
      <c r="AK2288" s="265"/>
      <c r="AL2288" s="20"/>
      <c r="AM2288" s="271" t="s">
        <v>155</v>
      </c>
      <c r="AN2288" s="272"/>
      <c r="AO2288" s="273" t="s">
        <v>156</v>
      </c>
      <c r="AP2288" s="274"/>
      <c r="AR2288" s="262" t="s">
        <v>157</v>
      </c>
      <c r="AS2288" s="263"/>
      <c r="AT2288" s="264" t="s">
        <v>158</v>
      </c>
      <c r="AU2288" s="265"/>
      <c r="AV2288" s="41"/>
      <c r="AW2288" s="271" t="s">
        <v>159</v>
      </c>
      <c r="AX2288" s="272"/>
      <c r="AY2288" s="273" t="s">
        <v>160</v>
      </c>
      <c r="AZ2288" s="274"/>
      <c r="BA2288" s="20"/>
      <c r="BB2288" s="262" t="s">
        <v>161</v>
      </c>
      <c r="BC2288" s="263"/>
      <c r="BD2288" s="264" t="s">
        <v>162</v>
      </c>
      <c r="BE2288" s="265"/>
      <c r="BF2288" s="41"/>
      <c r="BG2288" s="271" t="s">
        <v>163</v>
      </c>
      <c r="BH2288" s="272"/>
      <c r="BI2288" s="273" t="s">
        <v>164</v>
      </c>
      <c r="BJ2288" s="274"/>
      <c r="BK2288" s="41"/>
      <c r="BL2288" s="262" t="s">
        <v>165</v>
      </c>
      <c r="BM2288" s="263"/>
      <c r="BN2288" s="264" t="s">
        <v>166</v>
      </c>
      <c r="BO2288" s="265"/>
      <c r="BP2288" s="41"/>
      <c r="BQ2288" s="271" t="s">
        <v>167</v>
      </c>
      <c r="BR2288" s="272"/>
      <c r="BS2288" s="273" t="s">
        <v>168</v>
      </c>
      <c r="BT2288" s="274"/>
      <c r="BU2288" s="20"/>
      <c r="BV2288" s="262" t="s">
        <v>169</v>
      </c>
      <c r="BW2288" s="263"/>
      <c r="BX2288" s="264" t="s">
        <v>170</v>
      </c>
      <c r="BY2288" s="265"/>
      <c r="CA2288" s="55" t="s">
        <v>35</v>
      </c>
      <c r="CC2288" s="116" t="s">
        <v>75</v>
      </c>
      <c r="CD2288" s="13"/>
      <c r="CE2288" s="33"/>
      <c r="CF2288" s="33"/>
      <c r="CG2288" s="33"/>
      <c r="CH2288" s="33"/>
    </row>
    <row r="2289" spans="2:86" ht="18.600000000000001" customHeight="1" thickTop="1" thickBot="1">
      <c r="D2289" s="1">
        <v>0</v>
      </c>
      <c r="E2289" s="9">
        <f t="shared" ref="E2289" si="21964">$E$9*$B2286</f>
        <v>7.6962720000000004</v>
      </c>
      <c r="F2289" s="2">
        <v>1</v>
      </c>
      <c r="G2289" s="8">
        <v>0</v>
      </c>
      <c r="I2289" s="1">
        <v>0</v>
      </c>
      <c r="J2289" s="9">
        <v>0</v>
      </c>
      <c r="K2289" s="2">
        <v>1</v>
      </c>
      <c r="L2289" s="8">
        <v>0</v>
      </c>
      <c r="N2289" s="1">
        <f t="shared" ref="N2289" si="21965">D2289*I2286+F2289*I2289-E2289*J2286-G2289*J2289</f>
        <v>0</v>
      </c>
      <c r="O2289" s="9">
        <f t="shared" ref="O2289" si="21966">(D2289*J2286+E2289*I2286+F2289*J2289+G2289*I2289)</f>
        <v>7.6962720000000004</v>
      </c>
      <c r="P2289" s="2">
        <f t="shared" ref="P2289" si="21967">D2289*K2286+F2289*K2289-E2289*L2286-G2289*L2289</f>
        <v>7.7504068290655992</v>
      </c>
      <c r="Q2289" s="8">
        <f t="shared" ref="Q2289" si="21968">(D2289*L2286+E2289*K2286+F2289*L2289+G2289*K2289)</f>
        <v>0</v>
      </c>
      <c r="S2289" s="1">
        <v>0</v>
      </c>
      <c r="T2289" s="9">
        <f t="shared" ref="T2289" si="21969">$T$9*$B2286</f>
        <v>9.8839020000000009</v>
      </c>
      <c r="U2289" s="2">
        <v>1</v>
      </c>
      <c r="V2289" s="8">
        <v>0</v>
      </c>
      <c r="X2289" s="1">
        <f t="shared" ref="X2289" si="21970">N2289*S2286+P2289*S2289-O2289*T2286-Q2289*T2289</f>
        <v>0</v>
      </c>
      <c r="Y2289" s="9">
        <f t="shared" ref="Y2289" si="21971">(N2289*T2286+O2289*S2286+P2289*T2289+Q2289*S2289)</f>
        <v>84.300533558615143</v>
      </c>
      <c r="Z2289" s="2">
        <f t="shared" ref="Z2289" si="21972">N2289*U2286+P2289*U2289-O2289*V2286-Q2289*V2289</f>
        <v>7.7504068290655992</v>
      </c>
      <c r="AA2289" s="8">
        <f t="shared" ref="AA2289" si="21973">(N2289*V2286+O2289*U2286+P2289*V2289+Q2289*U2289)</f>
        <v>0</v>
      </c>
      <c r="AB2289" s="20"/>
      <c r="AC2289" s="1">
        <v>0</v>
      </c>
      <c r="AD2289" s="9">
        <v>0</v>
      </c>
      <c r="AE2289" s="2">
        <v>1</v>
      </c>
      <c r="AF2289" s="8">
        <v>0</v>
      </c>
      <c r="AH2289" s="1">
        <f t="shared" ref="AH2289" si="21974">X2289*AC2286+Z2289*AC2289-Y2289*AD2286-AA2289*AD2289</f>
        <v>0</v>
      </c>
      <c r="AI2289" s="9">
        <f t="shared" ref="AI2289" si="21975">(X2289*AD2286+Y2289*AC2286+Z2289*AD2289+AA2289*AC2289)</f>
        <v>84.300533558615143</v>
      </c>
      <c r="AJ2289" s="2">
        <f t="shared" ref="AJ2289" si="21976">X2289*AE2286+Z2289*AE2289-Y2289*AF2286-AA2289*AF2289</f>
        <v>20.920832131149471</v>
      </c>
      <c r="AK2289" s="8">
        <f t="shared" ref="AK2289" si="21977">(X2289*AF2286+Y2289*AE2286+Z2289*AF2289+AA2289*AE2289)</f>
        <v>0</v>
      </c>
      <c r="AM2289" s="1">
        <v>0</v>
      </c>
      <c r="AN2289" s="9">
        <f t="shared" ref="AN2289" si="21978">$AN$9*$B2286</f>
        <v>8.3568119999999997</v>
      </c>
      <c r="AO2289" s="2">
        <v>1</v>
      </c>
      <c r="AP2289" s="8">
        <v>0</v>
      </c>
      <c r="AR2289" s="1">
        <f t="shared" ref="AR2289" si="21979">AH2289*AM2286+AJ2289*AM2289-AI2289*AN2286-AK2289*AN2289</f>
        <v>0</v>
      </c>
      <c r="AS2289" s="9">
        <f t="shared" ref="AS2289" si="21980">(AH2289*AN2286+AI2289*AM2286+AJ2289*AN2289+AK2289*AM2289)</f>
        <v>259.13199456219058</v>
      </c>
      <c r="AT2289" s="2">
        <f t="shared" ref="AT2289" si="21981">AH2289*AO2286+AJ2289*AO2289-AI2289*AP2286-AK2289*AP2289</f>
        <v>20.920832131149471</v>
      </c>
      <c r="AU2289" s="8">
        <f t="shared" ref="AU2289" si="21982">(AH2289*AP2286+AI2289*AO2286+AJ2289*AP2289+AK2289*AO2289)</f>
        <v>0</v>
      </c>
      <c r="AV2289" s="20"/>
      <c r="AW2289" s="1">
        <v>0</v>
      </c>
      <c r="AX2289" s="9">
        <v>0</v>
      </c>
      <c r="AY2289" s="2">
        <v>1</v>
      </c>
      <c r="AZ2289" s="8">
        <v>0</v>
      </c>
      <c r="BB2289" s="1">
        <f t="shared" ref="BB2289" si="21983">AR2289*AW2286+AT2289*AW2289-AS2289*AX2286-AU2289*AX2289</f>
        <v>0</v>
      </c>
      <c r="BC2289" s="9">
        <f t="shared" ref="BC2289" si="21984">(AR2289*AX2286+AS2289*AW2286+AT2289*AX2289+AU2289*AW2289)</f>
        <v>259.13199456219058</v>
      </c>
      <c r="BD2289" s="2">
        <f t="shared" ref="BD2289" si="21985">AR2289*AY2286+AT2289*AY2289-AS2289*AZ2286-AU2289*AZ2289</f>
        <v>78.938820293537887</v>
      </c>
      <c r="BE2289" s="8">
        <f t="shared" ref="BE2289" si="21986">(AR2289*AZ2286+AS2289*AY2286+AT2289*AZ2289+AU2289*AY2289)</f>
        <v>0</v>
      </c>
      <c r="BG2289" s="1">
        <v>0</v>
      </c>
      <c r="BH2289" s="9">
        <f t="shared" ref="BH2289" si="21987">$BH$9*$B2286</f>
        <v>5.4674399999999999</v>
      </c>
      <c r="BI2289" s="2">
        <v>1</v>
      </c>
      <c r="BJ2289" s="8">
        <v>0</v>
      </c>
      <c r="BK2289" s="20"/>
      <c r="BL2289" s="1">
        <f t="shared" ref="BL2289" si="21988">BB2289*BG2286+BD2289*BG2289-BC2289*BH2286-BE2289*BH2289</f>
        <v>0</v>
      </c>
      <c r="BM2289" s="9">
        <f t="shared" ref="BM2289" si="21989">(BB2289*BH2286+BC2289*BG2286+BD2289*BH2289+BE2289*BG2289)</f>
        <v>690.72525818789131</v>
      </c>
      <c r="BN2289" s="2">
        <f t="shared" ref="BN2289" si="21990">BB2289*BI2286+BD2289*BI2289-BC2289*BJ2286-BE2289*BJ2289</f>
        <v>78.938820293537887</v>
      </c>
      <c r="BO2289" s="8">
        <f t="shared" ref="BO2289" si="21991">(BB2289*BJ2286+BC2289*BI2286+BD2289*BJ2289+BE2289*BI2289)</f>
        <v>0</v>
      </c>
      <c r="BP2289" s="20"/>
      <c r="BQ2289" s="18">
        <f t="shared" ref="BQ2289:BQ2352" si="21992">1/$BR$9</f>
        <v>1</v>
      </c>
      <c r="BR2289" s="25">
        <v>0</v>
      </c>
      <c r="BS2289" s="19">
        <v>1</v>
      </c>
      <c r="BT2289" s="24">
        <v>0</v>
      </c>
      <c r="BV2289" s="1">
        <f t="shared" ref="BV2289" si="21993">BL2289*BQ2286+BN2289*BQ2289-BM2289*BR2286-BO2289*BR2289</f>
        <v>78.938820293537887</v>
      </c>
      <c r="BW2289" s="9">
        <f t="shared" ref="BW2289" si="21994">(BL2289*BR2286+BM2289*BQ2286+BN2289*BR2289+BO2289*BQ2289)</f>
        <v>690.72525818789131</v>
      </c>
      <c r="BX2289" s="2">
        <f t="shared" ref="BX2289" si="21995">BL2289*BS2286+BN2289*BS2289-BM2289*BT2286-BO2289*BT2289</f>
        <v>78.938820293537887</v>
      </c>
      <c r="BY2289" s="8">
        <f t="shared" ref="BY2289" si="21996">(BL2289*BT2286+BM2289*BS2286+BN2289*BT2289+BO2289*BS2289)</f>
        <v>0</v>
      </c>
      <c r="CA2289" s="56">
        <f t="shared" ref="CA2289" si="21997">(180/PI())*ATAN(-1*(BW2286+BW2289)/(BV2286+BV2289))</f>
        <v>-76.960516893307471</v>
      </c>
      <c r="CC2289" s="117">
        <f t="shared" ref="CC2289" si="21998">20*LOG(((1-(10^(CA2286/20)^2)*(1-((1-CC2286)/(1+CC2286))^2))^0.5))</f>
        <v>-1.3062301142985436E-5</v>
      </c>
      <c r="CD2289" s="13"/>
      <c r="CE2289" s="33"/>
      <c r="CF2289" s="33"/>
      <c r="CG2289" s="33"/>
      <c r="CH2289" s="33"/>
    </row>
    <row r="2290" spans="2:86" ht="18.600000000000001" customHeight="1"/>
    <row r="2291" spans="2:86" ht="18.600000000000001" customHeight="1" thickBot="1">
      <c r="E2291" s="6" t="s">
        <v>3</v>
      </c>
      <c r="J2291" s="6" t="s">
        <v>5</v>
      </c>
      <c r="O2291" s="6" t="s">
        <v>10</v>
      </c>
      <c r="T2291" s="6" t="s">
        <v>6</v>
      </c>
      <c r="Y2291" s="6" t="s">
        <v>11</v>
      </c>
      <c r="AD2291" s="6" t="s">
        <v>12</v>
      </c>
      <c r="AI2291" s="6" t="s">
        <v>13</v>
      </c>
      <c r="AN2291" s="6" t="s">
        <v>14</v>
      </c>
      <c r="AS2291" s="6" t="s">
        <v>15</v>
      </c>
      <c r="AX2291" s="6" t="s">
        <v>19</v>
      </c>
      <c r="BC2291" s="6" t="s">
        <v>17</v>
      </c>
      <c r="BH2291" s="6" t="s">
        <v>20</v>
      </c>
      <c r="BM2291" s="6" t="s">
        <v>18</v>
      </c>
      <c r="BQ2291" s="26" t="s">
        <v>16</v>
      </c>
      <c r="BR2291" s="26"/>
      <c r="BS2291" s="21"/>
      <c r="BT2291" s="21"/>
      <c r="BU2291" s="21"/>
      <c r="BV2291" s="21"/>
      <c r="BW2291" s="26" t="s">
        <v>21</v>
      </c>
      <c r="BX2291" s="21"/>
      <c r="BY2291" s="21"/>
    </row>
    <row r="2292" spans="2:86" ht="18.600000000000001" customHeight="1" thickBot="1">
      <c r="B2292" s="11"/>
      <c r="D2292" s="266" t="s">
        <v>113</v>
      </c>
      <c r="E2292" s="267"/>
      <c r="F2292" s="268" t="s">
        <v>114</v>
      </c>
      <c r="G2292" s="269"/>
      <c r="H2292" s="237"/>
      <c r="I2292" s="262" t="s">
        <v>0</v>
      </c>
      <c r="J2292" s="263"/>
      <c r="K2292" s="264" t="s">
        <v>1</v>
      </c>
      <c r="L2292" s="265"/>
      <c r="M2292" s="21"/>
      <c r="N2292" s="262" t="s">
        <v>115</v>
      </c>
      <c r="O2292" s="263"/>
      <c r="P2292" s="264" t="s">
        <v>116</v>
      </c>
      <c r="Q2292" s="265"/>
      <c r="R2292" s="21"/>
      <c r="S2292" s="266" t="s">
        <v>117</v>
      </c>
      <c r="T2292" s="267"/>
      <c r="U2292" s="268" t="s">
        <v>118</v>
      </c>
      <c r="V2292" s="269"/>
      <c r="W2292" s="20"/>
      <c r="X2292" s="262" t="s">
        <v>119</v>
      </c>
      <c r="Y2292" s="263"/>
      <c r="Z2292" s="264" t="s">
        <v>120</v>
      </c>
      <c r="AA2292" s="265"/>
      <c r="AB2292" s="20"/>
      <c r="AC2292" s="262" t="s">
        <v>121</v>
      </c>
      <c r="AD2292" s="263"/>
      <c r="AE2292" s="264" t="s">
        <v>7</v>
      </c>
      <c r="AF2292" s="265"/>
      <c r="AG2292" s="20"/>
      <c r="AH2292" s="262" t="s">
        <v>122</v>
      </c>
      <c r="AI2292" s="263"/>
      <c r="AJ2292" s="264" t="s">
        <v>123</v>
      </c>
      <c r="AK2292" s="265"/>
      <c r="AL2292" s="20"/>
      <c r="AM2292" s="266" t="s">
        <v>124</v>
      </c>
      <c r="AN2292" s="267"/>
      <c r="AO2292" s="268" t="s">
        <v>125</v>
      </c>
      <c r="AP2292" s="269"/>
      <c r="AQ2292" s="21"/>
      <c r="AR2292" s="262" t="s">
        <v>126</v>
      </c>
      <c r="AS2292" s="263"/>
      <c r="AT2292" s="264" t="s">
        <v>2</v>
      </c>
      <c r="AU2292" s="265"/>
      <c r="AV2292" s="41"/>
      <c r="AW2292" s="262" t="s">
        <v>127</v>
      </c>
      <c r="AX2292" s="263"/>
      <c r="AY2292" s="264" t="s">
        <v>128</v>
      </c>
      <c r="AZ2292" s="265"/>
      <c r="BA2292" s="20"/>
      <c r="BB2292" s="262" t="s">
        <v>129</v>
      </c>
      <c r="BC2292" s="263"/>
      <c r="BD2292" s="264" t="s">
        <v>130</v>
      </c>
      <c r="BE2292" s="265"/>
      <c r="BF2292" s="41"/>
      <c r="BG2292" s="266" t="s">
        <v>131</v>
      </c>
      <c r="BH2292" s="267"/>
      <c r="BI2292" s="268" t="s">
        <v>132</v>
      </c>
      <c r="BJ2292" s="269"/>
      <c r="BK2292" s="41"/>
      <c r="BL2292" s="262" t="s">
        <v>133</v>
      </c>
      <c r="BM2292" s="263"/>
      <c r="BN2292" s="264" t="s">
        <v>134</v>
      </c>
      <c r="BO2292" s="265"/>
      <c r="BP2292" s="41"/>
      <c r="BQ2292" s="262" t="s">
        <v>135</v>
      </c>
      <c r="BR2292" s="263"/>
      <c r="BS2292" s="264" t="s">
        <v>136</v>
      </c>
      <c r="BT2292" s="265"/>
      <c r="BU2292" s="20"/>
      <c r="BV2292" s="262" t="s">
        <v>137</v>
      </c>
      <c r="BW2292" s="263"/>
      <c r="BX2292" s="264" t="s">
        <v>138</v>
      </c>
      <c r="BY2292" s="265"/>
      <c r="CA2292" s="27" t="s">
        <v>8</v>
      </c>
      <c r="CC2292" s="113" t="s">
        <v>74</v>
      </c>
      <c r="CD2292" s="13"/>
      <c r="CE2292" s="33"/>
      <c r="CF2292" s="33"/>
      <c r="CG2292" s="33"/>
      <c r="CH2292" s="33"/>
    </row>
    <row r="2293" spans="2:86" ht="18.600000000000001" customHeight="1" thickTop="1" thickBot="1">
      <c r="B2293" s="37">
        <v>6.56</v>
      </c>
      <c r="D2293" s="1">
        <v>1</v>
      </c>
      <c r="E2293" s="7">
        <v>0</v>
      </c>
      <c r="F2293" s="2">
        <v>0</v>
      </c>
      <c r="G2293" s="8">
        <v>0</v>
      </c>
      <c r="I2293" s="1">
        <v>1</v>
      </c>
      <c r="J2293" s="9">
        <v>0</v>
      </c>
      <c r="K2293" s="2">
        <v>0</v>
      </c>
      <c r="L2293" s="8">
        <f t="shared" ref="L2293:L2356" si="21999">IF(0=(1-$J$9*$K$9*$B2293^2),10^18,$B2293*$K$9/(1-$J$9*$K$9*$B2293^2))</f>
        <v>-0.87382955854758482</v>
      </c>
      <c r="N2293" s="1">
        <f t="shared" ref="N2293" si="22000">D2293*I2293+F2293*I2296-E2293*J2293-G2293*J2296</f>
        <v>1</v>
      </c>
      <c r="O2293" s="9">
        <f t="shared" ref="O2293" si="22001">(D2293*J2293+E2293*I2293+F2293*J2296+G2293*I2296)</f>
        <v>0</v>
      </c>
      <c r="P2293" s="2">
        <f t="shared" ref="P2293" si="22002">D2293*K2293+F2293*K2296-E2293*L2293-G2293*L2296</f>
        <v>0</v>
      </c>
      <c r="Q2293" s="8">
        <f t="shared" ref="Q2293" si="22003">(D2293*L2293+E2293*K2293+F2293*L2296+G2293*K2296)</f>
        <v>-0.87382955854758482</v>
      </c>
      <c r="S2293" s="1">
        <v>1</v>
      </c>
      <c r="T2293" s="7">
        <v>0</v>
      </c>
      <c r="U2293" s="2">
        <v>0</v>
      </c>
      <c r="V2293" s="8">
        <v>0</v>
      </c>
      <c r="X2293" s="1">
        <f t="shared" ref="X2293" si="22004">N2293*S2293+P2293*S2296-O2293*T2293-Q2293*T2296</f>
        <v>9.6632580936242505</v>
      </c>
      <c r="Y2293" s="9">
        <f t="shared" ref="Y2293" si="22005">(N2293*T2293+O2293*S2293+P2293*T2296+Q2293*S2296)</f>
        <v>0</v>
      </c>
      <c r="Z2293" s="2">
        <f t="shared" ref="Z2293" si="22006">N2293*U2293+P2293*U2296-O2293*V2293-Q2293*V2296</f>
        <v>0</v>
      </c>
      <c r="AA2293" s="8">
        <f t="shared" ref="AA2293" si="22007">(N2293*V2293+O2293*U2293+P2293*V2296+Q2293*U2296)</f>
        <v>-0.87382955854758482</v>
      </c>
      <c r="AB2293" s="20"/>
      <c r="AC2293" s="1">
        <v>1</v>
      </c>
      <c r="AD2293" s="9">
        <v>0</v>
      </c>
      <c r="AE2293" s="2">
        <v>0</v>
      </c>
      <c r="AF2293" s="8">
        <f t="shared" ref="AF2293:AF2356" si="22008">IF(0=(1-$AE$9*$AD$9*$B2293^2),10^18,$B2293*$AE$9/(1-$AE$9*$AD$9*$B2293^2))</f>
        <v>-0.1557242151605317</v>
      </c>
      <c r="AH2293" s="1">
        <f t="shared" ref="AH2293" si="22009">X2293*AC2293+Z2293*AC2296-Y2293*AD2293-AA2293*AD2296</f>
        <v>9.6632580936242505</v>
      </c>
      <c r="AI2293" s="9">
        <f t="shared" ref="AI2293" si="22010">(X2293*AD2293+Y2293*AC2293+Z2293*AD2296+AA2293*AC2296)</f>
        <v>0</v>
      </c>
      <c r="AJ2293" s="2">
        <f t="shared" ref="AJ2293" si="22011">X2293*AE2293+Z2293*AE2296-Y2293*AF2293-AA2293*AF2296</f>
        <v>0</v>
      </c>
      <c r="AK2293" s="8">
        <f t="shared" ref="AK2293" si="22012">(X2293*AF2293+Y2293*AE2293+Z2293*AF2296+AA2293*AE2296)</f>
        <v>-2.378632841070877</v>
      </c>
      <c r="AM2293" s="1">
        <v>1</v>
      </c>
      <c r="AN2293" s="7">
        <v>0</v>
      </c>
      <c r="AO2293" s="2">
        <v>0</v>
      </c>
      <c r="AP2293" s="8">
        <v>0</v>
      </c>
      <c r="AR2293" s="1">
        <f t="shared" ref="AR2293" si="22013">AH2293*AM2293+AJ2293*AM2296-AI2293*AN2293-AK2293*AN2296</f>
        <v>29.601833904365854</v>
      </c>
      <c r="AS2293" s="9">
        <f t="shared" ref="AS2293" si="22014">(AH2293*AN2293+AI2293*AM2293+AJ2293*AN2296+AK2293*AM2296)</f>
        <v>0</v>
      </c>
      <c r="AT2293" s="2">
        <f t="shared" ref="AT2293" si="22015">AH2293*AO2293+AJ2293*AO2296-AI2293*AP2293-AK2293*AP2296</f>
        <v>0</v>
      </c>
      <c r="AU2293" s="8">
        <f t="shared" ref="AU2293" si="22016">(AH2293*AP2293+AI2293*AO2293+AJ2293*AP2296+AK2293*AO2296)</f>
        <v>-2.378632841070877</v>
      </c>
      <c r="AV2293" s="20"/>
      <c r="AW2293" s="1">
        <v>1</v>
      </c>
      <c r="AX2293" s="9">
        <v>0</v>
      </c>
      <c r="AY2293" s="2">
        <v>0</v>
      </c>
      <c r="AZ2293" s="8">
        <f t="shared" ref="AZ2293:AZ2356" si="22017">IF(0=(1-$AX$9*$AY$9*$B2293^2),10^18,$B2293*$AY$9/(1-$AX$9*$AY$9*$B2293^2))</f>
        <v>-0.22315295466263982</v>
      </c>
      <c r="BB2293" s="1">
        <f t="shared" ref="BB2293" si="22018">AR2293*AW2293+AT2293*AW2296-AS2293*AX2293-AU2293*AX2296</f>
        <v>29.601833904365854</v>
      </c>
      <c r="BC2293" s="9">
        <f t="shared" ref="BC2293" si="22019">(AR2293*AX2293+AS2293*AW2293+AT2293*AX2296+AU2293*AW2296)</f>
        <v>0</v>
      </c>
      <c r="BD2293" s="2">
        <f t="shared" ref="BD2293" si="22020">AR2293*AY2293+AT2293*AY2296-AS2293*AZ2293-AU2293*AZ2296</f>
        <v>0</v>
      </c>
      <c r="BE2293" s="8">
        <f t="shared" ref="BE2293" si="22021">(AR2293*AZ2293+AS2293*AY2293+AT2293*AZ2296+AU2293*AY2296)</f>
        <v>-8.9843695402628239</v>
      </c>
      <c r="BG2293" s="1">
        <v>1</v>
      </c>
      <c r="BH2293" s="7">
        <v>0</v>
      </c>
      <c r="BI2293" s="2">
        <v>0</v>
      </c>
      <c r="BJ2293" s="8">
        <v>0</v>
      </c>
      <c r="BK2293" s="20"/>
      <c r="BL2293" s="1">
        <f t="shared" ref="BL2293" si="22022">BB2293*BG2293+BD2293*BG2296-BC2293*BH2293-BE2293*BH2296</f>
        <v>78.873553962293613</v>
      </c>
      <c r="BM2293" s="9">
        <f t="shared" ref="BM2293" si="22023">(BB2293*BH2293+BC2293*BG2293+BD2293*BH2296+BE2293*BG2296)</f>
        <v>0</v>
      </c>
      <c r="BN2293" s="2">
        <f t="shared" ref="BN2293" si="22024">BB2293*BI2293+BD2293*BI2296-BC2293*BJ2293-BE2293*BJ2296</f>
        <v>0</v>
      </c>
      <c r="BO2293" s="8">
        <f t="shared" ref="BO2293" si="22025">(BB2293*BJ2293+BC2293*BI2293+BD2293*BJ2296+BE2293*BI2296)</f>
        <v>-8.9843695402628239</v>
      </c>
      <c r="BP2293" s="20"/>
      <c r="BQ2293" s="16">
        <v>1</v>
      </c>
      <c r="BR2293" s="23">
        <v>0</v>
      </c>
      <c r="BS2293" s="14">
        <v>0</v>
      </c>
      <c r="BT2293" s="22">
        <v>0</v>
      </c>
      <c r="BV2293" s="1">
        <f t="shared" ref="BV2293" si="22026">BL2293*BQ2293+BN2293*BQ2296-BM2293*BR2293-BO2293*BR2296</f>
        <v>78.873553962293613</v>
      </c>
      <c r="BW2293" s="9">
        <f t="shared" ref="BW2293" si="22027">(BL2293*BR2293+BM2293*BQ2293+BN2293*BR2296+BO2293*BQ2296)</f>
        <v>-8.9843695402628239</v>
      </c>
      <c r="BX2293" s="2">
        <f t="shared" ref="BX2293" si="22028">BL2293*BS2293+BN2293*BS2296-BM2293*BT2293-BO2293*BT2296</f>
        <v>0</v>
      </c>
      <c r="BY2293" s="8">
        <f t="shared" ref="BY2293" si="22029">(BL2293*BT2293+BM2293*BS2293+BN2293*BT2296+BO2293*BS2296)</f>
        <v>-8.9843695402628239</v>
      </c>
      <c r="CA2293" s="28">
        <f t="shared" ref="CA2293" si="22030">20*LOG(((1+$BR$9)/$BR$9)/((BV2293+BV2296)^2+(BW2293+BW2296)^2)^0.5)</f>
        <v>-50.897398632909216</v>
      </c>
      <c r="CC2293" s="114">
        <f t="shared" ref="CC2293" si="22031">((BV2293^2+BW2293^2)^0.5)/((BV2296^2+BW2296^2)^0.5)</f>
        <v>0.11392843463573418</v>
      </c>
      <c r="CD2293" s="13"/>
      <c r="CE2293" s="33"/>
      <c r="CF2293" s="33"/>
      <c r="CG2293" s="33"/>
      <c r="CH2293" s="33"/>
    </row>
    <row r="2294" spans="2:86" ht="18.600000000000001" customHeight="1" thickBot="1">
      <c r="D2294" s="3"/>
      <c r="G2294" s="4"/>
      <c r="I2294" s="3"/>
      <c r="L2294" s="4"/>
      <c r="N2294" s="3"/>
      <c r="Q2294" s="4"/>
      <c r="S2294" s="3"/>
      <c r="V2294" s="4"/>
      <c r="X2294" s="3"/>
      <c r="AA2294" s="4"/>
      <c r="AC2294" s="3"/>
      <c r="AF2294" s="4"/>
      <c r="AH2294" s="3"/>
      <c r="AK2294" s="4"/>
      <c r="AM2294" s="3"/>
      <c r="AP2294" s="4"/>
      <c r="AR2294" s="3"/>
      <c r="AU2294" s="4"/>
      <c r="AW2294" s="3"/>
      <c r="AZ2294" s="4"/>
      <c r="BB2294" s="3"/>
      <c r="BE2294" s="4"/>
      <c r="BG2294" s="3"/>
      <c r="BJ2294" s="4"/>
      <c r="BL2294" s="3"/>
      <c r="BO2294" s="4"/>
      <c r="BQ2294" s="16"/>
      <c r="BR2294" s="14"/>
      <c r="BS2294" s="14"/>
      <c r="BT2294" s="17"/>
      <c r="BV2294" s="3"/>
      <c r="BY2294" s="4"/>
      <c r="CC2294" s="115"/>
      <c r="CD2294" s="13"/>
      <c r="CE2294" s="33"/>
      <c r="CF2294" s="33"/>
      <c r="CG2294" s="33"/>
      <c r="CH2294" s="33"/>
    </row>
    <row r="2295" spans="2:86" ht="18.600000000000001" customHeight="1" thickBot="1">
      <c r="D2295" s="271" t="s">
        <v>141</v>
      </c>
      <c r="E2295" s="272"/>
      <c r="F2295" s="273" t="s">
        <v>142</v>
      </c>
      <c r="G2295" s="274"/>
      <c r="H2295" s="237"/>
      <c r="I2295" s="271" t="s">
        <v>143</v>
      </c>
      <c r="J2295" s="272"/>
      <c r="K2295" s="273" t="s">
        <v>144</v>
      </c>
      <c r="L2295" s="274"/>
      <c r="N2295" s="262" t="s">
        <v>145</v>
      </c>
      <c r="O2295" s="263"/>
      <c r="P2295" s="264" t="s">
        <v>146</v>
      </c>
      <c r="Q2295" s="265"/>
      <c r="S2295" s="271" t="s">
        <v>147</v>
      </c>
      <c r="T2295" s="272"/>
      <c r="U2295" s="273" t="s">
        <v>148</v>
      </c>
      <c r="V2295" s="274"/>
      <c r="W2295" s="20"/>
      <c r="X2295" s="262" t="s">
        <v>149</v>
      </c>
      <c r="Y2295" s="263"/>
      <c r="Z2295" s="264" t="s">
        <v>150</v>
      </c>
      <c r="AA2295" s="265"/>
      <c r="AB2295" s="20"/>
      <c r="AC2295" s="271" t="s">
        <v>151</v>
      </c>
      <c r="AD2295" s="272"/>
      <c r="AE2295" s="273" t="s">
        <v>152</v>
      </c>
      <c r="AF2295" s="274"/>
      <c r="AG2295" s="20"/>
      <c r="AH2295" s="262" t="s">
        <v>153</v>
      </c>
      <c r="AI2295" s="263"/>
      <c r="AJ2295" s="264" t="s">
        <v>154</v>
      </c>
      <c r="AK2295" s="265"/>
      <c r="AL2295" s="20"/>
      <c r="AM2295" s="271" t="s">
        <v>155</v>
      </c>
      <c r="AN2295" s="272"/>
      <c r="AO2295" s="273" t="s">
        <v>156</v>
      </c>
      <c r="AP2295" s="274"/>
      <c r="AR2295" s="262" t="s">
        <v>157</v>
      </c>
      <c r="AS2295" s="263"/>
      <c r="AT2295" s="264" t="s">
        <v>158</v>
      </c>
      <c r="AU2295" s="265"/>
      <c r="AV2295" s="41"/>
      <c r="AW2295" s="271" t="s">
        <v>159</v>
      </c>
      <c r="AX2295" s="272"/>
      <c r="AY2295" s="273" t="s">
        <v>160</v>
      </c>
      <c r="AZ2295" s="274"/>
      <c r="BA2295" s="20"/>
      <c r="BB2295" s="262" t="s">
        <v>161</v>
      </c>
      <c r="BC2295" s="263"/>
      <c r="BD2295" s="264" t="s">
        <v>162</v>
      </c>
      <c r="BE2295" s="265"/>
      <c r="BF2295" s="41"/>
      <c r="BG2295" s="271" t="s">
        <v>163</v>
      </c>
      <c r="BH2295" s="272"/>
      <c r="BI2295" s="273" t="s">
        <v>164</v>
      </c>
      <c r="BJ2295" s="274"/>
      <c r="BK2295" s="41"/>
      <c r="BL2295" s="262" t="s">
        <v>165</v>
      </c>
      <c r="BM2295" s="263"/>
      <c r="BN2295" s="264" t="s">
        <v>166</v>
      </c>
      <c r="BO2295" s="265"/>
      <c r="BP2295" s="41"/>
      <c r="BQ2295" s="271" t="s">
        <v>167</v>
      </c>
      <c r="BR2295" s="272"/>
      <c r="BS2295" s="273" t="s">
        <v>168</v>
      </c>
      <c r="BT2295" s="274"/>
      <c r="BU2295" s="20"/>
      <c r="BV2295" s="262" t="s">
        <v>169</v>
      </c>
      <c r="BW2295" s="263"/>
      <c r="BX2295" s="264" t="s">
        <v>170</v>
      </c>
      <c r="BY2295" s="265"/>
      <c r="CA2295" s="55" t="s">
        <v>35</v>
      </c>
      <c r="CC2295" s="116" t="s">
        <v>75</v>
      </c>
      <c r="CD2295" s="13"/>
      <c r="CE2295" s="33"/>
      <c r="CF2295" s="33"/>
      <c r="CG2295" s="33"/>
      <c r="CH2295" s="33"/>
    </row>
    <row r="2296" spans="2:86" ht="18.600000000000001" customHeight="1" thickTop="1" thickBot="1">
      <c r="D2296" s="1">
        <v>0</v>
      </c>
      <c r="E2296" s="9">
        <f t="shared" ref="E2296" si="22032">$E$9*$B2293</f>
        <v>7.7198079999999996</v>
      </c>
      <c r="F2296" s="2">
        <v>1</v>
      </c>
      <c r="G2296" s="8">
        <v>0</v>
      </c>
      <c r="I2296" s="1">
        <v>0</v>
      </c>
      <c r="J2296" s="9">
        <v>0</v>
      </c>
      <c r="K2296" s="2">
        <v>1</v>
      </c>
      <c r="L2296" s="8">
        <v>0</v>
      </c>
      <c r="N2296" s="1">
        <f t="shared" ref="N2296" si="22033">D2296*I2293+F2296*I2296-E2296*J2293-G2296*J2296</f>
        <v>0</v>
      </c>
      <c r="O2296" s="9">
        <f t="shared" ref="O2296" si="22034">(D2296*J2293+E2296*I2293+F2296*J2296+G2296*I2296)</f>
        <v>7.7198079999999996</v>
      </c>
      <c r="P2296" s="2">
        <f t="shared" ref="P2296" si="22035">D2296*K2293+F2296*K2296-E2296*L2293-G2296*L2296</f>
        <v>7.7457964167121132</v>
      </c>
      <c r="Q2296" s="8">
        <f t="shared" ref="Q2296" si="22036">(D2296*L2293+E2296*K2293+F2296*L2296+G2296*K2296)</f>
        <v>0</v>
      </c>
      <c r="S2296" s="1">
        <v>0</v>
      </c>
      <c r="T2296" s="9">
        <f t="shared" ref="T2296" si="22037">$T$9*$B2293</f>
        <v>9.9141279999999998</v>
      </c>
      <c r="U2296" s="2">
        <v>1</v>
      </c>
      <c r="V2296" s="8">
        <v>0</v>
      </c>
      <c r="X2296" s="1">
        <f t="shared" ref="X2296" si="22038">N2296*S2293+P2296*S2296-O2296*T2293-Q2296*T2296</f>
        <v>0</v>
      </c>
      <c r="Y2296" s="9">
        <f t="shared" ref="Y2296" si="22039">(N2296*T2293+O2296*S2293+P2296*T2296+Q2296*S2296)</f>
        <v>84.512625137225228</v>
      </c>
      <c r="Z2296" s="2">
        <f t="shared" ref="Z2296" si="22040">N2296*U2293+P2296*U2296-O2296*V2293-Q2296*V2296</f>
        <v>7.7457964167121132</v>
      </c>
      <c r="AA2296" s="8">
        <f t="shared" ref="AA2296" si="22041">(N2296*V2293+O2296*U2293+P2296*V2296+Q2296*U2296)</f>
        <v>0</v>
      </c>
      <c r="AB2296" s="20"/>
      <c r="AC2296" s="1">
        <v>0</v>
      </c>
      <c r="AD2296" s="9">
        <v>0</v>
      </c>
      <c r="AE2296" s="2">
        <v>1</v>
      </c>
      <c r="AF2296" s="8">
        <v>0</v>
      </c>
      <c r="AH2296" s="1">
        <f t="shared" ref="AH2296" si="22042">X2296*AC2293+Z2296*AC2296-Y2296*AD2293-AA2296*AD2296</f>
        <v>0</v>
      </c>
      <c r="AI2296" s="9">
        <f t="shared" ref="AI2296" si="22043">(X2296*AD2293+Y2296*AC2293+Z2296*AD2296+AA2296*AC2296)</f>
        <v>84.512625137225228</v>
      </c>
      <c r="AJ2296" s="2">
        <f t="shared" ref="AJ2296" si="22044">X2296*AE2293+Z2296*AE2296-Y2296*AF2293-AA2296*AF2296</f>
        <v>20.906458637362736</v>
      </c>
      <c r="AK2296" s="8">
        <f t="shared" ref="AK2296" si="22045">(X2296*AF2293+Y2296*AE2293+Z2296*AF2296+AA2296*AE2296)</f>
        <v>0</v>
      </c>
      <c r="AM2296" s="1">
        <v>0</v>
      </c>
      <c r="AN2296" s="9">
        <f t="shared" ref="AN2296" si="22046">$AN$9*$B2293</f>
        <v>8.3823679999999996</v>
      </c>
      <c r="AO2296" s="2">
        <v>1</v>
      </c>
      <c r="AP2296" s="8">
        <v>0</v>
      </c>
      <c r="AR2296" s="1">
        <f t="shared" ref="AR2296" si="22047">AH2296*AM2293+AJ2296*AM2296-AI2296*AN2293-AK2296*AN2296</f>
        <v>0</v>
      </c>
      <c r="AS2296" s="9">
        <f t="shared" ref="AS2296" si="22048">(AH2296*AN2293+AI2296*AM2293+AJ2296*AN2296+AK2296*AM2296)</f>
        <v>259.75825501237819</v>
      </c>
      <c r="AT2296" s="2">
        <f t="shared" ref="AT2296" si="22049">AH2296*AO2293+AJ2296*AO2296-AI2296*AP2293-AK2296*AP2296</f>
        <v>20.906458637362736</v>
      </c>
      <c r="AU2296" s="8">
        <f t="shared" ref="AU2296" si="22050">(AH2296*AP2293+AI2296*AO2293+AJ2296*AP2296+AK2296*AO2296)</f>
        <v>0</v>
      </c>
      <c r="AV2296" s="20"/>
      <c r="AW2296" s="1">
        <v>0</v>
      </c>
      <c r="AX2296" s="9">
        <v>0</v>
      </c>
      <c r="AY2296" s="2">
        <v>1</v>
      </c>
      <c r="AZ2296" s="8">
        <v>0</v>
      </c>
      <c r="BB2296" s="1">
        <f t="shared" ref="BB2296" si="22051">AR2296*AW2293+AT2296*AW2296-AS2296*AX2293-AU2296*AX2296</f>
        <v>0</v>
      </c>
      <c r="BC2296" s="9">
        <f t="shared" ref="BC2296" si="22052">(AR2296*AX2293+AS2296*AW2293+AT2296*AX2296+AU2296*AW2296)</f>
        <v>259.75825501237819</v>
      </c>
      <c r="BD2296" s="2">
        <f t="shared" ref="BD2296" si="22053">AR2296*AY2293+AT2296*AY2296-AS2296*AZ2293-AU2296*AZ2296</f>
        <v>78.87228074138639</v>
      </c>
      <c r="BE2296" s="8">
        <f t="shared" ref="BE2296" si="22054">(AR2296*AZ2293+AS2296*AY2293+AT2296*AZ2296+AU2296*AY2296)</f>
        <v>0</v>
      </c>
      <c r="BG2296" s="1">
        <v>0</v>
      </c>
      <c r="BH2296" s="9">
        <f t="shared" ref="BH2296" si="22055">$BH$9*$B2293</f>
        <v>5.4841599999999993</v>
      </c>
      <c r="BI2296" s="2">
        <v>1</v>
      </c>
      <c r="BJ2296" s="8">
        <v>0</v>
      </c>
      <c r="BK2296" s="20"/>
      <c r="BL2296" s="1">
        <f t="shared" ref="BL2296" si="22056">BB2296*BG2293+BD2296*BG2296-BC2296*BH2293-BE2296*BH2296</f>
        <v>0</v>
      </c>
      <c r="BM2296" s="9">
        <f t="shared" ref="BM2296" si="22057">(BB2296*BH2293+BC2296*BG2293+BD2296*BH2296+BE2296*BG2296)</f>
        <v>692.30646216305968</v>
      </c>
      <c r="BN2296" s="2">
        <f t="shared" ref="BN2296" si="22058">BB2296*BI2293+BD2296*BI2296-BC2296*BJ2293-BE2296*BJ2296</f>
        <v>78.87228074138639</v>
      </c>
      <c r="BO2296" s="8">
        <f t="shared" ref="BO2296" si="22059">(BB2296*BJ2293+BC2296*BI2293+BD2296*BJ2296+BE2296*BI2296)</f>
        <v>0</v>
      </c>
      <c r="BP2296" s="20"/>
      <c r="BQ2296" s="18">
        <f t="shared" ref="BQ2296:BQ2359" si="22060">1/$BR$9</f>
        <v>1</v>
      </c>
      <c r="BR2296" s="25">
        <v>0</v>
      </c>
      <c r="BS2296" s="19">
        <v>1</v>
      </c>
      <c r="BT2296" s="24">
        <v>0</v>
      </c>
      <c r="BV2296" s="1">
        <f t="shared" ref="BV2296" si="22061">BL2296*BQ2293+BN2296*BQ2296-BM2296*BR2293-BO2296*BR2296</f>
        <v>78.87228074138639</v>
      </c>
      <c r="BW2296" s="9">
        <f t="shared" ref="BW2296" si="22062">(BL2296*BR2293+BM2296*BQ2293+BN2296*BR2296+BO2296*BQ2296)</f>
        <v>692.30646216305968</v>
      </c>
      <c r="BX2296" s="2">
        <f t="shared" ref="BX2296" si="22063">BL2296*BS2293+BN2296*BS2296-BM2296*BT2293-BO2296*BT2296</f>
        <v>78.87228074138639</v>
      </c>
      <c r="BY2296" s="8">
        <f t="shared" ref="BY2296" si="22064">(BL2296*BT2293+BM2296*BS2293+BN2296*BT2296+BO2296*BS2296)</f>
        <v>0</v>
      </c>
      <c r="CA2296" s="56">
        <f t="shared" ref="CA2296" si="22065">(180/PI())*ATAN(-1*(BW2293+BW2296)/(BV2293+BV2296))</f>
        <v>-77.000915532558196</v>
      </c>
      <c r="CC2296" s="117">
        <f t="shared" ref="CC2296" si="22066">20*LOG(((1-(10^(CA2293/20)^2)*(1-((1-CC2293)/(1+CC2293))^2))^0.5))</f>
        <v>-1.2972468896129282E-5</v>
      </c>
      <c r="CD2296" s="13"/>
      <c r="CE2296" s="33"/>
      <c r="CF2296" s="33"/>
      <c r="CG2296" s="33"/>
      <c r="CH2296" s="33"/>
    </row>
    <row r="2297" spans="2:86" ht="18.600000000000001" customHeight="1"/>
    <row r="2298" spans="2:86" ht="18.600000000000001" customHeight="1" thickBot="1">
      <c r="E2298" s="6" t="s">
        <v>3</v>
      </c>
      <c r="J2298" s="6" t="s">
        <v>5</v>
      </c>
      <c r="O2298" s="6" t="s">
        <v>10</v>
      </c>
      <c r="T2298" s="6" t="s">
        <v>6</v>
      </c>
      <c r="Y2298" s="6" t="s">
        <v>11</v>
      </c>
      <c r="AD2298" s="6" t="s">
        <v>12</v>
      </c>
      <c r="AI2298" s="6" t="s">
        <v>13</v>
      </c>
      <c r="AN2298" s="6" t="s">
        <v>14</v>
      </c>
      <c r="AS2298" s="6" t="s">
        <v>15</v>
      </c>
      <c r="AX2298" s="6" t="s">
        <v>19</v>
      </c>
      <c r="BC2298" s="6" t="s">
        <v>17</v>
      </c>
      <c r="BH2298" s="6" t="s">
        <v>20</v>
      </c>
      <c r="BM2298" s="6" t="s">
        <v>18</v>
      </c>
      <c r="BQ2298" s="26" t="s">
        <v>16</v>
      </c>
      <c r="BR2298" s="26"/>
      <c r="BS2298" s="21"/>
      <c r="BT2298" s="21"/>
      <c r="BU2298" s="21"/>
      <c r="BV2298" s="21"/>
      <c r="BW2298" s="26" t="s">
        <v>21</v>
      </c>
      <c r="BX2298" s="21"/>
      <c r="BY2298" s="21"/>
    </row>
    <row r="2299" spans="2:86" ht="18.600000000000001" customHeight="1" thickBot="1">
      <c r="B2299" s="11"/>
      <c r="D2299" s="266" t="s">
        <v>113</v>
      </c>
      <c r="E2299" s="267"/>
      <c r="F2299" s="268" t="s">
        <v>114</v>
      </c>
      <c r="G2299" s="269"/>
      <c r="H2299" s="237"/>
      <c r="I2299" s="262" t="s">
        <v>0</v>
      </c>
      <c r="J2299" s="263"/>
      <c r="K2299" s="264" t="s">
        <v>1</v>
      </c>
      <c r="L2299" s="265"/>
      <c r="M2299" s="21"/>
      <c r="N2299" s="262" t="s">
        <v>115</v>
      </c>
      <c r="O2299" s="263"/>
      <c r="P2299" s="264" t="s">
        <v>116</v>
      </c>
      <c r="Q2299" s="265"/>
      <c r="R2299" s="21"/>
      <c r="S2299" s="266" t="s">
        <v>117</v>
      </c>
      <c r="T2299" s="267"/>
      <c r="U2299" s="268" t="s">
        <v>118</v>
      </c>
      <c r="V2299" s="269"/>
      <c r="W2299" s="20"/>
      <c r="X2299" s="262" t="s">
        <v>119</v>
      </c>
      <c r="Y2299" s="263"/>
      <c r="Z2299" s="264" t="s">
        <v>120</v>
      </c>
      <c r="AA2299" s="265"/>
      <c r="AB2299" s="20"/>
      <c r="AC2299" s="262" t="s">
        <v>121</v>
      </c>
      <c r="AD2299" s="263"/>
      <c r="AE2299" s="264" t="s">
        <v>7</v>
      </c>
      <c r="AF2299" s="265"/>
      <c r="AG2299" s="20"/>
      <c r="AH2299" s="262" t="s">
        <v>122</v>
      </c>
      <c r="AI2299" s="263"/>
      <c r="AJ2299" s="264" t="s">
        <v>123</v>
      </c>
      <c r="AK2299" s="265"/>
      <c r="AL2299" s="20"/>
      <c r="AM2299" s="266" t="s">
        <v>124</v>
      </c>
      <c r="AN2299" s="267"/>
      <c r="AO2299" s="268" t="s">
        <v>125</v>
      </c>
      <c r="AP2299" s="269"/>
      <c r="AQ2299" s="21"/>
      <c r="AR2299" s="262" t="s">
        <v>126</v>
      </c>
      <c r="AS2299" s="263"/>
      <c r="AT2299" s="264" t="s">
        <v>2</v>
      </c>
      <c r="AU2299" s="265"/>
      <c r="AV2299" s="41"/>
      <c r="AW2299" s="262" t="s">
        <v>127</v>
      </c>
      <c r="AX2299" s="263"/>
      <c r="AY2299" s="264" t="s">
        <v>128</v>
      </c>
      <c r="AZ2299" s="265"/>
      <c r="BA2299" s="20"/>
      <c r="BB2299" s="262" t="s">
        <v>129</v>
      </c>
      <c r="BC2299" s="263"/>
      <c r="BD2299" s="264" t="s">
        <v>130</v>
      </c>
      <c r="BE2299" s="265"/>
      <c r="BF2299" s="41"/>
      <c r="BG2299" s="266" t="s">
        <v>131</v>
      </c>
      <c r="BH2299" s="267"/>
      <c r="BI2299" s="268" t="s">
        <v>132</v>
      </c>
      <c r="BJ2299" s="269"/>
      <c r="BK2299" s="41"/>
      <c r="BL2299" s="262" t="s">
        <v>133</v>
      </c>
      <c r="BM2299" s="263"/>
      <c r="BN2299" s="264" t="s">
        <v>134</v>
      </c>
      <c r="BO2299" s="265"/>
      <c r="BP2299" s="41"/>
      <c r="BQ2299" s="262" t="s">
        <v>135</v>
      </c>
      <c r="BR2299" s="263"/>
      <c r="BS2299" s="264" t="s">
        <v>136</v>
      </c>
      <c r="BT2299" s="265"/>
      <c r="BU2299" s="20"/>
      <c r="BV2299" s="262" t="s">
        <v>137</v>
      </c>
      <c r="BW2299" s="263"/>
      <c r="BX2299" s="264" t="s">
        <v>138</v>
      </c>
      <c r="BY2299" s="265"/>
      <c r="CA2299" s="27" t="s">
        <v>8</v>
      </c>
      <c r="CC2299" s="113" t="s">
        <v>74</v>
      </c>
      <c r="CD2299" s="13"/>
      <c r="CE2299" s="33"/>
      <c r="CF2299" s="33"/>
      <c r="CG2299" s="33"/>
      <c r="CH2299" s="33"/>
    </row>
    <row r="2300" spans="2:86" ht="18.600000000000001" customHeight="1" thickTop="1" thickBot="1">
      <c r="B2300" s="37">
        <v>6.58</v>
      </c>
      <c r="D2300" s="1">
        <v>1</v>
      </c>
      <c r="E2300" s="7">
        <v>0</v>
      </c>
      <c r="F2300" s="2">
        <v>0</v>
      </c>
      <c r="G2300" s="8">
        <v>0</v>
      </c>
      <c r="I2300" s="1">
        <v>1</v>
      </c>
      <c r="J2300" s="9">
        <v>0</v>
      </c>
      <c r="K2300" s="2">
        <v>0</v>
      </c>
      <c r="L2300" s="8">
        <f t="shared" ref="L2300:L2363" si="22067">IF(0=(1-$J$9*$K$9*$B2300^2),10^18,$B2300*$K$9/(1-$J$9*$K$9*$B2300^2))</f>
        <v>-0.87058436101863101</v>
      </c>
      <c r="N2300" s="1">
        <f t="shared" ref="N2300" si="22068">D2300*I2300+F2300*I2303-E2300*J2300-G2300*J2303</f>
        <v>1</v>
      </c>
      <c r="O2300" s="9">
        <f t="shared" ref="O2300" si="22069">(D2300*J2300+E2300*I2300+F2300*J2303+G2300*I2303)</f>
        <v>0</v>
      </c>
      <c r="P2300" s="2">
        <f t="shared" ref="P2300" si="22070">D2300*K2300+F2300*K2303-E2300*L2300-G2300*L2303</f>
        <v>0</v>
      </c>
      <c r="Q2300" s="8">
        <f t="shared" ref="Q2300" si="22071">(D2300*L2300+E2300*K2300+F2300*L2303+G2300*K2303)</f>
        <v>-0.87058436101863101</v>
      </c>
      <c r="S2300" s="1">
        <v>1</v>
      </c>
      <c r="T2300" s="7">
        <v>0</v>
      </c>
      <c r="U2300" s="2">
        <v>0</v>
      </c>
      <c r="V2300" s="8">
        <v>0</v>
      </c>
      <c r="X2300" s="1">
        <f t="shared" ref="X2300" si="22072">N2300*S2300+P2300*S2303-O2300*T2300-Q2300*T2303</f>
        <v>9.6573990728330674</v>
      </c>
      <c r="Y2300" s="9">
        <f t="shared" ref="Y2300" si="22073">(N2300*T2300+O2300*S2300+P2300*T2303+Q2300*S2303)</f>
        <v>0</v>
      </c>
      <c r="Z2300" s="2">
        <f t="shared" ref="Z2300" si="22074">N2300*U2300+P2300*U2303-O2300*V2300-Q2300*V2303</f>
        <v>0</v>
      </c>
      <c r="AA2300" s="8">
        <f t="shared" ref="AA2300" si="22075">(N2300*V2300+O2300*U2300+P2300*V2303+Q2300*U2303)</f>
        <v>-0.87058436101863101</v>
      </c>
      <c r="AB2300" s="20"/>
      <c r="AC2300" s="1">
        <v>1</v>
      </c>
      <c r="AD2300" s="9">
        <v>0</v>
      </c>
      <c r="AE2300" s="2">
        <v>0</v>
      </c>
      <c r="AF2300" s="8">
        <f t="shared" ref="AF2300:AF2363" si="22076">IF(0=(1-$AE$9*$AD$9*$B2300^2),10^18,$B2300*$AE$9/(1-$AE$9*$AD$9*$B2300^2))</f>
        <v>-0.15521999806341516</v>
      </c>
      <c r="AH2300" s="1">
        <f t="shared" ref="AH2300" si="22077">X2300*AC2300+Z2300*AC2303-Y2300*AD2300-AA2300*AD2303</f>
        <v>9.6573990728330674</v>
      </c>
      <c r="AI2300" s="9">
        <f t="shared" ref="AI2300" si="22078">(X2300*AD2300+Y2300*AC2300+Z2300*AD2303+AA2300*AC2303)</f>
        <v>0</v>
      </c>
      <c r="AJ2300" s="2">
        <f t="shared" ref="AJ2300" si="22079">X2300*AE2300+Z2300*AE2303-Y2300*AF2300-AA2300*AF2303</f>
        <v>0</v>
      </c>
      <c r="AK2300" s="8">
        <f t="shared" ref="AK2300" si="22080">(X2300*AF2300+Y2300*AE2300+Z2300*AF2303+AA2300*AE2303)</f>
        <v>-2.3696058264014068</v>
      </c>
      <c r="AM2300" s="1">
        <v>1</v>
      </c>
      <c r="AN2300" s="7">
        <v>0</v>
      </c>
      <c r="AO2300" s="2">
        <v>0</v>
      </c>
      <c r="AP2300" s="8">
        <v>0</v>
      </c>
      <c r="AR2300" s="1">
        <f t="shared" ref="AR2300" si="22081">AH2300*AM2300+AJ2300*AM2303-AI2300*AN2300-AK2300*AN2303</f>
        <v>29.580864771173296</v>
      </c>
      <c r="AS2300" s="9">
        <f t="shared" ref="AS2300" si="22082">(AH2300*AN2300+AI2300*AM2300+AJ2300*AN2303+AK2300*AM2303)</f>
        <v>0</v>
      </c>
      <c r="AT2300" s="2">
        <f t="shared" ref="AT2300" si="22083">AH2300*AO2300+AJ2300*AO2303-AI2300*AP2300-AK2300*AP2303</f>
        <v>0</v>
      </c>
      <c r="AU2300" s="8">
        <f t="shared" ref="AU2300" si="22084">(AH2300*AP2300+AI2300*AO2300+AJ2300*AP2303+AK2300*AO2303)</f>
        <v>-2.3696058264014068</v>
      </c>
      <c r="AV2300" s="20"/>
      <c r="AW2300" s="1">
        <v>1</v>
      </c>
      <c r="AX2300" s="9">
        <v>0</v>
      </c>
      <c r="AY2300" s="2">
        <v>0</v>
      </c>
      <c r="AZ2300" s="8">
        <f t="shared" ref="AZ2300:AZ2363" si="22085">IF(0=(1-$AX$9*$AY$9*$B2300^2),10^18,$B2300*$AY$9/(1-$AX$9*$AY$9*$B2300^2))</f>
        <v>-0.22241739474476377</v>
      </c>
      <c r="BB2300" s="1">
        <f t="shared" ref="BB2300" si="22086">AR2300*AW2300+AT2300*AW2303-AS2300*AX2300-AU2300*AX2303</f>
        <v>29.580864771173296</v>
      </c>
      <c r="BC2300" s="9">
        <f t="shared" ref="BC2300" si="22087">(AR2300*AX2300+AS2300*AW2300+AT2300*AX2303+AU2300*AW2303)</f>
        <v>0</v>
      </c>
      <c r="BD2300" s="2">
        <f t="shared" ref="BD2300" si="22088">AR2300*AY2300+AT2300*AY2303-AS2300*AZ2300-AU2300*AZ2303</f>
        <v>0</v>
      </c>
      <c r="BE2300" s="8">
        <f t="shared" ref="BE2300" si="22089">(AR2300*AZ2300+AS2300*AY2300+AT2300*AZ2303+AU2300*AY2303)</f>
        <v>-8.948904703102933</v>
      </c>
      <c r="BG2300" s="1">
        <v>1</v>
      </c>
      <c r="BH2300" s="7">
        <v>0</v>
      </c>
      <c r="BI2300" s="2">
        <v>0</v>
      </c>
      <c r="BJ2300" s="8">
        <v>0</v>
      </c>
      <c r="BK2300" s="20"/>
      <c r="BL2300" s="1">
        <f t="shared" ref="BL2300" si="22090">BB2300*BG2300+BD2300*BG2303-BC2300*BH2300-BE2300*BH2303</f>
        <v>78.807715674378159</v>
      </c>
      <c r="BM2300" s="9">
        <f t="shared" ref="BM2300" si="22091">(BB2300*BH2300+BC2300*BG2300+BD2300*BH2303+BE2300*BG2303)</f>
        <v>0</v>
      </c>
      <c r="BN2300" s="2">
        <f t="shared" ref="BN2300" si="22092">BB2300*BI2300+BD2300*BI2303-BC2300*BJ2300-BE2300*BJ2303</f>
        <v>0</v>
      </c>
      <c r="BO2300" s="8">
        <f t="shared" ref="BO2300" si="22093">(BB2300*BJ2300+BC2300*BI2300+BD2300*BJ2303+BE2300*BI2303)</f>
        <v>-8.948904703102933</v>
      </c>
      <c r="BP2300" s="20"/>
      <c r="BQ2300" s="16">
        <v>1</v>
      </c>
      <c r="BR2300" s="23">
        <v>0</v>
      </c>
      <c r="BS2300" s="14">
        <v>0</v>
      </c>
      <c r="BT2300" s="22">
        <v>0</v>
      </c>
      <c r="BV2300" s="1">
        <f t="shared" ref="BV2300" si="22094">BL2300*BQ2300+BN2300*BQ2303-BM2300*BR2300-BO2300*BR2303</f>
        <v>78.807715674378159</v>
      </c>
      <c r="BW2300" s="9">
        <f t="shared" ref="BW2300" si="22095">(BL2300*BR2300+BM2300*BQ2300+BN2300*BR2303+BO2300*BQ2303)</f>
        <v>-8.948904703102933</v>
      </c>
      <c r="BX2300" s="2">
        <f t="shared" ref="BX2300" si="22096">BL2300*BS2300+BN2300*BS2303-BM2300*BT2300-BO2300*BT2303</f>
        <v>0</v>
      </c>
      <c r="BY2300" s="8">
        <f t="shared" ref="BY2300" si="22097">(BL2300*BT2300+BM2300*BS2300+BN2300*BT2303+BO2300*BS2303)</f>
        <v>-8.948904703102933</v>
      </c>
      <c r="CA2300" s="28">
        <f t="shared" ref="CA2300" si="22098">20*LOG(((1+$BR$9)/$BR$9)/((BV2300+BV2303)^2+(BW2300+BW2303)^2)^0.5)</f>
        <v>-50.916551588046239</v>
      </c>
      <c r="CC2300" s="114">
        <f t="shared" ref="CC2300" si="22099">((BV2300^2+BW2300^2)^0.5)/((BV2303^2+BW2303^2)^0.5)</f>
        <v>0.11357354881282902</v>
      </c>
      <c r="CD2300" s="13"/>
      <c r="CE2300" s="33"/>
      <c r="CF2300" s="33"/>
      <c r="CG2300" s="33"/>
      <c r="CH2300" s="33"/>
    </row>
    <row r="2301" spans="2:86" ht="18.600000000000001" customHeight="1" thickBot="1">
      <c r="D2301" s="3"/>
      <c r="G2301" s="4"/>
      <c r="I2301" s="3"/>
      <c r="L2301" s="4"/>
      <c r="N2301" s="3"/>
      <c r="Q2301" s="4"/>
      <c r="S2301" s="3"/>
      <c r="V2301" s="4"/>
      <c r="X2301" s="3"/>
      <c r="AA2301" s="4"/>
      <c r="AC2301" s="3"/>
      <c r="AF2301" s="4"/>
      <c r="AH2301" s="3"/>
      <c r="AK2301" s="4"/>
      <c r="AM2301" s="3"/>
      <c r="AP2301" s="4"/>
      <c r="AR2301" s="3"/>
      <c r="AU2301" s="4"/>
      <c r="AW2301" s="3"/>
      <c r="AZ2301" s="4"/>
      <c r="BB2301" s="3"/>
      <c r="BE2301" s="4"/>
      <c r="BG2301" s="3"/>
      <c r="BJ2301" s="4"/>
      <c r="BL2301" s="3"/>
      <c r="BO2301" s="4"/>
      <c r="BQ2301" s="16"/>
      <c r="BR2301" s="14"/>
      <c r="BS2301" s="14"/>
      <c r="BT2301" s="17"/>
      <c r="BV2301" s="3"/>
      <c r="BY2301" s="4"/>
      <c r="CC2301" s="115"/>
      <c r="CD2301" s="13"/>
      <c r="CE2301" s="33"/>
      <c r="CF2301" s="33"/>
      <c r="CG2301" s="33"/>
      <c r="CH2301" s="33"/>
    </row>
    <row r="2302" spans="2:86" ht="18.600000000000001" customHeight="1" thickBot="1">
      <c r="D2302" s="271" t="s">
        <v>141</v>
      </c>
      <c r="E2302" s="272"/>
      <c r="F2302" s="273" t="s">
        <v>142</v>
      </c>
      <c r="G2302" s="274"/>
      <c r="H2302" s="237"/>
      <c r="I2302" s="271" t="s">
        <v>143</v>
      </c>
      <c r="J2302" s="272"/>
      <c r="K2302" s="273" t="s">
        <v>144</v>
      </c>
      <c r="L2302" s="274"/>
      <c r="N2302" s="262" t="s">
        <v>145</v>
      </c>
      <c r="O2302" s="263"/>
      <c r="P2302" s="264" t="s">
        <v>146</v>
      </c>
      <c r="Q2302" s="265"/>
      <c r="S2302" s="271" t="s">
        <v>147</v>
      </c>
      <c r="T2302" s="272"/>
      <c r="U2302" s="273" t="s">
        <v>148</v>
      </c>
      <c r="V2302" s="274"/>
      <c r="W2302" s="20"/>
      <c r="X2302" s="262" t="s">
        <v>149</v>
      </c>
      <c r="Y2302" s="263"/>
      <c r="Z2302" s="264" t="s">
        <v>150</v>
      </c>
      <c r="AA2302" s="265"/>
      <c r="AB2302" s="20"/>
      <c r="AC2302" s="271" t="s">
        <v>151</v>
      </c>
      <c r="AD2302" s="272"/>
      <c r="AE2302" s="273" t="s">
        <v>152</v>
      </c>
      <c r="AF2302" s="274"/>
      <c r="AG2302" s="20"/>
      <c r="AH2302" s="262" t="s">
        <v>153</v>
      </c>
      <c r="AI2302" s="263"/>
      <c r="AJ2302" s="264" t="s">
        <v>154</v>
      </c>
      <c r="AK2302" s="265"/>
      <c r="AL2302" s="20"/>
      <c r="AM2302" s="271" t="s">
        <v>155</v>
      </c>
      <c r="AN2302" s="272"/>
      <c r="AO2302" s="273" t="s">
        <v>156</v>
      </c>
      <c r="AP2302" s="274"/>
      <c r="AR2302" s="262" t="s">
        <v>157</v>
      </c>
      <c r="AS2302" s="263"/>
      <c r="AT2302" s="264" t="s">
        <v>158</v>
      </c>
      <c r="AU2302" s="265"/>
      <c r="AV2302" s="41"/>
      <c r="AW2302" s="271" t="s">
        <v>159</v>
      </c>
      <c r="AX2302" s="272"/>
      <c r="AY2302" s="273" t="s">
        <v>160</v>
      </c>
      <c r="AZ2302" s="274"/>
      <c r="BA2302" s="20"/>
      <c r="BB2302" s="262" t="s">
        <v>161</v>
      </c>
      <c r="BC2302" s="263"/>
      <c r="BD2302" s="264" t="s">
        <v>162</v>
      </c>
      <c r="BE2302" s="265"/>
      <c r="BF2302" s="41"/>
      <c r="BG2302" s="271" t="s">
        <v>163</v>
      </c>
      <c r="BH2302" s="272"/>
      <c r="BI2302" s="273" t="s">
        <v>164</v>
      </c>
      <c r="BJ2302" s="274"/>
      <c r="BK2302" s="41"/>
      <c r="BL2302" s="262" t="s">
        <v>165</v>
      </c>
      <c r="BM2302" s="263"/>
      <c r="BN2302" s="264" t="s">
        <v>166</v>
      </c>
      <c r="BO2302" s="265"/>
      <c r="BP2302" s="41"/>
      <c r="BQ2302" s="271" t="s">
        <v>167</v>
      </c>
      <c r="BR2302" s="272"/>
      <c r="BS2302" s="273" t="s">
        <v>168</v>
      </c>
      <c r="BT2302" s="274"/>
      <c r="BU2302" s="20"/>
      <c r="BV2302" s="262" t="s">
        <v>169</v>
      </c>
      <c r="BW2302" s="263"/>
      <c r="BX2302" s="264" t="s">
        <v>170</v>
      </c>
      <c r="BY2302" s="265"/>
      <c r="CA2302" s="55" t="s">
        <v>35</v>
      </c>
      <c r="CC2302" s="116" t="s">
        <v>75</v>
      </c>
      <c r="CD2302" s="13"/>
      <c r="CE2302" s="33"/>
      <c r="CF2302" s="33"/>
      <c r="CG2302" s="33"/>
      <c r="CH2302" s="33"/>
    </row>
    <row r="2303" spans="2:86" ht="18.600000000000001" customHeight="1" thickTop="1" thickBot="1">
      <c r="D2303" s="1">
        <v>0</v>
      </c>
      <c r="E2303" s="9">
        <f t="shared" ref="E2303" si="22100">$E$9*$B2300</f>
        <v>7.7433440000000004</v>
      </c>
      <c r="F2303" s="2">
        <v>1</v>
      </c>
      <c r="G2303" s="8">
        <v>0</v>
      </c>
      <c r="I2303" s="1">
        <v>0</v>
      </c>
      <c r="J2303" s="9">
        <v>0</v>
      </c>
      <c r="K2303" s="2">
        <v>1</v>
      </c>
      <c r="L2303" s="8">
        <v>0</v>
      </c>
      <c r="N2303" s="1">
        <f t="shared" ref="N2303" si="22101">D2303*I2300+F2303*I2303-E2303*J2300-G2303*J2303</f>
        <v>0</v>
      </c>
      <c r="O2303" s="9">
        <f t="shared" ref="O2303" si="22102">(D2303*J2300+E2303*I2300+F2303*J2303+G2303*I2303)</f>
        <v>7.7433440000000004</v>
      </c>
      <c r="P2303" s="2">
        <f t="shared" ref="P2303" si="22103">D2303*K2300+F2303*K2303-E2303*L2300-G2303*L2303</f>
        <v>7.7412341883874509</v>
      </c>
      <c r="Q2303" s="8">
        <f t="shared" ref="Q2303" si="22104">(D2303*L2300+E2303*K2300+F2303*L2303+G2303*K2303)</f>
        <v>0</v>
      </c>
      <c r="S2303" s="1">
        <v>0</v>
      </c>
      <c r="T2303" s="9">
        <f t="shared" ref="T2303" si="22105">$T$9*$B2300</f>
        <v>9.9443540000000006</v>
      </c>
      <c r="U2303" s="2">
        <v>1</v>
      </c>
      <c r="V2303" s="8">
        <v>0</v>
      </c>
      <c r="X2303" s="1">
        <f t="shared" ref="X2303" si="22106">N2303*S2300+P2303*S2303-O2303*T2300-Q2303*T2303</f>
        <v>0</v>
      </c>
      <c r="Y2303" s="9">
        <f t="shared" ref="Y2303" si="22107">(N2303*T2300+O2303*S2300+P2303*T2303+Q2303*S2303)</f>
        <v>84.724917166227499</v>
      </c>
      <c r="Z2303" s="2">
        <f t="shared" ref="Z2303" si="22108">N2303*U2300+P2303*U2303-O2303*V2300-Q2303*V2303</f>
        <v>7.7412341883874509</v>
      </c>
      <c r="AA2303" s="8">
        <f t="shared" ref="AA2303" si="22109">(N2303*V2300+O2303*U2300+P2303*V2303+Q2303*U2303)</f>
        <v>0</v>
      </c>
      <c r="AB2303" s="20"/>
      <c r="AC2303" s="1">
        <v>0</v>
      </c>
      <c r="AD2303" s="9">
        <v>0</v>
      </c>
      <c r="AE2303" s="2">
        <v>1</v>
      </c>
      <c r="AF2303" s="8">
        <v>0</v>
      </c>
      <c r="AH2303" s="1">
        <f t="shared" ref="AH2303" si="22110">X2303*AC2300+Z2303*AC2303-Y2303*AD2300-AA2303*AD2303</f>
        <v>0</v>
      </c>
      <c r="AI2303" s="9">
        <f t="shared" ref="AI2303" si="22111">(X2303*AD2300+Y2303*AC2300+Z2303*AD2303+AA2303*AC2303)</f>
        <v>84.724917166227499</v>
      </c>
      <c r="AJ2303" s="2">
        <f t="shared" ref="AJ2303" si="22112">X2303*AE2300+Z2303*AE2303-Y2303*AF2300-AA2303*AF2303</f>
        <v>20.892235666852294</v>
      </c>
      <c r="AK2303" s="8">
        <f t="shared" ref="AK2303" si="22113">(X2303*AF2300+Y2303*AE2300+Z2303*AF2303+AA2303*AE2303)</f>
        <v>0</v>
      </c>
      <c r="AM2303" s="1">
        <v>0</v>
      </c>
      <c r="AN2303" s="9">
        <f t="shared" ref="AN2303" si="22114">$AN$9*$B2300</f>
        <v>8.4079240000000013</v>
      </c>
      <c r="AO2303" s="2">
        <v>1</v>
      </c>
      <c r="AP2303" s="8">
        <v>0</v>
      </c>
      <c r="AR2303" s="1">
        <f t="shared" ref="AR2303" si="22115">AH2303*AM2300+AJ2303*AM2303-AI2303*AN2300-AK2303*AN2303</f>
        <v>0</v>
      </c>
      <c r="AS2303" s="9">
        <f t="shared" ref="AS2303" si="22116">(AH2303*AN2300+AI2303*AM2300+AJ2303*AN2303+AK2303*AM2303)</f>
        <v>260.38524684321089</v>
      </c>
      <c r="AT2303" s="2">
        <f t="shared" ref="AT2303" si="22117">AH2303*AO2300+AJ2303*AO2303-AI2303*AP2300-AK2303*AP2303</f>
        <v>20.892235666852294</v>
      </c>
      <c r="AU2303" s="8">
        <f t="shared" ref="AU2303" si="22118">(AH2303*AP2300+AI2303*AO2300+AJ2303*AP2303+AK2303*AO2303)</f>
        <v>0</v>
      </c>
      <c r="AV2303" s="20"/>
      <c r="AW2303" s="1">
        <v>0</v>
      </c>
      <c r="AX2303" s="9">
        <v>0</v>
      </c>
      <c r="AY2303" s="2">
        <v>1</v>
      </c>
      <c r="AZ2303" s="8">
        <v>0</v>
      </c>
      <c r="BB2303" s="1">
        <f t="shared" ref="BB2303" si="22119">AR2303*AW2300+AT2303*AW2303-AS2303*AX2300-AU2303*AX2303</f>
        <v>0</v>
      </c>
      <c r="BC2303" s="9">
        <f t="shared" ref="BC2303" si="22120">(AR2303*AX2300+AS2303*AW2300+AT2303*AX2303+AU2303*AW2303)</f>
        <v>260.38524684321089</v>
      </c>
      <c r="BD2303" s="2">
        <f t="shared" ref="BD2303" si="22121">AR2303*AY2300+AT2303*AY2303-AS2303*AZ2300-AU2303*AZ2303</f>
        <v>78.806443899691487</v>
      </c>
      <c r="BE2303" s="8">
        <f t="shared" ref="BE2303" si="22122">(AR2303*AZ2300+AS2303*AY2300+AT2303*AZ2303+AU2303*AY2303)</f>
        <v>0</v>
      </c>
      <c r="BG2303" s="1">
        <v>0</v>
      </c>
      <c r="BH2303" s="9">
        <f t="shared" ref="BH2303" si="22123">$BH$9*$B2300</f>
        <v>5.5008799999999995</v>
      </c>
      <c r="BI2303" s="2">
        <v>1</v>
      </c>
      <c r="BJ2303" s="8">
        <v>0</v>
      </c>
      <c r="BK2303" s="20"/>
      <c r="BL2303" s="1">
        <f t="shared" ref="BL2303" si="22124">BB2303*BG2300+BD2303*BG2303-BC2303*BH2300-BE2303*BH2303</f>
        <v>0</v>
      </c>
      <c r="BM2303" s="9">
        <f t="shared" ref="BM2303" si="22125">(BB2303*BH2300+BC2303*BG2300+BD2303*BH2303+BE2303*BG2303)</f>
        <v>693.8900379621457</v>
      </c>
      <c r="BN2303" s="2">
        <f t="shared" ref="BN2303" si="22126">BB2303*BI2300+BD2303*BI2303-BC2303*BJ2300-BE2303*BJ2303</f>
        <v>78.806443899691487</v>
      </c>
      <c r="BO2303" s="8">
        <f t="shared" ref="BO2303" si="22127">(BB2303*BJ2300+BC2303*BI2300+BD2303*BJ2303+BE2303*BI2303)</f>
        <v>0</v>
      </c>
      <c r="BP2303" s="20"/>
      <c r="BQ2303" s="18">
        <f t="shared" ref="BQ2303:BQ2366" si="22128">1/$BR$9</f>
        <v>1</v>
      </c>
      <c r="BR2303" s="25">
        <v>0</v>
      </c>
      <c r="BS2303" s="19">
        <v>1</v>
      </c>
      <c r="BT2303" s="24">
        <v>0</v>
      </c>
      <c r="BV2303" s="1">
        <f t="shared" ref="BV2303" si="22129">BL2303*BQ2300+BN2303*BQ2303-BM2303*BR2300-BO2303*BR2303</f>
        <v>78.806443899691487</v>
      </c>
      <c r="BW2303" s="9">
        <f t="shared" ref="BW2303" si="22130">(BL2303*BR2300+BM2303*BQ2300+BN2303*BR2303+BO2303*BQ2303)</f>
        <v>693.8900379621457</v>
      </c>
      <c r="BX2303" s="2">
        <f t="shared" ref="BX2303" si="22131">BL2303*BS2300+BN2303*BS2303-BM2303*BT2300-BO2303*BT2303</f>
        <v>78.806443899691487</v>
      </c>
      <c r="BY2303" s="8">
        <f t="shared" ref="BY2303" si="22132">(BL2303*BT2300+BM2303*BS2300+BN2303*BT2303+BO2303*BS2303)</f>
        <v>0</v>
      </c>
      <c r="CA2303" s="56">
        <f t="shared" ref="CA2303" si="22133">(180/PI())*ATAN(-1*(BW2300+BW2303)/(BV2300+BV2303))</f>
        <v>-77.041062625553408</v>
      </c>
      <c r="CC2303" s="117">
        <f t="shared" ref="CC2303" si="22134">20*LOG(((1-(10^(CA2300/20)^2)*(1-((1-CC2300)/(1+CC2300))^2))^0.5))</f>
        <v>-1.2883360861203736E-5</v>
      </c>
      <c r="CD2303" s="13"/>
      <c r="CE2303" s="33"/>
      <c r="CF2303" s="33"/>
      <c r="CG2303" s="33"/>
      <c r="CH2303" s="33"/>
    </row>
    <row r="2304" spans="2:86" ht="18.600000000000001" customHeight="1"/>
    <row r="2305" spans="2:86" ht="18.600000000000001" customHeight="1" thickBot="1">
      <c r="E2305" s="6" t="s">
        <v>3</v>
      </c>
      <c r="J2305" s="6" t="s">
        <v>5</v>
      </c>
      <c r="O2305" s="6" t="s">
        <v>10</v>
      </c>
      <c r="T2305" s="6" t="s">
        <v>6</v>
      </c>
      <c r="Y2305" s="6" t="s">
        <v>11</v>
      </c>
      <c r="AD2305" s="6" t="s">
        <v>12</v>
      </c>
      <c r="AI2305" s="6" t="s">
        <v>13</v>
      </c>
      <c r="AN2305" s="6" t="s">
        <v>14</v>
      </c>
      <c r="AS2305" s="6" t="s">
        <v>15</v>
      </c>
      <c r="AX2305" s="6" t="s">
        <v>19</v>
      </c>
      <c r="BC2305" s="6" t="s">
        <v>17</v>
      </c>
      <c r="BH2305" s="6" t="s">
        <v>20</v>
      </c>
      <c r="BM2305" s="6" t="s">
        <v>18</v>
      </c>
      <c r="BQ2305" s="26" t="s">
        <v>16</v>
      </c>
      <c r="BR2305" s="26"/>
      <c r="BS2305" s="21"/>
      <c r="BT2305" s="21"/>
      <c r="BU2305" s="21"/>
      <c r="BV2305" s="21"/>
      <c r="BW2305" s="26" t="s">
        <v>21</v>
      </c>
      <c r="BX2305" s="21"/>
      <c r="BY2305" s="21"/>
    </row>
    <row r="2306" spans="2:86" ht="18.600000000000001" customHeight="1" thickBot="1">
      <c r="B2306" s="11"/>
      <c r="D2306" s="266" t="s">
        <v>113</v>
      </c>
      <c r="E2306" s="267"/>
      <c r="F2306" s="268" t="s">
        <v>114</v>
      </c>
      <c r="G2306" s="269"/>
      <c r="H2306" s="237"/>
      <c r="I2306" s="262" t="s">
        <v>0</v>
      </c>
      <c r="J2306" s="263"/>
      <c r="K2306" s="264" t="s">
        <v>1</v>
      </c>
      <c r="L2306" s="265"/>
      <c r="M2306" s="21"/>
      <c r="N2306" s="262" t="s">
        <v>115</v>
      </c>
      <c r="O2306" s="263"/>
      <c r="P2306" s="264" t="s">
        <v>116</v>
      </c>
      <c r="Q2306" s="265"/>
      <c r="R2306" s="21"/>
      <c r="S2306" s="266" t="s">
        <v>117</v>
      </c>
      <c r="T2306" s="267"/>
      <c r="U2306" s="268" t="s">
        <v>118</v>
      </c>
      <c r="V2306" s="269"/>
      <c r="W2306" s="20"/>
      <c r="X2306" s="262" t="s">
        <v>119</v>
      </c>
      <c r="Y2306" s="263"/>
      <c r="Z2306" s="264" t="s">
        <v>120</v>
      </c>
      <c r="AA2306" s="265"/>
      <c r="AB2306" s="20"/>
      <c r="AC2306" s="262" t="s">
        <v>121</v>
      </c>
      <c r="AD2306" s="263"/>
      <c r="AE2306" s="264" t="s">
        <v>7</v>
      </c>
      <c r="AF2306" s="265"/>
      <c r="AG2306" s="20"/>
      <c r="AH2306" s="262" t="s">
        <v>122</v>
      </c>
      <c r="AI2306" s="263"/>
      <c r="AJ2306" s="264" t="s">
        <v>123</v>
      </c>
      <c r="AK2306" s="265"/>
      <c r="AL2306" s="20"/>
      <c r="AM2306" s="266" t="s">
        <v>124</v>
      </c>
      <c r="AN2306" s="267"/>
      <c r="AO2306" s="268" t="s">
        <v>125</v>
      </c>
      <c r="AP2306" s="269"/>
      <c r="AQ2306" s="21"/>
      <c r="AR2306" s="262" t="s">
        <v>126</v>
      </c>
      <c r="AS2306" s="263"/>
      <c r="AT2306" s="264" t="s">
        <v>2</v>
      </c>
      <c r="AU2306" s="265"/>
      <c r="AV2306" s="41"/>
      <c r="AW2306" s="262" t="s">
        <v>127</v>
      </c>
      <c r="AX2306" s="263"/>
      <c r="AY2306" s="264" t="s">
        <v>128</v>
      </c>
      <c r="AZ2306" s="265"/>
      <c r="BA2306" s="20"/>
      <c r="BB2306" s="262" t="s">
        <v>129</v>
      </c>
      <c r="BC2306" s="263"/>
      <c r="BD2306" s="264" t="s">
        <v>130</v>
      </c>
      <c r="BE2306" s="265"/>
      <c r="BF2306" s="41"/>
      <c r="BG2306" s="266" t="s">
        <v>131</v>
      </c>
      <c r="BH2306" s="267"/>
      <c r="BI2306" s="268" t="s">
        <v>132</v>
      </c>
      <c r="BJ2306" s="269"/>
      <c r="BK2306" s="41"/>
      <c r="BL2306" s="262" t="s">
        <v>133</v>
      </c>
      <c r="BM2306" s="263"/>
      <c r="BN2306" s="264" t="s">
        <v>134</v>
      </c>
      <c r="BO2306" s="265"/>
      <c r="BP2306" s="41"/>
      <c r="BQ2306" s="262" t="s">
        <v>135</v>
      </c>
      <c r="BR2306" s="263"/>
      <c r="BS2306" s="264" t="s">
        <v>136</v>
      </c>
      <c r="BT2306" s="265"/>
      <c r="BU2306" s="20"/>
      <c r="BV2306" s="262" t="s">
        <v>137</v>
      </c>
      <c r="BW2306" s="263"/>
      <c r="BX2306" s="264" t="s">
        <v>138</v>
      </c>
      <c r="BY2306" s="265"/>
      <c r="CA2306" s="27" t="s">
        <v>8</v>
      </c>
      <c r="CC2306" s="113" t="s">
        <v>74</v>
      </c>
      <c r="CD2306" s="13"/>
      <c r="CE2306" s="33"/>
      <c r="CF2306" s="33"/>
      <c r="CG2306" s="33"/>
      <c r="CH2306" s="33"/>
    </row>
    <row r="2307" spans="2:86" ht="18.600000000000001" customHeight="1" thickTop="1" thickBot="1">
      <c r="B2307" s="37">
        <v>6.6</v>
      </c>
      <c r="D2307" s="1">
        <v>1</v>
      </c>
      <c r="E2307" s="7">
        <v>0</v>
      </c>
      <c r="F2307" s="2">
        <v>0</v>
      </c>
      <c r="G2307" s="8">
        <v>0</v>
      </c>
      <c r="I2307" s="1">
        <v>1</v>
      </c>
      <c r="J2307" s="9">
        <v>0</v>
      </c>
      <c r="K2307" s="2">
        <v>0</v>
      </c>
      <c r="L2307" s="8">
        <f t="shared" ref="L2307:L2370" si="22135">IF(0=(1-$J$9*$K$9*$B2307^2),10^18,$B2307*$K$9/(1-$J$9*$K$9*$B2307^2))</f>
        <v>-0.86736494642402051</v>
      </c>
      <c r="N2307" s="1">
        <f t="shared" ref="N2307" si="22136">D2307*I2307+F2307*I2310-E2307*J2307-G2307*J2310</f>
        <v>1</v>
      </c>
      <c r="O2307" s="9">
        <f t="shared" ref="O2307" si="22137">(D2307*J2307+E2307*I2307+F2307*J2310+G2307*I2310)</f>
        <v>0</v>
      </c>
      <c r="P2307" s="2">
        <f t="shared" ref="P2307" si="22138">D2307*K2307+F2307*K2310-E2307*L2307-G2307*L2310</f>
        <v>0</v>
      </c>
      <c r="Q2307" s="8">
        <f t="shared" ref="Q2307" si="22139">(D2307*L2307+E2307*K2307+F2307*L2310+G2307*K2310)</f>
        <v>-0.86736494642402051</v>
      </c>
      <c r="S2307" s="1">
        <v>1</v>
      </c>
      <c r="T2307" s="7">
        <v>0</v>
      </c>
      <c r="U2307" s="2">
        <v>0</v>
      </c>
      <c r="V2307" s="8">
        <v>0</v>
      </c>
      <c r="X2307" s="1">
        <f t="shared" ref="X2307" si="22140">N2307*S2307+P2307*S2310-O2307*T2307-Q2307*T2310</f>
        <v>9.6516010473021066</v>
      </c>
      <c r="Y2307" s="9">
        <f t="shared" ref="Y2307" si="22141">(N2307*T2307+O2307*S2307+P2307*T2310+Q2307*S2310)</f>
        <v>0</v>
      </c>
      <c r="Z2307" s="2">
        <f t="shared" ref="Z2307" si="22142">N2307*U2307+P2307*U2310-O2307*V2307-Q2307*V2310</f>
        <v>0</v>
      </c>
      <c r="AA2307" s="8">
        <f t="shared" ref="AA2307" si="22143">(N2307*V2307+O2307*U2307+P2307*V2310+Q2307*U2310)</f>
        <v>-0.86736494642402051</v>
      </c>
      <c r="AB2307" s="20"/>
      <c r="AC2307" s="1">
        <v>1</v>
      </c>
      <c r="AD2307" s="9">
        <v>0</v>
      </c>
      <c r="AE2307" s="2">
        <v>0</v>
      </c>
      <c r="AF2307" s="8">
        <f t="shared" ref="AF2307:AF2370" si="22144">IF(0=(1-$AE$9*$AD$9*$B2307^2),10^18,$B2307*$AE$9/(1-$AE$9*$AD$9*$B2307^2))</f>
        <v>-0.1547191284685222</v>
      </c>
      <c r="AH2307" s="1">
        <f t="shared" ref="AH2307" si="22145">X2307*AC2307+Z2307*AC2310-Y2307*AD2307-AA2307*AD2310</f>
        <v>9.6516010473021066</v>
      </c>
      <c r="AI2307" s="9">
        <f t="shared" ref="AI2307" si="22146">(X2307*AD2307+Y2307*AC2307+Z2307*AD2310+AA2307*AC2310)</f>
        <v>0</v>
      </c>
      <c r="AJ2307" s="2">
        <f t="shared" ref="AJ2307" si="22147">X2307*AE2307+Z2307*AE2310-Y2307*AF2307-AA2307*AF2310</f>
        <v>0</v>
      </c>
      <c r="AK2307" s="8">
        <f t="shared" ref="AK2307" si="22148">(X2307*AF2307+Y2307*AE2307+Z2307*AF2310+AA2307*AE2310)</f>
        <v>-2.3606522487884787</v>
      </c>
      <c r="AM2307" s="1">
        <v>1</v>
      </c>
      <c r="AN2307" s="7">
        <v>0</v>
      </c>
      <c r="AO2307" s="2">
        <v>0</v>
      </c>
      <c r="AP2307" s="8">
        <v>0</v>
      </c>
      <c r="AR2307" s="1">
        <f t="shared" ref="AR2307" si="22149">AH2307*AM2307+AJ2307*AM2310-AI2307*AN2307-AK2307*AN2310</f>
        <v>29.560114574414762</v>
      </c>
      <c r="AS2307" s="9">
        <f t="shared" ref="AS2307" si="22150">(AH2307*AN2307+AI2307*AM2307+AJ2307*AN2310+AK2307*AM2310)</f>
        <v>0</v>
      </c>
      <c r="AT2307" s="2">
        <f t="shared" ref="AT2307" si="22151">AH2307*AO2307+AJ2307*AO2310-AI2307*AP2307-AK2307*AP2310</f>
        <v>0</v>
      </c>
      <c r="AU2307" s="8">
        <f t="shared" ref="AU2307" si="22152">(AH2307*AP2307+AI2307*AO2307+AJ2307*AP2310+AK2307*AO2310)</f>
        <v>-2.3606522487884787</v>
      </c>
      <c r="AV2307" s="20"/>
      <c r="AW2307" s="1">
        <v>1</v>
      </c>
      <c r="AX2307" s="9">
        <v>0</v>
      </c>
      <c r="AY2307" s="2">
        <v>0</v>
      </c>
      <c r="AZ2307" s="8">
        <f t="shared" ref="AZ2307:AZ2370" si="22153">IF(0=(1-$AX$9*$AY$9*$B2307^2),10^18,$B2307*$AY$9/(1-$AX$9*$AY$9*$B2307^2))</f>
        <v>-0.22168684016244583</v>
      </c>
      <c r="BB2307" s="1">
        <f t="shared" ref="BB2307" si="22154">AR2307*AW2307+AT2307*AW2310-AS2307*AX2307-AU2307*AX2310</f>
        <v>29.560114574414762</v>
      </c>
      <c r="BC2307" s="9">
        <f t="shared" ref="BC2307" si="22155">(AR2307*AX2307+AS2307*AW2307+AT2307*AX2310+AU2307*AW2310)</f>
        <v>0</v>
      </c>
      <c r="BD2307" s="2">
        <f t="shared" ref="BD2307" si="22156">AR2307*AY2307+AT2307*AY2310-AS2307*AZ2307-AU2307*AZ2310</f>
        <v>0</v>
      </c>
      <c r="BE2307" s="8">
        <f t="shared" ref="BE2307" si="22157">(AR2307*AZ2307+AS2307*AY2307+AT2307*AZ2310+AU2307*AY2310)</f>
        <v>-8.9137406436303497</v>
      </c>
      <c r="BG2307" s="1">
        <v>1</v>
      </c>
      <c r="BH2307" s="7">
        <v>0</v>
      </c>
      <c r="BI2307" s="2">
        <v>0</v>
      </c>
      <c r="BJ2307" s="8">
        <v>0</v>
      </c>
      <c r="BK2307" s="20"/>
      <c r="BL2307" s="1">
        <f t="shared" ref="BL2307" si="22158">BB2307*BG2307+BD2307*BG2310-BC2307*BH2307-BE2307*BH2310</f>
        <v>78.742569949709576</v>
      </c>
      <c r="BM2307" s="9">
        <f t="shared" ref="BM2307" si="22159">(BB2307*BH2307+BC2307*BG2307+BD2307*BH2310+BE2307*BG2310)</f>
        <v>0</v>
      </c>
      <c r="BN2307" s="2">
        <f t="shared" ref="BN2307" si="22160">BB2307*BI2307+BD2307*BI2310-BC2307*BJ2307-BE2307*BJ2310</f>
        <v>0</v>
      </c>
      <c r="BO2307" s="8">
        <f t="shared" ref="BO2307" si="22161">(BB2307*BJ2307+BC2307*BI2307+BD2307*BJ2310+BE2307*BI2310)</f>
        <v>-8.9137406436303497</v>
      </c>
      <c r="BP2307" s="20"/>
      <c r="BQ2307" s="16">
        <v>1</v>
      </c>
      <c r="BR2307" s="23">
        <v>0</v>
      </c>
      <c r="BS2307" s="14">
        <v>0</v>
      </c>
      <c r="BT2307" s="22">
        <v>0</v>
      </c>
      <c r="BV2307" s="1">
        <f t="shared" ref="BV2307" si="22162">BL2307*BQ2307+BN2307*BQ2310-BM2307*BR2307-BO2307*BR2310</f>
        <v>78.742569949709576</v>
      </c>
      <c r="BW2307" s="9">
        <f t="shared" ref="BW2307" si="22163">(BL2307*BR2307+BM2307*BQ2307+BN2307*BR2310+BO2307*BQ2310)</f>
        <v>-8.9137406436303497</v>
      </c>
      <c r="BX2307" s="2">
        <f t="shared" ref="BX2307" si="22164">BL2307*BS2307+BN2307*BS2310-BM2307*BT2307-BO2307*BT2310</f>
        <v>0</v>
      </c>
      <c r="BY2307" s="8">
        <f t="shared" ref="BY2307" si="22165">(BL2307*BT2307+BM2307*BS2307+BN2307*BT2310+BO2307*BS2310)</f>
        <v>-8.9137406436303497</v>
      </c>
      <c r="CA2307" s="28">
        <f t="shared" ref="CA2307" si="22166">20*LOG(((1+$BR$9)/$BR$9)/((BV2307+BV2310)^2+(BW2307+BW2310)^2)^0.5)</f>
        <v>-50.935694989096774</v>
      </c>
      <c r="CC2307" s="114">
        <f t="shared" ref="CC2307" si="22167">((BV2307^2+BW2307^2)^0.5)/((BV2310^2+BW2310^2)^0.5)</f>
        <v>0.11322089368343087</v>
      </c>
      <c r="CD2307" s="13"/>
      <c r="CE2307" s="33"/>
      <c r="CF2307" s="33"/>
      <c r="CG2307" s="33"/>
      <c r="CH2307" s="33"/>
    </row>
    <row r="2308" spans="2:86" ht="18.600000000000001" customHeight="1" thickBot="1">
      <c r="D2308" s="3"/>
      <c r="G2308" s="4"/>
      <c r="I2308" s="3"/>
      <c r="L2308" s="4"/>
      <c r="N2308" s="3"/>
      <c r="Q2308" s="4"/>
      <c r="S2308" s="3"/>
      <c r="V2308" s="4"/>
      <c r="X2308" s="3"/>
      <c r="AA2308" s="4"/>
      <c r="AC2308" s="3"/>
      <c r="AF2308" s="4"/>
      <c r="AH2308" s="3"/>
      <c r="AK2308" s="4"/>
      <c r="AM2308" s="3"/>
      <c r="AP2308" s="4"/>
      <c r="AR2308" s="3"/>
      <c r="AU2308" s="4"/>
      <c r="AW2308" s="3"/>
      <c r="AZ2308" s="4"/>
      <c r="BB2308" s="3"/>
      <c r="BE2308" s="4"/>
      <c r="BG2308" s="3"/>
      <c r="BJ2308" s="4"/>
      <c r="BL2308" s="3"/>
      <c r="BO2308" s="4"/>
      <c r="BQ2308" s="16"/>
      <c r="BR2308" s="14"/>
      <c r="BS2308" s="14"/>
      <c r="BT2308" s="17"/>
      <c r="BV2308" s="3"/>
      <c r="BY2308" s="4"/>
      <c r="CC2308" s="115"/>
      <c r="CD2308" s="13"/>
      <c r="CE2308" s="33"/>
      <c r="CF2308" s="33"/>
      <c r="CG2308" s="33"/>
      <c r="CH2308" s="33"/>
    </row>
    <row r="2309" spans="2:86" ht="18.600000000000001" customHeight="1" thickBot="1">
      <c r="D2309" s="271" t="s">
        <v>141</v>
      </c>
      <c r="E2309" s="272"/>
      <c r="F2309" s="273" t="s">
        <v>142</v>
      </c>
      <c r="G2309" s="274"/>
      <c r="H2309" s="237"/>
      <c r="I2309" s="271" t="s">
        <v>143</v>
      </c>
      <c r="J2309" s="272"/>
      <c r="K2309" s="273" t="s">
        <v>144</v>
      </c>
      <c r="L2309" s="274"/>
      <c r="N2309" s="262" t="s">
        <v>145</v>
      </c>
      <c r="O2309" s="263"/>
      <c r="P2309" s="264" t="s">
        <v>146</v>
      </c>
      <c r="Q2309" s="265"/>
      <c r="S2309" s="271" t="s">
        <v>147</v>
      </c>
      <c r="T2309" s="272"/>
      <c r="U2309" s="273" t="s">
        <v>148</v>
      </c>
      <c r="V2309" s="274"/>
      <c r="W2309" s="20"/>
      <c r="X2309" s="262" t="s">
        <v>149</v>
      </c>
      <c r="Y2309" s="263"/>
      <c r="Z2309" s="264" t="s">
        <v>150</v>
      </c>
      <c r="AA2309" s="265"/>
      <c r="AB2309" s="20"/>
      <c r="AC2309" s="271" t="s">
        <v>151</v>
      </c>
      <c r="AD2309" s="272"/>
      <c r="AE2309" s="273" t="s">
        <v>152</v>
      </c>
      <c r="AF2309" s="274"/>
      <c r="AG2309" s="20"/>
      <c r="AH2309" s="262" t="s">
        <v>153</v>
      </c>
      <c r="AI2309" s="263"/>
      <c r="AJ2309" s="264" t="s">
        <v>154</v>
      </c>
      <c r="AK2309" s="265"/>
      <c r="AL2309" s="20"/>
      <c r="AM2309" s="271" t="s">
        <v>155</v>
      </c>
      <c r="AN2309" s="272"/>
      <c r="AO2309" s="273" t="s">
        <v>156</v>
      </c>
      <c r="AP2309" s="274"/>
      <c r="AR2309" s="262" t="s">
        <v>157</v>
      </c>
      <c r="AS2309" s="263"/>
      <c r="AT2309" s="264" t="s">
        <v>158</v>
      </c>
      <c r="AU2309" s="265"/>
      <c r="AV2309" s="41"/>
      <c r="AW2309" s="271" t="s">
        <v>159</v>
      </c>
      <c r="AX2309" s="272"/>
      <c r="AY2309" s="273" t="s">
        <v>160</v>
      </c>
      <c r="AZ2309" s="274"/>
      <c r="BA2309" s="20"/>
      <c r="BB2309" s="262" t="s">
        <v>161</v>
      </c>
      <c r="BC2309" s="263"/>
      <c r="BD2309" s="264" t="s">
        <v>162</v>
      </c>
      <c r="BE2309" s="265"/>
      <c r="BF2309" s="41"/>
      <c r="BG2309" s="271" t="s">
        <v>163</v>
      </c>
      <c r="BH2309" s="272"/>
      <c r="BI2309" s="273" t="s">
        <v>164</v>
      </c>
      <c r="BJ2309" s="274"/>
      <c r="BK2309" s="41"/>
      <c r="BL2309" s="262" t="s">
        <v>165</v>
      </c>
      <c r="BM2309" s="263"/>
      <c r="BN2309" s="264" t="s">
        <v>166</v>
      </c>
      <c r="BO2309" s="265"/>
      <c r="BP2309" s="41"/>
      <c r="BQ2309" s="271" t="s">
        <v>167</v>
      </c>
      <c r="BR2309" s="272"/>
      <c r="BS2309" s="273" t="s">
        <v>168</v>
      </c>
      <c r="BT2309" s="274"/>
      <c r="BU2309" s="20"/>
      <c r="BV2309" s="262" t="s">
        <v>169</v>
      </c>
      <c r="BW2309" s="263"/>
      <c r="BX2309" s="264" t="s">
        <v>170</v>
      </c>
      <c r="BY2309" s="265"/>
      <c r="CA2309" s="55" t="s">
        <v>35</v>
      </c>
      <c r="CC2309" s="116" t="s">
        <v>75</v>
      </c>
      <c r="CD2309" s="13"/>
      <c r="CE2309" s="33"/>
      <c r="CF2309" s="33"/>
      <c r="CG2309" s="33"/>
      <c r="CH2309" s="33"/>
    </row>
    <row r="2310" spans="2:86" ht="18.600000000000001" customHeight="1" thickTop="1" thickBot="1">
      <c r="D2310" s="1">
        <v>0</v>
      </c>
      <c r="E2310" s="9">
        <f t="shared" ref="E2310" si="22168">$E$9*$B2307</f>
        <v>7.7668800000000005</v>
      </c>
      <c r="F2310" s="2">
        <v>1</v>
      </c>
      <c r="G2310" s="8">
        <v>0</v>
      </c>
      <c r="I2310" s="1">
        <v>0</v>
      </c>
      <c r="J2310" s="9">
        <v>0</v>
      </c>
      <c r="K2310" s="2">
        <v>1</v>
      </c>
      <c r="L2310" s="8">
        <v>0</v>
      </c>
      <c r="N2310" s="1">
        <f t="shared" ref="N2310" si="22169">D2310*I2307+F2310*I2310-E2310*J2307-G2310*J2310</f>
        <v>0</v>
      </c>
      <c r="O2310" s="9">
        <f t="shared" ref="O2310" si="22170">(D2310*J2307+E2310*I2307+F2310*J2310+G2310*I2310)</f>
        <v>7.7668800000000005</v>
      </c>
      <c r="P2310" s="2">
        <f t="shared" ref="P2310" si="22171">D2310*K2307+F2310*K2310-E2310*L2307-G2310*L2310</f>
        <v>7.736719455081797</v>
      </c>
      <c r="Q2310" s="8">
        <f t="shared" ref="Q2310" si="22172">(D2310*L2307+E2310*K2307+F2310*L2310+G2310*K2310)</f>
        <v>0</v>
      </c>
      <c r="S2310" s="1">
        <v>0</v>
      </c>
      <c r="T2310" s="9">
        <f t="shared" ref="T2310" si="22173">$T$9*$B2307</f>
        <v>9.9745799999999996</v>
      </c>
      <c r="U2310" s="2">
        <v>1</v>
      </c>
      <c r="V2310" s="8">
        <v>0</v>
      </c>
      <c r="X2310" s="1">
        <f t="shared" ref="X2310" si="22174">N2310*S2307+P2310*S2310-O2310*T2307-Q2310*T2310</f>
        <v>0</v>
      </c>
      <c r="Y2310" s="9">
        <f t="shared" ref="Y2310" si="22175">(N2310*T2307+O2310*S2307+P2310*T2310+Q2310*S2310)</f>
        <v>84.937407142269791</v>
      </c>
      <c r="Z2310" s="2">
        <f t="shared" ref="Z2310" si="22176">N2310*U2307+P2310*U2310-O2310*V2307-Q2310*V2310</f>
        <v>7.736719455081797</v>
      </c>
      <c r="AA2310" s="8">
        <f t="shared" ref="AA2310" si="22177">(N2310*V2307+O2310*U2307+P2310*V2310+Q2310*U2310)</f>
        <v>0</v>
      </c>
      <c r="AB2310" s="20"/>
      <c r="AC2310" s="1">
        <v>0</v>
      </c>
      <c r="AD2310" s="9">
        <v>0</v>
      </c>
      <c r="AE2310" s="2">
        <v>1</v>
      </c>
      <c r="AF2310" s="8">
        <v>0</v>
      </c>
      <c r="AH2310" s="1">
        <f t="shared" ref="AH2310" si="22178">X2310*AC2307+Z2310*AC2310-Y2310*AD2307-AA2310*AD2310</f>
        <v>0</v>
      </c>
      <c r="AI2310" s="9">
        <f t="shared" ref="AI2310" si="22179">(X2310*AD2307+Y2310*AC2307+Z2310*AD2310+AA2310*AC2310)</f>
        <v>84.937407142269791</v>
      </c>
      <c r="AJ2310" s="2">
        <f t="shared" ref="AJ2310" si="22180">X2310*AE2307+Z2310*AE2310-Y2310*AF2307-AA2310*AF2310</f>
        <v>20.878161062509811</v>
      </c>
      <c r="AK2310" s="8">
        <f t="shared" ref="AK2310" si="22181">(X2310*AF2307+Y2310*AE2307+Z2310*AF2310+AA2310*AE2310)</f>
        <v>0</v>
      </c>
      <c r="AM2310" s="1">
        <v>0</v>
      </c>
      <c r="AN2310" s="9">
        <f t="shared" ref="AN2310" si="22182">$AN$9*$B2307</f>
        <v>8.4334799999999994</v>
      </c>
      <c r="AO2310" s="2">
        <v>1</v>
      </c>
      <c r="AP2310" s="8">
        <v>0</v>
      </c>
      <c r="AR2310" s="1">
        <f t="shared" ref="AR2310" si="22183">AH2310*AM2307+AJ2310*AM2310-AI2310*AN2307-AK2310*AN2310</f>
        <v>0</v>
      </c>
      <c r="AS2310" s="9">
        <f t="shared" ref="AS2310" si="22184">(AH2310*AN2307+AI2310*AM2307+AJ2310*AN2310+AK2310*AM2310)</f>
        <v>261.01296089972504</v>
      </c>
      <c r="AT2310" s="2">
        <f t="shared" ref="AT2310" si="22185">AH2310*AO2307+AJ2310*AO2310-AI2310*AP2307-AK2310*AP2310</f>
        <v>20.878161062509811</v>
      </c>
      <c r="AU2310" s="8">
        <f t="shared" ref="AU2310" si="22186">(AH2310*AP2307+AI2310*AO2307+AJ2310*AP2310+AK2310*AO2310)</f>
        <v>0</v>
      </c>
      <c r="AV2310" s="20"/>
      <c r="AW2310" s="1">
        <v>0</v>
      </c>
      <c r="AX2310" s="9">
        <v>0</v>
      </c>
      <c r="AY2310" s="2">
        <v>1</v>
      </c>
      <c r="AZ2310" s="8">
        <v>0</v>
      </c>
      <c r="BB2310" s="1">
        <f t="shared" ref="BB2310" si="22187">AR2310*AW2307+AT2310*AW2310-AS2310*AX2307-AU2310*AX2310</f>
        <v>0</v>
      </c>
      <c r="BC2310" s="9">
        <f t="shared" ref="BC2310" si="22188">(AR2310*AX2307+AS2310*AW2307+AT2310*AX2310+AU2310*AW2310)</f>
        <v>261.01296089972504</v>
      </c>
      <c r="BD2310" s="2">
        <f t="shared" ref="BD2310" si="22189">AR2310*AY2307+AT2310*AY2310-AS2310*AZ2307-AU2310*AZ2310</f>
        <v>78.741299605813879</v>
      </c>
      <c r="BE2310" s="8">
        <f t="shared" ref="BE2310" si="22190">(AR2310*AZ2307+AS2310*AY2307+AT2310*AZ2310+AU2310*AY2310)</f>
        <v>0</v>
      </c>
      <c r="BG2310" s="1">
        <v>0</v>
      </c>
      <c r="BH2310" s="9">
        <f t="shared" ref="BH2310" si="22191">$BH$9*$B2307</f>
        <v>5.5175999999999998</v>
      </c>
      <c r="BI2310" s="2">
        <v>1</v>
      </c>
      <c r="BJ2310" s="8">
        <v>0</v>
      </c>
      <c r="BK2310" s="20"/>
      <c r="BL2310" s="1">
        <f t="shared" ref="BL2310" si="22192">BB2310*BG2307+BD2310*BG2310-BC2310*BH2307-BE2310*BH2310</f>
        <v>0</v>
      </c>
      <c r="BM2310" s="9">
        <f t="shared" ref="BM2310" si="22193">(BB2310*BH2307+BC2310*BG2307+BD2310*BH2310+BE2310*BG2310)</f>
        <v>695.47595560476361</v>
      </c>
      <c r="BN2310" s="2">
        <f t="shared" ref="BN2310" si="22194">BB2310*BI2307+BD2310*BI2310-BC2310*BJ2307-BE2310*BJ2310</f>
        <v>78.741299605813879</v>
      </c>
      <c r="BO2310" s="8">
        <f t="shared" ref="BO2310" si="22195">(BB2310*BJ2307+BC2310*BI2307+BD2310*BJ2310+BE2310*BI2310)</f>
        <v>0</v>
      </c>
      <c r="BP2310" s="20"/>
      <c r="BQ2310" s="18">
        <f t="shared" ref="BQ2310:BQ2373" si="22196">1/$BR$9</f>
        <v>1</v>
      </c>
      <c r="BR2310" s="25">
        <v>0</v>
      </c>
      <c r="BS2310" s="19">
        <v>1</v>
      </c>
      <c r="BT2310" s="24">
        <v>0</v>
      </c>
      <c r="BV2310" s="1">
        <f t="shared" ref="BV2310" si="22197">BL2310*BQ2307+BN2310*BQ2310-BM2310*BR2307-BO2310*BR2310</f>
        <v>78.741299605813879</v>
      </c>
      <c r="BW2310" s="9">
        <f t="shared" ref="BW2310" si="22198">(BL2310*BR2307+BM2310*BQ2307+BN2310*BR2310+BO2310*BQ2310)</f>
        <v>695.47595560476361</v>
      </c>
      <c r="BX2310" s="2">
        <f t="shared" ref="BX2310" si="22199">BL2310*BS2307+BN2310*BS2310-BM2310*BT2307-BO2310*BT2310</f>
        <v>78.741299605813879</v>
      </c>
      <c r="BY2310" s="8">
        <f t="shared" ref="BY2310" si="22200">(BL2310*BT2307+BM2310*BS2307+BN2310*BT2310+BO2310*BS2310)</f>
        <v>0</v>
      </c>
      <c r="CA2310" s="56">
        <f t="shared" ref="CA2310" si="22201">(180/PI())*ATAN(-1*(BW2307+BW2310)/(BV2307+BV2310))</f>
        <v>-77.08096053277653</v>
      </c>
      <c r="CC2310" s="117">
        <f t="shared" ref="CC2310" si="22202">20*LOG(((1-(10^(CA2307/20)^2)*(1-((1-CC2307)/(1+CC2307))^2))^0.5))</f>
        <v>-1.2794971542476187E-5</v>
      </c>
      <c r="CD2310" s="13"/>
      <c r="CE2310" s="33"/>
      <c r="CF2310" s="33"/>
      <c r="CG2310" s="33"/>
      <c r="CH2310" s="33"/>
    </row>
    <row r="2311" spans="2:86" ht="18.600000000000001" customHeight="1"/>
    <row r="2312" spans="2:86" ht="18.600000000000001" customHeight="1" thickBot="1">
      <c r="E2312" s="6" t="s">
        <v>3</v>
      </c>
      <c r="J2312" s="6" t="s">
        <v>5</v>
      </c>
      <c r="O2312" s="6" t="s">
        <v>10</v>
      </c>
      <c r="T2312" s="6" t="s">
        <v>6</v>
      </c>
      <c r="Y2312" s="6" t="s">
        <v>11</v>
      </c>
      <c r="AD2312" s="6" t="s">
        <v>12</v>
      </c>
      <c r="AI2312" s="6" t="s">
        <v>13</v>
      </c>
      <c r="AN2312" s="6" t="s">
        <v>14</v>
      </c>
      <c r="AS2312" s="6" t="s">
        <v>15</v>
      </c>
      <c r="AX2312" s="6" t="s">
        <v>19</v>
      </c>
      <c r="BC2312" s="6" t="s">
        <v>17</v>
      </c>
      <c r="BH2312" s="6" t="s">
        <v>20</v>
      </c>
      <c r="BM2312" s="6" t="s">
        <v>18</v>
      </c>
      <c r="BQ2312" s="26" t="s">
        <v>16</v>
      </c>
      <c r="BR2312" s="26"/>
      <c r="BS2312" s="21"/>
      <c r="BT2312" s="21"/>
      <c r="BU2312" s="21"/>
      <c r="BV2312" s="21"/>
      <c r="BW2312" s="26" t="s">
        <v>21</v>
      </c>
      <c r="BX2312" s="21"/>
      <c r="BY2312" s="21"/>
    </row>
    <row r="2313" spans="2:86" ht="18.600000000000001" customHeight="1" thickBot="1">
      <c r="B2313" s="11"/>
      <c r="D2313" s="266" t="s">
        <v>113</v>
      </c>
      <c r="E2313" s="267"/>
      <c r="F2313" s="268" t="s">
        <v>114</v>
      </c>
      <c r="G2313" s="269"/>
      <c r="H2313" s="237"/>
      <c r="I2313" s="262" t="s">
        <v>0</v>
      </c>
      <c r="J2313" s="263"/>
      <c r="K2313" s="264" t="s">
        <v>1</v>
      </c>
      <c r="L2313" s="265"/>
      <c r="M2313" s="21"/>
      <c r="N2313" s="262" t="s">
        <v>115</v>
      </c>
      <c r="O2313" s="263"/>
      <c r="P2313" s="264" t="s">
        <v>116</v>
      </c>
      <c r="Q2313" s="265"/>
      <c r="R2313" s="21"/>
      <c r="S2313" s="266" t="s">
        <v>117</v>
      </c>
      <c r="T2313" s="267"/>
      <c r="U2313" s="268" t="s">
        <v>118</v>
      </c>
      <c r="V2313" s="269"/>
      <c r="W2313" s="20"/>
      <c r="X2313" s="262" t="s">
        <v>119</v>
      </c>
      <c r="Y2313" s="263"/>
      <c r="Z2313" s="264" t="s">
        <v>120</v>
      </c>
      <c r="AA2313" s="265"/>
      <c r="AB2313" s="20"/>
      <c r="AC2313" s="262" t="s">
        <v>121</v>
      </c>
      <c r="AD2313" s="263"/>
      <c r="AE2313" s="264" t="s">
        <v>7</v>
      </c>
      <c r="AF2313" s="265"/>
      <c r="AG2313" s="20"/>
      <c r="AH2313" s="262" t="s">
        <v>122</v>
      </c>
      <c r="AI2313" s="263"/>
      <c r="AJ2313" s="264" t="s">
        <v>123</v>
      </c>
      <c r="AK2313" s="265"/>
      <c r="AL2313" s="20"/>
      <c r="AM2313" s="266" t="s">
        <v>124</v>
      </c>
      <c r="AN2313" s="267"/>
      <c r="AO2313" s="268" t="s">
        <v>125</v>
      </c>
      <c r="AP2313" s="269"/>
      <c r="AQ2313" s="21"/>
      <c r="AR2313" s="262" t="s">
        <v>126</v>
      </c>
      <c r="AS2313" s="263"/>
      <c r="AT2313" s="264" t="s">
        <v>2</v>
      </c>
      <c r="AU2313" s="265"/>
      <c r="AV2313" s="41"/>
      <c r="AW2313" s="262" t="s">
        <v>127</v>
      </c>
      <c r="AX2313" s="263"/>
      <c r="AY2313" s="264" t="s">
        <v>128</v>
      </c>
      <c r="AZ2313" s="265"/>
      <c r="BA2313" s="20"/>
      <c r="BB2313" s="262" t="s">
        <v>129</v>
      </c>
      <c r="BC2313" s="263"/>
      <c r="BD2313" s="264" t="s">
        <v>130</v>
      </c>
      <c r="BE2313" s="265"/>
      <c r="BF2313" s="41"/>
      <c r="BG2313" s="266" t="s">
        <v>131</v>
      </c>
      <c r="BH2313" s="267"/>
      <c r="BI2313" s="268" t="s">
        <v>132</v>
      </c>
      <c r="BJ2313" s="269"/>
      <c r="BK2313" s="41"/>
      <c r="BL2313" s="262" t="s">
        <v>133</v>
      </c>
      <c r="BM2313" s="263"/>
      <c r="BN2313" s="264" t="s">
        <v>134</v>
      </c>
      <c r="BO2313" s="265"/>
      <c r="BP2313" s="41"/>
      <c r="BQ2313" s="262" t="s">
        <v>135</v>
      </c>
      <c r="BR2313" s="263"/>
      <c r="BS2313" s="264" t="s">
        <v>136</v>
      </c>
      <c r="BT2313" s="265"/>
      <c r="BU2313" s="20"/>
      <c r="BV2313" s="262" t="s">
        <v>137</v>
      </c>
      <c r="BW2313" s="263"/>
      <c r="BX2313" s="264" t="s">
        <v>138</v>
      </c>
      <c r="BY2313" s="265"/>
      <c r="CA2313" s="27" t="s">
        <v>8</v>
      </c>
      <c r="CC2313" s="113" t="s">
        <v>74</v>
      </c>
      <c r="CD2313" s="13"/>
      <c r="CE2313" s="33"/>
      <c r="CF2313" s="33"/>
      <c r="CG2313" s="33"/>
      <c r="CH2313" s="33"/>
    </row>
    <row r="2314" spans="2:86" ht="18.600000000000001" customHeight="1" thickTop="1" thickBot="1">
      <c r="B2314" s="37">
        <v>6.62</v>
      </c>
      <c r="D2314" s="1">
        <v>1</v>
      </c>
      <c r="E2314" s="7">
        <v>0</v>
      </c>
      <c r="F2314" s="2">
        <v>0</v>
      </c>
      <c r="G2314" s="8">
        <v>0</v>
      </c>
      <c r="I2314" s="1">
        <v>1</v>
      </c>
      <c r="J2314" s="9">
        <v>0</v>
      </c>
      <c r="K2314" s="2">
        <v>0</v>
      </c>
      <c r="L2314" s="8">
        <f t="shared" ref="L2314:L2377" si="22203">IF(0=(1-$J$9*$K$9*$B2314^2),10^18,$B2314*$K$9/(1-$J$9*$K$9*$B2314^2))</f>
        <v>-0.86417099425443566</v>
      </c>
      <c r="N2314" s="1">
        <f t="shared" ref="N2314" si="22204">D2314*I2314+F2314*I2317-E2314*J2314-G2314*J2317</f>
        <v>1</v>
      </c>
      <c r="O2314" s="9">
        <f t="shared" ref="O2314" si="22205">(D2314*J2314+E2314*I2314+F2314*J2317+G2314*I2317)</f>
        <v>0</v>
      </c>
      <c r="P2314" s="2">
        <f t="shared" ref="P2314" si="22206">D2314*K2314+F2314*K2317-E2314*L2314-G2314*L2317</f>
        <v>0</v>
      </c>
      <c r="Q2314" s="8">
        <f t="shared" ref="Q2314" si="22207">(D2314*L2314+E2314*K2314+F2314*L2317+G2314*K2317)</f>
        <v>-0.86417099425443566</v>
      </c>
      <c r="S2314" s="1">
        <v>1</v>
      </c>
      <c r="T2314" s="7">
        <v>0</v>
      </c>
      <c r="U2314" s="2">
        <v>0</v>
      </c>
      <c r="V2314" s="8">
        <v>0</v>
      </c>
      <c r="X2314" s="1">
        <f t="shared" ref="X2314" si="22208">N2314*S2314+P2314*S2317-O2314*T2314-Q2314*T2317</f>
        <v>9.6458631483427446</v>
      </c>
      <c r="Y2314" s="9">
        <f t="shared" ref="Y2314" si="22209">(N2314*T2314+O2314*S2314+P2314*T2317+Q2314*S2317)</f>
        <v>0</v>
      </c>
      <c r="Z2314" s="2">
        <f t="shared" ref="Z2314" si="22210">N2314*U2314+P2314*U2317-O2314*V2314-Q2314*V2317</f>
        <v>0</v>
      </c>
      <c r="AA2314" s="8">
        <f t="shared" ref="AA2314" si="22211">(N2314*V2314+O2314*U2314+P2314*V2317+Q2314*U2317)</f>
        <v>-0.86417099425443566</v>
      </c>
      <c r="AB2314" s="20"/>
      <c r="AC2314" s="1">
        <v>1</v>
      </c>
      <c r="AD2314" s="9">
        <v>0</v>
      </c>
      <c r="AE2314" s="2">
        <v>0</v>
      </c>
      <c r="AF2314" s="8">
        <f t="shared" ref="AF2314:AF2377" si="22212">IF(0=(1-$AE$9*$AD$9*$B2314^2),10^18,$B2314*$AE$9/(1-$AE$9*$AD$9*$B2314^2))</f>
        <v>-0.15422157233961711</v>
      </c>
      <c r="AH2314" s="1">
        <f t="shared" ref="AH2314" si="22213">X2314*AC2314+Z2314*AC2317-Y2314*AD2314-AA2314*AD2317</f>
        <v>9.6458631483427446</v>
      </c>
      <c r="AI2314" s="9">
        <f t="shared" ref="AI2314" si="22214">(X2314*AD2314+Y2314*AC2314+Z2314*AD2317+AA2314*AC2317)</f>
        <v>0</v>
      </c>
      <c r="AJ2314" s="2">
        <f t="shared" ref="AJ2314" si="22215">X2314*AE2314+Z2314*AE2317-Y2314*AF2314-AA2314*AF2317</f>
        <v>0</v>
      </c>
      <c r="AK2314" s="8">
        <f t="shared" ref="AK2314" si="22216">(X2314*AF2314+Y2314*AE2314+Z2314*AF2317+AA2314*AE2317)</f>
        <v>-2.3517711755646231</v>
      </c>
      <c r="AM2314" s="1">
        <v>1</v>
      </c>
      <c r="AN2314" s="7">
        <v>0</v>
      </c>
      <c r="AO2314" s="2">
        <v>0</v>
      </c>
      <c r="AP2314" s="8">
        <v>0</v>
      </c>
      <c r="AR2314" s="1">
        <f t="shared" ref="AR2314" si="22217">AH2314*AM2314+AJ2314*AM2317-AI2314*AN2314-AK2314*AN2317</f>
        <v>29.539580186206216</v>
      </c>
      <c r="AS2314" s="9">
        <f t="shared" ref="AS2314" si="22218">(AH2314*AN2314+AI2314*AM2314+AJ2314*AN2317+AK2314*AM2317)</f>
        <v>0</v>
      </c>
      <c r="AT2314" s="2">
        <f t="shared" ref="AT2314" si="22219">AH2314*AO2314+AJ2314*AO2317-AI2314*AP2314-AK2314*AP2317</f>
        <v>0</v>
      </c>
      <c r="AU2314" s="8">
        <f t="shared" ref="AU2314" si="22220">(AH2314*AP2314+AI2314*AO2314+AJ2314*AP2317+AK2314*AO2317)</f>
        <v>-2.3517711755646231</v>
      </c>
      <c r="AV2314" s="20"/>
      <c r="AW2314" s="1">
        <v>1</v>
      </c>
      <c r="AX2314" s="9">
        <v>0</v>
      </c>
      <c r="AY2314" s="2">
        <v>0</v>
      </c>
      <c r="AZ2314" s="8">
        <f t="shared" ref="AZ2314:AZ2377" si="22221">IF(0=(1-$AX$9*$AY$9*$B2314^2),10^18,$B2314*$AY$9/(1-$AX$9*$AY$9*$B2314^2))</f>
        <v>-0.22096123850912069</v>
      </c>
      <c r="BB2314" s="1">
        <f t="shared" ref="BB2314" si="22222">AR2314*AW2314+AT2314*AW2317-AS2314*AX2314-AU2314*AX2317</f>
        <v>29.539580186206216</v>
      </c>
      <c r="BC2314" s="9">
        <f t="shared" ref="BC2314" si="22223">(AR2314*AX2314+AS2314*AW2314+AT2314*AX2317+AU2314*AW2317)</f>
        <v>0</v>
      </c>
      <c r="BD2314" s="2">
        <f t="shared" ref="BD2314" si="22224">AR2314*AY2314+AT2314*AY2317-AS2314*AZ2314-AU2314*AZ2317</f>
        <v>0</v>
      </c>
      <c r="BE2314" s="8">
        <f t="shared" ref="BE2314" si="22225">(AR2314*AZ2314+AS2314*AY2314+AT2314*AZ2317+AU2314*AY2317)</f>
        <v>-8.8788733985482313</v>
      </c>
      <c r="BG2314" s="1">
        <v>1</v>
      </c>
      <c r="BH2314" s="7">
        <v>0</v>
      </c>
      <c r="BI2314" s="2">
        <v>0</v>
      </c>
      <c r="BJ2314" s="8">
        <v>0</v>
      </c>
      <c r="BK2314" s="20"/>
      <c r="BL2314" s="1">
        <f t="shared" ref="BL2314" si="22226">BB2314*BG2314+BD2314*BG2317-BC2314*BH2314-BE2314*BH2317</f>
        <v>78.67810681325966</v>
      </c>
      <c r="BM2314" s="9">
        <f t="shared" ref="BM2314" si="22227">(BB2314*BH2314+BC2314*BG2314+BD2314*BH2317+BE2314*BG2317)</f>
        <v>0</v>
      </c>
      <c r="BN2314" s="2">
        <f t="shared" ref="BN2314" si="22228">BB2314*BI2314+BD2314*BI2317-BC2314*BJ2314-BE2314*BJ2317</f>
        <v>0</v>
      </c>
      <c r="BO2314" s="8">
        <f t="shared" ref="BO2314" si="22229">(BB2314*BJ2314+BC2314*BI2314+BD2314*BJ2317+BE2314*BI2317)</f>
        <v>-8.8788733985482313</v>
      </c>
      <c r="BP2314" s="20"/>
      <c r="BQ2314" s="16">
        <v>1</v>
      </c>
      <c r="BR2314" s="23">
        <v>0</v>
      </c>
      <c r="BS2314" s="14">
        <v>0</v>
      </c>
      <c r="BT2314" s="22">
        <v>0</v>
      </c>
      <c r="BV2314" s="1">
        <f t="shared" ref="BV2314" si="22230">BL2314*BQ2314+BN2314*BQ2317-BM2314*BR2314-BO2314*BR2317</f>
        <v>78.67810681325966</v>
      </c>
      <c r="BW2314" s="9">
        <f t="shared" ref="BW2314" si="22231">(BL2314*BR2314+BM2314*BQ2314+BN2314*BR2317+BO2314*BQ2317)</f>
        <v>-8.8788733985482313</v>
      </c>
      <c r="BX2314" s="2">
        <f t="shared" ref="BX2314" si="22232">BL2314*BS2314+BN2314*BS2317-BM2314*BT2314-BO2314*BT2317</f>
        <v>0</v>
      </c>
      <c r="BY2314" s="8">
        <f t="shared" ref="BY2314" si="22233">(BL2314*BT2314+BM2314*BS2314+BN2314*BT2317+BO2314*BS2317)</f>
        <v>-8.8788733985482313</v>
      </c>
      <c r="CA2314" s="28">
        <f t="shared" ref="CA2314" si="22234">20*LOG(((1+$BR$9)/$BR$9)/((BV2314+BV2317)^2+(BW2314+BW2317)^2)^0.5)</f>
        <v>-50.954828395053923</v>
      </c>
      <c r="CC2314" s="114">
        <f t="shared" ref="CC2314" si="22235">((BV2314^2+BW2314^2)^0.5)/((BV2317^2+BW2317^2)^0.5)</f>
        <v>0.11287044803739218</v>
      </c>
      <c r="CD2314" s="13"/>
      <c r="CE2314" s="33"/>
      <c r="CF2314" s="33"/>
      <c r="CG2314" s="33"/>
      <c r="CH2314" s="33"/>
    </row>
    <row r="2315" spans="2:86" ht="18.600000000000001" customHeight="1" thickBot="1">
      <c r="D2315" s="3"/>
      <c r="G2315" s="4"/>
      <c r="I2315" s="3"/>
      <c r="L2315" s="4"/>
      <c r="N2315" s="3"/>
      <c r="Q2315" s="4"/>
      <c r="S2315" s="3"/>
      <c r="V2315" s="4"/>
      <c r="X2315" s="3"/>
      <c r="AA2315" s="4"/>
      <c r="AC2315" s="3"/>
      <c r="AF2315" s="4"/>
      <c r="AH2315" s="3"/>
      <c r="AK2315" s="4"/>
      <c r="AM2315" s="3"/>
      <c r="AP2315" s="4"/>
      <c r="AR2315" s="3"/>
      <c r="AU2315" s="4"/>
      <c r="AW2315" s="3"/>
      <c r="AZ2315" s="4"/>
      <c r="BB2315" s="3"/>
      <c r="BE2315" s="4"/>
      <c r="BG2315" s="3"/>
      <c r="BJ2315" s="4"/>
      <c r="BL2315" s="3"/>
      <c r="BO2315" s="4"/>
      <c r="BQ2315" s="16"/>
      <c r="BR2315" s="14"/>
      <c r="BS2315" s="14"/>
      <c r="BT2315" s="17"/>
      <c r="BV2315" s="3"/>
      <c r="BY2315" s="4"/>
      <c r="CC2315" s="115"/>
      <c r="CD2315" s="13"/>
      <c r="CE2315" s="33"/>
      <c r="CF2315" s="33"/>
      <c r="CG2315" s="33"/>
      <c r="CH2315" s="33"/>
    </row>
    <row r="2316" spans="2:86" ht="18.600000000000001" customHeight="1" thickBot="1">
      <c r="D2316" s="271" t="s">
        <v>141</v>
      </c>
      <c r="E2316" s="272"/>
      <c r="F2316" s="273" t="s">
        <v>142</v>
      </c>
      <c r="G2316" s="274"/>
      <c r="H2316" s="237"/>
      <c r="I2316" s="271" t="s">
        <v>143</v>
      </c>
      <c r="J2316" s="272"/>
      <c r="K2316" s="273" t="s">
        <v>144</v>
      </c>
      <c r="L2316" s="274"/>
      <c r="N2316" s="262" t="s">
        <v>145</v>
      </c>
      <c r="O2316" s="263"/>
      <c r="P2316" s="264" t="s">
        <v>146</v>
      </c>
      <c r="Q2316" s="265"/>
      <c r="S2316" s="271" t="s">
        <v>147</v>
      </c>
      <c r="T2316" s="272"/>
      <c r="U2316" s="273" t="s">
        <v>148</v>
      </c>
      <c r="V2316" s="274"/>
      <c r="W2316" s="20"/>
      <c r="X2316" s="262" t="s">
        <v>149</v>
      </c>
      <c r="Y2316" s="263"/>
      <c r="Z2316" s="264" t="s">
        <v>150</v>
      </c>
      <c r="AA2316" s="265"/>
      <c r="AB2316" s="20"/>
      <c r="AC2316" s="271" t="s">
        <v>151</v>
      </c>
      <c r="AD2316" s="272"/>
      <c r="AE2316" s="273" t="s">
        <v>152</v>
      </c>
      <c r="AF2316" s="274"/>
      <c r="AG2316" s="20"/>
      <c r="AH2316" s="262" t="s">
        <v>153</v>
      </c>
      <c r="AI2316" s="263"/>
      <c r="AJ2316" s="264" t="s">
        <v>154</v>
      </c>
      <c r="AK2316" s="265"/>
      <c r="AL2316" s="20"/>
      <c r="AM2316" s="271" t="s">
        <v>155</v>
      </c>
      <c r="AN2316" s="272"/>
      <c r="AO2316" s="273" t="s">
        <v>156</v>
      </c>
      <c r="AP2316" s="274"/>
      <c r="AR2316" s="262" t="s">
        <v>157</v>
      </c>
      <c r="AS2316" s="263"/>
      <c r="AT2316" s="264" t="s">
        <v>158</v>
      </c>
      <c r="AU2316" s="265"/>
      <c r="AV2316" s="41"/>
      <c r="AW2316" s="271" t="s">
        <v>159</v>
      </c>
      <c r="AX2316" s="272"/>
      <c r="AY2316" s="273" t="s">
        <v>160</v>
      </c>
      <c r="AZ2316" s="274"/>
      <c r="BA2316" s="20"/>
      <c r="BB2316" s="262" t="s">
        <v>161</v>
      </c>
      <c r="BC2316" s="263"/>
      <c r="BD2316" s="264" t="s">
        <v>162</v>
      </c>
      <c r="BE2316" s="265"/>
      <c r="BF2316" s="41"/>
      <c r="BG2316" s="271" t="s">
        <v>163</v>
      </c>
      <c r="BH2316" s="272"/>
      <c r="BI2316" s="273" t="s">
        <v>164</v>
      </c>
      <c r="BJ2316" s="274"/>
      <c r="BK2316" s="41"/>
      <c r="BL2316" s="262" t="s">
        <v>165</v>
      </c>
      <c r="BM2316" s="263"/>
      <c r="BN2316" s="264" t="s">
        <v>166</v>
      </c>
      <c r="BO2316" s="265"/>
      <c r="BP2316" s="41"/>
      <c r="BQ2316" s="271" t="s">
        <v>167</v>
      </c>
      <c r="BR2316" s="272"/>
      <c r="BS2316" s="273" t="s">
        <v>168</v>
      </c>
      <c r="BT2316" s="274"/>
      <c r="BU2316" s="20"/>
      <c r="BV2316" s="262" t="s">
        <v>169</v>
      </c>
      <c r="BW2316" s="263"/>
      <c r="BX2316" s="264" t="s">
        <v>170</v>
      </c>
      <c r="BY2316" s="265"/>
      <c r="CA2316" s="55" t="s">
        <v>35</v>
      </c>
      <c r="CC2316" s="116" t="s">
        <v>75</v>
      </c>
      <c r="CD2316" s="13"/>
      <c r="CE2316" s="33"/>
      <c r="CF2316" s="33"/>
      <c r="CG2316" s="33"/>
      <c r="CH2316" s="33"/>
    </row>
    <row r="2317" spans="2:86" ht="18.600000000000001" customHeight="1" thickTop="1" thickBot="1">
      <c r="D2317" s="1">
        <v>0</v>
      </c>
      <c r="E2317" s="9">
        <f t="shared" ref="E2317" si="22236">$E$9*$B2314</f>
        <v>7.7904160000000005</v>
      </c>
      <c r="F2317" s="2">
        <v>1</v>
      </c>
      <c r="G2317" s="8">
        <v>0</v>
      </c>
      <c r="I2317" s="1">
        <v>0</v>
      </c>
      <c r="J2317" s="9">
        <v>0</v>
      </c>
      <c r="K2317" s="2">
        <v>1</v>
      </c>
      <c r="L2317" s="8">
        <v>0</v>
      </c>
      <c r="N2317" s="1">
        <f t="shared" ref="N2317" si="22237">D2317*I2314+F2317*I2317-E2317*J2314-G2317*J2317</f>
        <v>0</v>
      </c>
      <c r="O2317" s="9">
        <f t="shared" ref="O2317" si="22238">(D2317*J2314+E2317*I2314+F2317*J2317+G2317*I2317)</f>
        <v>7.7904160000000005</v>
      </c>
      <c r="P2317" s="2">
        <f t="shared" ref="P2317" si="22239">D2317*K2314+F2317*K2317-E2317*L2314-G2317*L2317</f>
        <v>7.732251540375664</v>
      </c>
      <c r="Q2317" s="8">
        <f t="shared" ref="Q2317" si="22240">(D2317*L2314+E2317*K2314+F2317*L2317+G2317*K2317)</f>
        <v>0</v>
      </c>
      <c r="S2317" s="1">
        <v>0</v>
      </c>
      <c r="T2317" s="9">
        <f t="shared" ref="T2317" si="22241">$T$9*$B2314</f>
        <v>10.004806</v>
      </c>
      <c r="U2317" s="2">
        <v>1</v>
      </c>
      <c r="V2317" s="8">
        <v>0</v>
      </c>
      <c r="X2317" s="1">
        <f t="shared" ref="X2317" si="22242">N2317*S2314+P2317*S2317-O2317*T2314-Q2317*T2317</f>
        <v>0</v>
      </c>
      <c r="Y2317" s="9">
        <f t="shared" ref="Y2317" si="22243">(N2317*T2314+O2317*S2314+P2317*T2317+Q2317*S2317)</f>
        <v>85.150092604659676</v>
      </c>
      <c r="Z2317" s="2">
        <f t="shared" ref="Z2317" si="22244">N2317*U2314+P2317*U2317-O2317*V2314-Q2317*V2317</f>
        <v>7.732251540375664</v>
      </c>
      <c r="AA2317" s="8">
        <f t="shared" ref="AA2317" si="22245">(N2317*V2314+O2317*U2314+P2317*V2317+Q2317*U2317)</f>
        <v>0</v>
      </c>
      <c r="AB2317" s="20"/>
      <c r="AC2317" s="1">
        <v>0</v>
      </c>
      <c r="AD2317" s="9">
        <v>0</v>
      </c>
      <c r="AE2317" s="2">
        <v>1</v>
      </c>
      <c r="AF2317" s="8">
        <v>0</v>
      </c>
      <c r="AH2317" s="1">
        <f t="shared" ref="AH2317" si="22246">X2317*AC2314+Z2317*AC2317-Y2317*AD2314-AA2317*AD2317</f>
        <v>0</v>
      </c>
      <c r="AI2317" s="9">
        <f t="shared" ref="AI2317" si="22247">(X2317*AD2314+Y2317*AC2314+Z2317*AD2317+AA2317*AC2317)</f>
        <v>85.150092604659676</v>
      </c>
      <c r="AJ2317" s="2">
        <f t="shared" ref="AJ2317" si="22248">X2317*AE2314+Z2317*AE2317-Y2317*AF2314-AA2317*AF2317</f>
        <v>20.864232706730284</v>
      </c>
      <c r="AK2317" s="8">
        <f t="shared" ref="AK2317" si="22249">(X2317*AF2314+Y2317*AE2314+Z2317*AF2317+AA2317*AE2317)</f>
        <v>0</v>
      </c>
      <c r="AM2317" s="1">
        <v>0</v>
      </c>
      <c r="AN2317" s="9">
        <f t="shared" ref="AN2317" si="22250">$AN$9*$B2314</f>
        <v>8.4590360000000011</v>
      </c>
      <c r="AO2317" s="2">
        <v>1</v>
      </c>
      <c r="AP2317" s="8">
        <v>0</v>
      </c>
      <c r="AR2317" s="1">
        <f t="shared" ref="AR2317" si="22251">AH2317*AM2314+AJ2317*AM2317-AI2317*AN2314-AK2317*AN2317</f>
        <v>0</v>
      </c>
      <c r="AS2317" s="9">
        <f t="shared" ref="AS2317" si="22252">(AH2317*AN2314+AI2317*AM2314+AJ2317*AN2317+AK2317*AM2317)</f>
        <v>261.64138818326865</v>
      </c>
      <c r="AT2317" s="2">
        <f t="shared" ref="AT2317" si="22253">AH2317*AO2314+AJ2317*AO2317-AI2317*AP2314-AK2317*AP2317</f>
        <v>20.864232706730284</v>
      </c>
      <c r="AU2317" s="8">
        <f t="shared" ref="AU2317" si="22254">(AH2317*AP2314+AI2317*AO2314+AJ2317*AP2317+AK2317*AO2317)</f>
        <v>0</v>
      </c>
      <c r="AV2317" s="20"/>
      <c r="AW2317" s="1">
        <v>0</v>
      </c>
      <c r="AX2317" s="9">
        <v>0</v>
      </c>
      <c r="AY2317" s="2">
        <v>1</v>
      </c>
      <c r="AZ2317" s="8">
        <v>0</v>
      </c>
      <c r="BB2317" s="1">
        <f t="shared" ref="BB2317" si="22255">AR2317*AW2314+AT2317*AW2317-AS2317*AX2314-AU2317*AX2317</f>
        <v>0</v>
      </c>
      <c r="BC2317" s="9">
        <f t="shared" ref="BC2317" si="22256">(AR2317*AX2314+AS2317*AW2314+AT2317*AX2317+AU2317*AW2317)</f>
        <v>261.64138818326865</v>
      </c>
      <c r="BD2317" s="2">
        <f t="shared" ref="BD2317" si="22257">AR2317*AY2314+AT2317*AY2317-AS2317*AZ2314-AU2317*AZ2317</f>
        <v>78.676837884950942</v>
      </c>
      <c r="BE2317" s="8">
        <f t="shared" ref="BE2317" si="22258">(AR2317*AZ2314+AS2317*AY2314+AT2317*AZ2317+AU2317*AY2317)</f>
        <v>0</v>
      </c>
      <c r="BG2317" s="1">
        <v>0</v>
      </c>
      <c r="BH2317" s="9">
        <f t="shared" ref="BH2317" si="22259">$BH$9*$B2314</f>
        <v>5.5343200000000001</v>
      </c>
      <c r="BI2317" s="2">
        <v>1</v>
      </c>
      <c r="BJ2317" s="8">
        <v>0</v>
      </c>
      <c r="BK2317" s="20"/>
      <c r="BL2317" s="1">
        <f t="shared" ref="BL2317" si="22260">BB2317*BG2314+BD2317*BG2317-BC2317*BH2314-BE2317*BH2317</f>
        <v>0</v>
      </c>
      <c r="BM2317" s="9">
        <f t="shared" ref="BM2317" si="22261">(BB2317*BH2314+BC2317*BG2314+BD2317*BH2317+BE2317*BG2317)</f>
        <v>697.06418562671035</v>
      </c>
      <c r="BN2317" s="2">
        <f t="shared" ref="BN2317" si="22262">BB2317*BI2314+BD2317*BI2317-BC2317*BJ2314-BE2317*BJ2317</f>
        <v>78.676837884950942</v>
      </c>
      <c r="BO2317" s="8">
        <f t="shared" ref="BO2317" si="22263">(BB2317*BJ2314+BC2317*BI2314+BD2317*BJ2317+BE2317*BI2317)</f>
        <v>0</v>
      </c>
      <c r="BP2317" s="20"/>
      <c r="BQ2317" s="18">
        <f t="shared" ref="BQ2317:BQ2380" si="22264">1/$BR$9</f>
        <v>1</v>
      </c>
      <c r="BR2317" s="25">
        <v>0</v>
      </c>
      <c r="BS2317" s="19">
        <v>1</v>
      </c>
      <c r="BT2317" s="24">
        <v>0</v>
      </c>
      <c r="BV2317" s="1">
        <f t="shared" ref="BV2317" si="22265">BL2317*BQ2314+BN2317*BQ2317-BM2317*BR2314-BO2317*BR2317</f>
        <v>78.676837884950942</v>
      </c>
      <c r="BW2317" s="9">
        <f t="shared" ref="BW2317" si="22266">(BL2317*BR2314+BM2317*BQ2314+BN2317*BR2317+BO2317*BQ2317)</f>
        <v>697.06418562671035</v>
      </c>
      <c r="BX2317" s="2">
        <f t="shared" ref="BX2317" si="22267">BL2317*BS2314+BN2317*BS2317-BM2317*BT2314-BO2317*BT2317</f>
        <v>78.676837884950942</v>
      </c>
      <c r="BY2317" s="8">
        <f t="shared" ref="BY2317" si="22268">(BL2317*BT2314+BM2317*BS2314+BN2317*BT2317+BO2317*BS2317)</f>
        <v>0</v>
      </c>
      <c r="CA2317" s="56">
        <f t="shared" ref="CA2317" si="22269">(180/PI())*ATAN(-1*(BW2314+BW2317)/(BV2314+BV2317))</f>
        <v>-77.120611585044841</v>
      </c>
      <c r="CC2317" s="117">
        <f t="shared" ref="CC2317" si="22270">20*LOG(((1-(10^(CA2314/20)^2)*(1-((1-CC2314)/(1+CC2314))^2))^0.5))</f>
        <v>-1.2707295447107408E-5</v>
      </c>
      <c r="CD2317" s="13"/>
      <c r="CE2317" s="33"/>
      <c r="CF2317" s="33"/>
      <c r="CG2317" s="33"/>
      <c r="CH2317" s="33"/>
    </row>
    <row r="2318" spans="2:86" ht="18.600000000000001" customHeight="1"/>
    <row r="2319" spans="2:86" ht="18.600000000000001" customHeight="1" thickBot="1">
      <c r="E2319" s="6" t="s">
        <v>3</v>
      </c>
      <c r="J2319" s="6" t="s">
        <v>5</v>
      </c>
      <c r="O2319" s="6" t="s">
        <v>10</v>
      </c>
      <c r="T2319" s="6" t="s">
        <v>6</v>
      </c>
      <c r="Y2319" s="6" t="s">
        <v>11</v>
      </c>
      <c r="AD2319" s="6" t="s">
        <v>12</v>
      </c>
      <c r="AI2319" s="6" t="s">
        <v>13</v>
      </c>
      <c r="AN2319" s="6" t="s">
        <v>14</v>
      </c>
      <c r="AS2319" s="6" t="s">
        <v>15</v>
      </c>
      <c r="AX2319" s="6" t="s">
        <v>19</v>
      </c>
      <c r="BC2319" s="6" t="s">
        <v>17</v>
      </c>
      <c r="BH2319" s="6" t="s">
        <v>20</v>
      </c>
      <c r="BM2319" s="6" t="s">
        <v>18</v>
      </c>
      <c r="BQ2319" s="26" t="s">
        <v>16</v>
      </c>
      <c r="BR2319" s="26"/>
      <c r="BS2319" s="21"/>
      <c r="BT2319" s="21"/>
      <c r="BU2319" s="21"/>
      <c r="BV2319" s="21"/>
      <c r="BW2319" s="26" t="s">
        <v>21</v>
      </c>
      <c r="BX2319" s="21"/>
      <c r="BY2319" s="21"/>
    </row>
    <row r="2320" spans="2:86" ht="18.600000000000001" customHeight="1" thickBot="1">
      <c r="B2320" s="11"/>
      <c r="D2320" s="266" t="s">
        <v>113</v>
      </c>
      <c r="E2320" s="267"/>
      <c r="F2320" s="268" t="s">
        <v>114</v>
      </c>
      <c r="G2320" s="269"/>
      <c r="H2320" s="237"/>
      <c r="I2320" s="262" t="s">
        <v>0</v>
      </c>
      <c r="J2320" s="263"/>
      <c r="K2320" s="264" t="s">
        <v>1</v>
      </c>
      <c r="L2320" s="265"/>
      <c r="M2320" s="21"/>
      <c r="N2320" s="262" t="s">
        <v>115</v>
      </c>
      <c r="O2320" s="263"/>
      <c r="P2320" s="264" t="s">
        <v>116</v>
      </c>
      <c r="Q2320" s="265"/>
      <c r="R2320" s="21"/>
      <c r="S2320" s="266" t="s">
        <v>117</v>
      </c>
      <c r="T2320" s="267"/>
      <c r="U2320" s="268" t="s">
        <v>118</v>
      </c>
      <c r="V2320" s="269"/>
      <c r="W2320" s="20"/>
      <c r="X2320" s="262" t="s">
        <v>119</v>
      </c>
      <c r="Y2320" s="263"/>
      <c r="Z2320" s="264" t="s">
        <v>120</v>
      </c>
      <c r="AA2320" s="265"/>
      <c r="AB2320" s="20"/>
      <c r="AC2320" s="262" t="s">
        <v>121</v>
      </c>
      <c r="AD2320" s="263"/>
      <c r="AE2320" s="264" t="s">
        <v>7</v>
      </c>
      <c r="AF2320" s="265"/>
      <c r="AG2320" s="20"/>
      <c r="AH2320" s="262" t="s">
        <v>122</v>
      </c>
      <c r="AI2320" s="263"/>
      <c r="AJ2320" s="264" t="s">
        <v>123</v>
      </c>
      <c r="AK2320" s="265"/>
      <c r="AL2320" s="20"/>
      <c r="AM2320" s="266" t="s">
        <v>124</v>
      </c>
      <c r="AN2320" s="267"/>
      <c r="AO2320" s="268" t="s">
        <v>125</v>
      </c>
      <c r="AP2320" s="269"/>
      <c r="AQ2320" s="21"/>
      <c r="AR2320" s="262" t="s">
        <v>126</v>
      </c>
      <c r="AS2320" s="263"/>
      <c r="AT2320" s="264" t="s">
        <v>2</v>
      </c>
      <c r="AU2320" s="265"/>
      <c r="AV2320" s="41"/>
      <c r="AW2320" s="262" t="s">
        <v>127</v>
      </c>
      <c r="AX2320" s="263"/>
      <c r="AY2320" s="264" t="s">
        <v>128</v>
      </c>
      <c r="AZ2320" s="265"/>
      <c r="BA2320" s="20"/>
      <c r="BB2320" s="262" t="s">
        <v>129</v>
      </c>
      <c r="BC2320" s="263"/>
      <c r="BD2320" s="264" t="s">
        <v>130</v>
      </c>
      <c r="BE2320" s="265"/>
      <c r="BF2320" s="41"/>
      <c r="BG2320" s="266" t="s">
        <v>131</v>
      </c>
      <c r="BH2320" s="267"/>
      <c r="BI2320" s="268" t="s">
        <v>132</v>
      </c>
      <c r="BJ2320" s="269"/>
      <c r="BK2320" s="41"/>
      <c r="BL2320" s="262" t="s">
        <v>133</v>
      </c>
      <c r="BM2320" s="263"/>
      <c r="BN2320" s="264" t="s">
        <v>134</v>
      </c>
      <c r="BO2320" s="265"/>
      <c r="BP2320" s="41"/>
      <c r="BQ2320" s="262" t="s">
        <v>135</v>
      </c>
      <c r="BR2320" s="263"/>
      <c r="BS2320" s="264" t="s">
        <v>136</v>
      </c>
      <c r="BT2320" s="265"/>
      <c r="BU2320" s="20"/>
      <c r="BV2320" s="262" t="s">
        <v>137</v>
      </c>
      <c r="BW2320" s="263"/>
      <c r="BX2320" s="264" t="s">
        <v>138</v>
      </c>
      <c r="BY2320" s="265"/>
      <c r="CA2320" s="27" t="s">
        <v>8</v>
      </c>
      <c r="CC2320" s="113" t="s">
        <v>74</v>
      </c>
      <c r="CD2320" s="13"/>
      <c r="CE2320" s="33"/>
      <c r="CF2320" s="33"/>
      <c r="CG2320" s="33"/>
      <c r="CH2320" s="33"/>
    </row>
    <row r="2321" spans="2:86" ht="18.600000000000001" customHeight="1" thickTop="1" thickBot="1">
      <c r="B2321" s="37">
        <v>6.64</v>
      </c>
      <c r="D2321" s="1">
        <v>1</v>
      </c>
      <c r="E2321" s="7">
        <v>0</v>
      </c>
      <c r="F2321" s="2">
        <v>0</v>
      </c>
      <c r="G2321" s="8">
        <v>0</v>
      </c>
      <c r="I2321" s="1">
        <v>1</v>
      </c>
      <c r="J2321" s="9">
        <v>0</v>
      </c>
      <c r="K2321" s="2">
        <v>0</v>
      </c>
      <c r="L2321" s="8">
        <f t="shared" ref="L2321:L2384" si="22271">IF(0=(1-$J$9*$K$9*$B2321^2),10^18,$B2321*$K$9/(1-$J$9*$K$9*$B2321^2))</f>
        <v>-0.86100218943739759</v>
      </c>
      <c r="N2321" s="1">
        <f t="shared" ref="N2321" si="22272">D2321*I2321+F2321*I2324-E2321*J2321-G2321*J2324</f>
        <v>1</v>
      </c>
      <c r="O2321" s="9">
        <f t="shared" ref="O2321" si="22273">(D2321*J2321+E2321*I2321+F2321*J2324+G2321*I2324)</f>
        <v>0</v>
      </c>
      <c r="P2321" s="2">
        <f t="shared" ref="P2321" si="22274">D2321*K2321+F2321*K2324-E2321*L2321-G2321*L2324</f>
        <v>0</v>
      </c>
      <c r="Q2321" s="8">
        <f t="shared" ref="Q2321" si="22275">(D2321*L2321+E2321*K2321+F2321*L2324+G2321*K2324)</f>
        <v>-0.86100218943739759</v>
      </c>
      <c r="S2321" s="1">
        <v>1</v>
      </c>
      <c r="T2321" s="7">
        <v>0</v>
      </c>
      <c r="U2321" s="2">
        <v>0</v>
      </c>
      <c r="V2321" s="8">
        <v>0</v>
      </c>
      <c r="X2321" s="1">
        <f t="shared" ref="X2321" si="22276">N2321*S2321+P2321*S2324-O2321*T2321-Q2321*T2324</f>
        <v>9.6401845230743461</v>
      </c>
      <c r="Y2321" s="9">
        <f t="shared" ref="Y2321" si="22277">(N2321*T2321+O2321*S2321+P2321*T2324+Q2321*S2324)</f>
        <v>0</v>
      </c>
      <c r="Z2321" s="2">
        <f t="shared" ref="Z2321" si="22278">N2321*U2321+P2321*U2324-O2321*V2321-Q2321*V2324</f>
        <v>0</v>
      </c>
      <c r="AA2321" s="8">
        <f t="shared" ref="AA2321" si="22279">(N2321*V2321+O2321*U2321+P2321*V2324+Q2321*U2324)</f>
        <v>-0.86100218943739759</v>
      </c>
      <c r="AB2321" s="20"/>
      <c r="AC2321" s="1">
        <v>1</v>
      </c>
      <c r="AD2321" s="9">
        <v>0</v>
      </c>
      <c r="AE2321" s="2">
        <v>0</v>
      </c>
      <c r="AF2321" s="8">
        <f t="shared" ref="AF2321:AF2384" si="22280">IF(0=(1-$AE$9*$AD$9*$B2321^2),10^18,$B2321*$AE$9/(1-$AE$9*$AD$9*$B2321^2))</f>
        <v>-0.15372729610947233</v>
      </c>
      <c r="AH2321" s="1">
        <f t="shared" ref="AH2321" si="22281">X2321*AC2321+Z2321*AC2324-Y2321*AD2321-AA2321*AD2324</f>
        <v>9.6401845230743461</v>
      </c>
      <c r="AI2321" s="9">
        <f t="shared" ref="AI2321" si="22282">(X2321*AD2321+Y2321*AC2321+Z2321*AD2324+AA2321*AC2324)</f>
        <v>0</v>
      </c>
      <c r="AJ2321" s="2">
        <f t="shared" ref="AJ2321" si="22283">X2321*AE2321+Z2321*AE2324-Y2321*AF2321-AA2321*AF2324</f>
        <v>0</v>
      </c>
      <c r="AK2321" s="8">
        <f t="shared" ref="AK2321" si="22284">(X2321*AF2321+Y2321*AE2321+Z2321*AF2324+AA2321*AE2324)</f>
        <v>-2.3429616901659998</v>
      </c>
      <c r="AM2321" s="1">
        <v>1</v>
      </c>
      <c r="AN2321" s="7">
        <v>0</v>
      </c>
      <c r="AO2321" s="2">
        <v>0</v>
      </c>
      <c r="AP2321" s="8">
        <v>0</v>
      </c>
      <c r="AR2321" s="1">
        <f t="shared" ref="AR2321" si="22285">AH2321*AM2321+AJ2321*AM2324-AI2321*AN2321-AK2321*AN2324</f>
        <v>29.519258535763264</v>
      </c>
      <c r="AS2321" s="9">
        <f t="shared" ref="AS2321" si="22286">(AH2321*AN2321+AI2321*AM2321+AJ2321*AN2324+AK2321*AM2324)</f>
        <v>0</v>
      </c>
      <c r="AT2321" s="2">
        <f t="shared" ref="AT2321" si="22287">AH2321*AO2321+AJ2321*AO2324-AI2321*AP2321-AK2321*AP2324</f>
        <v>0</v>
      </c>
      <c r="AU2321" s="8">
        <f t="shared" ref="AU2321" si="22288">(AH2321*AP2321+AI2321*AO2321+AJ2321*AP2324+AK2321*AO2324)</f>
        <v>-2.3429616901659998</v>
      </c>
      <c r="AV2321" s="20"/>
      <c r="AW2321" s="1">
        <v>1</v>
      </c>
      <c r="AX2321" s="9">
        <v>0</v>
      </c>
      <c r="AY2321" s="2">
        <v>0</v>
      </c>
      <c r="AZ2321" s="8">
        <f t="shared" ref="AZ2321:AZ2384" si="22289">IF(0=(1-$AX$9*$AY$9*$B2321^2),10^18,$B2321*$AY$9/(1-$AX$9*$AY$9*$B2321^2))</f>
        <v>-0.22024053812382549</v>
      </c>
      <c r="BB2321" s="1">
        <f t="shared" ref="BB2321" si="22290">AR2321*AW2321+AT2321*AW2324-AS2321*AX2321-AU2321*AX2324</f>
        <v>29.519258535763264</v>
      </c>
      <c r="BC2321" s="9">
        <f t="shared" ref="BC2321" si="22291">(AR2321*AX2321+AS2321*AW2321+AT2321*AX2324+AU2321*AW2324)</f>
        <v>0</v>
      </c>
      <c r="BD2321" s="2">
        <f t="shared" ref="BD2321" si="22292">AR2321*AY2321+AT2321*AY2324-AS2321*AZ2321-AU2321*AZ2324</f>
        <v>0</v>
      </c>
      <c r="BE2321" s="8">
        <f t="shared" ref="BE2321" si="22293">(AR2321*AZ2321+AS2321*AY2321+AT2321*AZ2324+AU2321*AY2324)</f>
        <v>-8.8442990750988297</v>
      </c>
      <c r="BG2321" s="1">
        <v>1</v>
      </c>
      <c r="BH2321" s="7">
        <v>0</v>
      </c>
      <c r="BI2321" s="2">
        <v>0</v>
      </c>
      <c r="BJ2321" s="8">
        <v>0</v>
      </c>
      <c r="BK2321" s="20"/>
      <c r="BL2321" s="1">
        <f t="shared" ref="BL2321" si="22294">BB2321*BG2321+BD2321*BG2324-BC2321*BH2321-BE2321*BH2324</f>
        <v>78.614316473599871</v>
      </c>
      <c r="BM2321" s="9">
        <f t="shared" ref="BM2321" si="22295">(BB2321*BH2321+BC2321*BG2321+BD2321*BH2324+BE2321*BG2324)</f>
        <v>0</v>
      </c>
      <c r="BN2321" s="2">
        <f t="shared" ref="BN2321" si="22296">BB2321*BI2321+BD2321*BI2324-BC2321*BJ2321-BE2321*BJ2324</f>
        <v>0</v>
      </c>
      <c r="BO2321" s="8">
        <f t="shared" ref="BO2321" si="22297">(BB2321*BJ2321+BC2321*BI2321+BD2321*BJ2324+BE2321*BI2324)</f>
        <v>-8.8442990750988297</v>
      </c>
      <c r="BP2321" s="20"/>
      <c r="BQ2321" s="16">
        <v>1</v>
      </c>
      <c r="BR2321" s="23">
        <v>0</v>
      </c>
      <c r="BS2321" s="14">
        <v>0</v>
      </c>
      <c r="BT2321" s="22">
        <v>0</v>
      </c>
      <c r="BV2321" s="1">
        <f t="shared" ref="BV2321" si="22298">BL2321*BQ2321+BN2321*BQ2324-BM2321*BR2321-BO2321*BR2324</f>
        <v>78.614316473599871</v>
      </c>
      <c r="BW2321" s="9">
        <f t="shared" ref="BW2321" si="22299">(BL2321*BR2321+BM2321*BQ2321+BN2321*BR2324+BO2321*BQ2324)</f>
        <v>-8.8442990750988297</v>
      </c>
      <c r="BX2321" s="2">
        <f t="shared" ref="BX2321" si="22300">BL2321*BS2321+BN2321*BS2324-BM2321*BT2321-BO2321*BT2324</f>
        <v>0</v>
      </c>
      <c r="BY2321" s="8">
        <f t="shared" ref="BY2321" si="22301">(BL2321*BT2321+BM2321*BS2321+BN2321*BT2324+BO2321*BS2324)</f>
        <v>-8.8442990750988297</v>
      </c>
      <c r="CA2321" s="28">
        <f t="shared" ref="CA2321" si="22302">20*LOG(((1+$BR$9)/$BR$9)/((BV2321+BV2324)^2+(BW2321+BW2324)^2)^0.5)</f>
        <v>-50.973951375897578</v>
      </c>
      <c r="CC2321" s="114">
        <f t="shared" ref="CC2321" si="22303">((BV2321^2+BW2321^2)^0.5)/((BV2324^2+BW2324^2)^0.5)</f>
        <v>0.11252219093556946</v>
      </c>
      <c r="CD2321" s="13"/>
      <c r="CE2321" s="33"/>
      <c r="CF2321" s="33"/>
      <c r="CG2321" s="33"/>
      <c r="CH2321" s="33"/>
    </row>
    <row r="2322" spans="2:86" ht="18.600000000000001" customHeight="1" thickBot="1">
      <c r="D2322" s="3"/>
      <c r="G2322" s="4"/>
      <c r="I2322" s="3"/>
      <c r="L2322" s="4"/>
      <c r="N2322" s="3"/>
      <c r="Q2322" s="4"/>
      <c r="S2322" s="3"/>
      <c r="V2322" s="4"/>
      <c r="X2322" s="3"/>
      <c r="AA2322" s="4"/>
      <c r="AC2322" s="3"/>
      <c r="AF2322" s="4"/>
      <c r="AH2322" s="3"/>
      <c r="AK2322" s="4"/>
      <c r="AM2322" s="3"/>
      <c r="AP2322" s="4"/>
      <c r="AR2322" s="3"/>
      <c r="AU2322" s="4"/>
      <c r="AW2322" s="3"/>
      <c r="AZ2322" s="4"/>
      <c r="BB2322" s="3"/>
      <c r="BE2322" s="4"/>
      <c r="BG2322" s="3"/>
      <c r="BJ2322" s="4"/>
      <c r="BL2322" s="3"/>
      <c r="BO2322" s="4"/>
      <c r="BQ2322" s="16"/>
      <c r="BR2322" s="14"/>
      <c r="BS2322" s="14"/>
      <c r="BT2322" s="17"/>
      <c r="BV2322" s="3"/>
      <c r="BY2322" s="4"/>
      <c r="CC2322" s="115"/>
      <c r="CD2322" s="13"/>
      <c r="CE2322" s="33"/>
      <c r="CF2322" s="33"/>
      <c r="CG2322" s="33"/>
      <c r="CH2322" s="33"/>
    </row>
    <row r="2323" spans="2:86" ht="18.600000000000001" customHeight="1" thickBot="1">
      <c r="D2323" s="271" t="s">
        <v>141</v>
      </c>
      <c r="E2323" s="272"/>
      <c r="F2323" s="273" t="s">
        <v>142</v>
      </c>
      <c r="G2323" s="274"/>
      <c r="H2323" s="237"/>
      <c r="I2323" s="271" t="s">
        <v>143</v>
      </c>
      <c r="J2323" s="272"/>
      <c r="K2323" s="273" t="s">
        <v>144</v>
      </c>
      <c r="L2323" s="274"/>
      <c r="N2323" s="262" t="s">
        <v>145</v>
      </c>
      <c r="O2323" s="263"/>
      <c r="P2323" s="264" t="s">
        <v>146</v>
      </c>
      <c r="Q2323" s="265"/>
      <c r="S2323" s="271" t="s">
        <v>147</v>
      </c>
      <c r="T2323" s="272"/>
      <c r="U2323" s="273" t="s">
        <v>148</v>
      </c>
      <c r="V2323" s="274"/>
      <c r="W2323" s="20"/>
      <c r="X2323" s="262" t="s">
        <v>149</v>
      </c>
      <c r="Y2323" s="263"/>
      <c r="Z2323" s="264" t="s">
        <v>150</v>
      </c>
      <c r="AA2323" s="265"/>
      <c r="AB2323" s="20"/>
      <c r="AC2323" s="271" t="s">
        <v>151</v>
      </c>
      <c r="AD2323" s="272"/>
      <c r="AE2323" s="273" t="s">
        <v>152</v>
      </c>
      <c r="AF2323" s="274"/>
      <c r="AG2323" s="20"/>
      <c r="AH2323" s="262" t="s">
        <v>153</v>
      </c>
      <c r="AI2323" s="263"/>
      <c r="AJ2323" s="264" t="s">
        <v>154</v>
      </c>
      <c r="AK2323" s="265"/>
      <c r="AL2323" s="20"/>
      <c r="AM2323" s="271" t="s">
        <v>155</v>
      </c>
      <c r="AN2323" s="272"/>
      <c r="AO2323" s="273" t="s">
        <v>156</v>
      </c>
      <c r="AP2323" s="274"/>
      <c r="AR2323" s="262" t="s">
        <v>157</v>
      </c>
      <c r="AS2323" s="263"/>
      <c r="AT2323" s="264" t="s">
        <v>158</v>
      </c>
      <c r="AU2323" s="265"/>
      <c r="AV2323" s="41"/>
      <c r="AW2323" s="271" t="s">
        <v>159</v>
      </c>
      <c r="AX2323" s="272"/>
      <c r="AY2323" s="273" t="s">
        <v>160</v>
      </c>
      <c r="AZ2323" s="274"/>
      <c r="BA2323" s="20"/>
      <c r="BB2323" s="262" t="s">
        <v>161</v>
      </c>
      <c r="BC2323" s="263"/>
      <c r="BD2323" s="264" t="s">
        <v>162</v>
      </c>
      <c r="BE2323" s="265"/>
      <c r="BF2323" s="41"/>
      <c r="BG2323" s="271" t="s">
        <v>163</v>
      </c>
      <c r="BH2323" s="272"/>
      <c r="BI2323" s="273" t="s">
        <v>164</v>
      </c>
      <c r="BJ2323" s="274"/>
      <c r="BK2323" s="41"/>
      <c r="BL2323" s="262" t="s">
        <v>165</v>
      </c>
      <c r="BM2323" s="263"/>
      <c r="BN2323" s="264" t="s">
        <v>166</v>
      </c>
      <c r="BO2323" s="265"/>
      <c r="BP2323" s="41"/>
      <c r="BQ2323" s="271" t="s">
        <v>167</v>
      </c>
      <c r="BR2323" s="272"/>
      <c r="BS2323" s="273" t="s">
        <v>168</v>
      </c>
      <c r="BT2323" s="274"/>
      <c r="BU2323" s="20"/>
      <c r="BV2323" s="262" t="s">
        <v>169</v>
      </c>
      <c r="BW2323" s="263"/>
      <c r="BX2323" s="264" t="s">
        <v>170</v>
      </c>
      <c r="BY2323" s="265"/>
      <c r="CA2323" s="55" t="s">
        <v>35</v>
      </c>
      <c r="CC2323" s="116" t="s">
        <v>75</v>
      </c>
      <c r="CD2323" s="13"/>
      <c r="CE2323" s="33"/>
      <c r="CF2323" s="33"/>
      <c r="CG2323" s="33"/>
      <c r="CH2323" s="33"/>
    </row>
    <row r="2324" spans="2:86" ht="18.600000000000001" customHeight="1" thickTop="1" thickBot="1">
      <c r="D2324" s="1">
        <v>0</v>
      </c>
      <c r="E2324" s="9">
        <f t="shared" ref="E2324" si="22304">$E$9*$B2321</f>
        <v>7.8139520000000005</v>
      </c>
      <c r="F2324" s="2">
        <v>1</v>
      </c>
      <c r="G2324" s="8">
        <v>0</v>
      </c>
      <c r="I2324" s="1">
        <v>0</v>
      </c>
      <c r="J2324" s="9">
        <v>0</v>
      </c>
      <c r="K2324" s="2">
        <v>1</v>
      </c>
      <c r="L2324" s="8">
        <v>0</v>
      </c>
      <c r="N2324" s="1">
        <f t="shared" ref="N2324" si="22305">D2324*I2321+F2324*I2324-E2324*J2321-G2324*J2324</f>
        <v>0</v>
      </c>
      <c r="O2324" s="9">
        <f t="shared" ref="O2324" si="22306">(D2324*J2321+E2324*I2321+F2324*J2324+G2324*I2324)</f>
        <v>7.8139520000000005</v>
      </c>
      <c r="P2324" s="2">
        <f t="shared" ref="P2324" si="22307">D2324*K2321+F2324*K2324-E2324*L2321-G2324*L2324</f>
        <v>7.7278297801587321</v>
      </c>
      <c r="Q2324" s="8">
        <f t="shared" ref="Q2324" si="22308">(D2324*L2321+E2324*K2321+F2324*L2324+G2324*K2324)</f>
        <v>0</v>
      </c>
      <c r="S2324" s="1">
        <v>0</v>
      </c>
      <c r="T2324" s="9">
        <f t="shared" ref="T2324" si="22309">$T$9*$B2321</f>
        <v>10.035031999999999</v>
      </c>
      <c r="U2324" s="2">
        <v>1</v>
      </c>
      <c r="V2324" s="8">
        <v>0</v>
      </c>
      <c r="X2324" s="1">
        <f t="shared" ref="X2324" si="22310">N2324*S2321+P2324*S2324-O2324*T2321-Q2324*T2324</f>
        <v>0</v>
      </c>
      <c r="Y2324" s="9">
        <f t="shared" ref="Y2324" si="22311">(N2324*T2321+O2324*S2321+P2324*T2324+Q2324*S2324)</f>
        <v>85.362971134445843</v>
      </c>
      <c r="Z2324" s="2">
        <f t="shared" ref="Z2324" si="22312">N2324*U2321+P2324*U2324-O2324*V2321-Q2324*V2324</f>
        <v>7.7278297801587321</v>
      </c>
      <c r="AA2324" s="8">
        <f t="shared" ref="AA2324" si="22313">(N2324*V2321+O2324*U2321+P2324*V2324+Q2324*U2324)</f>
        <v>0</v>
      </c>
      <c r="AB2324" s="20"/>
      <c r="AC2324" s="1">
        <v>0</v>
      </c>
      <c r="AD2324" s="9">
        <v>0</v>
      </c>
      <c r="AE2324" s="2">
        <v>1</v>
      </c>
      <c r="AF2324" s="8">
        <v>0</v>
      </c>
      <c r="AH2324" s="1">
        <f t="shared" ref="AH2324" si="22314">X2324*AC2321+Z2324*AC2324-Y2324*AD2321-AA2324*AD2324</f>
        <v>0</v>
      </c>
      <c r="AI2324" s="9">
        <f t="shared" ref="AI2324" si="22315">(X2324*AD2321+Y2324*AC2321+Z2324*AD2324+AA2324*AC2324)</f>
        <v>85.362971134445843</v>
      </c>
      <c r="AJ2324" s="2">
        <f t="shared" ref="AJ2324" si="22316">X2324*AE2321+Z2324*AE2324-Y2324*AF2321-AA2324*AF2324</f>
        <v>20.850448520528026</v>
      </c>
      <c r="AK2324" s="8">
        <f t="shared" ref="AK2324" si="22317">(X2324*AF2321+Y2324*AE2321+Z2324*AF2324+AA2324*AE2324)</f>
        <v>0</v>
      </c>
      <c r="AM2324" s="1">
        <v>0</v>
      </c>
      <c r="AN2324" s="9">
        <f t="shared" ref="AN2324" si="22318">$AN$9*$B2321</f>
        <v>8.4845919999999992</v>
      </c>
      <c r="AO2324" s="2">
        <v>1</v>
      </c>
      <c r="AP2324" s="8">
        <v>0</v>
      </c>
      <c r="AR2324" s="1">
        <f t="shared" ref="AR2324" si="22319">AH2324*AM2321+AJ2324*AM2324-AI2324*AN2321-AK2324*AN2324</f>
        <v>0</v>
      </c>
      <c r="AS2324" s="9">
        <f t="shared" ref="AS2324" si="22320">(AH2324*AN2321+AI2324*AM2321+AJ2324*AN2324+AK2324*AM2324)</f>
        <v>262.27051984812977</v>
      </c>
      <c r="AT2324" s="2">
        <f t="shared" ref="AT2324" si="22321">AH2324*AO2321+AJ2324*AO2324-AI2324*AP2321-AK2324*AP2324</f>
        <v>20.850448520528026</v>
      </c>
      <c r="AU2324" s="8">
        <f t="shared" ref="AU2324" si="22322">(AH2324*AP2321+AI2324*AO2321+AJ2324*AP2324+AK2324*AO2324)</f>
        <v>0</v>
      </c>
      <c r="AV2324" s="20"/>
      <c r="AW2324" s="1">
        <v>0</v>
      </c>
      <c r="AX2324" s="9">
        <v>0</v>
      </c>
      <c r="AY2324" s="2">
        <v>1</v>
      </c>
      <c r="AZ2324" s="8">
        <v>0</v>
      </c>
      <c r="BB2324" s="1">
        <f t="shared" ref="BB2324" si="22323">AR2324*AW2321+AT2324*AW2324-AS2324*AX2321-AU2324*AX2324</f>
        <v>0</v>
      </c>
      <c r="BC2324" s="9">
        <f t="shared" ref="BC2324" si="22324">(AR2324*AX2321+AS2324*AW2321+AT2324*AX2324+AU2324*AW2324)</f>
        <v>262.27051984812977</v>
      </c>
      <c r="BD2324" s="2">
        <f t="shared" ref="BD2324" si="22325">AR2324*AY2321+AT2324*AY2324-AS2324*AZ2321-AU2324*AZ2324</f>
        <v>78.613048945895571</v>
      </c>
      <c r="BE2324" s="8">
        <f t="shared" ref="BE2324" si="22326">(AR2324*AZ2321+AS2324*AY2321+AT2324*AZ2324+AU2324*AY2324)</f>
        <v>0</v>
      </c>
      <c r="BG2324" s="1">
        <v>0</v>
      </c>
      <c r="BH2324" s="9">
        <f t="shared" ref="BH2324" si="22327">$BH$9*$B2321</f>
        <v>5.5510399999999995</v>
      </c>
      <c r="BI2324" s="2">
        <v>1</v>
      </c>
      <c r="BJ2324" s="8">
        <v>0</v>
      </c>
      <c r="BK2324" s="20"/>
      <c r="BL2324" s="1">
        <f t="shared" ref="BL2324" si="22328">BB2324*BG2321+BD2324*BG2324-BC2324*BH2321-BE2324*BH2324</f>
        <v>0</v>
      </c>
      <c r="BM2324" s="9">
        <f t="shared" ref="BM2324" si="22329">(BB2324*BH2321+BC2324*BG2321+BD2324*BH2324+BE2324*BG2324)</f>
        <v>698.65469906875387</v>
      </c>
      <c r="BN2324" s="2">
        <f t="shared" ref="BN2324" si="22330">BB2324*BI2321+BD2324*BI2324-BC2324*BJ2321-BE2324*BJ2324</f>
        <v>78.613048945895571</v>
      </c>
      <c r="BO2324" s="8">
        <f t="shared" ref="BO2324" si="22331">(BB2324*BJ2321+BC2324*BI2321+BD2324*BJ2324+BE2324*BI2324)</f>
        <v>0</v>
      </c>
      <c r="BP2324" s="20"/>
      <c r="BQ2324" s="18">
        <f t="shared" ref="BQ2324:BQ2387" si="22332">1/$BR$9</f>
        <v>1</v>
      </c>
      <c r="BR2324" s="25">
        <v>0</v>
      </c>
      <c r="BS2324" s="19">
        <v>1</v>
      </c>
      <c r="BT2324" s="24">
        <v>0</v>
      </c>
      <c r="BV2324" s="1">
        <f t="shared" ref="BV2324" si="22333">BL2324*BQ2321+BN2324*BQ2324-BM2324*BR2321-BO2324*BR2324</f>
        <v>78.613048945895571</v>
      </c>
      <c r="BW2324" s="9">
        <f t="shared" ref="BW2324" si="22334">(BL2324*BR2321+BM2324*BQ2321+BN2324*BR2324+BO2324*BQ2324)</f>
        <v>698.65469906875387</v>
      </c>
      <c r="BX2324" s="2">
        <f t="shared" ref="BX2324" si="22335">BL2324*BS2321+BN2324*BS2324-BM2324*BT2321-BO2324*BT2324</f>
        <v>78.613048945895571</v>
      </c>
      <c r="BY2324" s="8">
        <f t="shared" ref="BY2324" si="22336">(BL2324*BT2321+BM2324*BS2321+BN2324*BT2324+BO2324*BS2324)</f>
        <v>0</v>
      </c>
      <c r="CA2324" s="56">
        <f t="shared" ref="CA2324" si="22337">(180/PI())*ATAN(-1*(BW2321+BW2324)/(BV2321+BV2324))</f>
        <v>-77.160018083977519</v>
      </c>
      <c r="CC2324" s="117">
        <f t="shared" ref="CC2324" si="22338">20*LOG(((1-(10^(CA2321/20)^2)*(1-((1-CC2321)/(1+CC2321))^2))^0.5))</f>
        <v>-1.2620327091901854E-5</v>
      </c>
      <c r="CD2324" s="13"/>
      <c r="CE2324" s="33"/>
      <c r="CF2324" s="33"/>
      <c r="CG2324" s="33"/>
      <c r="CH2324" s="33"/>
    </row>
    <row r="2325" spans="2:86" ht="18.600000000000001" customHeight="1"/>
    <row r="2326" spans="2:86" ht="18.600000000000001" customHeight="1" thickBot="1">
      <c r="E2326" s="6" t="s">
        <v>3</v>
      </c>
      <c r="J2326" s="6" t="s">
        <v>5</v>
      </c>
      <c r="O2326" s="6" t="s">
        <v>10</v>
      </c>
      <c r="T2326" s="6" t="s">
        <v>6</v>
      </c>
      <c r="Y2326" s="6" t="s">
        <v>11</v>
      </c>
      <c r="AD2326" s="6" t="s">
        <v>12</v>
      </c>
      <c r="AI2326" s="6" t="s">
        <v>13</v>
      </c>
      <c r="AN2326" s="6" t="s">
        <v>14</v>
      </c>
      <c r="AS2326" s="6" t="s">
        <v>15</v>
      </c>
      <c r="AX2326" s="6" t="s">
        <v>19</v>
      </c>
      <c r="BC2326" s="6" t="s">
        <v>17</v>
      </c>
      <c r="BH2326" s="6" t="s">
        <v>20</v>
      </c>
      <c r="BM2326" s="6" t="s">
        <v>18</v>
      </c>
      <c r="BQ2326" s="26" t="s">
        <v>16</v>
      </c>
      <c r="BR2326" s="26"/>
      <c r="BS2326" s="21"/>
      <c r="BT2326" s="21"/>
      <c r="BU2326" s="21"/>
      <c r="BV2326" s="21"/>
      <c r="BW2326" s="26" t="s">
        <v>21</v>
      </c>
      <c r="BX2326" s="21"/>
      <c r="BY2326" s="21"/>
    </row>
    <row r="2327" spans="2:86" ht="18.600000000000001" customHeight="1" thickBot="1">
      <c r="B2327" s="11"/>
      <c r="D2327" s="266" t="s">
        <v>113</v>
      </c>
      <c r="E2327" s="267"/>
      <c r="F2327" s="268" t="s">
        <v>114</v>
      </c>
      <c r="G2327" s="269"/>
      <c r="H2327" s="237"/>
      <c r="I2327" s="262" t="s">
        <v>0</v>
      </c>
      <c r="J2327" s="263"/>
      <c r="K2327" s="264" t="s">
        <v>1</v>
      </c>
      <c r="L2327" s="265"/>
      <c r="M2327" s="21"/>
      <c r="N2327" s="262" t="s">
        <v>115</v>
      </c>
      <c r="O2327" s="263"/>
      <c r="P2327" s="264" t="s">
        <v>116</v>
      </c>
      <c r="Q2327" s="265"/>
      <c r="R2327" s="21"/>
      <c r="S2327" s="266" t="s">
        <v>117</v>
      </c>
      <c r="T2327" s="267"/>
      <c r="U2327" s="268" t="s">
        <v>118</v>
      </c>
      <c r="V2327" s="269"/>
      <c r="W2327" s="20"/>
      <c r="X2327" s="262" t="s">
        <v>119</v>
      </c>
      <c r="Y2327" s="263"/>
      <c r="Z2327" s="264" t="s">
        <v>120</v>
      </c>
      <c r="AA2327" s="265"/>
      <c r="AB2327" s="20"/>
      <c r="AC2327" s="262" t="s">
        <v>121</v>
      </c>
      <c r="AD2327" s="263"/>
      <c r="AE2327" s="264" t="s">
        <v>7</v>
      </c>
      <c r="AF2327" s="265"/>
      <c r="AG2327" s="20"/>
      <c r="AH2327" s="262" t="s">
        <v>122</v>
      </c>
      <c r="AI2327" s="263"/>
      <c r="AJ2327" s="264" t="s">
        <v>123</v>
      </c>
      <c r="AK2327" s="265"/>
      <c r="AL2327" s="20"/>
      <c r="AM2327" s="266" t="s">
        <v>124</v>
      </c>
      <c r="AN2327" s="267"/>
      <c r="AO2327" s="268" t="s">
        <v>125</v>
      </c>
      <c r="AP2327" s="269"/>
      <c r="AQ2327" s="21"/>
      <c r="AR2327" s="262" t="s">
        <v>126</v>
      </c>
      <c r="AS2327" s="263"/>
      <c r="AT2327" s="264" t="s">
        <v>2</v>
      </c>
      <c r="AU2327" s="265"/>
      <c r="AV2327" s="41"/>
      <c r="AW2327" s="262" t="s">
        <v>127</v>
      </c>
      <c r="AX2327" s="263"/>
      <c r="AY2327" s="264" t="s">
        <v>128</v>
      </c>
      <c r="AZ2327" s="265"/>
      <c r="BA2327" s="20"/>
      <c r="BB2327" s="262" t="s">
        <v>129</v>
      </c>
      <c r="BC2327" s="263"/>
      <c r="BD2327" s="264" t="s">
        <v>130</v>
      </c>
      <c r="BE2327" s="265"/>
      <c r="BF2327" s="41"/>
      <c r="BG2327" s="266" t="s">
        <v>131</v>
      </c>
      <c r="BH2327" s="267"/>
      <c r="BI2327" s="268" t="s">
        <v>132</v>
      </c>
      <c r="BJ2327" s="269"/>
      <c r="BK2327" s="41"/>
      <c r="BL2327" s="262" t="s">
        <v>133</v>
      </c>
      <c r="BM2327" s="263"/>
      <c r="BN2327" s="264" t="s">
        <v>134</v>
      </c>
      <c r="BO2327" s="265"/>
      <c r="BP2327" s="41"/>
      <c r="BQ2327" s="262" t="s">
        <v>135</v>
      </c>
      <c r="BR2327" s="263"/>
      <c r="BS2327" s="264" t="s">
        <v>136</v>
      </c>
      <c r="BT2327" s="265"/>
      <c r="BU2327" s="20"/>
      <c r="BV2327" s="262" t="s">
        <v>137</v>
      </c>
      <c r="BW2327" s="263"/>
      <c r="BX2327" s="264" t="s">
        <v>138</v>
      </c>
      <c r="BY2327" s="265"/>
      <c r="CA2327" s="27" t="s">
        <v>8</v>
      </c>
      <c r="CC2327" s="113" t="s">
        <v>74</v>
      </c>
      <c r="CD2327" s="13"/>
      <c r="CE2327" s="33"/>
      <c r="CF2327" s="33"/>
      <c r="CG2327" s="33"/>
      <c r="CH2327" s="33"/>
    </row>
    <row r="2328" spans="2:86" ht="18.600000000000001" customHeight="1" thickTop="1" thickBot="1">
      <c r="B2328" s="37">
        <v>6.66</v>
      </c>
      <c r="D2328" s="1">
        <v>1</v>
      </c>
      <c r="E2328" s="7">
        <v>0</v>
      </c>
      <c r="F2328" s="2">
        <v>0</v>
      </c>
      <c r="G2328" s="8">
        <v>0</v>
      </c>
      <c r="I2328" s="1">
        <v>1</v>
      </c>
      <c r="J2328" s="9">
        <v>0</v>
      </c>
      <c r="K2328" s="2">
        <v>0</v>
      </c>
      <c r="L2328" s="8">
        <f t="shared" ref="L2328:L2391" si="22339">IF(0=(1-$J$9*$K$9*$B2328^2),10^18,$B2328*$K$9/(1-$J$9*$K$9*$B2328^2))</f>
        <v>-0.85785822222070474</v>
      </c>
      <c r="N2328" s="1">
        <f t="shared" ref="N2328" si="22340">D2328*I2328+F2328*I2331-E2328*J2328-G2328*J2331</f>
        <v>1</v>
      </c>
      <c r="O2328" s="9">
        <f t="shared" ref="O2328" si="22341">(D2328*J2328+E2328*I2328+F2328*J2331+G2328*I2331)</f>
        <v>0</v>
      </c>
      <c r="P2328" s="2">
        <f t="shared" ref="P2328" si="22342">D2328*K2328+F2328*K2331-E2328*L2328-G2328*L2331</f>
        <v>0</v>
      </c>
      <c r="Q2328" s="8">
        <f t="shared" ref="Q2328" si="22343">(D2328*L2328+E2328*K2328+F2328*L2331+G2328*K2331)</f>
        <v>-0.85785822222070474</v>
      </c>
      <c r="S2328" s="1">
        <v>1</v>
      </c>
      <c r="T2328" s="7">
        <v>0</v>
      </c>
      <c r="U2328" s="2">
        <v>0</v>
      </c>
      <c r="V2328" s="8">
        <v>0</v>
      </c>
      <c r="X2328" s="1">
        <f t="shared" ref="X2328" si="22344">N2328*S2328+P2328*S2331-O2328*T2328-Q2328*T2331</f>
        <v>9.6345643340727261</v>
      </c>
      <c r="Y2328" s="9">
        <f t="shared" ref="Y2328" si="22345">(N2328*T2328+O2328*S2328+P2328*T2331+Q2328*S2331)</f>
        <v>0</v>
      </c>
      <c r="Z2328" s="2">
        <f t="shared" ref="Z2328" si="22346">N2328*U2328+P2328*U2331-O2328*V2328-Q2328*V2331</f>
        <v>0</v>
      </c>
      <c r="AA2328" s="8">
        <f t="shared" ref="AA2328" si="22347">(N2328*V2328+O2328*U2328+P2328*V2331+Q2328*U2331)</f>
        <v>-0.85785822222070474</v>
      </c>
      <c r="AB2328" s="20"/>
      <c r="AC2328" s="1">
        <v>1</v>
      </c>
      <c r="AD2328" s="9">
        <v>0</v>
      </c>
      <c r="AE2328" s="2">
        <v>0</v>
      </c>
      <c r="AF2328" s="8">
        <f t="shared" ref="AF2328:AF2391" si="22348">IF(0=(1-$AE$9*$AD$9*$B2328^2),10^18,$B2328*$AE$9/(1-$AE$9*$AD$9*$B2328^2))</f>
        <v>-0.15323626667169221</v>
      </c>
      <c r="AH2328" s="1">
        <f t="shared" ref="AH2328" si="22349">X2328*AC2328+Z2328*AC2331-Y2328*AD2328-AA2328*AD2331</f>
        <v>9.6345643340727261</v>
      </c>
      <c r="AI2328" s="9">
        <f t="shared" ref="AI2328" si="22350">(X2328*AD2328+Y2328*AC2328+Z2328*AD2331+AA2328*AC2331)</f>
        <v>0</v>
      </c>
      <c r="AJ2328" s="2">
        <f t="shared" ref="AJ2328" si="22351">X2328*AE2328+Z2328*AE2331-Y2328*AF2328-AA2328*AF2331</f>
        <v>0</v>
      </c>
      <c r="AK2328" s="8">
        <f t="shared" ref="AK2328" si="22352">(X2328*AF2328+Y2328*AE2328+Z2328*AF2331+AA2328*AE2331)</f>
        <v>-2.3342228917822476</v>
      </c>
      <c r="AM2328" s="1">
        <v>1</v>
      </c>
      <c r="AN2328" s="7">
        <v>0</v>
      </c>
      <c r="AO2328" s="2">
        <v>0</v>
      </c>
      <c r="AP2328" s="8">
        <v>0</v>
      </c>
      <c r="AR2328" s="1">
        <f t="shared" ref="AR2328" si="22353">AH2328*AM2328+AJ2328*AM2331-AI2328*AN2328-AK2328*AN2331</f>
        <v>29.499146608127639</v>
      </c>
      <c r="AS2328" s="9">
        <f t="shared" ref="AS2328" si="22354">(AH2328*AN2328+AI2328*AM2328+AJ2328*AN2331+AK2328*AM2331)</f>
        <v>0</v>
      </c>
      <c r="AT2328" s="2">
        <f t="shared" ref="AT2328" si="22355">AH2328*AO2328+AJ2328*AO2331-AI2328*AP2328-AK2328*AP2331</f>
        <v>0</v>
      </c>
      <c r="AU2328" s="8">
        <f t="shared" ref="AU2328" si="22356">(AH2328*AP2328+AI2328*AO2328+AJ2328*AP2331+AK2328*AO2331)</f>
        <v>-2.3342228917822476</v>
      </c>
      <c r="AV2328" s="20"/>
      <c r="AW2328" s="1">
        <v>1</v>
      </c>
      <c r="AX2328" s="9">
        <v>0</v>
      </c>
      <c r="AY2328" s="2">
        <v>0</v>
      </c>
      <c r="AZ2328" s="8">
        <f t="shared" ref="AZ2328:AZ2391" si="22357">IF(0=(1-$AX$9*$AY$9*$B2328^2),10^18,$B2328*$AY$9/(1-$AX$9*$AY$9*$B2328^2))</f>
        <v>-0.21952468807776412</v>
      </c>
      <c r="BB2328" s="1">
        <f t="shared" ref="BB2328" si="22358">AR2328*AW2328+AT2328*AW2331-AS2328*AX2328-AU2328*AX2331</f>
        <v>29.499146608127639</v>
      </c>
      <c r="BC2328" s="9">
        <f t="shared" ref="BC2328" si="22359">(AR2328*AX2328+AS2328*AW2328+AT2328*AX2331+AU2328*AW2331)</f>
        <v>0</v>
      </c>
      <c r="BD2328" s="2">
        <f t="shared" ref="BD2328" si="22360">AR2328*AY2328+AT2328*AY2331-AS2328*AZ2328-AU2328*AZ2331</f>
        <v>0</v>
      </c>
      <c r="BE2328" s="8">
        <f t="shared" ref="BE2328" si="22361">(AR2328*AZ2328+AS2328*AY2328+AT2328*AZ2331+AU2328*AY2331)</f>
        <v>-8.8100138494916997</v>
      </c>
      <c r="BG2328" s="1">
        <v>1</v>
      </c>
      <c r="BH2328" s="7">
        <v>0</v>
      </c>
      <c r="BI2328" s="2">
        <v>0</v>
      </c>
      <c r="BJ2328" s="8">
        <v>0</v>
      </c>
      <c r="BK2328" s="20"/>
      <c r="BL2328" s="1">
        <f t="shared" ref="BL2328" si="22362">BB2328*BG2328+BD2328*BG2331-BC2328*BH2328-BE2328*BH2331</f>
        <v>78.551189318773538</v>
      </c>
      <c r="BM2328" s="9">
        <f t="shared" ref="BM2328" si="22363">(BB2328*BH2328+BC2328*BG2328+BD2328*BH2331+BE2328*BG2331)</f>
        <v>0</v>
      </c>
      <c r="BN2328" s="2">
        <f t="shared" ref="BN2328" si="22364">BB2328*BI2328+BD2328*BI2331-BC2328*BJ2328-BE2328*BJ2331</f>
        <v>0</v>
      </c>
      <c r="BO2328" s="8">
        <f t="shared" ref="BO2328" si="22365">(BB2328*BJ2328+BC2328*BI2328+BD2328*BJ2331+BE2328*BI2331)</f>
        <v>-8.8100138494916997</v>
      </c>
      <c r="BP2328" s="20"/>
      <c r="BQ2328" s="16">
        <v>1</v>
      </c>
      <c r="BR2328" s="23">
        <v>0</v>
      </c>
      <c r="BS2328" s="14">
        <v>0</v>
      </c>
      <c r="BT2328" s="22">
        <v>0</v>
      </c>
      <c r="BV2328" s="1">
        <f t="shared" ref="BV2328" si="22366">BL2328*BQ2328+BN2328*BQ2331-BM2328*BR2328-BO2328*BR2331</f>
        <v>78.551189318773538</v>
      </c>
      <c r="BW2328" s="9">
        <f t="shared" ref="BW2328" si="22367">(BL2328*BR2328+BM2328*BQ2328+BN2328*BR2331+BO2328*BQ2331)</f>
        <v>-8.8100138494916997</v>
      </c>
      <c r="BX2328" s="2">
        <f t="shared" ref="BX2328" si="22368">BL2328*BS2328+BN2328*BS2331-BM2328*BT2328-BO2328*BT2331</f>
        <v>0</v>
      </c>
      <c r="BY2328" s="8">
        <f t="shared" ref="BY2328" si="22369">(BL2328*BT2328+BM2328*BS2328+BN2328*BT2331+BO2328*BS2331)</f>
        <v>-8.8100138494916997</v>
      </c>
      <c r="CA2328" s="28">
        <f t="shared" ref="CA2328" si="22370">20*LOG(((1+$BR$9)/$BR$9)/((BV2328+BV2331)^2+(BW2328+BW2331)^2)^0.5)</f>
        <v>-50.993063512337145</v>
      </c>
      <c r="CC2328" s="114">
        <f t="shared" ref="CC2328" si="22371">((BV2328^2+BW2328^2)^0.5)/((BV2331^2+BW2331^2)^0.5)</f>
        <v>0.1121761017054643</v>
      </c>
      <c r="CD2328" s="13"/>
      <c r="CE2328" s="33"/>
      <c r="CF2328" s="33"/>
      <c r="CG2328" s="33"/>
      <c r="CH2328" s="33"/>
    </row>
    <row r="2329" spans="2:86" ht="18.600000000000001" customHeight="1" thickBot="1">
      <c r="D2329" s="3"/>
      <c r="G2329" s="4"/>
      <c r="I2329" s="3"/>
      <c r="L2329" s="4"/>
      <c r="N2329" s="3"/>
      <c r="Q2329" s="4"/>
      <c r="S2329" s="3"/>
      <c r="V2329" s="4"/>
      <c r="X2329" s="3"/>
      <c r="AA2329" s="4"/>
      <c r="AC2329" s="3"/>
      <c r="AF2329" s="4"/>
      <c r="AH2329" s="3"/>
      <c r="AK2329" s="4"/>
      <c r="AM2329" s="3"/>
      <c r="AP2329" s="4"/>
      <c r="AR2329" s="3"/>
      <c r="AU2329" s="4"/>
      <c r="AW2329" s="3"/>
      <c r="AZ2329" s="4"/>
      <c r="BB2329" s="3"/>
      <c r="BE2329" s="4"/>
      <c r="BG2329" s="3"/>
      <c r="BJ2329" s="4"/>
      <c r="BL2329" s="3"/>
      <c r="BO2329" s="4"/>
      <c r="BQ2329" s="16"/>
      <c r="BR2329" s="14"/>
      <c r="BS2329" s="14"/>
      <c r="BT2329" s="17"/>
      <c r="BV2329" s="3"/>
      <c r="BY2329" s="4"/>
      <c r="CC2329" s="115"/>
      <c r="CD2329" s="13"/>
      <c r="CE2329" s="33"/>
      <c r="CF2329" s="33"/>
      <c r="CG2329" s="33"/>
      <c r="CH2329" s="33"/>
    </row>
    <row r="2330" spans="2:86" ht="18.600000000000001" customHeight="1" thickBot="1">
      <c r="D2330" s="271" t="s">
        <v>141</v>
      </c>
      <c r="E2330" s="272"/>
      <c r="F2330" s="273" t="s">
        <v>142</v>
      </c>
      <c r="G2330" s="274"/>
      <c r="H2330" s="237"/>
      <c r="I2330" s="271" t="s">
        <v>143</v>
      </c>
      <c r="J2330" s="272"/>
      <c r="K2330" s="273" t="s">
        <v>144</v>
      </c>
      <c r="L2330" s="274"/>
      <c r="N2330" s="262" t="s">
        <v>145</v>
      </c>
      <c r="O2330" s="263"/>
      <c r="P2330" s="264" t="s">
        <v>146</v>
      </c>
      <c r="Q2330" s="265"/>
      <c r="S2330" s="271" t="s">
        <v>147</v>
      </c>
      <c r="T2330" s="272"/>
      <c r="U2330" s="273" t="s">
        <v>148</v>
      </c>
      <c r="V2330" s="274"/>
      <c r="W2330" s="20"/>
      <c r="X2330" s="262" t="s">
        <v>149</v>
      </c>
      <c r="Y2330" s="263"/>
      <c r="Z2330" s="264" t="s">
        <v>150</v>
      </c>
      <c r="AA2330" s="265"/>
      <c r="AB2330" s="20"/>
      <c r="AC2330" s="271" t="s">
        <v>151</v>
      </c>
      <c r="AD2330" s="272"/>
      <c r="AE2330" s="273" t="s">
        <v>152</v>
      </c>
      <c r="AF2330" s="274"/>
      <c r="AG2330" s="20"/>
      <c r="AH2330" s="262" t="s">
        <v>153</v>
      </c>
      <c r="AI2330" s="263"/>
      <c r="AJ2330" s="264" t="s">
        <v>154</v>
      </c>
      <c r="AK2330" s="265"/>
      <c r="AL2330" s="20"/>
      <c r="AM2330" s="271" t="s">
        <v>155</v>
      </c>
      <c r="AN2330" s="272"/>
      <c r="AO2330" s="273" t="s">
        <v>156</v>
      </c>
      <c r="AP2330" s="274"/>
      <c r="AR2330" s="262" t="s">
        <v>157</v>
      </c>
      <c r="AS2330" s="263"/>
      <c r="AT2330" s="264" t="s">
        <v>158</v>
      </c>
      <c r="AU2330" s="265"/>
      <c r="AV2330" s="41"/>
      <c r="AW2330" s="271" t="s">
        <v>159</v>
      </c>
      <c r="AX2330" s="272"/>
      <c r="AY2330" s="273" t="s">
        <v>160</v>
      </c>
      <c r="AZ2330" s="274"/>
      <c r="BA2330" s="20"/>
      <c r="BB2330" s="262" t="s">
        <v>161</v>
      </c>
      <c r="BC2330" s="263"/>
      <c r="BD2330" s="264" t="s">
        <v>162</v>
      </c>
      <c r="BE2330" s="265"/>
      <c r="BF2330" s="41"/>
      <c r="BG2330" s="271" t="s">
        <v>163</v>
      </c>
      <c r="BH2330" s="272"/>
      <c r="BI2330" s="273" t="s">
        <v>164</v>
      </c>
      <c r="BJ2330" s="274"/>
      <c r="BK2330" s="41"/>
      <c r="BL2330" s="262" t="s">
        <v>165</v>
      </c>
      <c r="BM2330" s="263"/>
      <c r="BN2330" s="264" t="s">
        <v>166</v>
      </c>
      <c r="BO2330" s="265"/>
      <c r="BP2330" s="41"/>
      <c r="BQ2330" s="271" t="s">
        <v>167</v>
      </c>
      <c r="BR2330" s="272"/>
      <c r="BS2330" s="273" t="s">
        <v>168</v>
      </c>
      <c r="BT2330" s="274"/>
      <c r="BU2330" s="20"/>
      <c r="BV2330" s="262" t="s">
        <v>169</v>
      </c>
      <c r="BW2330" s="263"/>
      <c r="BX2330" s="264" t="s">
        <v>170</v>
      </c>
      <c r="BY2330" s="265"/>
      <c r="CA2330" s="55" t="s">
        <v>35</v>
      </c>
      <c r="CC2330" s="116" t="s">
        <v>75</v>
      </c>
      <c r="CD2330" s="13"/>
      <c r="CE2330" s="33"/>
      <c r="CF2330" s="33"/>
      <c r="CG2330" s="33"/>
      <c r="CH2330" s="33"/>
    </row>
    <row r="2331" spans="2:86" ht="18.600000000000001" customHeight="1" thickTop="1" thickBot="1">
      <c r="D2331" s="1">
        <v>0</v>
      </c>
      <c r="E2331" s="9">
        <f t="shared" ref="E2331" si="22372">$E$9*$B2328</f>
        <v>7.8374880000000005</v>
      </c>
      <c r="F2331" s="2">
        <v>1</v>
      </c>
      <c r="G2331" s="8">
        <v>0</v>
      </c>
      <c r="I2331" s="1">
        <v>0</v>
      </c>
      <c r="J2331" s="9">
        <v>0</v>
      </c>
      <c r="K2331" s="2">
        <v>1</v>
      </c>
      <c r="L2331" s="8">
        <v>0</v>
      </c>
      <c r="N2331" s="1">
        <f t="shared" ref="N2331" si="22373">D2331*I2328+F2331*I2331-E2331*J2328-G2331*J2331</f>
        <v>0</v>
      </c>
      <c r="O2331" s="9">
        <f t="shared" ref="O2331" si="22374">(D2331*J2328+E2331*I2328+F2331*J2331+G2331*I2331)</f>
        <v>7.8374880000000005</v>
      </c>
      <c r="P2331" s="2">
        <f t="shared" ref="P2331" si="22375">D2331*K2328+F2331*K2331-E2331*L2328-G2331*L2331</f>
        <v>7.7234535223561069</v>
      </c>
      <c r="Q2331" s="8">
        <f t="shared" ref="Q2331" si="22376">(D2331*L2328+E2331*K2328+F2331*L2331+G2331*K2331)</f>
        <v>0</v>
      </c>
      <c r="S2331" s="1">
        <v>0</v>
      </c>
      <c r="T2331" s="9">
        <f t="shared" ref="T2331" si="22377">$T$9*$B2328</f>
        <v>10.065258</v>
      </c>
      <c r="U2331" s="2">
        <v>1</v>
      </c>
      <c r="V2331" s="8">
        <v>0</v>
      </c>
      <c r="X2331" s="1">
        <f t="shared" ref="X2331" si="22378">N2331*S2328+P2331*S2331-O2331*T2328-Q2331*T2331</f>
        <v>0</v>
      </c>
      <c r="Y2331" s="9">
        <f t="shared" ref="Y2331" si="22379">(N2331*T2328+O2331*S2328+P2331*T2331+Q2331*S2331)</f>
        <v>85.576040353522984</v>
      </c>
      <c r="Z2331" s="2">
        <f t="shared" ref="Z2331" si="22380">N2331*U2328+P2331*U2331-O2331*V2328-Q2331*V2331</f>
        <v>7.7234535223561069</v>
      </c>
      <c r="AA2331" s="8">
        <f t="shared" ref="AA2331" si="22381">(N2331*V2328+O2331*U2328+P2331*V2331+Q2331*U2331)</f>
        <v>0</v>
      </c>
      <c r="AB2331" s="20"/>
      <c r="AC2331" s="1">
        <v>0</v>
      </c>
      <c r="AD2331" s="9">
        <v>0</v>
      </c>
      <c r="AE2331" s="2">
        <v>1</v>
      </c>
      <c r="AF2331" s="8">
        <v>0</v>
      </c>
      <c r="AH2331" s="1">
        <f t="shared" ref="AH2331" si="22382">X2331*AC2328+Z2331*AC2331-Y2331*AD2328-AA2331*AD2331</f>
        <v>0</v>
      </c>
      <c r="AI2331" s="9">
        <f t="shared" ref="AI2331" si="22383">(X2331*AD2328+Y2331*AC2328+Z2331*AD2331+AA2331*AC2331)</f>
        <v>85.576040353522984</v>
      </c>
      <c r="AJ2331" s="2">
        <f t="shared" ref="AJ2331" si="22384">X2331*AE2328+Z2331*AE2331-Y2331*AF2328-AA2331*AF2331</f>
        <v>20.836806462676048</v>
      </c>
      <c r="AK2331" s="8">
        <f t="shared" ref="AK2331" si="22385">(X2331*AF2328+Y2331*AE2328+Z2331*AF2331+AA2331*AE2331)</f>
        <v>0</v>
      </c>
      <c r="AM2331" s="1">
        <v>0</v>
      </c>
      <c r="AN2331" s="9">
        <f t="shared" ref="AN2331" si="22386">$AN$9*$B2328</f>
        <v>8.5101480000000009</v>
      </c>
      <c r="AO2331" s="2">
        <v>1</v>
      </c>
      <c r="AP2331" s="8">
        <v>0</v>
      </c>
      <c r="AR2331" s="1">
        <f t="shared" ref="AR2331" si="22387">AH2331*AM2328+AJ2331*AM2331-AI2331*AN2328-AK2331*AN2331</f>
        <v>0</v>
      </c>
      <c r="AS2331" s="9">
        <f t="shared" ref="AS2331" si="22388">(AH2331*AN2328+AI2331*AM2328+AJ2331*AN2331+AK2331*AM2331)</f>
        <v>262.90034719825269</v>
      </c>
      <c r="AT2331" s="2">
        <f t="shared" ref="AT2331" si="22389">AH2331*AO2328+AJ2331*AO2331-AI2331*AP2328-AK2331*AP2331</f>
        <v>20.836806462676048</v>
      </c>
      <c r="AU2331" s="8">
        <f t="shared" ref="AU2331" si="22390">(AH2331*AP2328+AI2331*AO2328+AJ2331*AP2331+AK2331*AO2331)</f>
        <v>0</v>
      </c>
      <c r="AV2331" s="20"/>
      <c r="AW2331" s="1">
        <v>0</v>
      </c>
      <c r="AX2331" s="9">
        <v>0</v>
      </c>
      <c r="AY2331" s="2">
        <v>1</v>
      </c>
      <c r="AZ2331" s="8">
        <v>0</v>
      </c>
      <c r="BB2331" s="1">
        <f t="shared" ref="BB2331" si="22391">AR2331*AW2328+AT2331*AW2331-AS2331*AX2328-AU2331*AX2331</f>
        <v>0</v>
      </c>
      <c r="BC2331" s="9">
        <f t="shared" ref="BC2331" si="22392">(AR2331*AX2328+AS2331*AW2328+AT2331*AX2331+AU2331*AW2331)</f>
        <v>262.90034719825269</v>
      </c>
      <c r="BD2331" s="2">
        <f t="shared" ref="BD2331" si="22393">AR2331*AY2328+AT2331*AY2331-AS2331*AZ2328-AU2331*AZ2331</f>
        <v>78.549923176908365</v>
      </c>
      <c r="BE2331" s="8">
        <f t="shared" ref="BE2331" si="22394">(AR2331*AZ2328+AS2331*AY2328+AT2331*AZ2331+AU2331*AY2331)</f>
        <v>0</v>
      </c>
      <c r="BG2331" s="1">
        <v>0</v>
      </c>
      <c r="BH2331" s="9">
        <f t="shared" ref="BH2331" si="22395">$BH$9*$B2328</f>
        <v>5.5677599999999998</v>
      </c>
      <c r="BI2331" s="2">
        <v>1</v>
      </c>
      <c r="BJ2331" s="8">
        <v>0</v>
      </c>
      <c r="BK2331" s="20"/>
      <c r="BL2331" s="1">
        <f t="shared" ref="BL2331" si="22396">BB2331*BG2328+BD2331*BG2331-BC2331*BH2328-BE2331*BH2331</f>
        <v>0</v>
      </c>
      <c r="BM2331" s="9">
        <f t="shared" ref="BM2331" si="22397">(BB2331*BH2328+BC2331*BG2328+BD2331*BH2331+BE2331*BG2331)</f>
        <v>700.247467465716</v>
      </c>
      <c r="BN2331" s="2">
        <f t="shared" ref="BN2331" si="22398">BB2331*BI2328+BD2331*BI2331-BC2331*BJ2328-BE2331*BJ2331</f>
        <v>78.549923176908365</v>
      </c>
      <c r="BO2331" s="8">
        <f t="shared" ref="BO2331" si="22399">(BB2331*BJ2328+BC2331*BI2328+BD2331*BJ2331+BE2331*BI2331)</f>
        <v>0</v>
      </c>
      <c r="BP2331" s="20"/>
      <c r="BQ2331" s="18">
        <f t="shared" ref="BQ2331:BQ2394" si="22400">1/$BR$9</f>
        <v>1</v>
      </c>
      <c r="BR2331" s="25">
        <v>0</v>
      </c>
      <c r="BS2331" s="19">
        <v>1</v>
      </c>
      <c r="BT2331" s="24">
        <v>0</v>
      </c>
      <c r="BV2331" s="1">
        <f t="shared" ref="BV2331" si="22401">BL2331*BQ2328+BN2331*BQ2331-BM2331*BR2328-BO2331*BR2331</f>
        <v>78.549923176908365</v>
      </c>
      <c r="BW2331" s="9">
        <f t="shared" ref="BW2331" si="22402">(BL2331*BR2328+BM2331*BQ2328+BN2331*BR2331+BO2331*BQ2331)</f>
        <v>700.247467465716</v>
      </c>
      <c r="BX2331" s="2">
        <f t="shared" ref="BX2331" si="22403">BL2331*BS2328+BN2331*BS2331-BM2331*BT2328-BO2331*BT2331</f>
        <v>78.549923176908365</v>
      </c>
      <c r="BY2331" s="8">
        <f t="shared" ref="BY2331" si="22404">(BL2331*BT2328+BM2331*BS2328+BN2331*BT2331+BO2331*BS2331)</f>
        <v>0</v>
      </c>
      <c r="CA2331" s="56">
        <f t="shared" ref="CA2331" si="22405">(180/PI())*ATAN(-1*(BW2328+BW2331)/(BV2328+BV2331))</f>
        <v>-77.19918230245473</v>
      </c>
      <c r="CC2331" s="117">
        <f t="shared" ref="CC2331" si="22406">20*LOG(((1-(10^(CA2328/20)^2)*(1-((1-CC2328)/(1+CC2328))^2))^0.5))</f>
        <v>-1.2534061003307675E-5</v>
      </c>
      <c r="CD2331" s="13"/>
      <c r="CE2331" s="33"/>
      <c r="CF2331" s="33"/>
      <c r="CG2331" s="33"/>
      <c r="CH2331" s="33"/>
    </row>
    <row r="2332" spans="2:86" ht="18.600000000000001" customHeight="1"/>
    <row r="2333" spans="2:86" ht="18.600000000000001" customHeight="1" thickBot="1">
      <c r="E2333" s="6" t="s">
        <v>3</v>
      </c>
      <c r="J2333" s="6" t="s">
        <v>5</v>
      </c>
      <c r="O2333" s="6" t="s">
        <v>10</v>
      </c>
      <c r="T2333" s="6" t="s">
        <v>6</v>
      </c>
      <c r="Y2333" s="6" t="s">
        <v>11</v>
      </c>
      <c r="AD2333" s="6" t="s">
        <v>12</v>
      </c>
      <c r="AI2333" s="6" t="s">
        <v>13</v>
      </c>
      <c r="AN2333" s="6" t="s">
        <v>14</v>
      </c>
      <c r="AS2333" s="6" t="s">
        <v>15</v>
      </c>
      <c r="AX2333" s="6" t="s">
        <v>19</v>
      </c>
      <c r="BC2333" s="6" t="s">
        <v>17</v>
      </c>
      <c r="BH2333" s="6" t="s">
        <v>20</v>
      </c>
      <c r="BM2333" s="6" t="s">
        <v>18</v>
      </c>
      <c r="BQ2333" s="26" t="s">
        <v>16</v>
      </c>
      <c r="BR2333" s="26"/>
      <c r="BS2333" s="21"/>
      <c r="BT2333" s="21"/>
      <c r="BU2333" s="21"/>
      <c r="BV2333" s="21"/>
      <c r="BW2333" s="26" t="s">
        <v>21</v>
      </c>
      <c r="BX2333" s="21"/>
      <c r="BY2333" s="21"/>
    </row>
    <row r="2334" spans="2:86" ht="18.600000000000001" customHeight="1" thickBot="1">
      <c r="B2334" s="11"/>
      <c r="D2334" s="266" t="s">
        <v>113</v>
      </c>
      <c r="E2334" s="267"/>
      <c r="F2334" s="268" t="s">
        <v>114</v>
      </c>
      <c r="G2334" s="269"/>
      <c r="H2334" s="237"/>
      <c r="I2334" s="262" t="s">
        <v>0</v>
      </c>
      <c r="J2334" s="263"/>
      <c r="K2334" s="264" t="s">
        <v>1</v>
      </c>
      <c r="L2334" s="265"/>
      <c r="M2334" s="21"/>
      <c r="N2334" s="262" t="s">
        <v>115</v>
      </c>
      <c r="O2334" s="263"/>
      <c r="P2334" s="264" t="s">
        <v>116</v>
      </c>
      <c r="Q2334" s="265"/>
      <c r="R2334" s="21"/>
      <c r="S2334" s="266" t="s">
        <v>117</v>
      </c>
      <c r="T2334" s="267"/>
      <c r="U2334" s="268" t="s">
        <v>118</v>
      </c>
      <c r="V2334" s="269"/>
      <c r="W2334" s="20"/>
      <c r="X2334" s="262" t="s">
        <v>119</v>
      </c>
      <c r="Y2334" s="263"/>
      <c r="Z2334" s="264" t="s">
        <v>120</v>
      </c>
      <c r="AA2334" s="265"/>
      <c r="AB2334" s="20"/>
      <c r="AC2334" s="262" t="s">
        <v>121</v>
      </c>
      <c r="AD2334" s="263"/>
      <c r="AE2334" s="264" t="s">
        <v>7</v>
      </c>
      <c r="AF2334" s="265"/>
      <c r="AG2334" s="20"/>
      <c r="AH2334" s="262" t="s">
        <v>122</v>
      </c>
      <c r="AI2334" s="263"/>
      <c r="AJ2334" s="264" t="s">
        <v>123</v>
      </c>
      <c r="AK2334" s="265"/>
      <c r="AL2334" s="20"/>
      <c r="AM2334" s="266" t="s">
        <v>124</v>
      </c>
      <c r="AN2334" s="267"/>
      <c r="AO2334" s="268" t="s">
        <v>125</v>
      </c>
      <c r="AP2334" s="269"/>
      <c r="AQ2334" s="21"/>
      <c r="AR2334" s="262" t="s">
        <v>126</v>
      </c>
      <c r="AS2334" s="263"/>
      <c r="AT2334" s="264" t="s">
        <v>2</v>
      </c>
      <c r="AU2334" s="265"/>
      <c r="AV2334" s="41"/>
      <c r="AW2334" s="262" t="s">
        <v>127</v>
      </c>
      <c r="AX2334" s="263"/>
      <c r="AY2334" s="264" t="s">
        <v>128</v>
      </c>
      <c r="AZ2334" s="265"/>
      <c r="BA2334" s="20"/>
      <c r="BB2334" s="262" t="s">
        <v>129</v>
      </c>
      <c r="BC2334" s="263"/>
      <c r="BD2334" s="264" t="s">
        <v>130</v>
      </c>
      <c r="BE2334" s="265"/>
      <c r="BF2334" s="41"/>
      <c r="BG2334" s="266" t="s">
        <v>131</v>
      </c>
      <c r="BH2334" s="267"/>
      <c r="BI2334" s="268" t="s">
        <v>132</v>
      </c>
      <c r="BJ2334" s="269"/>
      <c r="BK2334" s="41"/>
      <c r="BL2334" s="262" t="s">
        <v>133</v>
      </c>
      <c r="BM2334" s="263"/>
      <c r="BN2334" s="264" t="s">
        <v>134</v>
      </c>
      <c r="BO2334" s="265"/>
      <c r="BP2334" s="41"/>
      <c r="BQ2334" s="262" t="s">
        <v>135</v>
      </c>
      <c r="BR2334" s="263"/>
      <c r="BS2334" s="264" t="s">
        <v>136</v>
      </c>
      <c r="BT2334" s="265"/>
      <c r="BU2334" s="20"/>
      <c r="BV2334" s="262" t="s">
        <v>137</v>
      </c>
      <c r="BW2334" s="263"/>
      <c r="BX2334" s="264" t="s">
        <v>138</v>
      </c>
      <c r="BY2334" s="265"/>
      <c r="CA2334" s="27" t="s">
        <v>8</v>
      </c>
      <c r="CC2334" s="113" t="s">
        <v>74</v>
      </c>
      <c r="CD2334" s="13"/>
      <c r="CE2334" s="33"/>
      <c r="CF2334" s="33"/>
      <c r="CG2334" s="33"/>
      <c r="CH2334" s="33"/>
    </row>
    <row r="2335" spans="2:86" ht="18.600000000000001" customHeight="1" thickTop="1" thickBot="1">
      <c r="B2335" s="37">
        <v>6.68</v>
      </c>
      <c r="D2335" s="1">
        <v>1</v>
      </c>
      <c r="E2335" s="7">
        <v>0</v>
      </c>
      <c r="F2335" s="2">
        <v>0</v>
      </c>
      <c r="G2335" s="8">
        <v>0</v>
      </c>
      <c r="I2335" s="1">
        <v>1</v>
      </c>
      <c r="J2335" s="9">
        <v>0</v>
      </c>
      <c r="K2335" s="2">
        <v>0</v>
      </c>
      <c r="L2335" s="8">
        <f t="shared" ref="L2335:L2398" si="22407">IF(0=(1-$J$9*$K$9*$B2335^2),10^18,$B2335*$K$9/(1-$J$9*$K$9*$B2335^2))</f>
        <v>-0.85473878805888481</v>
      </c>
      <c r="N2335" s="1">
        <f t="shared" ref="N2335" si="22408">D2335*I2335+F2335*I2338-E2335*J2335-G2335*J2338</f>
        <v>1</v>
      </c>
      <c r="O2335" s="9">
        <f t="shared" ref="O2335" si="22409">(D2335*J2335+E2335*I2335+F2335*J2338+G2335*I2338)</f>
        <v>0</v>
      </c>
      <c r="P2335" s="2">
        <f t="shared" ref="P2335" si="22410">D2335*K2335+F2335*K2338-E2335*L2335-G2335*L2338</f>
        <v>0</v>
      </c>
      <c r="Q2335" s="8">
        <f t="shared" ref="Q2335" si="22411">(D2335*L2335+E2335*K2335+F2335*L2338+G2335*K2338)</f>
        <v>-0.85473878805888481</v>
      </c>
      <c r="S2335" s="1">
        <v>1</v>
      </c>
      <c r="T2335" s="7">
        <v>0</v>
      </c>
      <c r="U2335" s="2">
        <v>0</v>
      </c>
      <c r="V2335" s="8">
        <v>0</v>
      </c>
      <c r="X2335" s="1">
        <f t="shared" ref="X2335" si="22412">N2335*S2335+P2335*S2338-O2335*T2335-Q2335*T2338</f>
        <v>9.6290017590278634</v>
      </c>
      <c r="Y2335" s="9">
        <f t="shared" ref="Y2335" si="22413">(N2335*T2335+O2335*S2335+P2335*T2338+Q2335*S2338)</f>
        <v>0</v>
      </c>
      <c r="Z2335" s="2">
        <f t="shared" ref="Z2335" si="22414">N2335*U2335+P2335*U2338-O2335*V2335-Q2335*V2338</f>
        <v>0</v>
      </c>
      <c r="AA2335" s="8">
        <f t="shared" ref="AA2335" si="22415">(N2335*V2335+O2335*U2335+P2335*V2338+Q2335*U2338)</f>
        <v>-0.85473878805888481</v>
      </c>
      <c r="AB2335" s="20"/>
      <c r="AC2335" s="1">
        <v>1</v>
      </c>
      <c r="AD2335" s="9">
        <v>0</v>
      </c>
      <c r="AE2335" s="2">
        <v>0</v>
      </c>
      <c r="AF2335" s="8">
        <f t="shared" ref="AF2335:AF2398" si="22416">IF(0=(1-$AE$9*$AD$9*$B2335^2),10^18,$B2335*$AE$9/(1-$AE$9*$AD$9*$B2335^2))</f>
        <v>-0.15274845137270934</v>
      </c>
      <c r="AH2335" s="1">
        <f t="shared" ref="AH2335" si="22417">X2335*AC2335+Z2335*AC2338-Y2335*AD2335-AA2335*AD2338</f>
        <v>9.6290017590278634</v>
      </c>
      <c r="AI2335" s="9">
        <f t="shared" ref="AI2335" si="22418">(X2335*AD2335+Y2335*AC2335+Z2335*AD2338+AA2335*AC2338)</f>
        <v>0</v>
      </c>
      <c r="AJ2335" s="2">
        <f t="shared" ref="AJ2335" si="22419">X2335*AE2335+Z2335*AE2338-Y2335*AF2335-AA2335*AF2338</f>
        <v>0</v>
      </c>
      <c r="AK2335" s="8">
        <f t="shared" ref="AK2335" si="22420">(X2335*AF2335+Y2335*AE2335+Z2335*AF2338+AA2335*AE2338)</f>
        <v>-2.325553895015485</v>
      </c>
      <c r="AM2335" s="1">
        <v>1</v>
      </c>
      <c r="AN2335" s="7">
        <v>0</v>
      </c>
      <c r="AO2335" s="2">
        <v>0</v>
      </c>
      <c r="AP2335" s="8">
        <v>0</v>
      </c>
      <c r="AR2335" s="1">
        <f t="shared" ref="AR2335" si="22421">AH2335*AM2335+AJ2335*AM2338-AI2335*AN2335-AK2335*AN2338</f>
        <v>29.479241442927119</v>
      </c>
      <c r="AS2335" s="9">
        <f t="shared" ref="AS2335" si="22422">(AH2335*AN2335+AI2335*AM2335+AJ2335*AN2338+AK2335*AM2338)</f>
        <v>0</v>
      </c>
      <c r="AT2335" s="2">
        <f t="shared" ref="AT2335" si="22423">AH2335*AO2335+AJ2335*AO2338-AI2335*AP2335-AK2335*AP2338</f>
        <v>0</v>
      </c>
      <c r="AU2335" s="8">
        <f t="shared" ref="AU2335" si="22424">(AH2335*AP2335+AI2335*AO2335+AJ2335*AP2338+AK2335*AO2338)</f>
        <v>-2.325553895015485</v>
      </c>
      <c r="AV2335" s="20"/>
      <c r="AW2335" s="1">
        <v>1</v>
      </c>
      <c r="AX2335" s="9">
        <v>0</v>
      </c>
      <c r="AY2335" s="2">
        <v>0</v>
      </c>
      <c r="AZ2335" s="8">
        <f t="shared" ref="AZ2335:AZ2398" si="22425">IF(0=(1-$AX$9*$AY$9*$B2335^2),10^18,$B2335*$AY$9/(1-$AX$9*$AY$9*$B2335^2))</f>
        <v>-0.2188136381611652</v>
      </c>
      <c r="BB2335" s="1">
        <f t="shared" ref="BB2335" si="22426">AR2335*AW2335+AT2335*AW2338-AS2335*AX2335-AU2335*AX2338</f>
        <v>29.479241442927119</v>
      </c>
      <c r="BC2335" s="9">
        <f t="shared" ref="BC2335" si="22427">(AR2335*AX2335+AS2335*AW2335+AT2335*AX2338+AU2335*AW2338)</f>
        <v>0</v>
      </c>
      <c r="BD2335" s="2">
        <f t="shared" ref="BD2335" si="22428">AR2335*AY2335+AT2335*AY2338-AS2335*AZ2335-AU2335*AZ2338</f>
        <v>0</v>
      </c>
      <c r="BE2335" s="8">
        <f t="shared" ref="BE2335" si="22429">(AR2335*AZ2335+AS2335*AY2335+AT2335*AZ2338+AU2335*AY2338)</f>
        <v>-8.7760139653737639</v>
      </c>
      <c r="BG2335" s="1">
        <v>1</v>
      </c>
      <c r="BH2335" s="7">
        <v>0</v>
      </c>
      <c r="BI2335" s="2">
        <v>0</v>
      </c>
      <c r="BJ2335" s="8">
        <v>0</v>
      </c>
      <c r="BK2335" s="20"/>
      <c r="BL2335" s="1">
        <f t="shared" ref="BL2335" si="22430">BB2335*BG2335+BD2335*BG2338-BC2335*BH2335-BE2335*BH2338</f>
        <v>78.488715912277598</v>
      </c>
      <c r="BM2335" s="9">
        <f t="shared" ref="BM2335" si="22431">(BB2335*BH2335+BC2335*BG2335+BD2335*BH2338+BE2335*BG2338)</f>
        <v>0</v>
      </c>
      <c r="BN2335" s="2">
        <f t="shared" ref="BN2335" si="22432">BB2335*BI2335+BD2335*BI2338-BC2335*BJ2335-BE2335*BJ2338</f>
        <v>0</v>
      </c>
      <c r="BO2335" s="8">
        <f t="shared" ref="BO2335" si="22433">(BB2335*BJ2335+BC2335*BI2335+BD2335*BJ2338+BE2335*BI2338)</f>
        <v>-8.7760139653737639</v>
      </c>
      <c r="BP2335" s="20"/>
      <c r="BQ2335" s="16">
        <v>1</v>
      </c>
      <c r="BR2335" s="23">
        <v>0</v>
      </c>
      <c r="BS2335" s="14">
        <v>0</v>
      </c>
      <c r="BT2335" s="22">
        <v>0</v>
      </c>
      <c r="BV2335" s="1">
        <f t="shared" ref="BV2335" si="22434">BL2335*BQ2335+BN2335*BQ2338-BM2335*BR2335-BO2335*BR2338</f>
        <v>78.488715912277598</v>
      </c>
      <c r="BW2335" s="9">
        <f t="shared" ref="BW2335" si="22435">(BL2335*BR2335+BM2335*BQ2335+BN2335*BR2338+BO2335*BQ2338)</f>
        <v>-8.7760139653737639</v>
      </c>
      <c r="BX2335" s="2">
        <f t="shared" ref="BX2335" si="22436">BL2335*BS2335+BN2335*BS2338-BM2335*BT2335-BO2335*BT2338</f>
        <v>0</v>
      </c>
      <c r="BY2335" s="8">
        <f t="shared" ref="BY2335" si="22437">(BL2335*BT2335+BM2335*BS2335+BN2335*BT2338+BO2335*BS2338)</f>
        <v>-8.7760139653737639</v>
      </c>
      <c r="CA2335" s="28">
        <f t="shared" ref="CA2335" si="22438">20*LOG(((1+$BR$9)/$BR$9)/((BV2335+BV2338)^2+(BW2335+BW2338)^2)^0.5)</f>
        <v>-51.012164395560646</v>
      </c>
      <c r="CC2335" s="114">
        <f t="shared" ref="CC2335" si="22439">((BV2335^2+BW2335^2)^0.5)/((BV2338^2+BW2338^2)^0.5)</f>
        <v>0.11183215993694919</v>
      </c>
      <c r="CD2335" s="13"/>
      <c r="CE2335" s="33"/>
      <c r="CF2335" s="33"/>
      <c r="CG2335" s="33"/>
      <c r="CH2335" s="33"/>
    </row>
    <row r="2336" spans="2:86" ht="18.600000000000001" customHeight="1" thickBot="1">
      <c r="D2336" s="3"/>
      <c r="G2336" s="4"/>
      <c r="I2336" s="3"/>
      <c r="L2336" s="4"/>
      <c r="N2336" s="3"/>
      <c r="Q2336" s="4"/>
      <c r="S2336" s="3"/>
      <c r="V2336" s="4"/>
      <c r="X2336" s="3"/>
      <c r="AA2336" s="4"/>
      <c r="AC2336" s="3"/>
      <c r="AF2336" s="4"/>
      <c r="AH2336" s="3"/>
      <c r="AK2336" s="4"/>
      <c r="AM2336" s="3"/>
      <c r="AP2336" s="4"/>
      <c r="AR2336" s="3"/>
      <c r="AU2336" s="4"/>
      <c r="AW2336" s="3"/>
      <c r="AZ2336" s="4"/>
      <c r="BB2336" s="3"/>
      <c r="BE2336" s="4"/>
      <c r="BG2336" s="3"/>
      <c r="BJ2336" s="4"/>
      <c r="BL2336" s="3"/>
      <c r="BO2336" s="4"/>
      <c r="BQ2336" s="16"/>
      <c r="BR2336" s="14"/>
      <c r="BS2336" s="14"/>
      <c r="BT2336" s="17"/>
      <c r="BV2336" s="3"/>
      <c r="BY2336" s="4"/>
      <c r="CC2336" s="115"/>
      <c r="CD2336" s="13"/>
      <c r="CE2336" s="33"/>
      <c r="CF2336" s="33"/>
      <c r="CG2336" s="33"/>
      <c r="CH2336" s="33"/>
    </row>
    <row r="2337" spans="2:86" ht="18.600000000000001" customHeight="1" thickBot="1">
      <c r="D2337" s="271" t="s">
        <v>141</v>
      </c>
      <c r="E2337" s="272"/>
      <c r="F2337" s="273" t="s">
        <v>142</v>
      </c>
      <c r="G2337" s="274"/>
      <c r="H2337" s="237"/>
      <c r="I2337" s="271" t="s">
        <v>143</v>
      </c>
      <c r="J2337" s="272"/>
      <c r="K2337" s="273" t="s">
        <v>144</v>
      </c>
      <c r="L2337" s="274"/>
      <c r="N2337" s="262" t="s">
        <v>145</v>
      </c>
      <c r="O2337" s="263"/>
      <c r="P2337" s="264" t="s">
        <v>146</v>
      </c>
      <c r="Q2337" s="265"/>
      <c r="S2337" s="271" t="s">
        <v>147</v>
      </c>
      <c r="T2337" s="272"/>
      <c r="U2337" s="273" t="s">
        <v>148</v>
      </c>
      <c r="V2337" s="274"/>
      <c r="W2337" s="20"/>
      <c r="X2337" s="262" t="s">
        <v>149</v>
      </c>
      <c r="Y2337" s="263"/>
      <c r="Z2337" s="264" t="s">
        <v>150</v>
      </c>
      <c r="AA2337" s="265"/>
      <c r="AB2337" s="20"/>
      <c r="AC2337" s="271" t="s">
        <v>151</v>
      </c>
      <c r="AD2337" s="272"/>
      <c r="AE2337" s="273" t="s">
        <v>152</v>
      </c>
      <c r="AF2337" s="274"/>
      <c r="AG2337" s="20"/>
      <c r="AH2337" s="262" t="s">
        <v>153</v>
      </c>
      <c r="AI2337" s="263"/>
      <c r="AJ2337" s="264" t="s">
        <v>154</v>
      </c>
      <c r="AK2337" s="265"/>
      <c r="AL2337" s="20"/>
      <c r="AM2337" s="271" t="s">
        <v>155</v>
      </c>
      <c r="AN2337" s="272"/>
      <c r="AO2337" s="273" t="s">
        <v>156</v>
      </c>
      <c r="AP2337" s="274"/>
      <c r="AR2337" s="262" t="s">
        <v>157</v>
      </c>
      <c r="AS2337" s="263"/>
      <c r="AT2337" s="264" t="s">
        <v>158</v>
      </c>
      <c r="AU2337" s="265"/>
      <c r="AV2337" s="41"/>
      <c r="AW2337" s="271" t="s">
        <v>159</v>
      </c>
      <c r="AX2337" s="272"/>
      <c r="AY2337" s="273" t="s">
        <v>160</v>
      </c>
      <c r="AZ2337" s="274"/>
      <c r="BA2337" s="20"/>
      <c r="BB2337" s="262" t="s">
        <v>161</v>
      </c>
      <c r="BC2337" s="263"/>
      <c r="BD2337" s="264" t="s">
        <v>162</v>
      </c>
      <c r="BE2337" s="265"/>
      <c r="BF2337" s="41"/>
      <c r="BG2337" s="271" t="s">
        <v>163</v>
      </c>
      <c r="BH2337" s="272"/>
      <c r="BI2337" s="273" t="s">
        <v>164</v>
      </c>
      <c r="BJ2337" s="274"/>
      <c r="BK2337" s="41"/>
      <c r="BL2337" s="262" t="s">
        <v>165</v>
      </c>
      <c r="BM2337" s="263"/>
      <c r="BN2337" s="264" t="s">
        <v>166</v>
      </c>
      <c r="BO2337" s="265"/>
      <c r="BP2337" s="41"/>
      <c r="BQ2337" s="271" t="s">
        <v>167</v>
      </c>
      <c r="BR2337" s="272"/>
      <c r="BS2337" s="273" t="s">
        <v>168</v>
      </c>
      <c r="BT2337" s="274"/>
      <c r="BU2337" s="20"/>
      <c r="BV2337" s="262" t="s">
        <v>169</v>
      </c>
      <c r="BW2337" s="263"/>
      <c r="BX2337" s="264" t="s">
        <v>170</v>
      </c>
      <c r="BY2337" s="265"/>
      <c r="CA2337" s="55" t="s">
        <v>35</v>
      </c>
      <c r="CC2337" s="116" t="s">
        <v>75</v>
      </c>
      <c r="CD2337" s="13"/>
      <c r="CE2337" s="33"/>
      <c r="CF2337" s="33"/>
      <c r="CG2337" s="33"/>
      <c r="CH2337" s="33"/>
    </row>
    <row r="2338" spans="2:86" ht="18.600000000000001" customHeight="1" thickTop="1" thickBot="1">
      <c r="D2338" s="1">
        <v>0</v>
      </c>
      <c r="E2338" s="9">
        <f t="shared" ref="E2338" si="22440">$E$9*$B2335</f>
        <v>7.8610240000000005</v>
      </c>
      <c r="F2338" s="2">
        <v>1</v>
      </c>
      <c r="G2338" s="8">
        <v>0</v>
      </c>
      <c r="I2338" s="1">
        <v>0</v>
      </c>
      <c r="J2338" s="9">
        <v>0</v>
      </c>
      <c r="K2338" s="2">
        <v>1</v>
      </c>
      <c r="L2338" s="8">
        <v>0</v>
      </c>
      <c r="N2338" s="1">
        <f t="shared" ref="N2338" si="22441">D2338*I2335+F2338*I2338-E2338*J2335-G2338*J2338</f>
        <v>0</v>
      </c>
      <c r="O2338" s="9">
        <f t="shared" ref="O2338" si="22442">(D2338*J2335+E2338*I2335+F2338*J2338+G2338*I2338)</f>
        <v>7.8610240000000005</v>
      </c>
      <c r="P2338" s="2">
        <f t="shared" ref="P2338" si="22443">D2338*K2335+F2338*K2338-E2338*L2335-G2338*L2338</f>
        <v>7.7191221266618077</v>
      </c>
      <c r="Q2338" s="8">
        <f t="shared" ref="Q2338" si="22444">(D2338*L2335+E2338*K2335+F2338*L2338+G2338*K2338)</f>
        <v>0</v>
      </c>
      <c r="S2338" s="1">
        <v>0</v>
      </c>
      <c r="T2338" s="9">
        <f t="shared" ref="T2338" si="22445">$T$9*$B2335</f>
        <v>10.095484000000001</v>
      </c>
      <c r="U2338" s="2">
        <v>1</v>
      </c>
      <c r="V2338" s="8">
        <v>0</v>
      </c>
      <c r="X2338" s="1">
        <f t="shared" ref="X2338" si="22446">N2338*S2335+P2338*S2338-O2338*T2335-Q2338*T2338</f>
        <v>0</v>
      </c>
      <c r="Y2338" s="9">
        <f t="shared" ref="Y2338" si="22447">(N2338*T2335+O2338*S2335+P2338*T2338+Q2338*S2338)</f>
        <v>85.789297923760259</v>
      </c>
      <c r="Z2338" s="2">
        <f t="shared" ref="Z2338" si="22448">N2338*U2335+P2338*U2338-O2338*V2335-Q2338*V2338</f>
        <v>7.7191221266618077</v>
      </c>
      <c r="AA2338" s="8">
        <f t="shared" ref="AA2338" si="22449">(N2338*V2335+O2338*U2335+P2338*V2338+Q2338*U2338)</f>
        <v>0</v>
      </c>
      <c r="AB2338" s="20"/>
      <c r="AC2338" s="1">
        <v>0</v>
      </c>
      <c r="AD2338" s="9">
        <v>0</v>
      </c>
      <c r="AE2338" s="2">
        <v>1</v>
      </c>
      <c r="AF2338" s="8">
        <v>0</v>
      </c>
      <c r="AH2338" s="1">
        <f t="shared" ref="AH2338" si="22450">X2338*AC2335+Z2338*AC2338-Y2338*AD2335-AA2338*AD2338</f>
        <v>0</v>
      </c>
      <c r="AI2338" s="9">
        <f t="shared" ref="AI2338" si="22451">(X2338*AD2335+Y2338*AC2335+Z2338*AD2338+AA2338*AC2338)</f>
        <v>85.789297923760259</v>
      </c>
      <c r="AJ2338" s="2">
        <f t="shared" ref="AJ2338" si="22452">X2338*AE2335+Z2338*AE2338-Y2338*AF2335-AA2338*AF2338</f>
        <v>20.823304528868178</v>
      </c>
      <c r="AK2338" s="8">
        <f t="shared" ref="AK2338" si="22453">(X2338*AF2335+Y2338*AE2335+Z2338*AF2338+AA2338*AE2338)</f>
        <v>0</v>
      </c>
      <c r="AM2338" s="1">
        <v>0</v>
      </c>
      <c r="AN2338" s="9">
        <f t="shared" ref="AN2338" si="22454">$AN$9*$B2335</f>
        <v>8.5357039999999991</v>
      </c>
      <c r="AO2338" s="2">
        <v>1</v>
      </c>
      <c r="AP2338" s="8">
        <v>0</v>
      </c>
      <c r="AR2338" s="1">
        <f t="shared" ref="AR2338" si="22455">AH2338*AM2335+AJ2338*AM2338-AI2338*AN2335-AK2338*AN2338</f>
        <v>0</v>
      </c>
      <c r="AS2338" s="9">
        <f t="shared" ref="AS2338" si="22456">(AH2338*AN2335+AI2338*AM2335+AJ2338*AN2338+AK2338*AM2338)</f>
        <v>263.53086168403848</v>
      </c>
      <c r="AT2338" s="2">
        <f t="shared" ref="AT2338" si="22457">AH2338*AO2335+AJ2338*AO2338-AI2338*AP2335-AK2338*AP2338</f>
        <v>20.823304528868178</v>
      </c>
      <c r="AU2338" s="8">
        <f t="shared" ref="AU2338" si="22458">(AH2338*AP2335+AI2338*AO2335+AJ2338*AP2338+AK2338*AO2338)</f>
        <v>0</v>
      </c>
      <c r="AV2338" s="20"/>
      <c r="AW2338" s="1">
        <v>0</v>
      </c>
      <c r="AX2338" s="9">
        <v>0</v>
      </c>
      <c r="AY2338" s="2">
        <v>1</v>
      </c>
      <c r="AZ2338" s="8">
        <v>0</v>
      </c>
      <c r="BB2338" s="1">
        <f t="shared" ref="BB2338" si="22459">AR2338*AW2335+AT2338*AW2338-AS2338*AX2335-AU2338*AX2338</f>
        <v>0</v>
      </c>
      <c r="BC2338" s="9">
        <f t="shared" ref="BC2338" si="22460">(AR2338*AX2335+AS2338*AW2335+AT2338*AX2338+AU2338*AW2338)</f>
        <v>263.53086168403848</v>
      </c>
      <c r="BD2338" s="2">
        <f t="shared" ref="BD2338" si="22461">AR2338*AY2335+AT2338*AY2338-AS2338*AZ2335-AU2338*AZ2338</f>
        <v>78.487451141699438</v>
      </c>
      <c r="BE2338" s="8">
        <f t="shared" ref="BE2338" si="22462">(AR2338*AZ2335+AS2338*AY2335+AT2338*AZ2338+AU2338*AY2338)</f>
        <v>0</v>
      </c>
      <c r="BG2338" s="1">
        <v>0</v>
      </c>
      <c r="BH2338" s="9">
        <f t="shared" ref="BH2338" si="22463">$BH$9*$B2335</f>
        <v>5.5844799999999992</v>
      </c>
      <c r="BI2338" s="2">
        <v>1</v>
      </c>
      <c r="BJ2338" s="8">
        <v>0</v>
      </c>
      <c r="BK2338" s="20"/>
      <c r="BL2338" s="1">
        <f t="shared" ref="BL2338" si="22464">BB2338*BG2335+BD2338*BG2338-BC2338*BH2335-BE2338*BH2338</f>
        <v>0</v>
      </c>
      <c r="BM2338" s="9">
        <f t="shared" ref="BM2338" si="22465">(BB2338*BH2335+BC2338*BG2335+BD2338*BH2338+BE2338*BG2338)</f>
        <v>701.84246283583616</v>
      </c>
      <c r="BN2338" s="2">
        <f t="shared" ref="BN2338" si="22466">BB2338*BI2335+BD2338*BI2338-BC2338*BJ2335-BE2338*BJ2338</f>
        <v>78.487451141699438</v>
      </c>
      <c r="BO2338" s="8">
        <f t="shared" ref="BO2338" si="22467">(BB2338*BJ2335+BC2338*BI2335+BD2338*BJ2338+BE2338*BI2338)</f>
        <v>0</v>
      </c>
      <c r="BP2338" s="20"/>
      <c r="BQ2338" s="18">
        <f t="shared" ref="BQ2338:BQ2401" si="22468">1/$BR$9</f>
        <v>1</v>
      </c>
      <c r="BR2338" s="25">
        <v>0</v>
      </c>
      <c r="BS2338" s="19">
        <v>1</v>
      </c>
      <c r="BT2338" s="24">
        <v>0</v>
      </c>
      <c r="BV2338" s="1">
        <f t="shared" ref="BV2338" si="22469">BL2338*BQ2335+BN2338*BQ2338-BM2338*BR2335-BO2338*BR2338</f>
        <v>78.487451141699438</v>
      </c>
      <c r="BW2338" s="9">
        <f t="shared" ref="BW2338" si="22470">(BL2338*BR2335+BM2338*BQ2335+BN2338*BR2338+BO2338*BQ2338)</f>
        <v>701.84246283583616</v>
      </c>
      <c r="BX2338" s="2">
        <f t="shared" ref="BX2338" si="22471">BL2338*BS2335+BN2338*BS2338-BM2338*BT2335-BO2338*BT2338</f>
        <v>78.487451141699438</v>
      </c>
      <c r="BY2338" s="8">
        <f t="shared" ref="BY2338" si="22472">(BL2338*BT2335+BM2338*BS2335+BN2338*BT2338+BO2338*BS2338)</f>
        <v>0</v>
      </c>
      <c r="CA2338" s="56">
        <f t="shared" ref="CA2338" si="22473">(180/PI())*ATAN(-1*(BW2335+BW2338)/(BV2335+BV2338))</f>
        <v>-77.23810648506803</v>
      </c>
      <c r="CC2338" s="117">
        <f t="shared" ref="CC2338" si="22474">20*LOG(((1-(10^(CA2335/20)^2)*(1-((1-CC2335)/(1+CC2335))^2))^0.5))</f>
        <v>-1.2448491715488027E-5</v>
      </c>
      <c r="CD2338" s="13"/>
      <c r="CE2338" s="33"/>
      <c r="CF2338" s="33"/>
      <c r="CG2338" s="33"/>
      <c r="CH2338" s="33"/>
    </row>
    <row r="2339" spans="2:86" ht="18.600000000000001" customHeight="1"/>
    <row r="2340" spans="2:86" ht="18.600000000000001" customHeight="1" thickBot="1">
      <c r="E2340" s="6" t="s">
        <v>3</v>
      </c>
      <c r="J2340" s="6" t="s">
        <v>5</v>
      </c>
      <c r="O2340" s="6" t="s">
        <v>10</v>
      </c>
      <c r="T2340" s="6" t="s">
        <v>6</v>
      </c>
      <c r="Y2340" s="6" t="s">
        <v>11</v>
      </c>
      <c r="AD2340" s="6" t="s">
        <v>12</v>
      </c>
      <c r="AI2340" s="6" t="s">
        <v>13</v>
      </c>
      <c r="AN2340" s="6" t="s">
        <v>14</v>
      </c>
      <c r="AS2340" s="6" t="s">
        <v>15</v>
      </c>
      <c r="AX2340" s="6" t="s">
        <v>19</v>
      </c>
      <c r="BC2340" s="6" t="s">
        <v>17</v>
      </c>
      <c r="BH2340" s="6" t="s">
        <v>20</v>
      </c>
      <c r="BM2340" s="6" t="s">
        <v>18</v>
      </c>
      <c r="BQ2340" s="26" t="s">
        <v>16</v>
      </c>
      <c r="BR2340" s="26"/>
      <c r="BS2340" s="21"/>
      <c r="BT2340" s="21"/>
      <c r="BU2340" s="21"/>
      <c r="BV2340" s="21"/>
      <c r="BW2340" s="26" t="s">
        <v>21</v>
      </c>
      <c r="BX2340" s="21"/>
      <c r="BY2340" s="21"/>
    </row>
    <row r="2341" spans="2:86" ht="18.600000000000001" customHeight="1" thickBot="1">
      <c r="B2341" s="11"/>
      <c r="D2341" s="266" t="s">
        <v>113</v>
      </c>
      <c r="E2341" s="267"/>
      <c r="F2341" s="268" t="s">
        <v>114</v>
      </c>
      <c r="G2341" s="269"/>
      <c r="H2341" s="237"/>
      <c r="I2341" s="262" t="s">
        <v>0</v>
      </c>
      <c r="J2341" s="263"/>
      <c r="K2341" s="264" t="s">
        <v>1</v>
      </c>
      <c r="L2341" s="265"/>
      <c r="M2341" s="21"/>
      <c r="N2341" s="262" t="s">
        <v>115</v>
      </c>
      <c r="O2341" s="263"/>
      <c r="P2341" s="264" t="s">
        <v>116</v>
      </c>
      <c r="Q2341" s="265"/>
      <c r="R2341" s="21"/>
      <c r="S2341" s="266" t="s">
        <v>117</v>
      </c>
      <c r="T2341" s="267"/>
      <c r="U2341" s="268" t="s">
        <v>118</v>
      </c>
      <c r="V2341" s="269"/>
      <c r="W2341" s="20"/>
      <c r="X2341" s="262" t="s">
        <v>119</v>
      </c>
      <c r="Y2341" s="263"/>
      <c r="Z2341" s="264" t="s">
        <v>120</v>
      </c>
      <c r="AA2341" s="265"/>
      <c r="AB2341" s="20"/>
      <c r="AC2341" s="262" t="s">
        <v>121</v>
      </c>
      <c r="AD2341" s="263"/>
      <c r="AE2341" s="264" t="s">
        <v>7</v>
      </c>
      <c r="AF2341" s="265"/>
      <c r="AG2341" s="20"/>
      <c r="AH2341" s="262" t="s">
        <v>122</v>
      </c>
      <c r="AI2341" s="263"/>
      <c r="AJ2341" s="264" t="s">
        <v>123</v>
      </c>
      <c r="AK2341" s="265"/>
      <c r="AL2341" s="20"/>
      <c r="AM2341" s="266" t="s">
        <v>124</v>
      </c>
      <c r="AN2341" s="267"/>
      <c r="AO2341" s="268" t="s">
        <v>125</v>
      </c>
      <c r="AP2341" s="269"/>
      <c r="AQ2341" s="21"/>
      <c r="AR2341" s="262" t="s">
        <v>126</v>
      </c>
      <c r="AS2341" s="263"/>
      <c r="AT2341" s="264" t="s">
        <v>2</v>
      </c>
      <c r="AU2341" s="265"/>
      <c r="AV2341" s="41"/>
      <c r="AW2341" s="262" t="s">
        <v>127</v>
      </c>
      <c r="AX2341" s="263"/>
      <c r="AY2341" s="264" t="s">
        <v>128</v>
      </c>
      <c r="AZ2341" s="265"/>
      <c r="BA2341" s="20"/>
      <c r="BB2341" s="262" t="s">
        <v>129</v>
      </c>
      <c r="BC2341" s="263"/>
      <c r="BD2341" s="264" t="s">
        <v>130</v>
      </c>
      <c r="BE2341" s="265"/>
      <c r="BF2341" s="41"/>
      <c r="BG2341" s="266" t="s">
        <v>131</v>
      </c>
      <c r="BH2341" s="267"/>
      <c r="BI2341" s="268" t="s">
        <v>132</v>
      </c>
      <c r="BJ2341" s="269"/>
      <c r="BK2341" s="41"/>
      <c r="BL2341" s="262" t="s">
        <v>133</v>
      </c>
      <c r="BM2341" s="263"/>
      <c r="BN2341" s="264" t="s">
        <v>134</v>
      </c>
      <c r="BO2341" s="265"/>
      <c r="BP2341" s="41"/>
      <c r="BQ2341" s="262" t="s">
        <v>135</v>
      </c>
      <c r="BR2341" s="263"/>
      <c r="BS2341" s="264" t="s">
        <v>136</v>
      </c>
      <c r="BT2341" s="265"/>
      <c r="BU2341" s="20"/>
      <c r="BV2341" s="262" t="s">
        <v>137</v>
      </c>
      <c r="BW2341" s="263"/>
      <c r="BX2341" s="264" t="s">
        <v>138</v>
      </c>
      <c r="BY2341" s="265"/>
      <c r="CA2341" s="27" t="s">
        <v>8</v>
      </c>
      <c r="CC2341" s="113" t="s">
        <v>74</v>
      </c>
      <c r="CD2341" s="13"/>
      <c r="CE2341" s="33"/>
      <c r="CF2341" s="33"/>
      <c r="CG2341" s="33"/>
      <c r="CH2341" s="33"/>
    </row>
    <row r="2342" spans="2:86" ht="18.600000000000001" customHeight="1" thickTop="1" thickBot="1">
      <c r="B2342" s="37">
        <v>6.7</v>
      </c>
      <c r="D2342" s="1">
        <v>1</v>
      </c>
      <c r="E2342" s="7">
        <v>0</v>
      </c>
      <c r="F2342" s="2">
        <v>0</v>
      </c>
      <c r="G2342" s="8">
        <v>0</v>
      </c>
      <c r="I2342" s="1">
        <v>1</v>
      </c>
      <c r="J2342" s="9">
        <v>0</v>
      </c>
      <c r="K2342" s="2">
        <v>0</v>
      </c>
      <c r="L2342" s="8">
        <f t="shared" ref="L2342:L2405" si="22475">IF(0=(1-$J$9*$K$9*$B2342^2),10^18,$B2342*$K$9/(1-$J$9*$K$9*$B2342^2))</f>
        <v>-0.85164358750256497</v>
      </c>
      <c r="N2342" s="1">
        <f t="shared" ref="N2342" si="22476">D2342*I2342+F2342*I2345-E2342*J2342-G2342*J2345</f>
        <v>1</v>
      </c>
      <c r="O2342" s="9">
        <f t="shared" ref="O2342" si="22477">(D2342*J2342+E2342*I2342+F2342*J2345+G2342*I2345)</f>
        <v>0</v>
      </c>
      <c r="P2342" s="2">
        <f t="shared" ref="P2342" si="22478">D2342*K2342+F2342*K2345-E2342*L2342-G2342*L2345</f>
        <v>0</v>
      </c>
      <c r="Q2342" s="8">
        <f t="shared" ref="Q2342" si="22479">(D2342*L2342+E2342*K2342+F2342*L2345+G2342*K2345)</f>
        <v>-0.85164358750256497</v>
      </c>
      <c r="S2342" s="1">
        <v>1</v>
      </c>
      <c r="T2342" s="7">
        <v>0</v>
      </c>
      <c r="U2342" s="2">
        <v>0</v>
      </c>
      <c r="V2342" s="8">
        <v>0</v>
      </c>
      <c r="X2342" s="1">
        <f t="shared" ref="X2342" si="22480">N2342*S2342+P2342*S2345-O2342*T2342-Q2342*T2345</f>
        <v>9.6234959904105981</v>
      </c>
      <c r="Y2342" s="9">
        <f t="shared" ref="Y2342" si="22481">(N2342*T2342+O2342*S2342+P2342*T2345+Q2342*S2345)</f>
        <v>0</v>
      </c>
      <c r="Z2342" s="2">
        <f t="shared" ref="Z2342" si="22482">N2342*U2342+P2342*U2345-O2342*V2342-Q2342*V2345</f>
        <v>0</v>
      </c>
      <c r="AA2342" s="8">
        <f t="shared" ref="AA2342" si="22483">(N2342*V2342+O2342*U2342+P2342*V2345+Q2342*U2345)</f>
        <v>-0.85164358750256497</v>
      </c>
      <c r="AB2342" s="20"/>
      <c r="AC2342" s="1">
        <v>1</v>
      </c>
      <c r="AD2342" s="9">
        <v>0</v>
      </c>
      <c r="AE2342" s="2">
        <v>0</v>
      </c>
      <c r="AF2342" s="8">
        <f t="shared" ref="AF2342:AF2405" si="22484">IF(0=(1-$AE$9*$AD$9*$B2342^2),10^18,$B2342*$AE$9/(1-$AE$9*$AD$9*$B2342^2))</f>
        <v>-0.15226381800394881</v>
      </c>
      <c r="AH2342" s="1">
        <f t="shared" ref="AH2342" si="22485">X2342*AC2342+Z2342*AC2345-Y2342*AD2342-AA2342*AD2345</f>
        <v>9.6234959904105981</v>
      </c>
      <c r="AI2342" s="9">
        <f t="shared" ref="AI2342" si="22486">(X2342*AD2342+Y2342*AC2342+Z2342*AD2345+AA2342*AC2345)</f>
        <v>0</v>
      </c>
      <c r="AJ2342" s="2">
        <f t="shared" ref="AJ2342" si="22487">X2342*AE2342+Z2342*AE2345-Y2342*AF2342-AA2342*AF2345</f>
        <v>0</v>
      </c>
      <c r="AK2342" s="8">
        <f t="shared" ref="AK2342" si="22488">(X2342*AF2342+Y2342*AE2342+Z2342*AF2345+AA2342*AE2345)</f>
        <v>-2.3169538295481753</v>
      </c>
      <c r="AM2342" s="1">
        <v>1</v>
      </c>
      <c r="AN2342" s="7">
        <v>0</v>
      </c>
      <c r="AO2342" s="2">
        <v>0</v>
      </c>
      <c r="AP2342" s="8">
        <v>0</v>
      </c>
      <c r="AR2342" s="1">
        <f t="shared" ref="AR2342" si="22489">AH2342*AM2342+AJ2342*AM2345-AI2342*AN2342-AK2342*AN2345</f>
        <v>29.459540133168211</v>
      </c>
      <c r="AS2342" s="9">
        <f t="shared" ref="AS2342" si="22490">(AH2342*AN2342+AI2342*AM2342+AJ2342*AN2345+AK2342*AM2345)</f>
        <v>0</v>
      </c>
      <c r="AT2342" s="2">
        <f t="shared" ref="AT2342" si="22491">AH2342*AO2342+AJ2342*AO2345-AI2342*AP2342-AK2342*AP2345</f>
        <v>0</v>
      </c>
      <c r="AU2342" s="8">
        <f t="shared" ref="AU2342" si="22492">(AH2342*AP2342+AI2342*AO2342+AJ2342*AP2345+AK2342*AO2345)</f>
        <v>-2.3169538295481753</v>
      </c>
      <c r="AV2342" s="20"/>
      <c r="AW2342" s="1">
        <v>1</v>
      </c>
      <c r="AX2342" s="9">
        <v>0</v>
      </c>
      <c r="AY2342" s="2">
        <v>0</v>
      </c>
      <c r="AZ2342" s="8">
        <f t="shared" ref="AZ2342:AZ2405" si="22493">IF(0=(1-$AX$9*$AY$9*$B2342^2),10^18,$B2342*$AY$9/(1-$AX$9*$AY$9*$B2342^2))</f>
        <v>-0.21810733887042508</v>
      </c>
      <c r="BB2342" s="1">
        <f t="shared" ref="BB2342" si="22494">AR2342*AW2342+AT2342*AW2345-AS2342*AX2342-AU2342*AX2345</f>
        <v>29.459540133168211</v>
      </c>
      <c r="BC2342" s="9">
        <f t="shared" ref="BC2342" si="22495">(AR2342*AX2342+AS2342*AW2342+AT2342*AX2345+AU2342*AW2345)</f>
        <v>0</v>
      </c>
      <c r="BD2342" s="2">
        <f t="shared" ref="BD2342" si="22496">AR2342*AY2342+AT2342*AY2345-AS2342*AZ2342-AU2342*AZ2345</f>
        <v>0</v>
      </c>
      <c r="BE2342" s="8">
        <f t="shared" ref="BE2342" si="22497">(AR2342*AZ2342+AS2342*AY2342+AT2342*AZ2345+AU2342*AY2345)</f>
        <v>-8.742295732339981</v>
      </c>
      <c r="BG2342" s="1">
        <v>1</v>
      </c>
      <c r="BH2342" s="7">
        <v>0</v>
      </c>
      <c r="BI2342" s="2">
        <v>0</v>
      </c>
      <c r="BJ2342" s="8">
        <v>0</v>
      </c>
      <c r="BK2342" s="20"/>
      <c r="BL2342" s="1">
        <f t="shared" ref="BL2342" si="22498">BB2342*BG2342+BD2342*BG2345-BC2342*BH2342-BE2342*BH2345</f>
        <v>78.426886989150915</v>
      </c>
      <c r="BM2342" s="9">
        <f t="shared" ref="BM2342" si="22499">(BB2342*BH2342+BC2342*BG2342+BD2342*BH2345+BE2342*BG2345)</f>
        <v>0</v>
      </c>
      <c r="BN2342" s="2">
        <f t="shared" ref="BN2342" si="22500">BB2342*BI2342+BD2342*BI2345-BC2342*BJ2342-BE2342*BJ2345</f>
        <v>0</v>
      </c>
      <c r="BO2342" s="8">
        <f t="shared" ref="BO2342" si="22501">(BB2342*BJ2342+BC2342*BI2342+BD2342*BJ2345+BE2342*BI2345)</f>
        <v>-8.742295732339981</v>
      </c>
      <c r="BP2342" s="20"/>
      <c r="BQ2342" s="16">
        <v>1</v>
      </c>
      <c r="BR2342" s="23">
        <v>0</v>
      </c>
      <c r="BS2342" s="14">
        <v>0</v>
      </c>
      <c r="BT2342" s="22">
        <v>0</v>
      </c>
      <c r="BV2342" s="1">
        <f t="shared" ref="BV2342" si="22502">BL2342*BQ2342+BN2342*BQ2345-BM2342*BR2342-BO2342*BR2345</f>
        <v>78.426886989150915</v>
      </c>
      <c r="BW2342" s="9">
        <f t="shared" ref="BW2342" si="22503">(BL2342*BR2342+BM2342*BQ2342+BN2342*BR2345+BO2342*BQ2345)</f>
        <v>-8.742295732339981</v>
      </c>
      <c r="BX2342" s="2">
        <f t="shared" ref="BX2342" si="22504">BL2342*BS2342+BN2342*BS2345-BM2342*BT2342-BO2342*BT2345</f>
        <v>0</v>
      </c>
      <c r="BY2342" s="8">
        <f t="shared" ref="BY2342" si="22505">(BL2342*BT2342+BM2342*BS2342+BN2342*BT2345+BO2342*BS2345)</f>
        <v>-8.742295732339981</v>
      </c>
      <c r="CA2342" s="28">
        <f t="shared" ref="CA2342" si="22506">20*LOG(((1+$BR$9)/$BR$9)/((BV2342+BV2345)^2+(BW2342+BW2345)^2)^0.5)</f>
        <v>-51.031253626990406</v>
      </c>
      <c r="CC2342" s="114">
        <f t="shared" ref="CC2342" si="22507">((BV2342^2+BW2342^2)^0.5)/((BV2345^2+BW2345^2)^0.5)</f>
        <v>0.1114903454780756</v>
      </c>
      <c r="CD2342" s="13"/>
      <c r="CE2342" s="33"/>
      <c r="CF2342" s="33"/>
      <c r="CG2342" s="33"/>
      <c r="CH2342" s="33"/>
    </row>
    <row r="2343" spans="2:86" ht="18.600000000000001" customHeight="1" thickBot="1">
      <c r="D2343" s="3"/>
      <c r="G2343" s="4"/>
      <c r="I2343" s="3"/>
      <c r="L2343" s="4"/>
      <c r="N2343" s="3"/>
      <c r="Q2343" s="4"/>
      <c r="S2343" s="3"/>
      <c r="V2343" s="4"/>
      <c r="X2343" s="3"/>
      <c r="AA2343" s="4"/>
      <c r="AC2343" s="3"/>
      <c r="AF2343" s="4"/>
      <c r="AH2343" s="3"/>
      <c r="AK2343" s="4"/>
      <c r="AM2343" s="3"/>
      <c r="AP2343" s="4"/>
      <c r="AR2343" s="3"/>
      <c r="AU2343" s="4"/>
      <c r="AW2343" s="3"/>
      <c r="AZ2343" s="4"/>
      <c r="BB2343" s="3"/>
      <c r="BE2343" s="4"/>
      <c r="BG2343" s="3"/>
      <c r="BJ2343" s="4"/>
      <c r="BL2343" s="3"/>
      <c r="BO2343" s="4"/>
      <c r="BQ2343" s="16"/>
      <c r="BR2343" s="14"/>
      <c r="BS2343" s="14"/>
      <c r="BT2343" s="17"/>
      <c r="BV2343" s="3"/>
      <c r="BY2343" s="4"/>
      <c r="CC2343" s="115"/>
      <c r="CD2343" s="13"/>
      <c r="CE2343" s="33"/>
      <c r="CF2343" s="33"/>
      <c r="CG2343" s="33"/>
      <c r="CH2343" s="33"/>
    </row>
    <row r="2344" spans="2:86" ht="18.600000000000001" customHeight="1" thickBot="1">
      <c r="D2344" s="271" t="s">
        <v>141</v>
      </c>
      <c r="E2344" s="272"/>
      <c r="F2344" s="273" t="s">
        <v>142</v>
      </c>
      <c r="G2344" s="274"/>
      <c r="H2344" s="237"/>
      <c r="I2344" s="271" t="s">
        <v>143</v>
      </c>
      <c r="J2344" s="272"/>
      <c r="K2344" s="273" t="s">
        <v>144</v>
      </c>
      <c r="L2344" s="274"/>
      <c r="N2344" s="262" t="s">
        <v>145</v>
      </c>
      <c r="O2344" s="263"/>
      <c r="P2344" s="264" t="s">
        <v>146</v>
      </c>
      <c r="Q2344" s="265"/>
      <c r="S2344" s="271" t="s">
        <v>147</v>
      </c>
      <c r="T2344" s="272"/>
      <c r="U2344" s="273" t="s">
        <v>148</v>
      </c>
      <c r="V2344" s="274"/>
      <c r="W2344" s="20"/>
      <c r="X2344" s="262" t="s">
        <v>149</v>
      </c>
      <c r="Y2344" s="263"/>
      <c r="Z2344" s="264" t="s">
        <v>150</v>
      </c>
      <c r="AA2344" s="265"/>
      <c r="AB2344" s="20"/>
      <c r="AC2344" s="271" t="s">
        <v>151</v>
      </c>
      <c r="AD2344" s="272"/>
      <c r="AE2344" s="273" t="s">
        <v>152</v>
      </c>
      <c r="AF2344" s="274"/>
      <c r="AG2344" s="20"/>
      <c r="AH2344" s="262" t="s">
        <v>153</v>
      </c>
      <c r="AI2344" s="263"/>
      <c r="AJ2344" s="264" t="s">
        <v>154</v>
      </c>
      <c r="AK2344" s="265"/>
      <c r="AL2344" s="20"/>
      <c r="AM2344" s="271" t="s">
        <v>155</v>
      </c>
      <c r="AN2344" s="272"/>
      <c r="AO2344" s="273" t="s">
        <v>156</v>
      </c>
      <c r="AP2344" s="274"/>
      <c r="AR2344" s="262" t="s">
        <v>157</v>
      </c>
      <c r="AS2344" s="263"/>
      <c r="AT2344" s="264" t="s">
        <v>158</v>
      </c>
      <c r="AU2344" s="265"/>
      <c r="AV2344" s="41"/>
      <c r="AW2344" s="271" t="s">
        <v>159</v>
      </c>
      <c r="AX2344" s="272"/>
      <c r="AY2344" s="273" t="s">
        <v>160</v>
      </c>
      <c r="AZ2344" s="274"/>
      <c r="BA2344" s="20"/>
      <c r="BB2344" s="262" t="s">
        <v>161</v>
      </c>
      <c r="BC2344" s="263"/>
      <c r="BD2344" s="264" t="s">
        <v>162</v>
      </c>
      <c r="BE2344" s="265"/>
      <c r="BF2344" s="41"/>
      <c r="BG2344" s="271" t="s">
        <v>163</v>
      </c>
      <c r="BH2344" s="272"/>
      <c r="BI2344" s="273" t="s">
        <v>164</v>
      </c>
      <c r="BJ2344" s="274"/>
      <c r="BK2344" s="41"/>
      <c r="BL2344" s="262" t="s">
        <v>165</v>
      </c>
      <c r="BM2344" s="263"/>
      <c r="BN2344" s="264" t="s">
        <v>166</v>
      </c>
      <c r="BO2344" s="265"/>
      <c r="BP2344" s="41"/>
      <c r="BQ2344" s="271" t="s">
        <v>167</v>
      </c>
      <c r="BR2344" s="272"/>
      <c r="BS2344" s="273" t="s">
        <v>168</v>
      </c>
      <c r="BT2344" s="274"/>
      <c r="BU2344" s="20"/>
      <c r="BV2344" s="262" t="s">
        <v>169</v>
      </c>
      <c r="BW2344" s="263"/>
      <c r="BX2344" s="264" t="s">
        <v>170</v>
      </c>
      <c r="BY2344" s="265"/>
      <c r="CA2344" s="55" t="s">
        <v>35</v>
      </c>
      <c r="CC2344" s="116" t="s">
        <v>75</v>
      </c>
      <c r="CD2344" s="13"/>
      <c r="CE2344" s="33"/>
      <c r="CF2344" s="33"/>
      <c r="CG2344" s="33"/>
      <c r="CH2344" s="33"/>
    </row>
    <row r="2345" spans="2:86" ht="18.600000000000001" customHeight="1" thickTop="1" thickBot="1">
      <c r="D2345" s="1">
        <v>0</v>
      </c>
      <c r="E2345" s="9">
        <f t="shared" ref="E2345" si="22508">$E$9*$B2342</f>
        <v>7.8845600000000005</v>
      </c>
      <c r="F2345" s="2">
        <v>1</v>
      </c>
      <c r="G2345" s="8">
        <v>0</v>
      </c>
      <c r="I2345" s="1">
        <v>0</v>
      </c>
      <c r="J2345" s="9">
        <v>0</v>
      </c>
      <c r="K2345" s="2">
        <v>1</v>
      </c>
      <c r="L2345" s="8">
        <v>0</v>
      </c>
      <c r="N2345" s="1">
        <f t="shared" ref="N2345" si="22509">D2345*I2342+F2345*I2345-E2345*J2342-G2345*J2345</f>
        <v>0</v>
      </c>
      <c r="O2345" s="9">
        <f t="shared" ref="O2345" si="22510">(D2345*J2342+E2345*I2342+F2345*J2345+G2345*I2345)</f>
        <v>7.8845600000000005</v>
      </c>
      <c r="P2345" s="2">
        <f t="shared" ref="P2345" si="22511">D2345*K2342+F2345*K2345-E2345*L2342-G2345*L2345</f>
        <v>7.7148349642792242</v>
      </c>
      <c r="Q2345" s="8">
        <f t="shared" ref="Q2345" si="22512">(D2345*L2342+E2345*K2342+F2345*L2345+G2345*K2345)</f>
        <v>0</v>
      </c>
      <c r="S2345" s="1">
        <v>0</v>
      </c>
      <c r="T2345" s="9">
        <f t="shared" ref="T2345" si="22513">$T$9*$B2342</f>
        <v>10.125710000000002</v>
      </c>
      <c r="U2345" s="2">
        <v>1</v>
      </c>
      <c r="V2345" s="8">
        <v>0</v>
      </c>
      <c r="X2345" s="1">
        <f t="shared" ref="X2345" si="22514">N2345*S2342+P2345*S2345-O2345*T2342-Q2345*T2345</f>
        <v>0</v>
      </c>
      <c r="Y2345" s="9">
        <f t="shared" ref="Y2345" si="22515">(N2345*T2342+O2345*S2342+P2345*T2345+Q2345*S2345)</f>
        <v>86.002741546151782</v>
      </c>
      <c r="Z2345" s="2">
        <f t="shared" ref="Z2345" si="22516">N2345*U2342+P2345*U2345-O2345*V2342-Q2345*V2345</f>
        <v>7.7148349642792242</v>
      </c>
      <c r="AA2345" s="8">
        <f t="shared" ref="AA2345" si="22517">(N2345*V2342+O2345*U2342+P2345*V2345+Q2345*U2345)</f>
        <v>0</v>
      </c>
      <c r="AB2345" s="20"/>
      <c r="AC2345" s="1">
        <v>0</v>
      </c>
      <c r="AD2345" s="9">
        <v>0</v>
      </c>
      <c r="AE2345" s="2">
        <v>1</v>
      </c>
      <c r="AF2345" s="8">
        <v>0</v>
      </c>
      <c r="AH2345" s="1">
        <f t="shared" ref="AH2345" si="22518">X2345*AC2342+Z2345*AC2345-Y2345*AD2342-AA2345*AD2345</f>
        <v>0</v>
      </c>
      <c r="AI2345" s="9">
        <f t="shared" ref="AI2345" si="22519">(X2345*AD2342+Y2345*AC2342+Z2345*AD2345+AA2345*AC2345)</f>
        <v>86.002741546151782</v>
      </c>
      <c r="AJ2345" s="2">
        <f t="shared" ref="AJ2345" si="22520">X2345*AE2342+Z2345*AE2345-Y2345*AF2342-AA2345*AF2345</f>
        <v>20.809940750903127</v>
      </c>
      <c r="AK2345" s="8">
        <f t="shared" ref="AK2345" si="22521">(X2345*AF2342+Y2345*AE2342+Z2345*AF2345+AA2345*AE2345)</f>
        <v>0</v>
      </c>
      <c r="AM2345" s="1">
        <v>0</v>
      </c>
      <c r="AN2345" s="9">
        <f t="shared" ref="AN2345" si="22522">$AN$9*$B2342</f>
        <v>8.5612600000000008</v>
      </c>
      <c r="AO2345" s="2">
        <v>1</v>
      </c>
      <c r="AP2345" s="8">
        <v>0</v>
      </c>
      <c r="AR2345" s="1">
        <f t="shared" ref="AR2345" si="22523">AH2345*AM2342+AJ2345*AM2345-AI2345*AN2342-AK2345*AN2345</f>
        <v>0</v>
      </c>
      <c r="AS2345" s="9">
        <f t="shared" ref="AS2345" si="22524">(AH2345*AN2342+AI2345*AM2342+AJ2345*AN2345+AK2345*AM2345)</f>
        <v>264.16205489922868</v>
      </c>
      <c r="AT2345" s="2">
        <f t="shared" ref="AT2345" si="22525">AH2345*AO2342+AJ2345*AO2345-AI2345*AP2342-AK2345*AP2345</f>
        <v>20.809940750903127</v>
      </c>
      <c r="AU2345" s="8">
        <f t="shared" ref="AU2345" si="22526">(AH2345*AP2342+AI2345*AO2342+AJ2345*AP2345+AK2345*AO2345)</f>
        <v>0</v>
      </c>
      <c r="AV2345" s="20"/>
      <c r="AW2345" s="1">
        <v>0</v>
      </c>
      <c r="AX2345" s="9">
        <v>0</v>
      </c>
      <c r="AY2345" s="2">
        <v>1</v>
      </c>
      <c r="AZ2345" s="8">
        <v>0</v>
      </c>
      <c r="BB2345" s="1">
        <f t="shared" ref="BB2345" si="22527">AR2345*AW2342+AT2345*AW2345-AS2345*AX2342-AU2345*AX2345</f>
        <v>0</v>
      </c>
      <c r="BC2345" s="9">
        <f t="shared" ref="BC2345" si="22528">(AR2345*AX2342+AS2345*AW2342+AT2345*AX2345+AU2345*AW2345)</f>
        <v>264.16205489922868</v>
      </c>
      <c r="BD2345" s="2">
        <f t="shared" ref="BD2345" si="22529">AR2345*AY2342+AT2345*AY2345-AS2345*AZ2342-AU2345*AZ2345</f>
        <v>78.425623575517037</v>
      </c>
      <c r="BE2345" s="8">
        <f t="shared" ref="BE2345" si="22530">(AR2345*AZ2342+AS2345*AY2342+AT2345*AZ2345+AU2345*AY2345)</f>
        <v>0</v>
      </c>
      <c r="BG2345" s="1">
        <v>0</v>
      </c>
      <c r="BH2345" s="9">
        <f t="shared" ref="BH2345" si="22531">$BH$9*$B2342</f>
        <v>5.6011999999999995</v>
      </c>
      <c r="BI2345" s="2">
        <v>1</v>
      </c>
      <c r="BJ2345" s="8">
        <v>0</v>
      </c>
      <c r="BK2345" s="20"/>
      <c r="BL2345" s="1">
        <f t="shared" ref="BL2345" si="22532">BB2345*BG2342+BD2345*BG2345-BC2345*BH2342-BE2345*BH2345</f>
        <v>0</v>
      </c>
      <c r="BM2345" s="9">
        <f t="shared" ref="BM2345" si="22533">(BB2345*BH2342+BC2345*BG2342+BD2345*BH2345+BE2345*BG2345)</f>
        <v>703.43965767041459</v>
      </c>
      <c r="BN2345" s="2">
        <f t="shared" ref="BN2345" si="22534">BB2345*BI2342+BD2345*BI2345-BC2345*BJ2342-BE2345*BJ2345</f>
        <v>78.425623575517037</v>
      </c>
      <c r="BO2345" s="8">
        <f t="shared" ref="BO2345" si="22535">(BB2345*BJ2342+BC2345*BI2342+BD2345*BJ2345+BE2345*BI2345)</f>
        <v>0</v>
      </c>
      <c r="BP2345" s="20"/>
      <c r="BQ2345" s="18">
        <f t="shared" ref="BQ2345:BQ2408" si="22536">1/$BR$9</f>
        <v>1</v>
      </c>
      <c r="BR2345" s="25">
        <v>0</v>
      </c>
      <c r="BS2345" s="19">
        <v>1</v>
      </c>
      <c r="BT2345" s="24">
        <v>0</v>
      </c>
      <c r="BV2345" s="1">
        <f t="shared" ref="BV2345" si="22537">BL2345*BQ2342+BN2345*BQ2345-BM2345*BR2342-BO2345*BR2345</f>
        <v>78.425623575517037</v>
      </c>
      <c r="BW2345" s="9">
        <f t="shared" ref="BW2345" si="22538">(BL2345*BR2342+BM2345*BQ2342+BN2345*BR2345+BO2345*BQ2345)</f>
        <v>703.43965767041459</v>
      </c>
      <c r="BX2345" s="2">
        <f t="shared" ref="BX2345" si="22539">BL2345*BS2342+BN2345*BS2345-BM2345*BT2342-BO2345*BT2345</f>
        <v>78.425623575517037</v>
      </c>
      <c r="BY2345" s="8">
        <f t="shared" ref="BY2345" si="22540">(BL2345*BT2342+BM2345*BS2342+BN2345*BT2345+BO2345*BS2345)</f>
        <v>0</v>
      </c>
      <c r="CA2345" s="56">
        <f t="shared" ref="CA2345" si="22541">(180/PI())*ATAN(-1*(BW2342+BW2345)/(BV2342+BV2345))</f>
        <v>-77.276792848562252</v>
      </c>
      <c r="CC2345" s="117">
        <f t="shared" ref="CC2345" si="22542">20*LOG(((1-(10^(CA2342/20)^2)*(1-((1-CC2342)/(1+CC2342))^2))^0.5))</f>
        <v>-1.2363613779000047E-5</v>
      </c>
      <c r="CD2345" s="13"/>
      <c r="CE2345" s="33"/>
      <c r="CF2345" s="33"/>
      <c r="CG2345" s="33"/>
      <c r="CH2345" s="33"/>
    </row>
    <row r="2346" spans="2:86" ht="18.600000000000001" customHeight="1"/>
    <row r="2347" spans="2:86" ht="18.600000000000001" customHeight="1" thickBot="1">
      <c r="E2347" s="6" t="s">
        <v>3</v>
      </c>
      <c r="J2347" s="6" t="s">
        <v>5</v>
      </c>
      <c r="O2347" s="6" t="s">
        <v>10</v>
      </c>
      <c r="T2347" s="6" t="s">
        <v>6</v>
      </c>
      <c r="Y2347" s="6" t="s">
        <v>11</v>
      </c>
      <c r="AD2347" s="6" t="s">
        <v>12</v>
      </c>
      <c r="AI2347" s="6" t="s">
        <v>13</v>
      </c>
      <c r="AN2347" s="6" t="s">
        <v>14</v>
      </c>
      <c r="AS2347" s="6" t="s">
        <v>15</v>
      </c>
      <c r="AX2347" s="6" t="s">
        <v>19</v>
      </c>
      <c r="BC2347" s="6" t="s">
        <v>17</v>
      </c>
      <c r="BH2347" s="6" t="s">
        <v>20</v>
      </c>
      <c r="BM2347" s="6" t="s">
        <v>18</v>
      </c>
      <c r="BQ2347" s="26" t="s">
        <v>16</v>
      </c>
      <c r="BR2347" s="26"/>
      <c r="BS2347" s="21"/>
      <c r="BT2347" s="21"/>
      <c r="BU2347" s="21"/>
      <c r="BV2347" s="21"/>
      <c r="BW2347" s="26" t="s">
        <v>21</v>
      </c>
      <c r="BX2347" s="21"/>
      <c r="BY2347" s="21"/>
    </row>
    <row r="2348" spans="2:86" ht="18.600000000000001" customHeight="1" thickBot="1">
      <c r="B2348" s="11"/>
      <c r="D2348" s="266" t="s">
        <v>113</v>
      </c>
      <c r="E2348" s="267"/>
      <c r="F2348" s="268" t="s">
        <v>114</v>
      </c>
      <c r="G2348" s="269"/>
      <c r="H2348" s="237"/>
      <c r="I2348" s="262" t="s">
        <v>0</v>
      </c>
      <c r="J2348" s="263"/>
      <c r="K2348" s="264" t="s">
        <v>1</v>
      </c>
      <c r="L2348" s="265"/>
      <c r="M2348" s="21"/>
      <c r="N2348" s="262" t="s">
        <v>115</v>
      </c>
      <c r="O2348" s="263"/>
      <c r="P2348" s="264" t="s">
        <v>116</v>
      </c>
      <c r="Q2348" s="265"/>
      <c r="R2348" s="21"/>
      <c r="S2348" s="266" t="s">
        <v>117</v>
      </c>
      <c r="T2348" s="267"/>
      <c r="U2348" s="268" t="s">
        <v>118</v>
      </c>
      <c r="V2348" s="269"/>
      <c r="W2348" s="20"/>
      <c r="X2348" s="262" t="s">
        <v>119</v>
      </c>
      <c r="Y2348" s="263"/>
      <c r="Z2348" s="264" t="s">
        <v>120</v>
      </c>
      <c r="AA2348" s="265"/>
      <c r="AB2348" s="20"/>
      <c r="AC2348" s="262" t="s">
        <v>121</v>
      </c>
      <c r="AD2348" s="263"/>
      <c r="AE2348" s="264" t="s">
        <v>7</v>
      </c>
      <c r="AF2348" s="265"/>
      <c r="AG2348" s="20"/>
      <c r="AH2348" s="262" t="s">
        <v>122</v>
      </c>
      <c r="AI2348" s="263"/>
      <c r="AJ2348" s="264" t="s">
        <v>123</v>
      </c>
      <c r="AK2348" s="265"/>
      <c r="AL2348" s="20"/>
      <c r="AM2348" s="266" t="s">
        <v>124</v>
      </c>
      <c r="AN2348" s="267"/>
      <c r="AO2348" s="268" t="s">
        <v>125</v>
      </c>
      <c r="AP2348" s="269"/>
      <c r="AQ2348" s="21"/>
      <c r="AR2348" s="262" t="s">
        <v>126</v>
      </c>
      <c r="AS2348" s="263"/>
      <c r="AT2348" s="264" t="s">
        <v>2</v>
      </c>
      <c r="AU2348" s="265"/>
      <c r="AV2348" s="41"/>
      <c r="AW2348" s="262" t="s">
        <v>127</v>
      </c>
      <c r="AX2348" s="263"/>
      <c r="AY2348" s="264" t="s">
        <v>128</v>
      </c>
      <c r="AZ2348" s="265"/>
      <c r="BA2348" s="20"/>
      <c r="BB2348" s="262" t="s">
        <v>129</v>
      </c>
      <c r="BC2348" s="263"/>
      <c r="BD2348" s="264" t="s">
        <v>130</v>
      </c>
      <c r="BE2348" s="265"/>
      <c r="BF2348" s="41"/>
      <c r="BG2348" s="266" t="s">
        <v>131</v>
      </c>
      <c r="BH2348" s="267"/>
      <c r="BI2348" s="268" t="s">
        <v>132</v>
      </c>
      <c r="BJ2348" s="269"/>
      <c r="BK2348" s="41"/>
      <c r="BL2348" s="262" t="s">
        <v>133</v>
      </c>
      <c r="BM2348" s="263"/>
      <c r="BN2348" s="264" t="s">
        <v>134</v>
      </c>
      <c r="BO2348" s="265"/>
      <c r="BP2348" s="41"/>
      <c r="BQ2348" s="262" t="s">
        <v>135</v>
      </c>
      <c r="BR2348" s="263"/>
      <c r="BS2348" s="264" t="s">
        <v>136</v>
      </c>
      <c r="BT2348" s="265"/>
      <c r="BU2348" s="20"/>
      <c r="BV2348" s="262" t="s">
        <v>137</v>
      </c>
      <c r="BW2348" s="263"/>
      <c r="BX2348" s="264" t="s">
        <v>138</v>
      </c>
      <c r="BY2348" s="265"/>
      <c r="CA2348" s="27" t="s">
        <v>8</v>
      </c>
      <c r="CC2348" s="113" t="s">
        <v>74</v>
      </c>
      <c r="CD2348" s="13"/>
      <c r="CE2348" s="33"/>
      <c r="CF2348" s="33"/>
      <c r="CG2348" s="33"/>
      <c r="CH2348" s="33"/>
    </row>
    <row r="2349" spans="2:86" ht="18.600000000000001" customHeight="1" thickTop="1" thickBot="1">
      <c r="B2349" s="37">
        <v>6.72</v>
      </c>
      <c r="D2349" s="1">
        <v>1</v>
      </c>
      <c r="E2349" s="7">
        <v>0</v>
      </c>
      <c r="F2349" s="2">
        <v>0</v>
      </c>
      <c r="G2349" s="8">
        <v>0</v>
      </c>
      <c r="I2349" s="1">
        <v>1</v>
      </c>
      <c r="J2349" s="9">
        <v>0</v>
      </c>
      <c r="K2349" s="2">
        <v>0</v>
      </c>
      <c r="L2349" s="8">
        <f t="shared" ref="L2349:L2412" si="22543">IF(0=(1-$J$9*$K$9*$B2349^2),10^18,$B2349*$K$9/(1-$J$9*$K$9*$B2349^2))</f>
        <v>-0.8485723260906749</v>
      </c>
      <c r="N2349" s="1">
        <f t="shared" ref="N2349" si="22544">D2349*I2349+F2349*I2352-E2349*J2349-G2349*J2352</f>
        <v>1</v>
      </c>
      <c r="O2349" s="9">
        <f t="shared" ref="O2349" si="22545">(D2349*J2349+E2349*I2349+F2349*J2352+G2349*I2352)</f>
        <v>0</v>
      </c>
      <c r="P2349" s="2">
        <f t="shared" ref="P2349" si="22546">D2349*K2349+F2349*K2352-E2349*L2349-G2349*L2352</f>
        <v>0</v>
      </c>
      <c r="Q2349" s="8">
        <f t="shared" ref="Q2349" si="22547">(D2349*L2349+E2349*K2349+F2349*L2352+G2349*K2352)</f>
        <v>-0.8485723260906749</v>
      </c>
      <c r="S2349" s="1">
        <v>1</v>
      </c>
      <c r="T2349" s="7">
        <v>0</v>
      </c>
      <c r="U2349" s="2">
        <v>0</v>
      </c>
      <c r="V2349" s="8">
        <v>0</v>
      </c>
      <c r="X2349" s="1">
        <f t="shared" ref="X2349" si="22548">N2349*S2349+P2349*S2352-O2349*T2349-Q2349*T2352</f>
        <v>9.6180462351480251</v>
      </c>
      <c r="Y2349" s="9">
        <f t="shared" ref="Y2349" si="22549">(N2349*T2349+O2349*S2349+P2349*T2352+Q2349*S2352)</f>
        <v>0</v>
      </c>
      <c r="Z2349" s="2">
        <f t="shared" ref="Z2349" si="22550">N2349*U2349+P2349*U2352-O2349*V2349-Q2349*V2352</f>
        <v>0</v>
      </c>
      <c r="AA2349" s="8">
        <f t="shared" ref="AA2349" si="22551">(N2349*V2349+O2349*U2349+P2349*V2352+Q2349*U2352)</f>
        <v>-0.8485723260906749</v>
      </c>
      <c r="AB2349" s="20"/>
      <c r="AC2349" s="1">
        <v>1</v>
      </c>
      <c r="AD2349" s="9">
        <v>0</v>
      </c>
      <c r="AE2349" s="2">
        <v>0</v>
      </c>
      <c r="AF2349" s="8">
        <f t="shared" ref="AF2349:AF2412" si="22552">IF(0=(1-$AE$9*$AD$9*$B2349^2),10^18,$B2349*$AE$9/(1-$AE$9*$AD$9*$B2349^2))</f>
        <v>-0.15178233479415693</v>
      </c>
      <c r="AH2349" s="1">
        <f t="shared" ref="AH2349" si="22553">X2349*AC2349+Z2349*AC2352-Y2349*AD2349-AA2349*AD2352</f>
        <v>9.6180462351480251</v>
      </c>
      <c r="AI2349" s="9">
        <f t="shared" ref="AI2349" si="22554">(X2349*AD2349+Y2349*AC2349+Z2349*AD2352+AA2349*AC2352)</f>
        <v>0</v>
      </c>
      <c r="AJ2349" s="2">
        <f t="shared" ref="AJ2349" si="22555">X2349*AE2349+Z2349*AE2352-Y2349*AF2349-AA2349*AF2352</f>
        <v>0</v>
      </c>
      <c r="AK2349" s="8">
        <f t="shared" ref="AK2349" si="22556">(X2349*AF2349+Y2349*AE2349+Z2349*AF2352+AA2349*AE2352)</f>
        <v>-2.308421839819593</v>
      </c>
      <c r="AM2349" s="1">
        <v>1</v>
      </c>
      <c r="AN2349" s="7">
        <v>0</v>
      </c>
      <c r="AO2349" s="2">
        <v>0</v>
      </c>
      <c r="AP2349" s="8">
        <v>0</v>
      </c>
      <c r="AR2349" s="1">
        <f t="shared" ref="AR2349" si="22557">AH2349*AM2349+AJ2349*AM2352-AI2349*AN2349-AK2349*AN2352</f>
        <v>29.440039824060346</v>
      </c>
      <c r="AS2349" s="9">
        <f t="shared" ref="AS2349" si="22558">(AH2349*AN2349+AI2349*AM2349+AJ2349*AN2352+AK2349*AM2352)</f>
        <v>0</v>
      </c>
      <c r="AT2349" s="2">
        <f t="shared" ref="AT2349" si="22559">AH2349*AO2349+AJ2349*AO2352-AI2349*AP2349-AK2349*AP2352</f>
        <v>0</v>
      </c>
      <c r="AU2349" s="8">
        <f t="shared" ref="AU2349" si="22560">(AH2349*AP2349+AI2349*AO2349+AJ2349*AP2352+AK2349*AO2352)</f>
        <v>-2.308421839819593</v>
      </c>
      <c r="AV2349" s="20"/>
      <c r="AW2349" s="1">
        <v>1</v>
      </c>
      <c r="AX2349" s="9">
        <v>0</v>
      </c>
      <c r="AY2349" s="2">
        <v>0</v>
      </c>
      <c r="AZ2349" s="8">
        <f t="shared" ref="AZ2349:AZ2412" si="22561">IF(0=(1-$AX$9*$AY$9*$B2349^2),10^18,$B2349*$AY$9/(1-$AX$9*$AY$9*$B2349^2))</f>
        <v>-0.21740574139552918</v>
      </c>
      <c r="BB2349" s="1">
        <f t="shared" ref="BB2349" si="22562">AR2349*AW2349+AT2349*AW2352-AS2349*AX2349-AU2349*AX2352</f>
        <v>29.440039824060346</v>
      </c>
      <c r="BC2349" s="9">
        <f t="shared" ref="BC2349" si="22563">(AR2349*AX2349+AS2349*AW2349+AT2349*AX2352+AU2349*AW2352)</f>
        <v>0</v>
      </c>
      <c r="BD2349" s="2">
        <f t="shared" ref="BD2349" si="22564">AR2349*AY2349+AT2349*AY2352-AS2349*AZ2349-AU2349*AZ2352</f>
        <v>0</v>
      </c>
      <c r="BE2349" s="8">
        <f t="shared" ref="BE2349" si="22565">(AR2349*AZ2349+AS2349*AY2349+AT2349*AZ2352+AU2349*AY2352)</f>
        <v>-8.7088555244833366</v>
      </c>
      <c r="BG2349" s="1">
        <v>1</v>
      </c>
      <c r="BH2349" s="7">
        <v>0</v>
      </c>
      <c r="BI2349" s="2">
        <v>0</v>
      </c>
      <c r="BJ2349" s="8">
        <v>0</v>
      </c>
      <c r="BK2349" s="20"/>
      <c r="BL2349" s="1">
        <f t="shared" ref="BL2349" si="22566">BB2349*BG2349+BD2349*BG2352-BC2349*BH2349-BE2349*BH2352</f>
        <v>78.365693452165772</v>
      </c>
      <c r="BM2349" s="9">
        <f t="shared" ref="BM2349" si="22567">(BB2349*BH2349+BC2349*BG2349+BD2349*BH2352+BE2349*BG2352)</f>
        <v>0</v>
      </c>
      <c r="BN2349" s="2">
        <f t="shared" ref="BN2349" si="22568">BB2349*BI2349+BD2349*BI2352-BC2349*BJ2349-BE2349*BJ2352</f>
        <v>0</v>
      </c>
      <c r="BO2349" s="8">
        <f t="shared" ref="BO2349" si="22569">(BB2349*BJ2349+BC2349*BI2349+BD2349*BJ2352+BE2349*BI2352)</f>
        <v>-8.7088555244833366</v>
      </c>
      <c r="BP2349" s="20"/>
      <c r="BQ2349" s="16">
        <v>1</v>
      </c>
      <c r="BR2349" s="23">
        <v>0</v>
      </c>
      <c r="BS2349" s="14">
        <v>0</v>
      </c>
      <c r="BT2349" s="22">
        <v>0</v>
      </c>
      <c r="BV2349" s="1">
        <f t="shared" ref="BV2349" si="22570">BL2349*BQ2349+BN2349*BQ2352-BM2349*BR2349-BO2349*BR2352</f>
        <v>78.365693452165772</v>
      </c>
      <c r="BW2349" s="9">
        <f t="shared" ref="BW2349" si="22571">(BL2349*BR2349+BM2349*BQ2349+BN2349*BR2352+BO2349*BQ2352)</f>
        <v>-8.7088555244833366</v>
      </c>
      <c r="BX2349" s="2">
        <f t="shared" ref="BX2349" si="22572">BL2349*BS2349+BN2349*BS2352-BM2349*BT2349-BO2349*BT2352</f>
        <v>0</v>
      </c>
      <c r="BY2349" s="8">
        <f t="shared" ref="BY2349" si="22573">(BL2349*BT2349+BM2349*BS2349+BN2349*BT2352+BO2349*BS2352)</f>
        <v>-8.7088555244833366</v>
      </c>
      <c r="CA2349" s="28">
        <f t="shared" ref="CA2349" si="22574">20*LOG(((1+$BR$9)/$BR$9)/((BV2349+BV2352)^2+(BW2349+BW2352)^2)^0.5)</f>
        <v>-51.050330818044927</v>
      </c>
      <c r="CC2349" s="114">
        <f t="shared" ref="CC2349" si="22575">((BV2349^2+BW2349^2)^0.5)/((BV2352^2+BW2352^2)^0.5)</f>
        <v>0.11115063843096352</v>
      </c>
      <c r="CD2349" s="13"/>
      <c r="CE2349" s="33"/>
      <c r="CF2349" s="33"/>
      <c r="CG2349" s="33"/>
      <c r="CH2349" s="33"/>
    </row>
    <row r="2350" spans="2:86" ht="18.600000000000001" customHeight="1" thickBot="1">
      <c r="D2350" s="3"/>
      <c r="G2350" s="4"/>
      <c r="I2350" s="3"/>
      <c r="L2350" s="4"/>
      <c r="N2350" s="3"/>
      <c r="Q2350" s="4"/>
      <c r="S2350" s="3"/>
      <c r="V2350" s="4"/>
      <c r="X2350" s="3"/>
      <c r="AA2350" s="4"/>
      <c r="AC2350" s="3"/>
      <c r="AF2350" s="4"/>
      <c r="AH2350" s="3"/>
      <c r="AK2350" s="4"/>
      <c r="AM2350" s="3"/>
      <c r="AP2350" s="4"/>
      <c r="AR2350" s="3"/>
      <c r="AU2350" s="4"/>
      <c r="AW2350" s="3"/>
      <c r="AZ2350" s="4"/>
      <c r="BB2350" s="3"/>
      <c r="BE2350" s="4"/>
      <c r="BG2350" s="3"/>
      <c r="BJ2350" s="4"/>
      <c r="BL2350" s="3"/>
      <c r="BO2350" s="4"/>
      <c r="BQ2350" s="16"/>
      <c r="BR2350" s="14"/>
      <c r="BS2350" s="14"/>
      <c r="BT2350" s="17"/>
      <c r="BV2350" s="3"/>
      <c r="BY2350" s="4"/>
      <c r="CC2350" s="115"/>
      <c r="CD2350" s="13"/>
      <c r="CE2350" s="33"/>
      <c r="CF2350" s="33"/>
      <c r="CG2350" s="33"/>
      <c r="CH2350" s="33"/>
    </row>
    <row r="2351" spans="2:86" ht="18.600000000000001" customHeight="1" thickBot="1">
      <c r="D2351" s="271" t="s">
        <v>141</v>
      </c>
      <c r="E2351" s="272"/>
      <c r="F2351" s="273" t="s">
        <v>142</v>
      </c>
      <c r="G2351" s="274"/>
      <c r="H2351" s="237"/>
      <c r="I2351" s="271" t="s">
        <v>143</v>
      </c>
      <c r="J2351" s="272"/>
      <c r="K2351" s="273" t="s">
        <v>144</v>
      </c>
      <c r="L2351" s="274"/>
      <c r="N2351" s="262" t="s">
        <v>145</v>
      </c>
      <c r="O2351" s="263"/>
      <c r="P2351" s="264" t="s">
        <v>146</v>
      </c>
      <c r="Q2351" s="265"/>
      <c r="S2351" s="271" t="s">
        <v>147</v>
      </c>
      <c r="T2351" s="272"/>
      <c r="U2351" s="273" t="s">
        <v>148</v>
      </c>
      <c r="V2351" s="274"/>
      <c r="W2351" s="20"/>
      <c r="X2351" s="262" t="s">
        <v>149</v>
      </c>
      <c r="Y2351" s="263"/>
      <c r="Z2351" s="264" t="s">
        <v>150</v>
      </c>
      <c r="AA2351" s="265"/>
      <c r="AB2351" s="20"/>
      <c r="AC2351" s="271" t="s">
        <v>151</v>
      </c>
      <c r="AD2351" s="272"/>
      <c r="AE2351" s="273" t="s">
        <v>152</v>
      </c>
      <c r="AF2351" s="274"/>
      <c r="AG2351" s="20"/>
      <c r="AH2351" s="262" t="s">
        <v>153</v>
      </c>
      <c r="AI2351" s="263"/>
      <c r="AJ2351" s="264" t="s">
        <v>154</v>
      </c>
      <c r="AK2351" s="265"/>
      <c r="AL2351" s="20"/>
      <c r="AM2351" s="271" t="s">
        <v>155</v>
      </c>
      <c r="AN2351" s="272"/>
      <c r="AO2351" s="273" t="s">
        <v>156</v>
      </c>
      <c r="AP2351" s="274"/>
      <c r="AR2351" s="262" t="s">
        <v>157</v>
      </c>
      <c r="AS2351" s="263"/>
      <c r="AT2351" s="264" t="s">
        <v>158</v>
      </c>
      <c r="AU2351" s="265"/>
      <c r="AV2351" s="41"/>
      <c r="AW2351" s="271" t="s">
        <v>159</v>
      </c>
      <c r="AX2351" s="272"/>
      <c r="AY2351" s="273" t="s">
        <v>160</v>
      </c>
      <c r="AZ2351" s="274"/>
      <c r="BA2351" s="20"/>
      <c r="BB2351" s="262" t="s">
        <v>161</v>
      </c>
      <c r="BC2351" s="263"/>
      <c r="BD2351" s="264" t="s">
        <v>162</v>
      </c>
      <c r="BE2351" s="265"/>
      <c r="BF2351" s="41"/>
      <c r="BG2351" s="271" t="s">
        <v>163</v>
      </c>
      <c r="BH2351" s="272"/>
      <c r="BI2351" s="273" t="s">
        <v>164</v>
      </c>
      <c r="BJ2351" s="274"/>
      <c r="BK2351" s="41"/>
      <c r="BL2351" s="262" t="s">
        <v>165</v>
      </c>
      <c r="BM2351" s="263"/>
      <c r="BN2351" s="264" t="s">
        <v>166</v>
      </c>
      <c r="BO2351" s="265"/>
      <c r="BP2351" s="41"/>
      <c r="BQ2351" s="271" t="s">
        <v>167</v>
      </c>
      <c r="BR2351" s="272"/>
      <c r="BS2351" s="273" t="s">
        <v>168</v>
      </c>
      <c r="BT2351" s="274"/>
      <c r="BU2351" s="20"/>
      <c r="BV2351" s="262" t="s">
        <v>169</v>
      </c>
      <c r="BW2351" s="263"/>
      <c r="BX2351" s="264" t="s">
        <v>170</v>
      </c>
      <c r="BY2351" s="265"/>
      <c r="CA2351" s="55" t="s">
        <v>35</v>
      </c>
      <c r="CC2351" s="116" t="s">
        <v>75</v>
      </c>
      <c r="CD2351" s="13"/>
      <c r="CE2351" s="33"/>
      <c r="CF2351" s="33"/>
      <c r="CG2351" s="33"/>
      <c r="CH2351" s="33"/>
    </row>
    <row r="2352" spans="2:86" ht="18.600000000000001" customHeight="1" thickTop="1" thickBot="1">
      <c r="D2352" s="1">
        <v>0</v>
      </c>
      <c r="E2352" s="9">
        <f t="shared" ref="E2352" si="22576">$E$9*$B2349</f>
        <v>7.9080960000000005</v>
      </c>
      <c r="F2352" s="2">
        <v>1</v>
      </c>
      <c r="G2352" s="8">
        <v>0</v>
      </c>
      <c r="I2352" s="1">
        <v>0</v>
      </c>
      <c r="J2352" s="9">
        <v>0</v>
      </c>
      <c r="K2352" s="2">
        <v>1</v>
      </c>
      <c r="L2352" s="8">
        <v>0</v>
      </c>
      <c r="N2352" s="1">
        <f t="shared" ref="N2352" si="22577">D2352*I2349+F2352*I2352-E2352*J2349-G2352*J2352</f>
        <v>0</v>
      </c>
      <c r="O2352" s="9">
        <f t="shared" ref="O2352" si="22578">(D2352*J2349+E2352*I2349+F2352*J2352+G2352*I2352)</f>
        <v>7.9080960000000005</v>
      </c>
      <c r="P2352" s="2">
        <f t="shared" ref="P2352" si="22579">D2352*K2349+F2352*K2352-E2352*L2349-G2352*L2352</f>
        <v>7.7105914176683621</v>
      </c>
      <c r="Q2352" s="8">
        <f t="shared" ref="Q2352" si="22580">(D2352*L2349+E2352*K2349+F2352*L2352+G2352*K2352)</f>
        <v>0</v>
      </c>
      <c r="S2352" s="1">
        <v>0</v>
      </c>
      <c r="T2352" s="9">
        <f t="shared" ref="T2352" si="22581">$T$9*$B2349</f>
        <v>10.155936000000001</v>
      </c>
      <c r="U2352" s="2">
        <v>1</v>
      </c>
      <c r="V2352" s="8">
        <v>0</v>
      </c>
      <c r="X2352" s="1">
        <f t="shared" ref="X2352" si="22582">N2352*S2349+P2352*S2352-O2352*T2349-Q2352*T2352</f>
        <v>0</v>
      </c>
      <c r="Y2352" s="9">
        <f t="shared" ref="Y2352" si="22583">(N2352*T2349+O2352*S2349+P2352*T2352+Q2352*S2352)</f>
        <v>86.216368959989154</v>
      </c>
      <c r="Z2352" s="2">
        <f t="shared" ref="Z2352" si="22584">N2352*U2349+P2352*U2352-O2352*V2349-Q2352*V2352</f>
        <v>7.7105914176683621</v>
      </c>
      <c r="AA2352" s="8">
        <f t="shared" ref="AA2352" si="22585">(N2352*V2349+O2352*U2349+P2352*V2352+Q2352*U2352)</f>
        <v>0</v>
      </c>
      <c r="AB2352" s="20"/>
      <c r="AC2352" s="1">
        <v>0</v>
      </c>
      <c r="AD2352" s="9">
        <v>0</v>
      </c>
      <c r="AE2352" s="2">
        <v>1</v>
      </c>
      <c r="AF2352" s="8">
        <v>0</v>
      </c>
      <c r="AH2352" s="1">
        <f t="shared" ref="AH2352" si="22586">X2352*AC2349+Z2352*AC2352-Y2352*AD2349-AA2352*AD2352</f>
        <v>0</v>
      </c>
      <c r="AI2352" s="9">
        <f t="shared" ref="AI2352" si="22587">(X2352*AD2349+Y2352*AC2349+Z2352*AD2352+AA2352*AC2352)</f>
        <v>86.216368959989154</v>
      </c>
      <c r="AJ2352" s="2">
        <f t="shared" ref="AJ2352" si="22588">X2352*AE2349+Z2352*AE2352-Y2352*AF2349-AA2352*AF2352</f>
        <v>20.796713195889996</v>
      </c>
      <c r="AK2352" s="8">
        <f t="shared" ref="AK2352" si="22589">(X2352*AF2349+Y2352*AE2349+Z2352*AF2352+AA2352*AE2352)</f>
        <v>0</v>
      </c>
      <c r="AM2352" s="1">
        <v>0</v>
      </c>
      <c r="AN2352" s="9">
        <f t="shared" ref="AN2352" si="22590">$AN$9*$B2349</f>
        <v>8.5868160000000007</v>
      </c>
      <c r="AO2352" s="2">
        <v>1</v>
      </c>
      <c r="AP2352" s="8">
        <v>0</v>
      </c>
      <c r="AR2352" s="1">
        <f t="shared" ref="AR2352" si="22591">AH2352*AM2349+AJ2352*AM2352-AI2352*AN2349-AK2352*AN2352</f>
        <v>0</v>
      </c>
      <c r="AS2352" s="9">
        <f t="shared" ref="AS2352" si="22592">(AH2352*AN2349+AI2352*AM2349+AJ2352*AN2352+AK2352*AM2352)</f>
        <v>264.79391857786851</v>
      </c>
      <c r="AT2352" s="2">
        <f t="shared" ref="AT2352" si="22593">AH2352*AO2349+AJ2352*AO2352-AI2352*AP2349-AK2352*AP2352</f>
        <v>20.796713195889996</v>
      </c>
      <c r="AU2352" s="8">
        <f t="shared" ref="AU2352" si="22594">(AH2352*AP2349+AI2352*AO2349+AJ2352*AP2352+AK2352*AO2352)</f>
        <v>0</v>
      </c>
      <c r="AV2352" s="20"/>
      <c r="AW2352" s="1">
        <v>0</v>
      </c>
      <c r="AX2352" s="9">
        <v>0</v>
      </c>
      <c r="AY2352" s="2">
        <v>1</v>
      </c>
      <c r="AZ2352" s="8">
        <v>0</v>
      </c>
      <c r="BB2352" s="1">
        <f t="shared" ref="BB2352" si="22595">AR2352*AW2349+AT2352*AW2352-AS2352*AX2349-AU2352*AX2352</f>
        <v>0</v>
      </c>
      <c r="BC2352" s="9">
        <f t="shared" ref="BC2352" si="22596">(AR2352*AX2349+AS2352*AW2349+AT2352*AX2352+AU2352*AW2352)</f>
        <v>264.79391857786851</v>
      </c>
      <c r="BD2352" s="2">
        <f t="shared" ref="BD2352" si="22597">AR2352*AY2349+AT2352*AY2352-AS2352*AZ2349-AU2352*AZ2352</f>
        <v>78.364431381338889</v>
      </c>
      <c r="BE2352" s="8">
        <f t="shared" ref="BE2352" si="22598">(AR2352*AZ2349+AS2352*AY2349+AT2352*AZ2352+AU2352*AY2352)</f>
        <v>0</v>
      </c>
      <c r="BG2352" s="1">
        <v>0</v>
      </c>
      <c r="BH2352" s="9">
        <f t="shared" ref="BH2352" si="22599">$BH$9*$B2349</f>
        <v>5.6179199999999998</v>
      </c>
      <c r="BI2352" s="2">
        <v>1</v>
      </c>
      <c r="BJ2352" s="8">
        <v>0</v>
      </c>
      <c r="BK2352" s="20"/>
      <c r="BL2352" s="1">
        <f t="shared" ref="BL2352" si="22600">BB2352*BG2349+BD2352*BG2352-BC2352*BH2349-BE2352*BH2352</f>
        <v>0</v>
      </c>
      <c r="BM2352" s="9">
        <f t="shared" ref="BM2352" si="22601">(BB2352*BH2349+BC2352*BG2349+BD2352*BH2352+BE2352*BG2352)</f>
        <v>705.03902492371981</v>
      </c>
      <c r="BN2352" s="2">
        <f t="shared" ref="BN2352" si="22602">BB2352*BI2349+BD2352*BI2352-BC2352*BJ2349-BE2352*BJ2352</f>
        <v>78.364431381338889</v>
      </c>
      <c r="BO2352" s="8">
        <f t="shared" ref="BO2352" si="22603">(BB2352*BJ2349+BC2352*BI2349+BD2352*BJ2352+BE2352*BI2352)</f>
        <v>0</v>
      </c>
      <c r="BP2352" s="20"/>
      <c r="BQ2352" s="18">
        <f t="shared" ref="BQ2352:BQ2415" si="22604">1/$BR$9</f>
        <v>1</v>
      </c>
      <c r="BR2352" s="25">
        <v>0</v>
      </c>
      <c r="BS2352" s="19">
        <v>1</v>
      </c>
      <c r="BT2352" s="24">
        <v>0</v>
      </c>
      <c r="BV2352" s="1">
        <f t="shared" ref="BV2352" si="22605">BL2352*BQ2349+BN2352*BQ2352-BM2352*BR2349-BO2352*BR2352</f>
        <v>78.364431381338889</v>
      </c>
      <c r="BW2352" s="9">
        <f t="shared" ref="BW2352" si="22606">(BL2352*BR2349+BM2352*BQ2349+BN2352*BR2352+BO2352*BQ2352)</f>
        <v>705.03902492371981</v>
      </c>
      <c r="BX2352" s="2">
        <f t="shared" ref="BX2352" si="22607">BL2352*BS2349+BN2352*BS2352-BM2352*BT2349-BO2352*BT2352</f>
        <v>78.364431381338889</v>
      </c>
      <c r="BY2352" s="8">
        <f t="shared" ref="BY2352" si="22608">(BL2352*BT2349+BM2352*BS2349+BN2352*BT2352+BO2352*BS2352)</f>
        <v>0</v>
      </c>
      <c r="CA2352" s="56">
        <f t="shared" ref="CA2352" si="22609">(180/PI())*ATAN(-1*(BW2349+BW2352)/(BV2349+BV2352))</f>
        <v>-77.315243582269119</v>
      </c>
      <c r="CC2352" s="117">
        <f t="shared" ref="CC2352" si="22610">20*LOG(((1-(10^(CA2349/20)^2)*(1-((1-CC2349)/(1+CC2349))^2))^0.5))</f>
        <v>-1.2279421754044541E-5</v>
      </c>
      <c r="CD2352" s="13"/>
      <c r="CE2352" s="33"/>
      <c r="CF2352" s="33"/>
      <c r="CG2352" s="33"/>
      <c r="CH2352" s="33"/>
    </row>
    <row r="2353" spans="2:86" ht="18.600000000000001" customHeight="1"/>
    <row r="2354" spans="2:86" ht="18.600000000000001" customHeight="1" thickBot="1">
      <c r="E2354" s="6" t="s">
        <v>3</v>
      </c>
      <c r="J2354" s="6" t="s">
        <v>5</v>
      </c>
      <c r="O2354" s="6" t="s">
        <v>10</v>
      </c>
      <c r="T2354" s="6" t="s">
        <v>6</v>
      </c>
      <c r="Y2354" s="6" t="s">
        <v>11</v>
      </c>
      <c r="AD2354" s="6" t="s">
        <v>12</v>
      </c>
      <c r="AI2354" s="6" t="s">
        <v>13</v>
      </c>
      <c r="AN2354" s="6" t="s">
        <v>14</v>
      </c>
      <c r="AS2354" s="6" t="s">
        <v>15</v>
      </c>
      <c r="AX2354" s="6" t="s">
        <v>19</v>
      </c>
      <c r="BC2354" s="6" t="s">
        <v>17</v>
      </c>
      <c r="BH2354" s="6" t="s">
        <v>20</v>
      </c>
      <c r="BM2354" s="6" t="s">
        <v>18</v>
      </c>
      <c r="BQ2354" s="26" t="s">
        <v>16</v>
      </c>
      <c r="BR2354" s="26"/>
      <c r="BS2354" s="21"/>
      <c r="BT2354" s="21"/>
      <c r="BU2354" s="21"/>
      <c r="BV2354" s="21"/>
      <c r="BW2354" s="26" t="s">
        <v>21</v>
      </c>
      <c r="BX2354" s="21"/>
      <c r="BY2354" s="21"/>
    </row>
    <row r="2355" spans="2:86" ht="18.600000000000001" customHeight="1" thickBot="1">
      <c r="B2355" s="11"/>
      <c r="D2355" s="266" t="s">
        <v>113</v>
      </c>
      <c r="E2355" s="267"/>
      <c r="F2355" s="268" t="s">
        <v>114</v>
      </c>
      <c r="G2355" s="269"/>
      <c r="H2355" s="237"/>
      <c r="I2355" s="262" t="s">
        <v>0</v>
      </c>
      <c r="J2355" s="263"/>
      <c r="K2355" s="264" t="s">
        <v>1</v>
      </c>
      <c r="L2355" s="265"/>
      <c r="M2355" s="21"/>
      <c r="N2355" s="262" t="s">
        <v>115</v>
      </c>
      <c r="O2355" s="263"/>
      <c r="P2355" s="264" t="s">
        <v>116</v>
      </c>
      <c r="Q2355" s="265"/>
      <c r="R2355" s="21"/>
      <c r="S2355" s="266" t="s">
        <v>117</v>
      </c>
      <c r="T2355" s="267"/>
      <c r="U2355" s="268" t="s">
        <v>118</v>
      </c>
      <c r="V2355" s="269"/>
      <c r="W2355" s="20"/>
      <c r="X2355" s="262" t="s">
        <v>119</v>
      </c>
      <c r="Y2355" s="263"/>
      <c r="Z2355" s="264" t="s">
        <v>120</v>
      </c>
      <c r="AA2355" s="265"/>
      <c r="AB2355" s="20"/>
      <c r="AC2355" s="262" t="s">
        <v>121</v>
      </c>
      <c r="AD2355" s="263"/>
      <c r="AE2355" s="264" t="s">
        <v>7</v>
      </c>
      <c r="AF2355" s="265"/>
      <c r="AG2355" s="20"/>
      <c r="AH2355" s="262" t="s">
        <v>122</v>
      </c>
      <c r="AI2355" s="263"/>
      <c r="AJ2355" s="264" t="s">
        <v>123</v>
      </c>
      <c r="AK2355" s="265"/>
      <c r="AL2355" s="20"/>
      <c r="AM2355" s="266" t="s">
        <v>124</v>
      </c>
      <c r="AN2355" s="267"/>
      <c r="AO2355" s="268" t="s">
        <v>125</v>
      </c>
      <c r="AP2355" s="269"/>
      <c r="AQ2355" s="21"/>
      <c r="AR2355" s="262" t="s">
        <v>126</v>
      </c>
      <c r="AS2355" s="263"/>
      <c r="AT2355" s="264" t="s">
        <v>2</v>
      </c>
      <c r="AU2355" s="265"/>
      <c r="AV2355" s="41"/>
      <c r="AW2355" s="262" t="s">
        <v>127</v>
      </c>
      <c r="AX2355" s="263"/>
      <c r="AY2355" s="264" t="s">
        <v>128</v>
      </c>
      <c r="AZ2355" s="265"/>
      <c r="BA2355" s="20"/>
      <c r="BB2355" s="262" t="s">
        <v>129</v>
      </c>
      <c r="BC2355" s="263"/>
      <c r="BD2355" s="264" t="s">
        <v>130</v>
      </c>
      <c r="BE2355" s="265"/>
      <c r="BF2355" s="41"/>
      <c r="BG2355" s="266" t="s">
        <v>131</v>
      </c>
      <c r="BH2355" s="267"/>
      <c r="BI2355" s="268" t="s">
        <v>132</v>
      </c>
      <c r="BJ2355" s="269"/>
      <c r="BK2355" s="41"/>
      <c r="BL2355" s="262" t="s">
        <v>133</v>
      </c>
      <c r="BM2355" s="263"/>
      <c r="BN2355" s="264" t="s">
        <v>134</v>
      </c>
      <c r="BO2355" s="265"/>
      <c r="BP2355" s="41"/>
      <c r="BQ2355" s="262" t="s">
        <v>135</v>
      </c>
      <c r="BR2355" s="263"/>
      <c r="BS2355" s="264" t="s">
        <v>136</v>
      </c>
      <c r="BT2355" s="265"/>
      <c r="BU2355" s="20"/>
      <c r="BV2355" s="262" t="s">
        <v>137</v>
      </c>
      <c r="BW2355" s="263"/>
      <c r="BX2355" s="264" t="s">
        <v>138</v>
      </c>
      <c r="BY2355" s="265"/>
      <c r="CA2355" s="27" t="s">
        <v>8</v>
      </c>
      <c r="CC2355" s="113" t="s">
        <v>74</v>
      </c>
      <c r="CD2355" s="13"/>
      <c r="CE2355" s="33"/>
      <c r="CF2355" s="33"/>
      <c r="CG2355" s="33"/>
      <c r="CH2355" s="33"/>
    </row>
    <row r="2356" spans="2:86" ht="18.600000000000001" customHeight="1" thickTop="1" thickBot="1">
      <c r="B2356" s="37">
        <v>6.74</v>
      </c>
      <c r="D2356" s="1">
        <v>1</v>
      </c>
      <c r="E2356" s="7">
        <v>0</v>
      </c>
      <c r="F2356" s="2">
        <v>0</v>
      </c>
      <c r="G2356" s="8">
        <v>0</v>
      </c>
      <c r="I2356" s="1">
        <v>1</v>
      </c>
      <c r="J2356" s="9">
        <v>0</v>
      </c>
      <c r="K2356" s="2">
        <v>0</v>
      </c>
      <c r="L2356" s="8">
        <f t="shared" ref="L2356:L2419" si="22611">IF(0=(1-$J$9*$K$9*$B2356^2),10^18,$B2356*$K$9/(1-$J$9*$K$9*$B2356^2))</f>
        <v>-0.84552471424539666</v>
      </c>
      <c r="N2356" s="1">
        <f t="shared" ref="N2356" si="22612">D2356*I2356+F2356*I2359-E2356*J2356-G2356*J2359</f>
        <v>1</v>
      </c>
      <c r="O2356" s="9">
        <f t="shared" ref="O2356" si="22613">(D2356*J2356+E2356*I2356+F2356*J2359+G2356*I2359)</f>
        <v>0</v>
      </c>
      <c r="P2356" s="2">
        <f t="shared" ref="P2356" si="22614">D2356*K2356+F2356*K2359-E2356*L2356-G2356*L2359</f>
        <v>0</v>
      </c>
      <c r="Q2356" s="8">
        <f t="shared" ref="Q2356" si="22615">(D2356*L2356+E2356*K2356+F2356*L2359+G2356*K2359)</f>
        <v>-0.84552471424539666</v>
      </c>
      <c r="S2356" s="1">
        <v>1</v>
      </c>
      <c r="T2356" s="7">
        <v>0</v>
      </c>
      <c r="U2356" s="2">
        <v>0</v>
      </c>
      <c r="V2356" s="8">
        <v>0</v>
      </c>
      <c r="X2356" s="1">
        <f t="shared" ref="X2356" si="22616">N2356*S2356+P2356*S2359-O2356*T2356-Q2356*T2359</f>
        <v>9.6126517143073187</v>
      </c>
      <c r="Y2356" s="9">
        <f t="shared" ref="Y2356" si="22617">(N2356*T2356+O2356*S2356+P2356*T2359+Q2356*S2359)</f>
        <v>0</v>
      </c>
      <c r="Z2356" s="2">
        <f t="shared" ref="Z2356" si="22618">N2356*U2356+P2356*U2359-O2356*V2356-Q2356*V2359</f>
        <v>0</v>
      </c>
      <c r="AA2356" s="8">
        <f t="shared" ref="AA2356" si="22619">(N2356*V2356+O2356*U2356+P2356*V2359+Q2356*U2359)</f>
        <v>-0.84552471424539666</v>
      </c>
      <c r="AB2356" s="20"/>
      <c r="AC2356" s="1">
        <v>1</v>
      </c>
      <c r="AD2356" s="9">
        <v>0</v>
      </c>
      <c r="AE2356" s="2">
        <v>0</v>
      </c>
      <c r="AF2356" s="8">
        <f t="shared" ref="AF2356:AF2419" si="22620">IF(0=(1-$AE$9*$AD$9*$B2356^2),10^18,$B2356*$AE$9/(1-$AE$9*$AD$9*$B2356^2))</f>
        <v>-0.15130397040188956</v>
      </c>
      <c r="AH2356" s="1">
        <f t="shared" ref="AH2356" si="22621">X2356*AC2356+Z2356*AC2359-Y2356*AD2356-AA2356*AD2359</f>
        <v>9.6126517143073187</v>
      </c>
      <c r="AI2356" s="9">
        <f t="shared" ref="AI2356" si="22622">(X2356*AD2356+Y2356*AC2356+Z2356*AD2359+AA2356*AC2359)</f>
        <v>0</v>
      </c>
      <c r="AJ2356" s="2">
        <f t="shared" ref="AJ2356" si="22623">X2356*AE2356+Z2356*AE2359-Y2356*AF2356-AA2356*AF2359</f>
        <v>0</v>
      </c>
      <c r="AK2356" s="8">
        <f t="shared" ref="AK2356" si="22624">(X2356*AF2356+Y2356*AE2356+Z2356*AF2359+AA2356*AE2359)</f>
        <v>-2.2999570847106243</v>
      </c>
      <c r="AM2356" s="1">
        <v>1</v>
      </c>
      <c r="AN2356" s="7">
        <v>0</v>
      </c>
      <c r="AO2356" s="2">
        <v>0</v>
      </c>
      <c r="AP2356" s="8">
        <v>0</v>
      </c>
      <c r="AR2356" s="1">
        <f t="shared" ref="AR2356" si="22625">AH2356*AM2356+AJ2356*AM2359-AI2356*AN2356-AK2356*AN2359</f>
        <v>29.420737711870729</v>
      </c>
      <c r="AS2356" s="9">
        <f t="shared" ref="AS2356" si="22626">(AH2356*AN2356+AI2356*AM2356+AJ2356*AN2359+AK2356*AM2359)</f>
        <v>0</v>
      </c>
      <c r="AT2356" s="2">
        <f t="shared" ref="AT2356" si="22627">AH2356*AO2356+AJ2356*AO2359-AI2356*AP2356-AK2356*AP2359</f>
        <v>0</v>
      </c>
      <c r="AU2356" s="8">
        <f t="shared" ref="AU2356" si="22628">(AH2356*AP2356+AI2356*AO2356+AJ2356*AP2359+AK2356*AO2359)</f>
        <v>-2.2999570847106243</v>
      </c>
      <c r="AV2356" s="20"/>
      <c r="AW2356" s="1">
        <v>1</v>
      </c>
      <c r="AX2356" s="9">
        <v>0</v>
      </c>
      <c r="AY2356" s="2">
        <v>0</v>
      </c>
      <c r="AZ2356" s="8">
        <f t="shared" ref="AZ2356:AZ2419" si="22629">IF(0=(1-$AX$9*$AY$9*$B2356^2),10^18,$B2356*$AY$9/(1-$AX$9*$AY$9*$B2356^2))</f>
        <v>-0.21670879760774434</v>
      </c>
      <c r="BB2356" s="1">
        <f t="shared" ref="BB2356" si="22630">AR2356*AW2356+AT2356*AW2359-AS2356*AX2356-AU2356*AX2359</f>
        <v>29.420737711870729</v>
      </c>
      <c r="BC2356" s="9">
        <f t="shared" ref="BC2356" si="22631">(AR2356*AX2356+AS2356*AW2356+AT2356*AX2359+AU2356*AW2359)</f>
        <v>0</v>
      </c>
      <c r="BD2356" s="2">
        <f t="shared" ref="BD2356" si="22632">AR2356*AY2356+AT2356*AY2359-AS2356*AZ2356-AU2356*AZ2359</f>
        <v>0</v>
      </c>
      <c r="BE2356" s="8">
        <f t="shared" ref="BE2356" si="22633">(AR2356*AZ2356+AS2356*AY2356+AT2356*AZ2359+AU2356*AY2359)</f>
        <v>-8.6756897789829495</v>
      </c>
      <c r="BG2356" s="1">
        <v>1</v>
      </c>
      <c r="BH2356" s="7">
        <v>0</v>
      </c>
      <c r="BI2356" s="2">
        <v>0</v>
      </c>
      <c r="BJ2356" s="8">
        <v>0</v>
      </c>
      <c r="BK2356" s="20"/>
      <c r="BL2356" s="1">
        <f t="shared" ref="BL2356" si="22634">BB2356*BG2356+BD2356*BG2359-BC2356*BH2356-BE2356*BH2359</f>
        <v>78.305126368119218</v>
      </c>
      <c r="BM2356" s="9">
        <f t="shared" ref="BM2356" si="22635">(BB2356*BH2356+BC2356*BG2356+BD2356*BH2359+BE2356*BG2359)</f>
        <v>0</v>
      </c>
      <c r="BN2356" s="2">
        <f t="shared" ref="BN2356" si="22636">BB2356*BI2356+BD2356*BI2359-BC2356*BJ2356-BE2356*BJ2359</f>
        <v>0</v>
      </c>
      <c r="BO2356" s="8">
        <f t="shared" ref="BO2356" si="22637">(BB2356*BJ2356+BC2356*BI2356+BD2356*BJ2359+BE2356*BI2359)</f>
        <v>-8.6756897789829495</v>
      </c>
      <c r="BP2356" s="20"/>
      <c r="BQ2356" s="16">
        <v>1</v>
      </c>
      <c r="BR2356" s="23">
        <v>0</v>
      </c>
      <c r="BS2356" s="14">
        <v>0</v>
      </c>
      <c r="BT2356" s="22">
        <v>0</v>
      </c>
      <c r="BV2356" s="1">
        <f t="shared" ref="BV2356" si="22638">BL2356*BQ2356+BN2356*BQ2359-BM2356*BR2356-BO2356*BR2359</f>
        <v>78.305126368119218</v>
      </c>
      <c r="BW2356" s="9">
        <f t="shared" ref="BW2356" si="22639">(BL2356*BR2356+BM2356*BQ2356+BN2356*BR2359+BO2356*BQ2359)</f>
        <v>-8.6756897789829495</v>
      </c>
      <c r="BX2356" s="2">
        <f t="shared" ref="BX2356" si="22640">BL2356*BS2356+BN2356*BS2359-BM2356*BT2356-BO2356*BT2359</f>
        <v>0</v>
      </c>
      <c r="BY2356" s="8">
        <f t="shared" ref="BY2356" si="22641">(BL2356*BT2356+BM2356*BS2356+BN2356*BT2359+BO2356*BS2359)</f>
        <v>-8.6756897789829495</v>
      </c>
      <c r="CA2356" s="28">
        <f t="shared" ref="CA2356" si="22642">20*LOG(((1+$BR$9)/$BR$9)/((BV2356+BV2359)^2+(BW2356+BW2359)^2)^0.5)</f>
        <v>-51.069395589906691</v>
      </c>
      <c r="CC2356" s="114">
        <f t="shared" ref="CC2356" si="22643">((BV2356^2+BW2356^2)^0.5)/((BV2359^2+BW2359^2)^0.5)</f>
        <v>0.1108130191477698</v>
      </c>
      <c r="CD2356" s="13"/>
      <c r="CE2356" s="33"/>
      <c r="CF2356" s="33"/>
      <c r="CG2356" s="33"/>
      <c r="CH2356" s="33"/>
    </row>
    <row r="2357" spans="2:86" ht="18.600000000000001" customHeight="1" thickBot="1">
      <c r="D2357" s="3"/>
      <c r="G2357" s="4"/>
      <c r="I2357" s="3"/>
      <c r="L2357" s="4"/>
      <c r="N2357" s="3"/>
      <c r="Q2357" s="4"/>
      <c r="S2357" s="3"/>
      <c r="V2357" s="4"/>
      <c r="X2357" s="3"/>
      <c r="AA2357" s="4"/>
      <c r="AC2357" s="3"/>
      <c r="AF2357" s="4"/>
      <c r="AH2357" s="3"/>
      <c r="AK2357" s="4"/>
      <c r="AM2357" s="3"/>
      <c r="AP2357" s="4"/>
      <c r="AR2357" s="3"/>
      <c r="AU2357" s="4"/>
      <c r="AW2357" s="3"/>
      <c r="AZ2357" s="4"/>
      <c r="BB2357" s="3"/>
      <c r="BE2357" s="4"/>
      <c r="BG2357" s="3"/>
      <c r="BJ2357" s="4"/>
      <c r="BL2357" s="3"/>
      <c r="BO2357" s="4"/>
      <c r="BQ2357" s="16"/>
      <c r="BR2357" s="14"/>
      <c r="BS2357" s="14"/>
      <c r="BT2357" s="17"/>
      <c r="BV2357" s="3"/>
      <c r="BY2357" s="4"/>
      <c r="CC2357" s="115"/>
      <c r="CD2357" s="13"/>
      <c r="CE2357" s="33"/>
      <c r="CF2357" s="33"/>
      <c r="CG2357" s="33"/>
      <c r="CH2357" s="33"/>
    </row>
    <row r="2358" spans="2:86" ht="18.600000000000001" customHeight="1" thickBot="1">
      <c r="D2358" s="271" t="s">
        <v>141</v>
      </c>
      <c r="E2358" s="272"/>
      <c r="F2358" s="273" t="s">
        <v>142</v>
      </c>
      <c r="G2358" s="274"/>
      <c r="H2358" s="237"/>
      <c r="I2358" s="271" t="s">
        <v>143</v>
      </c>
      <c r="J2358" s="272"/>
      <c r="K2358" s="273" t="s">
        <v>144</v>
      </c>
      <c r="L2358" s="274"/>
      <c r="N2358" s="262" t="s">
        <v>145</v>
      </c>
      <c r="O2358" s="263"/>
      <c r="P2358" s="264" t="s">
        <v>146</v>
      </c>
      <c r="Q2358" s="265"/>
      <c r="S2358" s="271" t="s">
        <v>147</v>
      </c>
      <c r="T2358" s="272"/>
      <c r="U2358" s="273" t="s">
        <v>148</v>
      </c>
      <c r="V2358" s="274"/>
      <c r="W2358" s="20"/>
      <c r="X2358" s="262" t="s">
        <v>149</v>
      </c>
      <c r="Y2358" s="263"/>
      <c r="Z2358" s="264" t="s">
        <v>150</v>
      </c>
      <c r="AA2358" s="265"/>
      <c r="AB2358" s="20"/>
      <c r="AC2358" s="271" t="s">
        <v>151</v>
      </c>
      <c r="AD2358" s="272"/>
      <c r="AE2358" s="273" t="s">
        <v>152</v>
      </c>
      <c r="AF2358" s="274"/>
      <c r="AG2358" s="20"/>
      <c r="AH2358" s="262" t="s">
        <v>153</v>
      </c>
      <c r="AI2358" s="263"/>
      <c r="AJ2358" s="264" t="s">
        <v>154</v>
      </c>
      <c r="AK2358" s="265"/>
      <c r="AL2358" s="20"/>
      <c r="AM2358" s="271" t="s">
        <v>155</v>
      </c>
      <c r="AN2358" s="272"/>
      <c r="AO2358" s="273" t="s">
        <v>156</v>
      </c>
      <c r="AP2358" s="274"/>
      <c r="AR2358" s="262" t="s">
        <v>157</v>
      </c>
      <c r="AS2358" s="263"/>
      <c r="AT2358" s="264" t="s">
        <v>158</v>
      </c>
      <c r="AU2358" s="265"/>
      <c r="AV2358" s="41"/>
      <c r="AW2358" s="271" t="s">
        <v>159</v>
      </c>
      <c r="AX2358" s="272"/>
      <c r="AY2358" s="273" t="s">
        <v>160</v>
      </c>
      <c r="AZ2358" s="274"/>
      <c r="BA2358" s="20"/>
      <c r="BB2358" s="262" t="s">
        <v>161</v>
      </c>
      <c r="BC2358" s="263"/>
      <c r="BD2358" s="264" t="s">
        <v>162</v>
      </c>
      <c r="BE2358" s="265"/>
      <c r="BF2358" s="41"/>
      <c r="BG2358" s="271" t="s">
        <v>163</v>
      </c>
      <c r="BH2358" s="272"/>
      <c r="BI2358" s="273" t="s">
        <v>164</v>
      </c>
      <c r="BJ2358" s="274"/>
      <c r="BK2358" s="41"/>
      <c r="BL2358" s="262" t="s">
        <v>165</v>
      </c>
      <c r="BM2358" s="263"/>
      <c r="BN2358" s="264" t="s">
        <v>166</v>
      </c>
      <c r="BO2358" s="265"/>
      <c r="BP2358" s="41"/>
      <c r="BQ2358" s="271" t="s">
        <v>167</v>
      </c>
      <c r="BR2358" s="272"/>
      <c r="BS2358" s="273" t="s">
        <v>168</v>
      </c>
      <c r="BT2358" s="274"/>
      <c r="BU2358" s="20"/>
      <c r="BV2358" s="262" t="s">
        <v>169</v>
      </c>
      <c r="BW2358" s="263"/>
      <c r="BX2358" s="264" t="s">
        <v>170</v>
      </c>
      <c r="BY2358" s="265"/>
      <c r="CA2358" s="55" t="s">
        <v>35</v>
      </c>
      <c r="CC2358" s="116" t="s">
        <v>75</v>
      </c>
      <c r="CD2358" s="13"/>
      <c r="CE2358" s="33"/>
      <c r="CF2358" s="33"/>
      <c r="CG2358" s="33"/>
      <c r="CH2358" s="33"/>
    </row>
    <row r="2359" spans="2:86" ht="18.600000000000001" customHeight="1" thickTop="1" thickBot="1">
      <c r="D2359" s="1">
        <v>0</v>
      </c>
      <c r="E2359" s="9">
        <f t="shared" ref="E2359" si="22644">$E$9*$B2356</f>
        <v>7.9316320000000005</v>
      </c>
      <c r="F2359" s="2">
        <v>1</v>
      </c>
      <c r="G2359" s="8">
        <v>0</v>
      </c>
      <c r="I2359" s="1">
        <v>0</v>
      </c>
      <c r="J2359" s="9">
        <v>0</v>
      </c>
      <c r="K2359" s="2">
        <v>1</v>
      </c>
      <c r="L2359" s="8">
        <v>0</v>
      </c>
      <c r="N2359" s="1">
        <f t="shared" ref="N2359" si="22645">D2359*I2356+F2359*I2359-E2359*J2356-G2359*J2359</f>
        <v>0</v>
      </c>
      <c r="O2359" s="9">
        <f t="shared" ref="O2359" si="22646">(D2359*J2356+E2359*I2356+F2359*J2359+G2359*I2359)</f>
        <v>7.9316320000000005</v>
      </c>
      <c r="P2359" s="2">
        <f t="shared" ref="P2359" si="22647">D2359*K2356+F2359*K2359-E2359*L2356-G2359*L2359</f>
        <v>7.7063908802996446</v>
      </c>
      <c r="Q2359" s="8">
        <f t="shared" ref="Q2359" si="22648">(D2359*L2356+E2359*K2356+F2359*L2359+G2359*K2359)</f>
        <v>0</v>
      </c>
      <c r="S2359" s="1">
        <v>0</v>
      </c>
      <c r="T2359" s="9">
        <f t="shared" ref="T2359" si="22649">$T$9*$B2356</f>
        <v>10.186162000000001</v>
      </c>
      <c r="U2359" s="2">
        <v>1</v>
      </c>
      <c r="V2359" s="8">
        <v>0</v>
      </c>
      <c r="X2359" s="1">
        <f t="shared" ref="X2359" si="22650">N2359*S2356+P2359*S2359-O2359*T2356-Q2359*T2359</f>
        <v>0</v>
      </c>
      <c r="Y2359" s="9">
        <f t="shared" ref="Y2359" si="22651">(N2359*T2356+O2359*S2356+P2359*T2359+Q2359*S2359)</f>
        <v>86.430177942054797</v>
      </c>
      <c r="Z2359" s="2">
        <f t="shared" ref="Z2359" si="22652">N2359*U2356+P2359*U2359-O2359*V2356-Q2359*V2359</f>
        <v>7.7063908802996446</v>
      </c>
      <c r="AA2359" s="8">
        <f t="shared" ref="AA2359" si="22653">(N2359*V2356+O2359*U2356+P2359*V2359+Q2359*U2359)</f>
        <v>0</v>
      </c>
      <c r="AB2359" s="20"/>
      <c r="AC2359" s="1">
        <v>0</v>
      </c>
      <c r="AD2359" s="9">
        <v>0</v>
      </c>
      <c r="AE2359" s="2">
        <v>1</v>
      </c>
      <c r="AF2359" s="8">
        <v>0</v>
      </c>
      <c r="AH2359" s="1">
        <f t="shared" ref="AH2359" si="22654">X2359*AC2356+Z2359*AC2359-Y2359*AD2356-AA2359*AD2359</f>
        <v>0</v>
      </c>
      <c r="AI2359" s="9">
        <f t="shared" ref="AI2359" si="22655">(X2359*AD2356+Y2359*AC2356+Z2359*AD2359+AA2359*AC2359)</f>
        <v>86.430177942054797</v>
      </c>
      <c r="AJ2359" s="2">
        <f t="shared" ref="AJ2359" si="22656">X2359*AE2356+Z2359*AE2359-Y2359*AF2356-AA2359*AF2359</f>
        <v>20.783619965474351</v>
      </c>
      <c r="AK2359" s="8">
        <f t="shared" ref="AK2359" si="22657">(X2359*AF2356+Y2359*AE2356+Z2359*AF2359+AA2359*AE2359)</f>
        <v>0</v>
      </c>
      <c r="AM2359" s="1">
        <v>0</v>
      </c>
      <c r="AN2359" s="9">
        <f t="shared" ref="AN2359" si="22658">$AN$9*$B2356</f>
        <v>8.6123720000000006</v>
      </c>
      <c r="AO2359" s="2">
        <v>1</v>
      </c>
      <c r="AP2359" s="8">
        <v>0</v>
      </c>
      <c r="AR2359" s="1">
        <f t="shared" ref="AR2359" si="22659">AH2359*AM2356+AJ2359*AM2359-AI2359*AN2356-AK2359*AN2359</f>
        <v>0</v>
      </c>
      <c r="AS2359" s="9">
        <f t="shared" ref="AS2359" si="22660">(AH2359*AN2356+AI2359*AM2356+AJ2359*AN2359+AK2359*AM2359)</f>
        <v>265.42644459134704</v>
      </c>
      <c r="AT2359" s="2">
        <f t="shared" ref="AT2359" si="22661">AH2359*AO2356+AJ2359*AO2359-AI2359*AP2356-AK2359*AP2359</f>
        <v>20.783619965474351</v>
      </c>
      <c r="AU2359" s="8">
        <f t="shared" ref="AU2359" si="22662">(AH2359*AP2356+AI2359*AO2356+AJ2359*AP2359+AK2359*AO2359)</f>
        <v>0</v>
      </c>
      <c r="AV2359" s="20"/>
      <c r="AW2359" s="1">
        <v>0</v>
      </c>
      <c r="AX2359" s="9">
        <v>0</v>
      </c>
      <c r="AY2359" s="2">
        <v>1</v>
      </c>
      <c r="AZ2359" s="8">
        <v>0</v>
      </c>
      <c r="BB2359" s="1">
        <f t="shared" ref="BB2359" si="22663">AR2359*AW2356+AT2359*AW2359-AS2359*AX2356-AU2359*AX2359</f>
        <v>0</v>
      </c>
      <c r="BC2359" s="9">
        <f t="shared" ref="BC2359" si="22664">(AR2359*AX2356+AS2359*AW2356+AT2359*AX2359+AU2359*AW2359)</f>
        <v>265.42644459134704</v>
      </c>
      <c r="BD2359" s="2">
        <f t="shared" ref="BD2359" si="22665">AR2359*AY2356+AT2359*AY2359-AS2359*AZ2356-AU2359*AZ2359</f>
        <v>78.303865626163741</v>
      </c>
      <c r="BE2359" s="8">
        <f t="shared" ref="BE2359" si="22666">(AR2359*AZ2356+AS2359*AY2356+AT2359*AZ2359+AU2359*AY2359)</f>
        <v>0</v>
      </c>
      <c r="BG2359" s="1">
        <v>0</v>
      </c>
      <c r="BH2359" s="9">
        <f t="shared" ref="BH2359" si="22667">$BH$9*$B2356</f>
        <v>5.6346400000000001</v>
      </c>
      <c r="BI2359" s="2">
        <v>1</v>
      </c>
      <c r="BJ2359" s="8">
        <v>0</v>
      </c>
      <c r="BK2359" s="20"/>
      <c r="BL2359" s="1">
        <f t="shared" ref="BL2359" si="22668">BB2359*BG2356+BD2359*BG2359-BC2359*BH2356-BE2359*BH2359</f>
        <v>0</v>
      </c>
      <c r="BM2359" s="9">
        <f t="shared" ref="BM2359" si="22669">(BB2359*BH2356+BC2359*BG2356+BD2359*BH2359+BE2359*BG2359)</f>
        <v>706.64053800315423</v>
      </c>
      <c r="BN2359" s="2">
        <f t="shared" ref="BN2359" si="22670">BB2359*BI2356+BD2359*BI2359-BC2359*BJ2356-BE2359*BJ2359</f>
        <v>78.303865626163741</v>
      </c>
      <c r="BO2359" s="8">
        <f t="shared" ref="BO2359" si="22671">(BB2359*BJ2356+BC2359*BI2356+BD2359*BJ2359+BE2359*BI2359)</f>
        <v>0</v>
      </c>
      <c r="BP2359" s="20"/>
      <c r="BQ2359" s="18">
        <f t="shared" ref="BQ2359:BQ2422" si="22672">1/$BR$9</f>
        <v>1</v>
      </c>
      <c r="BR2359" s="25">
        <v>0</v>
      </c>
      <c r="BS2359" s="19">
        <v>1</v>
      </c>
      <c r="BT2359" s="24">
        <v>0</v>
      </c>
      <c r="BV2359" s="1">
        <f t="shared" ref="BV2359" si="22673">BL2359*BQ2356+BN2359*BQ2359-BM2359*BR2356-BO2359*BR2359</f>
        <v>78.303865626163741</v>
      </c>
      <c r="BW2359" s="9">
        <f t="shared" ref="BW2359" si="22674">(BL2359*BR2356+BM2359*BQ2356+BN2359*BR2359+BO2359*BQ2359)</f>
        <v>706.64053800315423</v>
      </c>
      <c r="BX2359" s="2">
        <f t="shared" ref="BX2359" si="22675">BL2359*BS2356+BN2359*BS2359-BM2359*BT2356-BO2359*BT2359</f>
        <v>78.303865626163741</v>
      </c>
      <c r="BY2359" s="8">
        <f t="shared" ref="BY2359" si="22676">(BL2359*BT2356+BM2359*BS2356+BN2359*BT2359+BO2359*BS2359)</f>
        <v>0</v>
      </c>
      <c r="CA2359" s="56">
        <f t="shared" ref="CA2359" si="22677">(180/PI())*ATAN(-1*(BW2356+BW2359)/(BV2356+BV2359))</f>
        <v>-77.353460848532691</v>
      </c>
      <c r="CC2359" s="117">
        <f t="shared" ref="CC2359" si="22678">20*LOG(((1-(10^(CA2356/20)^2)*(1-((1-CC2356)/(1+CC2356))^2))^0.5))</f>
        <v>-1.2195910218180604E-5</v>
      </c>
      <c r="CD2359" s="13"/>
      <c r="CE2359" s="33"/>
      <c r="CF2359" s="33"/>
      <c r="CG2359" s="33"/>
      <c r="CH2359" s="33"/>
    </row>
    <row r="2360" spans="2:86" ht="18.600000000000001" customHeight="1"/>
    <row r="2361" spans="2:86" ht="18.600000000000001" customHeight="1" thickBot="1">
      <c r="E2361" s="6" t="s">
        <v>3</v>
      </c>
      <c r="J2361" s="6" t="s">
        <v>5</v>
      </c>
      <c r="O2361" s="6" t="s">
        <v>10</v>
      </c>
      <c r="T2361" s="6" t="s">
        <v>6</v>
      </c>
      <c r="Y2361" s="6" t="s">
        <v>11</v>
      </c>
      <c r="AD2361" s="6" t="s">
        <v>12</v>
      </c>
      <c r="AI2361" s="6" t="s">
        <v>13</v>
      </c>
      <c r="AN2361" s="6" t="s">
        <v>14</v>
      </c>
      <c r="AS2361" s="6" t="s">
        <v>15</v>
      </c>
      <c r="AX2361" s="6" t="s">
        <v>19</v>
      </c>
      <c r="BC2361" s="6" t="s">
        <v>17</v>
      </c>
      <c r="BH2361" s="6" t="s">
        <v>20</v>
      </c>
      <c r="BM2361" s="6" t="s">
        <v>18</v>
      </c>
      <c r="BQ2361" s="26" t="s">
        <v>16</v>
      </c>
      <c r="BR2361" s="26"/>
      <c r="BS2361" s="21"/>
      <c r="BT2361" s="21"/>
      <c r="BU2361" s="21"/>
      <c r="BV2361" s="21"/>
      <c r="BW2361" s="26" t="s">
        <v>21</v>
      </c>
      <c r="BX2361" s="21"/>
      <c r="BY2361" s="21"/>
    </row>
    <row r="2362" spans="2:86" ht="18.600000000000001" customHeight="1" thickBot="1">
      <c r="B2362" s="11"/>
      <c r="D2362" s="266" t="s">
        <v>113</v>
      </c>
      <c r="E2362" s="267"/>
      <c r="F2362" s="268" t="s">
        <v>114</v>
      </c>
      <c r="G2362" s="269"/>
      <c r="H2362" s="237"/>
      <c r="I2362" s="262" t="s">
        <v>0</v>
      </c>
      <c r="J2362" s="263"/>
      <c r="K2362" s="264" t="s">
        <v>1</v>
      </c>
      <c r="L2362" s="265"/>
      <c r="M2362" s="21"/>
      <c r="N2362" s="262" t="s">
        <v>115</v>
      </c>
      <c r="O2362" s="263"/>
      <c r="P2362" s="264" t="s">
        <v>116</v>
      </c>
      <c r="Q2362" s="265"/>
      <c r="R2362" s="21"/>
      <c r="S2362" s="266" t="s">
        <v>117</v>
      </c>
      <c r="T2362" s="267"/>
      <c r="U2362" s="268" t="s">
        <v>118</v>
      </c>
      <c r="V2362" s="269"/>
      <c r="W2362" s="20"/>
      <c r="X2362" s="262" t="s">
        <v>119</v>
      </c>
      <c r="Y2362" s="263"/>
      <c r="Z2362" s="264" t="s">
        <v>120</v>
      </c>
      <c r="AA2362" s="265"/>
      <c r="AB2362" s="20"/>
      <c r="AC2362" s="262" t="s">
        <v>121</v>
      </c>
      <c r="AD2362" s="263"/>
      <c r="AE2362" s="264" t="s">
        <v>7</v>
      </c>
      <c r="AF2362" s="265"/>
      <c r="AG2362" s="20"/>
      <c r="AH2362" s="262" t="s">
        <v>122</v>
      </c>
      <c r="AI2362" s="263"/>
      <c r="AJ2362" s="264" t="s">
        <v>123</v>
      </c>
      <c r="AK2362" s="265"/>
      <c r="AL2362" s="20"/>
      <c r="AM2362" s="266" t="s">
        <v>124</v>
      </c>
      <c r="AN2362" s="267"/>
      <c r="AO2362" s="268" t="s">
        <v>125</v>
      </c>
      <c r="AP2362" s="269"/>
      <c r="AQ2362" s="21"/>
      <c r="AR2362" s="262" t="s">
        <v>126</v>
      </c>
      <c r="AS2362" s="263"/>
      <c r="AT2362" s="264" t="s">
        <v>2</v>
      </c>
      <c r="AU2362" s="265"/>
      <c r="AV2362" s="41"/>
      <c r="AW2362" s="262" t="s">
        <v>127</v>
      </c>
      <c r="AX2362" s="263"/>
      <c r="AY2362" s="264" t="s">
        <v>128</v>
      </c>
      <c r="AZ2362" s="265"/>
      <c r="BA2362" s="20"/>
      <c r="BB2362" s="262" t="s">
        <v>129</v>
      </c>
      <c r="BC2362" s="263"/>
      <c r="BD2362" s="264" t="s">
        <v>130</v>
      </c>
      <c r="BE2362" s="265"/>
      <c r="BF2362" s="41"/>
      <c r="BG2362" s="266" t="s">
        <v>131</v>
      </c>
      <c r="BH2362" s="267"/>
      <c r="BI2362" s="268" t="s">
        <v>132</v>
      </c>
      <c r="BJ2362" s="269"/>
      <c r="BK2362" s="41"/>
      <c r="BL2362" s="262" t="s">
        <v>133</v>
      </c>
      <c r="BM2362" s="263"/>
      <c r="BN2362" s="264" t="s">
        <v>134</v>
      </c>
      <c r="BO2362" s="265"/>
      <c r="BP2362" s="41"/>
      <c r="BQ2362" s="262" t="s">
        <v>135</v>
      </c>
      <c r="BR2362" s="263"/>
      <c r="BS2362" s="264" t="s">
        <v>136</v>
      </c>
      <c r="BT2362" s="265"/>
      <c r="BU2362" s="20"/>
      <c r="BV2362" s="262" t="s">
        <v>137</v>
      </c>
      <c r="BW2362" s="263"/>
      <c r="BX2362" s="264" t="s">
        <v>138</v>
      </c>
      <c r="BY2362" s="265"/>
      <c r="CA2362" s="27" t="s">
        <v>8</v>
      </c>
      <c r="CC2362" s="113" t="s">
        <v>74</v>
      </c>
      <c r="CD2362" s="13"/>
      <c r="CE2362" s="33"/>
      <c r="CF2362" s="33"/>
      <c r="CG2362" s="33"/>
      <c r="CH2362" s="33"/>
    </row>
    <row r="2363" spans="2:86" ht="18.600000000000001" customHeight="1" thickTop="1" thickBot="1">
      <c r="B2363" s="37">
        <v>6.76</v>
      </c>
      <c r="D2363" s="1">
        <v>1</v>
      </c>
      <c r="E2363" s="7">
        <v>0</v>
      </c>
      <c r="F2363" s="2">
        <v>0</v>
      </c>
      <c r="G2363" s="8">
        <v>0</v>
      </c>
      <c r="I2363" s="1">
        <v>1</v>
      </c>
      <c r="J2363" s="9">
        <v>0</v>
      </c>
      <c r="K2363" s="2">
        <v>0</v>
      </c>
      <c r="L2363" s="8">
        <f t="shared" ref="L2363:L2426" si="22679">IF(0=(1-$J$9*$K$9*$B2363^2),10^18,$B2363*$K$9/(1-$J$9*$K$9*$B2363^2))</f>
        <v>-0.84250046716978322</v>
      </c>
      <c r="N2363" s="1">
        <f t="shared" ref="N2363" si="22680">D2363*I2363+F2363*I2366-E2363*J2363-G2363*J2366</f>
        <v>1</v>
      </c>
      <c r="O2363" s="9">
        <f t="shared" ref="O2363" si="22681">(D2363*J2363+E2363*I2363+F2363*J2366+G2363*I2366)</f>
        <v>0</v>
      </c>
      <c r="P2363" s="2">
        <f t="shared" ref="P2363" si="22682">D2363*K2363+F2363*K2366-E2363*L2363-G2363*L2366</f>
        <v>0</v>
      </c>
      <c r="Q2363" s="8">
        <f t="shared" ref="Q2363" si="22683">(D2363*L2363+E2363*K2363+F2363*L2366+G2363*K2366)</f>
        <v>-0.84250046716978322</v>
      </c>
      <c r="S2363" s="1">
        <v>1</v>
      </c>
      <c r="T2363" s="7">
        <v>0</v>
      </c>
      <c r="U2363" s="2">
        <v>0</v>
      </c>
      <c r="V2363" s="8">
        <v>0</v>
      </c>
      <c r="X2363" s="1">
        <f t="shared" ref="X2363" si="22684">N2363*S2363+P2363*S2366-O2363*T2363-Q2363*T2366</f>
        <v>9.607311662787767</v>
      </c>
      <c r="Y2363" s="9">
        <f t="shared" ref="Y2363" si="22685">(N2363*T2363+O2363*S2363+P2363*T2366+Q2363*S2366)</f>
        <v>0</v>
      </c>
      <c r="Z2363" s="2">
        <f t="shared" ref="Z2363" si="22686">N2363*U2363+P2363*U2366-O2363*V2363-Q2363*V2366</f>
        <v>0</v>
      </c>
      <c r="AA2363" s="8">
        <f t="shared" ref="AA2363" si="22687">(N2363*V2363+O2363*U2363+P2363*V2366+Q2363*U2366)</f>
        <v>-0.84250046716978322</v>
      </c>
      <c r="AB2363" s="20"/>
      <c r="AC2363" s="1">
        <v>1</v>
      </c>
      <c r="AD2363" s="9">
        <v>0</v>
      </c>
      <c r="AE2363" s="2">
        <v>0</v>
      </c>
      <c r="AF2363" s="8">
        <f t="shared" ref="AF2363:AF2426" si="22688">IF(0=(1-$AE$9*$AD$9*$B2363^2),10^18,$B2363*$AE$9/(1-$AE$9*$AD$9*$B2363^2))</f>
        <v>-0.15082869390815709</v>
      </c>
      <c r="AH2363" s="1">
        <f t="shared" ref="AH2363" si="22689">X2363*AC2363+Z2363*AC2366-Y2363*AD2363-AA2363*AD2366</f>
        <v>9.607311662787767</v>
      </c>
      <c r="AI2363" s="9">
        <f t="shared" ref="AI2363" si="22690">(X2363*AD2363+Y2363*AC2363+Z2363*AD2366+AA2363*AC2366)</f>
        <v>0</v>
      </c>
      <c r="AJ2363" s="2">
        <f t="shared" ref="AJ2363" si="22691">X2363*AE2363+Z2363*AE2366-Y2363*AF2363-AA2363*AF2366</f>
        <v>0</v>
      </c>
      <c r="AK2363" s="8">
        <f t="shared" ref="AK2363" si="22692">(X2363*AF2363+Y2363*AE2363+Z2363*AF2366+AA2363*AE2366)</f>
        <v>-2.291558737236667</v>
      </c>
      <c r="AM2363" s="1">
        <v>1</v>
      </c>
      <c r="AN2363" s="7">
        <v>0</v>
      </c>
      <c r="AO2363" s="2">
        <v>0</v>
      </c>
      <c r="AP2363" s="8">
        <v>0</v>
      </c>
      <c r="AR2363" s="1">
        <f t="shared" ref="AR2363" si="22693">AH2363*AM2363+AJ2363*AM2366-AI2363*AN2363-AK2363*AN2366</f>
        <v>29.401631042809015</v>
      </c>
      <c r="AS2363" s="9">
        <f t="shared" ref="AS2363" si="22694">(AH2363*AN2363+AI2363*AM2363+AJ2363*AN2366+AK2363*AM2366)</f>
        <v>0</v>
      </c>
      <c r="AT2363" s="2">
        <f t="shared" ref="AT2363" si="22695">AH2363*AO2363+AJ2363*AO2366-AI2363*AP2363-AK2363*AP2366</f>
        <v>0</v>
      </c>
      <c r="AU2363" s="8">
        <f t="shared" ref="AU2363" si="22696">(AH2363*AP2363+AI2363*AO2363+AJ2363*AP2366+AK2363*AO2366)</f>
        <v>-2.291558737236667</v>
      </c>
      <c r="AV2363" s="20"/>
      <c r="AW2363" s="1">
        <v>1</v>
      </c>
      <c r="AX2363" s="9">
        <v>0</v>
      </c>
      <c r="AY2363" s="2">
        <v>0</v>
      </c>
      <c r="AZ2363" s="8">
        <f t="shared" ref="AZ2363:AZ2426" si="22697">IF(0=(1-$AX$9*$AY$9*$B2363^2),10^18,$B2363*$AY$9/(1-$AX$9*$AY$9*$B2363^2))</f>
        <v>-0.21601646004757602</v>
      </c>
      <c r="BB2363" s="1">
        <f t="shared" ref="BB2363" si="22698">AR2363*AW2363+AT2363*AW2366-AS2363*AX2363-AU2363*AX2366</f>
        <v>29.401631042809015</v>
      </c>
      <c r="BC2363" s="9">
        <f t="shared" ref="BC2363" si="22699">(AR2363*AX2363+AS2363*AW2363+AT2363*AX2366+AU2363*AW2366)</f>
        <v>0</v>
      </c>
      <c r="BD2363" s="2">
        <f t="shared" ref="BD2363" si="22700">AR2363*AY2363+AT2363*AY2366-AS2363*AZ2363-AU2363*AZ2366</f>
        <v>0</v>
      </c>
      <c r="BE2363" s="8">
        <f t="shared" ref="BE2363" si="22701">(AR2363*AZ2363+AS2363*AY2363+AT2363*AZ2366+AU2363*AY2366)</f>
        <v>-8.6427949947291918</v>
      </c>
      <c r="BG2363" s="1">
        <v>1</v>
      </c>
      <c r="BH2363" s="7">
        <v>0</v>
      </c>
      <c r="BI2363" s="2">
        <v>0</v>
      </c>
      <c r="BJ2363" s="8">
        <v>0</v>
      </c>
      <c r="BK2363" s="20"/>
      <c r="BL2363" s="1">
        <f t="shared" ref="BL2363" si="22702">BB2363*BG2363+BD2363*BG2366-BC2363*BH2363-BE2363*BH2366</f>
        <v>78.24517696422177</v>
      </c>
      <c r="BM2363" s="9">
        <f t="shared" ref="BM2363" si="22703">(BB2363*BH2363+BC2363*BG2363+BD2363*BH2366+BE2363*BG2366)</f>
        <v>0</v>
      </c>
      <c r="BN2363" s="2">
        <f t="shared" ref="BN2363" si="22704">BB2363*BI2363+BD2363*BI2366-BC2363*BJ2363-BE2363*BJ2366</f>
        <v>0</v>
      </c>
      <c r="BO2363" s="8">
        <f t="shared" ref="BO2363" si="22705">(BB2363*BJ2363+BC2363*BI2363+BD2363*BJ2366+BE2363*BI2366)</f>
        <v>-8.6427949947291918</v>
      </c>
      <c r="BP2363" s="20"/>
      <c r="BQ2363" s="16">
        <v>1</v>
      </c>
      <c r="BR2363" s="23">
        <v>0</v>
      </c>
      <c r="BS2363" s="14">
        <v>0</v>
      </c>
      <c r="BT2363" s="22">
        <v>0</v>
      </c>
      <c r="BV2363" s="1">
        <f t="shared" ref="BV2363" si="22706">BL2363*BQ2363+BN2363*BQ2366-BM2363*BR2363-BO2363*BR2366</f>
        <v>78.24517696422177</v>
      </c>
      <c r="BW2363" s="9">
        <f t="shared" ref="BW2363" si="22707">(BL2363*BR2363+BM2363*BQ2363+BN2363*BR2366+BO2363*BQ2366)</f>
        <v>-8.6427949947291918</v>
      </c>
      <c r="BX2363" s="2">
        <f t="shared" ref="BX2363" si="22708">BL2363*BS2363+BN2363*BS2366-BM2363*BT2363-BO2363*BT2366</f>
        <v>0</v>
      </c>
      <c r="BY2363" s="8">
        <f t="shared" ref="BY2363" si="22709">(BL2363*BT2363+BM2363*BS2363+BN2363*BT2366+BO2363*BS2366)</f>
        <v>-8.6427949947291918</v>
      </c>
      <c r="CA2363" s="28">
        <f t="shared" ref="CA2363" si="22710">20*LOG(((1+$BR$9)/$BR$9)/((BV2363+BV2366)^2+(BW2363+BW2366)^2)^0.5)</f>
        <v>-51.088447573296023</v>
      </c>
      <c r="CC2363" s="114">
        <f t="shared" ref="CC2363" si="22711">((BV2363^2+BW2363^2)^0.5)/((BV2366^2+BW2366^2)^0.5)</f>
        <v>0.11047746822673331</v>
      </c>
      <c r="CD2363" s="13"/>
      <c r="CE2363" s="33"/>
      <c r="CF2363" s="33"/>
      <c r="CG2363" s="33"/>
      <c r="CH2363" s="33"/>
    </row>
    <row r="2364" spans="2:86" ht="18.600000000000001" customHeight="1" thickBot="1">
      <c r="D2364" s="3"/>
      <c r="G2364" s="4"/>
      <c r="I2364" s="3"/>
      <c r="L2364" s="4"/>
      <c r="N2364" s="3"/>
      <c r="Q2364" s="4"/>
      <c r="S2364" s="3"/>
      <c r="V2364" s="4"/>
      <c r="X2364" s="3"/>
      <c r="AA2364" s="4"/>
      <c r="AC2364" s="3"/>
      <c r="AF2364" s="4"/>
      <c r="AH2364" s="3"/>
      <c r="AK2364" s="4"/>
      <c r="AM2364" s="3"/>
      <c r="AP2364" s="4"/>
      <c r="AR2364" s="3"/>
      <c r="AU2364" s="4"/>
      <c r="AW2364" s="3"/>
      <c r="AZ2364" s="4"/>
      <c r="BB2364" s="3"/>
      <c r="BE2364" s="4"/>
      <c r="BG2364" s="3"/>
      <c r="BJ2364" s="4"/>
      <c r="BL2364" s="3"/>
      <c r="BO2364" s="4"/>
      <c r="BQ2364" s="16"/>
      <c r="BR2364" s="14"/>
      <c r="BS2364" s="14"/>
      <c r="BT2364" s="17"/>
      <c r="BV2364" s="3"/>
      <c r="BY2364" s="4"/>
      <c r="CC2364" s="115"/>
      <c r="CD2364" s="13"/>
      <c r="CE2364" s="33"/>
      <c r="CF2364" s="33"/>
      <c r="CG2364" s="33"/>
      <c r="CH2364" s="33"/>
    </row>
    <row r="2365" spans="2:86" ht="18.600000000000001" customHeight="1" thickBot="1">
      <c r="D2365" s="271" t="s">
        <v>141</v>
      </c>
      <c r="E2365" s="272"/>
      <c r="F2365" s="273" t="s">
        <v>142</v>
      </c>
      <c r="G2365" s="274"/>
      <c r="H2365" s="237"/>
      <c r="I2365" s="271" t="s">
        <v>143</v>
      </c>
      <c r="J2365" s="272"/>
      <c r="K2365" s="273" t="s">
        <v>144</v>
      </c>
      <c r="L2365" s="274"/>
      <c r="N2365" s="262" t="s">
        <v>145</v>
      </c>
      <c r="O2365" s="263"/>
      <c r="P2365" s="264" t="s">
        <v>146</v>
      </c>
      <c r="Q2365" s="265"/>
      <c r="S2365" s="271" t="s">
        <v>147</v>
      </c>
      <c r="T2365" s="272"/>
      <c r="U2365" s="273" t="s">
        <v>148</v>
      </c>
      <c r="V2365" s="274"/>
      <c r="W2365" s="20"/>
      <c r="X2365" s="262" t="s">
        <v>149</v>
      </c>
      <c r="Y2365" s="263"/>
      <c r="Z2365" s="264" t="s">
        <v>150</v>
      </c>
      <c r="AA2365" s="265"/>
      <c r="AB2365" s="20"/>
      <c r="AC2365" s="271" t="s">
        <v>151</v>
      </c>
      <c r="AD2365" s="272"/>
      <c r="AE2365" s="273" t="s">
        <v>152</v>
      </c>
      <c r="AF2365" s="274"/>
      <c r="AG2365" s="20"/>
      <c r="AH2365" s="262" t="s">
        <v>153</v>
      </c>
      <c r="AI2365" s="263"/>
      <c r="AJ2365" s="264" t="s">
        <v>154</v>
      </c>
      <c r="AK2365" s="265"/>
      <c r="AL2365" s="20"/>
      <c r="AM2365" s="271" t="s">
        <v>155</v>
      </c>
      <c r="AN2365" s="272"/>
      <c r="AO2365" s="273" t="s">
        <v>156</v>
      </c>
      <c r="AP2365" s="274"/>
      <c r="AR2365" s="262" t="s">
        <v>157</v>
      </c>
      <c r="AS2365" s="263"/>
      <c r="AT2365" s="264" t="s">
        <v>158</v>
      </c>
      <c r="AU2365" s="265"/>
      <c r="AV2365" s="41"/>
      <c r="AW2365" s="271" t="s">
        <v>159</v>
      </c>
      <c r="AX2365" s="272"/>
      <c r="AY2365" s="273" t="s">
        <v>160</v>
      </c>
      <c r="AZ2365" s="274"/>
      <c r="BA2365" s="20"/>
      <c r="BB2365" s="262" t="s">
        <v>161</v>
      </c>
      <c r="BC2365" s="263"/>
      <c r="BD2365" s="264" t="s">
        <v>162</v>
      </c>
      <c r="BE2365" s="265"/>
      <c r="BF2365" s="41"/>
      <c r="BG2365" s="271" t="s">
        <v>163</v>
      </c>
      <c r="BH2365" s="272"/>
      <c r="BI2365" s="273" t="s">
        <v>164</v>
      </c>
      <c r="BJ2365" s="274"/>
      <c r="BK2365" s="41"/>
      <c r="BL2365" s="262" t="s">
        <v>165</v>
      </c>
      <c r="BM2365" s="263"/>
      <c r="BN2365" s="264" t="s">
        <v>166</v>
      </c>
      <c r="BO2365" s="265"/>
      <c r="BP2365" s="41"/>
      <c r="BQ2365" s="271" t="s">
        <v>167</v>
      </c>
      <c r="BR2365" s="272"/>
      <c r="BS2365" s="273" t="s">
        <v>168</v>
      </c>
      <c r="BT2365" s="274"/>
      <c r="BU2365" s="20"/>
      <c r="BV2365" s="262" t="s">
        <v>169</v>
      </c>
      <c r="BW2365" s="263"/>
      <c r="BX2365" s="264" t="s">
        <v>170</v>
      </c>
      <c r="BY2365" s="265"/>
      <c r="CA2365" s="55" t="s">
        <v>35</v>
      </c>
      <c r="CC2365" s="116" t="s">
        <v>75</v>
      </c>
      <c r="CD2365" s="13"/>
      <c r="CE2365" s="33"/>
      <c r="CF2365" s="33"/>
      <c r="CG2365" s="33"/>
      <c r="CH2365" s="33"/>
    </row>
    <row r="2366" spans="2:86" ht="18.600000000000001" customHeight="1" thickTop="1" thickBot="1">
      <c r="D2366" s="1">
        <v>0</v>
      </c>
      <c r="E2366" s="9">
        <f t="shared" ref="E2366" si="22712">$E$9*$B2363</f>
        <v>7.9551680000000005</v>
      </c>
      <c r="F2366" s="2">
        <v>1</v>
      </c>
      <c r="G2366" s="8">
        <v>0</v>
      </c>
      <c r="I2366" s="1">
        <v>0</v>
      </c>
      <c r="J2366" s="9">
        <v>0</v>
      </c>
      <c r="K2366" s="2">
        <v>1</v>
      </c>
      <c r="L2366" s="8">
        <v>0</v>
      </c>
      <c r="N2366" s="1">
        <f t="shared" ref="N2366" si="22713">D2366*I2363+F2366*I2366-E2366*J2363-G2366*J2366</f>
        <v>0</v>
      </c>
      <c r="O2366" s="9">
        <f t="shared" ref="O2366" si="22714">(D2366*J2363+E2366*I2363+F2366*J2366+G2366*I2366)</f>
        <v>7.9551680000000005</v>
      </c>
      <c r="P2366" s="2">
        <f t="shared" ref="P2366" si="22715">D2366*K2363+F2366*K2366-E2366*L2363-G2366*L2366</f>
        <v>7.7022327564141104</v>
      </c>
      <c r="Q2366" s="8">
        <f t="shared" ref="Q2366" si="22716">(D2366*L2363+E2366*K2363+F2366*L2366+G2366*K2366)</f>
        <v>0</v>
      </c>
      <c r="S2366" s="1">
        <v>0</v>
      </c>
      <c r="T2366" s="9">
        <f t="shared" ref="T2366" si="22717">$T$9*$B2363</f>
        <v>10.216388</v>
      </c>
      <c r="U2366" s="2">
        <v>1</v>
      </c>
      <c r="V2366" s="8">
        <v>0</v>
      </c>
      <c r="X2366" s="1">
        <f t="shared" ref="X2366" si="22718">N2366*S2363+P2366*S2366-O2366*T2363-Q2366*T2366</f>
        <v>0</v>
      </c>
      <c r="Y2366" s="9">
        <f t="shared" ref="Y2366" si="22719">(N2366*T2363+O2366*S2363+P2366*T2366+Q2366*S2366)</f>
        <v>86.644166305836038</v>
      </c>
      <c r="Z2366" s="2">
        <f t="shared" ref="Z2366" si="22720">N2366*U2363+P2366*U2366-O2366*V2363-Q2366*V2366</f>
        <v>7.7022327564141104</v>
      </c>
      <c r="AA2366" s="8">
        <f t="shared" ref="AA2366" si="22721">(N2366*V2363+O2366*U2363+P2366*V2366+Q2366*U2366)</f>
        <v>0</v>
      </c>
      <c r="AB2366" s="20"/>
      <c r="AC2366" s="1">
        <v>0</v>
      </c>
      <c r="AD2366" s="9">
        <v>0</v>
      </c>
      <c r="AE2366" s="2">
        <v>1</v>
      </c>
      <c r="AF2366" s="8">
        <v>0</v>
      </c>
      <c r="AH2366" s="1">
        <f t="shared" ref="AH2366" si="22722">X2366*AC2363+Z2366*AC2366-Y2366*AD2363-AA2366*AD2366</f>
        <v>0</v>
      </c>
      <c r="AI2366" s="9">
        <f t="shared" ref="AI2366" si="22723">(X2366*AD2363+Y2366*AC2363+Z2366*AD2366+AA2366*AC2366)</f>
        <v>86.644166305836038</v>
      </c>
      <c r="AJ2366" s="2">
        <f t="shared" ref="AJ2366" si="22724">X2366*AE2363+Z2366*AE2366-Y2366*AF2363-AA2366*AF2366</f>
        <v>20.770659195084512</v>
      </c>
      <c r="AK2366" s="8">
        <f t="shared" ref="AK2366" si="22725">(X2366*AF2363+Y2366*AE2363+Z2366*AF2366+AA2366*AE2366)</f>
        <v>0</v>
      </c>
      <c r="AM2366" s="1">
        <v>0</v>
      </c>
      <c r="AN2366" s="9">
        <f t="shared" ref="AN2366" si="22726">$AN$9*$B2363</f>
        <v>8.6379280000000005</v>
      </c>
      <c r="AO2366" s="2">
        <v>1</v>
      </c>
      <c r="AP2366" s="8">
        <v>0</v>
      </c>
      <c r="AR2366" s="1">
        <f t="shared" ref="AR2366" si="22727">AH2366*AM2363+AJ2366*AM2366-AI2366*AN2363-AK2366*AN2366</f>
        <v>0</v>
      </c>
      <c r="AS2366" s="9">
        <f t="shared" ref="AS2366" si="22728">(AH2366*AN2363+AI2366*AM2363+AJ2366*AN2366+AK2366*AM2366)</f>
        <v>266.05962494551403</v>
      </c>
      <c r="AT2366" s="2">
        <f t="shared" ref="AT2366" si="22729">AH2366*AO2363+AJ2366*AO2366-AI2366*AP2363-AK2366*AP2366</f>
        <v>20.770659195084512</v>
      </c>
      <c r="AU2366" s="8">
        <f t="shared" ref="AU2366" si="22730">(AH2366*AP2363+AI2366*AO2363+AJ2366*AP2366+AK2366*AO2366)</f>
        <v>0</v>
      </c>
      <c r="AV2366" s="20"/>
      <c r="AW2366" s="1">
        <v>0</v>
      </c>
      <c r="AX2366" s="9">
        <v>0</v>
      </c>
      <c r="AY2366" s="2">
        <v>1</v>
      </c>
      <c r="AZ2366" s="8">
        <v>0</v>
      </c>
      <c r="BB2366" s="1">
        <f t="shared" ref="BB2366" si="22731">AR2366*AW2363+AT2366*AW2366-AS2366*AX2363-AU2366*AX2366</f>
        <v>0</v>
      </c>
      <c r="BC2366" s="9">
        <f t="shared" ref="BC2366" si="22732">(AR2366*AX2363+AS2366*AW2363+AT2366*AX2366+AU2366*AW2366)</f>
        <v>266.05962494551403</v>
      </c>
      <c r="BD2366" s="2">
        <f t="shared" ref="BD2366" si="22733">AR2366*AY2363+AT2366*AY2366-AS2366*AZ2363-AU2366*AZ2366</f>
        <v>78.243917537400208</v>
      </c>
      <c r="BE2366" s="8">
        <f t="shared" ref="BE2366" si="22734">(AR2366*AZ2363+AS2366*AY2363+AT2366*AZ2366+AU2366*AY2366)</f>
        <v>0</v>
      </c>
      <c r="BG2366" s="1">
        <v>0</v>
      </c>
      <c r="BH2366" s="9">
        <f t="shared" ref="BH2366" si="22735">$BH$9*$B2363</f>
        <v>5.6513599999999995</v>
      </c>
      <c r="BI2366" s="2">
        <v>1</v>
      </c>
      <c r="BJ2366" s="8">
        <v>0</v>
      </c>
      <c r="BK2366" s="20"/>
      <c r="BL2366" s="1">
        <f t="shared" ref="BL2366" si="22736">BB2366*BG2363+BD2366*BG2366-BC2366*BH2363-BE2366*BH2366</f>
        <v>0</v>
      </c>
      <c r="BM2366" s="9">
        <f t="shared" ref="BM2366" si="22737">(BB2366*BH2363+BC2366*BG2363+BD2366*BH2366+BE2366*BG2366)</f>
        <v>708.24417075967608</v>
      </c>
      <c r="BN2366" s="2">
        <f t="shared" ref="BN2366" si="22738">BB2366*BI2363+BD2366*BI2366-BC2366*BJ2363-BE2366*BJ2366</f>
        <v>78.243917537400208</v>
      </c>
      <c r="BO2366" s="8">
        <f t="shared" ref="BO2366" si="22739">(BB2366*BJ2363+BC2366*BI2363+BD2366*BJ2366+BE2366*BI2366)</f>
        <v>0</v>
      </c>
      <c r="BP2366" s="20"/>
      <c r="BQ2366" s="18">
        <f t="shared" ref="BQ2366:BQ2429" si="22740">1/$BR$9</f>
        <v>1</v>
      </c>
      <c r="BR2366" s="25">
        <v>0</v>
      </c>
      <c r="BS2366" s="19">
        <v>1</v>
      </c>
      <c r="BT2366" s="24">
        <v>0</v>
      </c>
      <c r="BV2366" s="1">
        <f t="shared" ref="BV2366" si="22741">BL2366*BQ2363+BN2366*BQ2366-BM2366*BR2363-BO2366*BR2366</f>
        <v>78.243917537400208</v>
      </c>
      <c r="BW2366" s="9">
        <f t="shared" ref="BW2366" si="22742">(BL2366*BR2363+BM2366*BQ2363+BN2366*BR2366+BO2366*BQ2366)</f>
        <v>708.24417075967608</v>
      </c>
      <c r="BX2366" s="2">
        <f t="shared" ref="BX2366" si="22743">BL2366*BS2363+BN2366*BS2366-BM2366*BT2363-BO2366*BT2366</f>
        <v>78.243917537400208</v>
      </c>
      <c r="BY2366" s="8">
        <f t="shared" ref="BY2366" si="22744">(BL2366*BT2363+BM2366*BS2363+BN2366*BT2366+BO2366*BS2366)</f>
        <v>0</v>
      </c>
      <c r="CA2366" s="56">
        <f t="shared" ref="CA2366" si="22745">(180/PI())*ATAN(-1*(BW2363+BW2366)/(BV2363+BV2366))</f>
        <v>-77.391446783126867</v>
      </c>
      <c r="CC2366" s="117">
        <f t="shared" ref="CC2366" si="22746">20*LOG(((1-(10^(CA2363/20)^2)*(1-((1-CC2363)/(1+CC2363))^2))^0.5))</f>
        <v>-1.2113073764396961E-5</v>
      </c>
      <c r="CD2366" s="13"/>
      <c r="CE2366" s="33"/>
      <c r="CF2366" s="33"/>
      <c r="CG2366" s="33"/>
      <c r="CH2366" s="33"/>
    </row>
    <row r="2367" spans="2:86" ht="18.600000000000001" customHeight="1"/>
    <row r="2368" spans="2:86" ht="18.600000000000001" customHeight="1" thickBot="1">
      <c r="E2368" s="6" t="s">
        <v>3</v>
      </c>
      <c r="J2368" s="6" t="s">
        <v>5</v>
      </c>
      <c r="O2368" s="6" t="s">
        <v>10</v>
      </c>
      <c r="T2368" s="6" t="s">
        <v>6</v>
      </c>
      <c r="Y2368" s="6" t="s">
        <v>11</v>
      </c>
      <c r="AD2368" s="6" t="s">
        <v>12</v>
      </c>
      <c r="AI2368" s="6" t="s">
        <v>13</v>
      </c>
      <c r="AN2368" s="6" t="s">
        <v>14</v>
      </c>
      <c r="AS2368" s="6" t="s">
        <v>15</v>
      </c>
      <c r="AX2368" s="6" t="s">
        <v>19</v>
      </c>
      <c r="BC2368" s="6" t="s">
        <v>17</v>
      </c>
      <c r="BH2368" s="6" t="s">
        <v>20</v>
      </c>
      <c r="BM2368" s="6" t="s">
        <v>18</v>
      </c>
      <c r="BQ2368" s="26" t="s">
        <v>16</v>
      </c>
      <c r="BR2368" s="26"/>
      <c r="BS2368" s="21"/>
      <c r="BT2368" s="21"/>
      <c r="BU2368" s="21"/>
      <c r="BV2368" s="21"/>
      <c r="BW2368" s="26" t="s">
        <v>21</v>
      </c>
      <c r="BX2368" s="21"/>
      <c r="BY2368" s="21"/>
    </row>
    <row r="2369" spans="2:86" ht="18.600000000000001" customHeight="1" thickBot="1">
      <c r="B2369" s="11"/>
      <c r="D2369" s="266" t="s">
        <v>113</v>
      </c>
      <c r="E2369" s="267"/>
      <c r="F2369" s="268" t="s">
        <v>114</v>
      </c>
      <c r="G2369" s="269"/>
      <c r="H2369" s="237"/>
      <c r="I2369" s="262" t="s">
        <v>0</v>
      </c>
      <c r="J2369" s="263"/>
      <c r="K2369" s="264" t="s">
        <v>1</v>
      </c>
      <c r="L2369" s="265"/>
      <c r="M2369" s="21"/>
      <c r="N2369" s="262" t="s">
        <v>115</v>
      </c>
      <c r="O2369" s="263"/>
      <c r="P2369" s="264" t="s">
        <v>116</v>
      </c>
      <c r="Q2369" s="265"/>
      <c r="R2369" s="21"/>
      <c r="S2369" s="266" t="s">
        <v>117</v>
      </c>
      <c r="T2369" s="267"/>
      <c r="U2369" s="268" t="s">
        <v>118</v>
      </c>
      <c r="V2369" s="269"/>
      <c r="W2369" s="20"/>
      <c r="X2369" s="262" t="s">
        <v>119</v>
      </c>
      <c r="Y2369" s="263"/>
      <c r="Z2369" s="264" t="s">
        <v>120</v>
      </c>
      <c r="AA2369" s="265"/>
      <c r="AB2369" s="20"/>
      <c r="AC2369" s="262" t="s">
        <v>121</v>
      </c>
      <c r="AD2369" s="263"/>
      <c r="AE2369" s="264" t="s">
        <v>7</v>
      </c>
      <c r="AF2369" s="265"/>
      <c r="AG2369" s="20"/>
      <c r="AH2369" s="262" t="s">
        <v>122</v>
      </c>
      <c r="AI2369" s="263"/>
      <c r="AJ2369" s="264" t="s">
        <v>123</v>
      </c>
      <c r="AK2369" s="265"/>
      <c r="AL2369" s="20"/>
      <c r="AM2369" s="266" t="s">
        <v>124</v>
      </c>
      <c r="AN2369" s="267"/>
      <c r="AO2369" s="268" t="s">
        <v>125</v>
      </c>
      <c r="AP2369" s="269"/>
      <c r="AQ2369" s="21"/>
      <c r="AR2369" s="262" t="s">
        <v>126</v>
      </c>
      <c r="AS2369" s="263"/>
      <c r="AT2369" s="264" t="s">
        <v>2</v>
      </c>
      <c r="AU2369" s="265"/>
      <c r="AV2369" s="41"/>
      <c r="AW2369" s="262" t="s">
        <v>127</v>
      </c>
      <c r="AX2369" s="263"/>
      <c r="AY2369" s="264" t="s">
        <v>128</v>
      </c>
      <c r="AZ2369" s="265"/>
      <c r="BA2369" s="20"/>
      <c r="BB2369" s="262" t="s">
        <v>129</v>
      </c>
      <c r="BC2369" s="263"/>
      <c r="BD2369" s="264" t="s">
        <v>130</v>
      </c>
      <c r="BE2369" s="265"/>
      <c r="BF2369" s="41"/>
      <c r="BG2369" s="266" t="s">
        <v>131</v>
      </c>
      <c r="BH2369" s="267"/>
      <c r="BI2369" s="268" t="s">
        <v>132</v>
      </c>
      <c r="BJ2369" s="269"/>
      <c r="BK2369" s="41"/>
      <c r="BL2369" s="262" t="s">
        <v>133</v>
      </c>
      <c r="BM2369" s="263"/>
      <c r="BN2369" s="264" t="s">
        <v>134</v>
      </c>
      <c r="BO2369" s="265"/>
      <c r="BP2369" s="41"/>
      <c r="BQ2369" s="262" t="s">
        <v>135</v>
      </c>
      <c r="BR2369" s="263"/>
      <c r="BS2369" s="264" t="s">
        <v>136</v>
      </c>
      <c r="BT2369" s="265"/>
      <c r="BU2369" s="20"/>
      <c r="BV2369" s="262" t="s">
        <v>137</v>
      </c>
      <c r="BW2369" s="263"/>
      <c r="BX2369" s="264" t="s">
        <v>138</v>
      </c>
      <c r="BY2369" s="265"/>
      <c r="CA2369" s="27" t="s">
        <v>8</v>
      </c>
      <c r="CC2369" s="113" t="s">
        <v>74</v>
      </c>
      <c r="CD2369" s="13"/>
      <c r="CE2369" s="33"/>
      <c r="CF2369" s="33"/>
      <c r="CG2369" s="33"/>
      <c r="CH2369" s="33"/>
    </row>
    <row r="2370" spans="2:86" ht="18.600000000000001" customHeight="1" thickTop="1" thickBot="1">
      <c r="B2370" s="37">
        <v>6.78</v>
      </c>
      <c r="D2370" s="1">
        <v>1</v>
      </c>
      <c r="E2370" s="7">
        <v>0</v>
      </c>
      <c r="F2370" s="2">
        <v>0</v>
      </c>
      <c r="G2370" s="8">
        <v>0</v>
      </c>
      <c r="I2370" s="1">
        <v>1</v>
      </c>
      <c r="J2370" s="9">
        <v>0</v>
      </c>
      <c r="K2370" s="2">
        <v>0</v>
      </c>
      <c r="L2370" s="8">
        <f t="shared" ref="L2370:L2433" si="22747">IF(0=(1-$J$9*$K$9*$B2370^2),10^18,$B2370*$K$9/(1-$J$9*$K$9*$B2370^2))</f>
        <v>-0.83949930474796042</v>
      </c>
      <c r="N2370" s="1">
        <f t="shared" ref="N2370" si="22748">D2370*I2370+F2370*I2373-E2370*J2370-G2370*J2373</f>
        <v>1</v>
      </c>
      <c r="O2370" s="9">
        <f t="shared" ref="O2370" si="22749">(D2370*J2370+E2370*I2370+F2370*J2373+G2370*I2373)</f>
        <v>0</v>
      </c>
      <c r="P2370" s="2">
        <f t="shared" ref="P2370" si="22750">D2370*K2370+F2370*K2373-E2370*L2370-G2370*L2373</f>
        <v>0</v>
      </c>
      <c r="Q2370" s="8">
        <f t="shared" ref="Q2370" si="22751">(D2370*L2370+E2370*K2370+F2370*L2373+G2370*K2373)</f>
        <v>-0.83949930474796042</v>
      </c>
      <c r="S2370" s="1">
        <v>1</v>
      </c>
      <c r="T2370" s="7">
        <v>0</v>
      </c>
      <c r="U2370" s="2">
        <v>0</v>
      </c>
      <c r="V2370" s="8">
        <v>0</v>
      </c>
      <c r="X2370" s="1">
        <f t="shared" ref="X2370" si="22752">N2370*S2370+P2370*S2373-O2370*T2370-Q2370*T2373</f>
        <v>9.6020253290207194</v>
      </c>
      <c r="Y2370" s="9">
        <f t="shared" ref="Y2370" si="22753">(N2370*T2370+O2370*S2370+P2370*T2373+Q2370*S2373)</f>
        <v>0</v>
      </c>
      <c r="Z2370" s="2">
        <f t="shared" ref="Z2370" si="22754">N2370*U2370+P2370*U2373-O2370*V2370-Q2370*V2373</f>
        <v>0</v>
      </c>
      <c r="AA2370" s="8">
        <f t="shared" ref="AA2370" si="22755">(N2370*V2370+O2370*U2370+P2370*V2373+Q2370*U2373)</f>
        <v>-0.83949930474796042</v>
      </c>
      <c r="AB2370" s="20"/>
      <c r="AC2370" s="1">
        <v>1</v>
      </c>
      <c r="AD2370" s="9">
        <v>0</v>
      </c>
      <c r="AE2370" s="2">
        <v>0</v>
      </c>
      <c r="AF2370" s="8">
        <f t="shared" ref="AF2370:AF2433" si="22756">IF(0=(1-$AE$9*$AD$9*$B2370^2),10^18,$B2370*$AE$9/(1-$AE$9*$AD$9*$B2370^2))</f>
        <v>-0.1503564748092209</v>
      </c>
      <c r="AH2370" s="1">
        <f t="shared" ref="AH2370" si="22757">X2370*AC2370+Z2370*AC2373-Y2370*AD2370-AA2370*AD2373</f>
        <v>9.6020253290207194</v>
      </c>
      <c r="AI2370" s="9">
        <f t="shared" ref="AI2370" si="22758">(X2370*AD2370+Y2370*AC2370+Z2370*AD2373+AA2370*AC2373)</f>
        <v>0</v>
      </c>
      <c r="AJ2370" s="2">
        <f t="shared" ref="AJ2370" si="22759">X2370*AE2370+Z2370*AE2373-Y2370*AF2370-AA2370*AF2373</f>
        <v>0</v>
      </c>
      <c r="AK2370" s="8">
        <f t="shared" ref="AK2370" si="22760">(X2370*AF2370+Y2370*AE2370+Z2370*AF2373+AA2370*AE2373)</f>
        <v>-2.2832259842483653</v>
      </c>
      <c r="AM2370" s="1">
        <v>1</v>
      </c>
      <c r="AN2370" s="7">
        <v>0</v>
      </c>
      <c r="AO2370" s="2">
        <v>0</v>
      </c>
      <c r="AP2370" s="8">
        <v>0</v>
      </c>
      <c r="AR2370" s="1">
        <f t="shared" ref="AR2370" si="22761">AH2370*AM2370+AJ2370*AM2373-AI2370*AN2370-AK2370*AN2373</f>
        <v>29.382717111940686</v>
      </c>
      <c r="AS2370" s="9">
        <f t="shared" ref="AS2370" si="22762">(AH2370*AN2370+AI2370*AM2370+AJ2370*AN2373+AK2370*AM2373)</f>
        <v>0</v>
      </c>
      <c r="AT2370" s="2">
        <f t="shared" ref="AT2370" si="22763">AH2370*AO2370+AJ2370*AO2373-AI2370*AP2370-AK2370*AP2373</f>
        <v>0</v>
      </c>
      <c r="AU2370" s="8">
        <f t="shared" ref="AU2370" si="22764">(AH2370*AP2370+AI2370*AO2370+AJ2370*AP2373+AK2370*AO2373)</f>
        <v>-2.2832259842483653</v>
      </c>
      <c r="AV2370" s="20"/>
      <c r="AW2370" s="1">
        <v>1</v>
      </c>
      <c r="AX2370" s="9">
        <v>0</v>
      </c>
      <c r="AY2370" s="2">
        <v>0</v>
      </c>
      <c r="AZ2370" s="8">
        <f t="shared" ref="AZ2370:AZ2433" si="22765">IF(0=(1-$AX$9*$AY$9*$B2370^2),10^18,$B2370*$AY$9/(1-$AX$9*$AY$9*$B2370^2))</f>
        <v>-0.21532868191298213</v>
      </c>
      <c r="BB2370" s="1">
        <f t="shared" ref="BB2370" si="22766">AR2370*AW2370+AT2370*AW2373-AS2370*AX2370-AU2370*AX2373</f>
        <v>29.382717111940686</v>
      </c>
      <c r="BC2370" s="9">
        <f t="shared" ref="BC2370" si="22767">(AR2370*AX2370+AS2370*AW2370+AT2370*AX2373+AU2370*AW2373)</f>
        <v>0</v>
      </c>
      <c r="BD2370" s="2">
        <f t="shared" ref="BD2370" si="22768">AR2370*AY2370+AT2370*AY2373-AS2370*AZ2370-AU2370*AZ2373</f>
        <v>0</v>
      </c>
      <c r="BE2370" s="8">
        <f t="shared" ref="BE2370" si="22769">(AR2370*AZ2370+AS2370*AY2370+AT2370*AZ2373+AU2370*AY2373)</f>
        <v>-8.6101677309845783</v>
      </c>
      <c r="BG2370" s="1">
        <v>1</v>
      </c>
      <c r="BH2370" s="7">
        <v>0</v>
      </c>
      <c r="BI2370" s="2">
        <v>0</v>
      </c>
      <c r="BJ2370" s="8">
        <v>0</v>
      </c>
      <c r="BK2370" s="20"/>
      <c r="BL2370" s="1">
        <f t="shared" ref="BL2370" si="22770">BB2370*BG2370+BD2370*BG2373-BC2370*BH2370-BE2370*BH2373</f>
        <v>78.18583662457975</v>
      </c>
      <c r="BM2370" s="9">
        <f t="shared" ref="BM2370" si="22771">(BB2370*BH2370+BC2370*BG2370+BD2370*BH2373+BE2370*BG2373)</f>
        <v>0</v>
      </c>
      <c r="BN2370" s="2">
        <f t="shared" ref="BN2370" si="22772">BB2370*BI2370+BD2370*BI2373-BC2370*BJ2370-BE2370*BJ2373</f>
        <v>0</v>
      </c>
      <c r="BO2370" s="8">
        <f t="shared" ref="BO2370" si="22773">(BB2370*BJ2370+BC2370*BI2370+BD2370*BJ2373+BE2370*BI2373)</f>
        <v>-8.6101677309845783</v>
      </c>
      <c r="BP2370" s="20"/>
      <c r="BQ2370" s="16">
        <v>1</v>
      </c>
      <c r="BR2370" s="23">
        <v>0</v>
      </c>
      <c r="BS2370" s="14">
        <v>0</v>
      </c>
      <c r="BT2370" s="22">
        <v>0</v>
      </c>
      <c r="BV2370" s="1">
        <f t="shared" ref="BV2370" si="22774">BL2370*BQ2370+BN2370*BQ2373-BM2370*BR2370-BO2370*BR2373</f>
        <v>78.18583662457975</v>
      </c>
      <c r="BW2370" s="9">
        <f t="shared" ref="BW2370" si="22775">(BL2370*BR2370+BM2370*BQ2370+BN2370*BR2373+BO2370*BQ2373)</f>
        <v>-8.6101677309845783</v>
      </c>
      <c r="BX2370" s="2">
        <f t="shared" ref="BX2370" si="22776">BL2370*BS2370+BN2370*BS2373-BM2370*BT2370-BO2370*BT2373</f>
        <v>0</v>
      </c>
      <c r="BY2370" s="8">
        <f t="shared" ref="BY2370" si="22777">(BL2370*BT2370+BM2370*BS2370+BN2370*BT2373+BO2370*BS2373)</f>
        <v>-8.6101677309845783</v>
      </c>
      <c r="CA2370" s="28">
        <f t="shared" ref="CA2370" si="22778">20*LOG(((1+$BR$9)/$BR$9)/((BV2370+BV2373)^2+(BW2370+BW2373)^2)^0.5)</f>
        <v>-51.107486408250502</v>
      </c>
      <c r="CC2370" s="114">
        <f t="shared" ref="CC2370" si="22779">((BV2370^2+BW2370^2)^0.5)/((BV2373^2+BW2373^2)^0.5)</f>
        <v>0.11014396650829668</v>
      </c>
      <c r="CD2370" s="13"/>
      <c r="CE2370" s="33"/>
      <c r="CF2370" s="33"/>
      <c r="CG2370" s="33"/>
      <c r="CH2370" s="33"/>
    </row>
    <row r="2371" spans="2:86" ht="18.600000000000001" customHeight="1" thickBot="1">
      <c r="D2371" s="3"/>
      <c r="G2371" s="4"/>
      <c r="I2371" s="3"/>
      <c r="L2371" s="4"/>
      <c r="N2371" s="3"/>
      <c r="Q2371" s="4"/>
      <c r="S2371" s="3"/>
      <c r="V2371" s="4"/>
      <c r="X2371" s="3"/>
      <c r="AA2371" s="4"/>
      <c r="AC2371" s="3"/>
      <c r="AF2371" s="4"/>
      <c r="AH2371" s="3"/>
      <c r="AK2371" s="4"/>
      <c r="AM2371" s="3"/>
      <c r="AP2371" s="4"/>
      <c r="AR2371" s="3"/>
      <c r="AU2371" s="4"/>
      <c r="AW2371" s="3"/>
      <c r="AZ2371" s="4"/>
      <c r="BB2371" s="3"/>
      <c r="BE2371" s="4"/>
      <c r="BG2371" s="3"/>
      <c r="BJ2371" s="4"/>
      <c r="BL2371" s="3"/>
      <c r="BO2371" s="4"/>
      <c r="BQ2371" s="16"/>
      <c r="BR2371" s="14"/>
      <c r="BS2371" s="14"/>
      <c r="BT2371" s="17"/>
      <c r="BV2371" s="3"/>
      <c r="BY2371" s="4"/>
      <c r="CC2371" s="115"/>
      <c r="CD2371" s="13"/>
      <c r="CE2371" s="33"/>
      <c r="CF2371" s="33"/>
      <c r="CG2371" s="33"/>
      <c r="CH2371" s="33"/>
    </row>
    <row r="2372" spans="2:86" ht="18.600000000000001" customHeight="1" thickBot="1">
      <c r="D2372" s="271" t="s">
        <v>141</v>
      </c>
      <c r="E2372" s="272"/>
      <c r="F2372" s="273" t="s">
        <v>142</v>
      </c>
      <c r="G2372" s="274"/>
      <c r="H2372" s="237"/>
      <c r="I2372" s="271" t="s">
        <v>143</v>
      </c>
      <c r="J2372" s="272"/>
      <c r="K2372" s="273" t="s">
        <v>144</v>
      </c>
      <c r="L2372" s="274"/>
      <c r="N2372" s="262" t="s">
        <v>145</v>
      </c>
      <c r="O2372" s="263"/>
      <c r="P2372" s="264" t="s">
        <v>146</v>
      </c>
      <c r="Q2372" s="265"/>
      <c r="S2372" s="271" t="s">
        <v>147</v>
      </c>
      <c r="T2372" s="272"/>
      <c r="U2372" s="273" t="s">
        <v>148</v>
      </c>
      <c r="V2372" s="274"/>
      <c r="W2372" s="20"/>
      <c r="X2372" s="262" t="s">
        <v>149</v>
      </c>
      <c r="Y2372" s="263"/>
      <c r="Z2372" s="264" t="s">
        <v>150</v>
      </c>
      <c r="AA2372" s="265"/>
      <c r="AB2372" s="20"/>
      <c r="AC2372" s="271" t="s">
        <v>151</v>
      </c>
      <c r="AD2372" s="272"/>
      <c r="AE2372" s="273" t="s">
        <v>152</v>
      </c>
      <c r="AF2372" s="274"/>
      <c r="AG2372" s="20"/>
      <c r="AH2372" s="262" t="s">
        <v>153</v>
      </c>
      <c r="AI2372" s="263"/>
      <c r="AJ2372" s="264" t="s">
        <v>154</v>
      </c>
      <c r="AK2372" s="265"/>
      <c r="AL2372" s="20"/>
      <c r="AM2372" s="271" t="s">
        <v>155</v>
      </c>
      <c r="AN2372" s="272"/>
      <c r="AO2372" s="273" t="s">
        <v>156</v>
      </c>
      <c r="AP2372" s="274"/>
      <c r="AR2372" s="262" t="s">
        <v>157</v>
      </c>
      <c r="AS2372" s="263"/>
      <c r="AT2372" s="264" t="s">
        <v>158</v>
      </c>
      <c r="AU2372" s="265"/>
      <c r="AV2372" s="41"/>
      <c r="AW2372" s="271" t="s">
        <v>159</v>
      </c>
      <c r="AX2372" s="272"/>
      <c r="AY2372" s="273" t="s">
        <v>160</v>
      </c>
      <c r="AZ2372" s="274"/>
      <c r="BA2372" s="20"/>
      <c r="BB2372" s="262" t="s">
        <v>161</v>
      </c>
      <c r="BC2372" s="263"/>
      <c r="BD2372" s="264" t="s">
        <v>162</v>
      </c>
      <c r="BE2372" s="265"/>
      <c r="BF2372" s="41"/>
      <c r="BG2372" s="271" t="s">
        <v>163</v>
      </c>
      <c r="BH2372" s="272"/>
      <c r="BI2372" s="273" t="s">
        <v>164</v>
      </c>
      <c r="BJ2372" s="274"/>
      <c r="BK2372" s="41"/>
      <c r="BL2372" s="262" t="s">
        <v>165</v>
      </c>
      <c r="BM2372" s="263"/>
      <c r="BN2372" s="264" t="s">
        <v>166</v>
      </c>
      <c r="BO2372" s="265"/>
      <c r="BP2372" s="41"/>
      <c r="BQ2372" s="271" t="s">
        <v>167</v>
      </c>
      <c r="BR2372" s="272"/>
      <c r="BS2372" s="273" t="s">
        <v>168</v>
      </c>
      <c r="BT2372" s="274"/>
      <c r="BU2372" s="20"/>
      <c r="BV2372" s="262" t="s">
        <v>169</v>
      </c>
      <c r="BW2372" s="263"/>
      <c r="BX2372" s="264" t="s">
        <v>170</v>
      </c>
      <c r="BY2372" s="265"/>
      <c r="CA2372" s="55" t="s">
        <v>35</v>
      </c>
      <c r="CC2372" s="116" t="s">
        <v>75</v>
      </c>
      <c r="CD2372" s="13"/>
      <c r="CE2372" s="33"/>
      <c r="CF2372" s="33"/>
      <c r="CG2372" s="33"/>
      <c r="CH2372" s="33"/>
    </row>
    <row r="2373" spans="2:86" ht="18.600000000000001" customHeight="1" thickTop="1" thickBot="1">
      <c r="D2373" s="1">
        <v>0</v>
      </c>
      <c r="E2373" s="9">
        <f t="shared" ref="E2373" si="22780">$E$9*$B2370</f>
        <v>7.9787040000000005</v>
      </c>
      <c r="F2373" s="2">
        <v>1</v>
      </c>
      <c r="G2373" s="8">
        <v>0</v>
      </c>
      <c r="I2373" s="1">
        <v>0</v>
      </c>
      <c r="J2373" s="9">
        <v>0</v>
      </c>
      <c r="K2373" s="2">
        <v>1</v>
      </c>
      <c r="L2373" s="8">
        <v>0</v>
      </c>
      <c r="N2373" s="1">
        <f t="shared" ref="N2373" si="22781">D2373*I2370+F2373*I2373-E2373*J2370-G2373*J2373</f>
        <v>0</v>
      </c>
      <c r="O2373" s="9">
        <f t="shared" ref="O2373" si="22782">(D2373*J2370+E2373*I2370+F2373*J2373+G2373*I2373)</f>
        <v>7.9787040000000005</v>
      </c>
      <c r="P2373" s="2">
        <f t="shared" ref="P2373" si="22783">D2373*K2370+F2373*K2373-E2373*L2370-G2373*L2373</f>
        <v>7.6981164607897714</v>
      </c>
      <c r="Q2373" s="8">
        <f t="shared" ref="Q2373" si="22784">(D2373*L2370+E2373*K2370+F2373*L2373+G2373*K2373)</f>
        <v>0</v>
      </c>
      <c r="S2373" s="1">
        <v>0</v>
      </c>
      <c r="T2373" s="9">
        <f t="shared" ref="T2373" si="22785">$T$9*$B2370</f>
        <v>10.246614000000001</v>
      </c>
      <c r="U2373" s="2">
        <v>1</v>
      </c>
      <c r="V2373" s="8">
        <v>0</v>
      </c>
      <c r="X2373" s="1">
        <f t="shared" ref="X2373" si="22786">N2373*S2370+P2373*S2373-O2373*T2370-Q2373*T2373</f>
        <v>0</v>
      </c>
      <c r="Y2373" s="9">
        <f t="shared" ref="Y2373" si="22787">(N2373*T2370+O2373*S2370+P2373*T2373+Q2373*S2373)</f>
        <v>86.858331900758941</v>
      </c>
      <c r="Z2373" s="2">
        <f t="shared" ref="Z2373" si="22788">N2373*U2370+P2373*U2373-O2373*V2370-Q2373*V2373</f>
        <v>7.6981164607897714</v>
      </c>
      <c r="AA2373" s="8">
        <f t="shared" ref="AA2373" si="22789">(N2373*V2370+O2373*U2370+P2373*V2373+Q2373*U2373)</f>
        <v>0</v>
      </c>
      <c r="AB2373" s="20"/>
      <c r="AC2373" s="1">
        <v>0</v>
      </c>
      <c r="AD2373" s="9">
        <v>0</v>
      </c>
      <c r="AE2373" s="2">
        <v>1</v>
      </c>
      <c r="AF2373" s="8">
        <v>0</v>
      </c>
      <c r="AH2373" s="1">
        <f t="shared" ref="AH2373" si="22790">X2373*AC2370+Z2373*AC2373-Y2373*AD2370-AA2373*AD2373</f>
        <v>0</v>
      </c>
      <c r="AI2373" s="9">
        <f t="shared" ref="AI2373" si="22791">(X2373*AD2370+Y2373*AC2370+Z2373*AD2373+AA2373*AC2373)</f>
        <v>86.858331900758941</v>
      </c>
      <c r="AJ2373" s="2">
        <f t="shared" ref="AJ2373" si="22792">X2373*AE2370+Z2373*AE2373-Y2373*AF2370-AA2373*AF2373</f>
        <v>20.757829053197181</v>
      </c>
      <c r="AK2373" s="8">
        <f t="shared" ref="AK2373" si="22793">(X2373*AF2370+Y2373*AE2370+Z2373*AF2373+AA2373*AE2373)</f>
        <v>0</v>
      </c>
      <c r="AM2373" s="1">
        <v>0</v>
      </c>
      <c r="AN2373" s="9">
        <f t="shared" ref="AN2373" si="22794">$AN$9*$B2370</f>
        <v>8.6634840000000004</v>
      </c>
      <c r="AO2373" s="2">
        <v>1</v>
      </c>
      <c r="AP2373" s="8">
        <v>0</v>
      </c>
      <c r="AR2373" s="1">
        <f t="shared" ref="AR2373" si="22795">AH2373*AM2370+AJ2373*AM2373-AI2373*AN2370-AK2373*AN2373</f>
        <v>0</v>
      </c>
      <c r="AS2373" s="9">
        <f t="shared" ref="AS2373" si="22796">(AH2373*AN2370+AI2373*AM2370+AJ2373*AN2373+AK2373*AM2373)</f>
        <v>266.69345177786784</v>
      </c>
      <c r="AT2373" s="2">
        <f t="shared" ref="AT2373" si="22797">AH2373*AO2370+AJ2373*AO2373-AI2373*AP2370-AK2373*AP2373</f>
        <v>20.757829053197181</v>
      </c>
      <c r="AU2373" s="8">
        <f t="shared" ref="AU2373" si="22798">(AH2373*AP2370+AI2373*AO2370+AJ2373*AP2373+AK2373*AO2373)</f>
        <v>0</v>
      </c>
      <c r="AV2373" s="20"/>
      <c r="AW2373" s="1">
        <v>0</v>
      </c>
      <c r="AX2373" s="9">
        <v>0</v>
      </c>
      <c r="AY2373" s="2">
        <v>1</v>
      </c>
      <c r="AZ2373" s="8">
        <v>0</v>
      </c>
      <c r="BB2373" s="1">
        <f t="shared" ref="BB2373" si="22799">AR2373*AW2370+AT2373*AW2373-AS2373*AX2370-AU2373*AX2373</f>
        <v>0</v>
      </c>
      <c r="BC2373" s="9">
        <f t="shared" ref="BC2373" si="22800">(AR2373*AX2370+AS2373*AW2370+AT2373*AX2373+AU2373*AW2373)</f>
        <v>266.69345177786784</v>
      </c>
      <c r="BD2373" s="2">
        <f t="shared" ref="BD2373" si="22801">AR2373*AY2370+AT2373*AY2373-AS2373*AZ2370-AU2373*AZ2373</f>
        <v>78.184578499348916</v>
      </c>
      <c r="BE2373" s="8">
        <f t="shared" ref="BE2373" si="22802">(AR2373*AZ2370+AS2373*AY2370+AT2373*AZ2373+AU2373*AY2373)</f>
        <v>0</v>
      </c>
      <c r="BG2373" s="1">
        <v>0</v>
      </c>
      <c r="BH2373" s="9">
        <f t="shared" ref="BH2373" si="22803">$BH$9*$B2370</f>
        <v>5.6680799999999998</v>
      </c>
      <c r="BI2373" s="2">
        <v>1</v>
      </c>
      <c r="BJ2373" s="8">
        <v>0</v>
      </c>
      <c r="BK2373" s="20"/>
      <c r="BL2373" s="1">
        <f t="shared" ref="BL2373" si="22804">BB2373*BG2370+BD2373*BG2373-BC2373*BH2370-BE2373*BH2373</f>
        <v>0</v>
      </c>
      <c r="BM2373" s="9">
        <f t="shared" ref="BM2373" si="22805">(BB2373*BH2370+BC2373*BG2370+BD2373*BH2373+BE2373*BG2373)</f>
        <v>709.84989747845748</v>
      </c>
      <c r="BN2373" s="2">
        <f t="shared" ref="BN2373" si="22806">BB2373*BI2370+BD2373*BI2373-BC2373*BJ2370-BE2373*BJ2373</f>
        <v>78.184578499348916</v>
      </c>
      <c r="BO2373" s="8">
        <f t="shared" ref="BO2373" si="22807">(BB2373*BJ2370+BC2373*BI2370+BD2373*BJ2373+BE2373*BI2373)</f>
        <v>0</v>
      </c>
      <c r="BP2373" s="20"/>
      <c r="BQ2373" s="18">
        <f t="shared" ref="BQ2373:BQ2436" si="22808">1/$BR$9</f>
        <v>1</v>
      </c>
      <c r="BR2373" s="25">
        <v>0</v>
      </c>
      <c r="BS2373" s="19">
        <v>1</v>
      </c>
      <c r="BT2373" s="24">
        <v>0</v>
      </c>
      <c r="BV2373" s="1">
        <f t="shared" ref="BV2373" si="22809">BL2373*BQ2370+BN2373*BQ2373-BM2373*BR2370-BO2373*BR2373</f>
        <v>78.184578499348916</v>
      </c>
      <c r="BW2373" s="9">
        <f t="shared" ref="BW2373" si="22810">(BL2373*BR2370+BM2373*BQ2370+BN2373*BR2373+BO2373*BQ2373)</f>
        <v>709.84989747845748</v>
      </c>
      <c r="BX2373" s="2">
        <f t="shared" ref="BX2373" si="22811">BL2373*BS2370+BN2373*BS2373-BM2373*BT2370-BO2373*BT2373</f>
        <v>78.184578499348916</v>
      </c>
      <c r="BY2373" s="8">
        <f t="shared" ref="BY2373" si="22812">(BL2373*BT2370+BM2373*BS2370+BN2373*BT2373+BO2373*BS2373)</f>
        <v>0</v>
      </c>
      <c r="CA2373" s="56">
        <f t="shared" ref="CA2373" si="22813">(180/PI())*ATAN(-1*(BW2370+BW2373)/(BV2370+BV2373))</f>
        <v>-77.429203495665121</v>
      </c>
      <c r="CC2373" s="117">
        <f t="shared" ref="CC2373" si="22814">20*LOG(((1-(10^(CA2370/20)^2)*(1-((1-CC2370)/(1+CC2370))^2))^0.5))</f>
        <v>-1.2030907002076294E-5</v>
      </c>
      <c r="CD2373" s="13"/>
      <c r="CE2373" s="33"/>
      <c r="CF2373" s="33"/>
      <c r="CG2373" s="33"/>
      <c r="CH2373" s="33"/>
    </row>
    <row r="2374" spans="2:86" ht="18.600000000000001" customHeight="1"/>
    <row r="2375" spans="2:86" ht="18.600000000000001" customHeight="1" thickBot="1">
      <c r="E2375" s="6" t="s">
        <v>3</v>
      </c>
      <c r="J2375" s="6" t="s">
        <v>5</v>
      </c>
      <c r="O2375" s="6" t="s">
        <v>10</v>
      </c>
      <c r="T2375" s="6" t="s">
        <v>6</v>
      </c>
      <c r="Y2375" s="6" t="s">
        <v>11</v>
      </c>
      <c r="AD2375" s="6" t="s">
        <v>12</v>
      </c>
      <c r="AI2375" s="6" t="s">
        <v>13</v>
      </c>
      <c r="AN2375" s="6" t="s">
        <v>14</v>
      </c>
      <c r="AS2375" s="6" t="s">
        <v>15</v>
      </c>
      <c r="AX2375" s="6" t="s">
        <v>19</v>
      </c>
      <c r="BC2375" s="6" t="s">
        <v>17</v>
      </c>
      <c r="BH2375" s="6" t="s">
        <v>20</v>
      </c>
      <c r="BM2375" s="6" t="s">
        <v>18</v>
      </c>
      <c r="BQ2375" s="26" t="s">
        <v>16</v>
      </c>
      <c r="BR2375" s="26"/>
      <c r="BS2375" s="21"/>
      <c r="BT2375" s="21"/>
      <c r="BU2375" s="21"/>
      <c r="BV2375" s="21"/>
      <c r="BW2375" s="26" t="s">
        <v>21</v>
      </c>
      <c r="BX2375" s="21"/>
      <c r="BY2375" s="21"/>
    </row>
    <row r="2376" spans="2:86" ht="18.600000000000001" customHeight="1" thickBot="1">
      <c r="B2376" s="11"/>
      <c r="D2376" s="266" t="s">
        <v>113</v>
      </c>
      <c r="E2376" s="267"/>
      <c r="F2376" s="268" t="s">
        <v>114</v>
      </c>
      <c r="G2376" s="269"/>
      <c r="H2376" s="237"/>
      <c r="I2376" s="262" t="s">
        <v>0</v>
      </c>
      <c r="J2376" s="263"/>
      <c r="K2376" s="264" t="s">
        <v>1</v>
      </c>
      <c r="L2376" s="265"/>
      <c r="M2376" s="21"/>
      <c r="N2376" s="262" t="s">
        <v>115</v>
      </c>
      <c r="O2376" s="263"/>
      <c r="P2376" s="264" t="s">
        <v>116</v>
      </c>
      <c r="Q2376" s="265"/>
      <c r="R2376" s="21"/>
      <c r="S2376" s="266" t="s">
        <v>117</v>
      </c>
      <c r="T2376" s="267"/>
      <c r="U2376" s="268" t="s">
        <v>118</v>
      </c>
      <c r="V2376" s="269"/>
      <c r="W2376" s="20"/>
      <c r="X2376" s="262" t="s">
        <v>119</v>
      </c>
      <c r="Y2376" s="263"/>
      <c r="Z2376" s="264" t="s">
        <v>120</v>
      </c>
      <c r="AA2376" s="265"/>
      <c r="AB2376" s="20"/>
      <c r="AC2376" s="262" t="s">
        <v>121</v>
      </c>
      <c r="AD2376" s="263"/>
      <c r="AE2376" s="264" t="s">
        <v>7</v>
      </c>
      <c r="AF2376" s="265"/>
      <c r="AG2376" s="20"/>
      <c r="AH2376" s="262" t="s">
        <v>122</v>
      </c>
      <c r="AI2376" s="263"/>
      <c r="AJ2376" s="264" t="s">
        <v>123</v>
      </c>
      <c r="AK2376" s="265"/>
      <c r="AL2376" s="20"/>
      <c r="AM2376" s="266" t="s">
        <v>124</v>
      </c>
      <c r="AN2376" s="267"/>
      <c r="AO2376" s="268" t="s">
        <v>125</v>
      </c>
      <c r="AP2376" s="269"/>
      <c r="AQ2376" s="21"/>
      <c r="AR2376" s="262" t="s">
        <v>126</v>
      </c>
      <c r="AS2376" s="263"/>
      <c r="AT2376" s="264" t="s">
        <v>2</v>
      </c>
      <c r="AU2376" s="265"/>
      <c r="AV2376" s="41"/>
      <c r="AW2376" s="262" t="s">
        <v>127</v>
      </c>
      <c r="AX2376" s="263"/>
      <c r="AY2376" s="264" t="s">
        <v>128</v>
      </c>
      <c r="AZ2376" s="265"/>
      <c r="BA2376" s="20"/>
      <c r="BB2376" s="262" t="s">
        <v>129</v>
      </c>
      <c r="BC2376" s="263"/>
      <c r="BD2376" s="264" t="s">
        <v>130</v>
      </c>
      <c r="BE2376" s="265"/>
      <c r="BF2376" s="41"/>
      <c r="BG2376" s="266" t="s">
        <v>131</v>
      </c>
      <c r="BH2376" s="267"/>
      <c r="BI2376" s="268" t="s">
        <v>132</v>
      </c>
      <c r="BJ2376" s="269"/>
      <c r="BK2376" s="41"/>
      <c r="BL2376" s="262" t="s">
        <v>133</v>
      </c>
      <c r="BM2376" s="263"/>
      <c r="BN2376" s="264" t="s">
        <v>134</v>
      </c>
      <c r="BO2376" s="265"/>
      <c r="BP2376" s="41"/>
      <c r="BQ2376" s="262" t="s">
        <v>135</v>
      </c>
      <c r="BR2376" s="263"/>
      <c r="BS2376" s="264" t="s">
        <v>136</v>
      </c>
      <c r="BT2376" s="265"/>
      <c r="BU2376" s="20"/>
      <c r="BV2376" s="262" t="s">
        <v>137</v>
      </c>
      <c r="BW2376" s="263"/>
      <c r="BX2376" s="264" t="s">
        <v>138</v>
      </c>
      <c r="BY2376" s="265"/>
      <c r="CA2376" s="27" t="s">
        <v>8</v>
      </c>
      <c r="CC2376" s="113" t="s">
        <v>74</v>
      </c>
      <c r="CD2376" s="13"/>
      <c r="CE2376" s="33"/>
      <c r="CF2376" s="33"/>
      <c r="CG2376" s="33"/>
      <c r="CH2376" s="33"/>
    </row>
    <row r="2377" spans="2:86" ht="18.600000000000001" customHeight="1" thickTop="1" thickBot="1">
      <c r="B2377" s="37">
        <v>6.8</v>
      </c>
      <c r="D2377" s="1">
        <v>1</v>
      </c>
      <c r="E2377" s="7">
        <v>0</v>
      </c>
      <c r="F2377" s="2">
        <v>0</v>
      </c>
      <c r="G2377" s="8">
        <v>0</v>
      </c>
      <c r="I2377" s="1">
        <v>1</v>
      </c>
      <c r="J2377" s="9">
        <v>0</v>
      </c>
      <c r="K2377" s="2">
        <v>0</v>
      </c>
      <c r="L2377" s="8">
        <f t="shared" ref="L2377:L2440" si="22815">IF(0=(1-$J$9*$K$9*$B2377^2),10^18,$B2377*$K$9/(1-$J$9*$K$9*$B2377^2))</f>
        <v>-0.83652095144784167</v>
      </c>
      <c r="N2377" s="1">
        <f t="shared" ref="N2377" si="22816">D2377*I2377+F2377*I2380-E2377*J2377-G2377*J2380</f>
        <v>1</v>
      </c>
      <c r="O2377" s="9">
        <f t="shared" ref="O2377" si="22817">(D2377*J2377+E2377*I2377+F2377*J2380+G2377*I2380)</f>
        <v>0</v>
      </c>
      <c r="P2377" s="2">
        <f t="shared" ref="P2377" si="22818">D2377*K2377+F2377*K2380-E2377*L2377-G2377*L2380</f>
        <v>0</v>
      </c>
      <c r="Q2377" s="8">
        <f t="shared" ref="Q2377" si="22819">(D2377*L2377+E2377*K2377+F2377*L2380+G2377*K2380)</f>
        <v>-0.83652095144784167</v>
      </c>
      <c r="S2377" s="1">
        <v>1</v>
      </c>
      <c r="T2377" s="7">
        <v>0</v>
      </c>
      <c r="U2377" s="2">
        <v>0</v>
      </c>
      <c r="V2377" s="8">
        <v>0</v>
      </c>
      <c r="X2377" s="1">
        <f t="shared" ref="X2377" si="22820">N2377*S2377+P2377*S2380-O2377*T2377-Q2377*T2380</f>
        <v>9.5967919746772363</v>
      </c>
      <c r="Y2377" s="9">
        <f t="shared" ref="Y2377" si="22821">(N2377*T2377+O2377*S2377+P2377*T2380+Q2377*S2380)</f>
        <v>0</v>
      </c>
      <c r="Z2377" s="2">
        <f t="shared" ref="Z2377" si="22822">N2377*U2377+P2377*U2380-O2377*V2377-Q2377*V2380</f>
        <v>0</v>
      </c>
      <c r="AA2377" s="8">
        <f t="shared" ref="AA2377" si="22823">(N2377*V2377+O2377*U2377+P2377*V2380+Q2377*U2380)</f>
        <v>-0.83652095144784167</v>
      </c>
      <c r="AB2377" s="20"/>
      <c r="AC2377" s="1">
        <v>1</v>
      </c>
      <c r="AD2377" s="9">
        <v>0</v>
      </c>
      <c r="AE2377" s="2">
        <v>0</v>
      </c>
      <c r="AF2377" s="8">
        <f t="shared" ref="AF2377:AF2440" si="22824">IF(0=(1-$AE$9*$AD$9*$B2377^2),10^18,$B2377*$AE$9/(1-$AE$9*$AD$9*$B2377^2))</f>
        <v>-0.14988728300953946</v>
      </c>
      <c r="AH2377" s="1">
        <f t="shared" ref="AH2377" si="22825">X2377*AC2377+Z2377*AC2380-Y2377*AD2377-AA2377*AD2380</f>
        <v>9.5967919746772363</v>
      </c>
      <c r="AI2377" s="9">
        <f t="shared" ref="AI2377" si="22826">(X2377*AD2377+Y2377*AC2377+Z2377*AD2380+AA2377*AC2380)</f>
        <v>0</v>
      </c>
      <c r="AJ2377" s="2">
        <f t="shared" ref="AJ2377" si="22827">X2377*AE2377+Z2377*AE2380-Y2377*AF2377-AA2377*AF2380</f>
        <v>0</v>
      </c>
      <c r="AK2377" s="8">
        <f t="shared" ref="AK2377" si="22828">(X2377*AF2377+Y2377*AE2377+Z2377*AF2380+AA2377*AE2380)</f>
        <v>-2.2749580261399656</v>
      </c>
      <c r="AM2377" s="1">
        <v>1</v>
      </c>
      <c r="AN2377" s="7">
        <v>0</v>
      </c>
      <c r="AO2377" s="2">
        <v>0</v>
      </c>
      <c r="AP2377" s="8">
        <v>0</v>
      </c>
      <c r="AR2377" s="1">
        <f t="shared" ref="AR2377" si="22829">AH2377*AM2377+AJ2377*AM2380-AI2377*AN2377-AK2377*AN2380</f>
        <v>29.363993262128446</v>
      </c>
      <c r="AS2377" s="9">
        <f t="shared" ref="AS2377" si="22830">(AH2377*AN2377+AI2377*AM2377+AJ2377*AN2380+AK2377*AM2380)</f>
        <v>0</v>
      </c>
      <c r="AT2377" s="2">
        <f t="shared" ref="AT2377" si="22831">AH2377*AO2377+AJ2377*AO2380-AI2377*AP2377-AK2377*AP2380</f>
        <v>0</v>
      </c>
      <c r="AU2377" s="8">
        <f t="shared" ref="AU2377" si="22832">(AH2377*AP2377+AI2377*AO2377+AJ2377*AP2380+AK2377*AO2380)</f>
        <v>-2.2749580261399656</v>
      </c>
      <c r="AV2377" s="20"/>
      <c r="AW2377" s="1">
        <v>1</v>
      </c>
      <c r="AX2377" s="9">
        <v>0</v>
      </c>
      <c r="AY2377" s="2">
        <v>0</v>
      </c>
      <c r="AZ2377" s="8">
        <f t="shared" ref="AZ2377:AZ2440" si="22833">IF(0=(1-$AX$9*$AY$9*$B2377^2),10^18,$B2377*$AY$9/(1-$AX$9*$AY$9*$B2377^2))</f>
        <v>-0.21464541704783932</v>
      </c>
      <c r="BB2377" s="1">
        <f t="shared" ref="BB2377" si="22834">AR2377*AW2377+AT2377*AW2380-AS2377*AX2377-AU2377*AX2380</f>
        <v>29.363993262128446</v>
      </c>
      <c r="BC2377" s="9">
        <f t="shared" ref="BC2377" si="22835">(AR2377*AX2377+AS2377*AW2377+AT2377*AX2380+AU2377*AW2380)</f>
        <v>0</v>
      </c>
      <c r="BD2377" s="2">
        <f t="shared" ref="BD2377" si="22836">AR2377*AY2377+AT2377*AY2380-AS2377*AZ2377-AU2377*AZ2380</f>
        <v>0</v>
      </c>
      <c r="BE2377" s="8">
        <f t="shared" ref="BE2377" si="22837">(AR2377*AZ2377+AS2377*AY2377+AT2377*AZ2380+AU2377*AY2380)</f>
        <v>-8.5778046060794697</v>
      </c>
      <c r="BG2377" s="1">
        <v>1</v>
      </c>
      <c r="BH2377" s="7">
        <v>0</v>
      </c>
      <c r="BI2377" s="2">
        <v>0</v>
      </c>
      <c r="BJ2377" s="8">
        <v>0</v>
      </c>
      <c r="BK2377" s="20"/>
      <c r="BL2377" s="1">
        <f t="shared" ref="BL2377" si="22838">BB2377*BG2377+BD2377*BG2380-BC2377*BH2377-BE2377*BH2380</f>
        <v>78.12709688676901</v>
      </c>
      <c r="BM2377" s="9">
        <f t="shared" ref="BM2377" si="22839">(BB2377*BH2377+BC2377*BG2377+BD2377*BH2380+BE2377*BG2380)</f>
        <v>0</v>
      </c>
      <c r="BN2377" s="2">
        <f t="shared" ref="BN2377" si="22840">BB2377*BI2377+BD2377*BI2380-BC2377*BJ2377-BE2377*BJ2380</f>
        <v>0</v>
      </c>
      <c r="BO2377" s="8">
        <f t="shared" ref="BO2377" si="22841">(BB2377*BJ2377+BC2377*BI2377+BD2377*BJ2380+BE2377*BI2380)</f>
        <v>-8.5778046060794697</v>
      </c>
      <c r="BP2377" s="20"/>
      <c r="BQ2377" s="16">
        <v>1</v>
      </c>
      <c r="BR2377" s="23">
        <v>0</v>
      </c>
      <c r="BS2377" s="14">
        <v>0</v>
      </c>
      <c r="BT2377" s="22">
        <v>0</v>
      </c>
      <c r="BV2377" s="1">
        <f t="shared" ref="BV2377" si="22842">BL2377*BQ2377+BN2377*BQ2380-BM2377*BR2377-BO2377*BR2380</f>
        <v>78.12709688676901</v>
      </c>
      <c r="BW2377" s="9">
        <f t="shared" ref="BW2377" si="22843">(BL2377*BR2377+BM2377*BQ2377+BN2377*BR2380+BO2377*BQ2380)</f>
        <v>-8.5778046060794697</v>
      </c>
      <c r="BX2377" s="2">
        <f t="shared" ref="BX2377" si="22844">BL2377*BS2377+BN2377*BS2380-BM2377*BT2377-BO2377*BT2380</f>
        <v>0</v>
      </c>
      <c r="BY2377" s="8">
        <f t="shared" ref="BY2377" si="22845">(BL2377*BT2377+BM2377*BS2377+BN2377*BT2380+BO2377*BS2380)</f>
        <v>-8.5778046060794697</v>
      </c>
      <c r="CA2377" s="28">
        <f t="shared" ref="CA2377" si="22846">20*LOG(((1+$BR$9)/$BR$9)/((BV2377+BV2380)^2+(BW2377+BW2380)^2)^0.5)</f>
        <v>-51.126511743909987</v>
      </c>
      <c r="CC2377" s="114">
        <f t="shared" ref="CC2377" si="22847">((BV2377^2+BW2377^2)^0.5)/((BV2380^2+BW2380^2)^0.5)</f>
        <v>0.10981249507130034</v>
      </c>
      <c r="CD2377" s="13"/>
      <c r="CE2377" s="33"/>
      <c r="CF2377" s="33"/>
      <c r="CG2377" s="33"/>
      <c r="CH2377" s="33"/>
    </row>
    <row r="2378" spans="2:86" ht="18.600000000000001" customHeight="1" thickBot="1">
      <c r="D2378" s="3"/>
      <c r="G2378" s="4"/>
      <c r="I2378" s="3"/>
      <c r="L2378" s="4"/>
      <c r="N2378" s="3"/>
      <c r="Q2378" s="4"/>
      <c r="S2378" s="3"/>
      <c r="V2378" s="4"/>
      <c r="X2378" s="3"/>
      <c r="AA2378" s="4"/>
      <c r="AC2378" s="3"/>
      <c r="AF2378" s="4"/>
      <c r="AH2378" s="3"/>
      <c r="AK2378" s="4"/>
      <c r="AM2378" s="3"/>
      <c r="AP2378" s="4"/>
      <c r="AR2378" s="3"/>
      <c r="AU2378" s="4"/>
      <c r="AW2378" s="3"/>
      <c r="AZ2378" s="4"/>
      <c r="BB2378" s="3"/>
      <c r="BE2378" s="4"/>
      <c r="BG2378" s="3"/>
      <c r="BJ2378" s="4"/>
      <c r="BL2378" s="3"/>
      <c r="BO2378" s="4"/>
      <c r="BQ2378" s="16"/>
      <c r="BR2378" s="14"/>
      <c r="BS2378" s="14"/>
      <c r="BT2378" s="17"/>
      <c r="BV2378" s="3"/>
      <c r="BY2378" s="4"/>
      <c r="CC2378" s="115"/>
      <c r="CD2378" s="13"/>
      <c r="CE2378" s="33"/>
      <c r="CF2378" s="33"/>
      <c r="CG2378" s="33"/>
      <c r="CH2378" s="33"/>
    </row>
    <row r="2379" spans="2:86" ht="18.600000000000001" customHeight="1" thickBot="1">
      <c r="D2379" s="271" t="s">
        <v>141</v>
      </c>
      <c r="E2379" s="272"/>
      <c r="F2379" s="273" t="s">
        <v>142</v>
      </c>
      <c r="G2379" s="274"/>
      <c r="H2379" s="237"/>
      <c r="I2379" s="271" t="s">
        <v>143</v>
      </c>
      <c r="J2379" s="272"/>
      <c r="K2379" s="273" t="s">
        <v>144</v>
      </c>
      <c r="L2379" s="274"/>
      <c r="N2379" s="262" t="s">
        <v>145</v>
      </c>
      <c r="O2379" s="263"/>
      <c r="P2379" s="264" t="s">
        <v>146</v>
      </c>
      <c r="Q2379" s="265"/>
      <c r="S2379" s="271" t="s">
        <v>147</v>
      </c>
      <c r="T2379" s="272"/>
      <c r="U2379" s="273" t="s">
        <v>148</v>
      </c>
      <c r="V2379" s="274"/>
      <c r="W2379" s="20"/>
      <c r="X2379" s="262" t="s">
        <v>149</v>
      </c>
      <c r="Y2379" s="263"/>
      <c r="Z2379" s="264" t="s">
        <v>150</v>
      </c>
      <c r="AA2379" s="265"/>
      <c r="AB2379" s="20"/>
      <c r="AC2379" s="271" t="s">
        <v>151</v>
      </c>
      <c r="AD2379" s="272"/>
      <c r="AE2379" s="273" t="s">
        <v>152</v>
      </c>
      <c r="AF2379" s="274"/>
      <c r="AG2379" s="20"/>
      <c r="AH2379" s="262" t="s">
        <v>153</v>
      </c>
      <c r="AI2379" s="263"/>
      <c r="AJ2379" s="264" t="s">
        <v>154</v>
      </c>
      <c r="AK2379" s="265"/>
      <c r="AL2379" s="20"/>
      <c r="AM2379" s="271" t="s">
        <v>155</v>
      </c>
      <c r="AN2379" s="272"/>
      <c r="AO2379" s="273" t="s">
        <v>156</v>
      </c>
      <c r="AP2379" s="274"/>
      <c r="AR2379" s="262" t="s">
        <v>157</v>
      </c>
      <c r="AS2379" s="263"/>
      <c r="AT2379" s="264" t="s">
        <v>158</v>
      </c>
      <c r="AU2379" s="265"/>
      <c r="AV2379" s="41"/>
      <c r="AW2379" s="271" t="s">
        <v>159</v>
      </c>
      <c r="AX2379" s="272"/>
      <c r="AY2379" s="273" t="s">
        <v>160</v>
      </c>
      <c r="AZ2379" s="274"/>
      <c r="BA2379" s="20"/>
      <c r="BB2379" s="262" t="s">
        <v>161</v>
      </c>
      <c r="BC2379" s="263"/>
      <c r="BD2379" s="264" t="s">
        <v>162</v>
      </c>
      <c r="BE2379" s="265"/>
      <c r="BF2379" s="41"/>
      <c r="BG2379" s="271" t="s">
        <v>163</v>
      </c>
      <c r="BH2379" s="272"/>
      <c r="BI2379" s="273" t="s">
        <v>164</v>
      </c>
      <c r="BJ2379" s="274"/>
      <c r="BK2379" s="41"/>
      <c r="BL2379" s="262" t="s">
        <v>165</v>
      </c>
      <c r="BM2379" s="263"/>
      <c r="BN2379" s="264" t="s">
        <v>166</v>
      </c>
      <c r="BO2379" s="265"/>
      <c r="BP2379" s="41"/>
      <c r="BQ2379" s="271" t="s">
        <v>167</v>
      </c>
      <c r="BR2379" s="272"/>
      <c r="BS2379" s="273" t="s">
        <v>168</v>
      </c>
      <c r="BT2379" s="274"/>
      <c r="BU2379" s="20"/>
      <c r="BV2379" s="262" t="s">
        <v>169</v>
      </c>
      <c r="BW2379" s="263"/>
      <c r="BX2379" s="264" t="s">
        <v>170</v>
      </c>
      <c r="BY2379" s="265"/>
      <c r="CA2379" s="55" t="s">
        <v>35</v>
      </c>
      <c r="CC2379" s="116" t="s">
        <v>75</v>
      </c>
      <c r="CD2379" s="13"/>
      <c r="CE2379" s="33"/>
      <c r="CF2379" s="33"/>
      <c r="CG2379" s="33"/>
      <c r="CH2379" s="33"/>
    </row>
    <row r="2380" spans="2:86" ht="18.600000000000001" customHeight="1" thickTop="1" thickBot="1">
      <c r="D2380" s="1">
        <v>0</v>
      </c>
      <c r="E2380" s="9">
        <f t="shared" ref="E2380" si="22848">$E$9*$B2377</f>
        <v>8.0022400000000005</v>
      </c>
      <c r="F2380" s="2">
        <v>1</v>
      </c>
      <c r="G2380" s="8">
        <v>0</v>
      </c>
      <c r="I2380" s="1">
        <v>0</v>
      </c>
      <c r="J2380" s="9">
        <v>0</v>
      </c>
      <c r="K2380" s="2">
        <v>1</v>
      </c>
      <c r="L2380" s="8">
        <v>0</v>
      </c>
      <c r="N2380" s="1">
        <f t="shared" ref="N2380" si="22849">D2380*I2377+F2380*I2380-E2380*J2377-G2380*J2380</f>
        <v>0</v>
      </c>
      <c r="O2380" s="9">
        <f t="shared" ref="O2380" si="22850">(D2380*J2377+E2380*I2377+F2380*J2380+G2380*I2380)</f>
        <v>8.0022400000000005</v>
      </c>
      <c r="P2380" s="2">
        <f t="shared" ref="P2380" si="22851">D2380*K2377+F2380*K2380-E2380*L2377-G2380*L2380</f>
        <v>7.6940414185139767</v>
      </c>
      <c r="Q2380" s="8">
        <f t="shared" ref="Q2380" si="22852">(D2380*L2377+E2380*K2377+F2380*L2380+G2380*K2380)</f>
        <v>0</v>
      </c>
      <c r="S2380" s="1">
        <v>0</v>
      </c>
      <c r="T2380" s="9">
        <f t="shared" ref="T2380" si="22853">$T$9*$B2377</f>
        <v>10.27684</v>
      </c>
      <c r="U2380" s="2">
        <v>1</v>
      </c>
      <c r="V2380" s="8">
        <v>0</v>
      </c>
      <c r="X2380" s="1">
        <f t="shared" ref="X2380" si="22854">N2380*S2377+P2380*S2380-O2380*T2377-Q2380*T2380</f>
        <v>0</v>
      </c>
      <c r="Y2380" s="9">
        <f t="shared" ref="Y2380" si="22855">(N2380*T2377+O2380*S2377+P2380*T2380+Q2380*S2380)</f>
        <v>87.072672611441178</v>
      </c>
      <c r="Z2380" s="2">
        <f t="shared" ref="Z2380" si="22856">N2380*U2377+P2380*U2380-O2380*V2377-Q2380*V2380</f>
        <v>7.6940414185139767</v>
      </c>
      <c r="AA2380" s="8">
        <f t="shared" ref="AA2380" si="22857">(N2380*V2377+O2380*U2377+P2380*V2380+Q2380*U2380)</f>
        <v>0</v>
      </c>
      <c r="AB2380" s="20"/>
      <c r="AC2380" s="1">
        <v>0</v>
      </c>
      <c r="AD2380" s="9">
        <v>0</v>
      </c>
      <c r="AE2380" s="2">
        <v>1</v>
      </c>
      <c r="AF2380" s="8">
        <v>0</v>
      </c>
      <c r="AH2380" s="1">
        <f t="shared" ref="AH2380" si="22858">X2380*AC2377+Z2380*AC2380-Y2380*AD2377-AA2380*AD2380</f>
        <v>0</v>
      </c>
      <c r="AI2380" s="9">
        <f t="shared" ref="AI2380" si="22859">(X2380*AD2377+Y2380*AC2377+Z2380*AD2380+AA2380*AC2380)</f>
        <v>87.072672611441178</v>
      </c>
      <c r="AJ2380" s="2">
        <f t="shared" ref="AJ2380" si="22860">X2380*AE2377+Z2380*AE2380-Y2380*AF2377-AA2380*AF2380</f>
        <v>20.745127740622035</v>
      </c>
      <c r="AK2380" s="8">
        <f t="shared" ref="AK2380" si="22861">(X2380*AF2377+Y2380*AE2377+Z2380*AF2380+AA2380*AE2380)</f>
        <v>0</v>
      </c>
      <c r="AM2380" s="1">
        <v>0</v>
      </c>
      <c r="AN2380" s="9">
        <f t="shared" ref="AN2380" si="22862">$AN$9*$B2377</f>
        <v>8.6890400000000003</v>
      </c>
      <c r="AO2380" s="2">
        <v>1</v>
      </c>
      <c r="AP2380" s="8">
        <v>0</v>
      </c>
      <c r="AR2380" s="1">
        <f t="shared" ref="AR2380" si="22863">AH2380*AM2377+AJ2380*AM2380-AI2380*AN2377-AK2380*AN2380</f>
        <v>0</v>
      </c>
      <c r="AS2380" s="9">
        <f t="shared" ref="AS2380" si="22864">(AH2380*AN2377+AI2380*AM2377+AJ2380*AN2380+AK2380*AM2380)</f>
        <v>267.32791735481567</v>
      </c>
      <c r="AT2380" s="2">
        <f t="shared" ref="AT2380" si="22865">AH2380*AO2377+AJ2380*AO2380-AI2380*AP2377-AK2380*AP2380</f>
        <v>20.745127740622035</v>
      </c>
      <c r="AU2380" s="8">
        <f t="shared" ref="AU2380" si="22866">(AH2380*AP2377+AI2380*AO2377+AJ2380*AP2380+AK2380*AO2380)</f>
        <v>0</v>
      </c>
      <c r="AV2380" s="20"/>
      <c r="AW2380" s="1">
        <v>0</v>
      </c>
      <c r="AX2380" s="9">
        <v>0</v>
      </c>
      <c r="AY2380" s="2">
        <v>1</v>
      </c>
      <c r="AZ2380" s="8">
        <v>0</v>
      </c>
      <c r="BB2380" s="1">
        <f t="shared" ref="BB2380" si="22867">AR2380*AW2377+AT2380*AW2380-AS2380*AX2377-AU2380*AX2380</f>
        <v>0</v>
      </c>
      <c r="BC2380" s="9">
        <f t="shared" ref="BC2380" si="22868">(AR2380*AX2377+AS2380*AW2377+AT2380*AX2380+AU2380*AW2380)</f>
        <v>267.32791735481567</v>
      </c>
      <c r="BD2380" s="2">
        <f t="shared" ref="BD2380" si="22869">AR2380*AY2377+AT2380*AY2380-AS2380*AZ2377-AU2380*AZ2380</f>
        <v>78.12584004977677</v>
      </c>
      <c r="BE2380" s="8">
        <f t="shared" ref="BE2380" si="22870">(AR2380*AZ2377+AS2380*AY2377+AT2380*AZ2380+AU2380*AY2380)</f>
        <v>0</v>
      </c>
      <c r="BG2380" s="1">
        <v>0</v>
      </c>
      <c r="BH2380" s="9">
        <f t="shared" ref="BH2380" si="22871">$BH$9*$B2377</f>
        <v>5.6847999999999992</v>
      </c>
      <c r="BI2380" s="2">
        <v>1</v>
      </c>
      <c r="BJ2380" s="8">
        <v>0</v>
      </c>
      <c r="BK2380" s="20"/>
      <c r="BL2380" s="1">
        <f t="shared" ref="BL2380" si="22872">BB2380*BG2377+BD2380*BG2380-BC2380*BH2377-BE2380*BH2380</f>
        <v>0</v>
      </c>
      <c r="BM2380" s="9">
        <f t="shared" ref="BM2380" si="22873">(BB2380*BH2377+BC2380*BG2377+BD2380*BH2380+BE2380*BG2380)</f>
        <v>711.45769286978657</v>
      </c>
      <c r="BN2380" s="2">
        <f t="shared" ref="BN2380" si="22874">BB2380*BI2377+BD2380*BI2380-BC2380*BJ2377-BE2380*BJ2380</f>
        <v>78.12584004977677</v>
      </c>
      <c r="BO2380" s="8">
        <f t="shared" ref="BO2380" si="22875">(BB2380*BJ2377+BC2380*BI2377+BD2380*BJ2380+BE2380*BI2380)</f>
        <v>0</v>
      </c>
      <c r="BP2380" s="20"/>
      <c r="BQ2380" s="18">
        <f t="shared" ref="BQ2380:BQ2443" si="22876">1/$BR$9</f>
        <v>1</v>
      </c>
      <c r="BR2380" s="25">
        <v>0</v>
      </c>
      <c r="BS2380" s="19">
        <v>1</v>
      </c>
      <c r="BT2380" s="24">
        <v>0</v>
      </c>
      <c r="BV2380" s="1">
        <f t="shared" ref="BV2380" si="22877">BL2380*BQ2377+BN2380*BQ2380-BM2380*BR2377-BO2380*BR2380</f>
        <v>78.12584004977677</v>
      </c>
      <c r="BW2380" s="9">
        <f t="shared" ref="BW2380" si="22878">(BL2380*BR2377+BM2380*BQ2377+BN2380*BR2380+BO2380*BQ2380)</f>
        <v>711.45769286978657</v>
      </c>
      <c r="BX2380" s="2">
        <f t="shared" ref="BX2380" si="22879">BL2380*BS2377+BN2380*BS2380-BM2380*BT2377-BO2380*BT2380</f>
        <v>78.12584004977677</v>
      </c>
      <c r="BY2380" s="8">
        <f t="shared" ref="BY2380" si="22880">(BL2380*BT2377+BM2380*BS2377+BN2380*BT2380+BO2380*BS2380)</f>
        <v>0</v>
      </c>
      <c r="CA2380" s="56">
        <f t="shared" ref="CA2380" si="22881">(180/PI())*ATAN(-1*(BW2377+BW2380)/(BV2377+BV2380))</f>
        <v>-77.466733070002576</v>
      </c>
      <c r="CC2380" s="117">
        <f t="shared" ref="CC2380" si="22882">20*LOG(((1-(10^(CA2377/20)^2)*(1-((1-CC2377)/(1+CC2377))^2))^0.5))</f>
        <v>-1.1949404558923891E-5</v>
      </c>
      <c r="CD2380" s="13"/>
      <c r="CE2380" s="33"/>
      <c r="CF2380" s="33"/>
      <c r="CG2380" s="33"/>
      <c r="CH2380" s="33"/>
    </row>
    <row r="2381" spans="2:86" ht="18.600000000000001" customHeight="1"/>
    <row r="2382" spans="2:86" ht="18.600000000000001" customHeight="1" thickBot="1">
      <c r="E2382" s="6" t="s">
        <v>3</v>
      </c>
      <c r="J2382" s="6" t="s">
        <v>5</v>
      </c>
      <c r="O2382" s="6" t="s">
        <v>10</v>
      </c>
      <c r="T2382" s="6" t="s">
        <v>6</v>
      </c>
      <c r="Y2382" s="6" t="s">
        <v>11</v>
      </c>
      <c r="AD2382" s="6" t="s">
        <v>12</v>
      </c>
      <c r="AI2382" s="6" t="s">
        <v>13</v>
      </c>
      <c r="AN2382" s="6" t="s">
        <v>14</v>
      </c>
      <c r="AS2382" s="6" t="s">
        <v>15</v>
      </c>
      <c r="AX2382" s="6" t="s">
        <v>19</v>
      </c>
      <c r="BC2382" s="6" t="s">
        <v>17</v>
      </c>
      <c r="BH2382" s="6" t="s">
        <v>20</v>
      </c>
      <c r="BM2382" s="6" t="s">
        <v>18</v>
      </c>
      <c r="BQ2382" s="26" t="s">
        <v>16</v>
      </c>
      <c r="BR2382" s="26"/>
      <c r="BS2382" s="21"/>
      <c r="BT2382" s="21"/>
      <c r="BU2382" s="21"/>
      <c r="BV2382" s="21"/>
      <c r="BW2382" s="26" t="s">
        <v>21</v>
      </c>
      <c r="BX2382" s="21"/>
      <c r="BY2382" s="21"/>
    </row>
    <row r="2383" spans="2:86" ht="18.600000000000001" customHeight="1" thickBot="1">
      <c r="B2383" s="11"/>
      <c r="D2383" s="266" t="s">
        <v>113</v>
      </c>
      <c r="E2383" s="267"/>
      <c r="F2383" s="268" t="s">
        <v>114</v>
      </c>
      <c r="G2383" s="269"/>
      <c r="H2383" s="237"/>
      <c r="I2383" s="262" t="s">
        <v>0</v>
      </c>
      <c r="J2383" s="263"/>
      <c r="K2383" s="264" t="s">
        <v>1</v>
      </c>
      <c r="L2383" s="265"/>
      <c r="M2383" s="21"/>
      <c r="N2383" s="262" t="s">
        <v>115</v>
      </c>
      <c r="O2383" s="263"/>
      <c r="P2383" s="264" t="s">
        <v>116</v>
      </c>
      <c r="Q2383" s="265"/>
      <c r="R2383" s="21"/>
      <c r="S2383" s="266" t="s">
        <v>117</v>
      </c>
      <c r="T2383" s="267"/>
      <c r="U2383" s="268" t="s">
        <v>118</v>
      </c>
      <c r="V2383" s="269"/>
      <c r="W2383" s="20"/>
      <c r="X2383" s="262" t="s">
        <v>119</v>
      </c>
      <c r="Y2383" s="263"/>
      <c r="Z2383" s="264" t="s">
        <v>120</v>
      </c>
      <c r="AA2383" s="265"/>
      <c r="AB2383" s="20"/>
      <c r="AC2383" s="262" t="s">
        <v>121</v>
      </c>
      <c r="AD2383" s="263"/>
      <c r="AE2383" s="264" t="s">
        <v>7</v>
      </c>
      <c r="AF2383" s="265"/>
      <c r="AG2383" s="20"/>
      <c r="AH2383" s="262" t="s">
        <v>122</v>
      </c>
      <c r="AI2383" s="263"/>
      <c r="AJ2383" s="264" t="s">
        <v>123</v>
      </c>
      <c r="AK2383" s="265"/>
      <c r="AL2383" s="20"/>
      <c r="AM2383" s="266" t="s">
        <v>124</v>
      </c>
      <c r="AN2383" s="267"/>
      <c r="AO2383" s="268" t="s">
        <v>125</v>
      </c>
      <c r="AP2383" s="269"/>
      <c r="AQ2383" s="21"/>
      <c r="AR2383" s="262" t="s">
        <v>126</v>
      </c>
      <c r="AS2383" s="263"/>
      <c r="AT2383" s="264" t="s">
        <v>2</v>
      </c>
      <c r="AU2383" s="265"/>
      <c r="AV2383" s="41"/>
      <c r="AW2383" s="262" t="s">
        <v>127</v>
      </c>
      <c r="AX2383" s="263"/>
      <c r="AY2383" s="264" t="s">
        <v>128</v>
      </c>
      <c r="AZ2383" s="265"/>
      <c r="BA2383" s="20"/>
      <c r="BB2383" s="262" t="s">
        <v>129</v>
      </c>
      <c r="BC2383" s="263"/>
      <c r="BD2383" s="264" t="s">
        <v>130</v>
      </c>
      <c r="BE2383" s="265"/>
      <c r="BF2383" s="41"/>
      <c r="BG2383" s="266" t="s">
        <v>131</v>
      </c>
      <c r="BH2383" s="267"/>
      <c r="BI2383" s="268" t="s">
        <v>132</v>
      </c>
      <c r="BJ2383" s="269"/>
      <c r="BK2383" s="41"/>
      <c r="BL2383" s="262" t="s">
        <v>133</v>
      </c>
      <c r="BM2383" s="263"/>
      <c r="BN2383" s="264" t="s">
        <v>134</v>
      </c>
      <c r="BO2383" s="265"/>
      <c r="BP2383" s="41"/>
      <c r="BQ2383" s="262" t="s">
        <v>135</v>
      </c>
      <c r="BR2383" s="263"/>
      <c r="BS2383" s="264" t="s">
        <v>136</v>
      </c>
      <c r="BT2383" s="265"/>
      <c r="BU2383" s="20"/>
      <c r="BV2383" s="262" t="s">
        <v>137</v>
      </c>
      <c r="BW2383" s="263"/>
      <c r="BX2383" s="264" t="s">
        <v>138</v>
      </c>
      <c r="BY2383" s="265"/>
      <c r="CA2383" s="27" t="s">
        <v>8</v>
      </c>
      <c r="CC2383" s="113" t="s">
        <v>74</v>
      </c>
      <c r="CD2383" s="13"/>
      <c r="CE2383" s="33"/>
      <c r="CF2383" s="33"/>
      <c r="CG2383" s="33"/>
      <c r="CH2383" s="33"/>
    </row>
    <row r="2384" spans="2:86" ht="18.600000000000001" customHeight="1" thickTop="1" thickBot="1">
      <c r="B2384" s="37">
        <v>6.82</v>
      </c>
      <c r="D2384" s="1">
        <v>1</v>
      </c>
      <c r="E2384" s="7">
        <v>0</v>
      </c>
      <c r="F2384" s="2">
        <v>0</v>
      </c>
      <c r="G2384" s="8">
        <v>0</v>
      </c>
      <c r="I2384" s="1">
        <v>1</v>
      </c>
      <c r="J2384" s="9">
        <v>0</v>
      </c>
      <c r="K2384" s="2">
        <v>0</v>
      </c>
      <c r="L2384" s="8">
        <f t="shared" ref="L2384:L2447" si="22883">IF(0=(1-$J$9*$K$9*$B2384^2),10^18,$B2384*$K$9/(1-$J$9*$K$9*$B2384^2))</f>
        <v>-0.83356513622628003</v>
      </c>
      <c r="N2384" s="1">
        <f t="shared" ref="N2384" si="22884">D2384*I2384+F2384*I2387-E2384*J2384-G2384*J2387</f>
        <v>1</v>
      </c>
      <c r="O2384" s="9">
        <f t="shared" ref="O2384" si="22885">(D2384*J2384+E2384*I2384+F2384*J2387+G2384*I2387)</f>
        <v>0</v>
      </c>
      <c r="P2384" s="2">
        <f t="shared" ref="P2384" si="22886">D2384*K2384+F2384*K2387-E2384*L2384-G2384*L2387</f>
        <v>0</v>
      </c>
      <c r="Q2384" s="8">
        <f t="shared" ref="Q2384" si="22887">(D2384*L2384+E2384*K2384+F2384*L2387+G2384*K2387)</f>
        <v>-0.83356513622628003</v>
      </c>
      <c r="S2384" s="1">
        <v>1</v>
      </c>
      <c r="T2384" s="7">
        <v>0</v>
      </c>
      <c r="U2384" s="2">
        <v>0</v>
      </c>
      <c r="V2384" s="8">
        <v>0</v>
      </c>
      <c r="X2384" s="1">
        <f t="shared" ref="X2384" si="22888">N2384*S2384+P2384*S2387-O2384*T2384-Q2384*T2387</f>
        <v>9.5916108743832602</v>
      </c>
      <c r="Y2384" s="9">
        <f t="shared" ref="Y2384" si="22889">(N2384*T2384+O2384*S2384+P2384*T2387+Q2384*S2387)</f>
        <v>0</v>
      </c>
      <c r="Z2384" s="2">
        <f t="shared" ref="Z2384" si="22890">N2384*U2384+P2384*U2387-O2384*V2384-Q2384*V2387</f>
        <v>0</v>
      </c>
      <c r="AA2384" s="8">
        <f t="shared" ref="AA2384" si="22891">(N2384*V2384+O2384*U2384+P2384*V2387+Q2384*U2387)</f>
        <v>-0.83356513622628003</v>
      </c>
      <c r="AB2384" s="20"/>
      <c r="AC2384" s="1">
        <v>1</v>
      </c>
      <c r="AD2384" s="9">
        <v>0</v>
      </c>
      <c r="AE2384" s="2">
        <v>0</v>
      </c>
      <c r="AF2384" s="8">
        <f t="shared" ref="AF2384:AF2447" si="22892">IF(0=(1-$AE$9*$AD$9*$B2384^2),10^18,$B2384*$AE$9/(1-$AE$9*$AD$9*$B2384^2))</f>
        <v>-0.14942108881485849</v>
      </c>
      <c r="AH2384" s="1">
        <f t="shared" ref="AH2384" si="22893">X2384*AC2384+Z2384*AC2387-Y2384*AD2384-AA2384*AD2387</f>
        <v>9.5916108743832602</v>
      </c>
      <c r="AI2384" s="9">
        <f t="shared" ref="AI2384" si="22894">(X2384*AD2384+Y2384*AC2384+Z2384*AD2387+AA2384*AC2387)</f>
        <v>0</v>
      </c>
      <c r="AJ2384" s="2">
        <f t="shared" ref="AJ2384" si="22895">X2384*AE2384+Z2384*AE2387-Y2384*AF2384-AA2384*AF2387</f>
        <v>0</v>
      </c>
      <c r="AK2384" s="8">
        <f t="shared" ref="AK2384" si="22896">(X2384*AF2384+Y2384*AE2384+Z2384*AF2387+AA2384*AE2387)</f>
        <v>-2.2667540765650638</v>
      </c>
      <c r="AM2384" s="1">
        <v>1</v>
      </c>
      <c r="AN2384" s="7">
        <v>0</v>
      </c>
      <c r="AO2384" s="2">
        <v>0</v>
      </c>
      <c r="AP2384" s="8">
        <v>0</v>
      </c>
      <c r="AR2384" s="1">
        <f t="shared" ref="AR2384" si="22897">AH2384*AM2384+AJ2384*AM2387-AI2384*AN2384-AK2384*AN2387</f>
        <v>29.34545688300086</v>
      </c>
      <c r="AS2384" s="9">
        <f t="shared" ref="AS2384" si="22898">(AH2384*AN2384+AI2384*AM2384+AJ2384*AN2387+AK2384*AM2387)</f>
        <v>0</v>
      </c>
      <c r="AT2384" s="2">
        <f t="shared" ref="AT2384" si="22899">AH2384*AO2384+AJ2384*AO2387-AI2384*AP2384-AK2384*AP2387</f>
        <v>0</v>
      </c>
      <c r="AU2384" s="8">
        <f t="shared" ref="AU2384" si="22900">(AH2384*AP2384+AI2384*AO2384+AJ2384*AP2387+AK2384*AO2387)</f>
        <v>-2.2667540765650638</v>
      </c>
      <c r="AV2384" s="20"/>
      <c r="AW2384" s="1">
        <v>1</v>
      </c>
      <c r="AX2384" s="9">
        <v>0</v>
      </c>
      <c r="AY2384" s="2">
        <v>0</v>
      </c>
      <c r="AZ2384" s="8">
        <f t="shared" ref="AZ2384:AZ2447" si="22901">IF(0=(1-$AX$9*$AY$9*$B2384^2),10^18,$B2384*$AY$9/(1-$AX$9*$AY$9*$B2384^2))</f>
        <v>-0.213966619930653</v>
      </c>
      <c r="BB2384" s="1">
        <f t="shared" ref="BB2384" si="22902">AR2384*AW2384+AT2384*AW2387-AS2384*AX2384-AU2384*AX2387</f>
        <v>29.34545688300086</v>
      </c>
      <c r="BC2384" s="9">
        <f t="shared" ref="BC2384" si="22903">(AR2384*AX2384+AS2384*AW2384+AT2384*AX2387+AU2384*AW2387)</f>
        <v>0</v>
      </c>
      <c r="BD2384" s="2">
        <f t="shared" ref="BD2384" si="22904">AR2384*AY2384+AT2384*AY2387-AS2384*AZ2384-AU2384*AZ2387</f>
        <v>0</v>
      </c>
      <c r="BE2384" s="8">
        <f t="shared" ref="BE2384" si="22905">(AR2384*AZ2384+AS2384*AY2384+AT2384*AZ2387+AU2384*AY2387)</f>
        <v>-8.5457022961414744</v>
      </c>
      <c r="BG2384" s="1">
        <v>1</v>
      </c>
      <c r="BH2384" s="7">
        <v>0</v>
      </c>
      <c r="BI2384" s="2">
        <v>0</v>
      </c>
      <c r="BJ2384" s="8">
        <v>0</v>
      </c>
      <c r="BK2384" s="20"/>
      <c r="BL2384" s="1">
        <f t="shared" ref="BL2384" si="22906">BB2384*BG2384+BD2384*BG2387-BC2384*BH2384-BE2384*BH2387</f>
        <v>78.068949438497398</v>
      </c>
      <c r="BM2384" s="9">
        <f t="shared" ref="BM2384" si="22907">(BB2384*BH2384+BC2384*BG2384+BD2384*BH2387+BE2384*BG2387)</f>
        <v>0</v>
      </c>
      <c r="BN2384" s="2">
        <f t="shared" ref="BN2384" si="22908">BB2384*BI2384+BD2384*BI2387-BC2384*BJ2384-BE2384*BJ2387</f>
        <v>0</v>
      </c>
      <c r="BO2384" s="8">
        <f t="shared" ref="BO2384" si="22909">(BB2384*BJ2384+BC2384*BI2384+BD2384*BJ2387+BE2384*BI2387)</f>
        <v>-8.5457022961414744</v>
      </c>
      <c r="BP2384" s="20"/>
      <c r="BQ2384" s="16">
        <v>1</v>
      </c>
      <c r="BR2384" s="23">
        <v>0</v>
      </c>
      <c r="BS2384" s="14">
        <v>0</v>
      </c>
      <c r="BT2384" s="22">
        <v>0</v>
      </c>
      <c r="BV2384" s="1">
        <f t="shared" ref="BV2384" si="22910">BL2384*BQ2384+BN2384*BQ2387-BM2384*BR2384-BO2384*BR2387</f>
        <v>78.068949438497398</v>
      </c>
      <c r="BW2384" s="9">
        <f t="shared" ref="BW2384" si="22911">(BL2384*BR2384+BM2384*BQ2384+BN2384*BR2387+BO2384*BQ2387)</f>
        <v>-8.5457022961414744</v>
      </c>
      <c r="BX2384" s="2">
        <f t="shared" ref="BX2384" si="22912">BL2384*BS2384+BN2384*BS2387-BM2384*BT2384-BO2384*BT2387</f>
        <v>0</v>
      </c>
      <c r="BY2384" s="8">
        <f t="shared" ref="BY2384" si="22913">(BL2384*BT2384+BM2384*BS2384+BN2384*BT2387+BO2384*BS2387)</f>
        <v>-8.5457022961414744</v>
      </c>
      <c r="CA2384" s="28">
        <f t="shared" ref="CA2384" si="22914">20*LOG(((1+$BR$9)/$BR$9)/((BV2384+BV2387)^2+(BW2384+BW2387)^2)^0.5)</f>
        <v>-51.145523238307113</v>
      </c>
      <c r="CC2384" s="114">
        <f t="shared" ref="CC2384" si="22915">((BV2384^2+BW2384^2)^0.5)/((BV2387^2+BW2387^2)^0.5)</f>
        <v>0.10948303522925011</v>
      </c>
      <c r="CD2384" s="13"/>
      <c r="CE2384" s="33"/>
      <c r="CF2384" s="33"/>
      <c r="CG2384" s="33"/>
      <c r="CH2384" s="33"/>
    </row>
    <row r="2385" spans="2:86" ht="18.600000000000001" customHeight="1" thickBot="1">
      <c r="D2385" s="3"/>
      <c r="G2385" s="4"/>
      <c r="I2385" s="3"/>
      <c r="L2385" s="4"/>
      <c r="N2385" s="3"/>
      <c r="Q2385" s="4"/>
      <c r="S2385" s="3"/>
      <c r="V2385" s="4"/>
      <c r="X2385" s="3"/>
      <c r="AA2385" s="4"/>
      <c r="AC2385" s="3"/>
      <c r="AF2385" s="4"/>
      <c r="AH2385" s="3"/>
      <c r="AK2385" s="4"/>
      <c r="AM2385" s="3"/>
      <c r="AP2385" s="4"/>
      <c r="AR2385" s="3"/>
      <c r="AU2385" s="4"/>
      <c r="AW2385" s="3"/>
      <c r="AZ2385" s="4"/>
      <c r="BB2385" s="3"/>
      <c r="BE2385" s="4"/>
      <c r="BG2385" s="3"/>
      <c r="BJ2385" s="4"/>
      <c r="BL2385" s="3"/>
      <c r="BO2385" s="4"/>
      <c r="BQ2385" s="16"/>
      <c r="BR2385" s="14"/>
      <c r="BS2385" s="14"/>
      <c r="BT2385" s="17"/>
      <c r="BV2385" s="3"/>
      <c r="BY2385" s="4"/>
      <c r="CC2385" s="115"/>
      <c r="CD2385" s="13"/>
      <c r="CE2385" s="33"/>
      <c r="CF2385" s="33"/>
      <c r="CG2385" s="33"/>
      <c r="CH2385" s="33"/>
    </row>
    <row r="2386" spans="2:86" ht="18.600000000000001" customHeight="1" thickBot="1">
      <c r="D2386" s="271" t="s">
        <v>141</v>
      </c>
      <c r="E2386" s="272"/>
      <c r="F2386" s="273" t="s">
        <v>142</v>
      </c>
      <c r="G2386" s="274"/>
      <c r="H2386" s="237"/>
      <c r="I2386" s="271" t="s">
        <v>143</v>
      </c>
      <c r="J2386" s="272"/>
      <c r="K2386" s="273" t="s">
        <v>144</v>
      </c>
      <c r="L2386" s="274"/>
      <c r="N2386" s="262" t="s">
        <v>145</v>
      </c>
      <c r="O2386" s="263"/>
      <c r="P2386" s="264" t="s">
        <v>146</v>
      </c>
      <c r="Q2386" s="265"/>
      <c r="S2386" s="271" t="s">
        <v>147</v>
      </c>
      <c r="T2386" s="272"/>
      <c r="U2386" s="273" t="s">
        <v>148</v>
      </c>
      <c r="V2386" s="274"/>
      <c r="W2386" s="20"/>
      <c r="X2386" s="262" t="s">
        <v>149</v>
      </c>
      <c r="Y2386" s="263"/>
      <c r="Z2386" s="264" t="s">
        <v>150</v>
      </c>
      <c r="AA2386" s="265"/>
      <c r="AB2386" s="20"/>
      <c r="AC2386" s="271" t="s">
        <v>151</v>
      </c>
      <c r="AD2386" s="272"/>
      <c r="AE2386" s="273" t="s">
        <v>152</v>
      </c>
      <c r="AF2386" s="274"/>
      <c r="AG2386" s="20"/>
      <c r="AH2386" s="262" t="s">
        <v>153</v>
      </c>
      <c r="AI2386" s="263"/>
      <c r="AJ2386" s="264" t="s">
        <v>154</v>
      </c>
      <c r="AK2386" s="265"/>
      <c r="AL2386" s="20"/>
      <c r="AM2386" s="271" t="s">
        <v>155</v>
      </c>
      <c r="AN2386" s="272"/>
      <c r="AO2386" s="273" t="s">
        <v>156</v>
      </c>
      <c r="AP2386" s="274"/>
      <c r="AR2386" s="262" t="s">
        <v>157</v>
      </c>
      <c r="AS2386" s="263"/>
      <c r="AT2386" s="264" t="s">
        <v>158</v>
      </c>
      <c r="AU2386" s="265"/>
      <c r="AV2386" s="41"/>
      <c r="AW2386" s="271" t="s">
        <v>159</v>
      </c>
      <c r="AX2386" s="272"/>
      <c r="AY2386" s="273" t="s">
        <v>160</v>
      </c>
      <c r="AZ2386" s="274"/>
      <c r="BA2386" s="20"/>
      <c r="BB2386" s="262" t="s">
        <v>161</v>
      </c>
      <c r="BC2386" s="263"/>
      <c r="BD2386" s="264" t="s">
        <v>162</v>
      </c>
      <c r="BE2386" s="265"/>
      <c r="BF2386" s="41"/>
      <c r="BG2386" s="271" t="s">
        <v>163</v>
      </c>
      <c r="BH2386" s="272"/>
      <c r="BI2386" s="273" t="s">
        <v>164</v>
      </c>
      <c r="BJ2386" s="274"/>
      <c r="BK2386" s="41"/>
      <c r="BL2386" s="262" t="s">
        <v>165</v>
      </c>
      <c r="BM2386" s="263"/>
      <c r="BN2386" s="264" t="s">
        <v>166</v>
      </c>
      <c r="BO2386" s="265"/>
      <c r="BP2386" s="41"/>
      <c r="BQ2386" s="271" t="s">
        <v>167</v>
      </c>
      <c r="BR2386" s="272"/>
      <c r="BS2386" s="273" t="s">
        <v>168</v>
      </c>
      <c r="BT2386" s="274"/>
      <c r="BU2386" s="20"/>
      <c r="BV2386" s="262" t="s">
        <v>169</v>
      </c>
      <c r="BW2386" s="263"/>
      <c r="BX2386" s="264" t="s">
        <v>170</v>
      </c>
      <c r="BY2386" s="265"/>
      <c r="CA2386" s="55" t="s">
        <v>35</v>
      </c>
      <c r="CC2386" s="116" t="s">
        <v>75</v>
      </c>
      <c r="CD2386" s="13"/>
      <c r="CE2386" s="33"/>
      <c r="CF2386" s="33"/>
      <c r="CG2386" s="33"/>
      <c r="CH2386" s="33"/>
    </row>
    <row r="2387" spans="2:86" ht="18.600000000000001" customHeight="1" thickTop="1" thickBot="1">
      <c r="D2387" s="1">
        <v>0</v>
      </c>
      <c r="E2387" s="9">
        <f t="shared" ref="E2387" si="22916">$E$9*$B2384</f>
        <v>8.0257760000000005</v>
      </c>
      <c r="F2387" s="2">
        <v>1</v>
      </c>
      <c r="G2387" s="8">
        <v>0</v>
      </c>
      <c r="I2387" s="1">
        <v>0</v>
      </c>
      <c r="J2387" s="9">
        <v>0</v>
      </c>
      <c r="K2387" s="2">
        <v>1</v>
      </c>
      <c r="L2387" s="8">
        <v>0</v>
      </c>
      <c r="N2387" s="1">
        <f t="shared" ref="N2387" si="22917">D2387*I2384+F2387*I2387-E2387*J2384-G2387*J2387</f>
        <v>0</v>
      </c>
      <c r="O2387" s="9">
        <f t="shared" ref="O2387" si="22918">(D2387*J2384+E2387*I2384+F2387*J2387+G2387*I2387)</f>
        <v>8.0257760000000005</v>
      </c>
      <c r="P2387" s="2">
        <f t="shared" ref="P2387" si="22919">D2387*K2384+F2387*K2387-E2387*L2384-G2387*L2387</f>
        <v>7.690007064761609</v>
      </c>
      <c r="Q2387" s="8">
        <f t="shared" ref="Q2387" si="22920">(D2387*L2384+E2387*K2384+F2387*L2387+G2387*K2387)</f>
        <v>0</v>
      </c>
      <c r="S2387" s="1">
        <v>0</v>
      </c>
      <c r="T2387" s="9">
        <f t="shared" ref="T2387" si="22921">$T$9*$B2384</f>
        <v>10.307066000000001</v>
      </c>
      <c r="U2387" s="2">
        <v>1</v>
      </c>
      <c r="V2387" s="8">
        <v>0</v>
      </c>
      <c r="X2387" s="1">
        <f t="shared" ref="X2387" si="22922">N2387*S2384+P2387*S2387-O2387*T2384-Q2387*T2387</f>
        <v>0</v>
      </c>
      <c r="Y2387" s="9">
        <f t="shared" ref="Y2387" si="22923">(N2387*T2384+O2387*S2384+P2387*T2387+Q2387*S2387)</f>
        <v>87.287186356964185</v>
      </c>
      <c r="Z2387" s="2">
        <f t="shared" ref="Z2387" si="22924">N2387*U2384+P2387*U2387-O2387*V2384-Q2387*V2387</f>
        <v>7.690007064761609</v>
      </c>
      <c r="AA2387" s="8">
        <f t="shared" ref="AA2387" si="22925">(N2387*V2384+O2387*U2384+P2387*V2387+Q2387*U2387)</f>
        <v>0</v>
      </c>
      <c r="AB2387" s="20"/>
      <c r="AC2387" s="1">
        <v>0</v>
      </c>
      <c r="AD2387" s="9">
        <v>0</v>
      </c>
      <c r="AE2387" s="2">
        <v>1</v>
      </c>
      <c r="AF2387" s="8">
        <v>0</v>
      </c>
      <c r="AH2387" s="1">
        <f t="shared" ref="AH2387" si="22926">X2387*AC2384+Z2387*AC2387-Y2387*AD2384-AA2387*AD2387</f>
        <v>0</v>
      </c>
      <c r="AI2387" s="9">
        <f t="shared" ref="AI2387" si="22927">(X2387*AD2384+Y2387*AC2384+Z2387*AD2387+AA2387*AC2387)</f>
        <v>87.287186356964185</v>
      </c>
      <c r="AJ2387" s="2">
        <f t="shared" ref="AJ2387" si="22928">X2387*AE2384+Z2387*AE2387-Y2387*AF2384-AA2387*AF2387</f>
        <v>20.732553489804658</v>
      </c>
      <c r="AK2387" s="8">
        <f t="shared" ref="AK2387" si="22929">(X2387*AF2384+Y2387*AE2384+Z2387*AF2387+AA2387*AE2387)</f>
        <v>0</v>
      </c>
      <c r="AM2387" s="1">
        <v>0</v>
      </c>
      <c r="AN2387" s="9">
        <f t="shared" ref="AN2387" si="22930">$AN$9*$B2384</f>
        <v>8.7145960000000002</v>
      </c>
      <c r="AO2387" s="2">
        <v>1</v>
      </c>
      <c r="AP2387" s="8">
        <v>0</v>
      </c>
      <c r="AR2387" s="1">
        <f t="shared" ref="AR2387" si="22931">AH2387*AM2384+AJ2387*AM2387-AI2387*AN2384-AK2387*AN2387</f>
        <v>0</v>
      </c>
      <c r="AS2387" s="9">
        <f t="shared" ref="AS2387" si="22932">(AH2387*AN2384+AI2387*AM2384+AJ2387*AN2387+AK2387*AM2387)</f>
        <v>267.96301406900193</v>
      </c>
      <c r="AT2387" s="2">
        <f t="shared" ref="AT2387" si="22933">AH2387*AO2384+AJ2387*AO2387-AI2387*AP2384-AK2387*AP2387</f>
        <v>20.732553489804658</v>
      </c>
      <c r="AU2387" s="8">
        <f t="shared" ref="AU2387" si="22934">(AH2387*AP2384+AI2387*AO2384+AJ2387*AP2387+AK2387*AO2387)</f>
        <v>0</v>
      </c>
      <c r="AV2387" s="20"/>
      <c r="AW2387" s="1">
        <v>0</v>
      </c>
      <c r="AX2387" s="9">
        <v>0</v>
      </c>
      <c r="AY2387" s="2">
        <v>1</v>
      </c>
      <c r="AZ2387" s="8">
        <v>0</v>
      </c>
      <c r="BB2387" s="1">
        <f t="shared" ref="BB2387" si="22935">AR2387*AW2384+AT2387*AW2387-AS2387*AX2384-AU2387*AX2387</f>
        <v>0</v>
      </c>
      <c r="BC2387" s="9">
        <f t="shared" ref="BC2387" si="22936">(AR2387*AX2384+AS2387*AW2384+AT2387*AX2387+AU2387*AW2387)</f>
        <v>267.96301406900193</v>
      </c>
      <c r="BD2387" s="2">
        <f t="shared" ref="BD2387" si="22937">AR2387*AY2384+AT2387*AY2387-AS2387*AZ2384-AU2387*AZ2387</f>
        <v>78.067693876579014</v>
      </c>
      <c r="BE2387" s="8">
        <f t="shared" ref="BE2387" si="22938">(AR2387*AZ2384+AS2387*AY2384+AT2387*AZ2387+AU2387*AY2387)</f>
        <v>0</v>
      </c>
      <c r="BG2387" s="1">
        <v>0</v>
      </c>
      <c r="BH2387" s="9">
        <f t="shared" ref="BH2387" si="22939">$BH$9*$B2384</f>
        <v>5.7015200000000004</v>
      </c>
      <c r="BI2387" s="2">
        <v>1</v>
      </c>
      <c r="BJ2387" s="8">
        <v>0</v>
      </c>
      <c r="BK2387" s="20"/>
      <c r="BL2387" s="1">
        <f t="shared" ref="BL2387" si="22940">BB2387*BG2384+BD2387*BG2387-BC2387*BH2384-BE2387*BH2387</f>
        <v>0</v>
      </c>
      <c r="BM2387" s="9">
        <f t="shared" ref="BM2387" si="22941">(BB2387*BH2384+BC2387*BG2384+BD2387*BH2387+BE2387*BG2387)</f>
        <v>713.06753206019471</v>
      </c>
      <c r="BN2387" s="2">
        <f t="shared" ref="BN2387" si="22942">BB2387*BI2384+BD2387*BI2387-BC2387*BJ2384-BE2387*BJ2387</f>
        <v>78.067693876579014</v>
      </c>
      <c r="BO2387" s="8">
        <f t="shared" ref="BO2387" si="22943">(BB2387*BJ2384+BC2387*BI2384+BD2387*BJ2387+BE2387*BI2387)</f>
        <v>0</v>
      </c>
      <c r="BP2387" s="20"/>
      <c r="BQ2387" s="18">
        <f t="shared" ref="BQ2387:BQ2450" si="22944">1/$BR$9</f>
        <v>1</v>
      </c>
      <c r="BR2387" s="25">
        <v>0</v>
      </c>
      <c r="BS2387" s="19">
        <v>1</v>
      </c>
      <c r="BT2387" s="24">
        <v>0</v>
      </c>
      <c r="BV2387" s="1">
        <f t="shared" ref="BV2387" si="22945">BL2387*BQ2384+BN2387*BQ2387-BM2387*BR2384-BO2387*BR2387</f>
        <v>78.067693876579014</v>
      </c>
      <c r="BW2387" s="9">
        <f t="shared" ref="BW2387" si="22946">(BL2387*BR2384+BM2387*BQ2384+BN2387*BR2387+BO2387*BQ2387)</f>
        <v>713.06753206019471</v>
      </c>
      <c r="BX2387" s="2">
        <f t="shared" ref="BX2387" si="22947">BL2387*BS2384+BN2387*BS2387-BM2387*BT2384-BO2387*BT2387</f>
        <v>78.067693876579014</v>
      </c>
      <c r="BY2387" s="8">
        <f t="shared" ref="BY2387" si="22948">(BL2387*BT2384+BM2387*BS2384+BN2387*BT2387+BO2387*BS2387)</f>
        <v>0</v>
      </c>
      <c r="CA2387" s="56">
        <f t="shared" ref="CA2387" si="22949">(180/PI())*ATAN(-1*(BW2384+BW2387)/(BV2384+BV2387))</f>
        <v>-77.504037564630707</v>
      </c>
      <c r="CC2387" s="117">
        <f t="shared" ref="CC2387" si="22950">20*LOG(((1-(10^(CA2384/20)^2)*(1-((1-CC2384)/(1+CC2384))^2))^0.5))</f>
        <v>-1.1868561082896301E-5</v>
      </c>
      <c r="CD2387" s="13"/>
      <c r="CE2387" s="33"/>
      <c r="CF2387" s="33"/>
      <c r="CG2387" s="33"/>
      <c r="CH2387" s="33"/>
    </row>
    <row r="2388" spans="2:86" ht="18.600000000000001" customHeight="1"/>
    <row r="2389" spans="2:86" ht="18.600000000000001" customHeight="1" thickBot="1">
      <c r="E2389" s="6" t="s">
        <v>3</v>
      </c>
      <c r="J2389" s="6" t="s">
        <v>5</v>
      </c>
      <c r="O2389" s="6" t="s">
        <v>10</v>
      </c>
      <c r="T2389" s="6" t="s">
        <v>6</v>
      </c>
      <c r="Y2389" s="6" t="s">
        <v>11</v>
      </c>
      <c r="AD2389" s="6" t="s">
        <v>12</v>
      </c>
      <c r="AI2389" s="6" t="s">
        <v>13</v>
      </c>
      <c r="AN2389" s="6" t="s">
        <v>14</v>
      </c>
      <c r="AS2389" s="6" t="s">
        <v>15</v>
      </c>
      <c r="AX2389" s="6" t="s">
        <v>19</v>
      </c>
      <c r="BC2389" s="6" t="s">
        <v>17</v>
      </c>
      <c r="BH2389" s="6" t="s">
        <v>20</v>
      </c>
      <c r="BM2389" s="6" t="s">
        <v>18</v>
      </c>
      <c r="BQ2389" s="26" t="s">
        <v>16</v>
      </c>
      <c r="BR2389" s="26"/>
      <c r="BS2389" s="21"/>
      <c r="BT2389" s="21"/>
      <c r="BU2389" s="21"/>
      <c r="BV2389" s="21"/>
      <c r="BW2389" s="26" t="s">
        <v>21</v>
      </c>
      <c r="BX2389" s="21"/>
      <c r="BY2389" s="21"/>
    </row>
    <row r="2390" spans="2:86" ht="18.600000000000001" customHeight="1" thickBot="1">
      <c r="B2390" s="11"/>
      <c r="D2390" s="266" t="s">
        <v>113</v>
      </c>
      <c r="E2390" s="267"/>
      <c r="F2390" s="268" t="s">
        <v>114</v>
      </c>
      <c r="G2390" s="269"/>
      <c r="H2390" s="237"/>
      <c r="I2390" s="262" t="s">
        <v>0</v>
      </c>
      <c r="J2390" s="263"/>
      <c r="K2390" s="264" t="s">
        <v>1</v>
      </c>
      <c r="L2390" s="265"/>
      <c r="M2390" s="21"/>
      <c r="N2390" s="262" t="s">
        <v>115</v>
      </c>
      <c r="O2390" s="263"/>
      <c r="P2390" s="264" t="s">
        <v>116</v>
      </c>
      <c r="Q2390" s="265"/>
      <c r="R2390" s="21"/>
      <c r="S2390" s="266" t="s">
        <v>117</v>
      </c>
      <c r="T2390" s="267"/>
      <c r="U2390" s="268" t="s">
        <v>118</v>
      </c>
      <c r="V2390" s="269"/>
      <c r="W2390" s="20"/>
      <c r="X2390" s="262" t="s">
        <v>119</v>
      </c>
      <c r="Y2390" s="263"/>
      <c r="Z2390" s="264" t="s">
        <v>120</v>
      </c>
      <c r="AA2390" s="265"/>
      <c r="AB2390" s="20"/>
      <c r="AC2390" s="262" t="s">
        <v>121</v>
      </c>
      <c r="AD2390" s="263"/>
      <c r="AE2390" s="264" t="s">
        <v>7</v>
      </c>
      <c r="AF2390" s="265"/>
      <c r="AG2390" s="20"/>
      <c r="AH2390" s="262" t="s">
        <v>122</v>
      </c>
      <c r="AI2390" s="263"/>
      <c r="AJ2390" s="264" t="s">
        <v>123</v>
      </c>
      <c r="AK2390" s="265"/>
      <c r="AL2390" s="20"/>
      <c r="AM2390" s="266" t="s">
        <v>124</v>
      </c>
      <c r="AN2390" s="267"/>
      <c r="AO2390" s="268" t="s">
        <v>125</v>
      </c>
      <c r="AP2390" s="269"/>
      <c r="AQ2390" s="21"/>
      <c r="AR2390" s="262" t="s">
        <v>126</v>
      </c>
      <c r="AS2390" s="263"/>
      <c r="AT2390" s="264" t="s">
        <v>2</v>
      </c>
      <c r="AU2390" s="265"/>
      <c r="AV2390" s="41"/>
      <c r="AW2390" s="262" t="s">
        <v>127</v>
      </c>
      <c r="AX2390" s="263"/>
      <c r="AY2390" s="264" t="s">
        <v>128</v>
      </c>
      <c r="AZ2390" s="265"/>
      <c r="BA2390" s="20"/>
      <c r="BB2390" s="262" t="s">
        <v>129</v>
      </c>
      <c r="BC2390" s="263"/>
      <c r="BD2390" s="264" t="s">
        <v>130</v>
      </c>
      <c r="BE2390" s="265"/>
      <c r="BF2390" s="41"/>
      <c r="BG2390" s="266" t="s">
        <v>131</v>
      </c>
      <c r="BH2390" s="267"/>
      <c r="BI2390" s="268" t="s">
        <v>132</v>
      </c>
      <c r="BJ2390" s="269"/>
      <c r="BK2390" s="41"/>
      <c r="BL2390" s="262" t="s">
        <v>133</v>
      </c>
      <c r="BM2390" s="263"/>
      <c r="BN2390" s="264" t="s">
        <v>134</v>
      </c>
      <c r="BO2390" s="265"/>
      <c r="BP2390" s="41"/>
      <c r="BQ2390" s="262" t="s">
        <v>135</v>
      </c>
      <c r="BR2390" s="263"/>
      <c r="BS2390" s="264" t="s">
        <v>136</v>
      </c>
      <c r="BT2390" s="265"/>
      <c r="BU2390" s="20"/>
      <c r="BV2390" s="262" t="s">
        <v>137</v>
      </c>
      <c r="BW2390" s="263"/>
      <c r="BX2390" s="264" t="s">
        <v>138</v>
      </c>
      <c r="BY2390" s="265"/>
      <c r="CA2390" s="27" t="s">
        <v>8</v>
      </c>
      <c r="CC2390" s="113" t="s">
        <v>74</v>
      </c>
      <c r="CD2390" s="13"/>
      <c r="CE2390" s="33"/>
      <c r="CF2390" s="33"/>
      <c r="CG2390" s="33"/>
      <c r="CH2390" s="33"/>
    </row>
    <row r="2391" spans="2:86" ht="18.600000000000001" customHeight="1" thickTop="1" thickBot="1">
      <c r="B2391" s="37">
        <v>6.84</v>
      </c>
      <c r="D2391" s="1">
        <v>1</v>
      </c>
      <c r="E2391" s="7">
        <v>0</v>
      </c>
      <c r="F2391" s="2">
        <v>0</v>
      </c>
      <c r="G2391" s="8">
        <v>0</v>
      </c>
      <c r="I2391" s="1">
        <v>1</v>
      </c>
      <c r="J2391" s="9">
        <v>0</v>
      </c>
      <c r="K2391" s="2">
        <v>0</v>
      </c>
      <c r="L2391" s="8">
        <f t="shared" ref="L2391:L2454" si="22951">IF(0=(1-$J$9*$K$9*$B2391^2),10^18,$B2391*$K$9/(1-$J$9*$K$9*$B2391^2))</f>
        <v>-0.83063159243658546</v>
      </c>
      <c r="N2391" s="1">
        <f t="shared" ref="N2391" si="22952">D2391*I2391+F2391*I2394-E2391*J2391-G2391*J2394</f>
        <v>1</v>
      </c>
      <c r="O2391" s="9">
        <f t="shared" ref="O2391" si="22953">(D2391*J2391+E2391*I2391+F2391*J2394+G2391*I2394)</f>
        <v>0</v>
      </c>
      <c r="P2391" s="2">
        <f t="shared" ref="P2391" si="22954">D2391*K2391+F2391*K2394-E2391*L2391-G2391*L2394</f>
        <v>0</v>
      </c>
      <c r="Q2391" s="8">
        <f t="shared" ref="Q2391" si="22955">(D2391*L2391+E2391*K2391+F2391*L2394+G2391*K2394)</f>
        <v>-0.83063159243658546</v>
      </c>
      <c r="S2391" s="1">
        <v>1</v>
      </c>
      <c r="T2391" s="7">
        <v>0</v>
      </c>
      <c r="U2391" s="2">
        <v>0</v>
      </c>
      <c r="V2391" s="8">
        <v>0</v>
      </c>
      <c r="X2391" s="1">
        <f t="shared" ref="X2391" si="22956">N2391*S2391+P2391*S2394-O2391*T2391-Q2391*T2394</f>
        <v>9.5864813154419757</v>
      </c>
      <c r="Y2391" s="9">
        <f t="shared" ref="Y2391" si="22957">(N2391*T2391+O2391*S2391+P2391*T2394+Q2391*S2394)</f>
        <v>0</v>
      </c>
      <c r="Z2391" s="2">
        <f t="shared" ref="Z2391" si="22958">N2391*U2391+P2391*U2394-O2391*V2391-Q2391*V2394</f>
        <v>0</v>
      </c>
      <c r="AA2391" s="8">
        <f t="shared" ref="AA2391" si="22959">(N2391*V2391+O2391*U2391+P2391*V2394+Q2391*U2394)</f>
        <v>-0.83063159243658546</v>
      </c>
      <c r="AB2391" s="20"/>
      <c r="AC2391" s="1">
        <v>1</v>
      </c>
      <c r="AD2391" s="9">
        <v>0</v>
      </c>
      <c r="AE2391" s="2">
        <v>0</v>
      </c>
      <c r="AF2391" s="8">
        <f t="shared" ref="AF2391:AF2454" si="22960">IF(0=(1-$AE$9*$AD$9*$B2391^2),10^18,$B2391*$AE$9/(1-$AE$9*$AD$9*$B2391^2))</f>
        <v>-0.14895786292544339</v>
      </c>
      <c r="AH2391" s="1">
        <f t="shared" ref="AH2391" si="22961">X2391*AC2391+Z2391*AC2394-Y2391*AD2391-AA2391*AD2394</f>
        <v>9.5864813154419757</v>
      </c>
      <c r="AI2391" s="9">
        <f t="shared" ref="AI2391" si="22962">(X2391*AD2391+Y2391*AC2391+Z2391*AD2394+AA2391*AC2394)</f>
        <v>0</v>
      </c>
      <c r="AJ2391" s="2">
        <f t="shared" ref="AJ2391" si="22963">X2391*AE2391+Z2391*AE2394-Y2391*AF2391-AA2391*AF2394</f>
        <v>0</v>
      </c>
      <c r="AK2391" s="8">
        <f t="shared" ref="AK2391" si="22964">(X2391*AF2391+Y2391*AE2391+Z2391*AF2394+AA2391*AE2394)</f>
        <v>-2.2586133621595152</v>
      </c>
      <c r="AM2391" s="1">
        <v>1</v>
      </c>
      <c r="AN2391" s="7">
        <v>0</v>
      </c>
      <c r="AO2391" s="2">
        <v>0</v>
      </c>
      <c r="AP2391" s="8">
        <v>0</v>
      </c>
      <c r="AR2391" s="1">
        <f t="shared" ref="AR2391" si="22965">AH2391*AM2391+AJ2391*AM2394-AI2391*AN2391-AK2391*AN2394</f>
        <v>29.327105409947187</v>
      </c>
      <c r="AS2391" s="9">
        <f t="shared" ref="AS2391" si="22966">(AH2391*AN2391+AI2391*AM2391+AJ2391*AN2394+AK2391*AM2394)</f>
        <v>0</v>
      </c>
      <c r="AT2391" s="2">
        <f t="shared" ref="AT2391" si="22967">AH2391*AO2391+AJ2391*AO2394-AI2391*AP2391-AK2391*AP2394</f>
        <v>0</v>
      </c>
      <c r="AU2391" s="8">
        <f t="shared" ref="AU2391" si="22968">(AH2391*AP2391+AI2391*AO2391+AJ2391*AP2394+AK2391*AO2394)</f>
        <v>-2.2586133621595152</v>
      </c>
      <c r="AV2391" s="20"/>
      <c r="AW2391" s="1">
        <v>1</v>
      </c>
      <c r="AX2391" s="9">
        <v>0</v>
      </c>
      <c r="AY2391" s="2">
        <v>0</v>
      </c>
      <c r="AZ2391" s="8">
        <f t="shared" ref="AZ2391:AZ2454" si="22969">IF(0=(1-$AX$9*$AY$9*$B2391^2),10^18,$B2391*$AY$9/(1-$AX$9*$AY$9*$B2391^2))</f>
        <v>-0.21329224566350707</v>
      </c>
      <c r="BB2391" s="1">
        <f t="shared" ref="BB2391" si="22970">AR2391*AW2391+AT2391*AW2394-AS2391*AX2391-AU2391*AX2394</f>
        <v>29.327105409947187</v>
      </c>
      <c r="BC2391" s="9">
        <f t="shared" ref="BC2391" si="22971">(AR2391*AX2391+AS2391*AW2391+AT2391*AX2394+AU2391*AW2394)</f>
        <v>0</v>
      </c>
      <c r="BD2391" s="2">
        <f t="shared" ref="BD2391" si="22972">AR2391*AY2391+AT2391*AY2394-AS2391*AZ2391-AU2391*AZ2394</f>
        <v>0</v>
      </c>
      <c r="BE2391" s="8">
        <f t="shared" ref="BE2391" si="22973">(AR2391*AZ2391+AS2391*AY2391+AT2391*AZ2394+AU2391*AY2394)</f>
        <v>-8.5138575338575375</v>
      </c>
      <c r="BG2391" s="1">
        <v>1</v>
      </c>
      <c r="BH2391" s="7">
        <v>0</v>
      </c>
      <c r="BI2391" s="2">
        <v>0</v>
      </c>
      <c r="BJ2391" s="8">
        <v>0</v>
      </c>
      <c r="BK2391" s="20"/>
      <c r="BL2391" s="1">
        <f t="shared" ref="BL2391" si="22974">BB2391*BG2391+BD2391*BG2394-BC2391*BH2391-BE2391*BH2394</f>
        <v>78.011386114352717</v>
      </c>
      <c r="BM2391" s="9">
        <f t="shared" ref="BM2391" si="22975">(BB2391*BH2391+BC2391*BG2391+BD2391*BH2394+BE2391*BG2394)</f>
        <v>0</v>
      </c>
      <c r="BN2391" s="2">
        <f t="shared" ref="BN2391" si="22976">BB2391*BI2391+BD2391*BI2394-BC2391*BJ2391-BE2391*BJ2394</f>
        <v>0</v>
      </c>
      <c r="BO2391" s="8">
        <f t="shared" ref="BO2391" si="22977">(BB2391*BJ2391+BC2391*BI2391+BD2391*BJ2394+BE2391*BI2394)</f>
        <v>-8.5138575338575375</v>
      </c>
      <c r="BP2391" s="20"/>
      <c r="BQ2391" s="16">
        <v>1</v>
      </c>
      <c r="BR2391" s="23">
        <v>0</v>
      </c>
      <c r="BS2391" s="14">
        <v>0</v>
      </c>
      <c r="BT2391" s="22">
        <v>0</v>
      </c>
      <c r="BV2391" s="1">
        <f t="shared" ref="BV2391" si="22978">BL2391*BQ2391+BN2391*BQ2394-BM2391*BR2391-BO2391*BR2394</f>
        <v>78.011386114352717</v>
      </c>
      <c r="BW2391" s="9">
        <f t="shared" ref="BW2391" si="22979">(BL2391*BR2391+BM2391*BQ2391+BN2391*BR2394+BO2391*BQ2394)</f>
        <v>-8.5138575338575375</v>
      </c>
      <c r="BX2391" s="2">
        <f t="shared" ref="BX2391" si="22980">BL2391*BS2391+BN2391*BS2394-BM2391*BT2391-BO2391*BT2394</f>
        <v>0</v>
      </c>
      <c r="BY2391" s="8">
        <f t="shared" ref="BY2391" si="22981">(BL2391*BT2391+BM2391*BS2391+BN2391*BT2394+BO2391*BS2394)</f>
        <v>-8.5138575338575375</v>
      </c>
      <c r="CA2391" s="28">
        <f t="shared" ref="CA2391" si="22982">20*LOG(((1+$BR$9)/$BR$9)/((BV2391+BV2394)^2+(BW2391+BW2394)^2)^0.5)</f>
        <v>-51.164520558162813</v>
      </c>
      <c r="CC2391" s="114">
        <f t="shared" ref="CC2391" si="22983">((BV2391^2+BW2391^2)^0.5)/((BV2394^2+BW2394^2)^0.5)</f>
        <v>0.10915556852665466</v>
      </c>
      <c r="CD2391" s="13"/>
      <c r="CE2391" s="33"/>
      <c r="CF2391" s="33"/>
      <c r="CG2391" s="33"/>
      <c r="CH2391" s="33"/>
    </row>
    <row r="2392" spans="2:86" ht="18.600000000000001" customHeight="1" thickBot="1">
      <c r="D2392" s="3"/>
      <c r="G2392" s="4"/>
      <c r="I2392" s="3"/>
      <c r="L2392" s="4"/>
      <c r="N2392" s="3"/>
      <c r="Q2392" s="4"/>
      <c r="S2392" s="3"/>
      <c r="V2392" s="4"/>
      <c r="X2392" s="3"/>
      <c r="AA2392" s="4"/>
      <c r="AC2392" s="3"/>
      <c r="AF2392" s="4"/>
      <c r="AH2392" s="3"/>
      <c r="AK2392" s="4"/>
      <c r="AM2392" s="3"/>
      <c r="AP2392" s="4"/>
      <c r="AR2392" s="3"/>
      <c r="AU2392" s="4"/>
      <c r="AW2392" s="3"/>
      <c r="AZ2392" s="4"/>
      <c r="BB2392" s="3"/>
      <c r="BE2392" s="4"/>
      <c r="BG2392" s="3"/>
      <c r="BJ2392" s="4"/>
      <c r="BL2392" s="3"/>
      <c r="BO2392" s="4"/>
      <c r="BQ2392" s="16"/>
      <c r="BR2392" s="14"/>
      <c r="BS2392" s="14"/>
      <c r="BT2392" s="17"/>
      <c r="BV2392" s="3"/>
      <c r="BY2392" s="4"/>
      <c r="CC2392" s="115"/>
      <c r="CD2392" s="13"/>
      <c r="CE2392" s="33"/>
      <c r="CF2392" s="33"/>
      <c r="CG2392" s="33"/>
      <c r="CH2392" s="33"/>
    </row>
    <row r="2393" spans="2:86" ht="18.600000000000001" customHeight="1" thickBot="1">
      <c r="D2393" s="271" t="s">
        <v>141</v>
      </c>
      <c r="E2393" s="272"/>
      <c r="F2393" s="273" t="s">
        <v>142</v>
      </c>
      <c r="G2393" s="274"/>
      <c r="H2393" s="237"/>
      <c r="I2393" s="271" t="s">
        <v>143</v>
      </c>
      <c r="J2393" s="272"/>
      <c r="K2393" s="273" t="s">
        <v>144</v>
      </c>
      <c r="L2393" s="274"/>
      <c r="N2393" s="262" t="s">
        <v>145</v>
      </c>
      <c r="O2393" s="263"/>
      <c r="P2393" s="264" t="s">
        <v>146</v>
      </c>
      <c r="Q2393" s="265"/>
      <c r="S2393" s="271" t="s">
        <v>147</v>
      </c>
      <c r="T2393" s="272"/>
      <c r="U2393" s="273" t="s">
        <v>148</v>
      </c>
      <c r="V2393" s="274"/>
      <c r="W2393" s="20"/>
      <c r="X2393" s="262" t="s">
        <v>149</v>
      </c>
      <c r="Y2393" s="263"/>
      <c r="Z2393" s="264" t="s">
        <v>150</v>
      </c>
      <c r="AA2393" s="265"/>
      <c r="AB2393" s="20"/>
      <c r="AC2393" s="271" t="s">
        <v>151</v>
      </c>
      <c r="AD2393" s="272"/>
      <c r="AE2393" s="273" t="s">
        <v>152</v>
      </c>
      <c r="AF2393" s="274"/>
      <c r="AG2393" s="20"/>
      <c r="AH2393" s="262" t="s">
        <v>153</v>
      </c>
      <c r="AI2393" s="263"/>
      <c r="AJ2393" s="264" t="s">
        <v>154</v>
      </c>
      <c r="AK2393" s="265"/>
      <c r="AL2393" s="20"/>
      <c r="AM2393" s="271" t="s">
        <v>155</v>
      </c>
      <c r="AN2393" s="272"/>
      <c r="AO2393" s="273" t="s">
        <v>156</v>
      </c>
      <c r="AP2393" s="274"/>
      <c r="AR2393" s="262" t="s">
        <v>157</v>
      </c>
      <c r="AS2393" s="263"/>
      <c r="AT2393" s="264" t="s">
        <v>158</v>
      </c>
      <c r="AU2393" s="265"/>
      <c r="AV2393" s="41"/>
      <c r="AW2393" s="271" t="s">
        <v>159</v>
      </c>
      <c r="AX2393" s="272"/>
      <c r="AY2393" s="273" t="s">
        <v>160</v>
      </c>
      <c r="AZ2393" s="274"/>
      <c r="BA2393" s="20"/>
      <c r="BB2393" s="262" t="s">
        <v>161</v>
      </c>
      <c r="BC2393" s="263"/>
      <c r="BD2393" s="264" t="s">
        <v>162</v>
      </c>
      <c r="BE2393" s="265"/>
      <c r="BF2393" s="41"/>
      <c r="BG2393" s="271" t="s">
        <v>163</v>
      </c>
      <c r="BH2393" s="272"/>
      <c r="BI2393" s="273" t="s">
        <v>164</v>
      </c>
      <c r="BJ2393" s="274"/>
      <c r="BK2393" s="41"/>
      <c r="BL2393" s="262" t="s">
        <v>165</v>
      </c>
      <c r="BM2393" s="263"/>
      <c r="BN2393" s="264" t="s">
        <v>166</v>
      </c>
      <c r="BO2393" s="265"/>
      <c r="BP2393" s="41"/>
      <c r="BQ2393" s="271" t="s">
        <v>167</v>
      </c>
      <c r="BR2393" s="272"/>
      <c r="BS2393" s="273" t="s">
        <v>168</v>
      </c>
      <c r="BT2393" s="274"/>
      <c r="BU2393" s="20"/>
      <c r="BV2393" s="262" t="s">
        <v>169</v>
      </c>
      <c r="BW2393" s="263"/>
      <c r="BX2393" s="264" t="s">
        <v>170</v>
      </c>
      <c r="BY2393" s="265"/>
      <c r="CA2393" s="55" t="s">
        <v>35</v>
      </c>
      <c r="CC2393" s="116" t="s">
        <v>75</v>
      </c>
      <c r="CD2393" s="13"/>
      <c r="CE2393" s="33"/>
      <c r="CF2393" s="33"/>
      <c r="CG2393" s="33"/>
      <c r="CH2393" s="33"/>
    </row>
    <row r="2394" spans="2:86" ht="18.600000000000001" customHeight="1" thickTop="1" thickBot="1">
      <c r="D2394" s="1">
        <v>0</v>
      </c>
      <c r="E2394" s="9">
        <f t="shared" ref="E2394" si="22984">$E$9*$B2391</f>
        <v>8.0493120000000005</v>
      </c>
      <c r="F2394" s="2">
        <v>1</v>
      </c>
      <c r="G2394" s="8">
        <v>0</v>
      </c>
      <c r="I2394" s="1">
        <v>0</v>
      </c>
      <c r="J2394" s="9">
        <v>0</v>
      </c>
      <c r="K2394" s="2">
        <v>1</v>
      </c>
      <c r="L2394" s="8">
        <v>0</v>
      </c>
      <c r="N2394" s="1">
        <f t="shared" ref="N2394" si="22985">D2394*I2391+F2394*I2394-E2394*J2391-G2394*J2394</f>
        <v>0</v>
      </c>
      <c r="O2394" s="9">
        <f t="shared" ref="O2394" si="22986">(D2394*J2391+E2394*I2391+F2394*J2394+G2394*I2394)</f>
        <v>8.0493120000000005</v>
      </c>
      <c r="P2394" s="2">
        <f t="shared" ref="P2394" si="22987">D2394*K2391+F2394*K2394-E2394*L2391-G2394*L2394</f>
        <v>7.6860128445789169</v>
      </c>
      <c r="Q2394" s="8">
        <f t="shared" ref="Q2394" si="22988">(D2394*L2391+E2394*K2391+F2394*L2394+G2394*K2394)</f>
        <v>0</v>
      </c>
      <c r="S2394" s="1">
        <v>0</v>
      </c>
      <c r="T2394" s="9">
        <f t="shared" ref="T2394" si="22989">$T$9*$B2391</f>
        <v>10.337292</v>
      </c>
      <c r="U2394" s="2">
        <v>1</v>
      </c>
      <c r="V2394" s="8">
        <v>0</v>
      </c>
      <c r="X2394" s="1">
        <f t="shared" ref="X2394" si="22990">N2394*S2391+P2394*S2394-O2394*T2391-Q2394*T2394</f>
        <v>0</v>
      </c>
      <c r="Y2394" s="9">
        <f t="shared" ref="Y2394" si="22991">(N2394*T2391+O2394*S2391+P2394*T2394+Q2394*S2394)</f>
        <v>87.501871090162879</v>
      </c>
      <c r="Z2394" s="2">
        <f t="shared" ref="Z2394" si="22992">N2394*U2391+P2394*U2394-O2394*V2391-Q2394*V2394</f>
        <v>7.6860128445789169</v>
      </c>
      <c r="AA2394" s="8">
        <f t="shared" ref="AA2394" si="22993">(N2394*V2391+O2394*U2391+P2394*V2394+Q2394*U2394)</f>
        <v>0</v>
      </c>
      <c r="AB2394" s="20"/>
      <c r="AC2394" s="1">
        <v>0</v>
      </c>
      <c r="AD2394" s="9">
        <v>0</v>
      </c>
      <c r="AE2394" s="2">
        <v>1</v>
      </c>
      <c r="AF2394" s="8">
        <v>0</v>
      </c>
      <c r="AH2394" s="1">
        <f t="shared" ref="AH2394" si="22994">X2394*AC2391+Z2394*AC2394-Y2394*AD2391-AA2394*AD2394</f>
        <v>0</v>
      </c>
      <c r="AI2394" s="9">
        <f t="shared" ref="AI2394" si="22995">(X2394*AD2391+Y2394*AC2391+Z2394*AD2394+AA2394*AC2394)</f>
        <v>87.501871090162879</v>
      </c>
      <c r="AJ2394" s="2">
        <f t="shared" ref="AJ2394" si="22996">X2394*AE2391+Z2394*AE2394-Y2394*AF2391-AA2394*AF2394</f>
        <v>20.720104564147217</v>
      </c>
      <c r="AK2394" s="8">
        <f t="shared" ref="AK2394" si="22997">(X2394*AF2391+Y2394*AE2391+Z2394*AF2394+AA2394*AE2394)</f>
        <v>0</v>
      </c>
      <c r="AM2394" s="1">
        <v>0</v>
      </c>
      <c r="AN2394" s="9">
        <f t="shared" ref="AN2394" si="22998">$AN$9*$B2391</f>
        <v>8.7401520000000001</v>
      </c>
      <c r="AO2394" s="2">
        <v>1</v>
      </c>
      <c r="AP2394" s="8">
        <v>0</v>
      </c>
      <c r="AR2394" s="1">
        <f t="shared" ref="AR2394" si="22999">AH2394*AM2391+AJ2394*AM2394-AI2394*AN2391-AK2394*AN2394</f>
        <v>0</v>
      </c>
      <c r="AS2394" s="9">
        <f t="shared" ref="AS2394" si="23000">(AH2394*AN2391+AI2394*AM2391+AJ2394*AN2394+AK2394*AM2394)</f>
        <v>268.5987344367033</v>
      </c>
      <c r="AT2394" s="2">
        <f t="shared" ref="AT2394" si="23001">AH2394*AO2391+AJ2394*AO2394-AI2394*AP2391-AK2394*AP2394</f>
        <v>20.720104564147217</v>
      </c>
      <c r="AU2394" s="8">
        <f t="shared" ref="AU2394" si="23002">(AH2394*AP2391+AI2394*AO2391+AJ2394*AP2394+AK2394*AO2394)</f>
        <v>0</v>
      </c>
      <c r="AV2394" s="20"/>
      <c r="AW2394" s="1">
        <v>0</v>
      </c>
      <c r="AX2394" s="9">
        <v>0</v>
      </c>
      <c r="AY2394" s="2">
        <v>1</v>
      </c>
      <c r="AZ2394" s="8">
        <v>0</v>
      </c>
      <c r="BB2394" s="1">
        <f t="shared" ref="BB2394" si="23003">AR2394*AW2391+AT2394*AW2394-AS2394*AX2391-AU2394*AX2394</f>
        <v>0</v>
      </c>
      <c r="BC2394" s="9">
        <f t="shared" ref="BC2394" si="23004">(AR2394*AX2391+AS2394*AW2391+AT2394*AX2394+AU2394*AW2394)</f>
        <v>268.5987344367033</v>
      </c>
      <c r="BD2394" s="2">
        <f t="shared" ref="BD2394" si="23005">AR2394*AY2391+AT2394*AY2394-AS2394*AZ2391-AU2394*AZ2394</f>
        <v>78.010131814527639</v>
      </c>
      <c r="BE2394" s="8">
        <f t="shared" ref="BE2394" si="23006">(AR2394*AZ2391+AS2394*AY2391+AT2394*AZ2394+AU2394*AY2394)</f>
        <v>0</v>
      </c>
      <c r="BG2394" s="1">
        <v>0</v>
      </c>
      <c r="BH2394" s="9">
        <f t="shared" ref="BH2394" si="23007">$BH$9*$B2391</f>
        <v>5.7182399999999998</v>
      </c>
      <c r="BI2394" s="2">
        <v>1</v>
      </c>
      <c r="BJ2394" s="8">
        <v>0</v>
      </c>
      <c r="BK2394" s="20"/>
      <c r="BL2394" s="1">
        <f t="shared" ref="BL2394" si="23008">BB2394*BG2391+BD2394*BG2394-BC2394*BH2391-BE2394*BH2394</f>
        <v>0</v>
      </c>
      <c r="BM2394" s="9">
        <f t="shared" ref="BM2394" si="23009">(BB2394*BH2391+BC2394*BG2391+BD2394*BH2394+BE2394*BG2394)</f>
        <v>714.67939058380784</v>
      </c>
      <c r="BN2394" s="2">
        <f t="shared" ref="BN2394" si="23010">BB2394*BI2391+BD2394*BI2394-BC2394*BJ2391-BE2394*BJ2394</f>
        <v>78.010131814527639</v>
      </c>
      <c r="BO2394" s="8">
        <f t="shared" ref="BO2394" si="23011">(BB2394*BJ2391+BC2394*BI2391+BD2394*BJ2394+BE2394*BI2394)</f>
        <v>0</v>
      </c>
      <c r="BP2394" s="20"/>
      <c r="BQ2394" s="18">
        <f t="shared" ref="BQ2394:BQ2457" si="23012">1/$BR$9</f>
        <v>1</v>
      </c>
      <c r="BR2394" s="25">
        <v>0</v>
      </c>
      <c r="BS2394" s="19">
        <v>1</v>
      </c>
      <c r="BT2394" s="24">
        <v>0</v>
      </c>
      <c r="BV2394" s="1">
        <f t="shared" ref="BV2394" si="23013">BL2394*BQ2391+BN2394*BQ2394-BM2394*BR2391-BO2394*BR2394</f>
        <v>78.010131814527639</v>
      </c>
      <c r="BW2394" s="9">
        <f t="shared" ref="BW2394" si="23014">(BL2394*BR2391+BM2394*BQ2391+BN2394*BR2394+BO2394*BQ2394)</f>
        <v>714.67939058380784</v>
      </c>
      <c r="BX2394" s="2">
        <f t="shared" ref="BX2394" si="23015">BL2394*BS2391+BN2394*BS2394-BM2394*BT2391-BO2394*BT2394</f>
        <v>78.010131814527639</v>
      </c>
      <c r="BY2394" s="8">
        <f t="shared" ref="BY2394" si="23016">(BL2394*BT2391+BM2394*BS2391+BN2394*BT2394+BO2394*BS2394)</f>
        <v>0</v>
      </c>
      <c r="CA2394" s="56">
        <f t="shared" ref="CA2394" si="23017">(180/PI())*ATAN(-1*(BW2391+BW2394)/(BV2391+BV2394))</f>
        <v>-77.541119013064744</v>
      </c>
      <c r="CC2394" s="117">
        <f t="shared" ref="CC2394" si="23018">20*LOG(((1-(10^(CA2391/20)^2)*(1-((1-CC2391)/(1+CC2391))^2))^0.5))</f>
        <v>-1.178837124316565E-5</v>
      </c>
      <c r="CD2394" s="13"/>
      <c r="CE2394" s="33"/>
      <c r="CF2394" s="33"/>
      <c r="CG2394" s="33"/>
      <c r="CH2394" s="33"/>
    </row>
    <row r="2395" spans="2:86" ht="18.600000000000001" customHeight="1"/>
    <row r="2396" spans="2:86" ht="18.600000000000001" customHeight="1" thickBot="1">
      <c r="E2396" s="6" t="s">
        <v>3</v>
      </c>
      <c r="J2396" s="6" t="s">
        <v>5</v>
      </c>
      <c r="O2396" s="6" t="s">
        <v>10</v>
      </c>
      <c r="T2396" s="6" t="s">
        <v>6</v>
      </c>
      <c r="Y2396" s="6" t="s">
        <v>11</v>
      </c>
      <c r="AD2396" s="6" t="s">
        <v>12</v>
      </c>
      <c r="AI2396" s="6" t="s">
        <v>13</v>
      </c>
      <c r="AN2396" s="6" t="s">
        <v>14</v>
      </c>
      <c r="AS2396" s="6" t="s">
        <v>15</v>
      </c>
      <c r="AX2396" s="6" t="s">
        <v>19</v>
      </c>
      <c r="BC2396" s="6" t="s">
        <v>17</v>
      </c>
      <c r="BH2396" s="6" t="s">
        <v>20</v>
      </c>
      <c r="BM2396" s="6" t="s">
        <v>18</v>
      </c>
      <c r="BQ2396" s="26" t="s">
        <v>16</v>
      </c>
      <c r="BR2396" s="26"/>
      <c r="BS2396" s="21"/>
      <c r="BT2396" s="21"/>
      <c r="BU2396" s="21"/>
      <c r="BV2396" s="21"/>
      <c r="BW2396" s="26" t="s">
        <v>21</v>
      </c>
      <c r="BX2396" s="21"/>
      <c r="BY2396" s="21"/>
    </row>
    <row r="2397" spans="2:86" ht="18.600000000000001" customHeight="1" thickBot="1">
      <c r="B2397" s="11"/>
      <c r="D2397" s="266" t="s">
        <v>113</v>
      </c>
      <c r="E2397" s="267"/>
      <c r="F2397" s="268" t="s">
        <v>114</v>
      </c>
      <c r="G2397" s="269"/>
      <c r="H2397" s="237"/>
      <c r="I2397" s="262" t="s">
        <v>0</v>
      </c>
      <c r="J2397" s="263"/>
      <c r="K2397" s="264" t="s">
        <v>1</v>
      </c>
      <c r="L2397" s="265"/>
      <c r="M2397" s="21"/>
      <c r="N2397" s="262" t="s">
        <v>115</v>
      </c>
      <c r="O2397" s="263"/>
      <c r="P2397" s="264" t="s">
        <v>116</v>
      </c>
      <c r="Q2397" s="265"/>
      <c r="R2397" s="21"/>
      <c r="S2397" s="266" t="s">
        <v>117</v>
      </c>
      <c r="T2397" s="267"/>
      <c r="U2397" s="268" t="s">
        <v>118</v>
      </c>
      <c r="V2397" s="269"/>
      <c r="W2397" s="20"/>
      <c r="X2397" s="262" t="s">
        <v>119</v>
      </c>
      <c r="Y2397" s="263"/>
      <c r="Z2397" s="264" t="s">
        <v>120</v>
      </c>
      <c r="AA2397" s="265"/>
      <c r="AB2397" s="20"/>
      <c r="AC2397" s="262" t="s">
        <v>121</v>
      </c>
      <c r="AD2397" s="263"/>
      <c r="AE2397" s="264" t="s">
        <v>7</v>
      </c>
      <c r="AF2397" s="265"/>
      <c r="AG2397" s="20"/>
      <c r="AH2397" s="262" t="s">
        <v>122</v>
      </c>
      <c r="AI2397" s="263"/>
      <c r="AJ2397" s="264" t="s">
        <v>123</v>
      </c>
      <c r="AK2397" s="265"/>
      <c r="AL2397" s="20"/>
      <c r="AM2397" s="266" t="s">
        <v>124</v>
      </c>
      <c r="AN2397" s="267"/>
      <c r="AO2397" s="268" t="s">
        <v>125</v>
      </c>
      <c r="AP2397" s="269"/>
      <c r="AQ2397" s="21"/>
      <c r="AR2397" s="262" t="s">
        <v>126</v>
      </c>
      <c r="AS2397" s="263"/>
      <c r="AT2397" s="264" t="s">
        <v>2</v>
      </c>
      <c r="AU2397" s="265"/>
      <c r="AV2397" s="41"/>
      <c r="AW2397" s="262" t="s">
        <v>127</v>
      </c>
      <c r="AX2397" s="263"/>
      <c r="AY2397" s="264" t="s">
        <v>128</v>
      </c>
      <c r="AZ2397" s="265"/>
      <c r="BA2397" s="20"/>
      <c r="BB2397" s="262" t="s">
        <v>129</v>
      </c>
      <c r="BC2397" s="263"/>
      <c r="BD2397" s="264" t="s">
        <v>130</v>
      </c>
      <c r="BE2397" s="265"/>
      <c r="BF2397" s="41"/>
      <c r="BG2397" s="266" t="s">
        <v>131</v>
      </c>
      <c r="BH2397" s="267"/>
      <c r="BI2397" s="268" t="s">
        <v>132</v>
      </c>
      <c r="BJ2397" s="269"/>
      <c r="BK2397" s="41"/>
      <c r="BL2397" s="262" t="s">
        <v>133</v>
      </c>
      <c r="BM2397" s="263"/>
      <c r="BN2397" s="264" t="s">
        <v>134</v>
      </c>
      <c r="BO2397" s="265"/>
      <c r="BP2397" s="41"/>
      <c r="BQ2397" s="262" t="s">
        <v>135</v>
      </c>
      <c r="BR2397" s="263"/>
      <c r="BS2397" s="264" t="s">
        <v>136</v>
      </c>
      <c r="BT2397" s="265"/>
      <c r="BU2397" s="20"/>
      <c r="BV2397" s="262" t="s">
        <v>137</v>
      </c>
      <c r="BW2397" s="263"/>
      <c r="BX2397" s="264" t="s">
        <v>138</v>
      </c>
      <c r="BY2397" s="265"/>
      <c r="CA2397" s="27" t="s">
        <v>8</v>
      </c>
      <c r="CC2397" s="113" t="s">
        <v>74</v>
      </c>
      <c r="CD2397" s="13"/>
      <c r="CE2397" s="33"/>
      <c r="CF2397" s="33"/>
      <c r="CG2397" s="33"/>
      <c r="CH2397" s="33"/>
    </row>
    <row r="2398" spans="2:86" ht="18.600000000000001" customHeight="1" thickTop="1" thickBot="1">
      <c r="B2398" s="37">
        <v>6.86</v>
      </c>
      <c r="D2398" s="1">
        <v>1</v>
      </c>
      <c r="E2398" s="7">
        <v>0</v>
      </c>
      <c r="F2398" s="2">
        <v>0</v>
      </c>
      <c r="G2398" s="8">
        <v>0</v>
      </c>
      <c r="I2398" s="1">
        <v>1</v>
      </c>
      <c r="J2398" s="9">
        <v>0</v>
      </c>
      <c r="K2398" s="2">
        <v>0</v>
      </c>
      <c r="L2398" s="8">
        <f t="shared" ref="L2398:L2461" si="23019">IF(0=(1-$J$9*$K$9*$B2398^2),10^18,$B2398*$K$9/(1-$J$9*$K$9*$B2398^2))</f>
        <v>-0.8277200577383369</v>
      </c>
      <c r="N2398" s="1">
        <f t="shared" ref="N2398" si="23020">D2398*I2398+F2398*I2401-E2398*J2398-G2398*J2401</f>
        <v>1</v>
      </c>
      <c r="O2398" s="9">
        <f t="shared" ref="O2398" si="23021">(D2398*J2398+E2398*I2398+F2398*J2401+G2398*I2401)</f>
        <v>0</v>
      </c>
      <c r="P2398" s="2">
        <f t="shared" ref="P2398" si="23022">D2398*K2398+F2398*K2401-E2398*L2398-G2398*L2401</f>
        <v>0</v>
      </c>
      <c r="Q2398" s="8">
        <f t="shared" ref="Q2398" si="23023">(D2398*L2398+E2398*K2398+F2398*L2401+G2398*K2401)</f>
        <v>-0.8277200577383369</v>
      </c>
      <c r="S2398" s="1">
        <v>1</v>
      </c>
      <c r="T2398" s="7">
        <v>0</v>
      </c>
      <c r="U2398" s="2">
        <v>0</v>
      </c>
      <c r="V2398" s="8">
        <v>0</v>
      </c>
      <c r="X2398" s="1">
        <f t="shared" ref="X2398" si="23024">N2398*S2398+P2398*S2401-O2398*T2398-Q2398*T2401</f>
        <v>9.5814025975632475</v>
      </c>
      <c r="Y2398" s="9">
        <f t="shared" ref="Y2398" si="23025">(N2398*T2398+O2398*S2398+P2398*T2401+Q2398*S2401)</f>
        <v>0</v>
      </c>
      <c r="Z2398" s="2">
        <f t="shared" ref="Z2398" si="23026">N2398*U2398+P2398*U2401-O2398*V2398-Q2398*V2401</f>
        <v>0</v>
      </c>
      <c r="AA2398" s="8">
        <f t="shared" ref="AA2398" si="23027">(N2398*V2398+O2398*U2398+P2398*V2401+Q2398*U2401)</f>
        <v>-0.8277200577383369</v>
      </c>
      <c r="AB2398" s="20"/>
      <c r="AC2398" s="1">
        <v>1</v>
      </c>
      <c r="AD2398" s="9">
        <v>0</v>
      </c>
      <c r="AE2398" s="2">
        <v>0</v>
      </c>
      <c r="AF2398" s="8">
        <f t="shared" ref="AF2398:AF2461" si="23028">IF(0=(1-$AE$9*$AD$9*$B2398^2),10^18,$B2398*$AE$9/(1-$AE$9*$AD$9*$B2398^2))</f>
        <v>-0.14849757642944902</v>
      </c>
      <c r="AH2398" s="1">
        <f t="shared" ref="AH2398" si="23029">X2398*AC2398+Z2398*AC2401-Y2398*AD2398-AA2398*AD2401</f>
        <v>9.5814025975632475</v>
      </c>
      <c r="AI2398" s="9">
        <f t="shared" ref="AI2398" si="23030">(X2398*AD2398+Y2398*AC2398+Z2398*AD2401+AA2398*AC2401)</f>
        <v>0</v>
      </c>
      <c r="AJ2398" s="2">
        <f t="shared" ref="AJ2398" si="23031">X2398*AE2398+Z2398*AE2401-Y2398*AF2398-AA2398*AF2401</f>
        <v>0</v>
      </c>
      <c r="AK2398" s="8">
        <f t="shared" ref="AK2398" si="23032">(X2398*AF2398+Y2398*AE2398+Z2398*AF2401+AA2398*AE2401)</f>
        <v>-2.2505351222713066</v>
      </c>
      <c r="AM2398" s="1">
        <v>1</v>
      </c>
      <c r="AN2398" s="7">
        <v>0</v>
      </c>
      <c r="AO2398" s="2">
        <v>0</v>
      </c>
      <c r="AP2398" s="8">
        <v>0</v>
      </c>
      <c r="AR2398" s="1">
        <f t="shared" ref="AR2398" si="23033">AH2398*AM2398+AJ2398*AM2401-AI2398*AN2398-AK2398*AN2401</f>
        <v>29.308936323137818</v>
      </c>
      <c r="AS2398" s="9">
        <f t="shared" ref="AS2398" si="23034">(AH2398*AN2398+AI2398*AM2398+AJ2398*AN2401+AK2398*AM2401)</f>
        <v>0</v>
      </c>
      <c r="AT2398" s="2">
        <f t="shared" ref="AT2398" si="23035">AH2398*AO2398+AJ2398*AO2401-AI2398*AP2398-AK2398*AP2401</f>
        <v>0</v>
      </c>
      <c r="AU2398" s="8">
        <f t="shared" ref="AU2398" si="23036">(AH2398*AP2398+AI2398*AO2398+AJ2398*AP2401+AK2398*AO2401)</f>
        <v>-2.2505351222713066</v>
      </c>
      <c r="AV2398" s="20"/>
      <c r="AW2398" s="1">
        <v>1</v>
      </c>
      <c r="AX2398" s="9">
        <v>0</v>
      </c>
      <c r="AY2398" s="2">
        <v>0</v>
      </c>
      <c r="AZ2398" s="8">
        <f t="shared" ref="AZ2398:AZ2461" si="23037">IF(0=(1-$AX$9*$AY$9*$B2398^2),10^18,$B2398*$AY$9/(1-$AX$9*$AY$9*$B2398^2))</f>
        <v>-0.21262224996124587</v>
      </c>
      <c r="BB2398" s="1">
        <f t="shared" ref="BB2398" si="23038">AR2398*AW2398+AT2398*AW2401-AS2398*AX2398-AU2398*AX2401</f>
        <v>29.308936323137818</v>
      </c>
      <c r="BC2398" s="9">
        <f t="shared" ref="BC2398" si="23039">(AR2398*AX2398+AS2398*AW2398+AT2398*AX2401+AU2398*AW2401)</f>
        <v>0</v>
      </c>
      <c r="BD2398" s="2">
        <f t="shared" ref="BD2398" si="23040">AR2398*AY2398+AT2398*AY2401-AS2398*AZ2398-AU2398*AZ2401</f>
        <v>0</v>
      </c>
      <c r="BE2398" s="8">
        <f t="shared" ref="BE2398" si="23041">(AR2398*AZ2398+AS2398*AY2398+AT2398*AZ2401+AU2398*AY2401)</f>
        <v>-8.482267107267754</v>
      </c>
      <c r="BG2398" s="1">
        <v>1</v>
      </c>
      <c r="BH2398" s="7">
        <v>0</v>
      </c>
      <c r="BI2398" s="2">
        <v>0</v>
      </c>
      <c r="BJ2398" s="8">
        <v>0</v>
      </c>
      <c r="BK2398" s="20"/>
      <c r="BL2398" s="1">
        <f t="shared" ref="BL2398" si="23042">BB2398*BG2398+BD2398*BG2401-BC2398*BH2398-BE2398*BH2401</f>
        <v>77.954398892634103</v>
      </c>
      <c r="BM2398" s="9">
        <f t="shared" ref="BM2398" si="23043">(BB2398*BH2398+BC2398*BG2398+BD2398*BH2401+BE2398*BG2401)</f>
        <v>0</v>
      </c>
      <c r="BN2398" s="2">
        <f t="shared" ref="BN2398" si="23044">BB2398*BI2398+BD2398*BI2401-BC2398*BJ2398-BE2398*BJ2401</f>
        <v>0</v>
      </c>
      <c r="BO2398" s="8">
        <f t="shared" ref="BO2398" si="23045">(BB2398*BJ2398+BC2398*BI2398+BD2398*BJ2401+BE2398*BI2401)</f>
        <v>-8.482267107267754</v>
      </c>
      <c r="BP2398" s="20"/>
      <c r="BQ2398" s="16">
        <v>1</v>
      </c>
      <c r="BR2398" s="23">
        <v>0</v>
      </c>
      <c r="BS2398" s="14">
        <v>0</v>
      </c>
      <c r="BT2398" s="22">
        <v>0</v>
      </c>
      <c r="BV2398" s="1">
        <f t="shared" ref="BV2398" si="23046">BL2398*BQ2398+BN2398*BQ2401-BM2398*BR2398-BO2398*BR2401</f>
        <v>77.954398892634103</v>
      </c>
      <c r="BW2398" s="9">
        <f t="shared" ref="BW2398" si="23047">(BL2398*BR2398+BM2398*BQ2398+BN2398*BR2401+BO2398*BQ2401)</f>
        <v>-8.482267107267754</v>
      </c>
      <c r="BX2398" s="2">
        <f t="shared" ref="BX2398" si="23048">BL2398*BS2398+BN2398*BS2401-BM2398*BT2398-BO2398*BT2401</f>
        <v>0</v>
      </c>
      <c r="BY2398" s="8">
        <f t="shared" ref="BY2398" si="23049">(BL2398*BT2398+BM2398*BS2398+BN2398*BT2401+BO2398*BS2401)</f>
        <v>-8.482267107267754</v>
      </c>
      <c r="CA2398" s="28">
        <f t="shared" ref="CA2398" si="23050">20*LOG(((1+$BR$9)/$BR$9)/((BV2398+BV2401)^2+(BW2398+BW2401)^2)^0.5)</f>
        <v>-51.183503378687149</v>
      </c>
      <c r="CC2398" s="114">
        <f t="shared" ref="CC2398" si="23051">((BV2398^2+BW2398^2)^0.5)/((BV2401^2+BW2401^2)^0.5)</f>
        <v>0.10883007673543205</v>
      </c>
      <c r="CD2398" s="13"/>
      <c r="CE2398" s="33"/>
      <c r="CF2398" s="33"/>
      <c r="CG2398" s="33"/>
      <c r="CH2398" s="33"/>
    </row>
    <row r="2399" spans="2:86" ht="18.600000000000001" customHeight="1" thickBot="1">
      <c r="D2399" s="3"/>
      <c r="G2399" s="4"/>
      <c r="I2399" s="3"/>
      <c r="L2399" s="4"/>
      <c r="N2399" s="3"/>
      <c r="Q2399" s="4"/>
      <c r="S2399" s="3"/>
      <c r="V2399" s="4"/>
      <c r="X2399" s="3"/>
      <c r="AA2399" s="4"/>
      <c r="AC2399" s="3"/>
      <c r="AF2399" s="4"/>
      <c r="AH2399" s="3"/>
      <c r="AK2399" s="4"/>
      <c r="AM2399" s="3"/>
      <c r="AP2399" s="4"/>
      <c r="AR2399" s="3"/>
      <c r="AU2399" s="4"/>
      <c r="AW2399" s="3"/>
      <c r="AZ2399" s="4"/>
      <c r="BB2399" s="3"/>
      <c r="BE2399" s="4"/>
      <c r="BG2399" s="3"/>
      <c r="BJ2399" s="4"/>
      <c r="BL2399" s="3"/>
      <c r="BO2399" s="4"/>
      <c r="BQ2399" s="16"/>
      <c r="BR2399" s="14"/>
      <c r="BS2399" s="14"/>
      <c r="BT2399" s="17"/>
      <c r="BV2399" s="3"/>
      <c r="BY2399" s="4"/>
      <c r="CC2399" s="115"/>
      <c r="CD2399" s="13"/>
      <c r="CE2399" s="33"/>
      <c r="CF2399" s="33"/>
      <c r="CG2399" s="33"/>
      <c r="CH2399" s="33"/>
    </row>
    <row r="2400" spans="2:86" ht="18.600000000000001" customHeight="1" thickBot="1">
      <c r="D2400" s="271" t="s">
        <v>141</v>
      </c>
      <c r="E2400" s="272"/>
      <c r="F2400" s="273" t="s">
        <v>142</v>
      </c>
      <c r="G2400" s="274"/>
      <c r="H2400" s="237"/>
      <c r="I2400" s="271" t="s">
        <v>143</v>
      </c>
      <c r="J2400" s="272"/>
      <c r="K2400" s="273" t="s">
        <v>144</v>
      </c>
      <c r="L2400" s="274"/>
      <c r="N2400" s="262" t="s">
        <v>145</v>
      </c>
      <c r="O2400" s="263"/>
      <c r="P2400" s="264" t="s">
        <v>146</v>
      </c>
      <c r="Q2400" s="265"/>
      <c r="S2400" s="271" t="s">
        <v>147</v>
      </c>
      <c r="T2400" s="272"/>
      <c r="U2400" s="273" t="s">
        <v>148</v>
      </c>
      <c r="V2400" s="274"/>
      <c r="W2400" s="20"/>
      <c r="X2400" s="262" t="s">
        <v>149</v>
      </c>
      <c r="Y2400" s="263"/>
      <c r="Z2400" s="264" t="s">
        <v>150</v>
      </c>
      <c r="AA2400" s="265"/>
      <c r="AB2400" s="20"/>
      <c r="AC2400" s="271" t="s">
        <v>151</v>
      </c>
      <c r="AD2400" s="272"/>
      <c r="AE2400" s="273" t="s">
        <v>152</v>
      </c>
      <c r="AF2400" s="274"/>
      <c r="AG2400" s="20"/>
      <c r="AH2400" s="262" t="s">
        <v>153</v>
      </c>
      <c r="AI2400" s="263"/>
      <c r="AJ2400" s="264" t="s">
        <v>154</v>
      </c>
      <c r="AK2400" s="265"/>
      <c r="AL2400" s="20"/>
      <c r="AM2400" s="271" t="s">
        <v>155</v>
      </c>
      <c r="AN2400" s="272"/>
      <c r="AO2400" s="273" t="s">
        <v>156</v>
      </c>
      <c r="AP2400" s="274"/>
      <c r="AR2400" s="262" t="s">
        <v>157</v>
      </c>
      <c r="AS2400" s="263"/>
      <c r="AT2400" s="264" t="s">
        <v>158</v>
      </c>
      <c r="AU2400" s="265"/>
      <c r="AV2400" s="41"/>
      <c r="AW2400" s="271" t="s">
        <v>159</v>
      </c>
      <c r="AX2400" s="272"/>
      <c r="AY2400" s="273" t="s">
        <v>160</v>
      </c>
      <c r="AZ2400" s="274"/>
      <c r="BA2400" s="20"/>
      <c r="BB2400" s="262" t="s">
        <v>161</v>
      </c>
      <c r="BC2400" s="263"/>
      <c r="BD2400" s="264" t="s">
        <v>162</v>
      </c>
      <c r="BE2400" s="265"/>
      <c r="BF2400" s="41"/>
      <c r="BG2400" s="271" t="s">
        <v>163</v>
      </c>
      <c r="BH2400" s="272"/>
      <c r="BI2400" s="273" t="s">
        <v>164</v>
      </c>
      <c r="BJ2400" s="274"/>
      <c r="BK2400" s="41"/>
      <c r="BL2400" s="262" t="s">
        <v>165</v>
      </c>
      <c r="BM2400" s="263"/>
      <c r="BN2400" s="264" t="s">
        <v>166</v>
      </c>
      <c r="BO2400" s="265"/>
      <c r="BP2400" s="41"/>
      <c r="BQ2400" s="271" t="s">
        <v>167</v>
      </c>
      <c r="BR2400" s="272"/>
      <c r="BS2400" s="273" t="s">
        <v>168</v>
      </c>
      <c r="BT2400" s="274"/>
      <c r="BU2400" s="20"/>
      <c r="BV2400" s="262" t="s">
        <v>169</v>
      </c>
      <c r="BW2400" s="263"/>
      <c r="BX2400" s="264" t="s">
        <v>170</v>
      </c>
      <c r="BY2400" s="265"/>
      <c r="CA2400" s="55" t="s">
        <v>35</v>
      </c>
      <c r="CC2400" s="116" t="s">
        <v>75</v>
      </c>
      <c r="CD2400" s="13"/>
      <c r="CE2400" s="33"/>
      <c r="CF2400" s="33"/>
      <c r="CG2400" s="33"/>
      <c r="CH2400" s="33"/>
    </row>
    <row r="2401" spans="2:86" ht="18.600000000000001" customHeight="1" thickTop="1" thickBot="1">
      <c r="D2401" s="1">
        <v>0</v>
      </c>
      <c r="E2401" s="9">
        <f t="shared" ref="E2401" si="23052">$E$9*$B2398</f>
        <v>8.0728480000000005</v>
      </c>
      <c r="F2401" s="2">
        <v>1</v>
      </c>
      <c r="G2401" s="8">
        <v>0</v>
      </c>
      <c r="I2401" s="1">
        <v>0</v>
      </c>
      <c r="J2401" s="9">
        <v>0</v>
      </c>
      <c r="K2401" s="2">
        <v>1</v>
      </c>
      <c r="L2401" s="8">
        <v>0</v>
      </c>
      <c r="N2401" s="1">
        <f t="shared" ref="N2401" si="23053">D2401*I2398+F2401*I2401-E2401*J2398-G2401*J2401</f>
        <v>0</v>
      </c>
      <c r="O2401" s="9">
        <f t="shared" ref="O2401" si="23054">(D2401*J2398+E2401*I2398+F2401*J2401+G2401*I2401)</f>
        <v>8.0728480000000005</v>
      </c>
      <c r="P2401" s="2">
        <f t="shared" ref="P2401" si="23055">D2401*K2398+F2401*K2401-E2401*L2398-G2401*L2401</f>
        <v>7.6820582126728176</v>
      </c>
      <c r="Q2401" s="8">
        <f t="shared" ref="Q2401" si="23056">(D2401*L2398+E2401*K2398+F2401*L2401+G2401*K2401)</f>
        <v>0</v>
      </c>
      <c r="S2401" s="1">
        <v>0</v>
      </c>
      <c r="T2401" s="9">
        <f t="shared" ref="T2401" si="23057">$T$9*$B2398</f>
        <v>10.367518</v>
      </c>
      <c r="U2401" s="2">
        <v>1</v>
      </c>
      <c r="V2401" s="8">
        <v>0</v>
      </c>
      <c r="X2401" s="1">
        <f t="shared" ref="X2401" si="23058">N2401*S2398+P2401*S2401-O2401*T2398-Q2401*T2401</f>
        <v>0</v>
      </c>
      <c r="Y2401" s="9">
        <f t="shared" ref="Y2401" si="23059">(N2401*T2398+O2401*S2398+P2401*T2401+Q2401*S2401)</f>
        <v>87.716724796933278</v>
      </c>
      <c r="Z2401" s="2">
        <f t="shared" ref="Z2401" si="23060">N2401*U2398+P2401*U2401-O2401*V2398-Q2401*V2401</f>
        <v>7.6820582126728176</v>
      </c>
      <c r="AA2401" s="8">
        <f t="shared" ref="AA2401" si="23061">(N2401*V2398+O2401*U2398+P2401*V2401+Q2401*U2401)</f>
        <v>0</v>
      </c>
      <c r="AB2401" s="20"/>
      <c r="AC2401" s="1">
        <v>0</v>
      </c>
      <c r="AD2401" s="9">
        <v>0</v>
      </c>
      <c r="AE2401" s="2">
        <v>1</v>
      </c>
      <c r="AF2401" s="8">
        <v>0</v>
      </c>
      <c r="AH2401" s="1">
        <f t="shared" ref="AH2401" si="23062">X2401*AC2398+Z2401*AC2401-Y2401*AD2398-AA2401*AD2401</f>
        <v>0</v>
      </c>
      <c r="AI2401" s="9">
        <f t="shared" ref="AI2401" si="23063">(X2401*AD2398+Y2401*AC2398+Z2401*AD2401+AA2401*AC2401)</f>
        <v>87.716724796933278</v>
      </c>
      <c r="AJ2401" s="2">
        <f t="shared" ref="AJ2401" si="23064">X2401*AE2398+Z2401*AE2401-Y2401*AF2398-AA2401*AF2401</f>
        <v>20.707779257346363</v>
      </c>
      <c r="AK2401" s="8">
        <f t="shared" ref="AK2401" si="23065">(X2401*AF2398+Y2401*AE2398+Z2401*AF2401+AA2401*AE2401)</f>
        <v>0</v>
      </c>
      <c r="AM2401" s="1">
        <v>0</v>
      </c>
      <c r="AN2401" s="9">
        <f t="shared" ref="AN2401" si="23066">$AN$9*$B2398</f>
        <v>8.7657080000000001</v>
      </c>
      <c r="AO2401" s="2">
        <v>1</v>
      </c>
      <c r="AP2401" s="8">
        <v>0</v>
      </c>
      <c r="AR2401" s="1">
        <f t="shared" ref="AR2401" si="23067">AH2401*AM2398+AJ2401*AM2401-AI2401*AN2398-AK2401*AN2401</f>
        <v>0</v>
      </c>
      <c r="AS2401" s="9">
        <f t="shared" ref="AS2401" si="23068">(AH2401*AN2398+AI2401*AM2398+AJ2401*AN2401+AK2401*AM2401)</f>
        <v>269.23507109528839</v>
      </c>
      <c r="AT2401" s="2">
        <f t="shared" ref="AT2401" si="23069">AH2401*AO2398+AJ2401*AO2401-AI2401*AP2398-AK2401*AP2401</f>
        <v>20.707779257346363</v>
      </c>
      <c r="AU2401" s="8">
        <f t="shared" ref="AU2401" si="23070">(AH2401*AP2398+AI2401*AO2398+AJ2401*AP2401+AK2401*AO2401)</f>
        <v>0</v>
      </c>
      <c r="AV2401" s="20"/>
      <c r="AW2401" s="1">
        <v>0</v>
      </c>
      <c r="AX2401" s="9">
        <v>0</v>
      </c>
      <c r="AY2401" s="2">
        <v>1</v>
      </c>
      <c r="AZ2401" s="8">
        <v>0</v>
      </c>
      <c r="BB2401" s="1">
        <f t="shared" ref="BB2401" si="23071">AR2401*AW2398+AT2401*AW2401-AS2401*AX2398-AU2401*AX2401</f>
        <v>0</v>
      </c>
      <c r="BC2401" s="9">
        <f t="shared" ref="BC2401" si="23072">(AR2401*AX2398+AS2401*AW2398+AT2401*AX2401+AU2401*AW2401)</f>
        <v>269.23507109528839</v>
      </c>
      <c r="BD2401" s="2">
        <f t="shared" ref="BD2401" si="23073">AR2401*AY2398+AT2401*AY2401-AS2401*AZ2398-AU2401*AZ2401</f>
        <v>77.953145842102572</v>
      </c>
      <c r="BE2401" s="8">
        <f t="shared" ref="BE2401" si="23074">(AR2401*AZ2398+AS2401*AY2398+AT2401*AZ2401+AU2401*AY2401)</f>
        <v>0</v>
      </c>
      <c r="BG2401" s="1">
        <v>0</v>
      </c>
      <c r="BH2401" s="9">
        <f t="shared" ref="BH2401" si="23075">$BH$9*$B2398</f>
        <v>5.7349600000000001</v>
      </c>
      <c r="BI2401" s="2">
        <v>1</v>
      </c>
      <c r="BJ2401" s="8">
        <v>0</v>
      </c>
      <c r="BK2401" s="20"/>
      <c r="BL2401" s="1">
        <f t="shared" ref="BL2401" si="23076">BB2401*BG2398+BD2401*BG2401-BC2401*BH2398-BE2401*BH2401</f>
        <v>0</v>
      </c>
      <c r="BM2401" s="9">
        <f t="shared" ref="BM2401" si="23077">(BB2401*BH2398+BC2401*BG2398+BD2401*BH2401+BE2401*BG2401)</f>
        <v>716.29324437391301</v>
      </c>
      <c r="BN2401" s="2">
        <f t="shared" ref="BN2401" si="23078">BB2401*BI2398+BD2401*BI2401-BC2401*BJ2398-BE2401*BJ2401</f>
        <v>77.953145842102572</v>
      </c>
      <c r="BO2401" s="8">
        <f t="shared" ref="BO2401" si="23079">(BB2401*BJ2398+BC2401*BI2398+BD2401*BJ2401+BE2401*BI2401)</f>
        <v>0</v>
      </c>
      <c r="BP2401" s="20"/>
      <c r="BQ2401" s="18">
        <f t="shared" ref="BQ2401:BQ2464" si="23080">1/$BR$9</f>
        <v>1</v>
      </c>
      <c r="BR2401" s="25">
        <v>0</v>
      </c>
      <c r="BS2401" s="19">
        <v>1</v>
      </c>
      <c r="BT2401" s="24">
        <v>0</v>
      </c>
      <c r="BV2401" s="1">
        <f t="shared" ref="BV2401" si="23081">BL2401*BQ2398+BN2401*BQ2401-BM2401*BR2398-BO2401*BR2401</f>
        <v>77.953145842102572</v>
      </c>
      <c r="BW2401" s="9">
        <f t="shared" ref="BW2401" si="23082">(BL2401*BR2398+BM2401*BQ2398+BN2401*BR2401+BO2401*BQ2401)</f>
        <v>716.29324437391301</v>
      </c>
      <c r="BX2401" s="2">
        <f t="shared" ref="BX2401" si="23083">BL2401*BS2398+BN2401*BS2401-BM2401*BT2398-BO2401*BT2401</f>
        <v>77.953145842102572</v>
      </c>
      <c r="BY2401" s="8">
        <f t="shared" ref="BY2401" si="23084">(BL2401*BT2398+BM2401*BS2398+BN2401*BT2401+BO2401*BS2401)</f>
        <v>0</v>
      </c>
      <c r="CA2401" s="56">
        <f t="shared" ref="CA2401" si="23085">(180/PI())*ATAN(-1*(BW2398+BW2401)/(BV2398+BV2401))</f>
        <v>-77.57797942422394</v>
      </c>
      <c r="CC2401" s="117">
        <f t="shared" ref="CC2401" si="23086">20*LOG(((1-(10^(CA2398/20)^2)*(1-((1-CC2398)/(1+CC2398))^2))^0.5))</f>
        <v>-1.1708829728190992E-5</v>
      </c>
      <c r="CD2401" s="13"/>
      <c r="CE2401" s="33"/>
      <c r="CF2401" s="33"/>
      <c r="CG2401" s="33"/>
      <c r="CH2401" s="33"/>
    </row>
    <row r="2402" spans="2:86" ht="18.600000000000001" customHeight="1"/>
    <row r="2403" spans="2:86" ht="18.600000000000001" customHeight="1" thickBot="1">
      <c r="E2403" s="6" t="s">
        <v>3</v>
      </c>
      <c r="J2403" s="6" t="s">
        <v>5</v>
      </c>
      <c r="O2403" s="6" t="s">
        <v>10</v>
      </c>
      <c r="T2403" s="6" t="s">
        <v>6</v>
      </c>
      <c r="Y2403" s="6" t="s">
        <v>11</v>
      </c>
      <c r="AD2403" s="6" t="s">
        <v>12</v>
      </c>
      <c r="AI2403" s="6" t="s">
        <v>13</v>
      </c>
      <c r="AN2403" s="6" t="s">
        <v>14</v>
      </c>
      <c r="AS2403" s="6" t="s">
        <v>15</v>
      </c>
      <c r="AX2403" s="6" t="s">
        <v>19</v>
      </c>
      <c r="BC2403" s="6" t="s">
        <v>17</v>
      </c>
      <c r="BH2403" s="6" t="s">
        <v>20</v>
      </c>
      <c r="BM2403" s="6" t="s">
        <v>18</v>
      </c>
      <c r="BQ2403" s="26" t="s">
        <v>16</v>
      </c>
      <c r="BR2403" s="26"/>
      <c r="BS2403" s="21"/>
      <c r="BT2403" s="21"/>
      <c r="BU2403" s="21"/>
      <c r="BV2403" s="21"/>
      <c r="BW2403" s="26" t="s">
        <v>21</v>
      </c>
      <c r="BX2403" s="21"/>
      <c r="BY2403" s="21"/>
    </row>
    <row r="2404" spans="2:86" ht="18.600000000000001" customHeight="1" thickBot="1">
      <c r="B2404" s="11"/>
      <c r="D2404" s="266" t="s">
        <v>113</v>
      </c>
      <c r="E2404" s="267"/>
      <c r="F2404" s="268" t="s">
        <v>114</v>
      </c>
      <c r="G2404" s="269"/>
      <c r="H2404" s="237"/>
      <c r="I2404" s="262" t="s">
        <v>0</v>
      </c>
      <c r="J2404" s="263"/>
      <c r="K2404" s="264" t="s">
        <v>1</v>
      </c>
      <c r="L2404" s="265"/>
      <c r="M2404" s="21"/>
      <c r="N2404" s="262" t="s">
        <v>115</v>
      </c>
      <c r="O2404" s="263"/>
      <c r="P2404" s="264" t="s">
        <v>116</v>
      </c>
      <c r="Q2404" s="265"/>
      <c r="R2404" s="21"/>
      <c r="S2404" s="266" t="s">
        <v>117</v>
      </c>
      <c r="T2404" s="267"/>
      <c r="U2404" s="268" t="s">
        <v>118</v>
      </c>
      <c r="V2404" s="269"/>
      <c r="W2404" s="20"/>
      <c r="X2404" s="262" t="s">
        <v>119</v>
      </c>
      <c r="Y2404" s="263"/>
      <c r="Z2404" s="264" t="s">
        <v>120</v>
      </c>
      <c r="AA2404" s="265"/>
      <c r="AB2404" s="20"/>
      <c r="AC2404" s="262" t="s">
        <v>121</v>
      </c>
      <c r="AD2404" s="263"/>
      <c r="AE2404" s="264" t="s">
        <v>7</v>
      </c>
      <c r="AF2404" s="265"/>
      <c r="AG2404" s="20"/>
      <c r="AH2404" s="262" t="s">
        <v>122</v>
      </c>
      <c r="AI2404" s="263"/>
      <c r="AJ2404" s="264" t="s">
        <v>123</v>
      </c>
      <c r="AK2404" s="265"/>
      <c r="AL2404" s="20"/>
      <c r="AM2404" s="266" t="s">
        <v>124</v>
      </c>
      <c r="AN2404" s="267"/>
      <c r="AO2404" s="268" t="s">
        <v>125</v>
      </c>
      <c r="AP2404" s="269"/>
      <c r="AQ2404" s="21"/>
      <c r="AR2404" s="262" t="s">
        <v>126</v>
      </c>
      <c r="AS2404" s="263"/>
      <c r="AT2404" s="264" t="s">
        <v>2</v>
      </c>
      <c r="AU2404" s="265"/>
      <c r="AV2404" s="41"/>
      <c r="AW2404" s="262" t="s">
        <v>127</v>
      </c>
      <c r="AX2404" s="263"/>
      <c r="AY2404" s="264" t="s">
        <v>128</v>
      </c>
      <c r="AZ2404" s="265"/>
      <c r="BA2404" s="20"/>
      <c r="BB2404" s="262" t="s">
        <v>129</v>
      </c>
      <c r="BC2404" s="263"/>
      <c r="BD2404" s="264" t="s">
        <v>130</v>
      </c>
      <c r="BE2404" s="265"/>
      <c r="BF2404" s="41"/>
      <c r="BG2404" s="266" t="s">
        <v>131</v>
      </c>
      <c r="BH2404" s="267"/>
      <c r="BI2404" s="268" t="s">
        <v>132</v>
      </c>
      <c r="BJ2404" s="269"/>
      <c r="BK2404" s="41"/>
      <c r="BL2404" s="262" t="s">
        <v>133</v>
      </c>
      <c r="BM2404" s="263"/>
      <c r="BN2404" s="264" t="s">
        <v>134</v>
      </c>
      <c r="BO2404" s="265"/>
      <c r="BP2404" s="41"/>
      <c r="BQ2404" s="262" t="s">
        <v>135</v>
      </c>
      <c r="BR2404" s="263"/>
      <c r="BS2404" s="264" t="s">
        <v>136</v>
      </c>
      <c r="BT2404" s="265"/>
      <c r="BU2404" s="20"/>
      <c r="BV2404" s="262" t="s">
        <v>137</v>
      </c>
      <c r="BW2404" s="263"/>
      <c r="BX2404" s="264" t="s">
        <v>138</v>
      </c>
      <c r="BY2404" s="265"/>
      <c r="CA2404" s="27" t="s">
        <v>8</v>
      </c>
      <c r="CC2404" s="113" t="s">
        <v>74</v>
      </c>
      <c r="CD2404" s="13"/>
      <c r="CE2404" s="33"/>
      <c r="CF2404" s="33"/>
      <c r="CG2404" s="33"/>
      <c r="CH2404" s="33"/>
    </row>
    <row r="2405" spans="2:86" ht="18.600000000000001" customHeight="1" thickTop="1" thickBot="1">
      <c r="B2405" s="37">
        <v>6.88</v>
      </c>
      <c r="D2405" s="1">
        <v>1</v>
      </c>
      <c r="E2405" s="7">
        <v>0</v>
      </c>
      <c r="F2405" s="2">
        <v>0</v>
      </c>
      <c r="G2405" s="8">
        <v>0</v>
      </c>
      <c r="I2405" s="1">
        <v>1</v>
      </c>
      <c r="J2405" s="9">
        <v>0</v>
      </c>
      <c r="K2405" s="2">
        <v>0</v>
      </c>
      <c r="L2405" s="8">
        <f t="shared" ref="L2405:L2468" si="23087">IF(0=(1-$J$9*$K$9*$B2405^2),10^18,$B2405*$K$9/(1-$J$9*$K$9*$B2405^2))</f>
        <v>-0.82483027400942954</v>
      </c>
      <c r="N2405" s="1">
        <f t="shared" ref="N2405" si="23088">D2405*I2405+F2405*I2408-E2405*J2405-G2405*J2408</f>
        <v>1</v>
      </c>
      <c r="O2405" s="9">
        <f t="shared" ref="O2405" si="23089">(D2405*J2405+E2405*I2405+F2405*J2408+G2405*I2408)</f>
        <v>0</v>
      </c>
      <c r="P2405" s="2">
        <f t="shared" ref="P2405" si="23090">D2405*K2405+F2405*K2408-E2405*L2405-G2405*L2408</f>
        <v>0</v>
      </c>
      <c r="Q2405" s="8">
        <f t="shared" ref="Q2405" si="23091">(D2405*L2405+E2405*K2405+F2405*L2408+G2405*K2408)</f>
        <v>-0.82483027400942954</v>
      </c>
      <c r="S2405" s="1">
        <v>1</v>
      </c>
      <c r="T2405" s="7">
        <v>0</v>
      </c>
      <c r="U2405" s="2">
        <v>0</v>
      </c>
      <c r="V2405" s="8">
        <v>0</v>
      </c>
      <c r="X2405" s="1">
        <f t="shared" ref="X2405" si="23092">N2405*S2405+P2405*S2408-O2405*T2405-Q2405*T2408</f>
        <v>9.5763740325999027</v>
      </c>
      <c r="Y2405" s="9">
        <f t="shared" ref="Y2405" si="23093">(N2405*T2405+O2405*S2405+P2405*T2408+Q2405*S2408)</f>
        <v>0</v>
      </c>
      <c r="Z2405" s="2">
        <f t="shared" ref="Z2405" si="23094">N2405*U2405+P2405*U2408-O2405*V2405-Q2405*V2408</f>
        <v>0</v>
      </c>
      <c r="AA2405" s="8">
        <f t="shared" ref="AA2405" si="23095">(N2405*V2405+O2405*U2405+P2405*V2408+Q2405*U2408)</f>
        <v>-0.82483027400942954</v>
      </c>
      <c r="AB2405" s="20"/>
      <c r="AC2405" s="1">
        <v>1</v>
      </c>
      <c r="AD2405" s="9">
        <v>0</v>
      </c>
      <c r="AE2405" s="2">
        <v>0</v>
      </c>
      <c r="AF2405" s="8">
        <f t="shared" ref="AF2405:AF2468" si="23096">IF(0=(1-$AE$9*$AD$9*$B2405^2),10^18,$B2405*$AE$9/(1-$AE$9*$AD$9*$B2405^2))</f>
        <v>-0.14804020079642533</v>
      </c>
      <c r="AH2405" s="1">
        <f t="shared" ref="AH2405" si="23097">X2405*AC2405+Z2405*AC2408-Y2405*AD2405-AA2405*AD2408</f>
        <v>9.5763740325999027</v>
      </c>
      <c r="AI2405" s="9">
        <f t="shared" ref="AI2405" si="23098">(X2405*AD2405+Y2405*AC2405+Z2405*AD2408+AA2405*AC2408)</f>
        <v>0</v>
      </c>
      <c r="AJ2405" s="2">
        <f t="shared" ref="AJ2405" si="23099">X2405*AE2405+Z2405*AE2408-Y2405*AF2405-AA2405*AF2408</f>
        <v>0</v>
      </c>
      <c r="AK2405" s="8">
        <f t="shared" ref="AK2405" si="23100">(X2405*AF2405+Y2405*AE2405+Z2405*AF2408+AA2405*AE2408)</f>
        <v>-2.2425186086971927</v>
      </c>
      <c r="AM2405" s="1">
        <v>1</v>
      </c>
      <c r="AN2405" s="7">
        <v>0</v>
      </c>
      <c r="AO2405" s="2">
        <v>0</v>
      </c>
      <c r="AP2405" s="8">
        <v>0</v>
      </c>
      <c r="AR2405" s="1">
        <f t="shared" ref="AR2405" si="23101">AH2405*AM2405+AJ2405*AM2408-AI2405*AN2405-AK2405*AN2408</f>
        <v>29.290947146569621</v>
      </c>
      <c r="AS2405" s="9">
        <f t="shared" ref="AS2405" si="23102">(AH2405*AN2405+AI2405*AM2405+AJ2405*AN2408+AK2405*AM2408)</f>
        <v>0</v>
      </c>
      <c r="AT2405" s="2">
        <f t="shared" ref="AT2405" si="23103">AH2405*AO2405+AJ2405*AO2408-AI2405*AP2405-AK2405*AP2408</f>
        <v>0</v>
      </c>
      <c r="AU2405" s="8">
        <f t="shared" ref="AU2405" si="23104">(AH2405*AP2405+AI2405*AO2405+AJ2405*AP2408+AK2405*AO2408)</f>
        <v>-2.2425186086971927</v>
      </c>
      <c r="AV2405" s="20"/>
      <c r="AW2405" s="1">
        <v>1</v>
      </c>
      <c r="AX2405" s="9">
        <v>0</v>
      </c>
      <c r="AY2405" s="2">
        <v>0</v>
      </c>
      <c r="AZ2405" s="8">
        <f t="shared" ref="AZ2405:AZ2468" si="23105">IF(0=(1-$AX$9*$AY$9*$B2405^2),10^18,$B2405*$AY$9/(1-$AX$9*$AY$9*$B2405^2))</f>
        <v>-0.21195658914088378</v>
      </c>
      <c r="BB2405" s="1">
        <f t="shared" ref="BB2405" si="23106">AR2405*AW2405+AT2405*AW2408-AS2405*AX2405-AU2405*AX2408</f>
        <v>29.290947146569621</v>
      </c>
      <c r="BC2405" s="9">
        <f t="shared" ref="BC2405" si="23107">(AR2405*AX2405+AS2405*AW2405+AT2405*AX2408+AU2405*AW2408)</f>
        <v>0</v>
      </c>
      <c r="BD2405" s="2">
        <f t="shared" ref="BD2405" si="23108">AR2405*AY2405+AT2405*AY2408-AS2405*AZ2405-AU2405*AZ2408</f>
        <v>0</v>
      </c>
      <c r="BE2405" s="8">
        <f t="shared" ref="BE2405" si="23109">(AR2405*AZ2405+AS2405*AY2405+AT2405*AZ2408+AU2405*AY2408)</f>
        <v>-8.4509278585899921</v>
      </c>
      <c r="BG2405" s="1">
        <v>1</v>
      </c>
      <c r="BH2405" s="7">
        <v>0</v>
      </c>
      <c r="BI2405" s="2">
        <v>0</v>
      </c>
      <c r="BJ2405" s="8">
        <v>0</v>
      </c>
      <c r="BK2405" s="20"/>
      <c r="BL2405" s="1">
        <f t="shared" ref="BL2405" si="23110">BB2405*BG2405+BD2405*BG2408-BC2405*BH2405-BE2405*BH2408</f>
        <v>77.897979892264502</v>
      </c>
      <c r="BM2405" s="9">
        <f t="shared" ref="BM2405" si="23111">(BB2405*BH2405+BC2405*BG2405+BD2405*BH2408+BE2405*BG2408)</f>
        <v>0</v>
      </c>
      <c r="BN2405" s="2">
        <f t="shared" ref="BN2405" si="23112">BB2405*BI2405+BD2405*BI2408-BC2405*BJ2405-BE2405*BJ2408</f>
        <v>0</v>
      </c>
      <c r="BO2405" s="8">
        <f t="shared" ref="BO2405" si="23113">(BB2405*BJ2405+BC2405*BI2405+BD2405*BJ2408+BE2405*BI2408)</f>
        <v>-8.4509278585899921</v>
      </c>
      <c r="BP2405" s="20"/>
      <c r="BQ2405" s="16">
        <v>1</v>
      </c>
      <c r="BR2405" s="23">
        <v>0</v>
      </c>
      <c r="BS2405" s="14">
        <v>0</v>
      </c>
      <c r="BT2405" s="22">
        <v>0</v>
      </c>
      <c r="BV2405" s="1">
        <f t="shared" ref="BV2405" si="23114">BL2405*BQ2405+BN2405*BQ2408-BM2405*BR2405-BO2405*BR2408</f>
        <v>77.897979892264502</v>
      </c>
      <c r="BW2405" s="9">
        <f t="shared" ref="BW2405" si="23115">(BL2405*BR2405+BM2405*BQ2405+BN2405*BR2408+BO2405*BQ2408)</f>
        <v>-8.4509278585899921</v>
      </c>
      <c r="BX2405" s="2">
        <f t="shared" ref="BX2405" si="23116">BL2405*BS2405+BN2405*BS2408-BM2405*BT2405-BO2405*BT2408</f>
        <v>0</v>
      </c>
      <c r="BY2405" s="8">
        <f t="shared" ref="BY2405" si="23117">(BL2405*BT2405+BM2405*BS2405+BN2405*BT2408+BO2405*BS2408)</f>
        <v>-8.4509278585899921</v>
      </c>
      <c r="CA2405" s="28">
        <f t="shared" ref="CA2405" si="23118">20*LOG(((1+$BR$9)/$BR$9)/((BV2405+BV2408)^2+(BW2405+BW2408)^2)^0.5)</f>
        <v>-51.202471383385017</v>
      </c>
      <c r="CC2405" s="114">
        <f t="shared" ref="CC2405" si="23119">((BV2405^2+BW2405^2)^0.5)/((BV2408^2+BW2408^2)^0.5)</f>
        <v>0.10850654185138385</v>
      </c>
      <c r="CD2405" s="13"/>
      <c r="CE2405" s="33"/>
      <c r="CF2405" s="33"/>
      <c r="CG2405" s="33"/>
      <c r="CH2405" s="33"/>
    </row>
    <row r="2406" spans="2:86" ht="18.600000000000001" customHeight="1" thickBot="1">
      <c r="D2406" s="3"/>
      <c r="G2406" s="4"/>
      <c r="I2406" s="3"/>
      <c r="L2406" s="4"/>
      <c r="N2406" s="3"/>
      <c r="Q2406" s="4"/>
      <c r="S2406" s="3"/>
      <c r="V2406" s="4"/>
      <c r="X2406" s="3"/>
      <c r="AA2406" s="4"/>
      <c r="AC2406" s="3"/>
      <c r="AF2406" s="4"/>
      <c r="AH2406" s="3"/>
      <c r="AK2406" s="4"/>
      <c r="AM2406" s="3"/>
      <c r="AP2406" s="4"/>
      <c r="AR2406" s="3"/>
      <c r="AU2406" s="4"/>
      <c r="AW2406" s="3"/>
      <c r="AZ2406" s="4"/>
      <c r="BB2406" s="3"/>
      <c r="BE2406" s="4"/>
      <c r="BG2406" s="3"/>
      <c r="BJ2406" s="4"/>
      <c r="BL2406" s="3"/>
      <c r="BO2406" s="4"/>
      <c r="BQ2406" s="16"/>
      <c r="BR2406" s="14"/>
      <c r="BS2406" s="14"/>
      <c r="BT2406" s="17"/>
      <c r="BV2406" s="3"/>
      <c r="BY2406" s="4"/>
      <c r="CC2406" s="115"/>
      <c r="CD2406" s="13"/>
      <c r="CE2406" s="33"/>
      <c r="CF2406" s="33"/>
      <c r="CG2406" s="33"/>
      <c r="CH2406" s="33"/>
    </row>
    <row r="2407" spans="2:86" ht="18.600000000000001" customHeight="1" thickBot="1">
      <c r="D2407" s="271" t="s">
        <v>141</v>
      </c>
      <c r="E2407" s="272"/>
      <c r="F2407" s="273" t="s">
        <v>142</v>
      </c>
      <c r="G2407" s="274"/>
      <c r="H2407" s="237"/>
      <c r="I2407" s="271" t="s">
        <v>143</v>
      </c>
      <c r="J2407" s="272"/>
      <c r="K2407" s="273" t="s">
        <v>144</v>
      </c>
      <c r="L2407" s="274"/>
      <c r="N2407" s="262" t="s">
        <v>145</v>
      </c>
      <c r="O2407" s="263"/>
      <c r="P2407" s="264" t="s">
        <v>146</v>
      </c>
      <c r="Q2407" s="265"/>
      <c r="S2407" s="271" t="s">
        <v>147</v>
      </c>
      <c r="T2407" s="272"/>
      <c r="U2407" s="273" t="s">
        <v>148</v>
      </c>
      <c r="V2407" s="274"/>
      <c r="W2407" s="20"/>
      <c r="X2407" s="262" t="s">
        <v>149</v>
      </c>
      <c r="Y2407" s="263"/>
      <c r="Z2407" s="264" t="s">
        <v>150</v>
      </c>
      <c r="AA2407" s="265"/>
      <c r="AB2407" s="20"/>
      <c r="AC2407" s="271" t="s">
        <v>151</v>
      </c>
      <c r="AD2407" s="272"/>
      <c r="AE2407" s="273" t="s">
        <v>152</v>
      </c>
      <c r="AF2407" s="274"/>
      <c r="AG2407" s="20"/>
      <c r="AH2407" s="262" t="s">
        <v>153</v>
      </c>
      <c r="AI2407" s="263"/>
      <c r="AJ2407" s="264" t="s">
        <v>154</v>
      </c>
      <c r="AK2407" s="265"/>
      <c r="AL2407" s="20"/>
      <c r="AM2407" s="271" t="s">
        <v>155</v>
      </c>
      <c r="AN2407" s="272"/>
      <c r="AO2407" s="273" t="s">
        <v>156</v>
      </c>
      <c r="AP2407" s="274"/>
      <c r="AR2407" s="262" t="s">
        <v>157</v>
      </c>
      <c r="AS2407" s="263"/>
      <c r="AT2407" s="264" t="s">
        <v>158</v>
      </c>
      <c r="AU2407" s="265"/>
      <c r="AV2407" s="41"/>
      <c r="AW2407" s="271" t="s">
        <v>159</v>
      </c>
      <c r="AX2407" s="272"/>
      <c r="AY2407" s="273" t="s">
        <v>160</v>
      </c>
      <c r="AZ2407" s="274"/>
      <c r="BA2407" s="20"/>
      <c r="BB2407" s="262" t="s">
        <v>161</v>
      </c>
      <c r="BC2407" s="263"/>
      <c r="BD2407" s="264" t="s">
        <v>162</v>
      </c>
      <c r="BE2407" s="265"/>
      <c r="BF2407" s="41"/>
      <c r="BG2407" s="271" t="s">
        <v>163</v>
      </c>
      <c r="BH2407" s="272"/>
      <c r="BI2407" s="273" t="s">
        <v>164</v>
      </c>
      <c r="BJ2407" s="274"/>
      <c r="BK2407" s="41"/>
      <c r="BL2407" s="262" t="s">
        <v>165</v>
      </c>
      <c r="BM2407" s="263"/>
      <c r="BN2407" s="264" t="s">
        <v>166</v>
      </c>
      <c r="BO2407" s="265"/>
      <c r="BP2407" s="41"/>
      <c r="BQ2407" s="271" t="s">
        <v>167</v>
      </c>
      <c r="BR2407" s="272"/>
      <c r="BS2407" s="273" t="s">
        <v>168</v>
      </c>
      <c r="BT2407" s="274"/>
      <c r="BU2407" s="20"/>
      <c r="BV2407" s="262" t="s">
        <v>169</v>
      </c>
      <c r="BW2407" s="263"/>
      <c r="BX2407" s="264" t="s">
        <v>170</v>
      </c>
      <c r="BY2407" s="265"/>
      <c r="CA2407" s="55" t="s">
        <v>35</v>
      </c>
      <c r="CC2407" s="116" t="s">
        <v>75</v>
      </c>
      <c r="CD2407" s="13"/>
      <c r="CE2407" s="33"/>
      <c r="CF2407" s="33"/>
      <c r="CG2407" s="33"/>
      <c r="CH2407" s="33"/>
    </row>
    <row r="2408" spans="2:86" ht="18.600000000000001" customHeight="1" thickTop="1" thickBot="1">
      <c r="D2408" s="1">
        <v>0</v>
      </c>
      <c r="E2408" s="9">
        <f t="shared" ref="E2408" si="23120">$E$9*$B2405</f>
        <v>8.0963840000000005</v>
      </c>
      <c r="F2408" s="2">
        <v>1</v>
      </c>
      <c r="G2408" s="8">
        <v>0</v>
      </c>
      <c r="I2408" s="1">
        <v>0</v>
      </c>
      <c r="J2408" s="9">
        <v>0</v>
      </c>
      <c r="K2408" s="2">
        <v>1</v>
      </c>
      <c r="L2408" s="8">
        <v>0</v>
      </c>
      <c r="N2408" s="1">
        <f t="shared" ref="N2408" si="23121">D2408*I2405+F2408*I2408-E2408*J2405-G2408*J2408</f>
        <v>0</v>
      </c>
      <c r="O2408" s="9">
        <f t="shared" ref="O2408" si="23122">(D2408*J2405+E2408*I2405+F2408*J2408+G2408*I2408)</f>
        <v>8.0963840000000005</v>
      </c>
      <c r="P2408" s="2">
        <f t="shared" ref="P2408" si="23123">D2408*K2405+F2408*K2408-E2408*L2405-G2408*L2408</f>
        <v>7.678142633205562</v>
      </c>
      <c r="Q2408" s="8">
        <f t="shared" ref="Q2408" si="23124">(D2408*L2405+E2408*K2405+F2408*L2408+G2408*K2408)</f>
        <v>0</v>
      </c>
      <c r="S2408" s="1">
        <v>0</v>
      </c>
      <c r="T2408" s="9">
        <f t="shared" ref="T2408" si="23125">$T$9*$B2405</f>
        <v>10.397744000000001</v>
      </c>
      <c r="U2408" s="2">
        <v>1</v>
      </c>
      <c r="V2408" s="8">
        <v>0</v>
      </c>
      <c r="X2408" s="1">
        <f t="shared" ref="X2408" si="23126">N2408*S2405+P2408*S2408-O2408*T2405-Q2408*T2408</f>
        <v>0</v>
      </c>
      <c r="Y2408" s="9">
        <f t="shared" ref="Y2408" si="23127">(N2408*T2405+O2408*S2405+P2408*T2408+Q2408*S2408)</f>
        <v>87.931745495557337</v>
      </c>
      <c r="Z2408" s="2">
        <f t="shared" ref="Z2408" si="23128">N2408*U2405+P2408*U2408-O2408*V2405-Q2408*V2408</f>
        <v>7.678142633205562</v>
      </c>
      <c r="AA2408" s="8">
        <f t="shared" ref="AA2408" si="23129">(N2408*V2405+O2408*U2405+P2408*V2408+Q2408*U2408)</f>
        <v>0</v>
      </c>
      <c r="AB2408" s="20"/>
      <c r="AC2408" s="1">
        <v>0</v>
      </c>
      <c r="AD2408" s="9">
        <v>0</v>
      </c>
      <c r="AE2408" s="2">
        <v>1</v>
      </c>
      <c r="AF2408" s="8">
        <v>0</v>
      </c>
      <c r="AH2408" s="1">
        <f t="shared" ref="AH2408" si="23130">X2408*AC2405+Z2408*AC2408-Y2408*AD2405-AA2408*AD2408</f>
        <v>0</v>
      </c>
      <c r="AI2408" s="9">
        <f t="shared" ref="AI2408" si="23131">(X2408*AD2405+Y2408*AC2405+Z2408*AD2408+AA2408*AC2408)</f>
        <v>87.931745495557337</v>
      </c>
      <c r="AJ2408" s="2">
        <f t="shared" ref="AJ2408" si="23132">X2408*AE2405+Z2408*AE2408-Y2408*AF2405-AA2408*AF2408</f>
        <v>20.695575892748039</v>
      </c>
      <c r="AK2408" s="8">
        <f t="shared" ref="AK2408" si="23133">(X2408*AF2405+Y2408*AE2405+Z2408*AF2408+AA2408*AE2408)</f>
        <v>0</v>
      </c>
      <c r="AM2408" s="1">
        <v>0</v>
      </c>
      <c r="AN2408" s="9">
        <f t="shared" ref="AN2408" si="23134">$AN$9*$B2405</f>
        <v>8.791264</v>
      </c>
      <c r="AO2408" s="2">
        <v>1</v>
      </c>
      <c r="AP2408" s="8">
        <v>0</v>
      </c>
      <c r="AR2408" s="1">
        <f t="shared" ref="AR2408" si="23135">AH2408*AM2405+AJ2408*AM2408-AI2408*AN2405-AK2408*AN2408</f>
        <v>0</v>
      </c>
      <c r="AS2408" s="9">
        <f t="shared" ref="AS2408" si="23136">(AH2408*AN2405+AI2408*AM2405+AJ2408*AN2408+AK2408*AM2408)</f>
        <v>269.87201680074105</v>
      </c>
      <c r="AT2408" s="2">
        <f t="shared" ref="AT2408" si="23137">AH2408*AO2405+AJ2408*AO2408-AI2408*AP2405-AK2408*AP2408</f>
        <v>20.695575892748039</v>
      </c>
      <c r="AU2408" s="8">
        <f t="shared" ref="AU2408" si="23138">(AH2408*AP2405+AI2408*AO2405+AJ2408*AP2408+AK2408*AO2408)</f>
        <v>0</v>
      </c>
      <c r="AV2408" s="20"/>
      <c r="AW2408" s="1">
        <v>0</v>
      </c>
      <c r="AX2408" s="9">
        <v>0</v>
      </c>
      <c r="AY2408" s="2">
        <v>1</v>
      </c>
      <c r="AZ2408" s="8">
        <v>0</v>
      </c>
      <c r="BB2408" s="1">
        <f t="shared" ref="BB2408" si="23139">AR2408*AW2405+AT2408*AW2408-AS2408*AX2405-AU2408*AX2408</f>
        <v>0</v>
      </c>
      <c r="BC2408" s="9">
        <f t="shared" ref="BC2408" si="23140">(AR2408*AX2405+AS2408*AW2405+AT2408*AX2408+AU2408*AW2408)</f>
        <v>269.87201680074105</v>
      </c>
      <c r="BD2408" s="2">
        <f t="shared" ref="BD2408" si="23141">AR2408*AY2405+AT2408*AY2408-AS2408*AZ2405-AU2408*AZ2408</f>
        <v>77.896728078404394</v>
      </c>
      <c r="BE2408" s="8">
        <f t="shared" ref="BE2408" si="23142">(AR2408*AZ2405+AS2408*AY2405+AT2408*AZ2408+AU2408*AY2408)</f>
        <v>0</v>
      </c>
      <c r="BG2408" s="1">
        <v>0</v>
      </c>
      <c r="BH2408" s="9">
        <f t="shared" ref="BH2408" si="23143">$BH$9*$B2405</f>
        <v>5.7516799999999995</v>
      </c>
      <c r="BI2408" s="2">
        <v>1</v>
      </c>
      <c r="BJ2408" s="8">
        <v>0</v>
      </c>
      <c r="BK2408" s="20"/>
      <c r="BL2408" s="1">
        <f t="shared" ref="BL2408" si="23144">BB2408*BG2405+BD2408*BG2408-BC2408*BH2405-BE2408*BH2408</f>
        <v>0</v>
      </c>
      <c r="BM2408" s="9">
        <f t="shared" ref="BM2408" si="23145">(BB2408*BH2405+BC2408*BG2405+BD2408*BH2408+BE2408*BG2408)</f>
        <v>717.90906975473797</v>
      </c>
      <c r="BN2408" s="2">
        <f t="shared" ref="BN2408" si="23146">BB2408*BI2405+BD2408*BI2408-BC2408*BJ2405-BE2408*BJ2408</f>
        <v>77.896728078404394</v>
      </c>
      <c r="BO2408" s="8">
        <f t="shared" ref="BO2408" si="23147">(BB2408*BJ2405+BC2408*BI2405+BD2408*BJ2408+BE2408*BI2408)</f>
        <v>0</v>
      </c>
      <c r="BP2408" s="20"/>
      <c r="BQ2408" s="18">
        <f t="shared" ref="BQ2408:BQ2471" si="23148">1/$BR$9</f>
        <v>1</v>
      </c>
      <c r="BR2408" s="25">
        <v>0</v>
      </c>
      <c r="BS2408" s="19">
        <v>1</v>
      </c>
      <c r="BT2408" s="24">
        <v>0</v>
      </c>
      <c r="BV2408" s="1">
        <f t="shared" ref="BV2408" si="23149">BL2408*BQ2405+BN2408*BQ2408-BM2408*BR2405-BO2408*BR2408</f>
        <v>77.896728078404394</v>
      </c>
      <c r="BW2408" s="9">
        <f t="shared" ref="BW2408" si="23150">(BL2408*BR2405+BM2408*BQ2405+BN2408*BR2408+BO2408*BQ2408)</f>
        <v>717.90906975473797</v>
      </c>
      <c r="BX2408" s="2">
        <f t="shared" ref="BX2408" si="23151">BL2408*BS2405+BN2408*BS2408-BM2408*BT2405-BO2408*BT2408</f>
        <v>77.896728078404394</v>
      </c>
      <c r="BY2408" s="8">
        <f t="shared" ref="BY2408" si="23152">(BL2408*BT2405+BM2408*BS2405+BN2408*BT2408+BO2408*BS2408)</f>
        <v>0</v>
      </c>
      <c r="CA2408" s="56">
        <f t="shared" ref="CA2408" si="23153">(180/PI())*ATAN(-1*(BW2405+BW2408)/(BV2405+BV2408))</f>
        <v>-77.614620782804749</v>
      </c>
      <c r="CC2408" s="117">
        <f t="shared" ref="CC2408" si="23154">20*LOG(((1-(10^(CA2405/20)^2)*(1-((1-CC2405)/(1+CC2405))^2))^0.5))</f>
        <v>-1.1629931250539933E-5</v>
      </c>
      <c r="CD2408" s="13"/>
      <c r="CE2408" s="33"/>
      <c r="CF2408" s="33"/>
      <c r="CG2408" s="33"/>
      <c r="CH2408" s="33"/>
    </row>
    <row r="2409" spans="2:86" ht="18.600000000000001" customHeight="1"/>
    <row r="2410" spans="2:86" ht="18.600000000000001" customHeight="1" thickBot="1">
      <c r="E2410" s="6" t="s">
        <v>3</v>
      </c>
      <c r="J2410" s="6" t="s">
        <v>5</v>
      </c>
      <c r="O2410" s="6" t="s">
        <v>10</v>
      </c>
      <c r="T2410" s="6" t="s">
        <v>6</v>
      </c>
      <c r="Y2410" s="6" t="s">
        <v>11</v>
      </c>
      <c r="AD2410" s="6" t="s">
        <v>12</v>
      </c>
      <c r="AI2410" s="6" t="s">
        <v>13</v>
      </c>
      <c r="AN2410" s="6" t="s">
        <v>14</v>
      </c>
      <c r="AS2410" s="6" t="s">
        <v>15</v>
      </c>
      <c r="AX2410" s="6" t="s">
        <v>19</v>
      </c>
      <c r="BC2410" s="6" t="s">
        <v>17</v>
      </c>
      <c r="BH2410" s="6" t="s">
        <v>20</v>
      </c>
      <c r="BM2410" s="6" t="s">
        <v>18</v>
      </c>
      <c r="BQ2410" s="26" t="s">
        <v>16</v>
      </c>
      <c r="BR2410" s="26"/>
      <c r="BS2410" s="21"/>
      <c r="BT2410" s="21"/>
      <c r="BU2410" s="21"/>
      <c r="BV2410" s="21"/>
      <c r="BW2410" s="26" t="s">
        <v>21</v>
      </c>
      <c r="BX2410" s="21"/>
      <c r="BY2410" s="21"/>
    </row>
    <row r="2411" spans="2:86" ht="18.600000000000001" customHeight="1" thickBot="1">
      <c r="B2411" s="11"/>
      <c r="D2411" s="266" t="s">
        <v>113</v>
      </c>
      <c r="E2411" s="267"/>
      <c r="F2411" s="268" t="s">
        <v>114</v>
      </c>
      <c r="G2411" s="269"/>
      <c r="H2411" s="237"/>
      <c r="I2411" s="262" t="s">
        <v>0</v>
      </c>
      <c r="J2411" s="263"/>
      <c r="K2411" s="264" t="s">
        <v>1</v>
      </c>
      <c r="L2411" s="265"/>
      <c r="M2411" s="21"/>
      <c r="N2411" s="262" t="s">
        <v>115</v>
      </c>
      <c r="O2411" s="263"/>
      <c r="P2411" s="264" t="s">
        <v>116</v>
      </c>
      <c r="Q2411" s="265"/>
      <c r="R2411" s="21"/>
      <c r="S2411" s="266" t="s">
        <v>117</v>
      </c>
      <c r="T2411" s="267"/>
      <c r="U2411" s="268" t="s">
        <v>118</v>
      </c>
      <c r="V2411" s="269"/>
      <c r="W2411" s="20"/>
      <c r="X2411" s="262" t="s">
        <v>119</v>
      </c>
      <c r="Y2411" s="263"/>
      <c r="Z2411" s="264" t="s">
        <v>120</v>
      </c>
      <c r="AA2411" s="265"/>
      <c r="AB2411" s="20"/>
      <c r="AC2411" s="262" t="s">
        <v>121</v>
      </c>
      <c r="AD2411" s="263"/>
      <c r="AE2411" s="264" t="s">
        <v>7</v>
      </c>
      <c r="AF2411" s="265"/>
      <c r="AG2411" s="20"/>
      <c r="AH2411" s="262" t="s">
        <v>122</v>
      </c>
      <c r="AI2411" s="263"/>
      <c r="AJ2411" s="264" t="s">
        <v>123</v>
      </c>
      <c r="AK2411" s="265"/>
      <c r="AL2411" s="20"/>
      <c r="AM2411" s="266" t="s">
        <v>124</v>
      </c>
      <c r="AN2411" s="267"/>
      <c r="AO2411" s="268" t="s">
        <v>125</v>
      </c>
      <c r="AP2411" s="269"/>
      <c r="AQ2411" s="21"/>
      <c r="AR2411" s="262" t="s">
        <v>126</v>
      </c>
      <c r="AS2411" s="263"/>
      <c r="AT2411" s="264" t="s">
        <v>2</v>
      </c>
      <c r="AU2411" s="265"/>
      <c r="AV2411" s="41"/>
      <c r="AW2411" s="262" t="s">
        <v>127</v>
      </c>
      <c r="AX2411" s="263"/>
      <c r="AY2411" s="264" t="s">
        <v>128</v>
      </c>
      <c r="AZ2411" s="265"/>
      <c r="BA2411" s="20"/>
      <c r="BB2411" s="262" t="s">
        <v>129</v>
      </c>
      <c r="BC2411" s="263"/>
      <c r="BD2411" s="264" t="s">
        <v>130</v>
      </c>
      <c r="BE2411" s="265"/>
      <c r="BF2411" s="41"/>
      <c r="BG2411" s="266" t="s">
        <v>131</v>
      </c>
      <c r="BH2411" s="267"/>
      <c r="BI2411" s="268" t="s">
        <v>132</v>
      </c>
      <c r="BJ2411" s="269"/>
      <c r="BK2411" s="41"/>
      <c r="BL2411" s="262" t="s">
        <v>133</v>
      </c>
      <c r="BM2411" s="263"/>
      <c r="BN2411" s="264" t="s">
        <v>134</v>
      </c>
      <c r="BO2411" s="265"/>
      <c r="BP2411" s="41"/>
      <c r="BQ2411" s="262" t="s">
        <v>135</v>
      </c>
      <c r="BR2411" s="263"/>
      <c r="BS2411" s="264" t="s">
        <v>136</v>
      </c>
      <c r="BT2411" s="265"/>
      <c r="BU2411" s="20"/>
      <c r="BV2411" s="262" t="s">
        <v>137</v>
      </c>
      <c r="BW2411" s="263"/>
      <c r="BX2411" s="264" t="s">
        <v>138</v>
      </c>
      <c r="BY2411" s="265"/>
      <c r="CA2411" s="27" t="s">
        <v>8</v>
      </c>
      <c r="CC2411" s="113" t="s">
        <v>74</v>
      </c>
      <c r="CD2411" s="13"/>
      <c r="CE2411" s="33"/>
      <c r="CF2411" s="33"/>
      <c r="CG2411" s="33"/>
      <c r="CH2411" s="33"/>
    </row>
    <row r="2412" spans="2:86" ht="18.600000000000001" customHeight="1" thickTop="1" thickBot="1">
      <c r="B2412" s="37">
        <v>6.9</v>
      </c>
      <c r="D2412" s="1">
        <v>1</v>
      </c>
      <c r="E2412" s="7">
        <v>0</v>
      </c>
      <c r="F2412" s="2">
        <v>0</v>
      </c>
      <c r="G2412" s="8">
        <v>0</v>
      </c>
      <c r="I2412" s="1">
        <v>1</v>
      </c>
      <c r="J2412" s="9">
        <v>0</v>
      </c>
      <c r="K2412" s="2">
        <v>0</v>
      </c>
      <c r="L2412" s="8">
        <f t="shared" ref="L2412:L2475" si="23155">IF(0=(1-$J$9*$K$9*$B2412^2),10^18,$B2412*$K$9/(1-$J$9*$K$9*$B2412^2))</f>
        <v>-0.82196198726028269</v>
      </c>
      <c r="N2412" s="1">
        <f t="shared" ref="N2412" si="23156">D2412*I2412+F2412*I2415-E2412*J2412-G2412*J2415</f>
        <v>1</v>
      </c>
      <c r="O2412" s="9">
        <f t="shared" ref="O2412" si="23157">(D2412*J2412+E2412*I2412+F2412*J2415+G2412*I2415)</f>
        <v>0</v>
      </c>
      <c r="P2412" s="2">
        <f t="shared" ref="P2412" si="23158">D2412*K2412+F2412*K2415-E2412*L2412-G2412*L2415</f>
        <v>0</v>
      </c>
      <c r="Q2412" s="8">
        <f t="shared" ref="Q2412" si="23159">(D2412*L2412+E2412*K2412+F2412*L2415+G2412*K2415)</f>
        <v>-0.82196198726028269</v>
      </c>
      <c r="S2412" s="1">
        <v>1</v>
      </c>
      <c r="T2412" s="7">
        <v>0</v>
      </c>
      <c r="U2412" s="2">
        <v>0</v>
      </c>
      <c r="V2412" s="8">
        <v>0</v>
      </c>
      <c r="X2412" s="1">
        <f t="shared" ref="X2412" si="23160">N2412*S2412+P2412*S2415-O2412*T2412-Q2412*T2415</f>
        <v>9.5713949442906117</v>
      </c>
      <c r="Y2412" s="9">
        <f t="shared" ref="Y2412" si="23161">(N2412*T2412+O2412*S2412+P2412*T2415+Q2412*S2415)</f>
        <v>0</v>
      </c>
      <c r="Z2412" s="2">
        <f t="shared" ref="Z2412" si="23162">N2412*U2412+P2412*U2415-O2412*V2412-Q2412*V2415</f>
        <v>0</v>
      </c>
      <c r="AA2412" s="8">
        <f t="shared" ref="AA2412" si="23163">(N2412*V2412+O2412*U2412+P2412*V2415+Q2412*U2415)</f>
        <v>-0.82196198726028269</v>
      </c>
      <c r="AB2412" s="20"/>
      <c r="AC2412" s="1">
        <v>1</v>
      </c>
      <c r="AD2412" s="9">
        <v>0</v>
      </c>
      <c r="AE2412" s="2">
        <v>0</v>
      </c>
      <c r="AF2412" s="8">
        <f t="shared" ref="AF2412:AF2475" si="23164">IF(0=(1-$AE$9*$AD$9*$B2412^2),10^18,$B2412*$AE$9/(1-$AE$9*$AD$9*$B2412^2))</f>
        <v>-0.14758570787095332</v>
      </c>
      <c r="AH2412" s="1">
        <f t="shared" ref="AH2412" si="23165">X2412*AC2412+Z2412*AC2415-Y2412*AD2412-AA2412*AD2415</f>
        <v>9.5713949442906117</v>
      </c>
      <c r="AI2412" s="9">
        <f t="shared" ref="AI2412" si="23166">(X2412*AD2412+Y2412*AC2412+Z2412*AD2415+AA2412*AC2415)</f>
        <v>0</v>
      </c>
      <c r="AJ2412" s="2">
        <f t="shared" ref="AJ2412" si="23167">X2412*AE2412+Z2412*AE2415-Y2412*AF2412-AA2412*AF2415</f>
        <v>0</v>
      </c>
      <c r="AK2412" s="8">
        <f t="shared" ref="AK2412" si="23168">(X2412*AF2412+Y2412*AE2412+Z2412*AF2415+AA2412*AE2415)</f>
        <v>-2.2345630854258762</v>
      </c>
      <c r="AM2412" s="1">
        <v>1</v>
      </c>
      <c r="AN2412" s="7">
        <v>0</v>
      </c>
      <c r="AO2412" s="2">
        <v>0</v>
      </c>
      <c r="AP2412" s="8">
        <v>0</v>
      </c>
      <c r="AR2412" s="1">
        <f t="shared" ref="AR2412" si="23169">AH2412*AM2412+AJ2412*AM2415-AI2412*AN2412-AK2412*AN2415</f>
        <v>29.273135447135189</v>
      </c>
      <c r="AS2412" s="9">
        <f t="shared" ref="AS2412" si="23170">(AH2412*AN2412+AI2412*AM2412+AJ2412*AN2415+AK2412*AM2415)</f>
        <v>0</v>
      </c>
      <c r="AT2412" s="2">
        <f t="shared" ref="AT2412" si="23171">AH2412*AO2412+AJ2412*AO2415-AI2412*AP2412-AK2412*AP2415</f>
        <v>0</v>
      </c>
      <c r="AU2412" s="8">
        <f t="shared" ref="AU2412" si="23172">(AH2412*AP2412+AI2412*AO2412+AJ2412*AP2415+AK2412*AO2415)</f>
        <v>-2.2345630854258762</v>
      </c>
      <c r="AV2412" s="20"/>
      <c r="AW2412" s="1">
        <v>1</v>
      </c>
      <c r="AX2412" s="9">
        <v>0</v>
      </c>
      <c r="AY2412" s="2">
        <v>0</v>
      </c>
      <c r="AZ2412" s="8">
        <f t="shared" ref="AZ2412:AZ2475" si="23173">IF(0=(1-$AX$9*$AY$9*$B2412^2),10^18,$B2412*$AY$9/(1-$AX$9*$AY$9*$B2412^2))</f>
        <v>-0.211295220111236</v>
      </c>
      <c r="BB2412" s="1">
        <f t="shared" ref="BB2412" si="23174">AR2412*AW2412+AT2412*AW2415-AS2412*AX2412-AU2412*AX2415</f>
        <v>29.273135447135189</v>
      </c>
      <c r="BC2412" s="9">
        <f t="shared" ref="BC2412" si="23175">(AR2412*AX2412+AS2412*AW2412+AT2412*AX2415+AU2412*AW2415)</f>
        <v>0</v>
      </c>
      <c r="BD2412" s="2">
        <f t="shared" ref="BD2412" si="23176">AR2412*AY2412+AT2412*AY2415-AS2412*AZ2412-AU2412*AZ2415</f>
        <v>0</v>
      </c>
      <c r="BE2412" s="8">
        <f t="shared" ref="BE2412" si="23177">(AR2412*AZ2412+AS2412*AY2412+AT2412*AZ2415+AU2412*AY2415)</f>
        <v>-8.4198366830743314</v>
      </c>
      <c r="BG2412" s="1">
        <v>1</v>
      </c>
      <c r="BH2412" s="7">
        <v>0</v>
      </c>
      <c r="BI2412" s="2">
        <v>0</v>
      </c>
      <c r="BJ2412" s="8">
        <v>0</v>
      </c>
      <c r="BK2412" s="20"/>
      <c r="BL2412" s="1">
        <f t="shared" ref="BL2412" si="23178">BB2412*BG2412+BD2412*BG2415-BC2412*BH2412-BE2412*BH2415</f>
        <v>77.842121369781154</v>
      </c>
      <c r="BM2412" s="9">
        <f t="shared" ref="BM2412" si="23179">(BB2412*BH2412+BC2412*BG2412+BD2412*BH2415+BE2412*BG2415)</f>
        <v>0</v>
      </c>
      <c r="BN2412" s="2">
        <f t="shared" ref="BN2412" si="23180">BB2412*BI2412+BD2412*BI2415-BC2412*BJ2412-BE2412*BJ2415</f>
        <v>0</v>
      </c>
      <c r="BO2412" s="8">
        <f t="shared" ref="BO2412" si="23181">(BB2412*BJ2412+BC2412*BI2412+BD2412*BJ2415+BE2412*BI2415)</f>
        <v>-8.4198366830743314</v>
      </c>
      <c r="BP2412" s="20"/>
      <c r="BQ2412" s="16">
        <v>1</v>
      </c>
      <c r="BR2412" s="23">
        <v>0</v>
      </c>
      <c r="BS2412" s="14">
        <v>0</v>
      </c>
      <c r="BT2412" s="22">
        <v>0</v>
      </c>
      <c r="BV2412" s="1">
        <f t="shared" ref="BV2412" si="23182">BL2412*BQ2412+BN2412*BQ2415-BM2412*BR2412-BO2412*BR2415</f>
        <v>77.842121369781154</v>
      </c>
      <c r="BW2412" s="9">
        <f t="shared" ref="BW2412" si="23183">(BL2412*BR2412+BM2412*BQ2412+BN2412*BR2415+BO2412*BQ2415)</f>
        <v>-8.4198366830743314</v>
      </c>
      <c r="BX2412" s="2">
        <f t="shared" ref="BX2412" si="23184">BL2412*BS2412+BN2412*BS2415-BM2412*BT2412-BO2412*BT2415</f>
        <v>0</v>
      </c>
      <c r="BY2412" s="8">
        <f t="shared" ref="BY2412" si="23185">(BL2412*BT2412+BM2412*BS2412+BN2412*BT2415+BO2412*BS2415)</f>
        <v>-8.4198366830743314</v>
      </c>
      <c r="CA2412" s="28">
        <f t="shared" ref="CA2412" si="23186">20*LOG(((1+$BR$9)/$BR$9)/((BV2412+BV2415)^2+(BW2412+BW2415)^2)^0.5)</f>
        <v>-51.221424263866631</v>
      </c>
      <c r="CC2412" s="114">
        <f t="shared" ref="CC2412" si="23187">((BV2412^2+BW2412^2)^0.5)/((BV2415^2+BW2415^2)^0.5)</f>
        <v>0.10818494609073512</v>
      </c>
      <c r="CD2412" s="13"/>
      <c r="CE2412" s="33"/>
      <c r="CF2412" s="33"/>
      <c r="CG2412" s="33"/>
      <c r="CH2412" s="33"/>
    </row>
    <row r="2413" spans="2:86" ht="18.600000000000001" customHeight="1" thickBot="1">
      <c r="D2413" s="3"/>
      <c r="G2413" s="4"/>
      <c r="I2413" s="3"/>
      <c r="L2413" s="4"/>
      <c r="N2413" s="3"/>
      <c r="Q2413" s="4"/>
      <c r="S2413" s="3"/>
      <c r="V2413" s="4"/>
      <c r="X2413" s="3"/>
      <c r="AA2413" s="4"/>
      <c r="AC2413" s="3"/>
      <c r="AF2413" s="4"/>
      <c r="AH2413" s="3"/>
      <c r="AK2413" s="4"/>
      <c r="AM2413" s="3"/>
      <c r="AP2413" s="4"/>
      <c r="AR2413" s="3"/>
      <c r="AU2413" s="4"/>
      <c r="AW2413" s="3"/>
      <c r="AZ2413" s="4"/>
      <c r="BB2413" s="3"/>
      <c r="BE2413" s="4"/>
      <c r="BG2413" s="3"/>
      <c r="BJ2413" s="4"/>
      <c r="BL2413" s="3"/>
      <c r="BO2413" s="4"/>
      <c r="BQ2413" s="16"/>
      <c r="BR2413" s="14"/>
      <c r="BS2413" s="14"/>
      <c r="BT2413" s="17"/>
      <c r="BV2413" s="3"/>
      <c r="BY2413" s="4"/>
      <c r="CC2413" s="115"/>
      <c r="CD2413" s="13"/>
      <c r="CE2413" s="33"/>
      <c r="CF2413" s="33"/>
      <c r="CG2413" s="33"/>
      <c r="CH2413" s="33"/>
    </row>
    <row r="2414" spans="2:86" ht="18.600000000000001" customHeight="1" thickBot="1">
      <c r="D2414" s="271" t="s">
        <v>141</v>
      </c>
      <c r="E2414" s="272"/>
      <c r="F2414" s="273" t="s">
        <v>142</v>
      </c>
      <c r="G2414" s="274"/>
      <c r="H2414" s="237"/>
      <c r="I2414" s="271" t="s">
        <v>143</v>
      </c>
      <c r="J2414" s="272"/>
      <c r="K2414" s="273" t="s">
        <v>144</v>
      </c>
      <c r="L2414" s="274"/>
      <c r="N2414" s="262" t="s">
        <v>145</v>
      </c>
      <c r="O2414" s="263"/>
      <c r="P2414" s="264" t="s">
        <v>146</v>
      </c>
      <c r="Q2414" s="265"/>
      <c r="S2414" s="271" t="s">
        <v>147</v>
      </c>
      <c r="T2414" s="272"/>
      <c r="U2414" s="273" t="s">
        <v>148</v>
      </c>
      <c r="V2414" s="274"/>
      <c r="W2414" s="20"/>
      <c r="X2414" s="262" t="s">
        <v>149</v>
      </c>
      <c r="Y2414" s="263"/>
      <c r="Z2414" s="264" t="s">
        <v>150</v>
      </c>
      <c r="AA2414" s="265"/>
      <c r="AB2414" s="20"/>
      <c r="AC2414" s="271" t="s">
        <v>151</v>
      </c>
      <c r="AD2414" s="272"/>
      <c r="AE2414" s="273" t="s">
        <v>152</v>
      </c>
      <c r="AF2414" s="274"/>
      <c r="AG2414" s="20"/>
      <c r="AH2414" s="262" t="s">
        <v>153</v>
      </c>
      <c r="AI2414" s="263"/>
      <c r="AJ2414" s="264" t="s">
        <v>154</v>
      </c>
      <c r="AK2414" s="265"/>
      <c r="AL2414" s="20"/>
      <c r="AM2414" s="271" t="s">
        <v>155</v>
      </c>
      <c r="AN2414" s="272"/>
      <c r="AO2414" s="273" t="s">
        <v>156</v>
      </c>
      <c r="AP2414" s="274"/>
      <c r="AR2414" s="262" t="s">
        <v>157</v>
      </c>
      <c r="AS2414" s="263"/>
      <c r="AT2414" s="264" t="s">
        <v>158</v>
      </c>
      <c r="AU2414" s="265"/>
      <c r="AV2414" s="41"/>
      <c r="AW2414" s="271" t="s">
        <v>159</v>
      </c>
      <c r="AX2414" s="272"/>
      <c r="AY2414" s="273" t="s">
        <v>160</v>
      </c>
      <c r="AZ2414" s="274"/>
      <c r="BA2414" s="20"/>
      <c r="BB2414" s="262" t="s">
        <v>161</v>
      </c>
      <c r="BC2414" s="263"/>
      <c r="BD2414" s="264" t="s">
        <v>162</v>
      </c>
      <c r="BE2414" s="265"/>
      <c r="BF2414" s="41"/>
      <c r="BG2414" s="271" t="s">
        <v>163</v>
      </c>
      <c r="BH2414" s="272"/>
      <c r="BI2414" s="273" t="s">
        <v>164</v>
      </c>
      <c r="BJ2414" s="274"/>
      <c r="BK2414" s="41"/>
      <c r="BL2414" s="262" t="s">
        <v>165</v>
      </c>
      <c r="BM2414" s="263"/>
      <c r="BN2414" s="264" t="s">
        <v>166</v>
      </c>
      <c r="BO2414" s="265"/>
      <c r="BP2414" s="41"/>
      <c r="BQ2414" s="271" t="s">
        <v>167</v>
      </c>
      <c r="BR2414" s="272"/>
      <c r="BS2414" s="273" t="s">
        <v>168</v>
      </c>
      <c r="BT2414" s="274"/>
      <c r="BU2414" s="20"/>
      <c r="BV2414" s="262" t="s">
        <v>169</v>
      </c>
      <c r="BW2414" s="263"/>
      <c r="BX2414" s="264" t="s">
        <v>170</v>
      </c>
      <c r="BY2414" s="265"/>
      <c r="CA2414" s="55" t="s">
        <v>35</v>
      </c>
      <c r="CC2414" s="116" t="s">
        <v>75</v>
      </c>
      <c r="CD2414" s="13"/>
      <c r="CE2414" s="33"/>
      <c r="CF2414" s="33"/>
      <c r="CG2414" s="33"/>
      <c r="CH2414" s="33"/>
    </row>
    <row r="2415" spans="2:86" ht="18.600000000000001" customHeight="1" thickTop="1" thickBot="1">
      <c r="D2415" s="1">
        <v>0</v>
      </c>
      <c r="E2415" s="9">
        <f t="shared" ref="E2415" si="23188">$E$9*$B2412</f>
        <v>8.1199200000000005</v>
      </c>
      <c r="F2415" s="2">
        <v>1</v>
      </c>
      <c r="G2415" s="8">
        <v>0</v>
      </c>
      <c r="I2415" s="1">
        <v>0</v>
      </c>
      <c r="J2415" s="9">
        <v>0</v>
      </c>
      <c r="K2415" s="2">
        <v>1</v>
      </c>
      <c r="L2415" s="8">
        <v>0</v>
      </c>
      <c r="N2415" s="1">
        <f t="shared" ref="N2415" si="23189">D2415*I2412+F2415*I2415-E2415*J2412-G2415*J2415</f>
        <v>0</v>
      </c>
      <c r="O2415" s="9">
        <f t="shared" ref="O2415" si="23190">(D2415*J2412+E2415*I2412+F2415*J2415+G2415*I2415)</f>
        <v>8.1199200000000005</v>
      </c>
      <c r="P2415" s="2">
        <f t="shared" ref="P2415" si="23191">D2415*K2412+F2415*K2415-E2415*L2412-G2415*L2415</f>
        <v>7.6742655795945147</v>
      </c>
      <c r="Q2415" s="8">
        <f t="shared" ref="Q2415" si="23192">(D2415*L2412+E2415*K2412+F2415*L2415+G2415*K2415)</f>
        <v>0</v>
      </c>
      <c r="S2415" s="1">
        <v>0</v>
      </c>
      <c r="T2415" s="9">
        <f t="shared" ref="T2415" si="23193">$T$9*$B2412</f>
        <v>10.427970000000002</v>
      </c>
      <c r="U2415" s="2">
        <v>1</v>
      </c>
      <c r="V2415" s="8">
        <v>0</v>
      </c>
      <c r="X2415" s="1">
        <f t="shared" ref="X2415" si="23194">N2415*S2412+P2415*S2415-O2415*T2412-Q2415*T2415</f>
        <v>0</v>
      </c>
      <c r="Y2415" s="9">
        <f t="shared" ref="Y2415" si="23195">(N2415*T2412+O2415*S2412+P2415*T2415+Q2415*S2415)</f>
        <v>88.146931236044225</v>
      </c>
      <c r="Z2415" s="2">
        <f t="shared" ref="Z2415" si="23196">N2415*U2412+P2415*U2415-O2415*V2412-Q2415*V2415</f>
        <v>7.6742655795945147</v>
      </c>
      <c r="AA2415" s="8">
        <f t="shared" ref="AA2415" si="23197">(N2415*V2412+O2415*U2412+P2415*V2415+Q2415*U2415)</f>
        <v>0</v>
      </c>
      <c r="AB2415" s="20"/>
      <c r="AC2415" s="1">
        <v>0</v>
      </c>
      <c r="AD2415" s="9">
        <v>0</v>
      </c>
      <c r="AE2415" s="2">
        <v>1</v>
      </c>
      <c r="AF2415" s="8">
        <v>0</v>
      </c>
      <c r="AH2415" s="1">
        <f t="shared" ref="AH2415" si="23198">X2415*AC2412+Z2415*AC2415-Y2415*AD2412-AA2415*AD2415</f>
        <v>0</v>
      </c>
      <c r="AI2415" s="9">
        <f t="shared" ref="AI2415" si="23199">(X2415*AD2412+Y2415*AC2412+Z2415*AD2415+AA2415*AC2415)</f>
        <v>88.146931236044225</v>
      </c>
      <c r="AJ2415" s="2">
        <f t="shared" ref="AJ2415" si="23200">X2415*AE2412+Z2415*AE2415-Y2415*AF2412-AA2415*AF2415</f>
        <v>20.68349282271835</v>
      </c>
      <c r="AK2415" s="8">
        <f t="shared" ref="AK2415" si="23201">(X2415*AF2412+Y2415*AE2412+Z2415*AF2415+AA2415*AE2415)</f>
        <v>0</v>
      </c>
      <c r="AM2415" s="1">
        <v>0</v>
      </c>
      <c r="AN2415" s="9">
        <f t="shared" ref="AN2415" si="23202">$AN$9*$B2412</f>
        <v>8.8168200000000017</v>
      </c>
      <c r="AO2415" s="2">
        <v>1</v>
      </c>
      <c r="AP2415" s="8">
        <v>0</v>
      </c>
      <c r="AR2415" s="1">
        <f t="shared" ref="AR2415" si="23203">AH2415*AM2412+AJ2415*AM2415-AI2415*AN2412-AK2415*AN2415</f>
        <v>0</v>
      </c>
      <c r="AS2415" s="9">
        <f t="shared" ref="AS2415" si="23204">(AH2415*AN2412+AI2415*AM2412+AJ2415*AN2415+AK2415*AM2415)</f>
        <v>270.50956442524387</v>
      </c>
      <c r="AT2415" s="2">
        <f t="shared" ref="AT2415" si="23205">AH2415*AO2412+AJ2415*AO2415-AI2415*AP2412-AK2415*AP2415</f>
        <v>20.68349282271835</v>
      </c>
      <c r="AU2415" s="8">
        <f t="shared" ref="AU2415" si="23206">(AH2415*AP2412+AI2415*AO2412+AJ2415*AP2415+AK2415*AO2415)</f>
        <v>0</v>
      </c>
      <c r="AV2415" s="20"/>
      <c r="AW2415" s="1">
        <v>0</v>
      </c>
      <c r="AX2415" s="9">
        <v>0</v>
      </c>
      <c r="AY2415" s="2">
        <v>1</v>
      </c>
      <c r="AZ2415" s="8">
        <v>0</v>
      </c>
      <c r="BB2415" s="1">
        <f t="shared" ref="BB2415" si="23207">AR2415*AW2412+AT2415*AW2415-AS2415*AX2412-AU2415*AX2415</f>
        <v>0</v>
      </c>
      <c r="BC2415" s="9">
        <f t="shared" ref="BC2415" si="23208">(AR2415*AX2412+AS2415*AW2412+AT2415*AX2415+AU2415*AW2415)</f>
        <v>270.50956442524387</v>
      </c>
      <c r="BD2415" s="2">
        <f t="shared" ref="BD2415" si="23209">AR2415*AY2412+AT2415*AY2415-AS2415*AZ2412-AU2415*AZ2415</f>
        <v>77.840870780144826</v>
      </c>
      <c r="BE2415" s="8">
        <f t="shared" ref="BE2415" si="23210">(AR2415*AZ2412+AS2415*AY2412+AT2415*AZ2415+AU2415*AY2415)</f>
        <v>0</v>
      </c>
      <c r="BG2415" s="1">
        <v>0</v>
      </c>
      <c r="BH2415" s="9">
        <f t="shared" ref="BH2415" si="23211">$BH$9*$B2412</f>
        <v>5.7683999999999997</v>
      </c>
      <c r="BI2415" s="2">
        <v>1</v>
      </c>
      <c r="BJ2415" s="8">
        <v>0</v>
      </c>
      <c r="BK2415" s="20"/>
      <c r="BL2415" s="1">
        <f t="shared" ref="BL2415" si="23212">BB2415*BG2412+BD2415*BG2415-BC2415*BH2412-BE2415*BH2415</f>
        <v>0</v>
      </c>
      <c r="BM2415" s="9">
        <f t="shared" ref="BM2415" si="23213">(BB2415*BH2412+BC2415*BG2412+BD2415*BH2415+BE2415*BG2415)</f>
        <v>719.52684343343128</v>
      </c>
      <c r="BN2415" s="2">
        <f t="shared" ref="BN2415" si="23214">BB2415*BI2412+BD2415*BI2415-BC2415*BJ2412-BE2415*BJ2415</f>
        <v>77.840870780144826</v>
      </c>
      <c r="BO2415" s="8">
        <f t="shared" ref="BO2415" si="23215">(BB2415*BJ2412+BC2415*BI2412+BD2415*BJ2415+BE2415*BI2415)</f>
        <v>0</v>
      </c>
      <c r="BP2415" s="20"/>
      <c r="BQ2415" s="18">
        <f t="shared" ref="BQ2415:BQ2478" si="23216">1/$BR$9</f>
        <v>1</v>
      </c>
      <c r="BR2415" s="25">
        <v>0</v>
      </c>
      <c r="BS2415" s="19">
        <v>1</v>
      </c>
      <c r="BT2415" s="24">
        <v>0</v>
      </c>
      <c r="BV2415" s="1">
        <f t="shared" ref="BV2415" si="23217">BL2415*BQ2412+BN2415*BQ2415-BM2415*BR2412-BO2415*BR2415</f>
        <v>77.840870780144826</v>
      </c>
      <c r="BW2415" s="9">
        <f t="shared" ref="BW2415" si="23218">(BL2415*BR2412+BM2415*BQ2412+BN2415*BR2415+BO2415*BQ2415)</f>
        <v>719.52684343343128</v>
      </c>
      <c r="BX2415" s="2">
        <f t="shared" ref="BX2415" si="23219">BL2415*BS2412+BN2415*BS2415-BM2415*BT2412-BO2415*BT2415</f>
        <v>77.840870780144826</v>
      </c>
      <c r="BY2415" s="8">
        <f t="shared" ref="BY2415" si="23220">(BL2415*BT2412+BM2415*BS2412+BN2415*BT2415+BO2415*BS2415)</f>
        <v>0</v>
      </c>
      <c r="CA2415" s="56">
        <f t="shared" ref="CA2415" si="23221">(180/PI())*ATAN(-1*(BW2412+BW2415)/(BV2412+BV2415))</f>
        <v>-77.651045049647493</v>
      </c>
      <c r="CC2415" s="117">
        <f t="shared" ref="CC2415" si="23222">20*LOG(((1-(10^(CA2412/20)^2)*(1-((1-CC2412)/(1+CC2412))^2))^0.5))</f>
        <v>-1.1551670544959986E-5</v>
      </c>
      <c r="CD2415" s="13"/>
      <c r="CE2415" s="33"/>
      <c r="CF2415" s="33"/>
      <c r="CG2415" s="33"/>
      <c r="CH2415" s="33"/>
    </row>
    <row r="2416" spans="2:86" ht="18.600000000000001" customHeight="1"/>
    <row r="2417" spans="2:86" ht="18.600000000000001" customHeight="1" thickBot="1">
      <c r="E2417" s="6" t="s">
        <v>3</v>
      </c>
      <c r="J2417" s="6" t="s">
        <v>5</v>
      </c>
      <c r="O2417" s="6" t="s">
        <v>10</v>
      </c>
      <c r="T2417" s="6" t="s">
        <v>6</v>
      </c>
      <c r="Y2417" s="6" t="s">
        <v>11</v>
      </c>
      <c r="AD2417" s="6" t="s">
        <v>12</v>
      </c>
      <c r="AI2417" s="6" t="s">
        <v>13</v>
      </c>
      <c r="AN2417" s="6" t="s">
        <v>14</v>
      </c>
      <c r="AS2417" s="6" t="s">
        <v>15</v>
      </c>
      <c r="AX2417" s="6" t="s">
        <v>19</v>
      </c>
      <c r="BC2417" s="6" t="s">
        <v>17</v>
      </c>
      <c r="BH2417" s="6" t="s">
        <v>20</v>
      </c>
      <c r="BM2417" s="6" t="s">
        <v>18</v>
      </c>
      <c r="BQ2417" s="26" t="s">
        <v>16</v>
      </c>
      <c r="BR2417" s="26"/>
      <c r="BS2417" s="21"/>
      <c r="BT2417" s="21"/>
      <c r="BU2417" s="21"/>
      <c r="BV2417" s="21"/>
      <c r="BW2417" s="26" t="s">
        <v>21</v>
      </c>
      <c r="BX2417" s="21"/>
      <c r="BY2417" s="21"/>
    </row>
    <row r="2418" spans="2:86" ht="18.600000000000001" customHeight="1" thickBot="1">
      <c r="B2418" s="11"/>
      <c r="D2418" s="266" t="s">
        <v>113</v>
      </c>
      <c r="E2418" s="267"/>
      <c r="F2418" s="268" t="s">
        <v>114</v>
      </c>
      <c r="G2418" s="269"/>
      <c r="H2418" s="237"/>
      <c r="I2418" s="262" t="s">
        <v>0</v>
      </c>
      <c r="J2418" s="263"/>
      <c r="K2418" s="264" t="s">
        <v>1</v>
      </c>
      <c r="L2418" s="265"/>
      <c r="M2418" s="21"/>
      <c r="N2418" s="262" t="s">
        <v>115</v>
      </c>
      <c r="O2418" s="263"/>
      <c r="P2418" s="264" t="s">
        <v>116</v>
      </c>
      <c r="Q2418" s="265"/>
      <c r="R2418" s="21"/>
      <c r="S2418" s="266" t="s">
        <v>117</v>
      </c>
      <c r="T2418" s="267"/>
      <c r="U2418" s="268" t="s">
        <v>118</v>
      </c>
      <c r="V2418" s="269"/>
      <c r="W2418" s="20"/>
      <c r="X2418" s="262" t="s">
        <v>119</v>
      </c>
      <c r="Y2418" s="263"/>
      <c r="Z2418" s="264" t="s">
        <v>120</v>
      </c>
      <c r="AA2418" s="265"/>
      <c r="AB2418" s="20"/>
      <c r="AC2418" s="262" t="s">
        <v>121</v>
      </c>
      <c r="AD2418" s="263"/>
      <c r="AE2418" s="264" t="s">
        <v>7</v>
      </c>
      <c r="AF2418" s="265"/>
      <c r="AG2418" s="20"/>
      <c r="AH2418" s="262" t="s">
        <v>122</v>
      </c>
      <c r="AI2418" s="263"/>
      <c r="AJ2418" s="264" t="s">
        <v>123</v>
      </c>
      <c r="AK2418" s="265"/>
      <c r="AL2418" s="20"/>
      <c r="AM2418" s="266" t="s">
        <v>124</v>
      </c>
      <c r="AN2418" s="267"/>
      <c r="AO2418" s="268" t="s">
        <v>125</v>
      </c>
      <c r="AP2418" s="269"/>
      <c r="AQ2418" s="21"/>
      <c r="AR2418" s="262" t="s">
        <v>126</v>
      </c>
      <c r="AS2418" s="263"/>
      <c r="AT2418" s="264" t="s">
        <v>2</v>
      </c>
      <c r="AU2418" s="265"/>
      <c r="AV2418" s="41"/>
      <c r="AW2418" s="262" t="s">
        <v>127</v>
      </c>
      <c r="AX2418" s="263"/>
      <c r="AY2418" s="264" t="s">
        <v>128</v>
      </c>
      <c r="AZ2418" s="265"/>
      <c r="BA2418" s="20"/>
      <c r="BB2418" s="262" t="s">
        <v>129</v>
      </c>
      <c r="BC2418" s="263"/>
      <c r="BD2418" s="264" t="s">
        <v>130</v>
      </c>
      <c r="BE2418" s="265"/>
      <c r="BF2418" s="41"/>
      <c r="BG2418" s="266" t="s">
        <v>131</v>
      </c>
      <c r="BH2418" s="267"/>
      <c r="BI2418" s="268" t="s">
        <v>132</v>
      </c>
      <c r="BJ2418" s="269"/>
      <c r="BK2418" s="41"/>
      <c r="BL2418" s="262" t="s">
        <v>133</v>
      </c>
      <c r="BM2418" s="263"/>
      <c r="BN2418" s="264" t="s">
        <v>134</v>
      </c>
      <c r="BO2418" s="265"/>
      <c r="BP2418" s="41"/>
      <c r="BQ2418" s="262" t="s">
        <v>135</v>
      </c>
      <c r="BR2418" s="263"/>
      <c r="BS2418" s="264" t="s">
        <v>136</v>
      </c>
      <c r="BT2418" s="265"/>
      <c r="BU2418" s="20"/>
      <c r="BV2418" s="262" t="s">
        <v>137</v>
      </c>
      <c r="BW2418" s="263"/>
      <c r="BX2418" s="264" t="s">
        <v>138</v>
      </c>
      <c r="BY2418" s="265"/>
      <c r="CA2418" s="27" t="s">
        <v>8</v>
      </c>
      <c r="CC2418" s="113" t="s">
        <v>74</v>
      </c>
      <c r="CD2418" s="13"/>
      <c r="CE2418" s="33"/>
      <c r="CF2418" s="33"/>
      <c r="CG2418" s="33"/>
      <c r="CH2418" s="33"/>
    </row>
    <row r="2419" spans="2:86" ht="18.600000000000001" customHeight="1" thickTop="1" thickBot="1">
      <c r="B2419" s="37">
        <v>6.92</v>
      </c>
      <c r="D2419" s="1">
        <v>1</v>
      </c>
      <c r="E2419" s="7">
        <v>0</v>
      </c>
      <c r="F2419" s="2">
        <v>0</v>
      </c>
      <c r="G2419" s="8">
        <v>0</v>
      </c>
      <c r="I2419" s="1">
        <v>1</v>
      </c>
      <c r="J2419" s="9">
        <v>0</v>
      </c>
      <c r="K2419" s="2">
        <v>0</v>
      </c>
      <c r="L2419" s="8">
        <f t="shared" ref="L2419:L2482" si="23223">IF(0=(1-$J$9*$K$9*$B2419^2),10^18,$B2419*$K$9/(1-$J$9*$K$9*$B2419^2))</f>
        <v>-0.81911494755015435</v>
      </c>
      <c r="N2419" s="1">
        <f t="shared" ref="N2419" si="23224">D2419*I2419+F2419*I2422-E2419*J2419-G2419*J2422</f>
        <v>1</v>
      </c>
      <c r="O2419" s="9">
        <f t="shared" ref="O2419" si="23225">(D2419*J2419+E2419*I2419+F2419*J2422+G2419*I2422)</f>
        <v>0</v>
      </c>
      <c r="P2419" s="2">
        <f t="shared" ref="P2419" si="23226">D2419*K2419+F2419*K2422-E2419*L2419-G2419*L2422</f>
        <v>0</v>
      </c>
      <c r="Q2419" s="8">
        <f t="shared" ref="Q2419" si="23227">(D2419*L2419+E2419*K2419+F2419*L2422+G2419*K2422)</f>
        <v>-0.81911494755015435</v>
      </c>
      <c r="S2419" s="1">
        <v>1</v>
      </c>
      <c r="T2419" s="7">
        <v>0</v>
      </c>
      <c r="U2419" s="2">
        <v>0</v>
      </c>
      <c r="V2419" s="8">
        <v>0</v>
      </c>
      <c r="X2419" s="1">
        <f t="shared" ref="X2419" si="23228">N2419*S2419+P2419*S2422-O2419*T2419-Q2419*T2422</f>
        <v>9.5664646680092353</v>
      </c>
      <c r="Y2419" s="9">
        <f t="shared" ref="Y2419" si="23229">(N2419*T2419+O2419*S2419+P2419*T2422+Q2419*S2422)</f>
        <v>0</v>
      </c>
      <c r="Z2419" s="2">
        <f t="shared" ref="Z2419" si="23230">N2419*U2419+P2419*U2422-O2419*V2419-Q2419*V2422</f>
        <v>0</v>
      </c>
      <c r="AA2419" s="8">
        <f t="shared" ref="AA2419" si="23231">(N2419*V2419+O2419*U2419+P2419*V2422+Q2419*U2422)</f>
        <v>-0.81911494755015435</v>
      </c>
      <c r="AB2419" s="20"/>
      <c r="AC2419" s="1">
        <v>1</v>
      </c>
      <c r="AD2419" s="9">
        <v>0</v>
      </c>
      <c r="AE2419" s="2">
        <v>0</v>
      </c>
      <c r="AF2419" s="8">
        <f t="shared" ref="AF2419:AF2482" si="23232">IF(0=(1-$AE$9*$AD$9*$B2419^2),10^18,$B2419*$AE$9/(1-$AE$9*$AD$9*$B2419^2))</f>
        <v>-0.14713406986641059</v>
      </c>
      <c r="AH2419" s="1">
        <f t="shared" ref="AH2419" si="23233">X2419*AC2419+Z2419*AC2422-Y2419*AD2419-AA2419*AD2422</f>
        <v>9.5664646680092353</v>
      </c>
      <c r="AI2419" s="9">
        <f t="shared" ref="AI2419" si="23234">(X2419*AD2419+Y2419*AC2419+Z2419*AD2422+AA2419*AC2422)</f>
        <v>0</v>
      </c>
      <c r="AJ2419" s="2">
        <f t="shared" ref="AJ2419" si="23235">X2419*AE2419+Z2419*AE2422-Y2419*AF2419-AA2419*AF2422</f>
        <v>0</v>
      </c>
      <c r="AK2419" s="8">
        <f t="shared" ref="AK2419" si="23236">(X2419*AF2419+Y2419*AE2419+Z2419*AF2422+AA2419*AE2422)</f>
        <v>-2.2266678283875736</v>
      </c>
      <c r="AM2419" s="1">
        <v>1</v>
      </c>
      <c r="AN2419" s="7">
        <v>0</v>
      </c>
      <c r="AO2419" s="2">
        <v>0</v>
      </c>
      <c r="AP2419" s="8">
        <v>0</v>
      </c>
      <c r="AR2419" s="1">
        <f t="shared" ref="AR2419" si="23237">AH2419*AM2419+AJ2419*AM2422-AI2419*AN2419-AK2419*AN2422</f>
        <v>29.255498833715635</v>
      </c>
      <c r="AS2419" s="9">
        <f t="shared" ref="AS2419" si="23238">(AH2419*AN2419+AI2419*AM2419+AJ2419*AN2422+AK2419*AM2422)</f>
        <v>0</v>
      </c>
      <c r="AT2419" s="2">
        <f t="shared" ref="AT2419" si="23239">AH2419*AO2419+AJ2419*AO2422-AI2419*AP2419-AK2419*AP2422</f>
        <v>0</v>
      </c>
      <c r="AU2419" s="8">
        <f t="shared" ref="AU2419" si="23240">(AH2419*AP2419+AI2419*AO2419+AJ2419*AP2422+AK2419*AO2422)</f>
        <v>-2.2266678283875736</v>
      </c>
      <c r="AV2419" s="20"/>
      <c r="AW2419" s="1">
        <v>1</v>
      </c>
      <c r="AX2419" s="9">
        <v>0</v>
      </c>
      <c r="AY2419" s="2">
        <v>0</v>
      </c>
      <c r="AZ2419" s="8">
        <f t="shared" ref="AZ2419:AZ2482" si="23241">IF(0=(1-$AX$9*$AY$9*$B2419^2),10^18,$B2419*$AY$9/(1-$AX$9*$AY$9*$B2419^2))</f>
        <v>-0.2106381003627657</v>
      </c>
      <c r="BB2419" s="1">
        <f t="shared" ref="BB2419" si="23242">AR2419*AW2419+AT2419*AW2422-AS2419*AX2419-AU2419*AX2422</f>
        <v>29.255498833715635</v>
      </c>
      <c r="BC2419" s="9">
        <f t="shared" ref="BC2419" si="23243">(AR2419*AX2419+AS2419*AW2419+AT2419*AX2422+AU2419*AW2422)</f>
        <v>0</v>
      </c>
      <c r="BD2419" s="2">
        <f t="shared" ref="BD2419" si="23244">AR2419*AY2419+AT2419*AY2422-AS2419*AZ2419-AU2419*AZ2422</f>
        <v>0</v>
      </c>
      <c r="BE2419" s="8">
        <f t="shared" ref="BE2419" si="23245">(AR2419*AZ2419+AS2419*AY2419+AT2419*AZ2422+AU2419*AY2422)</f>
        <v>-8.3889905278865413</v>
      </c>
      <c r="BG2419" s="1">
        <v>1</v>
      </c>
      <c r="BH2419" s="7">
        <v>0</v>
      </c>
      <c r="BI2419" s="2">
        <v>0</v>
      </c>
      <c r="BJ2419" s="8">
        <v>0</v>
      </c>
      <c r="BK2419" s="20"/>
      <c r="BL2419" s="1">
        <f t="shared" ref="BL2419" si="23246">BB2419*BG2419+BD2419*BG2422-BC2419*BH2419-BE2419*BH2422</f>
        <v>77.786815716402629</v>
      </c>
      <c r="BM2419" s="9">
        <f t="shared" ref="BM2419" si="23247">(BB2419*BH2419+BC2419*BG2419+BD2419*BH2422+BE2419*BG2422)</f>
        <v>0</v>
      </c>
      <c r="BN2419" s="2">
        <f t="shared" ref="BN2419" si="23248">BB2419*BI2419+BD2419*BI2422-BC2419*BJ2419-BE2419*BJ2422</f>
        <v>0</v>
      </c>
      <c r="BO2419" s="8">
        <f t="shared" ref="BO2419" si="23249">(BB2419*BJ2419+BC2419*BI2419+BD2419*BJ2422+BE2419*BI2422)</f>
        <v>-8.3889905278865413</v>
      </c>
      <c r="BP2419" s="20"/>
      <c r="BQ2419" s="16">
        <v>1</v>
      </c>
      <c r="BR2419" s="23">
        <v>0</v>
      </c>
      <c r="BS2419" s="14">
        <v>0</v>
      </c>
      <c r="BT2419" s="22">
        <v>0</v>
      </c>
      <c r="BV2419" s="1">
        <f t="shared" ref="BV2419" si="23250">BL2419*BQ2419+BN2419*BQ2422-BM2419*BR2419-BO2419*BR2422</f>
        <v>77.786815716402629</v>
      </c>
      <c r="BW2419" s="9">
        <f t="shared" ref="BW2419" si="23251">(BL2419*BR2419+BM2419*BQ2419+BN2419*BR2422+BO2419*BQ2422)</f>
        <v>-8.3889905278865413</v>
      </c>
      <c r="BX2419" s="2">
        <f t="shared" ref="BX2419" si="23252">BL2419*BS2419+BN2419*BS2422-BM2419*BT2419-BO2419*BT2422</f>
        <v>0</v>
      </c>
      <c r="BY2419" s="8">
        <f t="shared" ref="BY2419" si="23253">(BL2419*BT2419+BM2419*BS2419+BN2419*BT2422+BO2419*BS2422)</f>
        <v>-8.3889905278865413</v>
      </c>
      <c r="CA2419" s="28">
        <f t="shared" ref="CA2419" si="23254">20*LOG(((1+$BR$9)/$BR$9)/((BV2419+BV2422)^2+(BW2419+BW2422)^2)^0.5)</f>
        <v>-51.240361719662737</v>
      </c>
      <c r="CC2419" s="114">
        <f t="shared" ref="CC2419" si="23255">((BV2419^2+BW2419^2)^0.5)/((BV2422^2+BW2422^2)^0.5)</f>
        <v>0.10786527188673924</v>
      </c>
      <c r="CD2419" s="13"/>
      <c r="CE2419" s="33"/>
      <c r="CF2419" s="33"/>
      <c r="CG2419" s="33"/>
      <c r="CH2419" s="33"/>
    </row>
    <row r="2420" spans="2:86" ht="18.600000000000001" customHeight="1" thickBot="1">
      <c r="D2420" s="3"/>
      <c r="G2420" s="4"/>
      <c r="I2420" s="3"/>
      <c r="L2420" s="4"/>
      <c r="N2420" s="3"/>
      <c r="Q2420" s="4"/>
      <c r="S2420" s="3"/>
      <c r="V2420" s="4"/>
      <c r="X2420" s="3"/>
      <c r="AA2420" s="4"/>
      <c r="AC2420" s="3"/>
      <c r="AF2420" s="4"/>
      <c r="AH2420" s="3"/>
      <c r="AK2420" s="4"/>
      <c r="AM2420" s="3"/>
      <c r="AP2420" s="4"/>
      <c r="AR2420" s="3"/>
      <c r="AU2420" s="4"/>
      <c r="AW2420" s="3"/>
      <c r="AZ2420" s="4"/>
      <c r="BB2420" s="3"/>
      <c r="BE2420" s="4"/>
      <c r="BG2420" s="3"/>
      <c r="BJ2420" s="4"/>
      <c r="BL2420" s="3"/>
      <c r="BO2420" s="4"/>
      <c r="BQ2420" s="16"/>
      <c r="BR2420" s="14"/>
      <c r="BS2420" s="14"/>
      <c r="BT2420" s="17"/>
      <c r="BV2420" s="3"/>
      <c r="BY2420" s="4"/>
      <c r="CC2420" s="115"/>
      <c r="CD2420" s="13"/>
      <c r="CE2420" s="33"/>
      <c r="CF2420" s="33"/>
      <c r="CG2420" s="33"/>
      <c r="CH2420" s="33"/>
    </row>
    <row r="2421" spans="2:86" ht="18.600000000000001" customHeight="1" thickBot="1">
      <c r="D2421" s="271" t="s">
        <v>141</v>
      </c>
      <c r="E2421" s="272"/>
      <c r="F2421" s="273" t="s">
        <v>142</v>
      </c>
      <c r="G2421" s="274"/>
      <c r="H2421" s="237"/>
      <c r="I2421" s="271" t="s">
        <v>143</v>
      </c>
      <c r="J2421" s="272"/>
      <c r="K2421" s="273" t="s">
        <v>144</v>
      </c>
      <c r="L2421" s="274"/>
      <c r="N2421" s="262" t="s">
        <v>145</v>
      </c>
      <c r="O2421" s="263"/>
      <c r="P2421" s="264" t="s">
        <v>146</v>
      </c>
      <c r="Q2421" s="265"/>
      <c r="S2421" s="271" t="s">
        <v>147</v>
      </c>
      <c r="T2421" s="272"/>
      <c r="U2421" s="273" t="s">
        <v>148</v>
      </c>
      <c r="V2421" s="274"/>
      <c r="W2421" s="20"/>
      <c r="X2421" s="262" t="s">
        <v>149</v>
      </c>
      <c r="Y2421" s="263"/>
      <c r="Z2421" s="264" t="s">
        <v>150</v>
      </c>
      <c r="AA2421" s="265"/>
      <c r="AB2421" s="20"/>
      <c r="AC2421" s="271" t="s">
        <v>151</v>
      </c>
      <c r="AD2421" s="272"/>
      <c r="AE2421" s="273" t="s">
        <v>152</v>
      </c>
      <c r="AF2421" s="274"/>
      <c r="AG2421" s="20"/>
      <c r="AH2421" s="262" t="s">
        <v>153</v>
      </c>
      <c r="AI2421" s="263"/>
      <c r="AJ2421" s="264" t="s">
        <v>154</v>
      </c>
      <c r="AK2421" s="265"/>
      <c r="AL2421" s="20"/>
      <c r="AM2421" s="271" t="s">
        <v>155</v>
      </c>
      <c r="AN2421" s="272"/>
      <c r="AO2421" s="273" t="s">
        <v>156</v>
      </c>
      <c r="AP2421" s="274"/>
      <c r="AR2421" s="262" t="s">
        <v>157</v>
      </c>
      <c r="AS2421" s="263"/>
      <c r="AT2421" s="264" t="s">
        <v>158</v>
      </c>
      <c r="AU2421" s="265"/>
      <c r="AV2421" s="41"/>
      <c r="AW2421" s="271" t="s">
        <v>159</v>
      </c>
      <c r="AX2421" s="272"/>
      <c r="AY2421" s="273" t="s">
        <v>160</v>
      </c>
      <c r="AZ2421" s="274"/>
      <c r="BA2421" s="20"/>
      <c r="BB2421" s="262" t="s">
        <v>161</v>
      </c>
      <c r="BC2421" s="263"/>
      <c r="BD2421" s="264" t="s">
        <v>162</v>
      </c>
      <c r="BE2421" s="265"/>
      <c r="BF2421" s="41"/>
      <c r="BG2421" s="271" t="s">
        <v>163</v>
      </c>
      <c r="BH2421" s="272"/>
      <c r="BI2421" s="273" t="s">
        <v>164</v>
      </c>
      <c r="BJ2421" s="274"/>
      <c r="BK2421" s="41"/>
      <c r="BL2421" s="262" t="s">
        <v>165</v>
      </c>
      <c r="BM2421" s="263"/>
      <c r="BN2421" s="264" t="s">
        <v>166</v>
      </c>
      <c r="BO2421" s="265"/>
      <c r="BP2421" s="41"/>
      <c r="BQ2421" s="271" t="s">
        <v>167</v>
      </c>
      <c r="BR2421" s="272"/>
      <c r="BS2421" s="273" t="s">
        <v>168</v>
      </c>
      <c r="BT2421" s="274"/>
      <c r="BU2421" s="20"/>
      <c r="BV2421" s="262" t="s">
        <v>169</v>
      </c>
      <c r="BW2421" s="263"/>
      <c r="BX2421" s="264" t="s">
        <v>170</v>
      </c>
      <c r="BY2421" s="265"/>
      <c r="CA2421" s="55" t="s">
        <v>35</v>
      </c>
      <c r="CC2421" s="116" t="s">
        <v>75</v>
      </c>
      <c r="CD2421" s="13"/>
      <c r="CE2421" s="33"/>
      <c r="CF2421" s="33"/>
      <c r="CG2421" s="33"/>
      <c r="CH2421" s="33"/>
    </row>
    <row r="2422" spans="2:86" ht="18.600000000000001" customHeight="1" thickTop="1" thickBot="1">
      <c r="D2422" s="1">
        <v>0</v>
      </c>
      <c r="E2422" s="9">
        <f t="shared" ref="E2422" si="23256">$E$9*$B2419</f>
        <v>8.1434560000000005</v>
      </c>
      <c r="F2422" s="2">
        <v>1</v>
      </c>
      <c r="G2422" s="8">
        <v>0</v>
      </c>
      <c r="I2422" s="1">
        <v>0</v>
      </c>
      <c r="J2422" s="9">
        <v>0</v>
      </c>
      <c r="K2422" s="2">
        <v>1</v>
      </c>
      <c r="L2422" s="8">
        <v>0</v>
      </c>
      <c r="N2422" s="1">
        <f t="shared" ref="N2422" si="23257">D2422*I2419+F2422*I2422-E2422*J2419-G2422*J2422</f>
        <v>0</v>
      </c>
      <c r="O2422" s="9">
        <f t="shared" ref="O2422" si="23258">(D2422*J2419+E2422*I2419+F2422*J2422+G2422*I2422)</f>
        <v>8.1434560000000005</v>
      </c>
      <c r="P2422" s="2">
        <f t="shared" ref="P2422" si="23259">D2422*K2419+F2422*K2422-E2422*L2419-G2422*L2422</f>
        <v>7.6704265343169897</v>
      </c>
      <c r="Q2422" s="8">
        <f t="shared" ref="Q2422" si="23260">(D2422*L2419+E2422*K2419+F2422*L2422+G2422*K2422)</f>
        <v>0</v>
      </c>
      <c r="S2422" s="1">
        <v>0</v>
      </c>
      <c r="T2422" s="9">
        <f t="shared" ref="T2422" si="23261">$T$9*$B2419</f>
        <v>10.458196000000001</v>
      </c>
      <c r="U2422" s="2">
        <v>1</v>
      </c>
      <c r="V2422" s="8">
        <v>0</v>
      </c>
      <c r="X2422" s="1">
        <f t="shared" ref="X2422" si="23262">N2422*S2419+P2422*S2422-O2422*T2419-Q2422*T2422</f>
        <v>0</v>
      </c>
      <c r="Y2422" s="9">
        <f t="shared" ref="Y2422" si="23263">(N2422*T2419+O2422*S2419+P2422*T2422+Q2422*S2422)</f>
        <v>88.362280099487819</v>
      </c>
      <c r="Z2422" s="2">
        <f t="shared" ref="Z2422" si="23264">N2422*U2419+P2422*U2422-O2422*V2419-Q2422*V2422</f>
        <v>7.6704265343169897</v>
      </c>
      <c r="AA2422" s="8">
        <f t="shared" ref="AA2422" si="23265">(N2422*V2419+O2422*U2419+P2422*V2422+Q2422*U2422)</f>
        <v>0</v>
      </c>
      <c r="AB2422" s="20"/>
      <c r="AC2422" s="1">
        <v>0</v>
      </c>
      <c r="AD2422" s="9">
        <v>0</v>
      </c>
      <c r="AE2422" s="2">
        <v>1</v>
      </c>
      <c r="AF2422" s="8">
        <v>0</v>
      </c>
      <c r="AH2422" s="1">
        <f t="shared" ref="AH2422" si="23266">X2422*AC2419+Z2422*AC2422-Y2422*AD2419-AA2422*AD2422</f>
        <v>0</v>
      </c>
      <c r="AI2422" s="9">
        <f t="shared" ref="AI2422" si="23267">(X2422*AD2419+Y2422*AC2419+Z2422*AD2422+AA2422*AC2422)</f>
        <v>88.362280099487819</v>
      </c>
      <c r="AJ2422" s="2">
        <f t="shared" ref="AJ2422" si="23268">X2422*AE2419+Z2422*AE2422-Y2422*AF2419-AA2422*AF2422</f>
        <v>20.671528428030371</v>
      </c>
      <c r="AK2422" s="8">
        <f t="shared" ref="AK2422" si="23269">(X2422*AF2419+Y2422*AE2419+Z2422*AF2422+AA2422*AE2422)</f>
        <v>0</v>
      </c>
      <c r="AM2422" s="1">
        <v>0</v>
      </c>
      <c r="AN2422" s="9">
        <f t="shared" ref="AN2422" si="23270">$AN$9*$B2419</f>
        <v>8.8423759999999998</v>
      </c>
      <c r="AO2422" s="2">
        <v>1</v>
      </c>
      <c r="AP2422" s="8">
        <v>0</v>
      </c>
      <c r="AR2422" s="1">
        <f t="shared" ref="AR2422" si="23271">AH2422*AM2419+AJ2422*AM2422-AI2422*AN2419-AK2422*AN2422</f>
        <v>0</v>
      </c>
      <c r="AS2422" s="9">
        <f t="shared" ref="AS2422" si="23272">(AH2422*AN2419+AI2422*AM2419+AJ2422*AN2422+AK2422*AM2422)</f>
        <v>271.14770695482127</v>
      </c>
      <c r="AT2422" s="2">
        <f t="shared" ref="AT2422" si="23273">AH2422*AO2419+AJ2422*AO2422-AI2422*AP2419-AK2422*AP2422</f>
        <v>20.671528428030371</v>
      </c>
      <c r="AU2422" s="8">
        <f t="shared" ref="AU2422" si="23274">(AH2422*AP2419+AI2422*AO2419+AJ2422*AP2422+AK2422*AO2422)</f>
        <v>0</v>
      </c>
      <c r="AV2422" s="20"/>
      <c r="AW2422" s="1">
        <v>0</v>
      </c>
      <c r="AX2422" s="9">
        <v>0</v>
      </c>
      <c r="AY2422" s="2">
        <v>1</v>
      </c>
      <c r="AZ2422" s="8">
        <v>0</v>
      </c>
      <c r="BB2422" s="1">
        <f t="shared" ref="BB2422" si="23275">AR2422*AW2419+AT2422*AW2422-AS2422*AX2419-AU2422*AX2422</f>
        <v>0</v>
      </c>
      <c r="BC2422" s="9">
        <f t="shared" ref="BC2422" si="23276">(AR2422*AX2419+AS2422*AW2419+AT2422*AX2422+AU2422*AW2422)</f>
        <v>271.14770695482127</v>
      </c>
      <c r="BD2422" s="2">
        <f t="shared" ref="BD2422" si="23277">AR2422*AY2419+AT2422*AY2422-AS2422*AZ2419-AU2422*AZ2422</f>
        <v>77.785566338713807</v>
      </c>
      <c r="BE2422" s="8">
        <f t="shared" ref="BE2422" si="23278">(AR2422*AZ2419+AS2422*AY2419+AT2422*AZ2422+AU2422*AY2422)</f>
        <v>0</v>
      </c>
      <c r="BG2422" s="1">
        <v>0</v>
      </c>
      <c r="BH2422" s="9">
        <f t="shared" ref="BH2422" si="23279">$BH$9*$B2419</f>
        <v>5.78512</v>
      </c>
      <c r="BI2422" s="2">
        <v>1</v>
      </c>
      <c r="BJ2422" s="8">
        <v>0</v>
      </c>
      <c r="BK2422" s="20"/>
      <c r="BL2422" s="1">
        <f t="shared" ref="BL2422" si="23280">BB2422*BG2419+BD2422*BG2422-BC2422*BH2419-BE2422*BH2422</f>
        <v>0</v>
      </c>
      <c r="BM2422" s="9">
        <f t="shared" ref="BM2422" si="23281">(BB2422*BH2419+BC2422*BG2419+BD2422*BH2422+BE2422*BG2422)</f>
        <v>721.14654249224122</v>
      </c>
      <c r="BN2422" s="2">
        <f t="shared" ref="BN2422" si="23282">BB2422*BI2419+BD2422*BI2422-BC2422*BJ2419-BE2422*BJ2422</f>
        <v>77.785566338713807</v>
      </c>
      <c r="BO2422" s="8">
        <f t="shared" ref="BO2422" si="23283">(BB2422*BJ2419+BC2422*BI2419+BD2422*BJ2422+BE2422*BI2422)</f>
        <v>0</v>
      </c>
      <c r="BP2422" s="20"/>
      <c r="BQ2422" s="18">
        <f t="shared" ref="BQ2422:BQ2485" si="23284">1/$BR$9</f>
        <v>1</v>
      </c>
      <c r="BR2422" s="25">
        <v>0</v>
      </c>
      <c r="BS2422" s="19">
        <v>1</v>
      </c>
      <c r="BT2422" s="24">
        <v>0</v>
      </c>
      <c r="BV2422" s="1">
        <f t="shared" ref="BV2422" si="23285">BL2422*BQ2419+BN2422*BQ2422-BM2422*BR2419-BO2422*BR2422</f>
        <v>77.785566338713807</v>
      </c>
      <c r="BW2422" s="9">
        <f t="shared" ref="BW2422" si="23286">(BL2422*BR2419+BM2422*BQ2419+BN2422*BR2422+BO2422*BQ2422)</f>
        <v>721.14654249224122</v>
      </c>
      <c r="BX2422" s="2">
        <f t="shared" ref="BX2422" si="23287">BL2422*BS2419+BN2422*BS2422-BM2422*BT2419-BO2422*BT2422</f>
        <v>77.785566338713807</v>
      </c>
      <c r="BY2422" s="8">
        <f t="shared" ref="BY2422" si="23288">(BL2422*BT2419+BM2422*BS2419+BN2422*BT2422+BO2422*BS2422)</f>
        <v>0</v>
      </c>
      <c r="CA2422" s="56">
        <f t="shared" ref="CA2422" si="23289">(180/PI())*ATAN(-1*(BW2419+BW2422)/(BV2419+BV2422))</f>
        <v>-77.687254162095954</v>
      </c>
      <c r="CC2422" s="117">
        <f t="shared" ref="CC2422" si="23290">20*LOG(((1-(10^(CA2419/20)^2)*(1-((1-CC2419)/(1+CC2419))^2))^0.5))</f>
        <v>-1.1474042369342874E-5</v>
      </c>
      <c r="CD2422" s="13"/>
      <c r="CE2422" s="33"/>
      <c r="CF2422" s="33"/>
      <c r="CG2422" s="33"/>
      <c r="CH2422" s="33"/>
    </row>
    <row r="2423" spans="2:86" ht="18.600000000000001" customHeight="1"/>
    <row r="2424" spans="2:86" ht="18.600000000000001" customHeight="1" thickBot="1">
      <c r="E2424" s="6" t="s">
        <v>3</v>
      </c>
      <c r="J2424" s="6" t="s">
        <v>5</v>
      </c>
      <c r="O2424" s="6" t="s">
        <v>10</v>
      </c>
      <c r="T2424" s="6" t="s">
        <v>6</v>
      </c>
      <c r="Y2424" s="6" t="s">
        <v>11</v>
      </c>
      <c r="AD2424" s="6" t="s">
        <v>12</v>
      </c>
      <c r="AI2424" s="6" t="s">
        <v>13</v>
      </c>
      <c r="AN2424" s="6" t="s">
        <v>14</v>
      </c>
      <c r="AS2424" s="6" t="s">
        <v>15</v>
      </c>
      <c r="AX2424" s="6" t="s">
        <v>19</v>
      </c>
      <c r="BC2424" s="6" t="s">
        <v>17</v>
      </c>
      <c r="BH2424" s="6" t="s">
        <v>20</v>
      </c>
      <c r="BM2424" s="6" t="s">
        <v>18</v>
      </c>
      <c r="BQ2424" s="26" t="s">
        <v>16</v>
      </c>
      <c r="BR2424" s="26"/>
      <c r="BS2424" s="21"/>
      <c r="BT2424" s="21"/>
      <c r="BU2424" s="21"/>
      <c r="BV2424" s="21"/>
      <c r="BW2424" s="26" t="s">
        <v>21</v>
      </c>
      <c r="BX2424" s="21"/>
      <c r="BY2424" s="21"/>
    </row>
    <row r="2425" spans="2:86" ht="18.600000000000001" customHeight="1" thickBot="1">
      <c r="B2425" s="11"/>
      <c r="D2425" s="266" t="s">
        <v>113</v>
      </c>
      <c r="E2425" s="267"/>
      <c r="F2425" s="268" t="s">
        <v>114</v>
      </c>
      <c r="G2425" s="269"/>
      <c r="H2425" s="237"/>
      <c r="I2425" s="262" t="s">
        <v>0</v>
      </c>
      <c r="J2425" s="263"/>
      <c r="K2425" s="264" t="s">
        <v>1</v>
      </c>
      <c r="L2425" s="265"/>
      <c r="M2425" s="21"/>
      <c r="N2425" s="262" t="s">
        <v>115</v>
      </c>
      <c r="O2425" s="263"/>
      <c r="P2425" s="264" t="s">
        <v>116</v>
      </c>
      <c r="Q2425" s="265"/>
      <c r="R2425" s="21"/>
      <c r="S2425" s="266" t="s">
        <v>117</v>
      </c>
      <c r="T2425" s="267"/>
      <c r="U2425" s="268" t="s">
        <v>118</v>
      </c>
      <c r="V2425" s="269"/>
      <c r="W2425" s="20"/>
      <c r="X2425" s="262" t="s">
        <v>119</v>
      </c>
      <c r="Y2425" s="263"/>
      <c r="Z2425" s="264" t="s">
        <v>120</v>
      </c>
      <c r="AA2425" s="265"/>
      <c r="AB2425" s="20"/>
      <c r="AC2425" s="262" t="s">
        <v>121</v>
      </c>
      <c r="AD2425" s="263"/>
      <c r="AE2425" s="264" t="s">
        <v>7</v>
      </c>
      <c r="AF2425" s="265"/>
      <c r="AG2425" s="20"/>
      <c r="AH2425" s="262" t="s">
        <v>122</v>
      </c>
      <c r="AI2425" s="263"/>
      <c r="AJ2425" s="264" t="s">
        <v>123</v>
      </c>
      <c r="AK2425" s="265"/>
      <c r="AL2425" s="20"/>
      <c r="AM2425" s="266" t="s">
        <v>124</v>
      </c>
      <c r="AN2425" s="267"/>
      <c r="AO2425" s="268" t="s">
        <v>125</v>
      </c>
      <c r="AP2425" s="269"/>
      <c r="AQ2425" s="21"/>
      <c r="AR2425" s="262" t="s">
        <v>126</v>
      </c>
      <c r="AS2425" s="263"/>
      <c r="AT2425" s="264" t="s">
        <v>2</v>
      </c>
      <c r="AU2425" s="265"/>
      <c r="AV2425" s="41"/>
      <c r="AW2425" s="262" t="s">
        <v>127</v>
      </c>
      <c r="AX2425" s="263"/>
      <c r="AY2425" s="264" t="s">
        <v>128</v>
      </c>
      <c r="AZ2425" s="265"/>
      <c r="BA2425" s="20"/>
      <c r="BB2425" s="262" t="s">
        <v>129</v>
      </c>
      <c r="BC2425" s="263"/>
      <c r="BD2425" s="264" t="s">
        <v>130</v>
      </c>
      <c r="BE2425" s="265"/>
      <c r="BF2425" s="41"/>
      <c r="BG2425" s="266" t="s">
        <v>131</v>
      </c>
      <c r="BH2425" s="267"/>
      <c r="BI2425" s="268" t="s">
        <v>132</v>
      </c>
      <c r="BJ2425" s="269"/>
      <c r="BK2425" s="41"/>
      <c r="BL2425" s="262" t="s">
        <v>133</v>
      </c>
      <c r="BM2425" s="263"/>
      <c r="BN2425" s="264" t="s">
        <v>134</v>
      </c>
      <c r="BO2425" s="265"/>
      <c r="BP2425" s="41"/>
      <c r="BQ2425" s="262" t="s">
        <v>135</v>
      </c>
      <c r="BR2425" s="263"/>
      <c r="BS2425" s="264" t="s">
        <v>136</v>
      </c>
      <c r="BT2425" s="265"/>
      <c r="BU2425" s="20"/>
      <c r="BV2425" s="262" t="s">
        <v>137</v>
      </c>
      <c r="BW2425" s="263"/>
      <c r="BX2425" s="264" t="s">
        <v>138</v>
      </c>
      <c r="BY2425" s="265"/>
      <c r="CA2425" s="27" t="s">
        <v>8</v>
      </c>
      <c r="CC2425" s="113" t="s">
        <v>74</v>
      </c>
      <c r="CD2425" s="13"/>
      <c r="CE2425" s="33"/>
      <c r="CF2425" s="33"/>
      <c r="CG2425" s="33"/>
      <c r="CH2425" s="33"/>
    </row>
    <row r="2426" spans="2:86" ht="18.600000000000001" customHeight="1" thickTop="1" thickBot="1">
      <c r="B2426" s="37">
        <v>6.94</v>
      </c>
      <c r="D2426" s="1">
        <v>1</v>
      </c>
      <c r="E2426" s="7">
        <v>0</v>
      </c>
      <c r="F2426" s="2">
        <v>0</v>
      </c>
      <c r="G2426" s="8">
        <v>0</v>
      </c>
      <c r="I2426" s="1">
        <v>1</v>
      </c>
      <c r="J2426" s="9">
        <v>0</v>
      </c>
      <c r="K2426" s="2">
        <v>0</v>
      </c>
      <c r="L2426" s="8">
        <f t="shared" ref="L2426:L2489" si="23291">IF(0=(1-$J$9*$K$9*$B2426^2),10^18,$B2426*$K$9/(1-$J$9*$K$9*$B2426^2))</f>
        <v>-0.81628890890549899</v>
      </c>
      <c r="N2426" s="1">
        <f t="shared" ref="N2426" si="23292">D2426*I2426+F2426*I2429-E2426*J2426-G2426*J2429</f>
        <v>1</v>
      </c>
      <c r="O2426" s="9">
        <f t="shared" ref="O2426" si="23293">(D2426*J2426+E2426*I2426+F2426*J2429+G2426*I2429)</f>
        <v>0</v>
      </c>
      <c r="P2426" s="2">
        <f t="shared" ref="P2426" si="23294">D2426*K2426+F2426*K2429-E2426*L2426-G2426*L2429</f>
        <v>0</v>
      </c>
      <c r="Q2426" s="8">
        <f t="shared" ref="Q2426" si="23295">(D2426*L2426+E2426*K2426+F2426*L2429+G2426*K2429)</f>
        <v>-0.81628890890549899</v>
      </c>
      <c r="S2426" s="1">
        <v>1</v>
      </c>
      <c r="T2426" s="7">
        <v>0</v>
      </c>
      <c r="U2426" s="2">
        <v>0</v>
      </c>
      <c r="V2426" s="8">
        <v>0</v>
      </c>
      <c r="X2426" s="1">
        <f t="shared" ref="X2426" si="23296">N2426*S2426+P2426*S2429-O2426*T2426-Q2426*T2429</f>
        <v>9.5615825505204324</v>
      </c>
      <c r="Y2426" s="9">
        <f t="shared" ref="Y2426" si="23297">(N2426*T2426+O2426*S2426+P2426*T2429+Q2426*S2429)</f>
        <v>0</v>
      </c>
      <c r="Z2426" s="2">
        <f t="shared" ref="Z2426" si="23298">N2426*U2426+P2426*U2429-O2426*V2426-Q2426*V2429</f>
        <v>0</v>
      </c>
      <c r="AA2426" s="8">
        <f t="shared" ref="AA2426" si="23299">(N2426*V2426+O2426*U2426+P2426*V2429+Q2426*U2429)</f>
        <v>-0.81628890890549899</v>
      </c>
      <c r="AB2426" s="20"/>
      <c r="AC2426" s="1">
        <v>1</v>
      </c>
      <c r="AD2426" s="9">
        <v>0</v>
      </c>
      <c r="AE2426" s="2">
        <v>0</v>
      </c>
      <c r="AF2426" s="8">
        <f t="shared" ref="AF2426:AF2489" si="23300">IF(0=(1-$AE$9*$AD$9*$B2426^2),10^18,$B2426*$AE$9/(1-$AE$9*$AD$9*$B2426^2))</f>
        <v>-0.14668525935886173</v>
      </c>
      <c r="AH2426" s="1">
        <f t="shared" ref="AH2426" si="23301">X2426*AC2426+Z2426*AC2429-Y2426*AD2426-AA2426*AD2429</f>
        <v>9.5615825505204324</v>
      </c>
      <c r="AI2426" s="9">
        <f t="shared" ref="AI2426" si="23302">(X2426*AD2426+Y2426*AC2426+Z2426*AD2429+AA2426*AC2429)</f>
        <v>0</v>
      </c>
      <c r="AJ2426" s="2">
        <f t="shared" ref="AJ2426" si="23303">X2426*AE2426+Z2426*AE2429-Y2426*AF2426-AA2426*AF2429</f>
        <v>0</v>
      </c>
      <c r="AK2426" s="8">
        <f t="shared" ref="AK2426" si="23304">(X2426*AF2426+Y2426*AE2426+Z2426*AF2429+AA2426*AE2429)</f>
        <v>-2.2188321252097554</v>
      </c>
      <c r="AM2426" s="1">
        <v>1</v>
      </c>
      <c r="AN2426" s="7">
        <v>0</v>
      </c>
      <c r="AO2426" s="2">
        <v>0</v>
      </c>
      <c r="AP2426" s="8">
        <v>0</v>
      </c>
      <c r="AR2426" s="1">
        <f t="shared" ref="AR2426" si="23305">AH2426*AM2426+AJ2426*AM2429-AI2426*AN2426-AK2426*AN2429</f>
        <v>29.238034956296033</v>
      </c>
      <c r="AS2426" s="9">
        <f t="shared" ref="AS2426" si="23306">(AH2426*AN2426+AI2426*AM2426+AJ2426*AN2429+AK2426*AM2429)</f>
        <v>0</v>
      </c>
      <c r="AT2426" s="2">
        <f t="shared" ref="AT2426" si="23307">AH2426*AO2426+AJ2426*AO2429-AI2426*AP2426-AK2426*AP2429</f>
        <v>0</v>
      </c>
      <c r="AU2426" s="8">
        <f t="shared" ref="AU2426" si="23308">(AH2426*AP2426+AI2426*AO2426+AJ2426*AP2429+AK2426*AO2429)</f>
        <v>-2.2188321252097554</v>
      </c>
      <c r="AV2426" s="20"/>
      <c r="AW2426" s="1">
        <v>1</v>
      </c>
      <c r="AX2426" s="9">
        <v>0</v>
      </c>
      <c r="AY2426" s="2">
        <v>0</v>
      </c>
      <c r="AZ2426" s="8">
        <f t="shared" ref="AZ2426:AZ2489" si="23309">IF(0=(1-$AX$9*$AY$9*$B2426^2),10^18,$B2426*$AY$9/(1-$AX$9*$AY$9*$B2426^2))</f>
        <v>-0.20998518795764168</v>
      </c>
      <c r="BB2426" s="1">
        <f t="shared" ref="BB2426" si="23310">AR2426*AW2426+AT2426*AW2429-AS2426*AX2426-AU2426*AX2429</f>
        <v>29.238034956296033</v>
      </c>
      <c r="BC2426" s="9">
        <f t="shared" ref="BC2426" si="23311">(AR2426*AX2426+AS2426*AW2426+AT2426*AX2429+AU2426*AW2429)</f>
        <v>0</v>
      </c>
      <c r="BD2426" s="2">
        <f t="shared" ref="BD2426" si="23312">AR2426*AY2426+AT2426*AY2429-AS2426*AZ2426-AU2426*AZ2429</f>
        <v>0</v>
      </c>
      <c r="BE2426" s="8">
        <f t="shared" ref="BE2426" si="23313">(AR2426*AZ2426+AS2426*AY2426+AT2426*AZ2429+AU2426*AY2429)</f>
        <v>-8.3583863910196747</v>
      </c>
      <c r="BG2426" s="1">
        <v>1</v>
      </c>
      <c r="BH2426" s="7">
        <v>0</v>
      </c>
      <c r="BI2426" s="2">
        <v>0</v>
      </c>
      <c r="BJ2426" s="8">
        <v>0</v>
      </c>
      <c r="BK2426" s="20"/>
      <c r="BL2426" s="1">
        <f t="shared" ref="BL2426" si="23314">BB2426*BG2426+BD2426*BG2429-BC2426*BH2426-BE2426*BH2429</f>
        <v>77.732055455169629</v>
      </c>
      <c r="BM2426" s="9">
        <f t="shared" ref="BM2426" si="23315">(BB2426*BH2426+BC2426*BG2426+BD2426*BH2429+BE2426*BG2429)</f>
        <v>0</v>
      </c>
      <c r="BN2426" s="2">
        <f t="shared" ref="BN2426" si="23316">BB2426*BI2426+BD2426*BI2429-BC2426*BJ2426-BE2426*BJ2429</f>
        <v>0</v>
      </c>
      <c r="BO2426" s="8">
        <f t="shared" ref="BO2426" si="23317">(BB2426*BJ2426+BC2426*BI2426+BD2426*BJ2429+BE2426*BI2429)</f>
        <v>-8.3583863910196747</v>
      </c>
      <c r="BP2426" s="20"/>
      <c r="BQ2426" s="16">
        <v>1</v>
      </c>
      <c r="BR2426" s="23">
        <v>0</v>
      </c>
      <c r="BS2426" s="14">
        <v>0</v>
      </c>
      <c r="BT2426" s="22">
        <v>0</v>
      </c>
      <c r="BV2426" s="1">
        <f t="shared" ref="BV2426" si="23318">BL2426*BQ2426+BN2426*BQ2429-BM2426*BR2426-BO2426*BR2429</f>
        <v>77.732055455169629</v>
      </c>
      <c r="BW2426" s="9">
        <f t="shared" ref="BW2426" si="23319">(BL2426*BR2426+BM2426*BQ2426+BN2426*BR2429+BO2426*BQ2429)</f>
        <v>-8.3583863910196747</v>
      </c>
      <c r="BX2426" s="2">
        <f t="shared" ref="BX2426" si="23320">BL2426*BS2426+BN2426*BS2429-BM2426*BT2426-BO2426*BT2429</f>
        <v>0</v>
      </c>
      <c r="BY2426" s="8">
        <f t="shared" ref="BY2426" si="23321">(BL2426*BT2426+BM2426*BS2426+BN2426*BT2429+BO2426*BS2429)</f>
        <v>-8.3583863910196747</v>
      </c>
      <c r="CA2426" s="28">
        <f t="shared" ref="CA2426" si="23322">20*LOG(((1+$BR$9)/$BR$9)/((BV2426+BV2429)^2+(BW2426+BW2429)^2)^0.5)</f>
        <v>-51.259283458044358</v>
      </c>
      <c r="CC2426" s="114">
        <f t="shared" ref="CC2426" si="23323">((BV2426^2+BW2426^2)^0.5)/((BV2429^2+BW2429^2)^0.5)</f>
        <v>0.10754750188634521</v>
      </c>
      <c r="CD2426" s="13"/>
      <c r="CE2426" s="33"/>
      <c r="CF2426" s="33"/>
      <c r="CG2426" s="33"/>
      <c r="CH2426" s="33"/>
    </row>
    <row r="2427" spans="2:86" ht="18.600000000000001" customHeight="1" thickBot="1">
      <c r="D2427" s="3"/>
      <c r="G2427" s="4"/>
      <c r="I2427" s="3"/>
      <c r="L2427" s="4"/>
      <c r="N2427" s="3"/>
      <c r="Q2427" s="4"/>
      <c r="S2427" s="3"/>
      <c r="V2427" s="4"/>
      <c r="X2427" s="3"/>
      <c r="AA2427" s="4"/>
      <c r="AC2427" s="3"/>
      <c r="AF2427" s="4"/>
      <c r="AH2427" s="3"/>
      <c r="AK2427" s="4"/>
      <c r="AM2427" s="3"/>
      <c r="AP2427" s="4"/>
      <c r="AR2427" s="3"/>
      <c r="AU2427" s="4"/>
      <c r="AW2427" s="3"/>
      <c r="AZ2427" s="4"/>
      <c r="BB2427" s="3"/>
      <c r="BE2427" s="4"/>
      <c r="BG2427" s="3"/>
      <c r="BJ2427" s="4"/>
      <c r="BL2427" s="3"/>
      <c r="BO2427" s="4"/>
      <c r="BQ2427" s="16"/>
      <c r="BR2427" s="14"/>
      <c r="BS2427" s="14"/>
      <c r="BT2427" s="17"/>
      <c r="BV2427" s="3"/>
      <c r="BY2427" s="4"/>
      <c r="CC2427" s="115"/>
      <c r="CD2427" s="13"/>
      <c r="CE2427" s="33"/>
      <c r="CF2427" s="33"/>
      <c r="CG2427" s="33"/>
      <c r="CH2427" s="33"/>
    </row>
    <row r="2428" spans="2:86" ht="18.600000000000001" customHeight="1" thickBot="1">
      <c r="D2428" s="271" t="s">
        <v>141</v>
      </c>
      <c r="E2428" s="272"/>
      <c r="F2428" s="273" t="s">
        <v>142</v>
      </c>
      <c r="G2428" s="274"/>
      <c r="H2428" s="237"/>
      <c r="I2428" s="271" t="s">
        <v>143</v>
      </c>
      <c r="J2428" s="272"/>
      <c r="K2428" s="273" t="s">
        <v>144</v>
      </c>
      <c r="L2428" s="274"/>
      <c r="N2428" s="262" t="s">
        <v>145</v>
      </c>
      <c r="O2428" s="263"/>
      <c r="P2428" s="264" t="s">
        <v>146</v>
      </c>
      <c r="Q2428" s="265"/>
      <c r="S2428" s="271" t="s">
        <v>147</v>
      </c>
      <c r="T2428" s="272"/>
      <c r="U2428" s="273" t="s">
        <v>148</v>
      </c>
      <c r="V2428" s="274"/>
      <c r="W2428" s="20"/>
      <c r="X2428" s="262" t="s">
        <v>149</v>
      </c>
      <c r="Y2428" s="263"/>
      <c r="Z2428" s="264" t="s">
        <v>150</v>
      </c>
      <c r="AA2428" s="265"/>
      <c r="AB2428" s="20"/>
      <c r="AC2428" s="271" t="s">
        <v>151</v>
      </c>
      <c r="AD2428" s="272"/>
      <c r="AE2428" s="273" t="s">
        <v>152</v>
      </c>
      <c r="AF2428" s="274"/>
      <c r="AG2428" s="20"/>
      <c r="AH2428" s="262" t="s">
        <v>153</v>
      </c>
      <c r="AI2428" s="263"/>
      <c r="AJ2428" s="264" t="s">
        <v>154</v>
      </c>
      <c r="AK2428" s="265"/>
      <c r="AL2428" s="20"/>
      <c r="AM2428" s="271" t="s">
        <v>155</v>
      </c>
      <c r="AN2428" s="272"/>
      <c r="AO2428" s="273" t="s">
        <v>156</v>
      </c>
      <c r="AP2428" s="274"/>
      <c r="AR2428" s="262" t="s">
        <v>157</v>
      </c>
      <c r="AS2428" s="263"/>
      <c r="AT2428" s="264" t="s">
        <v>158</v>
      </c>
      <c r="AU2428" s="265"/>
      <c r="AV2428" s="41"/>
      <c r="AW2428" s="271" t="s">
        <v>159</v>
      </c>
      <c r="AX2428" s="272"/>
      <c r="AY2428" s="273" t="s">
        <v>160</v>
      </c>
      <c r="AZ2428" s="274"/>
      <c r="BA2428" s="20"/>
      <c r="BB2428" s="262" t="s">
        <v>161</v>
      </c>
      <c r="BC2428" s="263"/>
      <c r="BD2428" s="264" t="s">
        <v>162</v>
      </c>
      <c r="BE2428" s="265"/>
      <c r="BF2428" s="41"/>
      <c r="BG2428" s="271" t="s">
        <v>163</v>
      </c>
      <c r="BH2428" s="272"/>
      <c r="BI2428" s="273" t="s">
        <v>164</v>
      </c>
      <c r="BJ2428" s="274"/>
      <c r="BK2428" s="41"/>
      <c r="BL2428" s="262" t="s">
        <v>165</v>
      </c>
      <c r="BM2428" s="263"/>
      <c r="BN2428" s="264" t="s">
        <v>166</v>
      </c>
      <c r="BO2428" s="265"/>
      <c r="BP2428" s="41"/>
      <c r="BQ2428" s="271" t="s">
        <v>167</v>
      </c>
      <c r="BR2428" s="272"/>
      <c r="BS2428" s="273" t="s">
        <v>168</v>
      </c>
      <c r="BT2428" s="274"/>
      <c r="BU2428" s="20"/>
      <c r="BV2428" s="262" t="s">
        <v>169</v>
      </c>
      <c r="BW2428" s="263"/>
      <c r="BX2428" s="264" t="s">
        <v>170</v>
      </c>
      <c r="BY2428" s="265"/>
      <c r="CA2428" s="55" t="s">
        <v>35</v>
      </c>
      <c r="CC2428" s="116" t="s">
        <v>75</v>
      </c>
      <c r="CD2428" s="13"/>
      <c r="CE2428" s="33"/>
      <c r="CF2428" s="33"/>
      <c r="CG2428" s="33"/>
      <c r="CH2428" s="33"/>
    </row>
    <row r="2429" spans="2:86" ht="18.600000000000001" customHeight="1" thickTop="1" thickBot="1">
      <c r="D2429" s="1">
        <v>0</v>
      </c>
      <c r="E2429" s="9">
        <f t="shared" ref="E2429" si="23324">$E$9*$B2426</f>
        <v>8.1669920000000005</v>
      </c>
      <c r="F2429" s="2">
        <v>1</v>
      </c>
      <c r="G2429" s="8">
        <v>0</v>
      </c>
      <c r="I2429" s="1">
        <v>0</v>
      </c>
      <c r="J2429" s="9">
        <v>0</v>
      </c>
      <c r="K2429" s="2">
        <v>1</v>
      </c>
      <c r="L2429" s="8">
        <v>0</v>
      </c>
      <c r="N2429" s="1">
        <f t="shared" ref="N2429" si="23325">D2429*I2426+F2429*I2429-E2429*J2426-G2429*J2429</f>
        <v>0</v>
      </c>
      <c r="O2429" s="9">
        <f t="shared" ref="O2429" si="23326">(D2429*J2426+E2429*I2426+F2429*J2429+G2429*I2429)</f>
        <v>8.1669920000000005</v>
      </c>
      <c r="P2429" s="2">
        <f t="shared" ref="P2429" si="23327">D2429*K2426+F2429*K2429-E2429*L2426-G2429*L2429</f>
        <v>7.6666249887199394</v>
      </c>
      <c r="Q2429" s="8">
        <f t="shared" ref="Q2429" si="23328">(D2429*L2426+E2429*K2426+F2429*L2429+G2429*K2429)</f>
        <v>0</v>
      </c>
      <c r="S2429" s="1">
        <v>0</v>
      </c>
      <c r="T2429" s="9">
        <f t="shared" ref="T2429" si="23329">$T$9*$B2426</f>
        <v>10.488422000000002</v>
      </c>
      <c r="U2429" s="2">
        <v>1</v>
      </c>
      <c r="V2429" s="8">
        <v>0</v>
      </c>
      <c r="X2429" s="1">
        <f t="shared" ref="X2429" si="23330">N2429*S2426+P2429*S2429-O2429*T2426-Q2429*T2429</f>
        <v>0</v>
      </c>
      <c r="Y2429" s="9">
        <f t="shared" ref="Y2429" si="23331">(N2429*T2426+O2429*S2426+P2429*T2429+Q2429*S2429)</f>
        <v>88.577790197439981</v>
      </c>
      <c r="Z2429" s="2">
        <f t="shared" ref="Z2429" si="23332">N2429*U2426+P2429*U2429-O2429*V2426-Q2429*V2429</f>
        <v>7.6666249887199394</v>
      </c>
      <c r="AA2429" s="8">
        <f t="shared" ref="AA2429" si="23333">(N2429*V2426+O2429*U2426+P2429*V2429+Q2429*U2429)</f>
        <v>0</v>
      </c>
      <c r="AB2429" s="20"/>
      <c r="AC2429" s="1">
        <v>0</v>
      </c>
      <c r="AD2429" s="9">
        <v>0</v>
      </c>
      <c r="AE2429" s="2">
        <v>1</v>
      </c>
      <c r="AF2429" s="8">
        <v>0</v>
      </c>
      <c r="AH2429" s="1">
        <f t="shared" ref="AH2429" si="23334">X2429*AC2426+Z2429*AC2429-Y2429*AD2426-AA2429*AD2429</f>
        <v>0</v>
      </c>
      <c r="AI2429" s="9">
        <f t="shared" ref="AI2429" si="23335">(X2429*AD2426+Y2429*AC2426+Z2429*AD2429+AA2429*AC2429)</f>
        <v>88.577790197439981</v>
      </c>
      <c r="AJ2429" s="2">
        <f t="shared" ref="AJ2429" si="23336">X2429*AE2426+Z2429*AE2429-Y2429*AF2426-AA2429*AF2429</f>
        <v>20.659681117266263</v>
      </c>
      <c r="AK2429" s="8">
        <f t="shared" ref="AK2429" si="23337">(X2429*AF2426+Y2429*AE2426+Z2429*AF2429+AA2429*AE2429)</f>
        <v>0</v>
      </c>
      <c r="AM2429" s="1">
        <v>0</v>
      </c>
      <c r="AN2429" s="9">
        <f t="shared" ref="AN2429" si="23338">$AN$9*$B2426</f>
        <v>8.8679320000000015</v>
      </c>
      <c r="AO2429" s="2">
        <v>1</v>
      </c>
      <c r="AP2429" s="8">
        <v>0</v>
      </c>
      <c r="AR2429" s="1">
        <f t="shared" ref="AR2429" si="23339">AH2429*AM2426+AJ2429*AM2429-AI2429*AN2426-AK2429*AN2429</f>
        <v>0</v>
      </c>
      <c r="AS2429" s="9">
        <f t="shared" ref="AS2429" si="23340">(AH2429*AN2426+AI2429*AM2426+AJ2429*AN2429+AK2429*AM2429)</f>
        <v>271.78643748704127</v>
      </c>
      <c r="AT2429" s="2">
        <f t="shared" ref="AT2429" si="23341">AH2429*AO2426+AJ2429*AO2429-AI2429*AP2426-AK2429*AP2429</f>
        <v>20.659681117266263</v>
      </c>
      <c r="AU2429" s="8">
        <f t="shared" ref="AU2429" si="23342">(AH2429*AP2426+AI2429*AO2426+AJ2429*AP2429+AK2429*AO2429)</f>
        <v>0</v>
      </c>
      <c r="AV2429" s="20"/>
      <c r="AW2429" s="1">
        <v>0</v>
      </c>
      <c r="AX2429" s="9">
        <v>0</v>
      </c>
      <c r="AY2429" s="2">
        <v>1</v>
      </c>
      <c r="AZ2429" s="8">
        <v>0</v>
      </c>
      <c r="BB2429" s="1">
        <f t="shared" ref="BB2429" si="23343">AR2429*AW2426+AT2429*AW2429-AS2429*AX2426-AU2429*AX2429</f>
        <v>0</v>
      </c>
      <c r="BC2429" s="9">
        <f t="shared" ref="BC2429" si="23344">(AR2429*AX2426+AS2429*AW2426+AT2429*AX2429+AU2429*AW2429)</f>
        <v>271.78643748704127</v>
      </c>
      <c r="BD2429" s="2">
        <f t="shared" ref="BD2429" si="23345">AR2429*AY2426+AT2429*AY2429-AS2429*AZ2426-AU2429*AZ2429</f>
        <v>77.730807277320451</v>
      </c>
      <c r="BE2429" s="8">
        <f t="shared" ref="BE2429" si="23346">(AR2429*AZ2426+AS2429*AY2426+AT2429*AZ2429+AU2429*AY2429)</f>
        <v>0</v>
      </c>
      <c r="BG2429" s="1">
        <v>0</v>
      </c>
      <c r="BH2429" s="9">
        <f t="shared" ref="BH2429" si="23347">$BH$9*$B2426</f>
        <v>5.8018400000000003</v>
      </c>
      <c r="BI2429" s="2">
        <v>1</v>
      </c>
      <c r="BJ2429" s="8">
        <v>0</v>
      </c>
      <c r="BK2429" s="20"/>
      <c r="BL2429" s="1">
        <f t="shared" ref="BL2429" si="23348">BB2429*BG2426+BD2429*BG2429-BC2429*BH2426-BE2429*BH2429</f>
        <v>0</v>
      </c>
      <c r="BM2429" s="9">
        <f t="shared" ref="BM2429" si="23349">(BB2429*BH2426+BC2429*BG2426+BD2429*BH2429+BE2429*BG2429)</f>
        <v>722.76814438089013</v>
      </c>
      <c r="BN2429" s="2">
        <f t="shared" ref="BN2429" si="23350">BB2429*BI2426+BD2429*BI2429-BC2429*BJ2426-BE2429*BJ2429</f>
        <v>77.730807277320451</v>
      </c>
      <c r="BO2429" s="8">
        <f t="shared" ref="BO2429" si="23351">(BB2429*BJ2426+BC2429*BI2426+BD2429*BJ2429+BE2429*BI2429)</f>
        <v>0</v>
      </c>
      <c r="BP2429" s="20"/>
      <c r="BQ2429" s="18">
        <f t="shared" ref="BQ2429:BQ2492" si="23352">1/$BR$9</f>
        <v>1</v>
      </c>
      <c r="BR2429" s="25">
        <v>0</v>
      </c>
      <c r="BS2429" s="19">
        <v>1</v>
      </c>
      <c r="BT2429" s="24">
        <v>0</v>
      </c>
      <c r="BV2429" s="1">
        <f t="shared" ref="BV2429" si="23353">BL2429*BQ2426+BN2429*BQ2429-BM2429*BR2426-BO2429*BR2429</f>
        <v>77.730807277320451</v>
      </c>
      <c r="BW2429" s="9">
        <f t="shared" ref="BW2429" si="23354">(BL2429*BR2426+BM2429*BQ2426+BN2429*BR2429+BO2429*BQ2429)</f>
        <v>722.76814438089013</v>
      </c>
      <c r="BX2429" s="2">
        <f t="shared" ref="BX2429" si="23355">BL2429*BS2426+BN2429*BS2429-BM2429*BT2426-BO2429*BT2429</f>
        <v>77.730807277320451</v>
      </c>
      <c r="BY2429" s="8">
        <f t="shared" ref="BY2429" si="23356">(BL2429*BT2426+BM2429*BS2426+BN2429*BT2429+BO2429*BS2429)</f>
        <v>0</v>
      </c>
      <c r="CA2429" s="56">
        <f t="shared" ref="CA2429" si="23357">(180/PI())*ATAN(-1*(BW2426+BW2429)/(BV2426+BV2429))</f>
        <v>-77.72325003435077</v>
      </c>
      <c r="CC2429" s="117">
        <f t="shared" ref="CC2429" si="23358">20*LOG(((1-(10^(CA2426/20)^2)*(1-((1-CC2426)/(1+CC2426))^2))^0.5))</f>
        <v>-1.139704150858186E-5</v>
      </c>
      <c r="CD2429" s="13"/>
      <c r="CE2429" s="33"/>
      <c r="CF2429" s="33"/>
      <c r="CG2429" s="33"/>
      <c r="CH2429" s="33"/>
    </row>
    <row r="2430" spans="2:86" ht="18.600000000000001" customHeight="1"/>
    <row r="2431" spans="2:86" ht="18.600000000000001" customHeight="1" thickBot="1">
      <c r="E2431" s="6" t="s">
        <v>3</v>
      </c>
      <c r="J2431" s="6" t="s">
        <v>5</v>
      </c>
      <c r="O2431" s="6" t="s">
        <v>10</v>
      </c>
      <c r="T2431" s="6" t="s">
        <v>6</v>
      </c>
      <c r="Y2431" s="6" t="s">
        <v>11</v>
      </c>
      <c r="AD2431" s="6" t="s">
        <v>12</v>
      </c>
      <c r="AI2431" s="6" t="s">
        <v>13</v>
      </c>
      <c r="AN2431" s="6" t="s">
        <v>14</v>
      </c>
      <c r="AS2431" s="6" t="s">
        <v>15</v>
      </c>
      <c r="AX2431" s="6" t="s">
        <v>19</v>
      </c>
      <c r="BC2431" s="6" t="s">
        <v>17</v>
      </c>
      <c r="BH2431" s="6" t="s">
        <v>20</v>
      </c>
      <c r="BM2431" s="6" t="s">
        <v>18</v>
      </c>
      <c r="BQ2431" s="26" t="s">
        <v>16</v>
      </c>
      <c r="BR2431" s="26"/>
      <c r="BS2431" s="21"/>
      <c r="BT2431" s="21"/>
      <c r="BU2431" s="21"/>
      <c r="BV2431" s="21"/>
      <c r="BW2431" s="26" t="s">
        <v>21</v>
      </c>
      <c r="BX2431" s="21"/>
      <c r="BY2431" s="21"/>
    </row>
    <row r="2432" spans="2:86" ht="18.600000000000001" customHeight="1" thickBot="1">
      <c r="B2432" s="11"/>
      <c r="D2432" s="266" t="s">
        <v>113</v>
      </c>
      <c r="E2432" s="267"/>
      <c r="F2432" s="268" t="s">
        <v>114</v>
      </c>
      <c r="G2432" s="269"/>
      <c r="H2432" s="237"/>
      <c r="I2432" s="262" t="s">
        <v>0</v>
      </c>
      <c r="J2432" s="263"/>
      <c r="K2432" s="264" t="s">
        <v>1</v>
      </c>
      <c r="L2432" s="265"/>
      <c r="M2432" s="21"/>
      <c r="N2432" s="262" t="s">
        <v>115</v>
      </c>
      <c r="O2432" s="263"/>
      <c r="P2432" s="264" t="s">
        <v>116</v>
      </c>
      <c r="Q2432" s="265"/>
      <c r="R2432" s="21"/>
      <c r="S2432" s="266" t="s">
        <v>117</v>
      </c>
      <c r="T2432" s="267"/>
      <c r="U2432" s="268" t="s">
        <v>118</v>
      </c>
      <c r="V2432" s="269"/>
      <c r="W2432" s="20"/>
      <c r="X2432" s="262" t="s">
        <v>119</v>
      </c>
      <c r="Y2432" s="263"/>
      <c r="Z2432" s="264" t="s">
        <v>120</v>
      </c>
      <c r="AA2432" s="265"/>
      <c r="AB2432" s="20"/>
      <c r="AC2432" s="262" t="s">
        <v>121</v>
      </c>
      <c r="AD2432" s="263"/>
      <c r="AE2432" s="264" t="s">
        <v>7</v>
      </c>
      <c r="AF2432" s="265"/>
      <c r="AG2432" s="20"/>
      <c r="AH2432" s="262" t="s">
        <v>122</v>
      </c>
      <c r="AI2432" s="263"/>
      <c r="AJ2432" s="264" t="s">
        <v>123</v>
      </c>
      <c r="AK2432" s="265"/>
      <c r="AL2432" s="20"/>
      <c r="AM2432" s="266" t="s">
        <v>124</v>
      </c>
      <c r="AN2432" s="267"/>
      <c r="AO2432" s="268" t="s">
        <v>125</v>
      </c>
      <c r="AP2432" s="269"/>
      <c r="AQ2432" s="21"/>
      <c r="AR2432" s="262" t="s">
        <v>126</v>
      </c>
      <c r="AS2432" s="263"/>
      <c r="AT2432" s="264" t="s">
        <v>2</v>
      </c>
      <c r="AU2432" s="265"/>
      <c r="AV2432" s="41"/>
      <c r="AW2432" s="262" t="s">
        <v>127</v>
      </c>
      <c r="AX2432" s="263"/>
      <c r="AY2432" s="264" t="s">
        <v>128</v>
      </c>
      <c r="AZ2432" s="265"/>
      <c r="BA2432" s="20"/>
      <c r="BB2432" s="262" t="s">
        <v>129</v>
      </c>
      <c r="BC2432" s="263"/>
      <c r="BD2432" s="264" t="s">
        <v>130</v>
      </c>
      <c r="BE2432" s="265"/>
      <c r="BF2432" s="41"/>
      <c r="BG2432" s="266" t="s">
        <v>131</v>
      </c>
      <c r="BH2432" s="267"/>
      <c r="BI2432" s="268" t="s">
        <v>132</v>
      </c>
      <c r="BJ2432" s="269"/>
      <c r="BK2432" s="41"/>
      <c r="BL2432" s="262" t="s">
        <v>133</v>
      </c>
      <c r="BM2432" s="263"/>
      <c r="BN2432" s="264" t="s">
        <v>134</v>
      </c>
      <c r="BO2432" s="265"/>
      <c r="BP2432" s="41"/>
      <c r="BQ2432" s="262" t="s">
        <v>135</v>
      </c>
      <c r="BR2432" s="263"/>
      <c r="BS2432" s="264" t="s">
        <v>136</v>
      </c>
      <c r="BT2432" s="265"/>
      <c r="BU2432" s="20"/>
      <c r="BV2432" s="262" t="s">
        <v>137</v>
      </c>
      <c r="BW2432" s="263"/>
      <c r="BX2432" s="264" t="s">
        <v>138</v>
      </c>
      <c r="BY2432" s="265"/>
      <c r="CA2432" s="27" t="s">
        <v>8</v>
      </c>
      <c r="CC2432" s="113" t="s">
        <v>74</v>
      </c>
      <c r="CD2432" s="13"/>
      <c r="CE2432" s="33"/>
      <c r="CF2432" s="33"/>
      <c r="CG2432" s="33"/>
      <c r="CH2432" s="33"/>
    </row>
    <row r="2433" spans="2:86" ht="18.600000000000001" customHeight="1" thickTop="1" thickBot="1">
      <c r="B2433" s="37">
        <v>6.96</v>
      </c>
      <c r="D2433" s="1">
        <v>1</v>
      </c>
      <c r="E2433" s="7">
        <v>0</v>
      </c>
      <c r="F2433" s="2">
        <v>0</v>
      </c>
      <c r="G2433" s="8">
        <v>0</v>
      </c>
      <c r="I2433" s="1">
        <v>1</v>
      </c>
      <c r="J2433" s="9">
        <v>0</v>
      </c>
      <c r="K2433" s="2">
        <v>0</v>
      </c>
      <c r="L2433" s="8">
        <f t="shared" ref="L2433:L2496" si="23359">IF(0=(1-$J$9*$K$9*$B2433^2),10^18,$B2433*$K$9/(1-$J$9*$K$9*$B2433^2))</f>
        <v>-0.81348362924030881</v>
      </c>
      <c r="N2433" s="1">
        <f t="shared" ref="N2433" si="23360">D2433*I2433+F2433*I2436-E2433*J2433-G2433*J2436</f>
        <v>1</v>
      </c>
      <c r="O2433" s="9">
        <f t="shared" ref="O2433" si="23361">(D2433*J2433+E2433*I2433+F2433*J2436+G2433*I2436)</f>
        <v>0</v>
      </c>
      <c r="P2433" s="2">
        <f t="shared" ref="P2433" si="23362">D2433*K2433+F2433*K2436-E2433*L2433-G2433*L2436</f>
        <v>0</v>
      </c>
      <c r="Q2433" s="8">
        <f t="shared" ref="Q2433" si="23363">(D2433*L2433+E2433*K2433+F2433*L2436+G2433*K2436)</f>
        <v>-0.81348362924030881</v>
      </c>
      <c r="S2433" s="1">
        <v>1</v>
      </c>
      <c r="T2433" s="7">
        <v>0</v>
      </c>
      <c r="U2433" s="2">
        <v>0</v>
      </c>
      <c r="V2433" s="8">
        <v>0</v>
      </c>
      <c r="X2433" s="1">
        <f t="shared" ref="X2433" si="23364">N2433*S2433+P2433*S2436-O2433*T2433-Q2433*T2436</f>
        <v>9.5567479497413164</v>
      </c>
      <c r="Y2433" s="9">
        <f t="shared" ref="Y2433" si="23365">(N2433*T2433+O2433*S2433+P2433*T2436+Q2433*S2436)</f>
        <v>0</v>
      </c>
      <c r="Z2433" s="2">
        <f t="shared" ref="Z2433" si="23366">N2433*U2433+P2433*U2436-O2433*V2433-Q2433*V2436</f>
        <v>0</v>
      </c>
      <c r="AA2433" s="8">
        <f t="shared" ref="AA2433" si="23367">(N2433*V2433+O2433*U2433+P2433*V2436+Q2433*U2436)</f>
        <v>-0.81348362924030881</v>
      </c>
      <c r="AB2433" s="20"/>
      <c r="AC2433" s="1">
        <v>1</v>
      </c>
      <c r="AD2433" s="9">
        <v>0</v>
      </c>
      <c r="AE2433" s="2">
        <v>0</v>
      </c>
      <c r="AF2433" s="8">
        <f t="shared" ref="AF2433:AF2496" si="23368">IF(0=(1-$AE$9*$AD$9*$B2433^2),10^18,$B2433*$AE$9/(1-$AE$9*$AD$9*$B2433^2))</f>
        <v>-0.14623924928107107</v>
      </c>
      <c r="AH2433" s="1">
        <f t="shared" ref="AH2433" si="23369">X2433*AC2433+Z2433*AC2436-Y2433*AD2433-AA2433*AD2436</f>
        <v>9.5567479497413164</v>
      </c>
      <c r="AI2433" s="9">
        <f t="shared" ref="AI2433" si="23370">(X2433*AD2433+Y2433*AC2433+Z2433*AD2436+AA2433*AC2436)</f>
        <v>0</v>
      </c>
      <c r="AJ2433" s="2">
        <f t="shared" ref="AJ2433" si="23371">X2433*AE2433+Z2433*AE2436-Y2433*AF2433-AA2433*AF2436</f>
        <v>0</v>
      </c>
      <c r="AK2433" s="8">
        <f t="shared" ref="AK2433" si="23372">(X2433*AF2433+Y2433*AE2433+Z2433*AF2436+AA2433*AE2436)</f>
        <v>-2.2110552749788939</v>
      </c>
      <c r="AM2433" s="1">
        <v>1</v>
      </c>
      <c r="AN2433" s="7">
        <v>0</v>
      </c>
      <c r="AO2433" s="2">
        <v>0</v>
      </c>
      <c r="AP2433" s="8">
        <v>0</v>
      </c>
      <c r="AR2433" s="1">
        <f t="shared" ref="AR2433" si="23373">AH2433*AM2433+AJ2433*AM2436-AI2433*AN2433-AK2433*AN2436</f>
        <v>29.220741505102808</v>
      </c>
      <c r="AS2433" s="9">
        <f t="shared" ref="AS2433" si="23374">(AH2433*AN2433+AI2433*AM2433+AJ2433*AN2436+AK2433*AM2436)</f>
        <v>0</v>
      </c>
      <c r="AT2433" s="2">
        <f t="shared" ref="AT2433" si="23375">AH2433*AO2433+AJ2433*AO2436-AI2433*AP2433-AK2433*AP2436</f>
        <v>0</v>
      </c>
      <c r="AU2433" s="8">
        <f t="shared" ref="AU2433" si="23376">(AH2433*AP2433+AI2433*AO2433+AJ2433*AP2436+AK2433*AO2436)</f>
        <v>-2.2110552749788939</v>
      </c>
      <c r="AV2433" s="20"/>
      <c r="AW2433" s="1">
        <v>1</v>
      </c>
      <c r="AX2433" s="9">
        <v>0</v>
      </c>
      <c r="AY2433" s="2">
        <v>0</v>
      </c>
      <c r="AZ2433" s="8">
        <f t="shared" ref="AZ2433:AZ2496" si="23377">IF(0=(1-$AX$9*$AY$9*$B2433^2),10^18,$B2433*$AY$9/(1-$AX$9*$AY$9*$B2433^2))</f>
        <v>-0.20933644152000214</v>
      </c>
      <c r="BB2433" s="1">
        <f t="shared" ref="BB2433" si="23378">AR2433*AW2433+AT2433*AW2436-AS2433*AX2433-AU2433*AX2436</f>
        <v>29.220741505102808</v>
      </c>
      <c r="BC2433" s="9">
        <f t="shared" ref="BC2433" si="23379">(AR2433*AX2433+AS2433*AW2433+AT2433*AX2436+AU2433*AW2436)</f>
        <v>0</v>
      </c>
      <c r="BD2433" s="2">
        <f t="shared" ref="BD2433" si="23380">AR2433*AY2433+AT2433*AY2436-AS2433*AZ2433-AU2433*AZ2436</f>
        <v>0</v>
      </c>
      <c r="BE2433" s="8">
        <f t="shared" ref="BE2433" si="23381">(AR2433*AZ2433+AS2433*AY2433+AT2433*AZ2436+AU2433*AY2436)</f>
        <v>-8.3280213202329474</v>
      </c>
      <c r="BG2433" s="1">
        <v>1</v>
      </c>
      <c r="BH2433" s="7">
        <v>0</v>
      </c>
      <c r="BI2433" s="2">
        <v>0</v>
      </c>
      <c r="BJ2433" s="8">
        <v>0</v>
      </c>
      <c r="BK2433" s="20"/>
      <c r="BL2433" s="1">
        <f t="shared" ref="BL2433" si="23382">BB2433*BG2433+BD2433*BG2436-BC2433*BH2433-BE2433*BH2436</f>
        <v>77.677833238157433</v>
      </c>
      <c r="BM2433" s="9">
        <f t="shared" ref="BM2433" si="23383">(BB2433*BH2433+BC2433*BG2433+BD2433*BH2436+BE2433*BG2436)</f>
        <v>0</v>
      </c>
      <c r="BN2433" s="2">
        <f t="shared" ref="BN2433" si="23384">BB2433*BI2433+BD2433*BI2436-BC2433*BJ2433-BE2433*BJ2436</f>
        <v>0</v>
      </c>
      <c r="BO2433" s="8">
        <f t="shared" ref="BO2433" si="23385">(BB2433*BJ2433+BC2433*BI2433+BD2433*BJ2436+BE2433*BI2436)</f>
        <v>-8.3280213202329474</v>
      </c>
      <c r="BP2433" s="20"/>
      <c r="BQ2433" s="16">
        <v>1</v>
      </c>
      <c r="BR2433" s="23">
        <v>0</v>
      </c>
      <c r="BS2433" s="14">
        <v>0</v>
      </c>
      <c r="BT2433" s="22">
        <v>0</v>
      </c>
      <c r="BV2433" s="1">
        <f t="shared" ref="BV2433" si="23386">BL2433*BQ2433+BN2433*BQ2436-BM2433*BR2433-BO2433*BR2436</f>
        <v>77.677833238157433</v>
      </c>
      <c r="BW2433" s="9">
        <f t="shared" ref="BW2433" si="23387">(BL2433*BR2433+BM2433*BQ2433+BN2433*BR2436+BO2433*BQ2436)</f>
        <v>-8.3280213202329474</v>
      </c>
      <c r="BX2433" s="2">
        <f t="shared" ref="BX2433" si="23388">BL2433*BS2433+BN2433*BS2436-BM2433*BT2433-BO2433*BT2436</f>
        <v>0</v>
      </c>
      <c r="BY2433" s="8">
        <f t="shared" ref="BY2433" si="23389">(BL2433*BT2433+BM2433*BS2433+BN2433*BT2436+BO2433*BS2436)</f>
        <v>-8.3280213202329474</v>
      </c>
      <c r="CA2433" s="28">
        <f t="shared" ref="CA2433" si="23390">20*LOG(((1+$BR$9)/$BR$9)/((BV2433+BV2436)^2+(BW2433+BW2436)^2)^0.5)</f>
        <v>-51.278189193846977</v>
      </c>
      <c r="CC2433" s="114">
        <f t="shared" ref="CC2433" si="23391">((BV2433^2+BW2433^2)^0.5)/((BV2436^2+BW2436^2)^0.5)</f>
        <v>0.10723161894692768</v>
      </c>
      <c r="CD2433" s="13"/>
      <c r="CE2433" s="33"/>
      <c r="CF2433" s="33"/>
      <c r="CG2433" s="33"/>
      <c r="CH2433" s="33"/>
    </row>
    <row r="2434" spans="2:86" ht="18.600000000000001" customHeight="1" thickBot="1">
      <c r="D2434" s="3"/>
      <c r="G2434" s="4"/>
      <c r="I2434" s="3"/>
      <c r="L2434" s="4"/>
      <c r="N2434" s="3"/>
      <c r="Q2434" s="4"/>
      <c r="S2434" s="3"/>
      <c r="V2434" s="4"/>
      <c r="X2434" s="3"/>
      <c r="AA2434" s="4"/>
      <c r="AC2434" s="3"/>
      <c r="AF2434" s="4"/>
      <c r="AH2434" s="3"/>
      <c r="AK2434" s="4"/>
      <c r="AM2434" s="3"/>
      <c r="AP2434" s="4"/>
      <c r="AR2434" s="3"/>
      <c r="AU2434" s="4"/>
      <c r="AW2434" s="3"/>
      <c r="AZ2434" s="4"/>
      <c r="BB2434" s="3"/>
      <c r="BE2434" s="4"/>
      <c r="BG2434" s="3"/>
      <c r="BJ2434" s="4"/>
      <c r="BL2434" s="3"/>
      <c r="BO2434" s="4"/>
      <c r="BQ2434" s="16"/>
      <c r="BR2434" s="14"/>
      <c r="BS2434" s="14"/>
      <c r="BT2434" s="17"/>
      <c r="BV2434" s="3"/>
      <c r="BY2434" s="4"/>
      <c r="CC2434" s="115"/>
      <c r="CD2434" s="13"/>
      <c r="CE2434" s="33"/>
      <c r="CF2434" s="33"/>
      <c r="CG2434" s="33"/>
      <c r="CH2434" s="33"/>
    </row>
    <row r="2435" spans="2:86" ht="18.600000000000001" customHeight="1" thickBot="1">
      <c r="D2435" s="271" t="s">
        <v>141</v>
      </c>
      <c r="E2435" s="272"/>
      <c r="F2435" s="273" t="s">
        <v>142</v>
      </c>
      <c r="G2435" s="274"/>
      <c r="H2435" s="237"/>
      <c r="I2435" s="271" t="s">
        <v>143</v>
      </c>
      <c r="J2435" s="272"/>
      <c r="K2435" s="273" t="s">
        <v>144</v>
      </c>
      <c r="L2435" s="274"/>
      <c r="N2435" s="262" t="s">
        <v>145</v>
      </c>
      <c r="O2435" s="263"/>
      <c r="P2435" s="264" t="s">
        <v>146</v>
      </c>
      <c r="Q2435" s="265"/>
      <c r="S2435" s="271" t="s">
        <v>147</v>
      </c>
      <c r="T2435" s="272"/>
      <c r="U2435" s="273" t="s">
        <v>148</v>
      </c>
      <c r="V2435" s="274"/>
      <c r="W2435" s="20"/>
      <c r="X2435" s="262" t="s">
        <v>149</v>
      </c>
      <c r="Y2435" s="263"/>
      <c r="Z2435" s="264" t="s">
        <v>150</v>
      </c>
      <c r="AA2435" s="265"/>
      <c r="AB2435" s="20"/>
      <c r="AC2435" s="271" t="s">
        <v>151</v>
      </c>
      <c r="AD2435" s="272"/>
      <c r="AE2435" s="273" t="s">
        <v>152</v>
      </c>
      <c r="AF2435" s="274"/>
      <c r="AG2435" s="20"/>
      <c r="AH2435" s="262" t="s">
        <v>153</v>
      </c>
      <c r="AI2435" s="263"/>
      <c r="AJ2435" s="264" t="s">
        <v>154</v>
      </c>
      <c r="AK2435" s="265"/>
      <c r="AL2435" s="20"/>
      <c r="AM2435" s="271" t="s">
        <v>155</v>
      </c>
      <c r="AN2435" s="272"/>
      <c r="AO2435" s="273" t="s">
        <v>156</v>
      </c>
      <c r="AP2435" s="274"/>
      <c r="AR2435" s="262" t="s">
        <v>157</v>
      </c>
      <c r="AS2435" s="263"/>
      <c r="AT2435" s="264" t="s">
        <v>158</v>
      </c>
      <c r="AU2435" s="265"/>
      <c r="AV2435" s="41"/>
      <c r="AW2435" s="271" t="s">
        <v>159</v>
      </c>
      <c r="AX2435" s="272"/>
      <c r="AY2435" s="273" t="s">
        <v>160</v>
      </c>
      <c r="AZ2435" s="274"/>
      <c r="BA2435" s="20"/>
      <c r="BB2435" s="262" t="s">
        <v>161</v>
      </c>
      <c r="BC2435" s="263"/>
      <c r="BD2435" s="264" t="s">
        <v>162</v>
      </c>
      <c r="BE2435" s="265"/>
      <c r="BF2435" s="41"/>
      <c r="BG2435" s="271" t="s">
        <v>163</v>
      </c>
      <c r="BH2435" s="272"/>
      <c r="BI2435" s="273" t="s">
        <v>164</v>
      </c>
      <c r="BJ2435" s="274"/>
      <c r="BK2435" s="41"/>
      <c r="BL2435" s="262" t="s">
        <v>165</v>
      </c>
      <c r="BM2435" s="263"/>
      <c r="BN2435" s="264" t="s">
        <v>166</v>
      </c>
      <c r="BO2435" s="265"/>
      <c r="BP2435" s="41"/>
      <c r="BQ2435" s="271" t="s">
        <v>167</v>
      </c>
      <c r="BR2435" s="272"/>
      <c r="BS2435" s="273" t="s">
        <v>168</v>
      </c>
      <c r="BT2435" s="274"/>
      <c r="BU2435" s="20"/>
      <c r="BV2435" s="262" t="s">
        <v>169</v>
      </c>
      <c r="BW2435" s="263"/>
      <c r="BX2435" s="264" t="s">
        <v>170</v>
      </c>
      <c r="BY2435" s="265"/>
      <c r="CA2435" s="55" t="s">
        <v>35</v>
      </c>
      <c r="CC2435" s="116" t="s">
        <v>75</v>
      </c>
      <c r="CD2435" s="13"/>
      <c r="CE2435" s="33"/>
      <c r="CF2435" s="33"/>
      <c r="CG2435" s="33"/>
      <c r="CH2435" s="33"/>
    </row>
    <row r="2436" spans="2:86" ht="18.600000000000001" customHeight="1" thickTop="1" thickBot="1">
      <c r="D2436" s="1">
        <v>0</v>
      </c>
      <c r="E2436" s="9">
        <f t="shared" ref="E2436" si="23392">$E$9*$B2433</f>
        <v>8.1905280000000005</v>
      </c>
      <c r="F2436" s="2">
        <v>1</v>
      </c>
      <c r="G2436" s="8">
        <v>0</v>
      </c>
      <c r="I2436" s="1">
        <v>0</v>
      </c>
      <c r="J2436" s="9">
        <v>0</v>
      </c>
      <c r="K2436" s="2">
        <v>1</v>
      </c>
      <c r="L2436" s="8">
        <v>0</v>
      </c>
      <c r="N2436" s="1">
        <f t="shared" ref="N2436" si="23393">D2436*I2433+F2436*I2436-E2436*J2433-G2436*J2436</f>
        <v>0</v>
      </c>
      <c r="O2436" s="9">
        <f t="shared" ref="O2436" si="23394">(D2436*J2433+E2436*I2433+F2436*J2436+G2436*I2436)</f>
        <v>8.1905280000000005</v>
      </c>
      <c r="P2436" s="2">
        <f t="shared" ref="P2436" si="23395">D2436*K2433+F2436*K2436-E2436*L2433-G2436*L2436</f>
        <v>7.6628604428343685</v>
      </c>
      <c r="Q2436" s="8">
        <f t="shared" ref="Q2436" si="23396">(D2436*L2433+E2436*K2433+F2436*L2436+G2436*K2436)</f>
        <v>0</v>
      </c>
      <c r="S2436" s="1">
        <v>0</v>
      </c>
      <c r="T2436" s="9">
        <f t="shared" ref="T2436" si="23397">$T$9*$B2433</f>
        <v>10.518648000000001</v>
      </c>
      <c r="U2436" s="2">
        <v>1</v>
      </c>
      <c r="V2436" s="8">
        <v>0</v>
      </c>
      <c r="X2436" s="1">
        <f t="shared" ref="X2436" si="23398">N2436*S2433+P2436*S2436-O2436*T2433-Q2436*T2436</f>
        <v>0</v>
      </c>
      <c r="Y2436" s="9">
        <f t="shared" ref="Y2436" si="23399">(N2436*T2433+O2436*S2433+P2436*T2436+Q2436*S2436)</f>
        <v>88.793459671298848</v>
      </c>
      <c r="Z2436" s="2">
        <f t="shared" ref="Z2436" si="23400">N2436*U2433+P2436*U2436-O2436*V2433-Q2436*V2436</f>
        <v>7.6628604428343685</v>
      </c>
      <c r="AA2436" s="8">
        <f t="shared" ref="AA2436" si="23401">(N2436*V2433+O2436*U2433+P2436*V2436+Q2436*U2436)</f>
        <v>0</v>
      </c>
      <c r="AB2436" s="20"/>
      <c r="AC2436" s="1">
        <v>0</v>
      </c>
      <c r="AD2436" s="9">
        <v>0</v>
      </c>
      <c r="AE2436" s="2">
        <v>1</v>
      </c>
      <c r="AF2436" s="8">
        <v>0</v>
      </c>
      <c r="AH2436" s="1">
        <f t="shared" ref="AH2436" si="23402">X2436*AC2433+Z2436*AC2436-Y2436*AD2433-AA2436*AD2436</f>
        <v>0</v>
      </c>
      <c r="AI2436" s="9">
        <f t="shared" ref="AI2436" si="23403">(X2436*AD2433+Y2436*AC2433+Z2436*AD2436+AA2436*AC2436)</f>
        <v>88.793459671298848</v>
      </c>
      <c r="AJ2436" s="2">
        <f t="shared" ref="AJ2436" si="23404">X2436*AE2433+Z2436*AE2436-Y2436*AF2433-AA2436*AF2436</f>
        <v>20.647949326234169</v>
      </c>
      <c r="AK2436" s="8">
        <f t="shared" ref="AK2436" si="23405">(X2436*AF2433+Y2436*AE2433+Z2436*AF2436+AA2436*AE2436)</f>
        <v>0</v>
      </c>
      <c r="AM2436" s="1">
        <v>0</v>
      </c>
      <c r="AN2436" s="9">
        <f t="shared" ref="AN2436" si="23406">$AN$9*$B2433</f>
        <v>8.8934879999999996</v>
      </c>
      <c r="AO2436" s="2">
        <v>1</v>
      </c>
      <c r="AP2436" s="8">
        <v>0</v>
      </c>
      <c r="AR2436" s="1">
        <f t="shared" ref="AR2436" si="23407">AH2436*AM2433+AJ2436*AM2436-AI2436*AN2433-AK2436*AN2436</f>
        <v>0</v>
      </c>
      <c r="AS2436" s="9">
        <f t="shared" ref="AS2436" si="23408">(AH2436*AN2433+AI2436*AM2433+AJ2436*AN2436+AK2436*AM2436)</f>
        <v>272.42574922877054</v>
      </c>
      <c r="AT2436" s="2">
        <f t="shared" ref="AT2436" si="23409">AH2436*AO2433+AJ2436*AO2436-AI2436*AP2433-AK2436*AP2436</f>
        <v>20.647949326234169</v>
      </c>
      <c r="AU2436" s="8">
        <f t="shared" ref="AU2436" si="23410">(AH2436*AP2433+AI2436*AO2433+AJ2436*AP2436+AK2436*AO2436)</f>
        <v>0</v>
      </c>
      <c r="AV2436" s="20"/>
      <c r="AW2436" s="1">
        <v>0</v>
      </c>
      <c r="AX2436" s="9">
        <v>0</v>
      </c>
      <c r="AY2436" s="2">
        <v>1</v>
      </c>
      <c r="AZ2436" s="8">
        <v>0</v>
      </c>
      <c r="BB2436" s="1">
        <f t="shared" ref="BB2436" si="23411">AR2436*AW2433+AT2436*AW2436-AS2436*AX2433-AU2436*AX2436</f>
        <v>0</v>
      </c>
      <c r="BC2436" s="9">
        <f t="shared" ref="BC2436" si="23412">(AR2436*AX2433+AS2436*AW2433+AT2436*AX2436+AU2436*AW2436)</f>
        <v>272.42574922877054</v>
      </c>
      <c r="BD2436" s="2">
        <f t="shared" ref="BD2436" si="23413">AR2436*AY2433+AT2436*AY2436-AS2436*AZ2433-AU2436*AZ2436</f>
        <v>77.676586248205467</v>
      </c>
      <c r="BE2436" s="8">
        <f t="shared" ref="BE2436" si="23414">(AR2436*AZ2433+AS2436*AY2433+AT2436*AZ2436+AU2436*AY2436)</f>
        <v>0</v>
      </c>
      <c r="BG2436" s="1">
        <v>0</v>
      </c>
      <c r="BH2436" s="9">
        <f t="shared" ref="BH2436" si="23415">$BH$9*$B2433</f>
        <v>5.8185599999999997</v>
      </c>
      <c r="BI2436" s="2">
        <v>1</v>
      </c>
      <c r="BJ2436" s="8">
        <v>0</v>
      </c>
      <c r="BK2436" s="20"/>
      <c r="BL2436" s="1">
        <f t="shared" ref="BL2436" si="23416">BB2436*BG2433+BD2436*BG2436-BC2436*BH2433-BE2436*BH2436</f>
        <v>0</v>
      </c>
      <c r="BM2436" s="9">
        <f t="shared" ref="BM2436" si="23417">(BB2436*BH2433+BC2436*BG2433+BD2436*BH2436+BE2436*BG2436)</f>
        <v>724.39162690912895</v>
      </c>
      <c r="BN2436" s="2">
        <f t="shared" ref="BN2436" si="23418">BB2436*BI2433+BD2436*BI2436-BC2436*BJ2433-BE2436*BJ2436</f>
        <v>77.676586248205467</v>
      </c>
      <c r="BO2436" s="8">
        <f t="shared" ref="BO2436" si="23419">(BB2436*BJ2433+BC2436*BI2433+BD2436*BJ2436+BE2436*BI2436)</f>
        <v>0</v>
      </c>
      <c r="BP2436" s="20"/>
      <c r="BQ2436" s="18">
        <f t="shared" ref="BQ2436:BQ2499" si="23420">1/$BR$9</f>
        <v>1</v>
      </c>
      <c r="BR2436" s="25">
        <v>0</v>
      </c>
      <c r="BS2436" s="19">
        <v>1</v>
      </c>
      <c r="BT2436" s="24">
        <v>0</v>
      </c>
      <c r="BV2436" s="1">
        <f t="shared" ref="BV2436" si="23421">BL2436*BQ2433+BN2436*BQ2436-BM2436*BR2433-BO2436*BR2436</f>
        <v>77.676586248205467</v>
      </c>
      <c r="BW2436" s="9">
        <f t="shared" ref="BW2436" si="23422">(BL2436*BR2433+BM2436*BQ2433+BN2436*BR2436+BO2436*BQ2436)</f>
        <v>724.39162690912895</v>
      </c>
      <c r="BX2436" s="2">
        <f t="shared" ref="BX2436" si="23423">BL2436*BS2433+BN2436*BS2436-BM2436*BT2433-BO2436*BT2436</f>
        <v>77.676586248205467</v>
      </c>
      <c r="BY2436" s="8">
        <f t="shared" ref="BY2436" si="23424">(BL2436*BT2433+BM2436*BS2433+BN2436*BT2436+BO2436*BS2436)</f>
        <v>0</v>
      </c>
      <c r="CA2436" s="56">
        <f t="shared" ref="CA2436" si="23425">(180/PI())*ATAN(-1*(BW2433+BW2436)/(BV2433+BV2436))</f>
        <v>-77.759034557816221</v>
      </c>
      <c r="CC2436" s="117">
        <f t="shared" ref="CC2436" si="23426">20*LOG(((1-(10^(CA2433/20)^2)*(1-((1-CC2433)/(1+CC2433))^2))^0.5))</f>
        <v>-1.1320662771678736E-5</v>
      </c>
      <c r="CD2436" s="13"/>
      <c r="CE2436" s="33"/>
      <c r="CF2436" s="33"/>
      <c r="CG2436" s="33"/>
      <c r="CH2436" s="33"/>
    </row>
    <row r="2437" spans="2:86" ht="18.600000000000001" customHeight="1"/>
    <row r="2438" spans="2:86" ht="18.600000000000001" customHeight="1" thickBot="1">
      <c r="E2438" s="6" t="s">
        <v>3</v>
      </c>
      <c r="J2438" s="6" t="s">
        <v>5</v>
      </c>
      <c r="O2438" s="6" t="s">
        <v>10</v>
      </c>
      <c r="T2438" s="6" t="s">
        <v>6</v>
      </c>
      <c r="Y2438" s="6" t="s">
        <v>11</v>
      </c>
      <c r="AD2438" s="6" t="s">
        <v>12</v>
      </c>
      <c r="AI2438" s="6" t="s">
        <v>13</v>
      </c>
      <c r="AN2438" s="6" t="s">
        <v>14</v>
      </c>
      <c r="AS2438" s="6" t="s">
        <v>15</v>
      </c>
      <c r="AX2438" s="6" t="s">
        <v>19</v>
      </c>
      <c r="BC2438" s="6" t="s">
        <v>17</v>
      </c>
      <c r="BH2438" s="6" t="s">
        <v>20</v>
      </c>
      <c r="BM2438" s="6" t="s">
        <v>18</v>
      </c>
      <c r="BQ2438" s="26" t="s">
        <v>16</v>
      </c>
      <c r="BR2438" s="26"/>
      <c r="BS2438" s="21"/>
      <c r="BT2438" s="21"/>
      <c r="BU2438" s="21"/>
      <c r="BV2438" s="21"/>
      <c r="BW2438" s="26" t="s">
        <v>21</v>
      </c>
      <c r="BX2438" s="21"/>
      <c r="BY2438" s="21"/>
    </row>
    <row r="2439" spans="2:86" ht="18.600000000000001" customHeight="1" thickBot="1">
      <c r="B2439" s="11"/>
      <c r="D2439" s="266" t="s">
        <v>113</v>
      </c>
      <c r="E2439" s="267"/>
      <c r="F2439" s="268" t="s">
        <v>114</v>
      </c>
      <c r="G2439" s="269"/>
      <c r="H2439" s="237"/>
      <c r="I2439" s="262" t="s">
        <v>0</v>
      </c>
      <c r="J2439" s="263"/>
      <c r="K2439" s="264" t="s">
        <v>1</v>
      </c>
      <c r="L2439" s="265"/>
      <c r="M2439" s="21"/>
      <c r="N2439" s="262" t="s">
        <v>115</v>
      </c>
      <c r="O2439" s="263"/>
      <c r="P2439" s="264" t="s">
        <v>116</v>
      </c>
      <c r="Q2439" s="265"/>
      <c r="R2439" s="21"/>
      <c r="S2439" s="266" t="s">
        <v>117</v>
      </c>
      <c r="T2439" s="267"/>
      <c r="U2439" s="268" t="s">
        <v>118</v>
      </c>
      <c r="V2439" s="269"/>
      <c r="W2439" s="20"/>
      <c r="X2439" s="262" t="s">
        <v>119</v>
      </c>
      <c r="Y2439" s="263"/>
      <c r="Z2439" s="264" t="s">
        <v>120</v>
      </c>
      <c r="AA2439" s="265"/>
      <c r="AB2439" s="20"/>
      <c r="AC2439" s="262" t="s">
        <v>121</v>
      </c>
      <c r="AD2439" s="263"/>
      <c r="AE2439" s="264" t="s">
        <v>7</v>
      </c>
      <c r="AF2439" s="265"/>
      <c r="AG2439" s="20"/>
      <c r="AH2439" s="262" t="s">
        <v>122</v>
      </c>
      <c r="AI2439" s="263"/>
      <c r="AJ2439" s="264" t="s">
        <v>123</v>
      </c>
      <c r="AK2439" s="265"/>
      <c r="AL2439" s="20"/>
      <c r="AM2439" s="266" t="s">
        <v>124</v>
      </c>
      <c r="AN2439" s="267"/>
      <c r="AO2439" s="268" t="s">
        <v>125</v>
      </c>
      <c r="AP2439" s="269"/>
      <c r="AQ2439" s="21"/>
      <c r="AR2439" s="262" t="s">
        <v>126</v>
      </c>
      <c r="AS2439" s="263"/>
      <c r="AT2439" s="264" t="s">
        <v>2</v>
      </c>
      <c r="AU2439" s="265"/>
      <c r="AV2439" s="41"/>
      <c r="AW2439" s="262" t="s">
        <v>127</v>
      </c>
      <c r="AX2439" s="263"/>
      <c r="AY2439" s="264" t="s">
        <v>128</v>
      </c>
      <c r="AZ2439" s="265"/>
      <c r="BA2439" s="20"/>
      <c r="BB2439" s="262" t="s">
        <v>129</v>
      </c>
      <c r="BC2439" s="263"/>
      <c r="BD2439" s="264" t="s">
        <v>130</v>
      </c>
      <c r="BE2439" s="265"/>
      <c r="BF2439" s="41"/>
      <c r="BG2439" s="266" t="s">
        <v>131</v>
      </c>
      <c r="BH2439" s="267"/>
      <c r="BI2439" s="268" t="s">
        <v>132</v>
      </c>
      <c r="BJ2439" s="269"/>
      <c r="BK2439" s="41"/>
      <c r="BL2439" s="262" t="s">
        <v>133</v>
      </c>
      <c r="BM2439" s="263"/>
      <c r="BN2439" s="264" t="s">
        <v>134</v>
      </c>
      <c r="BO2439" s="265"/>
      <c r="BP2439" s="41"/>
      <c r="BQ2439" s="262" t="s">
        <v>135</v>
      </c>
      <c r="BR2439" s="263"/>
      <c r="BS2439" s="264" t="s">
        <v>136</v>
      </c>
      <c r="BT2439" s="265"/>
      <c r="BU2439" s="20"/>
      <c r="BV2439" s="262" t="s">
        <v>137</v>
      </c>
      <c r="BW2439" s="263"/>
      <c r="BX2439" s="264" t="s">
        <v>138</v>
      </c>
      <c r="BY2439" s="265"/>
      <c r="CA2439" s="27" t="s">
        <v>8</v>
      </c>
      <c r="CC2439" s="113" t="s">
        <v>74</v>
      </c>
      <c r="CD2439" s="13"/>
      <c r="CE2439" s="33"/>
      <c r="CF2439" s="33"/>
      <c r="CG2439" s="33"/>
      <c r="CH2439" s="33"/>
    </row>
    <row r="2440" spans="2:86" ht="18.600000000000001" customHeight="1" thickTop="1" thickBot="1">
      <c r="B2440" s="37">
        <v>6.98</v>
      </c>
      <c r="D2440" s="1">
        <v>1</v>
      </c>
      <c r="E2440" s="7">
        <v>0</v>
      </c>
      <c r="F2440" s="2">
        <v>0</v>
      </c>
      <c r="G2440" s="8">
        <v>0</v>
      </c>
      <c r="I2440" s="1">
        <v>1</v>
      </c>
      <c r="J2440" s="9">
        <v>0</v>
      </c>
      <c r="K2440" s="2">
        <v>0</v>
      </c>
      <c r="L2440" s="8">
        <f t="shared" ref="L2440:L2503" si="23427">IF(0=(1-$J$9*$K$9*$B2440^2),10^18,$B2440*$K$9/(1-$J$9*$K$9*$B2440^2))</f>
        <v>-0.81069887027838572</v>
      </c>
      <c r="N2440" s="1">
        <f t="shared" ref="N2440" si="23428">D2440*I2440+F2440*I2443-E2440*J2440-G2440*J2443</f>
        <v>1</v>
      </c>
      <c r="O2440" s="9">
        <f t="shared" ref="O2440" si="23429">(D2440*J2440+E2440*I2440+F2440*J2443+G2440*I2443)</f>
        <v>0</v>
      </c>
      <c r="P2440" s="2">
        <f t="shared" ref="P2440" si="23430">D2440*K2440+F2440*K2443-E2440*L2440-G2440*L2443</f>
        <v>0</v>
      </c>
      <c r="Q2440" s="8">
        <f t="shared" ref="Q2440" si="23431">(D2440*L2440+E2440*K2440+F2440*L2443+G2440*K2443)</f>
        <v>-0.81069887027838572</v>
      </c>
      <c r="S2440" s="1">
        <v>1</v>
      </c>
      <c r="T2440" s="7">
        <v>0</v>
      </c>
      <c r="U2440" s="2">
        <v>0</v>
      </c>
      <c r="V2440" s="8">
        <v>0</v>
      </c>
      <c r="X2440" s="1">
        <f t="shared" ref="X2440" si="23432">N2440*S2440+P2440*S2443-O2440*T2440-Q2440*T2443</f>
        <v>9.5519602345090373</v>
      </c>
      <c r="Y2440" s="9">
        <f t="shared" ref="Y2440" si="23433">(N2440*T2440+O2440*S2440+P2440*T2443+Q2440*S2443)</f>
        <v>0</v>
      </c>
      <c r="Z2440" s="2">
        <f t="shared" ref="Z2440" si="23434">N2440*U2440+P2440*U2443-O2440*V2440-Q2440*V2443</f>
        <v>0</v>
      </c>
      <c r="AA2440" s="8">
        <f t="shared" ref="AA2440" si="23435">(N2440*V2440+O2440*U2440+P2440*V2443+Q2440*U2443)</f>
        <v>-0.81069887027838572</v>
      </c>
      <c r="AB2440" s="20"/>
      <c r="AC2440" s="1">
        <v>1</v>
      </c>
      <c r="AD2440" s="9">
        <v>0</v>
      </c>
      <c r="AE2440" s="2">
        <v>0</v>
      </c>
      <c r="AF2440" s="8">
        <f t="shared" ref="AF2440:AF2503" si="23436">IF(0=(1-$AE$9*$AD$9*$B2440^2),10^18,$B2440*$AE$9/(1-$AE$9*$AD$9*$B2440^2))</f>
        <v>-0.14579601291663558</v>
      </c>
      <c r="AH2440" s="1">
        <f t="shared" ref="AH2440" si="23437">X2440*AC2440+Z2440*AC2443-Y2440*AD2440-AA2440*AD2443</f>
        <v>9.5519602345090373</v>
      </c>
      <c r="AI2440" s="9">
        <f t="shared" ref="AI2440" si="23438">(X2440*AD2440+Y2440*AC2440+Z2440*AD2443+AA2440*AC2443)</f>
        <v>0</v>
      </c>
      <c r="AJ2440" s="2">
        <f t="shared" ref="AJ2440" si="23439">X2440*AE2440+Z2440*AE2443-Y2440*AF2440-AA2440*AF2443</f>
        <v>0</v>
      </c>
      <c r="AK2440" s="8">
        <f t="shared" ref="AK2440" si="23440">(X2440*AF2440+Y2440*AE2440+Z2440*AF2443+AA2440*AE2443)</f>
        <v>-2.2033365880080549</v>
      </c>
      <c r="AM2440" s="1">
        <v>1</v>
      </c>
      <c r="AN2440" s="7">
        <v>0</v>
      </c>
      <c r="AO2440" s="2">
        <v>0</v>
      </c>
      <c r="AP2440" s="8">
        <v>0</v>
      </c>
      <c r="AR2440" s="1">
        <f t="shared" ref="AR2440" si="23441">AH2440*AM2440+AJ2440*AM2443-AI2440*AN2440-AK2440*AN2443</f>
        <v>29.203616209762757</v>
      </c>
      <c r="AS2440" s="9">
        <f t="shared" ref="AS2440" si="23442">(AH2440*AN2440+AI2440*AM2440+AJ2440*AN2443+AK2440*AM2443)</f>
        <v>0</v>
      </c>
      <c r="AT2440" s="2">
        <f t="shared" ref="AT2440" si="23443">AH2440*AO2440+AJ2440*AO2443-AI2440*AP2440-AK2440*AP2443</f>
        <v>0</v>
      </c>
      <c r="AU2440" s="8">
        <f t="shared" ref="AU2440" si="23444">(AH2440*AP2440+AI2440*AO2440+AJ2440*AP2443+AK2440*AO2443)</f>
        <v>-2.2033365880080549</v>
      </c>
      <c r="AV2440" s="20"/>
      <c r="AW2440" s="1">
        <v>1</v>
      </c>
      <c r="AX2440" s="9">
        <v>0</v>
      </c>
      <c r="AY2440" s="2">
        <v>0</v>
      </c>
      <c r="AZ2440" s="8">
        <f t="shared" ref="AZ2440:AZ2503" si="23445">IF(0=(1-$AX$9*$AY$9*$B2440^2),10^18,$B2440*$AY$9/(1-$AX$9*$AY$9*$B2440^2))</f>
        <v>-0.20869182022641872</v>
      </c>
      <c r="BB2440" s="1">
        <f t="shared" ref="BB2440" si="23446">AR2440*AW2440+AT2440*AW2443-AS2440*AX2440-AU2440*AX2443</f>
        <v>29.203616209762757</v>
      </c>
      <c r="BC2440" s="9">
        <f t="shared" ref="BC2440" si="23447">(AR2440*AX2440+AS2440*AW2440+AT2440*AX2443+AU2440*AW2443)</f>
        <v>0</v>
      </c>
      <c r="BD2440" s="2">
        <f t="shared" ref="BD2440" si="23448">AR2440*AY2440+AT2440*AY2443-AS2440*AZ2440-AU2440*AZ2443</f>
        <v>0</v>
      </c>
      <c r="BE2440" s="8">
        <f t="shared" ref="BE2440" si="23449">(AR2440*AZ2440+AS2440*AY2440+AT2440*AZ2443+AU2440*AY2443)</f>
        <v>-8.2978924120171911</v>
      </c>
      <c r="BG2440" s="1">
        <v>1</v>
      </c>
      <c r="BH2440" s="7">
        <v>0</v>
      </c>
      <c r="BI2440" s="2">
        <v>0</v>
      </c>
      <c r="BJ2440" s="8">
        <v>0</v>
      </c>
      <c r="BK2440" s="20"/>
      <c r="BL2440" s="1">
        <f t="shared" ref="BL2440" si="23450">BB2440*BG2440+BD2440*BG2443-BC2440*BH2440-BE2440*BH2443</f>
        <v>77.624141843758423</v>
      </c>
      <c r="BM2440" s="9">
        <f t="shared" ref="BM2440" si="23451">(BB2440*BH2440+BC2440*BG2440+BD2440*BH2443+BE2440*BG2443)</f>
        <v>0</v>
      </c>
      <c r="BN2440" s="2">
        <f t="shared" ref="BN2440" si="23452">BB2440*BI2440+BD2440*BI2443-BC2440*BJ2440-BE2440*BJ2443</f>
        <v>0</v>
      </c>
      <c r="BO2440" s="8">
        <f t="shared" ref="BO2440" si="23453">(BB2440*BJ2440+BC2440*BI2440+BD2440*BJ2443+BE2440*BI2443)</f>
        <v>-8.2978924120171911</v>
      </c>
      <c r="BP2440" s="20"/>
      <c r="BQ2440" s="16">
        <v>1</v>
      </c>
      <c r="BR2440" s="23">
        <v>0</v>
      </c>
      <c r="BS2440" s="14">
        <v>0</v>
      </c>
      <c r="BT2440" s="22">
        <v>0</v>
      </c>
      <c r="BV2440" s="1">
        <f t="shared" ref="BV2440" si="23454">BL2440*BQ2440+BN2440*BQ2443-BM2440*BR2440-BO2440*BR2443</f>
        <v>77.624141843758423</v>
      </c>
      <c r="BW2440" s="9">
        <f t="shared" ref="BW2440" si="23455">(BL2440*BR2440+BM2440*BQ2440+BN2440*BR2443+BO2440*BQ2443)</f>
        <v>-8.2978924120171911</v>
      </c>
      <c r="BX2440" s="2">
        <f t="shared" ref="BX2440" si="23456">BL2440*BS2440+BN2440*BS2443-BM2440*BT2440-BO2440*BT2443</f>
        <v>0</v>
      </c>
      <c r="BY2440" s="8">
        <f t="shared" ref="BY2440" si="23457">(BL2440*BT2440+BM2440*BS2440+BN2440*BT2443+BO2440*BS2443)</f>
        <v>-8.2978924120171911</v>
      </c>
      <c r="CA2440" s="28">
        <f t="shared" ref="CA2440" si="23458">20*LOG(((1+$BR$9)/$BR$9)/((BV2440+BV2443)^2+(BW2440+BW2443)^2)^0.5)</f>
        <v>-51.297078649299053</v>
      </c>
      <c r="CC2440" s="114">
        <f t="shared" ref="CC2440" si="23459">((BV2440^2+BW2440^2)^0.5)/((BV2443^2+BW2443^2)^0.5)</f>
        <v>0.10691760613307641</v>
      </c>
      <c r="CD2440" s="13"/>
      <c r="CE2440" s="33"/>
      <c r="CF2440" s="33"/>
      <c r="CG2440" s="33"/>
      <c r="CH2440" s="33"/>
    </row>
    <row r="2441" spans="2:86" ht="18.600000000000001" customHeight="1" thickBot="1">
      <c r="D2441" s="3"/>
      <c r="G2441" s="4"/>
      <c r="I2441" s="3"/>
      <c r="L2441" s="4"/>
      <c r="N2441" s="3"/>
      <c r="Q2441" s="4"/>
      <c r="S2441" s="3"/>
      <c r="V2441" s="4"/>
      <c r="X2441" s="3"/>
      <c r="AA2441" s="4"/>
      <c r="AC2441" s="3"/>
      <c r="AF2441" s="4"/>
      <c r="AH2441" s="3"/>
      <c r="AK2441" s="4"/>
      <c r="AM2441" s="3"/>
      <c r="AP2441" s="4"/>
      <c r="AR2441" s="3"/>
      <c r="AU2441" s="4"/>
      <c r="AW2441" s="3"/>
      <c r="AZ2441" s="4"/>
      <c r="BB2441" s="3"/>
      <c r="BE2441" s="4"/>
      <c r="BG2441" s="3"/>
      <c r="BJ2441" s="4"/>
      <c r="BL2441" s="3"/>
      <c r="BO2441" s="4"/>
      <c r="BQ2441" s="16"/>
      <c r="BR2441" s="14"/>
      <c r="BS2441" s="14"/>
      <c r="BT2441" s="17"/>
      <c r="BV2441" s="3"/>
      <c r="BY2441" s="4"/>
      <c r="CC2441" s="115"/>
      <c r="CD2441" s="13"/>
      <c r="CE2441" s="33"/>
      <c r="CF2441" s="33"/>
      <c r="CG2441" s="33"/>
      <c r="CH2441" s="33"/>
    </row>
    <row r="2442" spans="2:86" ht="18.600000000000001" customHeight="1" thickBot="1">
      <c r="D2442" s="271" t="s">
        <v>141</v>
      </c>
      <c r="E2442" s="272"/>
      <c r="F2442" s="273" t="s">
        <v>142</v>
      </c>
      <c r="G2442" s="274"/>
      <c r="H2442" s="237"/>
      <c r="I2442" s="271" t="s">
        <v>143</v>
      </c>
      <c r="J2442" s="272"/>
      <c r="K2442" s="273" t="s">
        <v>144</v>
      </c>
      <c r="L2442" s="274"/>
      <c r="N2442" s="262" t="s">
        <v>145</v>
      </c>
      <c r="O2442" s="263"/>
      <c r="P2442" s="264" t="s">
        <v>146</v>
      </c>
      <c r="Q2442" s="265"/>
      <c r="S2442" s="271" t="s">
        <v>147</v>
      </c>
      <c r="T2442" s="272"/>
      <c r="U2442" s="273" t="s">
        <v>148</v>
      </c>
      <c r="V2442" s="274"/>
      <c r="W2442" s="20"/>
      <c r="X2442" s="262" t="s">
        <v>149</v>
      </c>
      <c r="Y2442" s="263"/>
      <c r="Z2442" s="264" t="s">
        <v>150</v>
      </c>
      <c r="AA2442" s="265"/>
      <c r="AB2442" s="20"/>
      <c r="AC2442" s="271" t="s">
        <v>151</v>
      </c>
      <c r="AD2442" s="272"/>
      <c r="AE2442" s="273" t="s">
        <v>152</v>
      </c>
      <c r="AF2442" s="274"/>
      <c r="AG2442" s="20"/>
      <c r="AH2442" s="262" t="s">
        <v>153</v>
      </c>
      <c r="AI2442" s="263"/>
      <c r="AJ2442" s="264" t="s">
        <v>154</v>
      </c>
      <c r="AK2442" s="265"/>
      <c r="AL2442" s="20"/>
      <c r="AM2442" s="271" t="s">
        <v>155</v>
      </c>
      <c r="AN2442" s="272"/>
      <c r="AO2442" s="273" t="s">
        <v>156</v>
      </c>
      <c r="AP2442" s="274"/>
      <c r="AR2442" s="262" t="s">
        <v>157</v>
      </c>
      <c r="AS2442" s="263"/>
      <c r="AT2442" s="264" t="s">
        <v>158</v>
      </c>
      <c r="AU2442" s="265"/>
      <c r="AV2442" s="41"/>
      <c r="AW2442" s="271" t="s">
        <v>159</v>
      </c>
      <c r="AX2442" s="272"/>
      <c r="AY2442" s="273" t="s">
        <v>160</v>
      </c>
      <c r="AZ2442" s="274"/>
      <c r="BA2442" s="20"/>
      <c r="BB2442" s="262" t="s">
        <v>161</v>
      </c>
      <c r="BC2442" s="263"/>
      <c r="BD2442" s="264" t="s">
        <v>162</v>
      </c>
      <c r="BE2442" s="265"/>
      <c r="BF2442" s="41"/>
      <c r="BG2442" s="271" t="s">
        <v>163</v>
      </c>
      <c r="BH2442" s="272"/>
      <c r="BI2442" s="273" t="s">
        <v>164</v>
      </c>
      <c r="BJ2442" s="274"/>
      <c r="BK2442" s="41"/>
      <c r="BL2442" s="262" t="s">
        <v>165</v>
      </c>
      <c r="BM2442" s="263"/>
      <c r="BN2442" s="264" t="s">
        <v>166</v>
      </c>
      <c r="BO2442" s="265"/>
      <c r="BP2442" s="41"/>
      <c r="BQ2442" s="271" t="s">
        <v>167</v>
      </c>
      <c r="BR2442" s="272"/>
      <c r="BS2442" s="273" t="s">
        <v>168</v>
      </c>
      <c r="BT2442" s="274"/>
      <c r="BU2442" s="20"/>
      <c r="BV2442" s="262" t="s">
        <v>169</v>
      </c>
      <c r="BW2442" s="263"/>
      <c r="BX2442" s="264" t="s">
        <v>170</v>
      </c>
      <c r="BY2442" s="265"/>
      <c r="CA2442" s="55" t="s">
        <v>35</v>
      </c>
      <c r="CC2442" s="116" t="s">
        <v>75</v>
      </c>
      <c r="CD2442" s="13"/>
      <c r="CE2442" s="33"/>
      <c r="CF2442" s="33"/>
      <c r="CG2442" s="33"/>
      <c r="CH2442" s="33"/>
    </row>
    <row r="2443" spans="2:86" ht="18.600000000000001" customHeight="1" thickTop="1" thickBot="1">
      <c r="D2443" s="1">
        <v>0</v>
      </c>
      <c r="E2443" s="9">
        <f t="shared" ref="E2443" si="23460">$E$9*$B2440</f>
        <v>8.2140640000000005</v>
      </c>
      <c r="F2443" s="2">
        <v>1</v>
      </c>
      <c r="G2443" s="8">
        <v>0</v>
      </c>
      <c r="I2443" s="1">
        <v>0</v>
      </c>
      <c r="J2443" s="9">
        <v>0</v>
      </c>
      <c r="K2443" s="2">
        <v>1</v>
      </c>
      <c r="L2443" s="8">
        <v>0</v>
      </c>
      <c r="N2443" s="1">
        <f t="shared" ref="N2443" si="23461">D2443*I2440+F2443*I2443-E2443*J2440-G2443*J2443</f>
        <v>0</v>
      </c>
      <c r="O2443" s="9">
        <f t="shared" ref="O2443" si="23462">(D2443*J2440+E2443*I2440+F2443*J2443+G2443*I2443)</f>
        <v>8.2140640000000005</v>
      </c>
      <c r="P2443" s="2">
        <f t="shared" ref="P2443" si="23463">D2443*K2440+F2443*K2443-E2443*L2440-G2443*L2443</f>
        <v>7.6591324051943586</v>
      </c>
      <c r="Q2443" s="8">
        <f t="shared" ref="Q2443" si="23464">(D2443*L2440+E2443*K2440+F2443*L2443+G2443*K2443)</f>
        <v>0</v>
      </c>
      <c r="S2443" s="1">
        <v>0</v>
      </c>
      <c r="T2443" s="9">
        <f t="shared" ref="T2443" si="23465">$T$9*$B2440</f>
        <v>10.548874000000001</v>
      </c>
      <c r="U2443" s="2">
        <v>1</v>
      </c>
      <c r="V2443" s="8">
        <v>0</v>
      </c>
      <c r="X2443" s="1">
        <f t="shared" ref="X2443" si="23466">N2443*S2440+P2443*S2443-O2443*T2440-Q2443*T2443</f>
        <v>0</v>
      </c>
      <c r="Y2443" s="9">
        <f t="shared" ref="Y2443" si="23467">(N2443*T2440+O2443*S2440+P2443*T2443+Q2443*S2443)</f>
        <v>89.009286691712248</v>
      </c>
      <c r="Z2443" s="2">
        <f t="shared" ref="Z2443" si="23468">N2443*U2440+P2443*U2443-O2443*V2440-Q2443*V2443</f>
        <v>7.6591324051943586</v>
      </c>
      <c r="AA2443" s="8">
        <f t="shared" ref="AA2443" si="23469">(N2443*V2440+O2443*U2440+P2443*V2443+Q2443*U2443)</f>
        <v>0</v>
      </c>
      <c r="AB2443" s="20"/>
      <c r="AC2443" s="1">
        <v>0</v>
      </c>
      <c r="AD2443" s="9">
        <v>0</v>
      </c>
      <c r="AE2443" s="2">
        <v>1</v>
      </c>
      <c r="AF2443" s="8">
        <v>0</v>
      </c>
      <c r="AH2443" s="1">
        <f t="shared" ref="AH2443" si="23470">X2443*AC2440+Z2443*AC2443-Y2443*AD2440-AA2443*AD2443</f>
        <v>0</v>
      </c>
      <c r="AI2443" s="9">
        <f t="shared" ref="AI2443" si="23471">(X2443*AD2440+Y2443*AC2440+Z2443*AD2443+AA2443*AC2443)</f>
        <v>89.009286691712248</v>
      </c>
      <c r="AJ2443" s="2">
        <f t="shared" ref="AJ2443" si="23472">X2443*AE2440+Z2443*AE2443-Y2443*AF2440-AA2443*AF2443</f>
        <v>20.636331517399757</v>
      </c>
      <c r="AK2443" s="8">
        <f t="shared" ref="AK2443" si="23473">(X2443*AF2440+Y2443*AE2440+Z2443*AF2443+AA2443*AE2443)</f>
        <v>0</v>
      </c>
      <c r="AM2443" s="1">
        <v>0</v>
      </c>
      <c r="AN2443" s="9">
        <f t="shared" ref="AN2443" si="23474">$AN$9*$B2440</f>
        <v>8.9190440000000013</v>
      </c>
      <c r="AO2443" s="2">
        <v>1</v>
      </c>
      <c r="AP2443" s="8">
        <v>0</v>
      </c>
      <c r="AR2443" s="1">
        <f t="shared" ref="AR2443" si="23475">AH2443*AM2440+AJ2443*AM2443-AI2443*AN2440-AK2443*AN2443</f>
        <v>0</v>
      </c>
      <c r="AS2443" s="9">
        <f t="shared" ref="AS2443" si="23476">(AH2443*AN2440+AI2443*AM2440+AJ2443*AN2443+AK2443*AM2443)</f>
        <v>273.06563549398749</v>
      </c>
      <c r="AT2443" s="2">
        <f t="shared" ref="AT2443" si="23477">AH2443*AO2440+AJ2443*AO2443-AI2443*AP2440-AK2443*AP2443</f>
        <v>20.636331517399757</v>
      </c>
      <c r="AU2443" s="8">
        <f t="shared" ref="AU2443" si="23478">(AH2443*AP2440+AI2443*AO2440+AJ2443*AP2443+AK2443*AO2443)</f>
        <v>0</v>
      </c>
      <c r="AV2443" s="20"/>
      <c r="AW2443" s="1">
        <v>0</v>
      </c>
      <c r="AX2443" s="9">
        <v>0</v>
      </c>
      <c r="AY2443" s="2">
        <v>1</v>
      </c>
      <c r="AZ2443" s="8">
        <v>0</v>
      </c>
      <c r="BB2443" s="1">
        <f t="shared" ref="BB2443" si="23479">AR2443*AW2440+AT2443*AW2443-AS2443*AX2440-AU2443*AX2443</f>
        <v>0</v>
      </c>
      <c r="BC2443" s="9">
        <f t="shared" ref="BC2443" si="23480">(AR2443*AX2440+AS2443*AW2440+AT2443*AX2443+AU2443*AW2443)</f>
        <v>273.06563549398749</v>
      </c>
      <c r="BD2443" s="2">
        <f t="shared" ref="BD2443" si="23481">AR2443*AY2440+AT2443*AY2443-AS2443*AZ2440-AU2443*AZ2443</f>
        <v>77.62289602992378</v>
      </c>
      <c r="BE2443" s="8">
        <f t="shared" ref="BE2443" si="23482">(AR2443*AZ2440+AS2443*AY2440+AT2443*AZ2443+AU2443*AY2443)</f>
        <v>0</v>
      </c>
      <c r="BG2443" s="1">
        <v>0</v>
      </c>
      <c r="BH2443" s="9">
        <f t="shared" ref="BH2443" si="23483">$BH$9*$B2440</f>
        <v>5.83528</v>
      </c>
      <c r="BI2443" s="2">
        <v>1</v>
      </c>
      <c r="BJ2443" s="8">
        <v>0</v>
      </c>
      <c r="BK2443" s="20"/>
      <c r="BL2443" s="1">
        <f t="shared" ref="BL2443" si="23484">BB2443*BG2440+BD2443*BG2443-BC2443*BH2440-BE2443*BH2443</f>
        <v>0</v>
      </c>
      <c r="BM2443" s="9">
        <f t="shared" ref="BM2443" si="23485">(BB2443*BH2440+BC2443*BG2440+BD2443*BH2443+BE2443*BG2443)</f>
        <v>726.01696823948112</v>
      </c>
      <c r="BN2443" s="2">
        <f t="shared" ref="BN2443" si="23486">BB2443*BI2440+BD2443*BI2443-BC2443*BJ2440-BE2443*BJ2443</f>
        <v>77.62289602992378</v>
      </c>
      <c r="BO2443" s="8">
        <f t="shared" ref="BO2443" si="23487">(BB2443*BJ2440+BC2443*BI2440+BD2443*BJ2443+BE2443*BI2443)</f>
        <v>0</v>
      </c>
      <c r="BP2443" s="20"/>
      <c r="BQ2443" s="18">
        <f t="shared" ref="BQ2443:BQ2506" si="23488">1/$BR$9</f>
        <v>1</v>
      </c>
      <c r="BR2443" s="25">
        <v>0</v>
      </c>
      <c r="BS2443" s="19">
        <v>1</v>
      </c>
      <c r="BT2443" s="24">
        <v>0</v>
      </c>
      <c r="BV2443" s="1">
        <f t="shared" ref="BV2443" si="23489">BL2443*BQ2440+BN2443*BQ2443-BM2443*BR2440-BO2443*BR2443</f>
        <v>77.62289602992378</v>
      </c>
      <c r="BW2443" s="9">
        <f t="shared" ref="BW2443" si="23490">(BL2443*BR2440+BM2443*BQ2440+BN2443*BR2443+BO2443*BQ2443)</f>
        <v>726.01696823948112</v>
      </c>
      <c r="BX2443" s="2">
        <f t="shared" ref="BX2443" si="23491">BL2443*BS2440+BN2443*BS2443-BM2443*BT2440-BO2443*BT2443</f>
        <v>77.62289602992378</v>
      </c>
      <c r="BY2443" s="8">
        <f t="shared" ref="BY2443" si="23492">(BL2443*BT2440+BM2443*BS2440+BN2443*BT2443+BO2443*BS2443)</f>
        <v>0</v>
      </c>
      <c r="CA2443" s="56">
        <f t="shared" ref="CA2443" si="23493">(180/PI())*ATAN(-1*(BW2440+BW2443)/(BV2440+BV2443))</f>
        <v>-77.794609601440882</v>
      </c>
      <c r="CC2443" s="117">
        <f t="shared" ref="CC2443" si="23494">20*LOG(((1-(10^(CA2440/20)^2)*(1-((1-CC2440)/(1+CC2440))^2))^0.5))</f>
        <v>-1.1244900992708169E-5</v>
      </c>
      <c r="CD2443" s="13"/>
      <c r="CE2443" s="33"/>
      <c r="CF2443" s="33"/>
      <c r="CG2443" s="33"/>
      <c r="CH2443" s="33"/>
    </row>
    <row r="2444" spans="2:86" ht="18.600000000000001" customHeight="1"/>
    <row r="2445" spans="2:86" ht="18.600000000000001" customHeight="1" thickBot="1">
      <c r="E2445" s="6" t="s">
        <v>3</v>
      </c>
      <c r="J2445" s="6" t="s">
        <v>5</v>
      </c>
      <c r="O2445" s="6" t="s">
        <v>10</v>
      </c>
      <c r="T2445" s="6" t="s">
        <v>6</v>
      </c>
      <c r="Y2445" s="6" t="s">
        <v>11</v>
      </c>
      <c r="AD2445" s="6" t="s">
        <v>12</v>
      </c>
      <c r="AI2445" s="6" t="s">
        <v>13</v>
      </c>
      <c r="AN2445" s="6" t="s">
        <v>14</v>
      </c>
      <c r="AS2445" s="6" t="s">
        <v>15</v>
      </c>
      <c r="AX2445" s="6" t="s">
        <v>19</v>
      </c>
      <c r="BC2445" s="6" t="s">
        <v>17</v>
      </c>
      <c r="BH2445" s="6" t="s">
        <v>20</v>
      </c>
      <c r="BM2445" s="6" t="s">
        <v>18</v>
      </c>
      <c r="BQ2445" s="26" t="s">
        <v>16</v>
      </c>
      <c r="BR2445" s="26"/>
      <c r="BS2445" s="21"/>
      <c r="BT2445" s="21"/>
      <c r="BU2445" s="21"/>
      <c r="BV2445" s="21"/>
      <c r="BW2445" s="26" t="s">
        <v>21</v>
      </c>
      <c r="BX2445" s="21"/>
      <c r="BY2445" s="21"/>
    </row>
    <row r="2446" spans="2:86" ht="18.600000000000001" customHeight="1" thickBot="1">
      <c r="B2446" s="11"/>
      <c r="D2446" s="266" t="s">
        <v>113</v>
      </c>
      <c r="E2446" s="267"/>
      <c r="F2446" s="268" t="s">
        <v>114</v>
      </c>
      <c r="G2446" s="269"/>
      <c r="H2446" s="237"/>
      <c r="I2446" s="262" t="s">
        <v>0</v>
      </c>
      <c r="J2446" s="263"/>
      <c r="K2446" s="264" t="s">
        <v>1</v>
      </c>
      <c r="L2446" s="265"/>
      <c r="M2446" s="21"/>
      <c r="N2446" s="262" t="s">
        <v>115</v>
      </c>
      <c r="O2446" s="263"/>
      <c r="P2446" s="264" t="s">
        <v>116</v>
      </c>
      <c r="Q2446" s="265"/>
      <c r="R2446" s="21"/>
      <c r="S2446" s="266" t="s">
        <v>117</v>
      </c>
      <c r="T2446" s="267"/>
      <c r="U2446" s="268" t="s">
        <v>118</v>
      </c>
      <c r="V2446" s="269"/>
      <c r="W2446" s="20"/>
      <c r="X2446" s="262" t="s">
        <v>119</v>
      </c>
      <c r="Y2446" s="263"/>
      <c r="Z2446" s="264" t="s">
        <v>120</v>
      </c>
      <c r="AA2446" s="265"/>
      <c r="AB2446" s="20"/>
      <c r="AC2446" s="262" t="s">
        <v>121</v>
      </c>
      <c r="AD2446" s="263"/>
      <c r="AE2446" s="264" t="s">
        <v>7</v>
      </c>
      <c r="AF2446" s="265"/>
      <c r="AG2446" s="20"/>
      <c r="AH2446" s="262" t="s">
        <v>122</v>
      </c>
      <c r="AI2446" s="263"/>
      <c r="AJ2446" s="264" t="s">
        <v>123</v>
      </c>
      <c r="AK2446" s="265"/>
      <c r="AL2446" s="20"/>
      <c r="AM2446" s="266" t="s">
        <v>124</v>
      </c>
      <c r="AN2446" s="267"/>
      <c r="AO2446" s="268" t="s">
        <v>125</v>
      </c>
      <c r="AP2446" s="269"/>
      <c r="AQ2446" s="21"/>
      <c r="AR2446" s="262" t="s">
        <v>126</v>
      </c>
      <c r="AS2446" s="263"/>
      <c r="AT2446" s="264" t="s">
        <v>2</v>
      </c>
      <c r="AU2446" s="265"/>
      <c r="AV2446" s="41"/>
      <c r="AW2446" s="262" t="s">
        <v>127</v>
      </c>
      <c r="AX2446" s="263"/>
      <c r="AY2446" s="264" t="s">
        <v>128</v>
      </c>
      <c r="AZ2446" s="265"/>
      <c r="BA2446" s="20"/>
      <c r="BB2446" s="262" t="s">
        <v>129</v>
      </c>
      <c r="BC2446" s="263"/>
      <c r="BD2446" s="264" t="s">
        <v>130</v>
      </c>
      <c r="BE2446" s="265"/>
      <c r="BF2446" s="41"/>
      <c r="BG2446" s="266" t="s">
        <v>131</v>
      </c>
      <c r="BH2446" s="267"/>
      <c r="BI2446" s="268" t="s">
        <v>132</v>
      </c>
      <c r="BJ2446" s="269"/>
      <c r="BK2446" s="41"/>
      <c r="BL2446" s="262" t="s">
        <v>133</v>
      </c>
      <c r="BM2446" s="263"/>
      <c r="BN2446" s="264" t="s">
        <v>134</v>
      </c>
      <c r="BO2446" s="265"/>
      <c r="BP2446" s="41"/>
      <c r="BQ2446" s="262" t="s">
        <v>135</v>
      </c>
      <c r="BR2446" s="263"/>
      <c r="BS2446" s="264" t="s">
        <v>136</v>
      </c>
      <c r="BT2446" s="265"/>
      <c r="BU2446" s="20"/>
      <c r="BV2446" s="262" t="s">
        <v>137</v>
      </c>
      <c r="BW2446" s="263"/>
      <c r="BX2446" s="264" t="s">
        <v>138</v>
      </c>
      <c r="BY2446" s="265"/>
      <c r="CA2446" s="27" t="s">
        <v>8</v>
      </c>
      <c r="CC2446" s="113" t="s">
        <v>74</v>
      </c>
      <c r="CD2446" s="13"/>
      <c r="CE2446" s="33"/>
      <c r="CF2446" s="33"/>
      <c r="CG2446" s="33"/>
      <c r="CH2446" s="33"/>
    </row>
    <row r="2447" spans="2:86" ht="18.600000000000001" customHeight="1" thickTop="1" thickBot="1">
      <c r="B2447" s="37">
        <v>6.9999999999999902</v>
      </c>
      <c r="D2447" s="1">
        <v>1</v>
      </c>
      <c r="E2447" s="7">
        <v>0</v>
      </c>
      <c r="F2447" s="2">
        <v>0</v>
      </c>
      <c r="G2447" s="8">
        <v>0</v>
      </c>
      <c r="I2447" s="1">
        <v>1</v>
      </c>
      <c r="J2447" s="9">
        <v>0</v>
      </c>
      <c r="K2447" s="2">
        <v>0</v>
      </c>
      <c r="L2447" s="8">
        <f t="shared" ref="L2447:L2510" si="23495">IF(0=(1-$J$9*$K$9*$B2447^2),10^18,$B2447*$K$9/(1-$J$9*$K$9*$B2447^2))</f>
        <v>-0.80793439747748774</v>
      </c>
      <c r="N2447" s="1">
        <f t="shared" ref="N2447" si="23496">D2447*I2447+F2447*I2450-E2447*J2447-G2447*J2450</f>
        <v>1</v>
      </c>
      <c r="O2447" s="9">
        <f t="shared" ref="O2447" si="23497">(D2447*J2447+E2447*I2447+F2447*J2450+G2447*I2450)</f>
        <v>0</v>
      </c>
      <c r="P2447" s="2">
        <f t="shared" ref="P2447" si="23498">D2447*K2447+F2447*K2450-E2447*L2447-G2447*L2450</f>
        <v>0</v>
      </c>
      <c r="Q2447" s="8">
        <f t="shared" ref="Q2447" si="23499">(D2447*L2447+E2447*K2447+F2447*L2450+G2447*K2450)</f>
        <v>-0.80793439747748774</v>
      </c>
      <c r="S2447" s="1">
        <v>1</v>
      </c>
      <c r="T2447" s="7">
        <v>0</v>
      </c>
      <c r="U2447" s="2">
        <v>0</v>
      </c>
      <c r="V2447" s="8">
        <v>0</v>
      </c>
      <c r="X2447" s="1">
        <f t="shared" ref="X2447" si="23500">N2447*S2447+P2447*S2450-O2447*T2447-Q2447*T2450</f>
        <v>9.5472187843540794</v>
      </c>
      <c r="Y2447" s="9">
        <f t="shared" ref="Y2447" si="23501">(N2447*T2447+O2447*S2447+P2447*T2450+Q2447*S2450)</f>
        <v>0</v>
      </c>
      <c r="Z2447" s="2">
        <f t="shared" ref="Z2447" si="23502">N2447*U2447+P2447*U2450-O2447*V2447-Q2447*V2450</f>
        <v>0</v>
      </c>
      <c r="AA2447" s="8">
        <f t="shared" ref="AA2447" si="23503">(N2447*V2447+O2447*U2447+P2447*V2450+Q2447*U2450)</f>
        <v>-0.80793439747748774</v>
      </c>
      <c r="AB2447" s="20"/>
      <c r="AC2447" s="1">
        <v>1</v>
      </c>
      <c r="AD2447" s="9">
        <v>0</v>
      </c>
      <c r="AE2447" s="2">
        <v>0</v>
      </c>
      <c r="AF2447" s="8">
        <f t="shared" ref="AF2447:AF2510" si="23504">IF(0=(1-$AE$9*$AD$9*$B2447^2),10^18,$B2447*$AE$9/(1-$AE$9*$AD$9*$B2447^2))</f>
        <v>-0.14535552389423415</v>
      </c>
      <c r="AH2447" s="1">
        <f t="shared" ref="AH2447" si="23505">X2447*AC2447+Z2447*AC2450-Y2447*AD2447-AA2447*AD2450</f>
        <v>9.5472187843540794</v>
      </c>
      <c r="AI2447" s="9">
        <f t="shared" ref="AI2447" si="23506">(X2447*AD2447+Y2447*AC2447+Z2447*AD2450+AA2447*AC2450)</f>
        <v>0</v>
      </c>
      <c r="AJ2447" s="2">
        <f t="shared" ref="AJ2447" si="23507">X2447*AE2447+Z2447*AE2450-Y2447*AF2447-AA2447*AF2450</f>
        <v>0</v>
      </c>
      <c r="AK2447" s="8">
        <f t="shared" ref="AK2447" si="23508">(X2447*AF2447+Y2447*AE2447+Z2447*AF2450+AA2447*AE2450)</f>
        <v>-2.1956753856101483</v>
      </c>
      <c r="AM2447" s="1">
        <v>1</v>
      </c>
      <c r="AN2447" s="7">
        <v>0</v>
      </c>
      <c r="AO2447" s="2">
        <v>0</v>
      </c>
      <c r="AP2447" s="8">
        <v>0</v>
      </c>
      <c r="AR2447" s="1">
        <f t="shared" ref="AR2447" si="23509">AH2447*AM2447+AJ2447*AM2450-AI2447*AN2447-AK2447*AN2450</f>
        <v>29.186656838482584</v>
      </c>
      <c r="AS2447" s="9">
        <f t="shared" ref="AS2447" si="23510">(AH2447*AN2447+AI2447*AM2447+AJ2447*AN2450+AK2447*AM2450)</f>
        <v>0</v>
      </c>
      <c r="AT2447" s="2">
        <f t="shared" ref="AT2447" si="23511">AH2447*AO2447+AJ2447*AO2450-AI2447*AP2447-AK2447*AP2450</f>
        <v>0</v>
      </c>
      <c r="AU2447" s="8">
        <f t="shared" ref="AU2447" si="23512">(AH2447*AP2447+AI2447*AO2447+AJ2447*AP2450+AK2447*AO2450)</f>
        <v>-2.1956753856101483</v>
      </c>
      <c r="AV2447" s="20"/>
      <c r="AW2447" s="1">
        <v>1</v>
      </c>
      <c r="AX2447" s="9">
        <v>0</v>
      </c>
      <c r="AY2447" s="2">
        <v>0</v>
      </c>
      <c r="AZ2447" s="8">
        <f t="shared" ref="AZ2447:AZ2510" si="23513">IF(0=(1-$AX$9*$AY$9*$B2447^2),10^18,$B2447*$AY$9/(1-$AX$9*$AY$9*$B2447^2))</f>
        <v>-0.20805128379655716</v>
      </c>
      <c r="BB2447" s="1">
        <f t="shared" ref="BB2447" si="23514">AR2447*AW2447+AT2447*AW2450-AS2447*AX2447-AU2447*AX2450</f>
        <v>29.186656838482584</v>
      </c>
      <c r="BC2447" s="9">
        <f t="shared" ref="BC2447" si="23515">(AR2447*AX2447+AS2447*AW2447+AT2447*AX2450+AU2447*AW2450)</f>
        <v>0</v>
      </c>
      <c r="BD2447" s="2">
        <f t="shared" ref="BD2447" si="23516">AR2447*AY2447+AT2447*AY2450-AS2447*AZ2447-AU2447*AZ2450</f>
        <v>0</v>
      </c>
      <c r="BE2447" s="8">
        <f t="shared" ref="BE2447" si="23517">(AR2447*AZ2447+AS2447*AY2447+AT2447*AZ2450+AU2447*AY2450)</f>
        <v>-8.2679968105860144</v>
      </c>
      <c r="BG2447" s="1">
        <v>1</v>
      </c>
      <c r="BH2447" s="7">
        <v>0</v>
      </c>
      <c r="BI2447" s="2">
        <v>0</v>
      </c>
      <c r="BJ2447" s="8">
        <v>0</v>
      </c>
      <c r="BK2447" s="20"/>
      <c r="BL2447" s="1">
        <f t="shared" ref="BL2447" si="23518">BB2447*BG2447+BD2447*BG2450-BC2447*BH2447-BE2447*BH2450</f>
        <v>77.570974174031875</v>
      </c>
      <c r="BM2447" s="9">
        <f t="shared" ref="BM2447" si="23519">(BB2447*BH2447+BC2447*BG2447+BD2447*BH2450+BE2447*BG2450)</f>
        <v>0</v>
      </c>
      <c r="BN2447" s="2">
        <f t="shared" ref="BN2447" si="23520">BB2447*BI2447+BD2447*BI2450-BC2447*BJ2447-BE2447*BJ2450</f>
        <v>0</v>
      </c>
      <c r="BO2447" s="8">
        <f t="shared" ref="BO2447" si="23521">(BB2447*BJ2447+BC2447*BI2447+BD2447*BJ2450+BE2447*BI2450)</f>
        <v>-8.2679968105860144</v>
      </c>
      <c r="BP2447" s="20"/>
      <c r="BQ2447" s="16">
        <v>1</v>
      </c>
      <c r="BR2447" s="23">
        <v>0</v>
      </c>
      <c r="BS2447" s="14">
        <v>0</v>
      </c>
      <c r="BT2447" s="22">
        <v>0</v>
      </c>
      <c r="BV2447" s="1">
        <f t="shared" ref="BV2447" si="23522">BL2447*BQ2447+BN2447*BQ2450-BM2447*BR2447-BO2447*BR2450</f>
        <v>77.570974174031875</v>
      </c>
      <c r="BW2447" s="9">
        <f t="shared" ref="BW2447" si="23523">(BL2447*BR2447+BM2447*BQ2447+BN2447*BR2450+BO2447*BQ2450)</f>
        <v>-8.2679968105860144</v>
      </c>
      <c r="BX2447" s="2">
        <f t="shared" ref="BX2447" si="23524">BL2447*BS2447+BN2447*BS2450-BM2447*BT2447-BO2447*BT2450</f>
        <v>0</v>
      </c>
      <c r="BY2447" s="8">
        <f t="shared" ref="BY2447" si="23525">(BL2447*BT2447+BM2447*BS2447+BN2447*BT2450+BO2447*BS2450)</f>
        <v>-8.2679968105860144</v>
      </c>
      <c r="CA2447" s="28">
        <f t="shared" ref="CA2447" si="23526">20*LOG(((1+$BR$9)/$BR$9)/((BV2447+BV2450)^2+(BW2447+BW2450)^2)^0.5)</f>
        <v>-51.315951553854632</v>
      </c>
      <c r="CC2447" s="114">
        <f t="shared" ref="CC2447" si="23527">((BV2447^2+BW2447^2)^0.5)/((BV2450^2+BW2450^2)^0.5)</f>
        <v>0.10660544671344563</v>
      </c>
      <c r="CD2447" s="13"/>
      <c r="CE2447" s="33"/>
      <c r="CF2447" s="33"/>
      <c r="CG2447" s="33"/>
      <c r="CH2447" s="33"/>
    </row>
    <row r="2448" spans="2:86" ht="18.600000000000001" customHeight="1" thickBot="1">
      <c r="D2448" s="3"/>
      <c r="G2448" s="4"/>
      <c r="I2448" s="3"/>
      <c r="L2448" s="4"/>
      <c r="N2448" s="3"/>
      <c r="Q2448" s="4"/>
      <c r="S2448" s="3"/>
      <c r="V2448" s="4"/>
      <c r="X2448" s="3"/>
      <c r="AA2448" s="4"/>
      <c r="AC2448" s="3"/>
      <c r="AF2448" s="4"/>
      <c r="AH2448" s="3"/>
      <c r="AK2448" s="4"/>
      <c r="AM2448" s="3"/>
      <c r="AP2448" s="4"/>
      <c r="AR2448" s="3"/>
      <c r="AU2448" s="4"/>
      <c r="AW2448" s="3"/>
      <c r="AZ2448" s="4"/>
      <c r="BB2448" s="3"/>
      <c r="BE2448" s="4"/>
      <c r="BG2448" s="3"/>
      <c r="BJ2448" s="4"/>
      <c r="BL2448" s="3"/>
      <c r="BO2448" s="4"/>
      <c r="BQ2448" s="16"/>
      <c r="BR2448" s="14"/>
      <c r="BS2448" s="14"/>
      <c r="BT2448" s="17"/>
      <c r="BV2448" s="3"/>
      <c r="BY2448" s="4"/>
      <c r="CC2448" s="115"/>
      <c r="CD2448" s="13"/>
      <c r="CE2448" s="33"/>
      <c r="CF2448" s="33"/>
      <c r="CG2448" s="33"/>
      <c r="CH2448" s="33"/>
    </row>
    <row r="2449" spans="2:86" ht="18.600000000000001" customHeight="1" thickBot="1">
      <c r="D2449" s="271" t="s">
        <v>141</v>
      </c>
      <c r="E2449" s="272"/>
      <c r="F2449" s="273" t="s">
        <v>142</v>
      </c>
      <c r="G2449" s="274"/>
      <c r="H2449" s="237"/>
      <c r="I2449" s="271" t="s">
        <v>143</v>
      </c>
      <c r="J2449" s="272"/>
      <c r="K2449" s="273" t="s">
        <v>144</v>
      </c>
      <c r="L2449" s="274"/>
      <c r="N2449" s="262" t="s">
        <v>145</v>
      </c>
      <c r="O2449" s="263"/>
      <c r="P2449" s="264" t="s">
        <v>146</v>
      </c>
      <c r="Q2449" s="265"/>
      <c r="S2449" s="271" t="s">
        <v>147</v>
      </c>
      <c r="T2449" s="272"/>
      <c r="U2449" s="273" t="s">
        <v>148</v>
      </c>
      <c r="V2449" s="274"/>
      <c r="W2449" s="20"/>
      <c r="X2449" s="262" t="s">
        <v>149</v>
      </c>
      <c r="Y2449" s="263"/>
      <c r="Z2449" s="264" t="s">
        <v>150</v>
      </c>
      <c r="AA2449" s="265"/>
      <c r="AB2449" s="20"/>
      <c r="AC2449" s="271" t="s">
        <v>151</v>
      </c>
      <c r="AD2449" s="272"/>
      <c r="AE2449" s="273" t="s">
        <v>152</v>
      </c>
      <c r="AF2449" s="274"/>
      <c r="AG2449" s="20"/>
      <c r="AH2449" s="262" t="s">
        <v>153</v>
      </c>
      <c r="AI2449" s="263"/>
      <c r="AJ2449" s="264" t="s">
        <v>154</v>
      </c>
      <c r="AK2449" s="265"/>
      <c r="AL2449" s="20"/>
      <c r="AM2449" s="271" t="s">
        <v>155</v>
      </c>
      <c r="AN2449" s="272"/>
      <c r="AO2449" s="273" t="s">
        <v>156</v>
      </c>
      <c r="AP2449" s="274"/>
      <c r="AR2449" s="262" t="s">
        <v>157</v>
      </c>
      <c r="AS2449" s="263"/>
      <c r="AT2449" s="264" t="s">
        <v>158</v>
      </c>
      <c r="AU2449" s="265"/>
      <c r="AV2449" s="41"/>
      <c r="AW2449" s="271" t="s">
        <v>159</v>
      </c>
      <c r="AX2449" s="272"/>
      <c r="AY2449" s="273" t="s">
        <v>160</v>
      </c>
      <c r="AZ2449" s="274"/>
      <c r="BA2449" s="20"/>
      <c r="BB2449" s="262" t="s">
        <v>161</v>
      </c>
      <c r="BC2449" s="263"/>
      <c r="BD2449" s="264" t="s">
        <v>162</v>
      </c>
      <c r="BE2449" s="265"/>
      <c r="BF2449" s="41"/>
      <c r="BG2449" s="271" t="s">
        <v>163</v>
      </c>
      <c r="BH2449" s="272"/>
      <c r="BI2449" s="273" t="s">
        <v>164</v>
      </c>
      <c r="BJ2449" s="274"/>
      <c r="BK2449" s="41"/>
      <c r="BL2449" s="262" t="s">
        <v>165</v>
      </c>
      <c r="BM2449" s="263"/>
      <c r="BN2449" s="264" t="s">
        <v>166</v>
      </c>
      <c r="BO2449" s="265"/>
      <c r="BP2449" s="41"/>
      <c r="BQ2449" s="271" t="s">
        <v>167</v>
      </c>
      <c r="BR2449" s="272"/>
      <c r="BS2449" s="273" t="s">
        <v>168</v>
      </c>
      <c r="BT2449" s="274"/>
      <c r="BU2449" s="20"/>
      <c r="BV2449" s="262" t="s">
        <v>169</v>
      </c>
      <c r="BW2449" s="263"/>
      <c r="BX2449" s="264" t="s">
        <v>170</v>
      </c>
      <c r="BY2449" s="265"/>
      <c r="CA2449" s="55" t="s">
        <v>35</v>
      </c>
      <c r="CC2449" s="116" t="s">
        <v>75</v>
      </c>
      <c r="CD2449" s="13"/>
      <c r="CE2449" s="33"/>
      <c r="CF2449" s="33"/>
      <c r="CG2449" s="33"/>
      <c r="CH2449" s="33"/>
    </row>
    <row r="2450" spans="2:86" ht="18.600000000000001" customHeight="1" thickTop="1" thickBot="1">
      <c r="D2450" s="1">
        <v>0</v>
      </c>
      <c r="E2450" s="9">
        <f t="shared" ref="E2450" si="23528">$E$9*$B2447</f>
        <v>8.2375999999999898</v>
      </c>
      <c r="F2450" s="2">
        <v>1</v>
      </c>
      <c r="G2450" s="8">
        <v>0</v>
      </c>
      <c r="I2450" s="1">
        <v>0</v>
      </c>
      <c r="J2450" s="9">
        <v>0</v>
      </c>
      <c r="K2450" s="2">
        <v>1</v>
      </c>
      <c r="L2450" s="8">
        <v>0</v>
      </c>
      <c r="N2450" s="1">
        <f t="shared" ref="N2450" si="23529">D2450*I2447+F2450*I2450-E2450*J2447-G2450*J2450</f>
        <v>0</v>
      </c>
      <c r="O2450" s="9">
        <f t="shared" ref="O2450" si="23530">(D2450*J2447+E2450*I2447+F2450*J2450+G2450*I2450)</f>
        <v>8.2375999999999898</v>
      </c>
      <c r="P2450" s="2">
        <f t="shared" ref="P2450" si="23531">D2450*K2447+F2450*K2450-E2450*L2447-G2450*L2450</f>
        <v>7.6554403926605445</v>
      </c>
      <c r="Q2450" s="8">
        <f t="shared" ref="Q2450" si="23532">(D2450*L2447+E2450*K2447+F2450*L2450+G2450*K2450)</f>
        <v>0</v>
      </c>
      <c r="S2450" s="1">
        <v>0</v>
      </c>
      <c r="T2450" s="9">
        <f t="shared" ref="T2450" si="23533">$T$9*$B2447</f>
        <v>10.579099999999986</v>
      </c>
      <c r="U2450" s="2">
        <v>1</v>
      </c>
      <c r="V2450" s="8">
        <v>0</v>
      </c>
      <c r="X2450" s="1">
        <f t="shared" ref="X2450" si="23534">N2450*S2447+P2450*S2450-O2450*T2447-Q2450*T2450</f>
        <v>0</v>
      </c>
      <c r="Y2450" s="9">
        <f t="shared" ref="Y2450" si="23535">(N2450*T2447+O2450*S2447+P2450*T2450+Q2450*S2450)</f>
        <v>89.225269457995054</v>
      </c>
      <c r="Z2450" s="2">
        <f t="shared" ref="Z2450" si="23536">N2450*U2447+P2450*U2450-O2450*V2447-Q2450*V2450</f>
        <v>7.6554403926605445</v>
      </c>
      <c r="AA2450" s="8">
        <f t="shared" ref="AA2450" si="23537">(N2450*V2447+O2450*U2447+P2450*V2450+Q2450*U2450)</f>
        <v>0</v>
      </c>
      <c r="AB2450" s="20"/>
      <c r="AC2450" s="1">
        <v>0</v>
      </c>
      <c r="AD2450" s="9">
        <v>0</v>
      </c>
      <c r="AE2450" s="2">
        <v>1</v>
      </c>
      <c r="AF2450" s="8">
        <v>0</v>
      </c>
      <c r="AH2450" s="1">
        <f t="shared" ref="AH2450" si="23538">X2450*AC2447+Z2450*AC2450-Y2450*AD2447-AA2450*AD2450</f>
        <v>0</v>
      </c>
      <c r="AI2450" s="9">
        <f t="shared" ref="AI2450" si="23539">(X2450*AD2447+Y2450*AC2447+Z2450*AD2450+AA2450*AC2450)</f>
        <v>89.225269457995054</v>
      </c>
      <c r="AJ2450" s="2">
        <f t="shared" ref="AJ2450" si="23540">X2450*AE2447+Z2450*AE2450-Y2450*AF2447-AA2450*AF2450</f>
        <v>20.624826179331627</v>
      </c>
      <c r="AK2450" s="8">
        <f t="shared" ref="AK2450" si="23541">(X2450*AF2447+Y2450*AE2447+Z2450*AF2450+AA2450*AE2450)</f>
        <v>0</v>
      </c>
      <c r="AM2450" s="1">
        <v>0</v>
      </c>
      <c r="AN2450" s="9">
        <f t="shared" ref="AN2450" si="23542">$AN$9*$B2447</f>
        <v>8.944599999999987</v>
      </c>
      <c r="AO2450" s="2">
        <v>1</v>
      </c>
      <c r="AP2450" s="8">
        <v>0</v>
      </c>
      <c r="AR2450" s="1">
        <f t="shared" ref="AR2450" si="23543">AH2450*AM2447+AJ2450*AM2450-AI2450*AN2447-AK2450*AN2450</f>
        <v>0</v>
      </c>
      <c r="AS2450" s="9">
        <f t="shared" ref="AS2450" si="23544">(AH2450*AN2447+AI2450*AM2447+AJ2450*AN2450+AK2450*AM2450)</f>
        <v>273.70608970164449</v>
      </c>
      <c r="AT2450" s="2">
        <f t="shared" ref="AT2450" si="23545">AH2450*AO2447+AJ2450*AO2450-AI2450*AP2447-AK2450*AP2450</f>
        <v>20.624826179331627</v>
      </c>
      <c r="AU2450" s="8">
        <f t="shared" ref="AU2450" si="23546">(AH2450*AP2447+AI2450*AO2447+AJ2450*AP2450+AK2450*AO2450)</f>
        <v>0</v>
      </c>
      <c r="AV2450" s="20"/>
      <c r="AW2450" s="1">
        <v>0</v>
      </c>
      <c r="AX2450" s="9">
        <v>0</v>
      </c>
      <c r="AY2450" s="2">
        <v>1</v>
      </c>
      <c r="AZ2450" s="8">
        <v>0</v>
      </c>
      <c r="BB2450" s="1">
        <f t="shared" ref="BB2450" si="23547">AR2450*AW2447+AT2450*AW2450-AS2450*AX2447-AU2450*AX2450</f>
        <v>0</v>
      </c>
      <c r="BC2450" s="9">
        <f t="shared" ref="BC2450" si="23548">(AR2450*AX2447+AS2450*AW2447+AT2450*AX2450+AU2450*AW2450)</f>
        <v>273.70608970164449</v>
      </c>
      <c r="BD2450" s="2">
        <f t="shared" ref="BD2450" si="23549">AR2450*AY2447+AT2450*AY2450-AS2450*AZ2447-AU2450*AZ2450</f>
        <v>77.569729524694395</v>
      </c>
      <c r="BE2450" s="8">
        <f t="shared" ref="BE2450" si="23550">(AR2450*AZ2447+AS2450*AY2447+AT2450*AZ2450+AU2450*AY2450)</f>
        <v>0</v>
      </c>
      <c r="BG2450" s="1">
        <v>0</v>
      </c>
      <c r="BH2450" s="9">
        <f t="shared" ref="BH2450" si="23551">$BH$9*$B2447</f>
        <v>5.8519999999999914</v>
      </c>
      <c r="BI2450" s="2">
        <v>1</v>
      </c>
      <c r="BJ2450" s="8">
        <v>0</v>
      </c>
      <c r="BK2450" s="20"/>
      <c r="BL2450" s="1">
        <f t="shared" ref="BL2450" si="23552">BB2450*BG2447+BD2450*BG2450-BC2450*BH2447-BE2450*BH2450</f>
        <v>0</v>
      </c>
      <c r="BM2450" s="9">
        <f t="shared" ref="BM2450" si="23553">(BB2450*BH2447+BC2450*BG2447+BD2450*BH2450+BE2450*BG2450)</f>
        <v>727.6441468801554</v>
      </c>
      <c r="BN2450" s="2">
        <f t="shared" ref="BN2450" si="23554">BB2450*BI2447+BD2450*BI2450-BC2450*BJ2447-BE2450*BJ2450</f>
        <v>77.569729524694395</v>
      </c>
      <c r="BO2450" s="8">
        <f t="shared" ref="BO2450" si="23555">(BB2450*BJ2447+BC2450*BI2447+BD2450*BJ2450+BE2450*BI2450)</f>
        <v>0</v>
      </c>
      <c r="BP2450" s="20"/>
      <c r="BQ2450" s="18">
        <f t="shared" ref="BQ2450:BQ2513" si="23556">1/$BR$9</f>
        <v>1</v>
      </c>
      <c r="BR2450" s="25">
        <v>0</v>
      </c>
      <c r="BS2450" s="19">
        <v>1</v>
      </c>
      <c r="BT2450" s="24">
        <v>0</v>
      </c>
      <c r="BV2450" s="1">
        <f t="shared" ref="BV2450" si="23557">BL2450*BQ2447+BN2450*BQ2450-BM2450*BR2447-BO2450*BR2450</f>
        <v>77.569729524694395</v>
      </c>
      <c r="BW2450" s="9">
        <f t="shared" ref="BW2450" si="23558">(BL2450*BR2447+BM2450*BQ2447+BN2450*BR2450+BO2450*BQ2450)</f>
        <v>727.6441468801554</v>
      </c>
      <c r="BX2450" s="2">
        <f t="shared" ref="BX2450" si="23559">BL2450*BS2447+BN2450*BS2450-BM2450*BT2447-BO2450*BT2450</f>
        <v>77.569729524694395</v>
      </c>
      <c r="BY2450" s="8">
        <f t="shared" ref="BY2450" si="23560">(BL2450*BT2447+BM2450*BS2447+BN2450*BT2450+BO2450*BS2450)</f>
        <v>0</v>
      </c>
      <c r="CA2450" s="56">
        <f t="shared" ref="CA2450" si="23561">(180/PI())*ATAN(-1*(BW2447+BW2450)/(BV2447+BV2450))</f>
        <v>-77.829977012052055</v>
      </c>
      <c r="CC2450" s="117">
        <f t="shared" ref="CC2450" si="23562">20*LOG(((1-(10^(CA2447/20)^2)*(1-((1-CC2447)/(1+CC2447))^2))^0.5))</f>
        <v>-1.1169751034674993E-5</v>
      </c>
      <c r="CD2450" s="13"/>
      <c r="CE2450" s="33"/>
      <c r="CF2450" s="33"/>
      <c r="CG2450" s="33"/>
      <c r="CH2450" s="33"/>
    </row>
    <row r="2451" spans="2:86" ht="18.600000000000001" customHeight="1"/>
    <row r="2452" spans="2:86" ht="18.600000000000001" customHeight="1" thickBot="1">
      <c r="E2452" s="6" t="s">
        <v>3</v>
      </c>
      <c r="J2452" s="6" t="s">
        <v>5</v>
      </c>
      <c r="O2452" s="6" t="s">
        <v>10</v>
      </c>
      <c r="T2452" s="6" t="s">
        <v>6</v>
      </c>
      <c r="Y2452" s="6" t="s">
        <v>11</v>
      </c>
      <c r="AD2452" s="6" t="s">
        <v>12</v>
      </c>
      <c r="AI2452" s="6" t="s">
        <v>13</v>
      </c>
      <c r="AN2452" s="6" t="s">
        <v>14</v>
      </c>
      <c r="AS2452" s="6" t="s">
        <v>15</v>
      </c>
      <c r="AX2452" s="6" t="s">
        <v>19</v>
      </c>
      <c r="BC2452" s="6" t="s">
        <v>17</v>
      </c>
      <c r="BH2452" s="6" t="s">
        <v>20</v>
      </c>
      <c r="BM2452" s="6" t="s">
        <v>18</v>
      </c>
      <c r="BQ2452" s="26" t="s">
        <v>16</v>
      </c>
      <c r="BR2452" s="26"/>
      <c r="BS2452" s="21"/>
      <c r="BT2452" s="21"/>
      <c r="BU2452" s="21"/>
      <c r="BV2452" s="21"/>
      <c r="BW2452" s="26" t="s">
        <v>21</v>
      </c>
      <c r="BX2452" s="21"/>
      <c r="BY2452" s="21"/>
    </row>
    <row r="2453" spans="2:86" ht="18.600000000000001" customHeight="1" thickBot="1">
      <c r="B2453" s="11"/>
      <c r="D2453" s="266" t="s">
        <v>113</v>
      </c>
      <c r="E2453" s="267"/>
      <c r="F2453" s="268" t="s">
        <v>114</v>
      </c>
      <c r="G2453" s="269"/>
      <c r="H2453" s="237"/>
      <c r="I2453" s="262" t="s">
        <v>0</v>
      </c>
      <c r="J2453" s="263"/>
      <c r="K2453" s="264" t="s">
        <v>1</v>
      </c>
      <c r="L2453" s="265"/>
      <c r="M2453" s="21"/>
      <c r="N2453" s="262" t="s">
        <v>115</v>
      </c>
      <c r="O2453" s="263"/>
      <c r="P2453" s="264" t="s">
        <v>116</v>
      </c>
      <c r="Q2453" s="265"/>
      <c r="R2453" s="21"/>
      <c r="S2453" s="266" t="s">
        <v>117</v>
      </c>
      <c r="T2453" s="267"/>
      <c r="U2453" s="268" t="s">
        <v>118</v>
      </c>
      <c r="V2453" s="269"/>
      <c r="W2453" s="20"/>
      <c r="X2453" s="262" t="s">
        <v>119</v>
      </c>
      <c r="Y2453" s="263"/>
      <c r="Z2453" s="264" t="s">
        <v>120</v>
      </c>
      <c r="AA2453" s="265"/>
      <c r="AB2453" s="20"/>
      <c r="AC2453" s="262" t="s">
        <v>121</v>
      </c>
      <c r="AD2453" s="263"/>
      <c r="AE2453" s="264" t="s">
        <v>7</v>
      </c>
      <c r="AF2453" s="265"/>
      <c r="AG2453" s="20"/>
      <c r="AH2453" s="262" t="s">
        <v>122</v>
      </c>
      <c r="AI2453" s="263"/>
      <c r="AJ2453" s="264" t="s">
        <v>123</v>
      </c>
      <c r="AK2453" s="265"/>
      <c r="AL2453" s="20"/>
      <c r="AM2453" s="266" t="s">
        <v>124</v>
      </c>
      <c r="AN2453" s="267"/>
      <c r="AO2453" s="268" t="s">
        <v>125</v>
      </c>
      <c r="AP2453" s="269"/>
      <c r="AQ2453" s="21"/>
      <c r="AR2453" s="262" t="s">
        <v>126</v>
      </c>
      <c r="AS2453" s="263"/>
      <c r="AT2453" s="264" t="s">
        <v>2</v>
      </c>
      <c r="AU2453" s="265"/>
      <c r="AV2453" s="41"/>
      <c r="AW2453" s="262" t="s">
        <v>127</v>
      </c>
      <c r="AX2453" s="263"/>
      <c r="AY2453" s="264" t="s">
        <v>128</v>
      </c>
      <c r="AZ2453" s="265"/>
      <c r="BA2453" s="20"/>
      <c r="BB2453" s="262" t="s">
        <v>129</v>
      </c>
      <c r="BC2453" s="263"/>
      <c r="BD2453" s="264" t="s">
        <v>130</v>
      </c>
      <c r="BE2453" s="265"/>
      <c r="BF2453" s="41"/>
      <c r="BG2453" s="266" t="s">
        <v>131</v>
      </c>
      <c r="BH2453" s="267"/>
      <c r="BI2453" s="268" t="s">
        <v>132</v>
      </c>
      <c r="BJ2453" s="269"/>
      <c r="BK2453" s="41"/>
      <c r="BL2453" s="262" t="s">
        <v>133</v>
      </c>
      <c r="BM2453" s="263"/>
      <c r="BN2453" s="264" t="s">
        <v>134</v>
      </c>
      <c r="BO2453" s="265"/>
      <c r="BP2453" s="41"/>
      <c r="BQ2453" s="262" t="s">
        <v>135</v>
      </c>
      <c r="BR2453" s="263"/>
      <c r="BS2453" s="264" t="s">
        <v>136</v>
      </c>
      <c r="BT2453" s="265"/>
      <c r="BU2453" s="20"/>
      <c r="BV2453" s="262" t="s">
        <v>137</v>
      </c>
      <c r="BW2453" s="263"/>
      <c r="BX2453" s="264" t="s">
        <v>138</v>
      </c>
      <c r="BY2453" s="265"/>
      <c r="CA2453" s="27" t="s">
        <v>8</v>
      </c>
      <c r="CC2453" s="113" t="s">
        <v>74</v>
      </c>
      <c r="CD2453" s="13"/>
      <c r="CE2453" s="33"/>
      <c r="CF2453" s="33"/>
      <c r="CG2453" s="33"/>
      <c r="CH2453" s="33"/>
    </row>
    <row r="2454" spans="2:86" ht="18" customHeight="1" thickTop="1" thickBot="1">
      <c r="B2454" s="37">
        <v>7.0199999999999898</v>
      </c>
      <c r="D2454" s="1">
        <v>1</v>
      </c>
      <c r="E2454" s="7">
        <v>0</v>
      </c>
      <c r="F2454" s="2">
        <v>0</v>
      </c>
      <c r="G2454" s="8">
        <v>0</v>
      </c>
      <c r="I2454" s="1">
        <v>1</v>
      </c>
      <c r="J2454" s="9">
        <v>0</v>
      </c>
      <c r="K2454" s="2">
        <v>0</v>
      </c>
      <c r="L2454" s="8">
        <f t="shared" ref="L2454:L2517" si="23563">IF(0=(1-$J$9*$K$9*$B2454^2),10^18,$B2454*$K$9/(1-$J$9*$K$9*$B2454^2))</f>
        <v>-0.80518997995529051</v>
      </c>
      <c r="N2454" s="1">
        <f t="shared" ref="N2454" si="23564">D2454*I2454+F2454*I2457-E2454*J2454-G2454*J2457</f>
        <v>1</v>
      </c>
      <c r="O2454" s="9">
        <f t="shared" ref="O2454" si="23565">(D2454*J2454+E2454*I2454+F2454*J2457+G2454*I2457)</f>
        <v>0</v>
      </c>
      <c r="P2454" s="2">
        <f t="shared" ref="P2454" si="23566">D2454*K2454+F2454*K2457-E2454*L2454-G2454*L2457</f>
        <v>0</v>
      </c>
      <c r="Q2454" s="8">
        <f t="shared" ref="Q2454" si="23567">(D2454*L2454+E2454*K2454+F2454*L2457+G2454*K2457)</f>
        <v>-0.80518997995529051</v>
      </c>
      <c r="S2454" s="1">
        <v>1</v>
      </c>
      <c r="T2454" s="7">
        <v>0</v>
      </c>
      <c r="U2454" s="2">
        <v>0</v>
      </c>
      <c r="V2454" s="8">
        <v>0</v>
      </c>
      <c r="X2454" s="1">
        <f t="shared" ref="X2454" si="23568">N2454*S2454+P2454*S2457-O2454*T2454-Q2454*T2457</f>
        <v>9.5425229892791297</v>
      </c>
      <c r="Y2454" s="9">
        <f t="shared" ref="Y2454" si="23569">(N2454*T2454+O2454*S2454+P2454*T2457+Q2454*S2457)</f>
        <v>0</v>
      </c>
      <c r="Z2454" s="2">
        <f t="shared" ref="Z2454" si="23570">N2454*U2454+P2454*U2457-O2454*V2454-Q2454*V2457</f>
        <v>0</v>
      </c>
      <c r="AA2454" s="8">
        <f t="shared" ref="AA2454" si="23571">(N2454*V2454+O2454*U2454+P2454*V2457+Q2454*U2457)</f>
        <v>-0.80518997995529051</v>
      </c>
      <c r="AB2454" s="20"/>
      <c r="AC2454" s="1">
        <v>1</v>
      </c>
      <c r="AD2454" s="9">
        <v>0</v>
      </c>
      <c r="AE2454" s="2">
        <v>0</v>
      </c>
      <c r="AF2454" s="8">
        <f t="shared" ref="AF2454:AF2517" si="23572">IF(0=(1-$AE$9*$AD$9*$B2454^2),10^18,$B2454*$AE$9/(1-$AE$9*$AD$9*$B2454^2))</f>
        <v>-0.14491775618199035</v>
      </c>
      <c r="AH2454" s="1">
        <f t="shared" ref="AH2454" si="23573">X2454*AC2454+Z2454*AC2457-Y2454*AD2454-AA2454*AD2457</f>
        <v>9.5425229892791297</v>
      </c>
      <c r="AI2454" s="9">
        <f t="shared" ref="AI2454" si="23574">(X2454*AD2454+Y2454*AC2454+Z2454*AD2457+AA2454*AC2457)</f>
        <v>0</v>
      </c>
      <c r="AJ2454" s="2">
        <f t="shared" ref="AJ2454" si="23575">X2454*AE2454+Z2454*AE2457-Y2454*AF2454-AA2454*AF2457</f>
        <v>0</v>
      </c>
      <c r="AK2454" s="8">
        <f t="shared" ref="AK2454" si="23576">(X2454*AF2454+Y2454*AE2454+Z2454*AF2457+AA2454*AE2457)</f>
        <v>-2.1880709998766812</v>
      </c>
      <c r="AM2454" s="1">
        <v>1</v>
      </c>
      <c r="AN2454" s="7">
        <v>0</v>
      </c>
      <c r="AO2454" s="2">
        <v>0</v>
      </c>
      <c r="AP2454" s="8">
        <v>0</v>
      </c>
      <c r="AR2454" s="1">
        <f t="shared" ref="AR2454" si="23577">AH2454*AM2454+AJ2454*AM2457-AI2454*AN2454-AK2454*AN2457</f>
        <v>29.169861197248913</v>
      </c>
      <c r="AS2454" s="9">
        <f t="shared" ref="AS2454" si="23578">(AH2454*AN2454+AI2454*AM2454+AJ2454*AN2457+AK2454*AM2457)</f>
        <v>0</v>
      </c>
      <c r="AT2454" s="2">
        <f t="shared" ref="AT2454" si="23579">AH2454*AO2454+AJ2454*AO2457-AI2454*AP2454-AK2454*AP2457</f>
        <v>0</v>
      </c>
      <c r="AU2454" s="8">
        <f t="shared" ref="AU2454" si="23580">(AH2454*AP2454+AI2454*AO2454+AJ2454*AP2457+AK2454*AO2457)</f>
        <v>-2.1880709998766812</v>
      </c>
      <c r="AV2454" s="20"/>
      <c r="AW2454" s="1">
        <v>1</v>
      </c>
      <c r="AX2454" s="9">
        <v>0</v>
      </c>
      <c r="AY2454" s="2">
        <v>0</v>
      </c>
      <c r="AZ2454" s="8">
        <f t="shared" ref="AZ2454:AZ2517" si="23581">IF(0=(1-$AX$9*$AY$9*$B2454^2),10^18,$B2454*$AY$9/(1-$AX$9*$AY$9*$B2454^2))</f>
        <v>-0.20741479248402689</v>
      </c>
      <c r="BB2454" s="1">
        <f t="shared" ref="BB2454" si="23582">AR2454*AW2454+AT2454*AW2457-AS2454*AX2454-AU2454*AX2457</f>
        <v>29.169861197248913</v>
      </c>
      <c r="BC2454" s="9">
        <f t="shared" ref="BC2454" si="23583">(AR2454*AX2454+AS2454*AW2454+AT2454*AX2457+AU2454*AW2457)</f>
        <v>0</v>
      </c>
      <c r="BD2454" s="2">
        <f t="shared" ref="BD2454" si="23584">AR2454*AY2454+AT2454*AY2457-AS2454*AZ2454-AU2454*AZ2457</f>
        <v>0</v>
      </c>
      <c r="BE2454" s="8">
        <f t="shared" ref="BE2454" si="23585">(AR2454*AZ2454+AS2454*AY2454+AT2454*AZ2457+AU2454*AY2457)</f>
        <v>-8.2383317068919322</v>
      </c>
      <c r="BG2454" s="1">
        <v>1</v>
      </c>
      <c r="BH2454" s="7">
        <v>0</v>
      </c>
      <c r="BI2454" s="2">
        <v>0</v>
      </c>
      <c r="BJ2454" s="8">
        <v>0</v>
      </c>
      <c r="BK2454" s="20"/>
      <c r="BL2454" s="1">
        <f t="shared" ref="BL2454" si="23586">BB2454*BG2454+BD2454*BG2457-BC2454*BH2454-BE2454*BH2457</f>
        <v>77.518323252119657</v>
      </c>
      <c r="BM2454" s="9">
        <f t="shared" ref="BM2454" si="23587">(BB2454*BH2454+BC2454*BG2454+BD2454*BH2457+BE2454*BG2457)</f>
        <v>0</v>
      </c>
      <c r="BN2454" s="2">
        <f t="shared" ref="BN2454" si="23588">BB2454*BI2454+BD2454*BI2457-BC2454*BJ2454-BE2454*BJ2457</f>
        <v>0</v>
      </c>
      <c r="BO2454" s="8">
        <f t="shared" ref="BO2454" si="23589">(BB2454*BJ2454+BC2454*BI2454+BD2454*BJ2457+BE2454*BI2457)</f>
        <v>-8.2383317068919322</v>
      </c>
      <c r="BP2454" s="20"/>
      <c r="BQ2454" s="16">
        <v>1</v>
      </c>
      <c r="BR2454" s="23">
        <v>0</v>
      </c>
      <c r="BS2454" s="14">
        <v>0</v>
      </c>
      <c r="BT2454" s="22">
        <v>0</v>
      </c>
      <c r="BV2454" s="1">
        <f t="shared" ref="BV2454" si="23590">BL2454*BQ2454+BN2454*BQ2457-BM2454*BR2454-BO2454*BR2457</f>
        <v>77.518323252119657</v>
      </c>
      <c r="BW2454" s="9">
        <f t="shared" ref="BW2454" si="23591">(BL2454*BR2454+BM2454*BQ2454+BN2454*BR2457+BO2454*BQ2457)</f>
        <v>-8.2383317068919322</v>
      </c>
      <c r="BX2454" s="2">
        <f t="shared" ref="BX2454" si="23592">BL2454*BS2454+BN2454*BS2457-BM2454*BT2454-BO2454*BT2457</f>
        <v>0</v>
      </c>
      <c r="BY2454" s="8">
        <f t="shared" ref="BY2454" si="23593">(BL2454*BT2454+BM2454*BS2454+BN2454*BT2457+BO2454*BS2457)</f>
        <v>-8.2383317068919322</v>
      </c>
      <c r="CA2454" s="28">
        <f t="shared" ref="CA2454" si="23594">20*LOG(((1+$BR$9)/$BR$9)/((BV2454+BV2457)^2+(BW2454+BW2457)^2)^0.5)</f>
        <v>-51.334807644030192</v>
      </c>
      <c r="CC2454" s="114">
        <f t="shared" ref="CC2454" si="23595">((BV2454^2+BW2454^2)^0.5)/((BV2457^2+BW2457^2)^0.5)</f>
        <v>0.10629512415766018</v>
      </c>
      <c r="CD2454" s="13"/>
      <c r="CE2454" s="33"/>
      <c r="CF2454" s="33"/>
      <c r="CG2454" s="33"/>
      <c r="CH2454" s="33"/>
    </row>
    <row r="2455" spans="2:86" ht="18.600000000000001" customHeight="1" thickBot="1">
      <c r="D2455" s="3"/>
      <c r="G2455" s="4"/>
      <c r="I2455" s="3"/>
      <c r="L2455" s="4"/>
      <c r="N2455" s="3"/>
      <c r="Q2455" s="4"/>
      <c r="S2455" s="3"/>
      <c r="V2455" s="4"/>
      <c r="X2455" s="3"/>
      <c r="AA2455" s="4"/>
      <c r="AC2455" s="3"/>
      <c r="AF2455" s="4"/>
      <c r="AH2455" s="3"/>
      <c r="AK2455" s="4"/>
      <c r="AM2455" s="3"/>
      <c r="AP2455" s="4"/>
      <c r="AR2455" s="3"/>
      <c r="AU2455" s="4"/>
      <c r="AW2455" s="3"/>
      <c r="AZ2455" s="4"/>
      <c r="BB2455" s="3"/>
      <c r="BE2455" s="4"/>
      <c r="BG2455" s="3"/>
      <c r="BJ2455" s="4"/>
      <c r="BL2455" s="3"/>
      <c r="BO2455" s="4"/>
      <c r="BQ2455" s="16"/>
      <c r="BR2455" s="14"/>
      <c r="BS2455" s="14"/>
      <c r="BT2455" s="17"/>
      <c r="BV2455" s="3"/>
      <c r="BY2455" s="4"/>
      <c r="CC2455" s="115"/>
      <c r="CD2455" s="13"/>
      <c r="CE2455" s="33"/>
      <c r="CF2455" s="33"/>
      <c r="CG2455" s="33"/>
      <c r="CH2455" s="33"/>
    </row>
    <row r="2456" spans="2:86" ht="18.600000000000001" customHeight="1" thickBot="1">
      <c r="D2456" s="271" t="s">
        <v>141</v>
      </c>
      <c r="E2456" s="272"/>
      <c r="F2456" s="273" t="s">
        <v>142</v>
      </c>
      <c r="G2456" s="274"/>
      <c r="H2456" s="237"/>
      <c r="I2456" s="271" t="s">
        <v>143</v>
      </c>
      <c r="J2456" s="272"/>
      <c r="K2456" s="273" t="s">
        <v>144</v>
      </c>
      <c r="L2456" s="274"/>
      <c r="N2456" s="262" t="s">
        <v>145</v>
      </c>
      <c r="O2456" s="263"/>
      <c r="P2456" s="264" t="s">
        <v>146</v>
      </c>
      <c r="Q2456" s="265"/>
      <c r="S2456" s="271" t="s">
        <v>147</v>
      </c>
      <c r="T2456" s="272"/>
      <c r="U2456" s="273" t="s">
        <v>148</v>
      </c>
      <c r="V2456" s="274"/>
      <c r="W2456" s="20"/>
      <c r="X2456" s="262" t="s">
        <v>149</v>
      </c>
      <c r="Y2456" s="263"/>
      <c r="Z2456" s="264" t="s">
        <v>150</v>
      </c>
      <c r="AA2456" s="265"/>
      <c r="AB2456" s="20"/>
      <c r="AC2456" s="271" t="s">
        <v>151</v>
      </c>
      <c r="AD2456" s="272"/>
      <c r="AE2456" s="273" t="s">
        <v>152</v>
      </c>
      <c r="AF2456" s="274"/>
      <c r="AG2456" s="20"/>
      <c r="AH2456" s="262" t="s">
        <v>153</v>
      </c>
      <c r="AI2456" s="263"/>
      <c r="AJ2456" s="264" t="s">
        <v>154</v>
      </c>
      <c r="AK2456" s="265"/>
      <c r="AL2456" s="20"/>
      <c r="AM2456" s="271" t="s">
        <v>155</v>
      </c>
      <c r="AN2456" s="272"/>
      <c r="AO2456" s="273" t="s">
        <v>156</v>
      </c>
      <c r="AP2456" s="274"/>
      <c r="AR2456" s="262" t="s">
        <v>157</v>
      </c>
      <c r="AS2456" s="263"/>
      <c r="AT2456" s="264" t="s">
        <v>158</v>
      </c>
      <c r="AU2456" s="265"/>
      <c r="AV2456" s="41"/>
      <c r="AW2456" s="271" t="s">
        <v>159</v>
      </c>
      <c r="AX2456" s="272"/>
      <c r="AY2456" s="273" t="s">
        <v>160</v>
      </c>
      <c r="AZ2456" s="274"/>
      <c r="BA2456" s="20"/>
      <c r="BB2456" s="262" t="s">
        <v>161</v>
      </c>
      <c r="BC2456" s="263"/>
      <c r="BD2456" s="264" t="s">
        <v>162</v>
      </c>
      <c r="BE2456" s="265"/>
      <c r="BF2456" s="41"/>
      <c r="BG2456" s="271" t="s">
        <v>163</v>
      </c>
      <c r="BH2456" s="272"/>
      <c r="BI2456" s="273" t="s">
        <v>164</v>
      </c>
      <c r="BJ2456" s="274"/>
      <c r="BK2456" s="41"/>
      <c r="BL2456" s="262" t="s">
        <v>165</v>
      </c>
      <c r="BM2456" s="263"/>
      <c r="BN2456" s="264" t="s">
        <v>166</v>
      </c>
      <c r="BO2456" s="265"/>
      <c r="BP2456" s="41"/>
      <c r="BQ2456" s="271" t="s">
        <v>167</v>
      </c>
      <c r="BR2456" s="272"/>
      <c r="BS2456" s="273" t="s">
        <v>168</v>
      </c>
      <c r="BT2456" s="274"/>
      <c r="BU2456" s="20"/>
      <c r="BV2456" s="262" t="s">
        <v>169</v>
      </c>
      <c r="BW2456" s="263"/>
      <c r="BX2456" s="264" t="s">
        <v>170</v>
      </c>
      <c r="BY2456" s="265"/>
      <c r="CA2456" s="55" t="s">
        <v>35</v>
      </c>
      <c r="CC2456" s="116" t="s">
        <v>75</v>
      </c>
      <c r="CD2456" s="13"/>
      <c r="CE2456" s="33"/>
      <c r="CF2456" s="33"/>
      <c r="CG2456" s="33"/>
      <c r="CH2456" s="33"/>
    </row>
    <row r="2457" spans="2:86" ht="18.600000000000001" customHeight="1" thickTop="1" thickBot="1">
      <c r="D2457" s="1">
        <v>0</v>
      </c>
      <c r="E2457" s="9">
        <f t="shared" ref="E2457" si="23596">$E$9*$B2454</f>
        <v>8.261135999999988</v>
      </c>
      <c r="F2457" s="2">
        <v>1</v>
      </c>
      <c r="G2457" s="8">
        <v>0</v>
      </c>
      <c r="I2457" s="1">
        <v>0</v>
      </c>
      <c r="J2457" s="9">
        <v>0</v>
      </c>
      <c r="K2457" s="2">
        <v>1</v>
      </c>
      <c r="L2457" s="8">
        <v>0</v>
      </c>
      <c r="N2457" s="1">
        <f t="shared" ref="N2457" si="23597">D2457*I2454+F2457*I2457-E2457*J2454-G2457*J2457</f>
        <v>0</v>
      </c>
      <c r="O2457" s="9">
        <f t="shared" ref="O2457" si="23598">(D2457*J2454+E2457*I2454+F2457*J2457+G2457*I2457)</f>
        <v>8.261135999999988</v>
      </c>
      <c r="P2457" s="2">
        <f t="shared" ref="P2457" si="23599">D2457*K2454+F2457*K2457-E2457*L2454-G2457*L2457</f>
        <v>7.6517839302479196</v>
      </c>
      <c r="Q2457" s="8">
        <f t="shared" ref="Q2457" si="23600">(D2457*L2454+E2457*K2454+F2457*L2457+G2457*K2457)</f>
        <v>0</v>
      </c>
      <c r="S2457" s="1">
        <v>0</v>
      </c>
      <c r="T2457" s="9">
        <f t="shared" ref="T2457" si="23601">$T$9*$B2454</f>
        <v>10.609325999999985</v>
      </c>
      <c r="U2457" s="2">
        <v>1</v>
      </c>
      <c r="V2457" s="8">
        <v>0</v>
      </c>
      <c r="X2457" s="1">
        <f t="shared" ref="X2457" si="23602">N2457*S2454+P2457*S2457-O2457*T2454-Q2457*T2457</f>
        <v>0</v>
      </c>
      <c r="Y2457" s="9">
        <f t="shared" ref="Y2457" si="23603">(N2457*T2454+O2457*S2454+P2457*T2457+Q2457*S2457)</f>
        <v>89.441406197561321</v>
      </c>
      <c r="Z2457" s="2">
        <f t="shared" ref="Z2457" si="23604">N2457*U2454+P2457*U2457-O2457*V2454-Q2457*V2457</f>
        <v>7.6517839302479196</v>
      </c>
      <c r="AA2457" s="8">
        <f t="shared" ref="AA2457" si="23605">(N2457*V2454+O2457*U2454+P2457*V2457+Q2457*U2457)</f>
        <v>0</v>
      </c>
      <c r="AB2457" s="20"/>
      <c r="AC2457" s="1">
        <v>0</v>
      </c>
      <c r="AD2457" s="9">
        <v>0</v>
      </c>
      <c r="AE2457" s="2">
        <v>1</v>
      </c>
      <c r="AF2457" s="8">
        <v>0</v>
      </c>
      <c r="AH2457" s="1">
        <f t="shared" ref="AH2457" si="23606">X2457*AC2454+Z2457*AC2457-Y2457*AD2454-AA2457*AD2457</f>
        <v>0</v>
      </c>
      <c r="AI2457" s="9">
        <f t="shared" ref="AI2457" si="23607">(X2457*AD2454+Y2457*AC2454+Z2457*AD2457+AA2457*AC2457)</f>
        <v>89.441406197561321</v>
      </c>
      <c r="AJ2457" s="2">
        <f t="shared" ref="AJ2457" si="23608">X2457*AE2454+Z2457*AE2457-Y2457*AF2454-AA2457*AF2457</f>
        <v>20.613431826160472</v>
      </c>
      <c r="AK2457" s="8">
        <f t="shared" ref="AK2457" si="23609">(X2457*AF2454+Y2457*AE2454+Z2457*AF2457+AA2457*AE2457)</f>
        <v>0</v>
      </c>
      <c r="AM2457" s="1">
        <v>0</v>
      </c>
      <c r="AN2457" s="9">
        <f t="shared" ref="AN2457" si="23610">$AN$9*$B2454</f>
        <v>8.9701559999999869</v>
      </c>
      <c r="AO2457" s="2">
        <v>1</v>
      </c>
      <c r="AP2457" s="8">
        <v>0</v>
      </c>
      <c r="AR2457" s="1">
        <f t="shared" ref="AR2457" si="23611">AH2457*AM2454+AJ2457*AM2457-AI2457*AN2454-AK2457*AN2457</f>
        <v>0</v>
      </c>
      <c r="AS2457" s="9">
        <f t="shared" ref="AS2457" si="23612">(AH2457*AN2454+AI2457*AM2454+AJ2457*AN2457+AK2457*AM2457)</f>
        <v>274.34710537358535</v>
      </c>
      <c r="AT2457" s="2">
        <f t="shared" ref="AT2457" si="23613">AH2457*AO2454+AJ2457*AO2457-AI2457*AP2454-AK2457*AP2457</f>
        <v>20.613431826160472</v>
      </c>
      <c r="AU2457" s="8">
        <f t="shared" ref="AU2457" si="23614">(AH2457*AP2454+AI2457*AO2454+AJ2457*AP2457+AK2457*AO2457)</f>
        <v>0</v>
      </c>
      <c r="AV2457" s="20"/>
      <c r="AW2457" s="1">
        <v>0</v>
      </c>
      <c r="AX2457" s="9">
        <v>0</v>
      </c>
      <c r="AY2457" s="2">
        <v>1</v>
      </c>
      <c r="AZ2457" s="8">
        <v>0</v>
      </c>
      <c r="BB2457" s="1">
        <f t="shared" ref="BB2457" si="23615">AR2457*AW2454+AT2457*AW2457-AS2457*AX2454-AU2457*AX2457</f>
        <v>0</v>
      </c>
      <c r="BC2457" s="9">
        <f t="shared" ref="BC2457" si="23616">(AR2457*AX2454+AS2457*AW2454+AT2457*AX2457+AU2457*AW2457)</f>
        <v>274.34710537358535</v>
      </c>
      <c r="BD2457" s="2">
        <f t="shared" ref="BD2457" si="23617">AR2457*AY2454+AT2457*AY2457-AS2457*AZ2454-AU2457*AZ2457</f>
        <v>77.517079755816127</v>
      </c>
      <c r="BE2457" s="8">
        <f t="shared" ref="BE2457" si="23618">(AR2457*AZ2454+AS2457*AY2454+AT2457*AZ2457+AU2457*AY2457)</f>
        <v>0</v>
      </c>
      <c r="BG2457" s="1">
        <v>0</v>
      </c>
      <c r="BH2457" s="9">
        <f t="shared" ref="BH2457" si="23619">$BH$9*$B2454</f>
        <v>5.8687199999999908</v>
      </c>
      <c r="BI2457" s="2">
        <v>1</v>
      </c>
      <c r="BJ2457" s="8">
        <v>0</v>
      </c>
      <c r="BK2457" s="20"/>
      <c r="BL2457" s="1">
        <f t="shared" ref="BL2457" si="23620">BB2457*BG2454+BD2457*BG2457-BC2457*BH2454-BE2457*BH2457</f>
        <v>0</v>
      </c>
      <c r="BM2457" s="9">
        <f t="shared" ref="BM2457" si="23621">(BB2457*BH2454+BC2457*BG2454+BD2457*BH2457+BE2457*BG2457)</f>
        <v>729.27314167813779</v>
      </c>
      <c r="BN2457" s="2">
        <f t="shared" ref="BN2457" si="23622">BB2457*BI2454+BD2457*BI2457-BC2457*BJ2454-BE2457*BJ2457</f>
        <v>77.517079755816127</v>
      </c>
      <c r="BO2457" s="8">
        <f t="shared" ref="BO2457" si="23623">(BB2457*BJ2454+BC2457*BI2454+BD2457*BJ2457+BE2457*BI2457)</f>
        <v>0</v>
      </c>
      <c r="BP2457" s="20"/>
      <c r="BQ2457" s="18">
        <f t="shared" ref="BQ2457:BQ2520" si="23624">1/$BR$9</f>
        <v>1</v>
      </c>
      <c r="BR2457" s="25">
        <v>0</v>
      </c>
      <c r="BS2457" s="19">
        <v>1</v>
      </c>
      <c r="BT2457" s="24">
        <v>0</v>
      </c>
      <c r="BV2457" s="1">
        <f t="shared" ref="BV2457" si="23625">BL2457*BQ2454+BN2457*BQ2457-BM2457*BR2454-BO2457*BR2457</f>
        <v>77.517079755816127</v>
      </c>
      <c r="BW2457" s="9">
        <f t="shared" ref="BW2457" si="23626">(BL2457*BR2454+BM2457*BQ2454+BN2457*BR2457+BO2457*BQ2457)</f>
        <v>729.27314167813779</v>
      </c>
      <c r="BX2457" s="2">
        <f t="shared" ref="BX2457" si="23627">BL2457*BS2454+BN2457*BS2457-BM2457*BT2454-BO2457*BT2457</f>
        <v>77.517079755816127</v>
      </c>
      <c r="BY2457" s="8">
        <f t="shared" ref="BY2457" si="23628">(BL2457*BT2454+BM2457*BS2454+BN2457*BT2457+BO2457*BS2457)</f>
        <v>0</v>
      </c>
      <c r="CA2457" s="56">
        <f t="shared" ref="CA2457" si="23629">(180/PI())*ATAN(-1*(BW2454+BW2457)/(BV2454+BV2457))</f>
        <v>-77.865138614684298</v>
      </c>
      <c r="CC2457" s="117">
        <f t="shared" ref="CC2457" si="23630">20*LOG(((1-(10^(CA2454/20)^2)*(1-((1-CC2454)/(1+CC2454))^2))^0.5))</f>
        <v>-1.1095207786621229E-5</v>
      </c>
      <c r="CD2457" s="13"/>
      <c r="CE2457" s="33"/>
      <c r="CF2457" s="33"/>
      <c r="CG2457" s="33"/>
      <c r="CH2457" s="33"/>
    </row>
    <row r="2458" spans="2:86" ht="18.600000000000001" customHeight="1"/>
    <row r="2459" spans="2:86" ht="18.600000000000001" customHeight="1" thickBot="1">
      <c r="E2459" s="6" t="s">
        <v>3</v>
      </c>
      <c r="J2459" s="6" t="s">
        <v>5</v>
      </c>
      <c r="O2459" s="6" t="s">
        <v>10</v>
      </c>
      <c r="T2459" s="6" t="s">
        <v>6</v>
      </c>
      <c r="Y2459" s="6" t="s">
        <v>11</v>
      </c>
      <c r="AD2459" s="6" t="s">
        <v>12</v>
      </c>
      <c r="AI2459" s="6" t="s">
        <v>13</v>
      </c>
      <c r="AN2459" s="6" t="s">
        <v>14</v>
      </c>
      <c r="AS2459" s="6" t="s">
        <v>15</v>
      </c>
      <c r="AX2459" s="6" t="s">
        <v>19</v>
      </c>
      <c r="BC2459" s="6" t="s">
        <v>17</v>
      </c>
      <c r="BH2459" s="6" t="s">
        <v>20</v>
      </c>
      <c r="BM2459" s="6" t="s">
        <v>18</v>
      </c>
      <c r="BQ2459" s="26" t="s">
        <v>16</v>
      </c>
      <c r="BR2459" s="26"/>
      <c r="BS2459" s="21"/>
      <c r="BT2459" s="21"/>
      <c r="BU2459" s="21"/>
      <c r="BV2459" s="21"/>
      <c r="BW2459" s="26" t="s">
        <v>21</v>
      </c>
      <c r="BX2459" s="21"/>
      <c r="BY2459" s="21"/>
    </row>
    <row r="2460" spans="2:86" ht="18.600000000000001" customHeight="1" thickBot="1">
      <c r="B2460" s="11"/>
      <c r="D2460" s="266" t="s">
        <v>113</v>
      </c>
      <c r="E2460" s="267"/>
      <c r="F2460" s="268" t="s">
        <v>114</v>
      </c>
      <c r="G2460" s="269"/>
      <c r="H2460" s="237"/>
      <c r="I2460" s="262" t="s">
        <v>0</v>
      </c>
      <c r="J2460" s="263"/>
      <c r="K2460" s="264" t="s">
        <v>1</v>
      </c>
      <c r="L2460" s="265"/>
      <c r="M2460" s="21"/>
      <c r="N2460" s="262" t="s">
        <v>115</v>
      </c>
      <c r="O2460" s="263"/>
      <c r="P2460" s="264" t="s">
        <v>116</v>
      </c>
      <c r="Q2460" s="265"/>
      <c r="R2460" s="21"/>
      <c r="S2460" s="266" t="s">
        <v>117</v>
      </c>
      <c r="T2460" s="267"/>
      <c r="U2460" s="268" t="s">
        <v>118</v>
      </c>
      <c r="V2460" s="269"/>
      <c r="W2460" s="20"/>
      <c r="X2460" s="262" t="s">
        <v>119</v>
      </c>
      <c r="Y2460" s="263"/>
      <c r="Z2460" s="264" t="s">
        <v>120</v>
      </c>
      <c r="AA2460" s="265"/>
      <c r="AB2460" s="20"/>
      <c r="AC2460" s="262" t="s">
        <v>121</v>
      </c>
      <c r="AD2460" s="263"/>
      <c r="AE2460" s="264" t="s">
        <v>7</v>
      </c>
      <c r="AF2460" s="265"/>
      <c r="AG2460" s="20"/>
      <c r="AH2460" s="262" t="s">
        <v>122</v>
      </c>
      <c r="AI2460" s="263"/>
      <c r="AJ2460" s="264" t="s">
        <v>123</v>
      </c>
      <c r="AK2460" s="265"/>
      <c r="AL2460" s="20"/>
      <c r="AM2460" s="266" t="s">
        <v>124</v>
      </c>
      <c r="AN2460" s="267"/>
      <c r="AO2460" s="268" t="s">
        <v>125</v>
      </c>
      <c r="AP2460" s="269"/>
      <c r="AQ2460" s="21"/>
      <c r="AR2460" s="262" t="s">
        <v>126</v>
      </c>
      <c r="AS2460" s="263"/>
      <c r="AT2460" s="264" t="s">
        <v>2</v>
      </c>
      <c r="AU2460" s="265"/>
      <c r="AV2460" s="41"/>
      <c r="AW2460" s="262" t="s">
        <v>127</v>
      </c>
      <c r="AX2460" s="263"/>
      <c r="AY2460" s="264" t="s">
        <v>128</v>
      </c>
      <c r="AZ2460" s="265"/>
      <c r="BA2460" s="20"/>
      <c r="BB2460" s="262" t="s">
        <v>129</v>
      </c>
      <c r="BC2460" s="263"/>
      <c r="BD2460" s="264" t="s">
        <v>130</v>
      </c>
      <c r="BE2460" s="265"/>
      <c r="BF2460" s="41"/>
      <c r="BG2460" s="266" t="s">
        <v>131</v>
      </c>
      <c r="BH2460" s="267"/>
      <c r="BI2460" s="268" t="s">
        <v>132</v>
      </c>
      <c r="BJ2460" s="269"/>
      <c r="BK2460" s="41"/>
      <c r="BL2460" s="262" t="s">
        <v>133</v>
      </c>
      <c r="BM2460" s="263"/>
      <c r="BN2460" s="264" t="s">
        <v>134</v>
      </c>
      <c r="BO2460" s="265"/>
      <c r="BP2460" s="41"/>
      <c r="BQ2460" s="262" t="s">
        <v>135</v>
      </c>
      <c r="BR2460" s="263"/>
      <c r="BS2460" s="264" t="s">
        <v>136</v>
      </c>
      <c r="BT2460" s="265"/>
      <c r="BU2460" s="20"/>
      <c r="BV2460" s="262" t="s">
        <v>137</v>
      </c>
      <c r="BW2460" s="263"/>
      <c r="BX2460" s="264" t="s">
        <v>138</v>
      </c>
      <c r="BY2460" s="265"/>
      <c r="CA2460" s="27" t="s">
        <v>8</v>
      </c>
      <c r="CC2460" s="113" t="s">
        <v>74</v>
      </c>
      <c r="CD2460" s="13"/>
      <c r="CE2460" s="33"/>
      <c r="CF2460" s="33"/>
      <c r="CG2460" s="33"/>
      <c r="CH2460" s="33"/>
    </row>
    <row r="2461" spans="2:86" ht="18.600000000000001" customHeight="1" thickTop="1" thickBot="1">
      <c r="B2461" s="37">
        <v>7.0399999999999903</v>
      </c>
      <c r="D2461" s="1">
        <v>1</v>
      </c>
      <c r="E2461" s="7">
        <v>0</v>
      </c>
      <c r="F2461" s="2">
        <v>0</v>
      </c>
      <c r="G2461" s="8">
        <v>0</v>
      </c>
      <c r="I2461" s="1">
        <v>1</v>
      </c>
      <c r="J2461" s="9">
        <v>0</v>
      </c>
      <c r="K2461" s="2">
        <v>0</v>
      </c>
      <c r="L2461" s="8">
        <f t="shared" ref="L2461:L2524" si="23631">IF(0=(1-$J$9*$K$9*$B2461^2),10^18,$B2461*$K$9/(1-$J$9*$K$9*$B2461^2))</f>
        <v>-0.80246539041713305</v>
      </c>
      <c r="N2461" s="1">
        <f t="shared" ref="N2461" si="23632">D2461*I2461+F2461*I2464-E2461*J2461-G2461*J2464</f>
        <v>1</v>
      </c>
      <c r="O2461" s="9">
        <f t="shared" ref="O2461" si="23633">(D2461*J2461+E2461*I2461+F2461*J2464+G2461*I2464)</f>
        <v>0</v>
      </c>
      <c r="P2461" s="2">
        <f t="shared" ref="P2461" si="23634">D2461*K2461+F2461*K2464-E2461*L2461-G2461*L2464</f>
        <v>0</v>
      </c>
      <c r="Q2461" s="8">
        <f t="shared" ref="Q2461" si="23635">(D2461*L2461+E2461*K2461+F2461*L2464+G2461*K2464)</f>
        <v>-0.80246539041713305</v>
      </c>
      <c r="S2461" s="1">
        <v>1</v>
      </c>
      <c r="T2461" s="7">
        <v>0</v>
      </c>
      <c r="U2461" s="2">
        <v>0</v>
      </c>
      <c r="V2461" s="8">
        <v>0</v>
      </c>
      <c r="X2461" s="1">
        <f t="shared" ref="X2461" si="23636">N2461*S2461+P2461*S2464-O2461*T2461-Q2461*T2464</f>
        <v>9.5378722495433781</v>
      </c>
      <c r="Y2461" s="9">
        <f t="shared" ref="Y2461" si="23637">(N2461*T2461+O2461*S2461+P2461*T2464+Q2461*S2464)</f>
        <v>0</v>
      </c>
      <c r="Z2461" s="2">
        <f t="shared" ref="Z2461" si="23638">N2461*U2461+P2461*U2464-O2461*V2461-Q2461*V2464</f>
        <v>0</v>
      </c>
      <c r="AA2461" s="8">
        <f t="shared" ref="AA2461" si="23639">(N2461*V2461+O2461*U2461+P2461*V2464+Q2461*U2464)</f>
        <v>-0.80246539041713305</v>
      </c>
      <c r="AB2461" s="20"/>
      <c r="AC2461" s="1">
        <v>1</v>
      </c>
      <c r="AD2461" s="9">
        <v>0</v>
      </c>
      <c r="AE2461" s="2">
        <v>0</v>
      </c>
      <c r="AF2461" s="8">
        <f t="shared" ref="AF2461:AF2524" si="23640">IF(0=(1-$AE$9*$AD$9*$B2461^2),10^18,$B2461*$AE$9/(1-$AE$9*$AD$9*$B2461^2))</f>
        <v>-0.14448268408194828</v>
      </c>
      <c r="AH2461" s="1">
        <f t="shared" ref="AH2461" si="23641">X2461*AC2461+Z2461*AC2464-Y2461*AD2461-AA2461*AD2464</f>
        <v>9.5378722495433781</v>
      </c>
      <c r="AI2461" s="9">
        <f t="shared" ref="AI2461" si="23642">(X2461*AD2461+Y2461*AC2461+Z2461*AD2464+AA2461*AC2464)</f>
        <v>0</v>
      </c>
      <c r="AJ2461" s="2">
        <f t="shared" ref="AJ2461" si="23643">X2461*AE2461+Z2461*AE2464-Y2461*AF2461-AA2461*AF2464</f>
        <v>0</v>
      </c>
      <c r="AK2461" s="8">
        <f t="shared" ref="AK2461" si="23644">(X2461*AF2461+Y2461*AE2461+Z2461*AF2464+AA2461*AE2464)</f>
        <v>-2.1805227734618904</v>
      </c>
      <c r="AM2461" s="1">
        <v>1</v>
      </c>
      <c r="AN2461" s="7">
        <v>0</v>
      </c>
      <c r="AO2461" s="2">
        <v>0</v>
      </c>
      <c r="AP2461" s="8">
        <v>0</v>
      </c>
      <c r="AR2461" s="1">
        <f t="shared" ref="AR2461" si="23645">AH2461*AM2461+AJ2461*AM2464-AI2461*AN2461-AK2461*AN2464</f>
        <v>29.153227129047764</v>
      </c>
      <c r="AS2461" s="9">
        <f t="shared" ref="AS2461" si="23646">(AH2461*AN2461+AI2461*AM2461+AJ2461*AN2464+AK2461*AM2464)</f>
        <v>0</v>
      </c>
      <c r="AT2461" s="2">
        <f t="shared" ref="AT2461" si="23647">AH2461*AO2461+AJ2461*AO2464-AI2461*AP2461-AK2461*AP2464</f>
        <v>0</v>
      </c>
      <c r="AU2461" s="8">
        <f t="shared" ref="AU2461" si="23648">(AH2461*AP2461+AI2461*AO2461+AJ2461*AP2464+AK2461*AO2464)</f>
        <v>-2.1805227734618904</v>
      </c>
      <c r="AV2461" s="20"/>
      <c r="AW2461" s="1">
        <v>1</v>
      </c>
      <c r="AX2461" s="9">
        <v>0</v>
      </c>
      <c r="AY2461" s="2">
        <v>0</v>
      </c>
      <c r="AZ2461" s="8">
        <f t="shared" ref="AZ2461:AZ2524" si="23649">IF(0=(1-$AX$9*$AY$9*$B2461^2),10^18,$B2461*$AY$9/(1-$AX$9*$AY$9*$B2461^2))</f>
        <v>-0.2067823070674211</v>
      </c>
      <c r="BB2461" s="1">
        <f t="shared" ref="BB2461" si="23650">AR2461*AW2461+AT2461*AW2464-AS2461*AX2461-AU2461*AX2464</f>
        <v>29.153227129047764</v>
      </c>
      <c r="BC2461" s="9">
        <f t="shared" ref="BC2461" si="23651">(AR2461*AX2461+AS2461*AW2461+AT2461*AX2464+AU2461*AW2464)</f>
        <v>0</v>
      </c>
      <c r="BD2461" s="2">
        <f t="shared" ref="BD2461" si="23652">AR2461*AY2461+AT2461*AY2464-AS2461*AZ2461-AU2461*AZ2464</f>
        <v>0</v>
      </c>
      <c r="BE2461" s="8">
        <f t="shared" ref="BE2461" si="23653">(AR2461*AZ2461+AS2461*AY2461+AT2461*AZ2464+AU2461*AY2464)</f>
        <v>-8.2088943376669157</v>
      </c>
      <c r="BG2461" s="1">
        <v>1</v>
      </c>
      <c r="BH2461" s="7">
        <v>0</v>
      </c>
      <c r="BI2461" s="2">
        <v>0</v>
      </c>
      <c r="BJ2461" s="8">
        <v>0</v>
      </c>
      <c r="BK2461" s="20"/>
      <c r="BL2461" s="1">
        <f t="shared" ref="BL2461" si="23654">BB2461*BG2461+BD2461*BG2464-BC2461*BH2461-BE2461*BH2464</f>
        <v>77.466182219726079</v>
      </c>
      <c r="BM2461" s="9">
        <f t="shared" ref="BM2461" si="23655">(BB2461*BH2461+BC2461*BG2461+BD2461*BH2464+BE2461*BG2464)</f>
        <v>0</v>
      </c>
      <c r="BN2461" s="2">
        <f t="shared" ref="BN2461" si="23656">BB2461*BI2461+BD2461*BI2464-BC2461*BJ2461-BE2461*BJ2464</f>
        <v>0</v>
      </c>
      <c r="BO2461" s="8">
        <f t="shared" ref="BO2461" si="23657">(BB2461*BJ2461+BC2461*BI2461+BD2461*BJ2464+BE2461*BI2464)</f>
        <v>-8.2088943376669157</v>
      </c>
      <c r="BP2461" s="20"/>
      <c r="BQ2461" s="16">
        <v>1</v>
      </c>
      <c r="BR2461" s="23">
        <v>0</v>
      </c>
      <c r="BS2461" s="14">
        <v>0</v>
      </c>
      <c r="BT2461" s="22">
        <v>0</v>
      </c>
      <c r="BV2461" s="1">
        <f t="shared" ref="BV2461" si="23658">BL2461*BQ2461+BN2461*BQ2464-BM2461*BR2461-BO2461*BR2464</f>
        <v>77.466182219726079</v>
      </c>
      <c r="BW2461" s="9">
        <f t="shared" ref="BW2461" si="23659">(BL2461*BR2461+BM2461*BQ2461+BN2461*BR2464+BO2461*BQ2464)</f>
        <v>-8.2088943376669157</v>
      </c>
      <c r="BX2461" s="2">
        <f t="shared" ref="BX2461" si="23660">BL2461*BS2461+BN2461*BS2464-BM2461*BT2461-BO2461*BT2464</f>
        <v>0</v>
      </c>
      <c r="BY2461" s="8">
        <f t="shared" ref="BY2461" si="23661">(BL2461*BT2461+BM2461*BS2461+BN2461*BT2464+BO2461*BS2464)</f>
        <v>-8.2088943376669157</v>
      </c>
      <c r="CA2461" s="28">
        <f t="shared" ref="CA2461" si="23662">20*LOG(((1+$BR$9)/$BR$9)/((BV2461+BV2464)^2+(BW2461+BW2464)^2)^0.5)</f>
        <v>-51.353646663245328</v>
      </c>
      <c r="CC2461" s="114">
        <f t="shared" ref="CC2461" si="23663">((BV2461^2+BW2461^2)^0.5)/((BV2464^2+BW2464^2)^0.5)</f>
        <v>0.10598662213327985</v>
      </c>
      <c r="CD2461" s="13"/>
      <c r="CE2461" s="33"/>
      <c r="CF2461" s="33"/>
      <c r="CG2461" s="33"/>
      <c r="CH2461" s="33"/>
    </row>
    <row r="2462" spans="2:86" ht="18.600000000000001" customHeight="1" thickBot="1">
      <c r="D2462" s="3"/>
      <c r="G2462" s="4"/>
      <c r="I2462" s="3"/>
      <c r="L2462" s="4"/>
      <c r="N2462" s="3"/>
      <c r="Q2462" s="4"/>
      <c r="S2462" s="3"/>
      <c r="V2462" s="4"/>
      <c r="X2462" s="3"/>
      <c r="AA2462" s="4"/>
      <c r="AC2462" s="3"/>
      <c r="AF2462" s="4"/>
      <c r="AH2462" s="3"/>
      <c r="AK2462" s="4"/>
      <c r="AM2462" s="3"/>
      <c r="AP2462" s="4"/>
      <c r="AR2462" s="3"/>
      <c r="AU2462" s="4"/>
      <c r="AW2462" s="3"/>
      <c r="AZ2462" s="4"/>
      <c r="BB2462" s="3"/>
      <c r="BE2462" s="4"/>
      <c r="BG2462" s="3"/>
      <c r="BJ2462" s="4"/>
      <c r="BL2462" s="3"/>
      <c r="BO2462" s="4"/>
      <c r="BQ2462" s="16"/>
      <c r="BR2462" s="14"/>
      <c r="BS2462" s="14"/>
      <c r="BT2462" s="17"/>
      <c r="BV2462" s="3"/>
      <c r="BY2462" s="4"/>
      <c r="CC2462" s="115"/>
      <c r="CD2462" s="13"/>
      <c r="CE2462" s="33"/>
      <c r="CF2462" s="33"/>
      <c r="CG2462" s="33"/>
      <c r="CH2462" s="33"/>
    </row>
    <row r="2463" spans="2:86" ht="18.600000000000001" customHeight="1" thickBot="1">
      <c r="D2463" s="271" t="s">
        <v>141</v>
      </c>
      <c r="E2463" s="272"/>
      <c r="F2463" s="273" t="s">
        <v>142</v>
      </c>
      <c r="G2463" s="274"/>
      <c r="H2463" s="237"/>
      <c r="I2463" s="271" t="s">
        <v>143</v>
      </c>
      <c r="J2463" s="272"/>
      <c r="K2463" s="273" t="s">
        <v>144</v>
      </c>
      <c r="L2463" s="274"/>
      <c r="N2463" s="262" t="s">
        <v>145</v>
      </c>
      <c r="O2463" s="263"/>
      <c r="P2463" s="264" t="s">
        <v>146</v>
      </c>
      <c r="Q2463" s="265"/>
      <c r="S2463" s="271" t="s">
        <v>147</v>
      </c>
      <c r="T2463" s="272"/>
      <c r="U2463" s="273" t="s">
        <v>148</v>
      </c>
      <c r="V2463" s="274"/>
      <c r="W2463" s="20"/>
      <c r="X2463" s="262" t="s">
        <v>149</v>
      </c>
      <c r="Y2463" s="263"/>
      <c r="Z2463" s="264" t="s">
        <v>150</v>
      </c>
      <c r="AA2463" s="265"/>
      <c r="AB2463" s="20"/>
      <c r="AC2463" s="271" t="s">
        <v>151</v>
      </c>
      <c r="AD2463" s="272"/>
      <c r="AE2463" s="273" t="s">
        <v>152</v>
      </c>
      <c r="AF2463" s="274"/>
      <c r="AG2463" s="20"/>
      <c r="AH2463" s="262" t="s">
        <v>153</v>
      </c>
      <c r="AI2463" s="263"/>
      <c r="AJ2463" s="264" t="s">
        <v>154</v>
      </c>
      <c r="AK2463" s="265"/>
      <c r="AL2463" s="20"/>
      <c r="AM2463" s="271" t="s">
        <v>155</v>
      </c>
      <c r="AN2463" s="272"/>
      <c r="AO2463" s="273" t="s">
        <v>156</v>
      </c>
      <c r="AP2463" s="274"/>
      <c r="AR2463" s="262" t="s">
        <v>157</v>
      </c>
      <c r="AS2463" s="263"/>
      <c r="AT2463" s="264" t="s">
        <v>158</v>
      </c>
      <c r="AU2463" s="265"/>
      <c r="AV2463" s="41"/>
      <c r="AW2463" s="271" t="s">
        <v>159</v>
      </c>
      <c r="AX2463" s="272"/>
      <c r="AY2463" s="273" t="s">
        <v>160</v>
      </c>
      <c r="AZ2463" s="274"/>
      <c r="BA2463" s="20"/>
      <c r="BB2463" s="262" t="s">
        <v>161</v>
      </c>
      <c r="BC2463" s="263"/>
      <c r="BD2463" s="264" t="s">
        <v>162</v>
      </c>
      <c r="BE2463" s="265"/>
      <c r="BF2463" s="41"/>
      <c r="BG2463" s="271" t="s">
        <v>163</v>
      </c>
      <c r="BH2463" s="272"/>
      <c r="BI2463" s="273" t="s">
        <v>164</v>
      </c>
      <c r="BJ2463" s="274"/>
      <c r="BK2463" s="41"/>
      <c r="BL2463" s="262" t="s">
        <v>165</v>
      </c>
      <c r="BM2463" s="263"/>
      <c r="BN2463" s="264" t="s">
        <v>166</v>
      </c>
      <c r="BO2463" s="265"/>
      <c r="BP2463" s="41"/>
      <c r="BQ2463" s="271" t="s">
        <v>167</v>
      </c>
      <c r="BR2463" s="272"/>
      <c r="BS2463" s="273" t="s">
        <v>168</v>
      </c>
      <c r="BT2463" s="274"/>
      <c r="BU2463" s="20"/>
      <c r="BV2463" s="262" t="s">
        <v>169</v>
      </c>
      <c r="BW2463" s="263"/>
      <c r="BX2463" s="264" t="s">
        <v>170</v>
      </c>
      <c r="BY2463" s="265"/>
      <c r="CA2463" s="55" t="s">
        <v>35</v>
      </c>
      <c r="CC2463" s="116" t="s">
        <v>75</v>
      </c>
      <c r="CD2463" s="13"/>
      <c r="CE2463" s="33"/>
      <c r="CF2463" s="33"/>
      <c r="CG2463" s="33"/>
      <c r="CH2463" s="33"/>
    </row>
    <row r="2464" spans="2:86" ht="18.600000000000001" customHeight="1" thickTop="1" thickBot="1">
      <c r="D2464" s="1">
        <v>0</v>
      </c>
      <c r="E2464" s="9">
        <f t="shared" ref="E2464" si="23664">$E$9*$B2461</f>
        <v>8.2846719999999898</v>
      </c>
      <c r="F2464" s="2">
        <v>1</v>
      </c>
      <c r="G2464" s="8">
        <v>0</v>
      </c>
      <c r="I2464" s="1">
        <v>0</v>
      </c>
      <c r="J2464" s="9">
        <v>0</v>
      </c>
      <c r="K2464" s="2">
        <v>1</v>
      </c>
      <c r="L2464" s="8">
        <v>0</v>
      </c>
      <c r="N2464" s="1">
        <f t="shared" ref="N2464" si="23665">D2464*I2461+F2464*I2464-E2464*J2461-G2464*J2464</f>
        <v>0</v>
      </c>
      <c r="O2464" s="9">
        <f t="shared" ref="O2464" si="23666">(D2464*J2461+E2464*I2461+F2464*J2464+G2464*I2464)</f>
        <v>8.2846719999999898</v>
      </c>
      <c r="P2464" s="2">
        <f t="shared" ref="P2464" si="23667">D2464*K2461+F2464*K2464-E2464*L2461-G2464*L2464</f>
        <v>7.6481625509578821</v>
      </c>
      <c r="Q2464" s="8">
        <f t="shared" ref="Q2464" si="23668">(D2464*L2461+E2464*K2461+F2464*L2464+G2464*K2464)</f>
        <v>0</v>
      </c>
      <c r="S2464" s="1">
        <v>0</v>
      </c>
      <c r="T2464" s="9">
        <f t="shared" ref="T2464" si="23669">$T$9*$B2461</f>
        <v>10.639551999999986</v>
      </c>
      <c r="U2464" s="2">
        <v>1</v>
      </c>
      <c r="V2464" s="8">
        <v>0</v>
      </c>
      <c r="X2464" s="1">
        <f t="shared" ref="X2464" si="23670">N2464*S2461+P2464*S2464-O2464*T2461-Q2464*T2464</f>
        <v>0</v>
      </c>
      <c r="Y2464" s="9">
        <f t="shared" ref="Y2464" si="23671">(N2464*T2461+O2464*S2461+P2464*T2464+Q2464*S2464)</f>
        <v>89.657695165368921</v>
      </c>
      <c r="Z2464" s="2">
        <f t="shared" ref="Z2464" si="23672">N2464*U2461+P2464*U2464-O2464*V2461-Q2464*V2464</f>
        <v>7.6481625509578821</v>
      </c>
      <c r="AA2464" s="8">
        <f t="shared" ref="AA2464" si="23673">(N2464*V2461+O2464*U2461+P2464*V2464+Q2464*U2464)</f>
        <v>0</v>
      </c>
      <c r="AB2464" s="20"/>
      <c r="AC2464" s="1">
        <v>0</v>
      </c>
      <c r="AD2464" s="9">
        <v>0</v>
      </c>
      <c r="AE2464" s="2">
        <v>1</v>
      </c>
      <c r="AF2464" s="8">
        <v>0</v>
      </c>
      <c r="AH2464" s="1">
        <f t="shared" ref="AH2464" si="23674">X2464*AC2461+Z2464*AC2464-Y2464*AD2461-AA2464*AD2464</f>
        <v>0</v>
      </c>
      <c r="AI2464" s="9">
        <f t="shared" ref="AI2464" si="23675">(X2464*AD2461+Y2464*AC2461+Z2464*AD2464+AA2464*AC2464)</f>
        <v>89.657695165368921</v>
      </c>
      <c r="AJ2464" s="2">
        <f t="shared" ref="AJ2464" si="23676">X2464*AE2461+Z2464*AE2464-Y2464*AF2461-AA2464*AF2464</f>
        <v>20.602146997051502</v>
      </c>
      <c r="AK2464" s="8">
        <f t="shared" ref="AK2464" si="23677">(X2464*AF2461+Y2464*AE2461+Z2464*AF2464+AA2464*AE2464)</f>
        <v>0</v>
      </c>
      <c r="AM2464" s="1">
        <v>0</v>
      </c>
      <c r="AN2464" s="9">
        <f t="shared" ref="AN2464" si="23678">$AN$9*$B2461</f>
        <v>8.9957119999999886</v>
      </c>
      <c r="AO2464" s="2">
        <v>1</v>
      </c>
      <c r="AP2464" s="8">
        <v>0</v>
      </c>
      <c r="AR2464" s="1">
        <f t="shared" ref="AR2464" si="23679">AH2464*AM2461+AJ2464*AM2464-AI2464*AN2461-AK2464*AN2464</f>
        <v>0</v>
      </c>
      <c r="AS2464" s="9">
        <f t="shared" ref="AS2464" si="23680">(AH2464*AN2461+AI2464*AM2461+AJ2464*AN2464+AK2464*AM2464)</f>
        <v>274.98867613250889</v>
      </c>
      <c r="AT2464" s="2">
        <f t="shared" ref="AT2464" si="23681">AH2464*AO2461+AJ2464*AO2464-AI2464*AP2461-AK2464*AP2464</f>
        <v>20.602146997051502</v>
      </c>
      <c r="AU2464" s="8">
        <f t="shared" ref="AU2464" si="23682">(AH2464*AP2461+AI2464*AO2461+AJ2464*AP2464+AK2464*AO2464)</f>
        <v>0</v>
      </c>
      <c r="AV2464" s="20"/>
      <c r="AW2464" s="1">
        <v>0</v>
      </c>
      <c r="AX2464" s="9">
        <v>0</v>
      </c>
      <c r="AY2464" s="2">
        <v>1</v>
      </c>
      <c r="AZ2464" s="8">
        <v>0</v>
      </c>
      <c r="BB2464" s="1">
        <f t="shared" ref="BB2464" si="23683">AR2464*AW2461+AT2464*AW2464-AS2464*AX2461-AU2464*AX2464</f>
        <v>0</v>
      </c>
      <c r="BC2464" s="9">
        <f t="shared" ref="BC2464" si="23684">(AR2464*AX2461+AS2464*AW2461+AT2464*AX2464+AU2464*AW2464)</f>
        <v>274.98867613250889</v>
      </c>
      <c r="BD2464" s="2">
        <f t="shared" ref="BD2464" si="23685">AR2464*AY2461+AT2464*AY2464-AS2464*AZ2461-AU2464*AZ2464</f>
        <v>77.464939865147571</v>
      </c>
      <c r="BE2464" s="8">
        <f t="shared" ref="BE2464" si="23686">(AR2464*AZ2461+AS2464*AY2461+AT2464*AZ2464+AU2464*AY2464)</f>
        <v>0</v>
      </c>
      <c r="BG2464" s="1">
        <v>0</v>
      </c>
      <c r="BH2464" s="9">
        <f t="shared" ref="BH2464" si="23687">$BH$9*$B2461</f>
        <v>5.885439999999992</v>
      </c>
      <c r="BI2464" s="2">
        <v>1</v>
      </c>
      <c r="BJ2464" s="8">
        <v>0</v>
      </c>
      <c r="BK2464" s="20"/>
      <c r="BL2464" s="1">
        <f t="shared" ref="BL2464" si="23688">BB2464*BG2461+BD2464*BG2464-BC2464*BH2461-BE2464*BH2464</f>
        <v>0</v>
      </c>
      <c r="BM2464" s="9">
        <f t="shared" ref="BM2464" si="23689">(BB2464*BH2461+BC2464*BG2461+BD2464*BH2464+BE2464*BG2464)</f>
        <v>730.90393181244235</v>
      </c>
      <c r="BN2464" s="2">
        <f t="shared" ref="BN2464" si="23690">BB2464*BI2461+BD2464*BI2464-BC2464*BJ2461-BE2464*BJ2464</f>
        <v>77.464939865147571</v>
      </c>
      <c r="BO2464" s="8">
        <f t="shared" ref="BO2464" si="23691">(BB2464*BJ2461+BC2464*BI2461+BD2464*BJ2464+BE2464*BI2464)</f>
        <v>0</v>
      </c>
      <c r="BP2464" s="20"/>
      <c r="BQ2464" s="18">
        <f t="shared" ref="BQ2464:BQ2527" si="23692">1/$BR$9</f>
        <v>1</v>
      </c>
      <c r="BR2464" s="25">
        <v>0</v>
      </c>
      <c r="BS2464" s="19">
        <v>1</v>
      </c>
      <c r="BT2464" s="24">
        <v>0</v>
      </c>
      <c r="BV2464" s="1">
        <f t="shared" ref="BV2464" si="23693">BL2464*BQ2461+BN2464*BQ2464-BM2464*BR2461-BO2464*BR2464</f>
        <v>77.464939865147571</v>
      </c>
      <c r="BW2464" s="9">
        <f t="shared" ref="BW2464" si="23694">(BL2464*BR2461+BM2464*BQ2461+BN2464*BR2464+BO2464*BQ2464)</f>
        <v>730.90393181244235</v>
      </c>
      <c r="BX2464" s="2">
        <f t="shared" ref="BX2464" si="23695">BL2464*BS2461+BN2464*BS2464-BM2464*BT2461-BO2464*BT2464</f>
        <v>77.464939865147571</v>
      </c>
      <c r="BY2464" s="8">
        <f t="shared" ref="BY2464" si="23696">(BL2464*BT2461+BM2464*BS2461+BN2464*BT2464+BO2464*BS2464)</f>
        <v>0</v>
      </c>
      <c r="CA2464" s="56">
        <f t="shared" ref="CA2464" si="23697">(180/PI())*ATAN(-1*(BW2461+BW2464)/(BV2461+BV2464))</f>
        <v>-77.900096212901957</v>
      </c>
      <c r="CC2464" s="117">
        <f t="shared" ref="CC2464" si="23698">20*LOG(((1-(10^(CA2461/20)^2)*(1-((1-CC2461)/(1+CC2461))^2))^0.5))</f>
        <v>-1.1021266165554727E-5</v>
      </c>
      <c r="CD2464" s="13"/>
      <c r="CE2464" s="33"/>
      <c r="CF2464" s="33"/>
      <c r="CG2464" s="33"/>
      <c r="CH2464" s="33"/>
    </row>
    <row r="2465" spans="2:86" ht="18.600000000000001" customHeight="1"/>
    <row r="2466" spans="2:86" ht="18.600000000000001" customHeight="1" thickBot="1">
      <c r="E2466" s="6" t="s">
        <v>3</v>
      </c>
      <c r="J2466" s="6" t="s">
        <v>5</v>
      </c>
      <c r="O2466" s="6" t="s">
        <v>10</v>
      </c>
      <c r="T2466" s="6" t="s">
        <v>6</v>
      </c>
      <c r="Y2466" s="6" t="s">
        <v>11</v>
      </c>
      <c r="AD2466" s="6" t="s">
        <v>12</v>
      </c>
      <c r="AI2466" s="6" t="s">
        <v>13</v>
      </c>
      <c r="AN2466" s="6" t="s">
        <v>14</v>
      </c>
      <c r="AS2466" s="6" t="s">
        <v>15</v>
      </c>
      <c r="AX2466" s="6" t="s">
        <v>19</v>
      </c>
      <c r="BC2466" s="6" t="s">
        <v>17</v>
      </c>
      <c r="BH2466" s="6" t="s">
        <v>20</v>
      </c>
      <c r="BM2466" s="6" t="s">
        <v>18</v>
      </c>
      <c r="BQ2466" s="26" t="s">
        <v>16</v>
      </c>
      <c r="BR2466" s="26"/>
      <c r="BS2466" s="21"/>
      <c r="BT2466" s="21"/>
      <c r="BU2466" s="21"/>
      <c r="BV2466" s="21"/>
      <c r="BW2466" s="26" t="s">
        <v>21</v>
      </c>
      <c r="BX2466" s="21"/>
      <c r="BY2466" s="21"/>
    </row>
    <row r="2467" spans="2:86" ht="18.600000000000001" customHeight="1" thickBot="1">
      <c r="B2467" s="11"/>
      <c r="D2467" s="266" t="s">
        <v>113</v>
      </c>
      <c r="E2467" s="267"/>
      <c r="F2467" s="268" t="s">
        <v>114</v>
      </c>
      <c r="G2467" s="269"/>
      <c r="H2467" s="237"/>
      <c r="I2467" s="262" t="s">
        <v>0</v>
      </c>
      <c r="J2467" s="263"/>
      <c r="K2467" s="264" t="s">
        <v>1</v>
      </c>
      <c r="L2467" s="265"/>
      <c r="M2467" s="21"/>
      <c r="N2467" s="262" t="s">
        <v>115</v>
      </c>
      <c r="O2467" s="263"/>
      <c r="P2467" s="264" t="s">
        <v>116</v>
      </c>
      <c r="Q2467" s="265"/>
      <c r="R2467" s="21"/>
      <c r="S2467" s="266" t="s">
        <v>117</v>
      </c>
      <c r="T2467" s="267"/>
      <c r="U2467" s="268" t="s">
        <v>118</v>
      </c>
      <c r="V2467" s="269"/>
      <c r="W2467" s="20"/>
      <c r="X2467" s="262" t="s">
        <v>119</v>
      </c>
      <c r="Y2467" s="263"/>
      <c r="Z2467" s="264" t="s">
        <v>120</v>
      </c>
      <c r="AA2467" s="265"/>
      <c r="AB2467" s="20"/>
      <c r="AC2467" s="262" t="s">
        <v>121</v>
      </c>
      <c r="AD2467" s="263"/>
      <c r="AE2467" s="264" t="s">
        <v>7</v>
      </c>
      <c r="AF2467" s="265"/>
      <c r="AG2467" s="20"/>
      <c r="AH2467" s="262" t="s">
        <v>122</v>
      </c>
      <c r="AI2467" s="263"/>
      <c r="AJ2467" s="264" t="s">
        <v>123</v>
      </c>
      <c r="AK2467" s="265"/>
      <c r="AL2467" s="20"/>
      <c r="AM2467" s="266" t="s">
        <v>124</v>
      </c>
      <c r="AN2467" s="267"/>
      <c r="AO2467" s="268" t="s">
        <v>125</v>
      </c>
      <c r="AP2467" s="269"/>
      <c r="AQ2467" s="21"/>
      <c r="AR2467" s="262" t="s">
        <v>126</v>
      </c>
      <c r="AS2467" s="263"/>
      <c r="AT2467" s="264" t="s">
        <v>2</v>
      </c>
      <c r="AU2467" s="265"/>
      <c r="AV2467" s="41"/>
      <c r="AW2467" s="262" t="s">
        <v>127</v>
      </c>
      <c r="AX2467" s="263"/>
      <c r="AY2467" s="264" t="s">
        <v>128</v>
      </c>
      <c r="AZ2467" s="265"/>
      <c r="BA2467" s="20"/>
      <c r="BB2467" s="262" t="s">
        <v>129</v>
      </c>
      <c r="BC2467" s="263"/>
      <c r="BD2467" s="264" t="s">
        <v>130</v>
      </c>
      <c r="BE2467" s="265"/>
      <c r="BF2467" s="41"/>
      <c r="BG2467" s="266" t="s">
        <v>131</v>
      </c>
      <c r="BH2467" s="267"/>
      <c r="BI2467" s="268" t="s">
        <v>132</v>
      </c>
      <c r="BJ2467" s="269"/>
      <c r="BK2467" s="41"/>
      <c r="BL2467" s="262" t="s">
        <v>133</v>
      </c>
      <c r="BM2467" s="263"/>
      <c r="BN2467" s="264" t="s">
        <v>134</v>
      </c>
      <c r="BO2467" s="265"/>
      <c r="BP2467" s="41"/>
      <c r="BQ2467" s="262" t="s">
        <v>135</v>
      </c>
      <c r="BR2467" s="263"/>
      <c r="BS2467" s="264" t="s">
        <v>136</v>
      </c>
      <c r="BT2467" s="265"/>
      <c r="BU2467" s="20"/>
      <c r="BV2467" s="262" t="s">
        <v>137</v>
      </c>
      <c r="BW2467" s="263"/>
      <c r="BX2467" s="264" t="s">
        <v>138</v>
      </c>
      <c r="BY2467" s="265"/>
      <c r="CA2467" s="27" t="s">
        <v>8</v>
      </c>
      <c r="CC2467" s="113" t="s">
        <v>74</v>
      </c>
      <c r="CD2467" s="13"/>
      <c r="CE2467" s="33"/>
      <c r="CF2467" s="33"/>
      <c r="CG2467" s="33"/>
      <c r="CH2467" s="33"/>
    </row>
    <row r="2468" spans="2:86" ht="18.600000000000001" customHeight="1" thickTop="1" thickBot="1">
      <c r="B2468" s="37">
        <v>7.0599999999999898</v>
      </c>
      <c r="D2468" s="1">
        <v>1</v>
      </c>
      <c r="E2468" s="7">
        <v>0</v>
      </c>
      <c r="F2468" s="2">
        <v>0</v>
      </c>
      <c r="G2468" s="8">
        <v>0</v>
      </c>
      <c r="I2468" s="1">
        <v>1</v>
      </c>
      <c r="J2468" s="9">
        <v>0</v>
      </c>
      <c r="K2468" s="2">
        <v>0</v>
      </c>
      <c r="L2468" s="8">
        <f t="shared" ref="L2468:L2531" si="23699">IF(0=(1-$J$9*$K$9*$B2468^2),10^18,$B2468*$K$9/(1-$J$9*$K$9*$B2468^2))</f>
        <v>-0.79976040508546953</v>
      </c>
      <c r="N2468" s="1">
        <f t="shared" ref="N2468" si="23700">D2468*I2468+F2468*I2471-E2468*J2468-G2468*J2471</f>
        <v>1</v>
      </c>
      <c r="O2468" s="9">
        <f t="shared" ref="O2468" si="23701">(D2468*J2468+E2468*I2468+F2468*J2471+G2468*I2471)</f>
        <v>0</v>
      </c>
      <c r="P2468" s="2">
        <f t="shared" ref="P2468" si="23702">D2468*K2468+F2468*K2471-E2468*L2468-G2468*L2471</f>
        <v>0</v>
      </c>
      <c r="Q2468" s="8">
        <f t="shared" ref="Q2468" si="23703">(D2468*L2468+E2468*K2468+F2468*L2471+G2468*K2471)</f>
        <v>-0.79976040508546953</v>
      </c>
      <c r="S2468" s="1">
        <v>1</v>
      </c>
      <c r="T2468" s="7">
        <v>0</v>
      </c>
      <c r="U2468" s="2">
        <v>0</v>
      </c>
      <c r="V2468" s="8">
        <v>0</v>
      </c>
      <c r="X2468" s="1">
        <f t="shared" ref="X2468" si="23704">N2468*S2468+P2468*S2471-O2468*T2468-Q2468*T2471</f>
        <v>9.5332659754520179</v>
      </c>
      <c r="Y2468" s="9">
        <f t="shared" ref="Y2468" si="23705">(N2468*T2468+O2468*S2468+P2468*T2471+Q2468*S2471)</f>
        <v>0</v>
      </c>
      <c r="Z2468" s="2">
        <f t="shared" ref="Z2468" si="23706">N2468*U2468+P2468*U2471-O2468*V2468-Q2468*V2471</f>
        <v>0</v>
      </c>
      <c r="AA2468" s="8">
        <f t="shared" ref="AA2468" si="23707">(N2468*V2468+O2468*U2468+P2468*V2471+Q2468*U2471)</f>
        <v>-0.79976040508546953</v>
      </c>
      <c r="AB2468" s="20"/>
      <c r="AC2468" s="1">
        <v>1</v>
      </c>
      <c r="AD2468" s="9">
        <v>0</v>
      </c>
      <c r="AE2468" s="2">
        <v>0</v>
      </c>
      <c r="AF2468" s="8">
        <f t="shared" ref="AF2468:AF2531" si="23708">IF(0=(1-$AE$9*$AD$9*$B2468^2),10^18,$B2468*$AE$9/(1-$AE$9*$AD$9*$B2468^2))</f>
        <v>-0.14405028222465552</v>
      </c>
      <c r="AH2468" s="1">
        <f t="shared" ref="AH2468" si="23709">X2468*AC2468+Z2468*AC2471-Y2468*AD2468-AA2468*AD2471</f>
        <v>9.5332659754520179</v>
      </c>
      <c r="AI2468" s="9">
        <f t="shared" ref="AI2468" si="23710">(X2468*AD2468+Y2468*AC2468+Z2468*AD2471+AA2468*AC2471)</f>
        <v>0</v>
      </c>
      <c r="AJ2468" s="2">
        <f t="shared" ref="AJ2468" si="23711">X2468*AE2468+Z2468*AE2471-Y2468*AF2468-AA2468*AF2471</f>
        <v>0</v>
      </c>
      <c r="AK2468" s="8">
        <f t="shared" ref="AK2468" si="23712">(X2468*AF2468+Y2468*AE2468+Z2468*AF2471+AA2468*AE2471)</f>
        <v>-2.1730300593720386</v>
      </c>
      <c r="AM2468" s="1">
        <v>1</v>
      </c>
      <c r="AN2468" s="7">
        <v>0</v>
      </c>
      <c r="AO2468" s="2">
        <v>0</v>
      </c>
      <c r="AP2468" s="8">
        <v>0</v>
      </c>
      <c r="AR2468" s="1">
        <f t="shared" ref="AR2468" si="23713">AH2468*AM2468+AJ2468*AM2471-AI2468*AN2468-AK2468*AN2471</f>
        <v>29.136752513103062</v>
      </c>
      <c r="AS2468" s="9">
        <f t="shared" ref="AS2468" si="23714">(AH2468*AN2468+AI2468*AM2468+AJ2468*AN2471+AK2468*AM2471)</f>
        <v>0</v>
      </c>
      <c r="AT2468" s="2">
        <f t="shared" ref="AT2468" si="23715">AH2468*AO2468+AJ2468*AO2471-AI2468*AP2468-AK2468*AP2471</f>
        <v>0</v>
      </c>
      <c r="AU2468" s="8">
        <f t="shared" ref="AU2468" si="23716">(AH2468*AP2468+AI2468*AO2468+AJ2468*AP2471+AK2468*AO2471)</f>
        <v>-2.1730300593720386</v>
      </c>
      <c r="AV2468" s="20"/>
      <c r="AW2468" s="1">
        <v>1</v>
      </c>
      <c r="AX2468" s="9">
        <v>0</v>
      </c>
      <c r="AY2468" s="2">
        <v>0</v>
      </c>
      <c r="AZ2468" s="8">
        <f t="shared" ref="AZ2468:AZ2531" si="23717">IF(0=(1-$AX$9*$AY$9*$B2468^2),10^18,$B2468*$AY$9/(1-$AX$9*$AY$9*$B2468^2))</f>
        <v>-0.20615378884153499</v>
      </c>
      <c r="BB2468" s="1">
        <f t="shared" ref="BB2468" si="23718">AR2468*AW2468+AT2468*AW2471-AS2468*AX2468-AU2468*AX2471</f>
        <v>29.136752513103062</v>
      </c>
      <c r="BC2468" s="9">
        <f t="shared" ref="BC2468" si="23719">(AR2468*AX2468+AS2468*AW2468+AT2468*AX2471+AU2468*AW2471)</f>
        <v>0</v>
      </c>
      <c r="BD2468" s="2">
        <f t="shared" ref="BD2468" si="23720">AR2468*AY2468+AT2468*AY2471-AS2468*AZ2468-AU2468*AZ2471</f>
        <v>0</v>
      </c>
      <c r="BE2468" s="8">
        <f t="shared" ref="BE2468" si="23721">(AR2468*AZ2468+AS2468*AY2468+AT2468*AZ2471+AU2468*AY2471)</f>
        <v>-8.1796819844863506</v>
      </c>
      <c r="BG2468" s="1">
        <v>1</v>
      </c>
      <c r="BH2468" s="7">
        <v>0</v>
      </c>
      <c r="BI2468" s="2">
        <v>0</v>
      </c>
      <c r="BJ2468" s="8">
        <v>0</v>
      </c>
      <c r="BK2468" s="20"/>
      <c r="BL2468" s="1">
        <f t="shared" ref="BL2468" si="23722">BB2468*BG2468+BD2468*BG2471-BC2468*BH2468-BE2468*BH2471</f>
        <v>77.414544334658956</v>
      </c>
      <c r="BM2468" s="9">
        <f t="shared" ref="BM2468" si="23723">(BB2468*BH2468+BC2468*BG2468+BD2468*BH2471+BE2468*BG2471)</f>
        <v>0</v>
      </c>
      <c r="BN2468" s="2">
        <f t="shared" ref="BN2468" si="23724">BB2468*BI2468+BD2468*BI2471-BC2468*BJ2468-BE2468*BJ2471</f>
        <v>0</v>
      </c>
      <c r="BO2468" s="8">
        <f t="shared" ref="BO2468" si="23725">(BB2468*BJ2468+BC2468*BI2468+BD2468*BJ2471+BE2468*BI2471)</f>
        <v>-8.1796819844863506</v>
      </c>
      <c r="BP2468" s="20"/>
      <c r="BQ2468" s="16">
        <v>1</v>
      </c>
      <c r="BR2468" s="23">
        <v>0</v>
      </c>
      <c r="BS2468" s="14">
        <v>0</v>
      </c>
      <c r="BT2468" s="22">
        <v>0</v>
      </c>
      <c r="BV2468" s="1">
        <f t="shared" ref="BV2468" si="23726">BL2468*BQ2468+BN2468*BQ2471-BM2468*BR2468-BO2468*BR2471</f>
        <v>77.414544334658956</v>
      </c>
      <c r="BW2468" s="9">
        <f t="shared" ref="BW2468" si="23727">(BL2468*BR2468+BM2468*BQ2468+BN2468*BR2471+BO2468*BQ2471)</f>
        <v>-8.1796819844863506</v>
      </c>
      <c r="BX2468" s="2">
        <f t="shared" ref="BX2468" si="23728">BL2468*BS2468+BN2468*BS2471-BM2468*BT2468-BO2468*BT2471</f>
        <v>0</v>
      </c>
      <c r="BY2468" s="8">
        <f t="shared" ref="BY2468" si="23729">(BL2468*BT2468+BM2468*BS2468+BN2468*BT2471+BO2468*BS2471)</f>
        <v>-8.1796819844863506</v>
      </c>
      <c r="CA2468" s="28">
        <f t="shared" ref="CA2468" si="23730">20*LOG(((1+$BR$9)/$BR$9)/((BV2468+BV2471)^2+(BW2468+BW2471)^2)^0.5)</f>
        <v>-51.372468361667252</v>
      </c>
      <c r="CC2468" s="114">
        <f t="shared" ref="CC2468" si="23731">((BV2468^2+BW2468^2)^0.5)/((BV2471^2+BW2471^2)^0.5)</f>
        <v>0.10567992450281763</v>
      </c>
      <c r="CD2468" s="13"/>
      <c r="CE2468" s="33"/>
      <c r="CF2468" s="33"/>
      <c r="CG2468" s="33"/>
      <c r="CH2468" s="33"/>
    </row>
    <row r="2469" spans="2:86" ht="18.600000000000001" customHeight="1" thickBot="1">
      <c r="D2469" s="3"/>
      <c r="G2469" s="4"/>
      <c r="I2469" s="3"/>
      <c r="L2469" s="4"/>
      <c r="N2469" s="3"/>
      <c r="Q2469" s="4"/>
      <c r="S2469" s="3"/>
      <c r="V2469" s="4"/>
      <c r="X2469" s="3"/>
      <c r="AA2469" s="4"/>
      <c r="AC2469" s="3"/>
      <c r="AF2469" s="4"/>
      <c r="AH2469" s="3"/>
      <c r="AK2469" s="4"/>
      <c r="AM2469" s="3"/>
      <c r="AP2469" s="4"/>
      <c r="AR2469" s="3"/>
      <c r="AU2469" s="4"/>
      <c r="AW2469" s="3"/>
      <c r="AZ2469" s="4"/>
      <c r="BB2469" s="3"/>
      <c r="BE2469" s="4"/>
      <c r="BG2469" s="3"/>
      <c r="BJ2469" s="4"/>
      <c r="BL2469" s="3"/>
      <c r="BO2469" s="4"/>
      <c r="BQ2469" s="16"/>
      <c r="BR2469" s="14"/>
      <c r="BS2469" s="14"/>
      <c r="BT2469" s="17"/>
      <c r="BV2469" s="3"/>
      <c r="BY2469" s="4"/>
      <c r="CC2469" s="115"/>
      <c r="CD2469" s="13"/>
      <c r="CE2469" s="33"/>
      <c r="CF2469" s="33"/>
      <c r="CG2469" s="33"/>
      <c r="CH2469" s="33"/>
    </row>
    <row r="2470" spans="2:86" ht="18.600000000000001" customHeight="1" thickBot="1">
      <c r="D2470" s="271" t="s">
        <v>141</v>
      </c>
      <c r="E2470" s="272"/>
      <c r="F2470" s="273" t="s">
        <v>142</v>
      </c>
      <c r="G2470" s="274"/>
      <c r="H2470" s="237"/>
      <c r="I2470" s="271" t="s">
        <v>143</v>
      </c>
      <c r="J2470" s="272"/>
      <c r="K2470" s="273" t="s">
        <v>144</v>
      </c>
      <c r="L2470" s="274"/>
      <c r="N2470" s="262" t="s">
        <v>145</v>
      </c>
      <c r="O2470" s="263"/>
      <c r="P2470" s="264" t="s">
        <v>146</v>
      </c>
      <c r="Q2470" s="265"/>
      <c r="S2470" s="271" t="s">
        <v>147</v>
      </c>
      <c r="T2470" s="272"/>
      <c r="U2470" s="273" t="s">
        <v>148</v>
      </c>
      <c r="V2470" s="274"/>
      <c r="W2470" s="20"/>
      <c r="X2470" s="262" t="s">
        <v>149</v>
      </c>
      <c r="Y2470" s="263"/>
      <c r="Z2470" s="264" t="s">
        <v>150</v>
      </c>
      <c r="AA2470" s="265"/>
      <c r="AB2470" s="20"/>
      <c r="AC2470" s="271" t="s">
        <v>151</v>
      </c>
      <c r="AD2470" s="272"/>
      <c r="AE2470" s="273" t="s">
        <v>152</v>
      </c>
      <c r="AF2470" s="274"/>
      <c r="AG2470" s="20"/>
      <c r="AH2470" s="262" t="s">
        <v>153</v>
      </c>
      <c r="AI2470" s="263"/>
      <c r="AJ2470" s="264" t="s">
        <v>154</v>
      </c>
      <c r="AK2470" s="265"/>
      <c r="AL2470" s="20"/>
      <c r="AM2470" s="271" t="s">
        <v>155</v>
      </c>
      <c r="AN2470" s="272"/>
      <c r="AO2470" s="273" t="s">
        <v>156</v>
      </c>
      <c r="AP2470" s="274"/>
      <c r="AR2470" s="262" t="s">
        <v>157</v>
      </c>
      <c r="AS2470" s="263"/>
      <c r="AT2470" s="264" t="s">
        <v>158</v>
      </c>
      <c r="AU2470" s="265"/>
      <c r="AV2470" s="41"/>
      <c r="AW2470" s="271" t="s">
        <v>159</v>
      </c>
      <c r="AX2470" s="272"/>
      <c r="AY2470" s="273" t="s">
        <v>160</v>
      </c>
      <c r="AZ2470" s="274"/>
      <c r="BA2470" s="20"/>
      <c r="BB2470" s="262" t="s">
        <v>161</v>
      </c>
      <c r="BC2470" s="263"/>
      <c r="BD2470" s="264" t="s">
        <v>162</v>
      </c>
      <c r="BE2470" s="265"/>
      <c r="BF2470" s="41"/>
      <c r="BG2470" s="271" t="s">
        <v>163</v>
      </c>
      <c r="BH2470" s="272"/>
      <c r="BI2470" s="273" t="s">
        <v>164</v>
      </c>
      <c r="BJ2470" s="274"/>
      <c r="BK2470" s="41"/>
      <c r="BL2470" s="262" t="s">
        <v>165</v>
      </c>
      <c r="BM2470" s="263"/>
      <c r="BN2470" s="264" t="s">
        <v>166</v>
      </c>
      <c r="BO2470" s="265"/>
      <c r="BP2470" s="41"/>
      <c r="BQ2470" s="271" t="s">
        <v>167</v>
      </c>
      <c r="BR2470" s="272"/>
      <c r="BS2470" s="273" t="s">
        <v>168</v>
      </c>
      <c r="BT2470" s="274"/>
      <c r="BU2470" s="20"/>
      <c r="BV2470" s="262" t="s">
        <v>169</v>
      </c>
      <c r="BW2470" s="263"/>
      <c r="BX2470" s="264" t="s">
        <v>170</v>
      </c>
      <c r="BY2470" s="265"/>
      <c r="CA2470" s="55" t="s">
        <v>35</v>
      </c>
      <c r="CC2470" s="116" t="s">
        <v>75</v>
      </c>
      <c r="CD2470" s="13"/>
      <c r="CE2470" s="33"/>
      <c r="CF2470" s="33"/>
      <c r="CG2470" s="33"/>
      <c r="CH2470" s="33"/>
    </row>
    <row r="2471" spans="2:86" ht="18.600000000000001" customHeight="1" thickTop="1" thickBot="1">
      <c r="D2471" s="1">
        <v>0</v>
      </c>
      <c r="E2471" s="9">
        <f t="shared" ref="E2471" si="23732">$E$9*$B2468</f>
        <v>8.308207999999988</v>
      </c>
      <c r="F2471" s="2">
        <v>1</v>
      </c>
      <c r="G2471" s="8">
        <v>0</v>
      </c>
      <c r="I2471" s="1">
        <v>0</v>
      </c>
      <c r="J2471" s="9">
        <v>0</v>
      </c>
      <c r="K2471" s="2">
        <v>1</v>
      </c>
      <c r="L2471" s="8">
        <v>0</v>
      </c>
      <c r="N2471" s="1">
        <f t="shared" ref="N2471" si="23733">D2471*I2468+F2471*I2471-E2471*J2468-G2471*J2471</f>
        <v>0</v>
      </c>
      <c r="O2471" s="9">
        <f t="shared" ref="O2471" si="23734">(D2471*J2468+E2471*I2468+F2471*J2471+G2471*I2471)</f>
        <v>8.308207999999988</v>
      </c>
      <c r="P2471" s="2">
        <f t="shared" ref="P2471" si="23735">D2471*K2468+F2471*K2471-E2471*L2468-G2471*L2471</f>
        <v>7.6445757956143288</v>
      </c>
      <c r="Q2471" s="8">
        <f t="shared" ref="Q2471" si="23736">(D2471*L2468+E2471*K2468+F2471*L2471+G2471*K2471)</f>
        <v>0</v>
      </c>
      <c r="S2471" s="1">
        <v>0</v>
      </c>
      <c r="T2471" s="9">
        <f t="shared" ref="T2471" si="23737">$T$9*$B2468</f>
        <v>10.669777999999985</v>
      </c>
      <c r="U2471" s="2">
        <v>1</v>
      </c>
      <c r="V2471" s="8">
        <v>0</v>
      </c>
      <c r="X2471" s="1">
        <f t="shared" ref="X2471" si="23738">N2471*S2468+P2471*S2471-O2471*T2468-Q2471*T2471</f>
        <v>0</v>
      </c>
      <c r="Y2471" s="9">
        <f t="shared" ref="Y2471" si="23739">(N2471*T2468+O2471*S2468+P2471*T2471+Q2471*S2471)</f>
        <v>89.874134643378142</v>
      </c>
      <c r="Z2471" s="2">
        <f t="shared" ref="Z2471" si="23740">N2471*U2468+P2471*U2471-O2471*V2468-Q2471*V2471</f>
        <v>7.6445757956143288</v>
      </c>
      <c r="AA2471" s="8">
        <f t="shared" ref="AA2471" si="23741">(N2471*V2468+O2471*U2468+P2471*V2471+Q2471*U2471)</f>
        <v>0</v>
      </c>
      <c r="AB2471" s="20"/>
      <c r="AC2471" s="1">
        <v>0</v>
      </c>
      <c r="AD2471" s="9">
        <v>0</v>
      </c>
      <c r="AE2471" s="2">
        <v>1</v>
      </c>
      <c r="AF2471" s="8">
        <v>0</v>
      </c>
      <c r="AH2471" s="1">
        <f t="shared" ref="AH2471" si="23742">X2471*AC2468+Z2471*AC2471-Y2471*AD2468-AA2471*AD2471</f>
        <v>0</v>
      </c>
      <c r="AI2471" s="9">
        <f t="shared" ref="AI2471" si="23743">(X2471*AD2468+Y2471*AC2468+Z2471*AD2471+AA2471*AC2471)</f>
        <v>89.874134643378142</v>
      </c>
      <c r="AJ2471" s="2">
        <f t="shared" ref="AJ2471" si="23744">X2471*AE2468+Z2471*AE2471-Y2471*AF2468-AA2471*AF2471</f>
        <v>20.590970255689641</v>
      </c>
      <c r="AK2471" s="8">
        <f t="shared" ref="AK2471" si="23745">(X2471*AF2468+Y2471*AE2468+Z2471*AF2471+AA2471*AE2471)</f>
        <v>0</v>
      </c>
      <c r="AM2471" s="1">
        <v>0</v>
      </c>
      <c r="AN2471" s="9">
        <f t="shared" ref="AN2471" si="23746">$AN$9*$B2468</f>
        <v>9.0212679999999867</v>
      </c>
      <c r="AO2471" s="2">
        <v>1</v>
      </c>
      <c r="AP2471" s="8">
        <v>0</v>
      </c>
      <c r="AR2471" s="1">
        <f t="shared" ref="AR2471" si="23747">AH2471*AM2468+AJ2471*AM2471-AI2471*AN2468-AK2471*AN2471</f>
        <v>0</v>
      </c>
      <c r="AS2471" s="9">
        <f t="shared" ref="AS2471" si="23748">(AH2471*AN2468+AI2471*AM2468+AJ2471*AN2471+AK2471*AM2471)</f>
        <v>275.63079569998263</v>
      </c>
      <c r="AT2471" s="2">
        <f t="shared" ref="AT2471" si="23749">AH2471*AO2468+AJ2471*AO2471-AI2471*AP2468-AK2471*AP2471</f>
        <v>20.590970255689641</v>
      </c>
      <c r="AU2471" s="8">
        <f t="shared" ref="AU2471" si="23750">(AH2471*AP2468+AI2471*AO2468+AJ2471*AP2471+AK2471*AO2471)</f>
        <v>0</v>
      </c>
      <c r="AV2471" s="20"/>
      <c r="AW2471" s="1">
        <v>0</v>
      </c>
      <c r="AX2471" s="9">
        <v>0</v>
      </c>
      <c r="AY2471" s="2">
        <v>1</v>
      </c>
      <c r="AZ2471" s="8">
        <v>0</v>
      </c>
      <c r="BB2471" s="1">
        <f t="shared" ref="BB2471" si="23751">AR2471*AW2468+AT2471*AW2471-AS2471*AX2468-AU2471*AX2471</f>
        <v>0</v>
      </c>
      <c r="BC2471" s="9">
        <f t="shared" ref="BC2471" si="23752">(AR2471*AX2468+AS2471*AW2468+AT2471*AX2471+AU2471*AW2471)</f>
        <v>275.63079569998263</v>
      </c>
      <c r="BD2471" s="2">
        <f t="shared" ref="BD2471" si="23753">AR2471*AY2468+AT2471*AY2471-AS2471*AZ2468-AU2471*AZ2471</f>
        <v>77.41330311064813</v>
      </c>
      <c r="BE2471" s="8">
        <f t="shared" ref="BE2471" si="23754">(AR2471*AZ2468+AS2471*AY2468+AT2471*AZ2471+AU2471*AY2471)</f>
        <v>0</v>
      </c>
      <c r="BG2471" s="1">
        <v>0</v>
      </c>
      <c r="BH2471" s="9">
        <f t="shared" ref="BH2471" si="23755">$BH$9*$B2468</f>
        <v>5.9021599999999914</v>
      </c>
      <c r="BI2471" s="2">
        <v>1</v>
      </c>
      <c r="BJ2471" s="8">
        <v>0</v>
      </c>
      <c r="BK2471" s="20"/>
      <c r="BL2471" s="1">
        <f t="shared" ref="BL2471" si="23756">BB2471*BG2468+BD2471*BG2471-BC2471*BH2468-BE2471*BH2471</f>
        <v>0</v>
      </c>
      <c r="BM2471" s="9">
        <f t="shared" ref="BM2471" si="23757">(BB2471*BH2468+BC2471*BG2468+BD2471*BH2471+BE2471*BG2471)</f>
        <v>732.53649678752492</v>
      </c>
      <c r="BN2471" s="2">
        <f t="shared" ref="BN2471" si="23758">BB2471*BI2468+BD2471*BI2471-BC2471*BJ2468-BE2471*BJ2471</f>
        <v>77.41330311064813</v>
      </c>
      <c r="BO2471" s="8">
        <f t="shared" ref="BO2471" si="23759">(BB2471*BJ2468+BC2471*BI2468+BD2471*BJ2471+BE2471*BI2471)</f>
        <v>0</v>
      </c>
      <c r="BP2471" s="20"/>
      <c r="BQ2471" s="18">
        <f t="shared" ref="BQ2471:BQ2534" si="23760">1/$BR$9</f>
        <v>1</v>
      </c>
      <c r="BR2471" s="25">
        <v>0</v>
      </c>
      <c r="BS2471" s="19">
        <v>1</v>
      </c>
      <c r="BT2471" s="24">
        <v>0</v>
      </c>
      <c r="BV2471" s="1">
        <f t="shared" ref="BV2471" si="23761">BL2471*BQ2468+BN2471*BQ2471-BM2471*BR2468-BO2471*BR2471</f>
        <v>77.41330311064813</v>
      </c>
      <c r="BW2471" s="9">
        <f t="shared" ref="BW2471" si="23762">(BL2471*BR2468+BM2471*BQ2468+BN2471*BR2471+BO2471*BQ2471)</f>
        <v>732.53649678752492</v>
      </c>
      <c r="BX2471" s="2">
        <f t="shared" ref="BX2471" si="23763">BL2471*BS2468+BN2471*BS2471-BM2471*BT2468-BO2471*BT2471</f>
        <v>77.41330311064813</v>
      </c>
      <c r="BY2471" s="8">
        <f t="shared" ref="BY2471" si="23764">(BL2471*BT2468+BM2471*BS2468+BN2471*BT2471+BO2471*BS2471)</f>
        <v>0</v>
      </c>
      <c r="CA2471" s="56">
        <f t="shared" ref="CA2471" si="23765">(180/PI())*ATAN(-1*(BW2468+BW2471)/(BV2468+BV2471))</f>
        <v>-77.934851589116093</v>
      </c>
      <c r="CC2471" s="117">
        <f t="shared" ref="CC2471" si="23766">20*LOG(((1-(10^(CA2468/20)^2)*(1-((1-CC2468)/(1+CC2468))^2))^0.5))</f>
        <v>-1.0947921118377831E-5</v>
      </c>
      <c r="CD2471" s="13"/>
      <c r="CE2471" s="33"/>
      <c r="CF2471" s="33"/>
      <c r="CG2471" s="33"/>
      <c r="CH2471" s="33"/>
    </row>
    <row r="2472" spans="2:86" ht="18.600000000000001" customHeight="1"/>
    <row r="2473" spans="2:86" ht="18.600000000000001" customHeight="1" thickBot="1">
      <c r="E2473" s="6" t="s">
        <v>3</v>
      </c>
      <c r="J2473" s="6" t="s">
        <v>5</v>
      </c>
      <c r="O2473" s="6" t="s">
        <v>10</v>
      </c>
      <c r="T2473" s="6" t="s">
        <v>6</v>
      </c>
      <c r="Y2473" s="6" t="s">
        <v>11</v>
      </c>
      <c r="AD2473" s="6" t="s">
        <v>12</v>
      </c>
      <c r="AI2473" s="6" t="s">
        <v>13</v>
      </c>
      <c r="AN2473" s="6" t="s">
        <v>14</v>
      </c>
      <c r="AS2473" s="6" t="s">
        <v>15</v>
      </c>
      <c r="AX2473" s="6" t="s">
        <v>19</v>
      </c>
      <c r="BC2473" s="6" t="s">
        <v>17</v>
      </c>
      <c r="BH2473" s="6" t="s">
        <v>20</v>
      </c>
      <c r="BM2473" s="6" t="s">
        <v>18</v>
      </c>
      <c r="BQ2473" s="26" t="s">
        <v>16</v>
      </c>
      <c r="BR2473" s="26"/>
      <c r="BS2473" s="21"/>
      <c r="BT2473" s="21"/>
      <c r="BU2473" s="21"/>
      <c r="BV2473" s="21"/>
      <c r="BW2473" s="26" t="s">
        <v>21</v>
      </c>
      <c r="BX2473" s="21"/>
      <c r="BY2473" s="21"/>
    </row>
    <row r="2474" spans="2:86" ht="18.600000000000001" customHeight="1" thickBot="1">
      <c r="B2474" s="11"/>
      <c r="D2474" s="266" t="s">
        <v>113</v>
      </c>
      <c r="E2474" s="267"/>
      <c r="F2474" s="268" t="s">
        <v>114</v>
      </c>
      <c r="G2474" s="269"/>
      <c r="H2474" s="237"/>
      <c r="I2474" s="262" t="s">
        <v>0</v>
      </c>
      <c r="J2474" s="263"/>
      <c r="K2474" s="264" t="s">
        <v>1</v>
      </c>
      <c r="L2474" s="265"/>
      <c r="M2474" s="21"/>
      <c r="N2474" s="262" t="s">
        <v>115</v>
      </c>
      <c r="O2474" s="263"/>
      <c r="P2474" s="264" t="s">
        <v>116</v>
      </c>
      <c r="Q2474" s="265"/>
      <c r="R2474" s="21"/>
      <c r="S2474" s="266" t="s">
        <v>117</v>
      </c>
      <c r="T2474" s="267"/>
      <c r="U2474" s="268" t="s">
        <v>118</v>
      </c>
      <c r="V2474" s="269"/>
      <c r="W2474" s="20"/>
      <c r="X2474" s="262" t="s">
        <v>119</v>
      </c>
      <c r="Y2474" s="263"/>
      <c r="Z2474" s="264" t="s">
        <v>120</v>
      </c>
      <c r="AA2474" s="265"/>
      <c r="AB2474" s="20"/>
      <c r="AC2474" s="262" t="s">
        <v>121</v>
      </c>
      <c r="AD2474" s="263"/>
      <c r="AE2474" s="264" t="s">
        <v>7</v>
      </c>
      <c r="AF2474" s="265"/>
      <c r="AG2474" s="20"/>
      <c r="AH2474" s="262" t="s">
        <v>122</v>
      </c>
      <c r="AI2474" s="263"/>
      <c r="AJ2474" s="264" t="s">
        <v>123</v>
      </c>
      <c r="AK2474" s="265"/>
      <c r="AL2474" s="20"/>
      <c r="AM2474" s="266" t="s">
        <v>124</v>
      </c>
      <c r="AN2474" s="267"/>
      <c r="AO2474" s="268" t="s">
        <v>125</v>
      </c>
      <c r="AP2474" s="269"/>
      <c r="AQ2474" s="21"/>
      <c r="AR2474" s="262" t="s">
        <v>126</v>
      </c>
      <c r="AS2474" s="263"/>
      <c r="AT2474" s="264" t="s">
        <v>2</v>
      </c>
      <c r="AU2474" s="265"/>
      <c r="AV2474" s="41"/>
      <c r="AW2474" s="262" t="s">
        <v>127</v>
      </c>
      <c r="AX2474" s="263"/>
      <c r="AY2474" s="264" t="s">
        <v>128</v>
      </c>
      <c r="AZ2474" s="265"/>
      <c r="BA2474" s="20"/>
      <c r="BB2474" s="262" t="s">
        <v>129</v>
      </c>
      <c r="BC2474" s="263"/>
      <c r="BD2474" s="264" t="s">
        <v>130</v>
      </c>
      <c r="BE2474" s="265"/>
      <c r="BF2474" s="41"/>
      <c r="BG2474" s="266" t="s">
        <v>131</v>
      </c>
      <c r="BH2474" s="267"/>
      <c r="BI2474" s="268" t="s">
        <v>132</v>
      </c>
      <c r="BJ2474" s="269"/>
      <c r="BK2474" s="41"/>
      <c r="BL2474" s="262" t="s">
        <v>133</v>
      </c>
      <c r="BM2474" s="263"/>
      <c r="BN2474" s="264" t="s">
        <v>134</v>
      </c>
      <c r="BO2474" s="265"/>
      <c r="BP2474" s="41"/>
      <c r="BQ2474" s="262" t="s">
        <v>135</v>
      </c>
      <c r="BR2474" s="263"/>
      <c r="BS2474" s="264" t="s">
        <v>136</v>
      </c>
      <c r="BT2474" s="265"/>
      <c r="BU2474" s="20"/>
      <c r="BV2474" s="262" t="s">
        <v>137</v>
      </c>
      <c r="BW2474" s="263"/>
      <c r="BX2474" s="264" t="s">
        <v>138</v>
      </c>
      <c r="BY2474" s="265"/>
      <c r="CA2474" s="27" t="s">
        <v>8</v>
      </c>
      <c r="CC2474" s="113" t="s">
        <v>74</v>
      </c>
      <c r="CD2474" s="13"/>
      <c r="CE2474" s="33"/>
      <c r="CF2474" s="33"/>
      <c r="CG2474" s="33"/>
      <c r="CH2474" s="33"/>
    </row>
    <row r="2475" spans="2:86" ht="18.600000000000001" customHeight="1" thickTop="1" thickBot="1">
      <c r="B2475" s="37">
        <v>7.0799999999999903</v>
      </c>
      <c r="D2475" s="1">
        <v>1</v>
      </c>
      <c r="E2475" s="7">
        <v>0</v>
      </c>
      <c r="F2475" s="2">
        <v>0</v>
      </c>
      <c r="G2475" s="8">
        <v>0</v>
      </c>
      <c r="I2475" s="1">
        <v>1</v>
      </c>
      <c r="J2475" s="9">
        <v>0</v>
      </c>
      <c r="K2475" s="2">
        <v>0</v>
      </c>
      <c r="L2475" s="8">
        <f t="shared" ref="L2475:L2538" si="23767">IF(0=(1-$J$9*$K$9*$B2475^2),10^18,$B2475*$K$9/(1-$J$9*$K$9*$B2475^2))</f>
        <v>-0.79707480363100303</v>
      </c>
      <c r="N2475" s="1">
        <f t="shared" ref="N2475" si="23768">D2475*I2475+F2475*I2478-E2475*J2475-G2475*J2478</f>
        <v>1</v>
      </c>
      <c r="O2475" s="9">
        <f t="shared" ref="O2475" si="23769">(D2475*J2475+E2475*I2475+F2475*J2478+G2475*I2478)</f>
        <v>0</v>
      </c>
      <c r="P2475" s="2">
        <f t="shared" ref="P2475" si="23770">D2475*K2475+F2475*K2478-E2475*L2475-G2475*L2478</f>
        <v>0</v>
      </c>
      <c r="Q2475" s="8">
        <f t="shared" ref="Q2475" si="23771">(D2475*L2475+E2475*K2475+F2475*L2478+G2475*K2478)</f>
        <v>-0.79707480363100303</v>
      </c>
      <c r="S2475" s="1">
        <v>1</v>
      </c>
      <c r="T2475" s="7">
        <v>0</v>
      </c>
      <c r="U2475" s="2">
        <v>0</v>
      </c>
      <c r="V2475" s="8">
        <v>0</v>
      </c>
      <c r="X2475" s="1">
        <f t="shared" ref="X2475" si="23772">N2475*S2475+P2475*S2478-O2475*T2475-Q2475*T2478</f>
        <v>9.528703587150936</v>
      </c>
      <c r="Y2475" s="9">
        <f t="shared" ref="Y2475" si="23773">(N2475*T2475+O2475*S2475+P2475*T2478+Q2475*S2478)</f>
        <v>0</v>
      </c>
      <c r="Z2475" s="2">
        <f t="shared" ref="Z2475" si="23774">N2475*U2475+P2475*U2478-O2475*V2475-Q2475*V2478</f>
        <v>0</v>
      </c>
      <c r="AA2475" s="8">
        <f t="shared" ref="AA2475" si="23775">(N2475*V2475+O2475*U2475+P2475*V2478+Q2475*U2478)</f>
        <v>-0.79707480363100303</v>
      </c>
      <c r="AB2475" s="20"/>
      <c r="AC2475" s="1">
        <v>1</v>
      </c>
      <c r="AD2475" s="9">
        <v>0</v>
      </c>
      <c r="AE2475" s="2">
        <v>0</v>
      </c>
      <c r="AF2475" s="8">
        <f t="shared" ref="AF2475:AF2538" si="23776">IF(0=(1-$AE$9*$AD$9*$B2475^2),10^18,$B2475*$AE$9/(1-$AE$9*$AD$9*$B2475^2))</f>
        <v>-0.14362052556385313</v>
      </c>
      <c r="AH2475" s="1">
        <f t="shared" ref="AH2475" si="23777">X2475*AC2475+Z2475*AC2478-Y2475*AD2475-AA2475*AD2478</f>
        <v>9.528703587150936</v>
      </c>
      <c r="AI2475" s="9">
        <f t="shared" ref="AI2475" si="23778">(X2475*AD2475+Y2475*AC2475+Z2475*AD2478+AA2475*AC2478)</f>
        <v>0</v>
      </c>
      <c r="AJ2475" s="2">
        <f t="shared" ref="AJ2475" si="23779">X2475*AE2475+Z2475*AE2478-Y2475*AF2475-AA2475*AF2478</f>
        <v>0</v>
      </c>
      <c r="AK2475" s="8">
        <f t="shared" ref="AK2475" si="23780">(X2475*AF2475+Y2475*AE2475+Z2475*AF2478+AA2475*AE2478)</f>
        <v>-2.1655922207597929</v>
      </c>
      <c r="AM2475" s="1">
        <v>1</v>
      </c>
      <c r="AN2475" s="7">
        <v>0</v>
      </c>
      <c r="AO2475" s="2">
        <v>0</v>
      </c>
      <c r="AP2475" s="8">
        <v>0</v>
      </c>
      <c r="AR2475" s="1">
        <f t="shared" ref="AR2475" si="23781">AH2475*AM2475+AJ2475*AM2478-AI2475*AN2475-AK2475*AN2478</f>
        <v>29.120435264133903</v>
      </c>
      <c r="AS2475" s="9">
        <f t="shared" ref="AS2475" si="23782">(AH2475*AN2475+AI2475*AM2475+AJ2475*AN2478+AK2475*AM2478)</f>
        <v>0</v>
      </c>
      <c r="AT2475" s="2">
        <f t="shared" ref="AT2475" si="23783">AH2475*AO2475+AJ2475*AO2478-AI2475*AP2475-AK2475*AP2478</f>
        <v>0</v>
      </c>
      <c r="AU2475" s="8">
        <f t="shared" ref="AU2475" si="23784">(AH2475*AP2475+AI2475*AO2475+AJ2475*AP2478+AK2475*AO2478)</f>
        <v>-2.1655922207597929</v>
      </c>
      <c r="AV2475" s="20"/>
      <c r="AW2475" s="1">
        <v>1</v>
      </c>
      <c r="AX2475" s="9">
        <v>0</v>
      </c>
      <c r="AY2475" s="2">
        <v>0</v>
      </c>
      <c r="AZ2475" s="8">
        <f t="shared" ref="AZ2475:AZ2538" si="23785">IF(0=(1-$AX$9*$AY$9*$B2475^2),10^18,$B2475*$AY$9/(1-$AX$9*$AY$9*$B2475^2))</f>
        <v>-0.20552919960876401</v>
      </c>
      <c r="BB2475" s="1">
        <f t="shared" ref="BB2475" si="23786">AR2475*AW2475+AT2475*AW2478-AS2475*AX2475-AU2475*AX2478</f>
        <v>29.120435264133903</v>
      </c>
      <c r="BC2475" s="9">
        <f t="shared" ref="BC2475" si="23787">(AR2475*AX2475+AS2475*AW2475+AT2475*AX2478+AU2475*AW2478)</f>
        <v>0</v>
      </c>
      <c r="BD2475" s="2">
        <f t="shared" ref="BD2475" si="23788">AR2475*AY2475+AT2475*AY2478-AS2475*AZ2475-AU2475*AZ2478</f>
        <v>0</v>
      </c>
      <c r="BE2475" s="8">
        <f t="shared" ref="BE2475" si="23789">(AR2475*AZ2475+AS2475*AY2475+AT2475*AZ2478+AU2475*AY2478)</f>
        <v>-8.150691972856059</v>
      </c>
      <c r="BG2475" s="1">
        <v>1</v>
      </c>
      <c r="BH2475" s="7">
        <v>0</v>
      </c>
      <c r="BI2475" s="2">
        <v>0</v>
      </c>
      <c r="BJ2475" s="8">
        <v>0</v>
      </c>
      <c r="BK2475" s="20"/>
      <c r="BL2475" s="1">
        <f t="shared" ref="BL2475" si="23790">BB2475*BG2475+BD2475*BG2478-BC2475*BH2475-BE2475*BH2478</f>
        <v>77.363402968432098</v>
      </c>
      <c r="BM2475" s="9">
        <f t="shared" ref="BM2475" si="23791">(BB2475*BH2475+BC2475*BG2475+BD2475*BH2478+BE2475*BG2478)</f>
        <v>0</v>
      </c>
      <c r="BN2475" s="2">
        <f t="shared" ref="BN2475" si="23792">BB2475*BI2475+BD2475*BI2478-BC2475*BJ2475-BE2475*BJ2478</f>
        <v>0</v>
      </c>
      <c r="BO2475" s="8">
        <f t="shared" ref="BO2475" si="23793">(BB2475*BJ2475+BC2475*BI2475+BD2475*BJ2478+BE2475*BI2478)</f>
        <v>-8.150691972856059</v>
      </c>
      <c r="BP2475" s="20"/>
      <c r="BQ2475" s="16">
        <v>1</v>
      </c>
      <c r="BR2475" s="23">
        <v>0</v>
      </c>
      <c r="BS2475" s="14">
        <v>0</v>
      </c>
      <c r="BT2475" s="22">
        <v>0</v>
      </c>
      <c r="BV2475" s="1">
        <f t="shared" ref="BV2475" si="23794">BL2475*BQ2475+BN2475*BQ2478-BM2475*BR2475-BO2475*BR2478</f>
        <v>77.363402968432098</v>
      </c>
      <c r="BW2475" s="9">
        <f t="shared" ref="BW2475" si="23795">(BL2475*BR2475+BM2475*BQ2475+BN2475*BR2478+BO2475*BQ2478)</f>
        <v>-8.150691972856059</v>
      </c>
      <c r="BX2475" s="2">
        <f t="shared" ref="BX2475" si="23796">BL2475*BS2475+BN2475*BS2478-BM2475*BT2475-BO2475*BT2478</f>
        <v>0</v>
      </c>
      <c r="BY2475" s="8">
        <f t="shared" ref="BY2475" si="23797">(BL2475*BT2475+BM2475*BS2475+BN2475*BT2478+BO2475*BS2478)</f>
        <v>-8.150691972856059</v>
      </c>
      <c r="CA2475" s="28">
        <f t="shared" ref="CA2475" si="23798">20*LOG(((1+$BR$9)/$BR$9)/((BV2475+BV2478)^2+(BW2475+BW2478)^2)^0.5)</f>
        <v>-51.39127249605928</v>
      </c>
      <c r="CC2475" s="114">
        <f t="shared" ref="CC2475" si="23799">((BV2475^2+BW2475^2)^0.5)/((BV2478^2+BW2478^2)^0.5)</f>
        <v>0.10537501532081263</v>
      </c>
      <c r="CD2475" s="13"/>
      <c r="CE2475" s="33"/>
      <c r="CF2475" s="33"/>
      <c r="CG2475" s="33"/>
      <c r="CH2475" s="33"/>
    </row>
    <row r="2476" spans="2:86" ht="18.600000000000001" customHeight="1" thickBot="1">
      <c r="D2476" s="3"/>
      <c r="G2476" s="4"/>
      <c r="I2476" s="3"/>
      <c r="L2476" s="4"/>
      <c r="N2476" s="3"/>
      <c r="Q2476" s="4"/>
      <c r="S2476" s="3"/>
      <c r="V2476" s="4"/>
      <c r="X2476" s="3"/>
      <c r="AA2476" s="4"/>
      <c r="AC2476" s="3"/>
      <c r="AF2476" s="4"/>
      <c r="AH2476" s="3"/>
      <c r="AK2476" s="4"/>
      <c r="AM2476" s="3"/>
      <c r="AP2476" s="4"/>
      <c r="AR2476" s="3"/>
      <c r="AU2476" s="4"/>
      <c r="AW2476" s="3"/>
      <c r="AZ2476" s="4"/>
      <c r="BB2476" s="3"/>
      <c r="BE2476" s="4"/>
      <c r="BG2476" s="3"/>
      <c r="BJ2476" s="4"/>
      <c r="BL2476" s="3"/>
      <c r="BO2476" s="4"/>
      <c r="BQ2476" s="16"/>
      <c r="BR2476" s="14"/>
      <c r="BS2476" s="14"/>
      <c r="BT2476" s="17"/>
      <c r="BV2476" s="3"/>
      <c r="BY2476" s="4"/>
      <c r="CC2476" s="115"/>
      <c r="CD2476" s="13"/>
      <c r="CE2476" s="33"/>
      <c r="CF2476" s="33"/>
      <c r="CG2476" s="33"/>
      <c r="CH2476" s="33"/>
    </row>
    <row r="2477" spans="2:86" ht="18.600000000000001" customHeight="1" thickBot="1">
      <c r="D2477" s="271" t="s">
        <v>141</v>
      </c>
      <c r="E2477" s="272"/>
      <c r="F2477" s="273" t="s">
        <v>142</v>
      </c>
      <c r="G2477" s="274"/>
      <c r="H2477" s="237"/>
      <c r="I2477" s="271" t="s">
        <v>143</v>
      </c>
      <c r="J2477" s="272"/>
      <c r="K2477" s="273" t="s">
        <v>144</v>
      </c>
      <c r="L2477" s="274"/>
      <c r="N2477" s="262" t="s">
        <v>145</v>
      </c>
      <c r="O2477" s="263"/>
      <c r="P2477" s="264" t="s">
        <v>146</v>
      </c>
      <c r="Q2477" s="265"/>
      <c r="S2477" s="271" t="s">
        <v>147</v>
      </c>
      <c r="T2477" s="272"/>
      <c r="U2477" s="273" t="s">
        <v>148</v>
      </c>
      <c r="V2477" s="274"/>
      <c r="W2477" s="20"/>
      <c r="X2477" s="262" t="s">
        <v>149</v>
      </c>
      <c r="Y2477" s="263"/>
      <c r="Z2477" s="264" t="s">
        <v>150</v>
      </c>
      <c r="AA2477" s="265"/>
      <c r="AB2477" s="20"/>
      <c r="AC2477" s="271" t="s">
        <v>151</v>
      </c>
      <c r="AD2477" s="272"/>
      <c r="AE2477" s="273" t="s">
        <v>152</v>
      </c>
      <c r="AF2477" s="274"/>
      <c r="AG2477" s="20"/>
      <c r="AH2477" s="262" t="s">
        <v>153</v>
      </c>
      <c r="AI2477" s="263"/>
      <c r="AJ2477" s="264" t="s">
        <v>154</v>
      </c>
      <c r="AK2477" s="265"/>
      <c r="AL2477" s="20"/>
      <c r="AM2477" s="271" t="s">
        <v>155</v>
      </c>
      <c r="AN2477" s="272"/>
      <c r="AO2477" s="273" t="s">
        <v>156</v>
      </c>
      <c r="AP2477" s="274"/>
      <c r="AR2477" s="262" t="s">
        <v>157</v>
      </c>
      <c r="AS2477" s="263"/>
      <c r="AT2477" s="264" t="s">
        <v>158</v>
      </c>
      <c r="AU2477" s="265"/>
      <c r="AV2477" s="41"/>
      <c r="AW2477" s="271" t="s">
        <v>159</v>
      </c>
      <c r="AX2477" s="272"/>
      <c r="AY2477" s="273" t="s">
        <v>160</v>
      </c>
      <c r="AZ2477" s="274"/>
      <c r="BA2477" s="20"/>
      <c r="BB2477" s="262" t="s">
        <v>161</v>
      </c>
      <c r="BC2477" s="263"/>
      <c r="BD2477" s="264" t="s">
        <v>162</v>
      </c>
      <c r="BE2477" s="265"/>
      <c r="BF2477" s="41"/>
      <c r="BG2477" s="271" t="s">
        <v>163</v>
      </c>
      <c r="BH2477" s="272"/>
      <c r="BI2477" s="273" t="s">
        <v>164</v>
      </c>
      <c r="BJ2477" s="274"/>
      <c r="BK2477" s="41"/>
      <c r="BL2477" s="262" t="s">
        <v>165</v>
      </c>
      <c r="BM2477" s="263"/>
      <c r="BN2477" s="264" t="s">
        <v>166</v>
      </c>
      <c r="BO2477" s="265"/>
      <c r="BP2477" s="41"/>
      <c r="BQ2477" s="271" t="s">
        <v>167</v>
      </c>
      <c r="BR2477" s="272"/>
      <c r="BS2477" s="273" t="s">
        <v>168</v>
      </c>
      <c r="BT2477" s="274"/>
      <c r="BU2477" s="20"/>
      <c r="BV2477" s="262" t="s">
        <v>169</v>
      </c>
      <c r="BW2477" s="263"/>
      <c r="BX2477" s="264" t="s">
        <v>170</v>
      </c>
      <c r="BY2477" s="265"/>
      <c r="CA2477" s="55" t="s">
        <v>35</v>
      </c>
      <c r="CC2477" s="116" t="s">
        <v>75</v>
      </c>
      <c r="CD2477" s="13"/>
      <c r="CE2477" s="33"/>
      <c r="CF2477" s="33"/>
      <c r="CG2477" s="33"/>
      <c r="CH2477" s="33"/>
    </row>
    <row r="2478" spans="2:86" ht="18.600000000000001" customHeight="1" thickTop="1" thickBot="1">
      <c r="D2478" s="1">
        <v>0</v>
      </c>
      <c r="E2478" s="9">
        <f t="shared" ref="E2478" si="23800">$E$9*$B2475</f>
        <v>8.3317439999999898</v>
      </c>
      <c r="F2478" s="2">
        <v>1</v>
      </c>
      <c r="G2478" s="8">
        <v>0</v>
      </c>
      <c r="I2478" s="1">
        <v>0</v>
      </c>
      <c r="J2478" s="9">
        <v>0</v>
      </c>
      <c r="K2478" s="2">
        <v>1</v>
      </c>
      <c r="L2478" s="8">
        <v>0</v>
      </c>
      <c r="N2478" s="1">
        <f t="shared" ref="N2478" si="23801">D2478*I2475+F2478*I2478-E2478*J2475-G2478*J2478</f>
        <v>0</v>
      </c>
      <c r="O2478" s="9">
        <f t="shared" ref="O2478" si="23802">(D2478*J2475+E2478*I2475+F2478*J2478+G2478*I2478)</f>
        <v>8.3317439999999898</v>
      </c>
      <c r="P2478" s="2">
        <f t="shared" ref="P2478" si="23803">D2478*K2475+F2478*K2478-E2478*L2475-G2478*L2478</f>
        <v>7.6410232127037796</v>
      </c>
      <c r="Q2478" s="8">
        <f t="shared" ref="Q2478" si="23804">(D2478*L2475+E2478*K2475+F2478*L2478+G2478*K2478)</f>
        <v>0</v>
      </c>
      <c r="S2478" s="1">
        <v>0</v>
      </c>
      <c r="T2478" s="9">
        <f t="shared" ref="T2478" si="23805">$T$9*$B2475</f>
        <v>10.700003999999986</v>
      </c>
      <c r="U2478" s="2">
        <v>1</v>
      </c>
      <c r="V2478" s="8">
        <v>0</v>
      </c>
      <c r="X2478" s="1">
        <f t="shared" ref="X2478" si="23806">N2478*S2475+P2478*S2478-O2478*T2475-Q2478*T2478</f>
        <v>0</v>
      </c>
      <c r="Y2478" s="9">
        <f t="shared" ref="Y2478" si="23807">(N2478*T2475+O2478*S2475+P2478*T2478+Q2478*S2478)</f>
        <v>90.09072294002317</v>
      </c>
      <c r="Z2478" s="2">
        <f t="shared" ref="Z2478" si="23808">N2478*U2475+P2478*U2478-O2478*V2475-Q2478*V2478</f>
        <v>7.6410232127037796</v>
      </c>
      <c r="AA2478" s="8">
        <f t="shared" ref="AA2478" si="23809">(N2478*V2475+O2478*U2475+P2478*V2478+Q2478*U2478)</f>
        <v>0</v>
      </c>
      <c r="AB2478" s="20"/>
      <c r="AC2478" s="1">
        <v>0</v>
      </c>
      <c r="AD2478" s="9">
        <v>0</v>
      </c>
      <c r="AE2478" s="2">
        <v>1</v>
      </c>
      <c r="AF2478" s="8">
        <v>0</v>
      </c>
      <c r="AH2478" s="1">
        <f t="shared" ref="AH2478" si="23810">X2478*AC2475+Z2478*AC2478-Y2478*AD2475-AA2478*AD2478</f>
        <v>0</v>
      </c>
      <c r="AI2478" s="9">
        <f t="shared" ref="AI2478" si="23811">(X2478*AD2475+Y2478*AC2475+Z2478*AD2478+AA2478*AC2478)</f>
        <v>90.09072294002317</v>
      </c>
      <c r="AJ2478" s="2">
        <f t="shared" ref="AJ2478" si="23812">X2478*AE2475+Z2478*AE2478-Y2478*AF2475-AA2478*AF2478</f>
        <v>20.579900189777387</v>
      </c>
      <c r="AK2478" s="8">
        <f t="shared" ref="AK2478" si="23813">(X2478*AF2475+Y2478*AE2475+Z2478*AF2478+AA2478*AE2478)</f>
        <v>0</v>
      </c>
      <c r="AM2478" s="1">
        <v>0</v>
      </c>
      <c r="AN2478" s="9">
        <f t="shared" ref="AN2478" si="23814">$AN$9*$B2475</f>
        <v>9.0468239999999884</v>
      </c>
      <c r="AO2478" s="2">
        <v>1</v>
      </c>
      <c r="AP2478" s="8">
        <v>0</v>
      </c>
      <c r="AR2478" s="1">
        <f t="shared" ref="AR2478" si="23815">AH2478*AM2475+AJ2478*AM2478-AI2478*AN2475-AK2478*AN2478</f>
        <v>0</v>
      </c>
      <c r="AS2478" s="9">
        <f t="shared" ref="AS2478" si="23816">(AH2478*AN2475+AI2478*AM2475+AJ2478*AN2478+AK2478*AM2478)</f>
        <v>276.27345789450555</v>
      </c>
      <c r="AT2478" s="2">
        <f t="shared" ref="AT2478" si="23817">AH2478*AO2475+AJ2478*AO2478-AI2478*AP2475-AK2478*AP2478</f>
        <v>20.579900189777387</v>
      </c>
      <c r="AU2478" s="8">
        <f t="shared" ref="AU2478" si="23818">(AH2478*AP2475+AI2478*AO2475+AJ2478*AP2478+AK2478*AO2478)</f>
        <v>0</v>
      </c>
      <c r="AV2478" s="20"/>
      <c r="AW2478" s="1">
        <v>0</v>
      </c>
      <c r="AX2478" s="9">
        <v>0</v>
      </c>
      <c r="AY2478" s="2">
        <v>1</v>
      </c>
      <c r="AZ2478" s="8">
        <v>0</v>
      </c>
      <c r="BB2478" s="1">
        <f t="shared" ref="BB2478" si="23819">AR2478*AW2475+AT2478*AW2478-AS2478*AX2475-AU2478*AX2478</f>
        <v>0</v>
      </c>
      <c r="BC2478" s="9">
        <f t="shared" ref="BC2478" si="23820">(AR2478*AX2475+AS2478*AW2475+AT2478*AX2478+AU2478*AW2478)</f>
        <v>276.27345789450555</v>
      </c>
      <c r="BD2478" s="2">
        <f t="shared" ref="BD2478" si="23821">AR2478*AY2475+AT2478*AY2478-AS2478*AZ2475-AU2478*AZ2478</f>
        <v>77.362162863980672</v>
      </c>
      <c r="BE2478" s="8">
        <f t="shared" ref="BE2478" si="23822">(AR2478*AZ2475+AS2478*AY2475+AT2478*AZ2478+AU2478*AY2478)</f>
        <v>0</v>
      </c>
      <c r="BG2478" s="1">
        <v>0</v>
      </c>
      <c r="BH2478" s="9">
        <f t="shared" ref="BH2478" si="23823">$BH$9*$B2475</f>
        <v>5.9188799999999917</v>
      </c>
      <c r="BI2478" s="2">
        <v>1</v>
      </c>
      <c r="BJ2478" s="8">
        <v>0</v>
      </c>
      <c r="BK2478" s="20"/>
      <c r="BL2478" s="1">
        <f t="shared" ref="BL2478" si="23824">BB2478*BG2475+BD2478*BG2478-BC2478*BH2475-BE2478*BH2478</f>
        <v>0</v>
      </c>
      <c r="BM2478" s="9">
        <f t="shared" ref="BM2478" si="23825">(BB2478*BH2475+BC2478*BG2475+BD2478*BH2478+BE2478*BG2478)</f>
        <v>734.17081642686276</v>
      </c>
      <c r="BN2478" s="2">
        <f t="shared" ref="BN2478" si="23826">BB2478*BI2475+BD2478*BI2478-BC2478*BJ2475-BE2478*BJ2478</f>
        <v>77.362162863980672</v>
      </c>
      <c r="BO2478" s="8">
        <f t="shared" ref="BO2478" si="23827">(BB2478*BJ2475+BC2478*BI2475+BD2478*BJ2478+BE2478*BI2478)</f>
        <v>0</v>
      </c>
      <c r="BP2478" s="20"/>
      <c r="BQ2478" s="18">
        <f t="shared" ref="BQ2478:BQ2541" si="23828">1/$BR$9</f>
        <v>1</v>
      </c>
      <c r="BR2478" s="25">
        <v>0</v>
      </c>
      <c r="BS2478" s="19">
        <v>1</v>
      </c>
      <c r="BT2478" s="24">
        <v>0</v>
      </c>
      <c r="BV2478" s="1">
        <f t="shared" ref="BV2478" si="23829">BL2478*BQ2475+BN2478*BQ2478-BM2478*BR2475-BO2478*BR2478</f>
        <v>77.362162863980672</v>
      </c>
      <c r="BW2478" s="9">
        <f t="shared" ref="BW2478" si="23830">(BL2478*BR2475+BM2478*BQ2475+BN2478*BR2478+BO2478*BQ2478)</f>
        <v>734.17081642686276</v>
      </c>
      <c r="BX2478" s="2">
        <f t="shared" ref="BX2478" si="23831">BL2478*BS2475+BN2478*BS2478-BM2478*BT2475-BO2478*BT2478</f>
        <v>77.362162863980672</v>
      </c>
      <c r="BY2478" s="8">
        <f t="shared" ref="BY2478" si="23832">(BL2478*BT2475+BM2478*BS2475+BN2478*BT2478+BO2478*BS2478)</f>
        <v>0</v>
      </c>
      <c r="CA2478" s="56">
        <f t="shared" ref="CA2478" si="23833">(180/PI())*ATAN(-1*(BW2475+BW2478)/(BV2475+BV2478))</f>
        <v>-77.969406504895645</v>
      </c>
      <c r="CC2478" s="117">
        <f t="shared" ref="CC2478" si="23834">20*LOG(((1-(10^(CA2475/20)^2)*(1-((1-CC2475)/(1+CC2475))^2))^0.5))</f>
        <v>-1.0875167618994377E-5</v>
      </c>
      <c r="CD2478" s="13"/>
      <c r="CE2478" s="33"/>
      <c r="CF2478" s="33"/>
      <c r="CG2478" s="33"/>
      <c r="CH2478" s="33"/>
    </row>
    <row r="2479" spans="2:86" ht="18.600000000000001" customHeight="1"/>
    <row r="2480" spans="2:86" ht="18.600000000000001" customHeight="1" thickBot="1">
      <c r="E2480" s="6" t="s">
        <v>3</v>
      </c>
      <c r="J2480" s="6" t="s">
        <v>5</v>
      </c>
      <c r="O2480" s="6" t="s">
        <v>10</v>
      </c>
      <c r="T2480" s="6" t="s">
        <v>6</v>
      </c>
      <c r="Y2480" s="6" t="s">
        <v>11</v>
      </c>
      <c r="AD2480" s="6" t="s">
        <v>12</v>
      </c>
      <c r="AI2480" s="6" t="s">
        <v>13</v>
      </c>
      <c r="AN2480" s="6" t="s">
        <v>14</v>
      </c>
      <c r="AS2480" s="6" t="s">
        <v>15</v>
      </c>
      <c r="AX2480" s="6" t="s">
        <v>19</v>
      </c>
      <c r="BC2480" s="6" t="s">
        <v>17</v>
      </c>
      <c r="BH2480" s="6" t="s">
        <v>20</v>
      </c>
      <c r="BM2480" s="6" t="s">
        <v>18</v>
      </c>
      <c r="BQ2480" s="26" t="s">
        <v>16</v>
      </c>
      <c r="BR2480" s="26"/>
      <c r="BS2480" s="21"/>
      <c r="BT2480" s="21"/>
      <c r="BU2480" s="21"/>
      <c r="BV2480" s="21"/>
      <c r="BW2480" s="26" t="s">
        <v>21</v>
      </c>
      <c r="BX2480" s="21"/>
      <c r="BY2480" s="21"/>
    </row>
    <row r="2481" spans="2:86" ht="18.600000000000001" customHeight="1" thickBot="1">
      <c r="B2481" s="11"/>
      <c r="D2481" s="266" t="s">
        <v>113</v>
      </c>
      <c r="E2481" s="267"/>
      <c r="F2481" s="268" t="s">
        <v>114</v>
      </c>
      <c r="G2481" s="269"/>
      <c r="H2481" s="237"/>
      <c r="I2481" s="262" t="s">
        <v>0</v>
      </c>
      <c r="J2481" s="263"/>
      <c r="K2481" s="264" t="s">
        <v>1</v>
      </c>
      <c r="L2481" s="265"/>
      <c r="M2481" s="21"/>
      <c r="N2481" s="262" t="s">
        <v>115</v>
      </c>
      <c r="O2481" s="263"/>
      <c r="P2481" s="264" t="s">
        <v>116</v>
      </c>
      <c r="Q2481" s="265"/>
      <c r="R2481" s="21"/>
      <c r="S2481" s="266" t="s">
        <v>117</v>
      </c>
      <c r="T2481" s="267"/>
      <c r="U2481" s="268" t="s">
        <v>118</v>
      </c>
      <c r="V2481" s="269"/>
      <c r="W2481" s="20"/>
      <c r="X2481" s="262" t="s">
        <v>119</v>
      </c>
      <c r="Y2481" s="263"/>
      <c r="Z2481" s="264" t="s">
        <v>120</v>
      </c>
      <c r="AA2481" s="265"/>
      <c r="AB2481" s="20"/>
      <c r="AC2481" s="262" t="s">
        <v>121</v>
      </c>
      <c r="AD2481" s="263"/>
      <c r="AE2481" s="264" t="s">
        <v>7</v>
      </c>
      <c r="AF2481" s="265"/>
      <c r="AG2481" s="20"/>
      <c r="AH2481" s="262" t="s">
        <v>122</v>
      </c>
      <c r="AI2481" s="263"/>
      <c r="AJ2481" s="264" t="s">
        <v>123</v>
      </c>
      <c r="AK2481" s="265"/>
      <c r="AL2481" s="20"/>
      <c r="AM2481" s="266" t="s">
        <v>124</v>
      </c>
      <c r="AN2481" s="267"/>
      <c r="AO2481" s="268" t="s">
        <v>125</v>
      </c>
      <c r="AP2481" s="269"/>
      <c r="AQ2481" s="21"/>
      <c r="AR2481" s="262" t="s">
        <v>126</v>
      </c>
      <c r="AS2481" s="263"/>
      <c r="AT2481" s="264" t="s">
        <v>2</v>
      </c>
      <c r="AU2481" s="265"/>
      <c r="AV2481" s="41"/>
      <c r="AW2481" s="262" t="s">
        <v>127</v>
      </c>
      <c r="AX2481" s="263"/>
      <c r="AY2481" s="264" t="s">
        <v>128</v>
      </c>
      <c r="AZ2481" s="265"/>
      <c r="BA2481" s="20"/>
      <c r="BB2481" s="262" t="s">
        <v>129</v>
      </c>
      <c r="BC2481" s="263"/>
      <c r="BD2481" s="264" t="s">
        <v>130</v>
      </c>
      <c r="BE2481" s="265"/>
      <c r="BF2481" s="41"/>
      <c r="BG2481" s="266" t="s">
        <v>131</v>
      </c>
      <c r="BH2481" s="267"/>
      <c r="BI2481" s="268" t="s">
        <v>132</v>
      </c>
      <c r="BJ2481" s="269"/>
      <c r="BK2481" s="41"/>
      <c r="BL2481" s="262" t="s">
        <v>133</v>
      </c>
      <c r="BM2481" s="263"/>
      <c r="BN2481" s="264" t="s">
        <v>134</v>
      </c>
      <c r="BO2481" s="265"/>
      <c r="BP2481" s="41"/>
      <c r="BQ2481" s="262" t="s">
        <v>135</v>
      </c>
      <c r="BR2481" s="263"/>
      <c r="BS2481" s="264" t="s">
        <v>136</v>
      </c>
      <c r="BT2481" s="265"/>
      <c r="BU2481" s="20"/>
      <c r="BV2481" s="262" t="s">
        <v>137</v>
      </c>
      <c r="BW2481" s="263"/>
      <c r="BX2481" s="264" t="s">
        <v>138</v>
      </c>
      <c r="BY2481" s="265"/>
      <c r="CA2481" s="27" t="s">
        <v>8</v>
      </c>
      <c r="CC2481" s="113" t="s">
        <v>74</v>
      </c>
      <c r="CD2481" s="13"/>
      <c r="CE2481" s="33"/>
      <c r="CF2481" s="33"/>
      <c r="CG2481" s="33"/>
      <c r="CH2481" s="33"/>
    </row>
    <row r="2482" spans="2:86" ht="18.600000000000001" customHeight="1" thickTop="1" thickBot="1">
      <c r="B2482" s="37">
        <v>7.0999999999999899</v>
      </c>
      <c r="D2482" s="1">
        <v>1</v>
      </c>
      <c r="E2482" s="7">
        <v>0</v>
      </c>
      <c r="F2482" s="2">
        <v>0</v>
      </c>
      <c r="G2482" s="8">
        <v>0</v>
      </c>
      <c r="I2482" s="1">
        <v>1</v>
      </c>
      <c r="J2482" s="9">
        <v>0</v>
      </c>
      <c r="K2482" s="2">
        <v>0</v>
      </c>
      <c r="L2482" s="8">
        <f t="shared" ref="L2482:L2545" si="23835">IF(0=(1-$J$9*$K$9*$B2482^2),10^18,$B2482*$K$9/(1-$J$9*$K$9*$B2482^2))</f>
        <v>-0.79440836910544355</v>
      </c>
      <c r="N2482" s="1">
        <f t="shared" ref="N2482" si="23836">D2482*I2482+F2482*I2485-E2482*J2482-G2482*J2485</f>
        <v>1</v>
      </c>
      <c r="O2482" s="9">
        <f t="shared" ref="O2482" si="23837">(D2482*J2482+E2482*I2482+F2482*J2485+G2482*I2485)</f>
        <v>0</v>
      </c>
      <c r="P2482" s="2">
        <f t="shared" ref="P2482" si="23838">D2482*K2482+F2482*K2485-E2482*L2482-G2482*L2485</f>
        <v>0</v>
      </c>
      <c r="Q2482" s="8">
        <f t="shared" ref="Q2482" si="23839">(D2482*L2482+E2482*K2482+F2482*L2485+G2482*K2485)</f>
        <v>-0.79440836910544355</v>
      </c>
      <c r="S2482" s="1">
        <v>1</v>
      </c>
      <c r="T2482" s="7">
        <v>0</v>
      </c>
      <c r="U2482" s="2">
        <v>0</v>
      </c>
      <c r="V2482" s="8">
        <v>0</v>
      </c>
      <c r="X2482" s="1">
        <f t="shared" ref="X2482" si="23840">N2482*S2482+P2482*S2485-O2482*T2482-Q2482*T2485</f>
        <v>9.5241845144262918</v>
      </c>
      <c r="Y2482" s="9">
        <f t="shared" ref="Y2482" si="23841">(N2482*T2482+O2482*S2482+P2482*T2485+Q2482*S2485)</f>
        <v>0</v>
      </c>
      <c r="Z2482" s="2">
        <f t="shared" ref="Z2482" si="23842">N2482*U2482+P2482*U2485-O2482*V2482-Q2482*V2485</f>
        <v>0</v>
      </c>
      <c r="AA2482" s="8">
        <f t="shared" ref="AA2482" si="23843">(N2482*V2482+O2482*U2482+P2482*V2485+Q2482*U2485)</f>
        <v>-0.79440836910544355</v>
      </c>
      <c r="AB2482" s="20"/>
      <c r="AC2482" s="1">
        <v>1</v>
      </c>
      <c r="AD2482" s="9">
        <v>0</v>
      </c>
      <c r="AE2482" s="2">
        <v>0</v>
      </c>
      <c r="AF2482" s="8">
        <f t="shared" ref="AF2482:AF2545" si="23844">IF(0=(1-$AE$9*$AD$9*$B2482^2),10^18,$B2482*$AE$9/(1-$AE$9*$AD$9*$B2482^2))</f>
        <v>-0.1431933893712696</v>
      </c>
      <c r="AH2482" s="1">
        <f t="shared" ref="AH2482" si="23845">X2482*AC2482+Z2482*AC2485-Y2482*AD2482-AA2482*AD2485</f>
        <v>9.5241845144262918</v>
      </c>
      <c r="AI2482" s="9">
        <f t="shared" ref="AI2482" si="23846">(X2482*AD2482+Y2482*AC2482+Z2482*AD2485+AA2482*AC2485)</f>
        <v>0</v>
      </c>
      <c r="AJ2482" s="2">
        <f t="shared" ref="AJ2482" si="23847">X2482*AE2482+Z2482*AE2485-Y2482*AF2482-AA2482*AF2485</f>
        <v>0</v>
      </c>
      <c r="AK2482" s="8">
        <f t="shared" ref="AK2482" si="23848">(X2482*AF2482+Y2482*AE2482+Z2482*AF2485+AA2482*AE2485)</f>
        <v>-2.1582086307235038</v>
      </c>
      <c r="AM2482" s="1">
        <v>1</v>
      </c>
      <c r="AN2482" s="7">
        <v>0</v>
      </c>
      <c r="AO2482" s="2">
        <v>0</v>
      </c>
      <c r="AP2482" s="8">
        <v>0</v>
      </c>
      <c r="AR2482" s="1">
        <f t="shared" ref="AR2482" si="23849">AH2482*AM2482+AJ2482*AM2485-AI2482*AN2482-AK2482*AN2485</f>
        <v>29.104273331629564</v>
      </c>
      <c r="AS2482" s="9">
        <f t="shared" ref="AS2482" si="23850">(AH2482*AN2482+AI2482*AM2482+AJ2482*AN2485+AK2482*AM2485)</f>
        <v>0</v>
      </c>
      <c r="AT2482" s="2">
        <f t="shared" ref="AT2482" si="23851">AH2482*AO2482+AJ2482*AO2485-AI2482*AP2482-AK2482*AP2485</f>
        <v>0</v>
      </c>
      <c r="AU2482" s="8">
        <f t="shared" ref="AU2482" si="23852">(AH2482*AP2482+AI2482*AO2482+AJ2482*AP2485+AK2482*AO2485)</f>
        <v>-2.1582086307235038</v>
      </c>
      <c r="AV2482" s="20"/>
      <c r="AW2482" s="1">
        <v>1</v>
      </c>
      <c r="AX2482" s="9">
        <v>0</v>
      </c>
      <c r="AY2482" s="2">
        <v>0</v>
      </c>
      <c r="AZ2482" s="8">
        <f t="shared" ref="AZ2482:AZ2545" si="23853">IF(0=(1-$AX$9*$AY$9*$B2482^2),10^18,$B2482*$AY$9/(1-$AX$9*$AY$9*$B2482^2))</f>
        <v>-0.20490850167067465</v>
      </c>
      <c r="BB2482" s="1">
        <f t="shared" ref="BB2482" si="23854">AR2482*AW2482+AT2482*AW2485-AS2482*AX2482-AU2482*AX2485</f>
        <v>29.104273331629564</v>
      </c>
      <c r="BC2482" s="9">
        <f t="shared" ref="BC2482" si="23855">(AR2482*AX2482+AS2482*AW2482+AT2482*AX2485+AU2482*AW2485)</f>
        <v>0</v>
      </c>
      <c r="BD2482" s="2">
        <f t="shared" ref="BD2482" si="23856">AR2482*AY2482+AT2482*AY2485-AS2482*AZ2482-AU2482*AZ2485</f>
        <v>0</v>
      </c>
      <c r="BE2482" s="8">
        <f t="shared" ref="BE2482" si="23857">(AR2482*AZ2482+AS2482*AY2482+AT2482*AZ2485+AU2482*AY2485)</f>
        <v>-8.1219216713214912</v>
      </c>
      <c r="BG2482" s="1">
        <v>1</v>
      </c>
      <c r="BH2482" s="7">
        <v>0</v>
      </c>
      <c r="BI2482" s="2">
        <v>0</v>
      </c>
      <c r="BJ2482" s="8">
        <v>0</v>
      </c>
      <c r="BK2482" s="20"/>
      <c r="BL2482" s="1">
        <f t="shared" ref="BL2482" si="23858">BB2482*BG2482+BD2482*BG2485-BC2482*BH2482-BE2482*BH2485</f>
        <v>77.312751603925335</v>
      </c>
      <c r="BM2482" s="9">
        <f t="shared" ref="BM2482" si="23859">(BB2482*BH2482+BC2482*BG2482+BD2482*BH2485+BE2482*BG2485)</f>
        <v>0</v>
      </c>
      <c r="BN2482" s="2">
        <f t="shared" ref="BN2482" si="23860">BB2482*BI2482+BD2482*BI2485-BC2482*BJ2482-BE2482*BJ2485</f>
        <v>0</v>
      </c>
      <c r="BO2482" s="8">
        <f t="shared" ref="BO2482" si="23861">(BB2482*BJ2482+BC2482*BI2482+BD2482*BJ2485+BE2482*BI2485)</f>
        <v>-8.1219216713214912</v>
      </c>
      <c r="BP2482" s="20"/>
      <c r="BQ2482" s="16">
        <v>1</v>
      </c>
      <c r="BR2482" s="23">
        <v>0</v>
      </c>
      <c r="BS2482" s="14">
        <v>0</v>
      </c>
      <c r="BT2482" s="22">
        <v>0</v>
      </c>
      <c r="BV2482" s="1">
        <f t="shared" ref="BV2482" si="23862">BL2482*BQ2482+BN2482*BQ2485-BM2482*BR2482-BO2482*BR2485</f>
        <v>77.312751603925335</v>
      </c>
      <c r="BW2482" s="9">
        <f t="shared" ref="BW2482" si="23863">(BL2482*BR2482+BM2482*BQ2482+BN2482*BR2485+BO2482*BQ2485)</f>
        <v>-8.1219216713214912</v>
      </c>
      <c r="BX2482" s="2">
        <f t="shared" ref="BX2482" si="23864">BL2482*BS2482+BN2482*BS2485-BM2482*BT2482-BO2482*BT2485</f>
        <v>0</v>
      </c>
      <c r="BY2482" s="8">
        <f t="shared" ref="BY2482" si="23865">(BL2482*BT2482+BM2482*BS2482+BN2482*BT2485+BO2482*BS2485)</f>
        <v>-8.1219216713214912</v>
      </c>
      <c r="CA2482" s="28">
        <f t="shared" ref="CA2482" si="23866">20*LOG(((1+$BR$9)/$BR$9)/((BV2482+BV2485)^2+(BW2482+BW2485)^2)^0.5)</f>
        <v>-51.410058829632696</v>
      </c>
      <c r="CC2482" s="114">
        <f t="shared" ref="CC2482" si="23867">((BV2482^2+BW2482^2)^0.5)/((BV2485^2+BW2485^2)^0.5)</f>
        <v>0.10507187883095631</v>
      </c>
      <c r="CD2482" s="13"/>
      <c r="CE2482" s="33"/>
      <c r="CF2482" s="33"/>
      <c r="CG2482" s="33"/>
      <c r="CH2482" s="33"/>
    </row>
    <row r="2483" spans="2:86" ht="18.600000000000001" customHeight="1" thickBot="1">
      <c r="D2483" s="3"/>
      <c r="G2483" s="4"/>
      <c r="I2483" s="3"/>
      <c r="L2483" s="4"/>
      <c r="N2483" s="3"/>
      <c r="Q2483" s="4"/>
      <c r="S2483" s="3"/>
      <c r="V2483" s="4"/>
      <c r="X2483" s="3"/>
      <c r="AA2483" s="4"/>
      <c r="AC2483" s="3"/>
      <c r="AF2483" s="4"/>
      <c r="AH2483" s="3"/>
      <c r="AK2483" s="4"/>
      <c r="AM2483" s="3"/>
      <c r="AP2483" s="4"/>
      <c r="AR2483" s="3"/>
      <c r="AU2483" s="4"/>
      <c r="AW2483" s="3"/>
      <c r="AZ2483" s="4"/>
      <c r="BB2483" s="3"/>
      <c r="BE2483" s="4"/>
      <c r="BG2483" s="3"/>
      <c r="BJ2483" s="4"/>
      <c r="BL2483" s="3"/>
      <c r="BO2483" s="4"/>
      <c r="BQ2483" s="16"/>
      <c r="BR2483" s="14"/>
      <c r="BS2483" s="14"/>
      <c r="BT2483" s="17"/>
      <c r="BV2483" s="3"/>
      <c r="BY2483" s="4"/>
      <c r="CC2483" s="115"/>
      <c r="CD2483" s="13"/>
      <c r="CE2483" s="33"/>
      <c r="CF2483" s="33"/>
      <c r="CG2483" s="33"/>
      <c r="CH2483" s="33"/>
    </row>
    <row r="2484" spans="2:86" ht="18.600000000000001" customHeight="1" thickBot="1">
      <c r="D2484" s="271" t="s">
        <v>141</v>
      </c>
      <c r="E2484" s="272"/>
      <c r="F2484" s="273" t="s">
        <v>142</v>
      </c>
      <c r="G2484" s="274"/>
      <c r="H2484" s="237"/>
      <c r="I2484" s="271" t="s">
        <v>143</v>
      </c>
      <c r="J2484" s="272"/>
      <c r="K2484" s="273" t="s">
        <v>144</v>
      </c>
      <c r="L2484" s="274"/>
      <c r="N2484" s="262" t="s">
        <v>145</v>
      </c>
      <c r="O2484" s="263"/>
      <c r="P2484" s="264" t="s">
        <v>146</v>
      </c>
      <c r="Q2484" s="265"/>
      <c r="S2484" s="271" t="s">
        <v>147</v>
      </c>
      <c r="T2484" s="272"/>
      <c r="U2484" s="273" t="s">
        <v>148</v>
      </c>
      <c r="V2484" s="274"/>
      <c r="W2484" s="20"/>
      <c r="X2484" s="262" t="s">
        <v>149</v>
      </c>
      <c r="Y2484" s="263"/>
      <c r="Z2484" s="264" t="s">
        <v>150</v>
      </c>
      <c r="AA2484" s="265"/>
      <c r="AB2484" s="20"/>
      <c r="AC2484" s="271" t="s">
        <v>151</v>
      </c>
      <c r="AD2484" s="272"/>
      <c r="AE2484" s="273" t="s">
        <v>152</v>
      </c>
      <c r="AF2484" s="274"/>
      <c r="AG2484" s="20"/>
      <c r="AH2484" s="262" t="s">
        <v>153</v>
      </c>
      <c r="AI2484" s="263"/>
      <c r="AJ2484" s="264" t="s">
        <v>154</v>
      </c>
      <c r="AK2484" s="265"/>
      <c r="AL2484" s="20"/>
      <c r="AM2484" s="271" t="s">
        <v>155</v>
      </c>
      <c r="AN2484" s="272"/>
      <c r="AO2484" s="273" t="s">
        <v>156</v>
      </c>
      <c r="AP2484" s="274"/>
      <c r="AR2484" s="262" t="s">
        <v>157</v>
      </c>
      <c r="AS2484" s="263"/>
      <c r="AT2484" s="264" t="s">
        <v>158</v>
      </c>
      <c r="AU2484" s="265"/>
      <c r="AV2484" s="41"/>
      <c r="AW2484" s="271" t="s">
        <v>159</v>
      </c>
      <c r="AX2484" s="272"/>
      <c r="AY2484" s="273" t="s">
        <v>160</v>
      </c>
      <c r="AZ2484" s="274"/>
      <c r="BA2484" s="20"/>
      <c r="BB2484" s="262" t="s">
        <v>161</v>
      </c>
      <c r="BC2484" s="263"/>
      <c r="BD2484" s="264" t="s">
        <v>162</v>
      </c>
      <c r="BE2484" s="265"/>
      <c r="BF2484" s="41"/>
      <c r="BG2484" s="271" t="s">
        <v>163</v>
      </c>
      <c r="BH2484" s="272"/>
      <c r="BI2484" s="273" t="s">
        <v>164</v>
      </c>
      <c r="BJ2484" s="274"/>
      <c r="BK2484" s="41"/>
      <c r="BL2484" s="262" t="s">
        <v>165</v>
      </c>
      <c r="BM2484" s="263"/>
      <c r="BN2484" s="264" t="s">
        <v>166</v>
      </c>
      <c r="BO2484" s="265"/>
      <c r="BP2484" s="41"/>
      <c r="BQ2484" s="271" t="s">
        <v>167</v>
      </c>
      <c r="BR2484" s="272"/>
      <c r="BS2484" s="273" t="s">
        <v>168</v>
      </c>
      <c r="BT2484" s="274"/>
      <c r="BU2484" s="20"/>
      <c r="BV2484" s="262" t="s">
        <v>169</v>
      </c>
      <c r="BW2484" s="263"/>
      <c r="BX2484" s="264" t="s">
        <v>170</v>
      </c>
      <c r="BY2484" s="265"/>
      <c r="CA2484" s="55" t="s">
        <v>35</v>
      </c>
      <c r="CC2484" s="116" t="s">
        <v>75</v>
      </c>
      <c r="CD2484" s="13"/>
      <c r="CE2484" s="33"/>
      <c r="CF2484" s="33"/>
      <c r="CG2484" s="33"/>
      <c r="CH2484" s="33"/>
    </row>
    <row r="2485" spans="2:86" ht="18.600000000000001" customHeight="1" thickTop="1" thickBot="1">
      <c r="D2485" s="1">
        <v>0</v>
      </c>
      <c r="E2485" s="9">
        <f t="shared" ref="E2485" si="23868">$E$9*$B2482</f>
        <v>8.355279999999988</v>
      </c>
      <c r="F2485" s="2">
        <v>1</v>
      </c>
      <c r="G2485" s="8">
        <v>0</v>
      </c>
      <c r="I2485" s="1">
        <v>0</v>
      </c>
      <c r="J2485" s="9">
        <v>0</v>
      </c>
      <c r="K2485" s="2">
        <v>1</v>
      </c>
      <c r="L2485" s="8">
        <v>0</v>
      </c>
      <c r="N2485" s="1">
        <f t="shared" ref="N2485" si="23869">D2485*I2482+F2485*I2485-E2485*J2482-G2485*J2485</f>
        <v>0</v>
      </c>
      <c r="O2485" s="9">
        <f t="shared" ref="O2485" si="23870">(D2485*J2482+E2485*I2482+F2485*J2485+G2485*I2485)</f>
        <v>8.355279999999988</v>
      </c>
      <c r="P2485" s="2">
        <f t="shared" ref="P2485" si="23871">D2485*K2482+F2485*K2485-E2485*L2482-G2485*L2485</f>
        <v>7.6375043582193207</v>
      </c>
      <c r="Q2485" s="8">
        <f t="shared" ref="Q2485" si="23872">(D2485*L2482+E2485*K2482+F2485*L2485+G2485*K2485)</f>
        <v>0</v>
      </c>
      <c r="S2485" s="1">
        <v>0</v>
      </c>
      <c r="T2485" s="9">
        <f t="shared" ref="T2485" si="23873">$T$9*$B2482</f>
        <v>10.730229999999985</v>
      </c>
      <c r="U2485" s="2">
        <v>1</v>
      </c>
      <c r="V2485" s="8">
        <v>0</v>
      </c>
      <c r="X2485" s="1">
        <f t="shared" ref="X2485" si="23874">N2485*S2482+P2485*S2485-O2485*T2482-Q2485*T2485</f>
        <v>0</v>
      </c>
      <c r="Y2485" s="9">
        <f t="shared" ref="Y2485" si="23875">(N2485*T2482+O2485*S2482+P2485*T2485+Q2485*S2485)</f>
        <v>90.307458389695583</v>
      </c>
      <c r="Z2485" s="2">
        <f t="shared" ref="Z2485" si="23876">N2485*U2482+P2485*U2485-O2485*V2482-Q2485*V2485</f>
        <v>7.6375043582193207</v>
      </c>
      <c r="AA2485" s="8">
        <f t="shared" ref="AA2485" si="23877">(N2485*V2482+O2485*U2482+P2485*V2485+Q2485*U2485)</f>
        <v>0</v>
      </c>
      <c r="AB2485" s="20"/>
      <c r="AC2485" s="1">
        <v>0</v>
      </c>
      <c r="AD2485" s="9">
        <v>0</v>
      </c>
      <c r="AE2485" s="2">
        <v>1</v>
      </c>
      <c r="AF2485" s="8">
        <v>0</v>
      </c>
      <c r="AH2485" s="1">
        <f t="shared" ref="AH2485" si="23878">X2485*AC2482+Z2485*AC2485-Y2485*AD2482-AA2485*AD2485</f>
        <v>0</v>
      </c>
      <c r="AI2485" s="9">
        <f t="shared" ref="AI2485" si="23879">(X2485*AD2482+Y2485*AC2482+Z2485*AD2485+AA2485*AC2485)</f>
        <v>90.307458389695583</v>
      </c>
      <c r="AJ2485" s="2">
        <f t="shared" ref="AJ2485" si="23880">X2485*AE2482+Z2485*AE2485-Y2485*AF2482-AA2485*AF2485</f>
        <v>20.568935410544729</v>
      </c>
      <c r="AK2485" s="8">
        <f t="shared" ref="AK2485" si="23881">(X2485*AF2482+Y2485*AE2482+Z2485*AF2485+AA2485*AE2485)</f>
        <v>0</v>
      </c>
      <c r="AM2485" s="1">
        <v>0</v>
      </c>
      <c r="AN2485" s="9">
        <f t="shared" ref="AN2485" si="23882">$AN$9*$B2482</f>
        <v>9.0723799999999866</v>
      </c>
      <c r="AO2485" s="2">
        <v>1</v>
      </c>
      <c r="AP2485" s="8">
        <v>0</v>
      </c>
      <c r="AR2485" s="1">
        <f t="shared" ref="AR2485" si="23883">AH2485*AM2482+AJ2485*AM2485-AI2485*AN2482-AK2485*AN2485</f>
        <v>0</v>
      </c>
      <c r="AS2485" s="9">
        <f t="shared" ref="AS2485" si="23884">(AH2485*AN2482+AI2485*AM2482+AJ2485*AN2485+AK2485*AM2485)</f>
        <v>276.9166566296131</v>
      </c>
      <c r="AT2485" s="2">
        <f t="shared" ref="AT2485" si="23885">AH2485*AO2482+AJ2485*AO2485-AI2485*AP2482-AK2485*AP2485</f>
        <v>20.568935410544729</v>
      </c>
      <c r="AU2485" s="8">
        <f t="shared" ref="AU2485" si="23886">(AH2485*AP2482+AI2485*AO2482+AJ2485*AP2485+AK2485*AO2485)</f>
        <v>0</v>
      </c>
      <c r="AV2485" s="20"/>
      <c r="AW2485" s="1">
        <v>0</v>
      </c>
      <c r="AX2485" s="9">
        <v>0</v>
      </c>
      <c r="AY2485" s="2">
        <v>1</v>
      </c>
      <c r="AZ2485" s="8">
        <v>0</v>
      </c>
      <c r="BB2485" s="1">
        <f t="shared" ref="BB2485" si="23887">AR2485*AW2482+AT2485*AW2485-AS2485*AX2482-AU2485*AX2485</f>
        <v>0</v>
      </c>
      <c r="BC2485" s="9">
        <f t="shared" ref="BC2485" si="23888">(AR2485*AX2482+AS2485*AW2482+AT2485*AX2485+AU2485*AW2485)</f>
        <v>276.9166566296131</v>
      </c>
      <c r="BD2485" s="2">
        <f t="shared" ref="BD2485" si="23889">AR2485*AY2482+AT2485*AY2485-AS2485*AZ2482-AU2485*AZ2485</f>
        <v>77.311512608171441</v>
      </c>
      <c r="BE2485" s="8">
        <f t="shared" ref="BE2485" si="23890">(AR2485*AZ2482+AS2485*AY2482+AT2485*AZ2485+AU2485*AY2485)</f>
        <v>0</v>
      </c>
      <c r="BG2485" s="1">
        <v>0</v>
      </c>
      <c r="BH2485" s="9">
        <f t="shared" ref="BH2485" si="23891">$BH$9*$B2482</f>
        <v>5.9355999999999911</v>
      </c>
      <c r="BI2485" s="2">
        <v>1</v>
      </c>
      <c r="BJ2485" s="8">
        <v>0</v>
      </c>
      <c r="BK2485" s="20"/>
      <c r="BL2485" s="1">
        <f t="shared" ref="BL2485" si="23892">BB2485*BG2482+BD2485*BG2485-BC2485*BH2482-BE2485*BH2485</f>
        <v>0</v>
      </c>
      <c r="BM2485" s="9">
        <f t="shared" ref="BM2485" si="23893">(BB2485*BH2482+BC2485*BG2482+BD2485*BH2485+BE2485*BG2485)</f>
        <v>735.8068708666749</v>
      </c>
      <c r="BN2485" s="2">
        <f t="shared" ref="BN2485" si="23894">BB2485*BI2482+BD2485*BI2485-BC2485*BJ2482-BE2485*BJ2485</f>
        <v>77.311512608171441</v>
      </c>
      <c r="BO2485" s="8">
        <f t="shared" ref="BO2485" si="23895">(BB2485*BJ2482+BC2485*BI2482+BD2485*BJ2485+BE2485*BI2485)</f>
        <v>0</v>
      </c>
      <c r="BP2485" s="20"/>
      <c r="BQ2485" s="18">
        <f t="shared" ref="BQ2485:BQ2548" si="23896">1/$BR$9</f>
        <v>1</v>
      </c>
      <c r="BR2485" s="25">
        <v>0</v>
      </c>
      <c r="BS2485" s="19">
        <v>1</v>
      </c>
      <c r="BT2485" s="24">
        <v>0</v>
      </c>
      <c r="BV2485" s="1">
        <f t="shared" ref="BV2485" si="23897">BL2485*BQ2482+BN2485*BQ2485-BM2485*BR2482-BO2485*BR2485</f>
        <v>77.311512608171441</v>
      </c>
      <c r="BW2485" s="9">
        <f t="shared" ref="BW2485" si="23898">(BL2485*BR2482+BM2485*BQ2482+BN2485*BR2485+BO2485*BQ2485)</f>
        <v>735.8068708666749</v>
      </c>
      <c r="BX2485" s="2">
        <f t="shared" ref="BX2485" si="23899">BL2485*BS2482+BN2485*BS2485-BM2485*BT2482-BO2485*BT2485</f>
        <v>77.311512608171441</v>
      </c>
      <c r="BY2485" s="8">
        <f t="shared" ref="BY2485" si="23900">(BL2485*BT2482+BM2485*BS2482+BN2485*BT2485+BO2485*BS2485)</f>
        <v>0</v>
      </c>
      <c r="CA2485" s="56">
        <f t="shared" ref="CA2485" si="23901">(180/PI())*ATAN(-1*(BW2482+BW2485)/(BV2482+BV2485))</f>
        <v>-78.003762701273189</v>
      </c>
      <c r="CC2485" s="117">
        <f t="shared" ref="CC2485" si="23902">20*LOG(((1-(10^(CA2482/20)^2)*(1-((1-CC2482)/(1+CC2482))^2))^0.5))</f>
        <v>-1.0803000673131342E-5</v>
      </c>
      <c r="CD2485" s="13"/>
      <c r="CE2485" s="33"/>
      <c r="CF2485" s="33"/>
      <c r="CG2485" s="33"/>
      <c r="CH2485" s="33"/>
    </row>
    <row r="2486" spans="2:86" ht="18.600000000000001" customHeight="1"/>
    <row r="2487" spans="2:86" ht="18.600000000000001" customHeight="1" thickBot="1">
      <c r="E2487" s="6" t="s">
        <v>3</v>
      </c>
      <c r="J2487" s="6" t="s">
        <v>5</v>
      </c>
      <c r="O2487" s="6" t="s">
        <v>10</v>
      </c>
      <c r="T2487" s="6" t="s">
        <v>6</v>
      </c>
      <c r="Y2487" s="6" t="s">
        <v>11</v>
      </c>
      <c r="AD2487" s="6" t="s">
        <v>12</v>
      </c>
      <c r="AI2487" s="6" t="s">
        <v>13</v>
      </c>
      <c r="AN2487" s="6" t="s">
        <v>14</v>
      </c>
      <c r="AS2487" s="6" t="s">
        <v>15</v>
      </c>
      <c r="AX2487" s="6" t="s">
        <v>19</v>
      </c>
      <c r="BC2487" s="6" t="s">
        <v>17</v>
      </c>
      <c r="BH2487" s="6" t="s">
        <v>20</v>
      </c>
      <c r="BM2487" s="6" t="s">
        <v>18</v>
      </c>
      <c r="BQ2487" s="26" t="s">
        <v>16</v>
      </c>
      <c r="BR2487" s="26"/>
      <c r="BS2487" s="21"/>
      <c r="BT2487" s="21"/>
      <c r="BU2487" s="21"/>
      <c r="BV2487" s="21"/>
      <c r="BW2487" s="26" t="s">
        <v>21</v>
      </c>
      <c r="BX2487" s="21"/>
      <c r="BY2487" s="21"/>
    </row>
    <row r="2488" spans="2:86" ht="18.600000000000001" customHeight="1" thickBot="1">
      <c r="B2488" s="11"/>
      <c r="D2488" s="266" t="s">
        <v>113</v>
      </c>
      <c r="E2488" s="267"/>
      <c r="F2488" s="268" t="s">
        <v>114</v>
      </c>
      <c r="G2488" s="269"/>
      <c r="H2488" s="237"/>
      <c r="I2488" s="262" t="s">
        <v>0</v>
      </c>
      <c r="J2488" s="263"/>
      <c r="K2488" s="264" t="s">
        <v>1</v>
      </c>
      <c r="L2488" s="265"/>
      <c r="M2488" s="21"/>
      <c r="N2488" s="262" t="s">
        <v>115</v>
      </c>
      <c r="O2488" s="263"/>
      <c r="P2488" s="264" t="s">
        <v>116</v>
      </c>
      <c r="Q2488" s="265"/>
      <c r="R2488" s="21"/>
      <c r="S2488" s="266" t="s">
        <v>117</v>
      </c>
      <c r="T2488" s="267"/>
      <c r="U2488" s="268" t="s">
        <v>118</v>
      </c>
      <c r="V2488" s="269"/>
      <c r="W2488" s="20"/>
      <c r="X2488" s="262" t="s">
        <v>119</v>
      </c>
      <c r="Y2488" s="263"/>
      <c r="Z2488" s="264" t="s">
        <v>120</v>
      </c>
      <c r="AA2488" s="265"/>
      <c r="AB2488" s="20"/>
      <c r="AC2488" s="262" t="s">
        <v>121</v>
      </c>
      <c r="AD2488" s="263"/>
      <c r="AE2488" s="264" t="s">
        <v>7</v>
      </c>
      <c r="AF2488" s="265"/>
      <c r="AG2488" s="20"/>
      <c r="AH2488" s="262" t="s">
        <v>122</v>
      </c>
      <c r="AI2488" s="263"/>
      <c r="AJ2488" s="264" t="s">
        <v>123</v>
      </c>
      <c r="AK2488" s="265"/>
      <c r="AL2488" s="20"/>
      <c r="AM2488" s="266" t="s">
        <v>124</v>
      </c>
      <c r="AN2488" s="267"/>
      <c r="AO2488" s="268" t="s">
        <v>125</v>
      </c>
      <c r="AP2488" s="269"/>
      <c r="AQ2488" s="21"/>
      <c r="AR2488" s="262" t="s">
        <v>126</v>
      </c>
      <c r="AS2488" s="263"/>
      <c r="AT2488" s="264" t="s">
        <v>2</v>
      </c>
      <c r="AU2488" s="265"/>
      <c r="AV2488" s="41"/>
      <c r="AW2488" s="262" t="s">
        <v>127</v>
      </c>
      <c r="AX2488" s="263"/>
      <c r="AY2488" s="264" t="s">
        <v>128</v>
      </c>
      <c r="AZ2488" s="265"/>
      <c r="BA2488" s="20"/>
      <c r="BB2488" s="262" t="s">
        <v>129</v>
      </c>
      <c r="BC2488" s="263"/>
      <c r="BD2488" s="264" t="s">
        <v>130</v>
      </c>
      <c r="BE2488" s="265"/>
      <c r="BF2488" s="41"/>
      <c r="BG2488" s="266" t="s">
        <v>131</v>
      </c>
      <c r="BH2488" s="267"/>
      <c r="BI2488" s="268" t="s">
        <v>132</v>
      </c>
      <c r="BJ2488" s="269"/>
      <c r="BK2488" s="41"/>
      <c r="BL2488" s="262" t="s">
        <v>133</v>
      </c>
      <c r="BM2488" s="263"/>
      <c r="BN2488" s="264" t="s">
        <v>134</v>
      </c>
      <c r="BO2488" s="265"/>
      <c r="BP2488" s="41"/>
      <c r="BQ2488" s="262" t="s">
        <v>135</v>
      </c>
      <c r="BR2488" s="263"/>
      <c r="BS2488" s="264" t="s">
        <v>136</v>
      </c>
      <c r="BT2488" s="265"/>
      <c r="BU2488" s="20"/>
      <c r="BV2488" s="262" t="s">
        <v>137</v>
      </c>
      <c r="BW2488" s="263"/>
      <c r="BX2488" s="264" t="s">
        <v>138</v>
      </c>
      <c r="BY2488" s="265"/>
      <c r="CA2488" s="27" t="s">
        <v>8</v>
      </c>
      <c r="CC2488" s="113" t="s">
        <v>74</v>
      </c>
      <c r="CD2488" s="13"/>
      <c r="CE2488" s="33"/>
      <c r="CF2488" s="33"/>
      <c r="CG2488" s="33"/>
      <c r="CH2488" s="33"/>
    </row>
    <row r="2489" spans="2:86" ht="18.600000000000001" customHeight="1" thickTop="1" thickBot="1">
      <c r="B2489" s="37">
        <v>7.1199999999999903</v>
      </c>
      <c r="D2489" s="1">
        <v>1</v>
      </c>
      <c r="E2489" s="7">
        <v>0</v>
      </c>
      <c r="F2489" s="2">
        <v>0</v>
      </c>
      <c r="G2489" s="8">
        <v>0</v>
      </c>
      <c r="I2489" s="1">
        <v>1</v>
      </c>
      <c r="J2489" s="9">
        <v>0</v>
      </c>
      <c r="K2489" s="2">
        <v>0</v>
      </c>
      <c r="L2489" s="8">
        <f t="shared" ref="L2489:L2552" si="23903">IF(0=(1-$J$9*$K$9*$B2489^2),10^18,$B2489*$K$9/(1-$J$9*$K$9*$B2489^2))</f>
        <v>-0.79176088787584642</v>
      </c>
      <c r="N2489" s="1">
        <f t="shared" ref="N2489" si="23904">D2489*I2489+F2489*I2492-E2489*J2489-G2489*J2492</f>
        <v>1</v>
      </c>
      <c r="O2489" s="9">
        <f t="shared" ref="O2489" si="23905">(D2489*J2489+E2489*I2489+F2489*J2492+G2489*I2492)</f>
        <v>0</v>
      </c>
      <c r="P2489" s="2">
        <f t="shared" ref="P2489" si="23906">D2489*K2489+F2489*K2492-E2489*L2489-G2489*L2492</f>
        <v>0</v>
      </c>
      <c r="Q2489" s="8">
        <f t="shared" ref="Q2489" si="23907">(D2489*L2489+E2489*K2489+F2489*L2492+G2489*K2492)</f>
        <v>-0.79176088787584642</v>
      </c>
      <c r="S2489" s="1">
        <v>1</v>
      </c>
      <c r="T2489" s="7">
        <v>0</v>
      </c>
      <c r="U2489" s="2">
        <v>0</v>
      </c>
      <c r="V2489" s="8">
        <v>0</v>
      </c>
      <c r="X2489" s="1">
        <f t="shared" ref="X2489" si="23908">N2489*S2489+P2489*S2492-O2489*T2489-Q2489*T2492</f>
        <v>9.5197081965089669</v>
      </c>
      <c r="Y2489" s="9">
        <f t="shared" ref="Y2489" si="23909">(N2489*T2489+O2489*S2489+P2489*T2492+Q2489*S2492)</f>
        <v>0</v>
      </c>
      <c r="Z2489" s="2">
        <f t="shared" ref="Z2489" si="23910">N2489*U2489+P2489*U2492-O2489*V2489-Q2489*V2492</f>
        <v>0</v>
      </c>
      <c r="AA2489" s="8">
        <f t="shared" ref="AA2489" si="23911">(N2489*V2489+O2489*U2489+P2489*V2492+Q2489*U2492)</f>
        <v>-0.79176088787584642</v>
      </c>
      <c r="AB2489" s="20"/>
      <c r="AC2489" s="1">
        <v>1</v>
      </c>
      <c r="AD2489" s="9">
        <v>0</v>
      </c>
      <c r="AE2489" s="2">
        <v>0</v>
      </c>
      <c r="AF2489" s="8">
        <f t="shared" ref="AF2489:AF2552" si="23912">IF(0=(1-$AE$9*$AD$9*$B2489^2),10^18,$B2489*$AE$9/(1-$AE$9*$AD$9*$B2489^2))</f>
        <v>-0.14276884923151592</v>
      </c>
      <c r="AH2489" s="1">
        <f t="shared" ref="AH2489" si="23913">X2489*AC2489+Z2489*AC2492-Y2489*AD2489-AA2489*AD2492</f>
        <v>9.5197081965089669</v>
      </c>
      <c r="AI2489" s="9">
        <f t="shared" ref="AI2489" si="23914">(X2489*AD2489+Y2489*AC2489+Z2489*AD2492+AA2489*AC2492)</f>
        <v>0</v>
      </c>
      <c r="AJ2489" s="2">
        <f t="shared" ref="AJ2489" si="23915">X2489*AE2489+Z2489*AE2492-Y2489*AF2489-AA2489*AF2492</f>
        <v>0</v>
      </c>
      <c r="AK2489" s="8">
        <f t="shared" ref="AK2489" si="23916">(X2489*AF2489+Y2489*AE2489+Z2489*AF2492+AA2489*AE2492)</f>
        <v>-2.1508786721112614</v>
      </c>
      <c r="AM2489" s="1">
        <v>1</v>
      </c>
      <c r="AN2489" s="7">
        <v>0</v>
      </c>
      <c r="AO2489" s="2">
        <v>0</v>
      </c>
      <c r="AP2489" s="8">
        <v>0</v>
      </c>
      <c r="AR2489" s="1">
        <f t="shared" ref="AR2489" si="23917">AH2489*AM2489+AJ2489*AM2492-AI2489*AN2489-AK2489*AN2492</f>
        <v>29.088264699142179</v>
      </c>
      <c r="AS2489" s="9">
        <f t="shared" ref="AS2489" si="23918">(AH2489*AN2489+AI2489*AM2489+AJ2489*AN2492+AK2489*AM2492)</f>
        <v>0</v>
      </c>
      <c r="AT2489" s="2">
        <f t="shared" ref="AT2489" si="23919">AH2489*AO2489+AJ2489*AO2492-AI2489*AP2489-AK2489*AP2492</f>
        <v>0</v>
      </c>
      <c r="AU2489" s="8">
        <f t="shared" ref="AU2489" si="23920">(AH2489*AP2489+AI2489*AO2489+AJ2489*AP2492+AK2489*AO2492)</f>
        <v>-2.1508786721112614</v>
      </c>
      <c r="AV2489" s="20"/>
      <c r="AW2489" s="1">
        <v>1</v>
      </c>
      <c r="AX2489" s="9">
        <v>0</v>
      </c>
      <c r="AY2489" s="2">
        <v>0</v>
      </c>
      <c r="AZ2489" s="8">
        <f t="shared" ref="AZ2489:AZ2552" si="23921">IF(0=(1-$AX$9*$AY$9*$B2489^2),10^18,$B2489*$AY$9/(1-$AX$9*$AY$9*$B2489^2))</f>
        <v>-0.20429165781974518</v>
      </c>
      <c r="BB2489" s="1">
        <f t="shared" ref="BB2489" si="23922">AR2489*AW2489+AT2489*AW2492-AS2489*AX2489-AU2489*AX2492</f>
        <v>29.088264699142179</v>
      </c>
      <c r="BC2489" s="9">
        <f t="shared" ref="BC2489" si="23923">(AR2489*AX2489+AS2489*AW2489+AT2489*AX2492+AU2489*AW2492)</f>
        <v>0</v>
      </c>
      <c r="BD2489" s="2">
        <f t="shared" ref="BD2489" si="23924">AR2489*AY2489+AT2489*AY2492-AS2489*AZ2489-AU2489*AZ2492</f>
        <v>0</v>
      </c>
      <c r="BE2489" s="8">
        <f t="shared" ref="BE2489" si="23925">(AR2489*AZ2489+AS2489*AY2489+AT2489*AZ2492+AU2489*AY2492)</f>
        <v>-8.0933684905985892</v>
      </c>
      <c r="BG2489" s="1">
        <v>1</v>
      </c>
      <c r="BH2489" s="7">
        <v>0</v>
      </c>
      <c r="BI2489" s="2">
        <v>0</v>
      </c>
      <c r="BJ2489" s="8">
        <v>0</v>
      </c>
      <c r="BK2489" s="20"/>
      <c r="BL2489" s="1">
        <f t="shared" ref="BL2489" si="23926">BB2489*BG2489+BD2489*BG2492-BC2489*BH2489-BE2489*BH2492</f>
        <v>77.2625838331019</v>
      </c>
      <c r="BM2489" s="9">
        <f t="shared" ref="BM2489" si="23927">(BB2489*BH2489+BC2489*BG2489+BD2489*BH2492+BE2489*BG2492)</f>
        <v>0</v>
      </c>
      <c r="BN2489" s="2">
        <f t="shared" ref="BN2489" si="23928">BB2489*BI2489+BD2489*BI2492-BC2489*BJ2489-BE2489*BJ2492</f>
        <v>0</v>
      </c>
      <c r="BO2489" s="8">
        <f t="shared" ref="BO2489" si="23929">(BB2489*BJ2489+BC2489*BI2489+BD2489*BJ2492+BE2489*BI2492)</f>
        <v>-8.0933684905985892</v>
      </c>
      <c r="BP2489" s="20"/>
      <c r="BQ2489" s="16">
        <v>1</v>
      </c>
      <c r="BR2489" s="23">
        <v>0</v>
      </c>
      <c r="BS2489" s="14">
        <v>0</v>
      </c>
      <c r="BT2489" s="22">
        <v>0</v>
      </c>
      <c r="BV2489" s="1">
        <f t="shared" ref="BV2489" si="23930">BL2489*BQ2489+BN2489*BQ2492-BM2489*BR2489-BO2489*BR2492</f>
        <v>77.2625838331019</v>
      </c>
      <c r="BW2489" s="9">
        <f t="shared" ref="BW2489" si="23931">(BL2489*BR2489+BM2489*BQ2489+BN2489*BR2492+BO2489*BQ2492)</f>
        <v>-8.0933684905985892</v>
      </c>
      <c r="BX2489" s="2">
        <f t="shared" ref="BX2489" si="23932">BL2489*BS2489+BN2489*BS2492-BM2489*BT2489-BO2489*BT2492</f>
        <v>0</v>
      </c>
      <c r="BY2489" s="8">
        <f t="shared" ref="BY2489" si="23933">(BL2489*BT2489+BM2489*BS2489+BN2489*BT2492+BO2489*BS2492)</f>
        <v>-8.0933684905985892</v>
      </c>
      <c r="CA2489" s="28">
        <f t="shared" ref="CA2489" si="23934">20*LOG(((1+$BR$9)/$BR$9)/((BV2489+BV2492)^2+(BW2489+BW2492)^2)^0.5)</f>
        <v>-51.428827131902359</v>
      </c>
      <c r="CC2489" s="114">
        <f t="shared" ref="CC2489" si="23935">((BV2489^2+BW2489^2)^0.5)/((BV2492^2+BW2492^2)^0.5)</f>
        <v>0.1047704994632702</v>
      </c>
      <c r="CD2489" s="13"/>
      <c r="CE2489" s="33"/>
      <c r="CF2489" s="33"/>
      <c r="CG2489" s="33"/>
      <c r="CH2489" s="33"/>
    </row>
    <row r="2490" spans="2:86" ht="18.600000000000001" customHeight="1" thickBot="1">
      <c r="D2490" s="3"/>
      <c r="G2490" s="4"/>
      <c r="I2490" s="3"/>
      <c r="L2490" s="4"/>
      <c r="N2490" s="3"/>
      <c r="Q2490" s="4"/>
      <c r="S2490" s="3"/>
      <c r="V2490" s="4"/>
      <c r="X2490" s="3"/>
      <c r="AA2490" s="4"/>
      <c r="AC2490" s="3"/>
      <c r="AF2490" s="4"/>
      <c r="AH2490" s="3"/>
      <c r="AK2490" s="4"/>
      <c r="AM2490" s="3"/>
      <c r="AP2490" s="4"/>
      <c r="AR2490" s="3"/>
      <c r="AU2490" s="4"/>
      <c r="AW2490" s="3"/>
      <c r="AZ2490" s="4"/>
      <c r="BB2490" s="3"/>
      <c r="BE2490" s="4"/>
      <c r="BG2490" s="3"/>
      <c r="BJ2490" s="4"/>
      <c r="BL2490" s="3"/>
      <c r="BO2490" s="4"/>
      <c r="BQ2490" s="16"/>
      <c r="BR2490" s="14"/>
      <c r="BS2490" s="14"/>
      <c r="BT2490" s="17"/>
      <c r="BV2490" s="3"/>
      <c r="BY2490" s="4"/>
      <c r="CC2490" s="115"/>
      <c r="CD2490" s="13"/>
      <c r="CE2490" s="33"/>
      <c r="CF2490" s="33"/>
      <c r="CG2490" s="33"/>
      <c r="CH2490" s="33"/>
    </row>
    <row r="2491" spans="2:86" ht="18.600000000000001" customHeight="1" thickBot="1">
      <c r="D2491" s="271" t="s">
        <v>141</v>
      </c>
      <c r="E2491" s="272"/>
      <c r="F2491" s="273" t="s">
        <v>142</v>
      </c>
      <c r="G2491" s="274"/>
      <c r="H2491" s="237"/>
      <c r="I2491" s="271" t="s">
        <v>143</v>
      </c>
      <c r="J2491" s="272"/>
      <c r="K2491" s="273" t="s">
        <v>144</v>
      </c>
      <c r="L2491" s="274"/>
      <c r="N2491" s="262" t="s">
        <v>145</v>
      </c>
      <c r="O2491" s="263"/>
      <c r="P2491" s="264" t="s">
        <v>146</v>
      </c>
      <c r="Q2491" s="265"/>
      <c r="S2491" s="271" t="s">
        <v>147</v>
      </c>
      <c r="T2491" s="272"/>
      <c r="U2491" s="273" t="s">
        <v>148</v>
      </c>
      <c r="V2491" s="274"/>
      <c r="W2491" s="20"/>
      <c r="X2491" s="262" t="s">
        <v>149</v>
      </c>
      <c r="Y2491" s="263"/>
      <c r="Z2491" s="264" t="s">
        <v>150</v>
      </c>
      <c r="AA2491" s="265"/>
      <c r="AB2491" s="20"/>
      <c r="AC2491" s="271" t="s">
        <v>151</v>
      </c>
      <c r="AD2491" s="272"/>
      <c r="AE2491" s="273" t="s">
        <v>152</v>
      </c>
      <c r="AF2491" s="274"/>
      <c r="AG2491" s="20"/>
      <c r="AH2491" s="262" t="s">
        <v>153</v>
      </c>
      <c r="AI2491" s="263"/>
      <c r="AJ2491" s="264" t="s">
        <v>154</v>
      </c>
      <c r="AK2491" s="265"/>
      <c r="AL2491" s="20"/>
      <c r="AM2491" s="271" t="s">
        <v>155</v>
      </c>
      <c r="AN2491" s="272"/>
      <c r="AO2491" s="273" t="s">
        <v>156</v>
      </c>
      <c r="AP2491" s="274"/>
      <c r="AR2491" s="262" t="s">
        <v>157</v>
      </c>
      <c r="AS2491" s="263"/>
      <c r="AT2491" s="264" t="s">
        <v>158</v>
      </c>
      <c r="AU2491" s="265"/>
      <c r="AV2491" s="41"/>
      <c r="AW2491" s="271" t="s">
        <v>159</v>
      </c>
      <c r="AX2491" s="272"/>
      <c r="AY2491" s="273" t="s">
        <v>160</v>
      </c>
      <c r="AZ2491" s="274"/>
      <c r="BA2491" s="20"/>
      <c r="BB2491" s="262" t="s">
        <v>161</v>
      </c>
      <c r="BC2491" s="263"/>
      <c r="BD2491" s="264" t="s">
        <v>162</v>
      </c>
      <c r="BE2491" s="265"/>
      <c r="BF2491" s="41"/>
      <c r="BG2491" s="271" t="s">
        <v>163</v>
      </c>
      <c r="BH2491" s="272"/>
      <c r="BI2491" s="273" t="s">
        <v>164</v>
      </c>
      <c r="BJ2491" s="274"/>
      <c r="BK2491" s="41"/>
      <c r="BL2491" s="262" t="s">
        <v>165</v>
      </c>
      <c r="BM2491" s="263"/>
      <c r="BN2491" s="264" t="s">
        <v>166</v>
      </c>
      <c r="BO2491" s="265"/>
      <c r="BP2491" s="41"/>
      <c r="BQ2491" s="271" t="s">
        <v>167</v>
      </c>
      <c r="BR2491" s="272"/>
      <c r="BS2491" s="273" t="s">
        <v>168</v>
      </c>
      <c r="BT2491" s="274"/>
      <c r="BU2491" s="20"/>
      <c r="BV2491" s="262" t="s">
        <v>169</v>
      </c>
      <c r="BW2491" s="263"/>
      <c r="BX2491" s="264" t="s">
        <v>170</v>
      </c>
      <c r="BY2491" s="265"/>
      <c r="CA2491" s="55" t="s">
        <v>35</v>
      </c>
      <c r="CC2491" s="116" t="s">
        <v>75</v>
      </c>
      <c r="CD2491" s="13"/>
      <c r="CE2491" s="33"/>
      <c r="CF2491" s="33"/>
      <c r="CG2491" s="33"/>
      <c r="CH2491" s="33"/>
    </row>
    <row r="2492" spans="2:86" ht="18.600000000000001" customHeight="1" thickTop="1" thickBot="1">
      <c r="D2492" s="1">
        <v>0</v>
      </c>
      <c r="E2492" s="9">
        <f t="shared" ref="E2492" si="23936">$E$9*$B2489</f>
        <v>8.3788159999999898</v>
      </c>
      <c r="F2492" s="2">
        <v>1</v>
      </c>
      <c r="G2492" s="8">
        <v>0</v>
      </c>
      <c r="I2492" s="1">
        <v>0</v>
      </c>
      <c r="J2492" s="9">
        <v>0</v>
      </c>
      <c r="K2492" s="2">
        <v>1</v>
      </c>
      <c r="L2492" s="8">
        <v>0</v>
      </c>
      <c r="N2492" s="1">
        <f t="shared" ref="N2492" si="23937">D2492*I2489+F2492*I2492-E2492*J2489-G2492*J2492</f>
        <v>0</v>
      </c>
      <c r="O2492" s="9">
        <f t="shared" ref="O2492" si="23938">(D2492*J2489+E2492*I2489+F2492*J2492+G2492*I2492)</f>
        <v>8.3788159999999898</v>
      </c>
      <c r="P2492" s="2">
        <f t="shared" ref="P2492" si="23939">D2492*K2489+F2492*K2492-E2492*L2489-G2492*L2492</f>
        <v>7.6340187955083403</v>
      </c>
      <c r="Q2492" s="8">
        <f t="shared" ref="Q2492" si="23940">(D2492*L2489+E2492*K2489+F2492*L2492+G2492*K2492)</f>
        <v>0</v>
      </c>
      <c r="S2492" s="1">
        <v>0</v>
      </c>
      <c r="T2492" s="9">
        <f t="shared" ref="T2492" si="23941">$T$9*$B2489</f>
        <v>10.760455999999985</v>
      </c>
      <c r="U2492" s="2">
        <v>1</v>
      </c>
      <c r="V2492" s="8">
        <v>0</v>
      </c>
      <c r="X2492" s="1">
        <f t="shared" ref="X2492" si="23942">N2492*S2489+P2492*S2492-O2492*T2489-Q2492*T2492</f>
        <v>0</v>
      </c>
      <c r="Y2492" s="9">
        <f t="shared" ref="Y2492" si="23943">(N2492*T2489+O2492*S2489+P2492*T2492+Q2492*S2492)</f>
        <v>90.524339352240361</v>
      </c>
      <c r="Z2492" s="2">
        <f t="shared" ref="Z2492" si="23944">N2492*U2489+P2492*U2492-O2492*V2489-Q2492*V2492</f>
        <v>7.6340187955083403</v>
      </c>
      <c r="AA2492" s="8">
        <f t="shared" ref="AA2492" si="23945">(N2492*V2489+O2492*U2489+P2492*V2492+Q2492*U2492)</f>
        <v>0</v>
      </c>
      <c r="AB2492" s="20"/>
      <c r="AC2492" s="1">
        <v>0</v>
      </c>
      <c r="AD2492" s="9">
        <v>0</v>
      </c>
      <c r="AE2492" s="2">
        <v>1</v>
      </c>
      <c r="AF2492" s="8">
        <v>0</v>
      </c>
      <c r="AH2492" s="1">
        <f t="shared" ref="AH2492" si="23946">X2492*AC2489+Z2492*AC2492-Y2492*AD2489-AA2492*AD2492</f>
        <v>0</v>
      </c>
      <c r="AI2492" s="9">
        <f t="shared" ref="AI2492" si="23947">(X2492*AD2489+Y2492*AC2489+Z2492*AD2492+AA2492*AC2492)</f>
        <v>90.524339352240361</v>
      </c>
      <c r="AJ2492" s="2">
        <f t="shared" ref="AJ2492" si="23948">X2492*AE2489+Z2492*AE2492-Y2492*AF2489-AA2492*AF2492</f>
        <v>20.558074552270927</v>
      </c>
      <c r="AK2492" s="8">
        <f t="shared" ref="AK2492" si="23949">(X2492*AF2489+Y2492*AE2489+Z2492*AF2492+AA2492*AE2492)</f>
        <v>0</v>
      </c>
      <c r="AM2492" s="1">
        <v>0</v>
      </c>
      <c r="AN2492" s="9">
        <f t="shared" ref="AN2492" si="23950">$AN$9*$B2489</f>
        <v>9.0979359999999883</v>
      </c>
      <c r="AO2492" s="2">
        <v>1</v>
      </c>
      <c r="AP2492" s="8">
        <v>0</v>
      </c>
      <c r="AR2492" s="1">
        <f t="shared" ref="AR2492" si="23951">AH2492*AM2489+AJ2492*AM2492-AI2492*AN2489-AK2492*AN2492</f>
        <v>0</v>
      </c>
      <c r="AS2492" s="9">
        <f t="shared" ref="AS2492" si="23952">(AH2492*AN2489+AI2492*AM2489+AJ2492*AN2492+AK2492*AM2492)</f>
        <v>277.56038591202969</v>
      </c>
      <c r="AT2492" s="2">
        <f t="shared" ref="AT2492" si="23953">AH2492*AO2489+AJ2492*AO2492-AI2492*AP2489-AK2492*AP2492</f>
        <v>20.558074552270927</v>
      </c>
      <c r="AU2492" s="8">
        <f t="shared" ref="AU2492" si="23954">(AH2492*AP2489+AI2492*AO2489+AJ2492*AP2492+AK2492*AO2492)</f>
        <v>0</v>
      </c>
      <c r="AV2492" s="20"/>
      <c r="AW2492" s="1">
        <v>0</v>
      </c>
      <c r="AX2492" s="9">
        <v>0</v>
      </c>
      <c r="AY2492" s="2">
        <v>1</v>
      </c>
      <c r="AZ2492" s="8">
        <v>0</v>
      </c>
      <c r="BB2492" s="1">
        <f t="shared" ref="BB2492" si="23955">AR2492*AW2489+AT2492*AW2492-AS2492*AX2489-AU2492*AX2492</f>
        <v>0</v>
      </c>
      <c r="BC2492" s="9">
        <f t="shared" ref="BC2492" si="23956">(AR2492*AX2489+AS2492*AW2489+AT2492*AX2492+AU2492*AW2492)</f>
        <v>277.56038591202969</v>
      </c>
      <c r="BD2492" s="2">
        <f t="shared" ref="BD2492" si="23957">AR2492*AY2489+AT2492*AY2492-AS2492*AZ2489-AU2492*AZ2492</f>
        <v>77.261345935327711</v>
      </c>
      <c r="BE2492" s="8">
        <f t="shared" ref="BE2492" si="23958">(AR2492*AZ2489+AS2492*AY2489+AT2492*AZ2492+AU2492*AY2492)</f>
        <v>0</v>
      </c>
      <c r="BG2492" s="1">
        <v>0</v>
      </c>
      <c r="BH2492" s="9">
        <f t="shared" ref="BH2492" si="23959">$BH$9*$B2489</f>
        <v>5.9523199999999914</v>
      </c>
      <c r="BI2492" s="2">
        <v>1</v>
      </c>
      <c r="BJ2492" s="8">
        <v>0</v>
      </c>
      <c r="BK2492" s="20"/>
      <c r="BL2492" s="1">
        <f t="shared" ref="BL2492" si="23960">BB2492*BG2489+BD2492*BG2492-BC2492*BH2489-BE2492*BH2492</f>
        <v>0</v>
      </c>
      <c r="BM2492" s="9">
        <f t="shared" ref="BM2492" si="23961">(BB2492*BH2489+BC2492*BG2489+BD2492*BH2492+BE2492*BG2492)</f>
        <v>737.44464054979881</v>
      </c>
      <c r="BN2492" s="2">
        <f t="shared" ref="BN2492" si="23962">BB2492*BI2489+BD2492*BI2492-BC2492*BJ2489-BE2492*BJ2492</f>
        <v>77.261345935327711</v>
      </c>
      <c r="BO2492" s="8">
        <f t="shared" ref="BO2492" si="23963">(BB2492*BJ2489+BC2492*BI2489+BD2492*BJ2492+BE2492*BI2492)</f>
        <v>0</v>
      </c>
      <c r="BP2492" s="20"/>
      <c r="BQ2492" s="18">
        <f t="shared" ref="BQ2492:BQ2555" si="23964">1/$BR$9</f>
        <v>1</v>
      </c>
      <c r="BR2492" s="25">
        <v>0</v>
      </c>
      <c r="BS2492" s="19">
        <v>1</v>
      </c>
      <c r="BT2492" s="24">
        <v>0</v>
      </c>
      <c r="BV2492" s="1">
        <f t="shared" ref="BV2492" si="23965">BL2492*BQ2489+BN2492*BQ2492-BM2492*BR2489-BO2492*BR2492</f>
        <v>77.261345935327711</v>
      </c>
      <c r="BW2492" s="9">
        <f t="shared" ref="BW2492" si="23966">(BL2492*BR2489+BM2492*BQ2489+BN2492*BR2492+BO2492*BQ2492)</f>
        <v>737.44464054979881</v>
      </c>
      <c r="BX2492" s="2">
        <f t="shared" ref="BX2492" si="23967">BL2492*BS2489+BN2492*BS2492-BM2492*BT2489-BO2492*BT2492</f>
        <v>77.261345935327711</v>
      </c>
      <c r="BY2492" s="8">
        <f t="shared" ref="BY2492" si="23968">(BL2492*BT2489+BM2492*BS2489+BN2492*BT2492+BO2492*BS2492)</f>
        <v>0</v>
      </c>
      <c r="CA2492" s="56">
        <f t="shared" ref="CA2492" si="23969">(180/PI())*ATAN(-1*(BW2489+BW2492)/(BV2489+BV2492))</f>
        <v>-78.037921899045202</v>
      </c>
      <c r="CC2492" s="117">
        <f t="shared" ref="CC2492" si="23970">20*LOG(((1-(10^(CA2489/20)^2)*(1-((1-CC2489)/(1+CC2489))^2))^0.5))</f>
        <v>-1.0731415312552858E-5</v>
      </c>
      <c r="CD2492" s="13"/>
      <c r="CE2492" s="33"/>
      <c r="CF2492" s="33"/>
      <c r="CG2492" s="33"/>
      <c r="CH2492" s="33"/>
    </row>
    <row r="2493" spans="2:86" ht="18.600000000000001" customHeight="1"/>
    <row r="2494" spans="2:86" ht="18.600000000000001" customHeight="1" thickBot="1">
      <c r="E2494" s="6" t="s">
        <v>3</v>
      </c>
      <c r="J2494" s="6" t="s">
        <v>5</v>
      </c>
      <c r="O2494" s="6" t="s">
        <v>10</v>
      </c>
      <c r="T2494" s="6" t="s">
        <v>6</v>
      </c>
      <c r="Y2494" s="6" t="s">
        <v>11</v>
      </c>
      <c r="AD2494" s="6" t="s">
        <v>12</v>
      </c>
      <c r="AI2494" s="6" t="s">
        <v>13</v>
      </c>
      <c r="AN2494" s="6" t="s">
        <v>14</v>
      </c>
      <c r="AS2494" s="6" t="s">
        <v>15</v>
      </c>
      <c r="AX2494" s="6" t="s">
        <v>19</v>
      </c>
      <c r="BC2494" s="6" t="s">
        <v>17</v>
      </c>
      <c r="BH2494" s="6" t="s">
        <v>20</v>
      </c>
      <c r="BM2494" s="6" t="s">
        <v>18</v>
      </c>
      <c r="BQ2494" s="26" t="s">
        <v>16</v>
      </c>
      <c r="BR2494" s="26"/>
      <c r="BS2494" s="21"/>
      <c r="BT2494" s="21"/>
      <c r="BU2494" s="21"/>
      <c r="BV2494" s="21"/>
      <c r="BW2494" s="26" t="s">
        <v>21</v>
      </c>
      <c r="BX2494" s="21"/>
      <c r="BY2494" s="21"/>
    </row>
    <row r="2495" spans="2:86" ht="18.600000000000001" customHeight="1" thickBot="1">
      <c r="B2495" s="11"/>
      <c r="D2495" s="266" t="s">
        <v>113</v>
      </c>
      <c r="E2495" s="267"/>
      <c r="F2495" s="268" t="s">
        <v>114</v>
      </c>
      <c r="G2495" s="269"/>
      <c r="H2495" s="237"/>
      <c r="I2495" s="262" t="s">
        <v>0</v>
      </c>
      <c r="J2495" s="263"/>
      <c r="K2495" s="264" t="s">
        <v>1</v>
      </c>
      <c r="L2495" s="265"/>
      <c r="M2495" s="21"/>
      <c r="N2495" s="262" t="s">
        <v>115</v>
      </c>
      <c r="O2495" s="263"/>
      <c r="P2495" s="264" t="s">
        <v>116</v>
      </c>
      <c r="Q2495" s="265"/>
      <c r="R2495" s="21"/>
      <c r="S2495" s="266" t="s">
        <v>117</v>
      </c>
      <c r="T2495" s="267"/>
      <c r="U2495" s="268" t="s">
        <v>118</v>
      </c>
      <c r="V2495" s="269"/>
      <c r="W2495" s="20"/>
      <c r="X2495" s="262" t="s">
        <v>119</v>
      </c>
      <c r="Y2495" s="263"/>
      <c r="Z2495" s="264" t="s">
        <v>120</v>
      </c>
      <c r="AA2495" s="265"/>
      <c r="AB2495" s="20"/>
      <c r="AC2495" s="262" t="s">
        <v>121</v>
      </c>
      <c r="AD2495" s="263"/>
      <c r="AE2495" s="264" t="s">
        <v>7</v>
      </c>
      <c r="AF2495" s="265"/>
      <c r="AG2495" s="20"/>
      <c r="AH2495" s="262" t="s">
        <v>122</v>
      </c>
      <c r="AI2495" s="263"/>
      <c r="AJ2495" s="264" t="s">
        <v>123</v>
      </c>
      <c r="AK2495" s="265"/>
      <c r="AL2495" s="20"/>
      <c r="AM2495" s="266" t="s">
        <v>124</v>
      </c>
      <c r="AN2495" s="267"/>
      <c r="AO2495" s="268" t="s">
        <v>125</v>
      </c>
      <c r="AP2495" s="269"/>
      <c r="AQ2495" s="21"/>
      <c r="AR2495" s="262" t="s">
        <v>126</v>
      </c>
      <c r="AS2495" s="263"/>
      <c r="AT2495" s="264" t="s">
        <v>2</v>
      </c>
      <c r="AU2495" s="265"/>
      <c r="AV2495" s="41"/>
      <c r="AW2495" s="262" t="s">
        <v>127</v>
      </c>
      <c r="AX2495" s="263"/>
      <c r="AY2495" s="264" t="s">
        <v>128</v>
      </c>
      <c r="AZ2495" s="265"/>
      <c r="BA2495" s="20"/>
      <c r="BB2495" s="262" t="s">
        <v>129</v>
      </c>
      <c r="BC2495" s="263"/>
      <c r="BD2495" s="264" t="s">
        <v>130</v>
      </c>
      <c r="BE2495" s="265"/>
      <c r="BF2495" s="41"/>
      <c r="BG2495" s="266" t="s">
        <v>131</v>
      </c>
      <c r="BH2495" s="267"/>
      <c r="BI2495" s="268" t="s">
        <v>132</v>
      </c>
      <c r="BJ2495" s="269"/>
      <c r="BK2495" s="41"/>
      <c r="BL2495" s="262" t="s">
        <v>133</v>
      </c>
      <c r="BM2495" s="263"/>
      <c r="BN2495" s="264" t="s">
        <v>134</v>
      </c>
      <c r="BO2495" s="265"/>
      <c r="BP2495" s="41"/>
      <c r="BQ2495" s="262" t="s">
        <v>135</v>
      </c>
      <c r="BR2495" s="263"/>
      <c r="BS2495" s="264" t="s">
        <v>136</v>
      </c>
      <c r="BT2495" s="265"/>
      <c r="BU2495" s="20"/>
      <c r="BV2495" s="262" t="s">
        <v>137</v>
      </c>
      <c r="BW2495" s="263"/>
      <c r="BX2495" s="264" t="s">
        <v>138</v>
      </c>
      <c r="BY2495" s="265"/>
      <c r="CA2495" s="27" t="s">
        <v>8</v>
      </c>
      <c r="CC2495" s="113" t="s">
        <v>74</v>
      </c>
      <c r="CD2495" s="13"/>
      <c r="CE2495" s="33"/>
      <c r="CF2495" s="33"/>
      <c r="CG2495" s="33"/>
      <c r="CH2495" s="33"/>
    </row>
    <row r="2496" spans="2:86" ht="18.600000000000001" customHeight="1" thickTop="1" thickBot="1">
      <c r="B2496" s="37">
        <v>7.1399999999999899</v>
      </c>
      <c r="D2496" s="1">
        <v>1</v>
      </c>
      <c r="E2496" s="7">
        <v>0</v>
      </c>
      <c r="F2496" s="2">
        <v>0</v>
      </c>
      <c r="G2496" s="8">
        <v>0</v>
      </c>
      <c r="I2496" s="1">
        <v>1</v>
      </c>
      <c r="J2496" s="9">
        <v>0</v>
      </c>
      <c r="K2496" s="2">
        <v>0</v>
      </c>
      <c r="L2496" s="8">
        <f t="shared" ref="L2496:L2559" si="23971">IF(0=(1-$J$9*$K$9*$B2496^2),10^18,$B2496*$K$9/(1-$J$9*$K$9*$B2496^2))</f>
        <v>-0.78913214956049282</v>
      </c>
      <c r="N2496" s="1">
        <f t="shared" ref="N2496" si="23972">D2496*I2496+F2496*I2499-E2496*J2496-G2496*J2499</f>
        <v>1</v>
      </c>
      <c r="O2496" s="9">
        <f t="shared" ref="O2496" si="23973">(D2496*J2496+E2496*I2496+F2496*J2499+G2496*I2499)</f>
        <v>0</v>
      </c>
      <c r="P2496" s="2">
        <f t="shared" ref="P2496" si="23974">D2496*K2496+F2496*K2499-E2496*L2496-G2496*L2499</f>
        <v>0</v>
      </c>
      <c r="Q2496" s="8">
        <f t="shared" ref="Q2496" si="23975">(D2496*L2496+E2496*K2496+F2496*L2499+G2496*K2499)</f>
        <v>-0.78913214956049282</v>
      </c>
      <c r="S2496" s="1">
        <v>1</v>
      </c>
      <c r="T2496" s="7">
        <v>0</v>
      </c>
      <c r="U2496" s="2">
        <v>0</v>
      </c>
      <c r="V2496" s="8">
        <v>0</v>
      </c>
      <c r="X2496" s="1">
        <f t="shared" ref="X2496" si="23976">N2496*S2496+P2496*S2499-O2496*T2496-Q2496*T2499</f>
        <v>9.5152740818837067</v>
      </c>
      <c r="Y2496" s="9">
        <f t="shared" ref="Y2496" si="23977">(N2496*T2496+O2496*S2496+P2496*T2499+Q2496*S2499)</f>
        <v>0</v>
      </c>
      <c r="Z2496" s="2">
        <f t="shared" ref="Z2496" si="23978">N2496*U2496+P2496*U2499-O2496*V2496-Q2496*V2499</f>
        <v>0</v>
      </c>
      <c r="AA2496" s="8">
        <f t="shared" ref="AA2496" si="23979">(N2496*V2496+O2496*U2496+P2496*V2499+Q2496*U2499)</f>
        <v>-0.78913214956049282</v>
      </c>
      <c r="AB2496" s="20"/>
      <c r="AC2496" s="1">
        <v>1</v>
      </c>
      <c r="AD2496" s="9">
        <v>0</v>
      </c>
      <c r="AE2496" s="2">
        <v>0</v>
      </c>
      <c r="AF2496" s="8">
        <f t="shared" ref="AF2496:AF2559" si="23980">IF(0=(1-$AE$9*$AD$9*$B2496^2),10^18,$B2496*$AE$9/(1-$AE$9*$AD$9*$B2496^2))</f>
        <v>-0.14234688103708007</v>
      </c>
      <c r="AH2496" s="1">
        <f t="shared" ref="AH2496" si="23981">X2496*AC2496+Z2496*AC2499-Y2496*AD2496-AA2496*AD2499</f>
        <v>9.5152740818837067</v>
      </c>
      <c r="AI2496" s="9">
        <f t="shared" ref="AI2496" si="23982">(X2496*AD2496+Y2496*AC2496+Z2496*AD2499+AA2496*AC2499)</f>
        <v>0</v>
      </c>
      <c r="AJ2496" s="2">
        <f t="shared" ref="AJ2496" si="23983">X2496*AE2496+Z2496*AE2499-Y2496*AF2496-AA2496*AF2499</f>
        <v>0</v>
      </c>
      <c r="AK2496" s="8">
        <f t="shared" ref="AK2496" si="23984">(X2496*AF2496+Y2496*AE2496+Z2496*AF2499+AA2496*AE2499)</f>
        <v>-2.1436017373296039</v>
      </c>
      <c r="AM2496" s="1">
        <v>1</v>
      </c>
      <c r="AN2496" s="7">
        <v>0</v>
      </c>
      <c r="AO2496" s="2">
        <v>0</v>
      </c>
      <c r="AP2496" s="8">
        <v>0</v>
      </c>
      <c r="AR2496" s="1">
        <f t="shared" ref="AR2496" si="23985">AH2496*AM2496+AJ2496*AM2499-AI2496*AN2496-AK2496*AN2499</f>
        <v>29.072407383596424</v>
      </c>
      <c r="AS2496" s="9">
        <f t="shared" ref="AS2496" si="23986">(AH2496*AN2496+AI2496*AM2496+AJ2496*AN2499+AK2496*AM2499)</f>
        <v>0</v>
      </c>
      <c r="AT2496" s="2">
        <f t="shared" ref="AT2496" si="23987">AH2496*AO2496+AJ2496*AO2499-AI2496*AP2496-AK2496*AP2499</f>
        <v>0</v>
      </c>
      <c r="AU2496" s="8">
        <f t="shared" ref="AU2496" si="23988">(AH2496*AP2496+AI2496*AO2496+AJ2496*AP2499+AK2496*AO2499)</f>
        <v>-2.1436017373296039</v>
      </c>
      <c r="AV2496" s="20"/>
      <c r="AW2496" s="1">
        <v>1</v>
      </c>
      <c r="AX2496" s="9">
        <v>0</v>
      </c>
      <c r="AY2496" s="2">
        <v>0</v>
      </c>
      <c r="AZ2496" s="8">
        <f t="shared" ref="AZ2496:AZ2559" si="23989">IF(0=(1-$AX$9*$AY$9*$B2496^2),10^18,$B2496*$AY$9/(1-$AX$9*$AY$9*$B2496^2))</f>
        <v>-0.20367863133127168</v>
      </c>
      <c r="BB2496" s="1">
        <f t="shared" ref="BB2496" si="23990">AR2496*AW2496+AT2496*AW2499-AS2496*AX2496-AU2496*AX2499</f>
        <v>29.072407383596424</v>
      </c>
      <c r="BC2496" s="9">
        <f t="shared" ref="BC2496" si="23991">(AR2496*AX2496+AS2496*AW2496+AT2496*AX2499+AU2496*AW2499)</f>
        <v>0</v>
      </c>
      <c r="BD2496" s="2">
        <f t="shared" ref="BD2496" si="23992">AR2496*AY2496+AT2496*AY2499-AS2496*AZ2496-AU2496*AZ2499</f>
        <v>0</v>
      </c>
      <c r="BE2496" s="8">
        <f t="shared" ref="BE2496" si="23993">(AR2496*AZ2496+AS2496*AY2496+AT2496*AZ2499+AU2496*AY2499)</f>
        <v>-8.0650298827256801</v>
      </c>
      <c r="BG2496" s="1">
        <v>1</v>
      </c>
      <c r="BH2496" s="7">
        <v>0</v>
      </c>
      <c r="BI2496" s="2">
        <v>0</v>
      </c>
      <c r="BJ2496" s="8">
        <v>0</v>
      </c>
      <c r="BK2496" s="20"/>
      <c r="BL2496" s="1">
        <f t="shared" ref="BL2496" si="23994">BB2496*BG2496+BD2496*BG2499-BC2496*BH2496-BE2496*BH2499</f>
        <v>77.212893354781244</v>
      </c>
      <c r="BM2496" s="9">
        <f t="shared" ref="BM2496" si="23995">(BB2496*BH2496+BC2496*BG2496+BD2496*BH2499+BE2496*BG2499)</f>
        <v>0</v>
      </c>
      <c r="BN2496" s="2">
        <f t="shared" ref="BN2496" si="23996">BB2496*BI2496+BD2496*BI2499-BC2496*BJ2496-BE2496*BJ2499</f>
        <v>0</v>
      </c>
      <c r="BO2496" s="8">
        <f t="shared" ref="BO2496" si="23997">(BB2496*BJ2496+BC2496*BI2496+BD2496*BJ2499+BE2496*BI2499)</f>
        <v>-8.0650298827256801</v>
      </c>
      <c r="BP2496" s="20"/>
      <c r="BQ2496" s="16">
        <v>1</v>
      </c>
      <c r="BR2496" s="23">
        <v>0</v>
      </c>
      <c r="BS2496" s="14">
        <v>0</v>
      </c>
      <c r="BT2496" s="22">
        <v>0</v>
      </c>
      <c r="BV2496" s="1">
        <f t="shared" ref="BV2496" si="23998">BL2496*BQ2496+BN2496*BQ2499-BM2496*BR2496-BO2496*BR2499</f>
        <v>77.212893354781244</v>
      </c>
      <c r="BW2496" s="9">
        <f t="shared" ref="BW2496" si="23999">(BL2496*BR2496+BM2496*BQ2496+BN2496*BR2499+BO2496*BQ2499)</f>
        <v>-8.0650298827256801</v>
      </c>
      <c r="BX2496" s="2">
        <f t="shared" ref="BX2496" si="24000">BL2496*BS2496+BN2496*BS2499-BM2496*BT2496-BO2496*BT2499</f>
        <v>0</v>
      </c>
      <c r="BY2496" s="8">
        <f t="shared" ref="BY2496" si="24001">(BL2496*BT2496+BM2496*BS2496+BN2496*BT2499+BO2496*BS2499)</f>
        <v>-8.0650298827256801</v>
      </c>
      <c r="CA2496" s="28">
        <f t="shared" ref="CA2496" si="24002">20*LOG(((1+$BR$9)/$BR$9)/((BV2496+BV2499)^2+(BW2496+BW2499)^2)^0.5)</f>
        <v>-51.4475771785457</v>
      </c>
      <c r="CC2496" s="114">
        <f t="shared" ref="CC2496" si="24003">((BV2496^2+BW2496^2)^0.5)/((BV2499^2+BW2499^2)^0.5)</f>
        <v>0.10447086183133467</v>
      </c>
      <c r="CD2496" s="13"/>
      <c r="CE2496" s="33"/>
      <c r="CF2496" s="33"/>
      <c r="CG2496" s="33"/>
      <c r="CH2496" s="33"/>
    </row>
    <row r="2497" spans="2:86" ht="18.600000000000001" customHeight="1" thickBot="1">
      <c r="D2497" s="3"/>
      <c r="G2497" s="4"/>
      <c r="I2497" s="3"/>
      <c r="L2497" s="4"/>
      <c r="N2497" s="3"/>
      <c r="Q2497" s="4"/>
      <c r="S2497" s="3"/>
      <c r="V2497" s="4"/>
      <c r="X2497" s="3"/>
      <c r="AA2497" s="4"/>
      <c r="AC2497" s="3"/>
      <c r="AF2497" s="4"/>
      <c r="AH2497" s="3"/>
      <c r="AK2497" s="4"/>
      <c r="AM2497" s="3"/>
      <c r="AP2497" s="4"/>
      <c r="AR2497" s="3"/>
      <c r="AU2497" s="4"/>
      <c r="AW2497" s="3"/>
      <c r="AZ2497" s="4"/>
      <c r="BB2497" s="3"/>
      <c r="BE2497" s="4"/>
      <c r="BG2497" s="3"/>
      <c r="BJ2497" s="4"/>
      <c r="BL2497" s="3"/>
      <c r="BO2497" s="4"/>
      <c r="BQ2497" s="16"/>
      <c r="BR2497" s="14"/>
      <c r="BS2497" s="14"/>
      <c r="BT2497" s="17"/>
      <c r="BV2497" s="3"/>
      <c r="BY2497" s="4"/>
      <c r="CC2497" s="115"/>
      <c r="CD2497" s="13"/>
      <c r="CE2497" s="33"/>
      <c r="CF2497" s="33"/>
      <c r="CG2497" s="33"/>
      <c r="CH2497" s="33"/>
    </row>
    <row r="2498" spans="2:86" ht="18.600000000000001" customHeight="1" thickBot="1">
      <c r="D2498" s="271" t="s">
        <v>141</v>
      </c>
      <c r="E2498" s="272"/>
      <c r="F2498" s="273" t="s">
        <v>142</v>
      </c>
      <c r="G2498" s="274"/>
      <c r="H2498" s="237"/>
      <c r="I2498" s="271" t="s">
        <v>143</v>
      </c>
      <c r="J2498" s="272"/>
      <c r="K2498" s="273" t="s">
        <v>144</v>
      </c>
      <c r="L2498" s="274"/>
      <c r="N2498" s="262" t="s">
        <v>145</v>
      </c>
      <c r="O2498" s="263"/>
      <c r="P2498" s="264" t="s">
        <v>146</v>
      </c>
      <c r="Q2498" s="265"/>
      <c r="S2498" s="271" t="s">
        <v>147</v>
      </c>
      <c r="T2498" s="272"/>
      <c r="U2498" s="273" t="s">
        <v>148</v>
      </c>
      <c r="V2498" s="274"/>
      <c r="W2498" s="20"/>
      <c r="X2498" s="262" t="s">
        <v>149</v>
      </c>
      <c r="Y2498" s="263"/>
      <c r="Z2498" s="264" t="s">
        <v>150</v>
      </c>
      <c r="AA2498" s="265"/>
      <c r="AB2498" s="20"/>
      <c r="AC2498" s="271" t="s">
        <v>151</v>
      </c>
      <c r="AD2498" s="272"/>
      <c r="AE2498" s="273" t="s">
        <v>152</v>
      </c>
      <c r="AF2498" s="274"/>
      <c r="AG2498" s="20"/>
      <c r="AH2498" s="262" t="s">
        <v>153</v>
      </c>
      <c r="AI2498" s="263"/>
      <c r="AJ2498" s="264" t="s">
        <v>154</v>
      </c>
      <c r="AK2498" s="265"/>
      <c r="AL2498" s="20"/>
      <c r="AM2498" s="271" t="s">
        <v>155</v>
      </c>
      <c r="AN2498" s="272"/>
      <c r="AO2498" s="273" t="s">
        <v>156</v>
      </c>
      <c r="AP2498" s="274"/>
      <c r="AR2498" s="262" t="s">
        <v>157</v>
      </c>
      <c r="AS2498" s="263"/>
      <c r="AT2498" s="264" t="s">
        <v>158</v>
      </c>
      <c r="AU2498" s="265"/>
      <c r="AV2498" s="41"/>
      <c r="AW2498" s="271" t="s">
        <v>159</v>
      </c>
      <c r="AX2498" s="272"/>
      <c r="AY2498" s="273" t="s">
        <v>160</v>
      </c>
      <c r="AZ2498" s="274"/>
      <c r="BA2498" s="20"/>
      <c r="BB2498" s="262" t="s">
        <v>161</v>
      </c>
      <c r="BC2498" s="263"/>
      <c r="BD2498" s="264" t="s">
        <v>162</v>
      </c>
      <c r="BE2498" s="265"/>
      <c r="BF2498" s="41"/>
      <c r="BG2498" s="271" t="s">
        <v>163</v>
      </c>
      <c r="BH2498" s="272"/>
      <c r="BI2498" s="273" t="s">
        <v>164</v>
      </c>
      <c r="BJ2498" s="274"/>
      <c r="BK2498" s="41"/>
      <c r="BL2498" s="262" t="s">
        <v>165</v>
      </c>
      <c r="BM2498" s="263"/>
      <c r="BN2498" s="264" t="s">
        <v>166</v>
      </c>
      <c r="BO2498" s="265"/>
      <c r="BP2498" s="41"/>
      <c r="BQ2498" s="271" t="s">
        <v>167</v>
      </c>
      <c r="BR2498" s="272"/>
      <c r="BS2498" s="273" t="s">
        <v>168</v>
      </c>
      <c r="BT2498" s="274"/>
      <c r="BU2498" s="20"/>
      <c r="BV2498" s="262" t="s">
        <v>169</v>
      </c>
      <c r="BW2498" s="263"/>
      <c r="BX2498" s="264" t="s">
        <v>170</v>
      </c>
      <c r="BY2498" s="265"/>
      <c r="CA2498" s="55" t="s">
        <v>35</v>
      </c>
      <c r="CC2498" s="116" t="s">
        <v>75</v>
      </c>
      <c r="CD2498" s="13"/>
      <c r="CE2498" s="33"/>
      <c r="CF2498" s="33"/>
      <c r="CG2498" s="33"/>
      <c r="CH2498" s="33"/>
    </row>
    <row r="2499" spans="2:86" ht="18.600000000000001" customHeight="1" thickTop="1" thickBot="1">
      <c r="D2499" s="1">
        <v>0</v>
      </c>
      <c r="E2499" s="9">
        <f t="shared" ref="E2499" si="24004">$E$9*$B2496</f>
        <v>8.4023519999999881</v>
      </c>
      <c r="F2499" s="2">
        <v>1</v>
      </c>
      <c r="G2499" s="8">
        <v>0</v>
      </c>
      <c r="I2499" s="1">
        <v>0</v>
      </c>
      <c r="J2499" s="9">
        <v>0</v>
      </c>
      <c r="K2499" s="2">
        <v>1</v>
      </c>
      <c r="L2499" s="8">
        <v>0</v>
      </c>
      <c r="N2499" s="1">
        <f t="shared" ref="N2499" si="24005">D2499*I2496+F2499*I2499-E2499*J2496-G2499*J2499</f>
        <v>0</v>
      </c>
      <c r="O2499" s="9">
        <f t="shared" ref="O2499" si="24006">(D2499*J2496+E2499*I2496+F2499*J2499+G2499*I2499)</f>
        <v>8.4023519999999881</v>
      </c>
      <c r="P2499" s="2">
        <f t="shared" ref="P2499" si="24007">D2499*K2496+F2499*K2499-E2499*L2496-G2499*L2499</f>
        <v>7.6305660951238963</v>
      </c>
      <c r="Q2499" s="8">
        <f t="shared" ref="Q2499" si="24008">(D2499*L2496+E2499*K2496+F2499*L2499+G2499*K2499)</f>
        <v>0</v>
      </c>
      <c r="S2499" s="1">
        <v>0</v>
      </c>
      <c r="T2499" s="9">
        <f t="shared" ref="T2499" si="24009">$T$9*$B2496</f>
        <v>10.790681999999986</v>
      </c>
      <c r="U2499" s="2">
        <v>1</v>
      </c>
      <c r="V2499" s="8">
        <v>0</v>
      </c>
      <c r="X2499" s="1">
        <f t="shared" ref="X2499" si="24010">N2499*S2496+P2499*S2499-O2499*T2496-Q2499*T2499</f>
        <v>0</v>
      </c>
      <c r="Y2499" s="9">
        <f t="shared" ref="Y2499" si="24011">(N2499*T2496+O2499*S2496+P2499*T2499+Q2499*S2499)</f>
        <v>90.741364212463608</v>
      </c>
      <c r="Z2499" s="2">
        <f t="shared" ref="Z2499" si="24012">N2499*U2496+P2499*U2499-O2499*V2496-Q2499*V2499</f>
        <v>7.6305660951238963</v>
      </c>
      <c r="AA2499" s="8">
        <f t="shared" ref="AA2499" si="24013">(N2499*V2496+O2499*U2496+P2499*V2499+Q2499*U2499)</f>
        <v>0</v>
      </c>
      <c r="AB2499" s="20"/>
      <c r="AC2499" s="1">
        <v>0</v>
      </c>
      <c r="AD2499" s="9">
        <v>0</v>
      </c>
      <c r="AE2499" s="2">
        <v>1</v>
      </c>
      <c r="AF2499" s="8">
        <v>0</v>
      </c>
      <c r="AH2499" s="1">
        <f t="shared" ref="AH2499" si="24014">X2499*AC2496+Z2499*AC2499-Y2499*AD2496-AA2499*AD2499</f>
        <v>0</v>
      </c>
      <c r="AI2499" s="9">
        <f t="shared" ref="AI2499" si="24015">(X2499*AD2496+Y2499*AC2496+Z2499*AD2499+AA2499*AC2499)</f>
        <v>90.741364212463608</v>
      </c>
      <c r="AJ2499" s="2">
        <f t="shared" ref="AJ2499" si="24016">X2499*AE2496+Z2499*AE2499-Y2499*AF2496-AA2499*AF2499</f>
        <v>20.547316271817806</v>
      </c>
      <c r="AK2499" s="8">
        <f t="shared" ref="AK2499" si="24017">(X2499*AF2496+Y2499*AE2496+Z2499*AF2499+AA2499*AE2499)</f>
        <v>0</v>
      </c>
      <c r="AM2499" s="1">
        <v>0</v>
      </c>
      <c r="AN2499" s="9">
        <f t="shared" ref="AN2499" si="24018">$AN$9*$B2496</f>
        <v>9.1234919999999882</v>
      </c>
      <c r="AO2499" s="2">
        <v>1</v>
      </c>
      <c r="AP2499" s="8">
        <v>0</v>
      </c>
      <c r="AR2499" s="1">
        <f t="shared" ref="AR2499" si="24019">AH2499*AM2496+AJ2499*AM2499-AI2499*AN2496-AK2499*AN2499</f>
        <v>0</v>
      </c>
      <c r="AS2499" s="9">
        <f t="shared" ref="AS2499" si="24020">(AH2499*AN2496+AI2499*AM2496+AJ2499*AN2499+AK2499*AM2499)</f>
        <v>278.20463983986292</v>
      </c>
      <c r="AT2499" s="2">
        <f t="shared" ref="AT2499" si="24021">AH2499*AO2496+AJ2499*AO2499-AI2499*AP2496-AK2499*AP2499</f>
        <v>20.547316271817806</v>
      </c>
      <c r="AU2499" s="8">
        <f t="shared" ref="AU2499" si="24022">(AH2499*AP2496+AI2499*AO2496+AJ2499*AP2499+AK2499*AO2499)</f>
        <v>0</v>
      </c>
      <c r="AV2499" s="20"/>
      <c r="AW2499" s="1">
        <v>0</v>
      </c>
      <c r="AX2499" s="9">
        <v>0</v>
      </c>
      <c r="AY2499" s="2">
        <v>1</v>
      </c>
      <c r="AZ2499" s="8">
        <v>0</v>
      </c>
      <c r="BB2499" s="1">
        <f t="shared" ref="BB2499" si="24023">AR2499*AW2496+AT2499*AW2499-AS2499*AX2496-AU2499*AX2499</f>
        <v>0</v>
      </c>
      <c r="BC2499" s="9">
        <f t="shared" ref="BC2499" si="24024">(AR2499*AX2496+AS2499*AW2496+AT2499*AX2499+AU2499*AW2499)</f>
        <v>278.20463983986292</v>
      </c>
      <c r="BD2499" s="2">
        <f t="shared" ref="BD2499" si="24025">AR2499*AY2496+AT2499*AY2499-AS2499*AZ2496-AU2499*AZ2499</f>
        <v>77.211656544410459</v>
      </c>
      <c r="BE2499" s="8">
        <f t="shared" ref="BE2499" si="24026">(AR2499*AZ2496+AS2499*AY2496+AT2499*AZ2499+AU2499*AY2499)</f>
        <v>0</v>
      </c>
      <c r="BG2499" s="1">
        <v>0</v>
      </c>
      <c r="BH2499" s="9">
        <f t="shared" ref="BH2499" si="24027">$BH$9*$B2496</f>
        <v>5.9690399999999917</v>
      </c>
      <c r="BI2499" s="2">
        <v>1</v>
      </c>
      <c r="BJ2499" s="8">
        <v>0</v>
      </c>
      <c r="BK2499" s="20"/>
      <c r="BL2499" s="1">
        <f t="shared" ref="BL2499" si="24028">BB2499*BG2496+BD2499*BG2499-BC2499*BH2496-BE2499*BH2499</f>
        <v>0</v>
      </c>
      <c r="BM2499" s="9">
        <f t="shared" ref="BM2499" si="24029">(BB2499*BH2496+BC2499*BG2496+BD2499*BH2499+BE2499*BG2499)</f>
        <v>739.08410621971007</v>
      </c>
      <c r="BN2499" s="2">
        <f t="shared" ref="BN2499" si="24030">BB2499*BI2496+BD2499*BI2499-BC2499*BJ2496-BE2499*BJ2499</f>
        <v>77.211656544410459</v>
      </c>
      <c r="BO2499" s="8">
        <f t="shared" ref="BO2499" si="24031">(BB2499*BJ2496+BC2499*BI2496+BD2499*BJ2499+BE2499*BI2499)</f>
        <v>0</v>
      </c>
      <c r="BP2499" s="20"/>
      <c r="BQ2499" s="18">
        <f t="shared" ref="BQ2499:BQ2562" si="24032">1/$BR$9</f>
        <v>1</v>
      </c>
      <c r="BR2499" s="25">
        <v>0</v>
      </c>
      <c r="BS2499" s="19">
        <v>1</v>
      </c>
      <c r="BT2499" s="24">
        <v>0</v>
      </c>
      <c r="BV2499" s="1">
        <f t="shared" ref="BV2499" si="24033">BL2499*BQ2496+BN2499*BQ2499-BM2499*BR2496-BO2499*BR2499</f>
        <v>77.211656544410459</v>
      </c>
      <c r="BW2499" s="9">
        <f t="shared" ref="BW2499" si="24034">(BL2499*BR2496+BM2499*BQ2496+BN2499*BR2499+BO2499*BQ2499)</f>
        <v>739.08410621971007</v>
      </c>
      <c r="BX2499" s="2">
        <f t="shared" ref="BX2499" si="24035">BL2499*BS2496+BN2499*BS2499-BM2499*BT2496-BO2499*BT2499</f>
        <v>77.211656544410459</v>
      </c>
      <c r="BY2499" s="8">
        <f t="shared" ref="BY2499" si="24036">(BL2499*BT2496+BM2499*BS2496+BN2499*BT2499+BO2499*BS2499)</f>
        <v>0</v>
      </c>
      <c r="CA2499" s="56">
        <f t="shared" ref="CA2499" si="24037">(180/PI())*ATAN(-1*(BW2496+BW2499)/(BV2496+BV2499))</f>
        <v>-78.071885799067189</v>
      </c>
      <c r="CC2499" s="117">
        <f t="shared" ref="CC2499" si="24038">20*LOG(((1-(10^(CA2496/20)^2)*(1-((1-CC2496)/(1+CC2496))^2))^0.5))</f>
        <v>-1.0660406603739176E-5</v>
      </c>
      <c r="CD2499" s="13"/>
      <c r="CE2499" s="33"/>
      <c r="CF2499" s="33"/>
      <c r="CG2499" s="33"/>
      <c r="CH2499" s="33"/>
    </row>
    <row r="2500" spans="2:86" ht="18.600000000000001" customHeight="1"/>
    <row r="2501" spans="2:86" ht="18.600000000000001" customHeight="1" thickBot="1">
      <c r="E2501" s="6" t="s">
        <v>3</v>
      </c>
      <c r="J2501" s="6" t="s">
        <v>5</v>
      </c>
      <c r="O2501" s="6" t="s">
        <v>10</v>
      </c>
      <c r="T2501" s="6" t="s">
        <v>6</v>
      </c>
      <c r="Y2501" s="6" t="s">
        <v>11</v>
      </c>
      <c r="AD2501" s="6" t="s">
        <v>12</v>
      </c>
      <c r="AI2501" s="6" t="s">
        <v>13</v>
      </c>
      <c r="AN2501" s="6" t="s">
        <v>14</v>
      </c>
      <c r="AS2501" s="6" t="s">
        <v>15</v>
      </c>
      <c r="AX2501" s="6" t="s">
        <v>19</v>
      </c>
      <c r="BC2501" s="6" t="s">
        <v>17</v>
      </c>
      <c r="BH2501" s="6" t="s">
        <v>20</v>
      </c>
      <c r="BM2501" s="6" t="s">
        <v>18</v>
      </c>
      <c r="BQ2501" s="26" t="s">
        <v>16</v>
      </c>
      <c r="BR2501" s="26"/>
      <c r="BS2501" s="21"/>
      <c r="BT2501" s="21"/>
      <c r="BU2501" s="21"/>
      <c r="BV2501" s="21"/>
      <c r="BW2501" s="26" t="s">
        <v>21</v>
      </c>
      <c r="BX2501" s="21"/>
      <c r="BY2501" s="21"/>
    </row>
    <row r="2502" spans="2:86" ht="18.600000000000001" customHeight="1" thickBot="1">
      <c r="B2502" s="11"/>
      <c r="D2502" s="266" t="s">
        <v>113</v>
      </c>
      <c r="E2502" s="267"/>
      <c r="F2502" s="268" t="s">
        <v>114</v>
      </c>
      <c r="G2502" s="269"/>
      <c r="H2502" s="237"/>
      <c r="I2502" s="262" t="s">
        <v>0</v>
      </c>
      <c r="J2502" s="263"/>
      <c r="K2502" s="264" t="s">
        <v>1</v>
      </c>
      <c r="L2502" s="265"/>
      <c r="M2502" s="21"/>
      <c r="N2502" s="262" t="s">
        <v>115</v>
      </c>
      <c r="O2502" s="263"/>
      <c r="P2502" s="264" t="s">
        <v>116</v>
      </c>
      <c r="Q2502" s="265"/>
      <c r="R2502" s="21"/>
      <c r="S2502" s="266" t="s">
        <v>117</v>
      </c>
      <c r="T2502" s="267"/>
      <c r="U2502" s="268" t="s">
        <v>118</v>
      </c>
      <c r="V2502" s="269"/>
      <c r="W2502" s="20"/>
      <c r="X2502" s="262" t="s">
        <v>119</v>
      </c>
      <c r="Y2502" s="263"/>
      <c r="Z2502" s="264" t="s">
        <v>120</v>
      </c>
      <c r="AA2502" s="265"/>
      <c r="AB2502" s="20"/>
      <c r="AC2502" s="262" t="s">
        <v>121</v>
      </c>
      <c r="AD2502" s="263"/>
      <c r="AE2502" s="264" t="s">
        <v>7</v>
      </c>
      <c r="AF2502" s="265"/>
      <c r="AG2502" s="20"/>
      <c r="AH2502" s="262" t="s">
        <v>122</v>
      </c>
      <c r="AI2502" s="263"/>
      <c r="AJ2502" s="264" t="s">
        <v>123</v>
      </c>
      <c r="AK2502" s="265"/>
      <c r="AL2502" s="20"/>
      <c r="AM2502" s="266" t="s">
        <v>124</v>
      </c>
      <c r="AN2502" s="267"/>
      <c r="AO2502" s="268" t="s">
        <v>125</v>
      </c>
      <c r="AP2502" s="269"/>
      <c r="AQ2502" s="21"/>
      <c r="AR2502" s="262" t="s">
        <v>126</v>
      </c>
      <c r="AS2502" s="263"/>
      <c r="AT2502" s="264" t="s">
        <v>2</v>
      </c>
      <c r="AU2502" s="265"/>
      <c r="AV2502" s="41"/>
      <c r="AW2502" s="262" t="s">
        <v>127</v>
      </c>
      <c r="AX2502" s="263"/>
      <c r="AY2502" s="264" t="s">
        <v>128</v>
      </c>
      <c r="AZ2502" s="265"/>
      <c r="BA2502" s="20"/>
      <c r="BB2502" s="262" t="s">
        <v>129</v>
      </c>
      <c r="BC2502" s="263"/>
      <c r="BD2502" s="264" t="s">
        <v>130</v>
      </c>
      <c r="BE2502" s="265"/>
      <c r="BF2502" s="41"/>
      <c r="BG2502" s="266" t="s">
        <v>131</v>
      </c>
      <c r="BH2502" s="267"/>
      <c r="BI2502" s="268" t="s">
        <v>132</v>
      </c>
      <c r="BJ2502" s="269"/>
      <c r="BK2502" s="41"/>
      <c r="BL2502" s="262" t="s">
        <v>133</v>
      </c>
      <c r="BM2502" s="263"/>
      <c r="BN2502" s="264" t="s">
        <v>134</v>
      </c>
      <c r="BO2502" s="265"/>
      <c r="BP2502" s="41"/>
      <c r="BQ2502" s="262" t="s">
        <v>135</v>
      </c>
      <c r="BR2502" s="263"/>
      <c r="BS2502" s="264" t="s">
        <v>136</v>
      </c>
      <c r="BT2502" s="265"/>
      <c r="BU2502" s="20"/>
      <c r="BV2502" s="262" t="s">
        <v>137</v>
      </c>
      <c r="BW2502" s="263"/>
      <c r="BX2502" s="264" t="s">
        <v>138</v>
      </c>
      <c r="BY2502" s="265"/>
      <c r="CA2502" s="27" t="s">
        <v>8</v>
      </c>
      <c r="CC2502" s="113" t="s">
        <v>74</v>
      </c>
      <c r="CD2502" s="13"/>
      <c r="CE2502" s="33"/>
      <c r="CF2502" s="33"/>
      <c r="CG2502" s="33"/>
      <c r="CH2502" s="33"/>
    </row>
    <row r="2503" spans="2:86" ht="18.600000000000001" customHeight="1" thickTop="1" thickBot="1">
      <c r="B2503" s="37">
        <v>7.1599999999999904</v>
      </c>
      <c r="D2503" s="1">
        <v>1</v>
      </c>
      <c r="E2503" s="7">
        <v>0</v>
      </c>
      <c r="F2503" s="2">
        <v>0</v>
      </c>
      <c r="G2503" s="8">
        <v>0</v>
      </c>
      <c r="I2503" s="1">
        <v>1</v>
      </c>
      <c r="J2503" s="9">
        <v>0</v>
      </c>
      <c r="K2503" s="2">
        <v>0</v>
      </c>
      <c r="L2503" s="8">
        <f t="shared" ref="L2503:L2566" si="24039">IF(0=(1-$J$9*$K$9*$B2503^2),10^18,$B2503*$K$9/(1-$J$9*$K$9*$B2503^2))</f>
        <v>-0.78652194696626265</v>
      </c>
      <c r="N2503" s="1">
        <f t="shared" ref="N2503" si="24040">D2503*I2503+F2503*I2506-E2503*J2503-G2503*J2506</f>
        <v>1</v>
      </c>
      <c r="O2503" s="9">
        <f t="shared" ref="O2503" si="24041">(D2503*J2503+E2503*I2503+F2503*J2506+G2503*I2506)</f>
        <v>0</v>
      </c>
      <c r="P2503" s="2">
        <f t="shared" ref="P2503" si="24042">D2503*K2503+F2503*K2506-E2503*L2503-G2503*L2506</f>
        <v>0</v>
      </c>
      <c r="Q2503" s="8">
        <f t="shared" ref="Q2503" si="24043">(D2503*L2503+E2503*K2503+F2503*L2506+G2503*K2506)</f>
        <v>-0.78652194696626265</v>
      </c>
      <c r="S2503" s="1">
        <v>1</v>
      </c>
      <c r="T2503" s="7">
        <v>0</v>
      </c>
      <c r="U2503" s="2">
        <v>0</v>
      </c>
      <c r="V2503" s="8">
        <v>0</v>
      </c>
      <c r="X2503" s="1">
        <f t="shared" ref="X2503" si="24044">N2503*S2503+P2503*S2506-O2503*T2503-Q2503*T2506</f>
        <v>9.5108816281027977</v>
      </c>
      <c r="Y2503" s="9">
        <f t="shared" ref="Y2503" si="24045">(N2503*T2503+O2503*S2503+P2503*T2506+Q2503*S2506)</f>
        <v>0</v>
      </c>
      <c r="Z2503" s="2">
        <f t="shared" ref="Z2503" si="24046">N2503*U2503+P2503*U2506-O2503*V2503-Q2503*V2506</f>
        <v>0</v>
      </c>
      <c r="AA2503" s="8">
        <f t="shared" ref="AA2503" si="24047">(N2503*V2503+O2503*U2503+P2503*V2506+Q2503*U2506)</f>
        <v>-0.78652194696626265</v>
      </c>
      <c r="AB2503" s="20"/>
      <c r="AC2503" s="1">
        <v>1</v>
      </c>
      <c r="AD2503" s="9">
        <v>0</v>
      </c>
      <c r="AE2503" s="2">
        <v>0</v>
      </c>
      <c r="AF2503" s="8">
        <f t="shared" ref="AF2503:AF2566" si="24048">IF(0=(1-$AE$9*$AD$9*$B2503^2),10^18,$B2503*$AE$9/(1-$AE$9*$AD$9*$B2503^2))</f>
        <v>-0.14192746098341838</v>
      </c>
      <c r="AH2503" s="1">
        <f t="shared" ref="AH2503" si="24049">X2503*AC2503+Z2503*AC2506-Y2503*AD2503-AA2503*AD2506</f>
        <v>9.5108816281027977</v>
      </c>
      <c r="AI2503" s="9">
        <f t="shared" ref="AI2503" si="24050">(X2503*AD2503+Y2503*AC2503+Z2503*AD2506+AA2503*AC2506)</f>
        <v>0</v>
      </c>
      <c r="AJ2503" s="2">
        <f t="shared" ref="AJ2503" si="24051">X2503*AE2503+Z2503*AE2506-Y2503*AF2503-AA2503*AF2506</f>
        <v>0</v>
      </c>
      <c r="AK2503" s="8">
        <f t="shared" ref="AK2503" si="24052">(X2503*AF2503+Y2503*AE2503+Z2503*AF2506+AA2503*AE2506)</f>
        <v>-2.136377228156733</v>
      </c>
      <c r="AM2503" s="1">
        <v>1</v>
      </c>
      <c r="AN2503" s="7">
        <v>0</v>
      </c>
      <c r="AO2503" s="2">
        <v>0</v>
      </c>
      <c r="AP2503" s="8">
        <v>0</v>
      </c>
      <c r="AR2503" s="1">
        <f t="shared" ref="AR2503" si="24053">AH2503*AM2503+AJ2503*AM2506-AI2503*AN2503-AK2503*AN2506</f>
        <v>29.056699434615673</v>
      </c>
      <c r="AS2503" s="9">
        <f t="shared" ref="AS2503" si="24054">(AH2503*AN2503+AI2503*AM2503+AJ2503*AN2506+AK2503*AM2506)</f>
        <v>0</v>
      </c>
      <c r="AT2503" s="2">
        <f t="shared" ref="AT2503" si="24055">AH2503*AO2503+AJ2503*AO2506-AI2503*AP2503-AK2503*AP2506</f>
        <v>0</v>
      </c>
      <c r="AU2503" s="8">
        <f t="shared" ref="AU2503" si="24056">(AH2503*AP2503+AI2503*AO2503+AJ2503*AP2506+AK2503*AO2506)</f>
        <v>-2.136377228156733</v>
      </c>
      <c r="AV2503" s="20"/>
      <c r="AW2503" s="1">
        <v>1</v>
      </c>
      <c r="AX2503" s="9">
        <v>0</v>
      </c>
      <c r="AY2503" s="2">
        <v>0</v>
      </c>
      <c r="AZ2503" s="8">
        <f t="shared" ref="AZ2503:AZ2566" si="24057">IF(0=(1-$AX$9*$AY$9*$B2503^2),10^18,$B2503*$AY$9/(1-$AX$9*$AY$9*$B2503^2))</f>
        <v>-0.20306938595543519</v>
      </c>
      <c r="BB2503" s="1">
        <f t="shared" ref="BB2503" si="24058">AR2503*AW2503+AT2503*AW2506-AS2503*AX2503-AU2503*AX2506</f>
        <v>29.056699434615673</v>
      </c>
      <c r="BC2503" s="9">
        <f t="shared" ref="BC2503" si="24059">(AR2503*AX2503+AS2503*AW2503+AT2503*AX2506+AU2503*AW2506)</f>
        <v>0</v>
      </c>
      <c r="BD2503" s="2">
        <f t="shared" ref="BD2503" si="24060">AR2503*AY2503+AT2503*AY2506-AS2503*AZ2503-AU2503*AZ2506</f>
        <v>0</v>
      </c>
      <c r="BE2503" s="8">
        <f t="shared" ref="BE2503" si="24061">(AR2503*AZ2503+AS2503*AY2503+AT2503*AZ2506+AU2503*AY2506)</f>
        <v>-8.0369033402357779</v>
      </c>
      <c r="BG2503" s="1">
        <v>1</v>
      </c>
      <c r="BH2503" s="7">
        <v>0</v>
      </c>
      <c r="BI2503" s="2">
        <v>0</v>
      </c>
      <c r="BJ2503" s="8">
        <v>0</v>
      </c>
      <c r="BK2503" s="20"/>
      <c r="BL2503" s="1">
        <f t="shared" ref="BL2503" si="24062">BB2503*BG2503+BD2503*BG2506-BC2503*BH2503-BE2503*BH2506</f>
        <v>77.163673972465318</v>
      </c>
      <c r="BM2503" s="9">
        <f t="shared" ref="BM2503" si="24063">(BB2503*BH2503+BC2503*BG2503+BD2503*BH2506+BE2503*BG2506)</f>
        <v>0</v>
      </c>
      <c r="BN2503" s="2">
        <f t="shared" ref="BN2503" si="24064">BB2503*BI2503+BD2503*BI2506-BC2503*BJ2503-BE2503*BJ2506</f>
        <v>0</v>
      </c>
      <c r="BO2503" s="8">
        <f t="shared" ref="BO2503" si="24065">(BB2503*BJ2503+BC2503*BI2503+BD2503*BJ2506+BE2503*BI2506)</f>
        <v>-8.0369033402357779</v>
      </c>
      <c r="BP2503" s="20"/>
      <c r="BQ2503" s="16">
        <v>1</v>
      </c>
      <c r="BR2503" s="23">
        <v>0</v>
      </c>
      <c r="BS2503" s="14">
        <v>0</v>
      </c>
      <c r="BT2503" s="22">
        <v>0</v>
      </c>
      <c r="BV2503" s="1">
        <f t="shared" ref="BV2503" si="24066">BL2503*BQ2503+BN2503*BQ2506-BM2503*BR2503-BO2503*BR2506</f>
        <v>77.163673972465318</v>
      </c>
      <c r="BW2503" s="9">
        <f t="shared" ref="BW2503" si="24067">(BL2503*BR2503+BM2503*BQ2503+BN2503*BR2506+BO2503*BQ2506)</f>
        <v>-8.0369033402357779</v>
      </c>
      <c r="BX2503" s="2">
        <f t="shared" ref="BX2503" si="24068">BL2503*BS2503+BN2503*BS2506-BM2503*BT2503-BO2503*BT2506</f>
        <v>0</v>
      </c>
      <c r="BY2503" s="8">
        <f t="shared" ref="BY2503" si="24069">(BL2503*BT2503+BM2503*BS2503+BN2503*BT2506+BO2503*BS2506)</f>
        <v>-8.0369033402357779</v>
      </c>
      <c r="CA2503" s="28">
        <f t="shared" ref="CA2503" si="24070">20*LOG(((1+$BR$9)/$BR$9)/((BV2503+BV2506)^2+(BW2503+BW2506)^2)^0.5)</f>
        <v>-51.466308751265103</v>
      </c>
      <c r="CC2503" s="114">
        <f t="shared" ref="CC2503" si="24071">((BV2503^2+BW2503^2)^0.5)/((BV2506^2+BW2506^2)^0.5)</f>
        <v>0.10417295072956728</v>
      </c>
      <c r="CD2503" s="13"/>
      <c r="CE2503" s="33"/>
      <c r="CF2503" s="33"/>
      <c r="CG2503" s="33"/>
      <c r="CH2503" s="33"/>
    </row>
    <row r="2504" spans="2:86" ht="18.600000000000001" customHeight="1" thickBot="1">
      <c r="D2504" s="3"/>
      <c r="G2504" s="4"/>
      <c r="I2504" s="3"/>
      <c r="L2504" s="4"/>
      <c r="N2504" s="3"/>
      <c r="Q2504" s="4"/>
      <c r="S2504" s="3"/>
      <c r="V2504" s="4"/>
      <c r="X2504" s="3"/>
      <c r="AA2504" s="4"/>
      <c r="AC2504" s="3"/>
      <c r="AF2504" s="4"/>
      <c r="AH2504" s="3"/>
      <c r="AK2504" s="4"/>
      <c r="AM2504" s="3"/>
      <c r="AP2504" s="4"/>
      <c r="AR2504" s="3"/>
      <c r="AU2504" s="4"/>
      <c r="AW2504" s="3"/>
      <c r="AZ2504" s="4"/>
      <c r="BB2504" s="3"/>
      <c r="BE2504" s="4"/>
      <c r="BG2504" s="3"/>
      <c r="BJ2504" s="4"/>
      <c r="BL2504" s="3"/>
      <c r="BO2504" s="4"/>
      <c r="BQ2504" s="16"/>
      <c r="BR2504" s="14"/>
      <c r="BS2504" s="14"/>
      <c r="BT2504" s="17"/>
      <c r="BV2504" s="3"/>
      <c r="BY2504" s="4"/>
      <c r="CC2504" s="115"/>
      <c r="CD2504" s="13"/>
      <c r="CE2504" s="33"/>
      <c r="CF2504" s="33"/>
      <c r="CG2504" s="33"/>
      <c r="CH2504" s="33"/>
    </row>
    <row r="2505" spans="2:86" ht="18.600000000000001" customHeight="1" thickBot="1">
      <c r="D2505" s="271" t="s">
        <v>141</v>
      </c>
      <c r="E2505" s="272"/>
      <c r="F2505" s="273" t="s">
        <v>142</v>
      </c>
      <c r="G2505" s="274"/>
      <c r="H2505" s="237"/>
      <c r="I2505" s="271" t="s">
        <v>143</v>
      </c>
      <c r="J2505" s="272"/>
      <c r="K2505" s="273" t="s">
        <v>144</v>
      </c>
      <c r="L2505" s="274"/>
      <c r="N2505" s="262" t="s">
        <v>145</v>
      </c>
      <c r="O2505" s="263"/>
      <c r="P2505" s="264" t="s">
        <v>146</v>
      </c>
      <c r="Q2505" s="265"/>
      <c r="S2505" s="271" t="s">
        <v>147</v>
      </c>
      <c r="T2505" s="272"/>
      <c r="U2505" s="273" t="s">
        <v>148</v>
      </c>
      <c r="V2505" s="274"/>
      <c r="W2505" s="20"/>
      <c r="X2505" s="262" t="s">
        <v>149</v>
      </c>
      <c r="Y2505" s="263"/>
      <c r="Z2505" s="264" t="s">
        <v>150</v>
      </c>
      <c r="AA2505" s="265"/>
      <c r="AB2505" s="20"/>
      <c r="AC2505" s="271" t="s">
        <v>151</v>
      </c>
      <c r="AD2505" s="272"/>
      <c r="AE2505" s="273" t="s">
        <v>152</v>
      </c>
      <c r="AF2505" s="274"/>
      <c r="AG2505" s="20"/>
      <c r="AH2505" s="262" t="s">
        <v>153</v>
      </c>
      <c r="AI2505" s="263"/>
      <c r="AJ2505" s="264" t="s">
        <v>154</v>
      </c>
      <c r="AK2505" s="265"/>
      <c r="AL2505" s="20"/>
      <c r="AM2505" s="271" t="s">
        <v>155</v>
      </c>
      <c r="AN2505" s="272"/>
      <c r="AO2505" s="273" t="s">
        <v>156</v>
      </c>
      <c r="AP2505" s="274"/>
      <c r="AR2505" s="262" t="s">
        <v>157</v>
      </c>
      <c r="AS2505" s="263"/>
      <c r="AT2505" s="264" t="s">
        <v>158</v>
      </c>
      <c r="AU2505" s="265"/>
      <c r="AV2505" s="41"/>
      <c r="AW2505" s="271" t="s">
        <v>159</v>
      </c>
      <c r="AX2505" s="272"/>
      <c r="AY2505" s="273" t="s">
        <v>160</v>
      </c>
      <c r="AZ2505" s="274"/>
      <c r="BA2505" s="20"/>
      <c r="BB2505" s="262" t="s">
        <v>161</v>
      </c>
      <c r="BC2505" s="263"/>
      <c r="BD2505" s="264" t="s">
        <v>162</v>
      </c>
      <c r="BE2505" s="265"/>
      <c r="BF2505" s="41"/>
      <c r="BG2505" s="271" t="s">
        <v>163</v>
      </c>
      <c r="BH2505" s="272"/>
      <c r="BI2505" s="273" t="s">
        <v>164</v>
      </c>
      <c r="BJ2505" s="274"/>
      <c r="BK2505" s="41"/>
      <c r="BL2505" s="262" t="s">
        <v>165</v>
      </c>
      <c r="BM2505" s="263"/>
      <c r="BN2505" s="264" t="s">
        <v>166</v>
      </c>
      <c r="BO2505" s="265"/>
      <c r="BP2505" s="41"/>
      <c r="BQ2505" s="271" t="s">
        <v>167</v>
      </c>
      <c r="BR2505" s="272"/>
      <c r="BS2505" s="273" t="s">
        <v>168</v>
      </c>
      <c r="BT2505" s="274"/>
      <c r="BU2505" s="20"/>
      <c r="BV2505" s="262" t="s">
        <v>169</v>
      </c>
      <c r="BW2505" s="263"/>
      <c r="BX2505" s="264" t="s">
        <v>170</v>
      </c>
      <c r="BY2505" s="265"/>
      <c r="CA2505" s="55" t="s">
        <v>35</v>
      </c>
      <c r="CC2505" s="116" t="s">
        <v>75</v>
      </c>
      <c r="CD2505" s="13"/>
      <c r="CE2505" s="33"/>
      <c r="CF2505" s="33"/>
      <c r="CG2505" s="33"/>
      <c r="CH2505" s="33"/>
    </row>
    <row r="2506" spans="2:86" ht="18.600000000000001" customHeight="1" thickTop="1" thickBot="1">
      <c r="D2506" s="1">
        <v>0</v>
      </c>
      <c r="E2506" s="9">
        <f t="shared" ref="E2506" si="24072">$E$9*$B2503</f>
        <v>8.4258879999999898</v>
      </c>
      <c r="F2506" s="2">
        <v>1</v>
      </c>
      <c r="G2506" s="8">
        <v>0</v>
      </c>
      <c r="I2506" s="1">
        <v>0</v>
      </c>
      <c r="J2506" s="9">
        <v>0</v>
      </c>
      <c r="K2506" s="2">
        <v>1</v>
      </c>
      <c r="L2506" s="8">
        <v>0</v>
      </c>
      <c r="N2506" s="1">
        <f t="shared" ref="N2506" si="24073">D2506*I2503+F2506*I2506-E2506*J2503-G2506*J2506</f>
        <v>0</v>
      </c>
      <c r="O2506" s="9">
        <f t="shared" ref="O2506" si="24074">(D2506*J2503+E2506*I2503+F2506*J2506+G2506*I2506)</f>
        <v>8.4258879999999898</v>
      </c>
      <c r="P2506" s="2">
        <f t="shared" ref="P2506" si="24075">D2506*K2503+F2506*K2506-E2506*L2503-G2506*L2506</f>
        <v>7.627145834679661</v>
      </c>
      <c r="Q2506" s="8">
        <f t="shared" ref="Q2506" si="24076">(D2506*L2503+E2506*K2503+F2506*L2506+G2506*K2506)</f>
        <v>0</v>
      </c>
      <c r="S2506" s="1">
        <v>0</v>
      </c>
      <c r="T2506" s="9">
        <f t="shared" ref="T2506" si="24077">$T$9*$B2503</f>
        <v>10.820907999999987</v>
      </c>
      <c r="U2506" s="2">
        <v>1</v>
      </c>
      <c r="V2506" s="8">
        <v>0</v>
      </c>
      <c r="X2506" s="1">
        <f t="shared" ref="X2506" si="24078">N2506*S2503+P2506*S2506-O2506*T2503-Q2506*T2506</f>
        <v>0</v>
      </c>
      <c r="Y2506" s="9">
        <f t="shared" ref="Y2506" si="24079">(N2506*T2503+O2506*S2503+P2506*T2506+Q2506*S2506)</f>
        <v>90.958531379651703</v>
      </c>
      <c r="Z2506" s="2">
        <f t="shared" ref="Z2506" si="24080">N2506*U2503+P2506*U2506-O2506*V2503-Q2506*V2506</f>
        <v>7.627145834679661</v>
      </c>
      <c r="AA2506" s="8">
        <f t="shared" ref="AA2506" si="24081">(N2506*V2503+O2506*U2503+P2506*V2506+Q2506*U2506)</f>
        <v>0</v>
      </c>
      <c r="AB2506" s="20"/>
      <c r="AC2506" s="1">
        <v>0</v>
      </c>
      <c r="AD2506" s="9">
        <v>0</v>
      </c>
      <c r="AE2506" s="2">
        <v>1</v>
      </c>
      <c r="AF2506" s="8">
        <v>0</v>
      </c>
      <c r="AH2506" s="1">
        <f t="shared" ref="AH2506" si="24082">X2506*AC2503+Z2506*AC2506-Y2506*AD2503-AA2506*AD2506</f>
        <v>0</v>
      </c>
      <c r="AI2506" s="9">
        <f t="shared" ref="AI2506" si="24083">(X2506*AD2503+Y2506*AC2503+Z2506*AD2506+AA2506*AC2506)</f>
        <v>90.958531379651703</v>
      </c>
      <c r="AJ2506" s="2">
        <f t="shared" ref="AJ2506" si="24084">X2506*AE2503+Z2506*AE2506-Y2506*AF2503-AA2506*AF2506</f>
        <v>20.536659248174214</v>
      </c>
      <c r="AK2506" s="8">
        <f t="shared" ref="AK2506" si="24085">(X2506*AF2503+Y2506*AE2503+Z2506*AF2506+AA2506*AE2506)</f>
        <v>0</v>
      </c>
      <c r="AM2506" s="1">
        <v>0</v>
      </c>
      <c r="AN2506" s="9">
        <f t="shared" ref="AN2506" si="24086">$AN$9*$B2503</f>
        <v>9.1490479999999881</v>
      </c>
      <c r="AO2506" s="2">
        <v>1</v>
      </c>
      <c r="AP2506" s="8">
        <v>0</v>
      </c>
      <c r="AR2506" s="1">
        <f t="shared" ref="AR2506" si="24087">AH2506*AM2503+AJ2506*AM2506-AI2506*AN2503-AK2506*AN2506</f>
        <v>0</v>
      </c>
      <c r="AS2506" s="9">
        <f t="shared" ref="AS2506" si="24088">(AH2506*AN2503+AI2506*AM2503+AJ2506*AN2506+AK2506*AM2506)</f>
        <v>278.84941260084122</v>
      </c>
      <c r="AT2506" s="2">
        <f t="shared" ref="AT2506" si="24089">AH2506*AO2503+AJ2506*AO2506-AI2506*AP2503-AK2506*AP2506</f>
        <v>20.536659248174214</v>
      </c>
      <c r="AU2506" s="8">
        <f t="shared" ref="AU2506" si="24090">(AH2506*AP2503+AI2506*AO2503+AJ2506*AP2506+AK2506*AO2506)</f>
        <v>0</v>
      </c>
      <c r="AV2506" s="20"/>
      <c r="AW2506" s="1">
        <v>0</v>
      </c>
      <c r="AX2506" s="9">
        <v>0</v>
      </c>
      <c r="AY2506" s="2">
        <v>1</v>
      </c>
      <c r="AZ2506" s="8">
        <v>0</v>
      </c>
      <c r="BB2506" s="1">
        <f t="shared" ref="BB2506" si="24091">AR2506*AW2503+AT2506*AW2506-AS2506*AX2503-AU2506*AX2506</f>
        <v>0</v>
      </c>
      <c r="BC2506" s="9">
        <f t="shared" ref="BC2506" si="24092">(AR2506*AX2503+AS2506*AW2503+AT2506*AX2506+AU2506*AW2506)</f>
        <v>278.84941260084122</v>
      </c>
      <c r="BD2506" s="2">
        <f t="shared" ref="BD2506" si="24093">AR2506*AY2503+AT2506*AY2506-AS2506*AZ2503-AU2506*AZ2506</f>
        <v>77.162438239060833</v>
      </c>
      <c r="BE2506" s="8">
        <f t="shared" ref="BE2506" si="24094">(AR2506*AZ2503+AS2506*AY2503+AT2506*AZ2506+AU2506*AY2506)</f>
        <v>0</v>
      </c>
      <c r="BG2506" s="1">
        <v>0</v>
      </c>
      <c r="BH2506" s="9">
        <f t="shared" ref="BH2506" si="24095">$BH$9*$B2503</f>
        <v>5.985759999999992</v>
      </c>
      <c r="BI2506" s="2">
        <v>1</v>
      </c>
      <c r="BJ2506" s="8">
        <v>0</v>
      </c>
      <c r="BK2506" s="20"/>
      <c r="BL2506" s="1">
        <f t="shared" ref="BL2506" si="24096">BB2506*BG2503+BD2506*BG2506-BC2506*BH2503-BE2506*BH2506</f>
        <v>0</v>
      </c>
      <c r="BM2506" s="9">
        <f t="shared" ref="BM2506" si="24097">(BB2506*BH2503+BC2506*BG2503+BD2506*BH2506+BE2506*BG2506)</f>
        <v>740.7252489146814</v>
      </c>
      <c r="BN2506" s="2">
        <f t="shared" ref="BN2506" si="24098">BB2506*BI2503+BD2506*BI2506-BC2506*BJ2503-BE2506*BJ2506</f>
        <v>77.162438239060833</v>
      </c>
      <c r="BO2506" s="8">
        <f t="shared" ref="BO2506" si="24099">(BB2506*BJ2503+BC2506*BI2503+BD2506*BJ2506+BE2506*BI2506)</f>
        <v>0</v>
      </c>
      <c r="BP2506" s="20"/>
      <c r="BQ2506" s="18">
        <f t="shared" ref="BQ2506:BQ2569" si="24100">1/$BR$9</f>
        <v>1</v>
      </c>
      <c r="BR2506" s="25">
        <v>0</v>
      </c>
      <c r="BS2506" s="19">
        <v>1</v>
      </c>
      <c r="BT2506" s="24">
        <v>0</v>
      </c>
      <c r="BV2506" s="1">
        <f t="shared" ref="BV2506" si="24101">BL2506*BQ2503+BN2506*BQ2506-BM2506*BR2503-BO2506*BR2506</f>
        <v>77.162438239060833</v>
      </c>
      <c r="BW2506" s="9">
        <f t="shared" ref="BW2506" si="24102">(BL2506*BR2503+BM2506*BQ2503+BN2506*BR2506+BO2506*BQ2506)</f>
        <v>740.7252489146814</v>
      </c>
      <c r="BX2506" s="2">
        <f t="shared" ref="BX2506" si="24103">BL2506*BS2503+BN2506*BS2506-BM2506*BT2503-BO2506*BT2506</f>
        <v>77.162438239060833</v>
      </c>
      <c r="BY2506" s="8">
        <f t="shared" ref="BY2506" si="24104">(BL2506*BT2503+BM2506*BS2503+BN2506*BT2506+BO2506*BS2506)</f>
        <v>0</v>
      </c>
      <c r="CA2506" s="56">
        <f t="shared" ref="CA2506" si="24105">(180/PI())*ATAN(-1*(BW2503+BW2506)/(BV2503+BV2506))</f>
        <v>-78.105656082543391</v>
      </c>
      <c r="CC2506" s="117">
        <f t="shared" ref="CC2506" si="24106">20*LOG(((1-(10^(CA2503/20)^2)*(1-((1-CC2503)/(1+CC2503))^2))^0.5))</f>
        <v>-1.0589969641136343E-5</v>
      </c>
      <c r="CD2506" s="13"/>
      <c r="CE2506" s="33"/>
      <c r="CF2506" s="33"/>
      <c r="CG2506" s="33"/>
      <c r="CH2506" s="33"/>
    </row>
    <row r="2507" spans="2:86" ht="18.600000000000001" customHeight="1"/>
    <row r="2508" spans="2:86" ht="18.600000000000001" customHeight="1" thickBot="1">
      <c r="E2508" s="6" t="s">
        <v>3</v>
      </c>
      <c r="J2508" s="6" t="s">
        <v>5</v>
      </c>
      <c r="O2508" s="6" t="s">
        <v>10</v>
      </c>
      <c r="T2508" s="6" t="s">
        <v>6</v>
      </c>
      <c r="Y2508" s="6" t="s">
        <v>11</v>
      </c>
      <c r="AD2508" s="6" t="s">
        <v>12</v>
      </c>
      <c r="AI2508" s="6" t="s">
        <v>13</v>
      </c>
      <c r="AN2508" s="6" t="s">
        <v>14</v>
      </c>
      <c r="AS2508" s="6" t="s">
        <v>15</v>
      </c>
      <c r="AX2508" s="6" t="s">
        <v>19</v>
      </c>
      <c r="BC2508" s="6" t="s">
        <v>17</v>
      </c>
      <c r="BH2508" s="6" t="s">
        <v>20</v>
      </c>
      <c r="BM2508" s="6" t="s">
        <v>18</v>
      </c>
      <c r="BQ2508" s="26" t="s">
        <v>16</v>
      </c>
      <c r="BR2508" s="26"/>
      <c r="BS2508" s="21"/>
      <c r="BT2508" s="21"/>
      <c r="BU2508" s="21"/>
      <c r="BV2508" s="21"/>
      <c r="BW2508" s="26" t="s">
        <v>21</v>
      </c>
      <c r="BX2508" s="21"/>
      <c r="BY2508" s="21"/>
    </row>
    <row r="2509" spans="2:86" ht="18.600000000000001" customHeight="1" thickBot="1">
      <c r="B2509" s="11"/>
      <c r="D2509" s="266" t="s">
        <v>113</v>
      </c>
      <c r="E2509" s="267"/>
      <c r="F2509" s="268" t="s">
        <v>114</v>
      </c>
      <c r="G2509" s="269"/>
      <c r="H2509" s="237"/>
      <c r="I2509" s="262" t="s">
        <v>0</v>
      </c>
      <c r="J2509" s="263"/>
      <c r="K2509" s="264" t="s">
        <v>1</v>
      </c>
      <c r="L2509" s="265"/>
      <c r="M2509" s="21"/>
      <c r="N2509" s="262" t="s">
        <v>115</v>
      </c>
      <c r="O2509" s="263"/>
      <c r="P2509" s="264" t="s">
        <v>116</v>
      </c>
      <c r="Q2509" s="265"/>
      <c r="R2509" s="21"/>
      <c r="S2509" s="266" t="s">
        <v>117</v>
      </c>
      <c r="T2509" s="267"/>
      <c r="U2509" s="268" t="s">
        <v>118</v>
      </c>
      <c r="V2509" s="269"/>
      <c r="W2509" s="20"/>
      <c r="X2509" s="262" t="s">
        <v>119</v>
      </c>
      <c r="Y2509" s="263"/>
      <c r="Z2509" s="264" t="s">
        <v>120</v>
      </c>
      <c r="AA2509" s="265"/>
      <c r="AB2509" s="20"/>
      <c r="AC2509" s="262" t="s">
        <v>121</v>
      </c>
      <c r="AD2509" s="263"/>
      <c r="AE2509" s="264" t="s">
        <v>7</v>
      </c>
      <c r="AF2509" s="265"/>
      <c r="AG2509" s="20"/>
      <c r="AH2509" s="262" t="s">
        <v>122</v>
      </c>
      <c r="AI2509" s="263"/>
      <c r="AJ2509" s="264" t="s">
        <v>123</v>
      </c>
      <c r="AK2509" s="265"/>
      <c r="AL2509" s="20"/>
      <c r="AM2509" s="266" t="s">
        <v>124</v>
      </c>
      <c r="AN2509" s="267"/>
      <c r="AO2509" s="268" t="s">
        <v>125</v>
      </c>
      <c r="AP2509" s="269"/>
      <c r="AQ2509" s="21"/>
      <c r="AR2509" s="262" t="s">
        <v>126</v>
      </c>
      <c r="AS2509" s="263"/>
      <c r="AT2509" s="264" t="s">
        <v>2</v>
      </c>
      <c r="AU2509" s="265"/>
      <c r="AV2509" s="41"/>
      <c r="AW2509" s="262" t="s">
        <v>127</v>
      </c>
      <c r="AX2509" s="263"/>
      <c r="AY2509" s="264" t="s">
        <v>128</v>
      </c>
      <c r="AZ2509" s="265"/>
      <c r="BA2509" s="20"/>
      <c r="BB2509" s="262" t="s">
        <v>129</v>
      </c>
      <c r="BC2509" s="263"/>
      <c r="BD2509" s="264" t="s">
        <v>130</v>
      </c>
      <c r="BE2509" s="265"/>
      <c r="BF2509" s="41"/>
      <c r="BG2509" s="266" t="s">
        <v>131</v>
      </c>
      <c r="BH2509" s="267"/>
      <c r="BI2509" s="268" t="s">
        <v>132</v>
      </c>
      <c r="BJ2509" s="269"/>
      <c r="BK2509" s="41"/>
      <c r="BL2509" s="262" t="s">
        <v>133</v>
      </c>
      <c r="BM2509" s="263"/>
      <c r="BN2509" s="264" t="s">
        <v>134</v>
      </c>
      <c r="BO2509" s="265"/>
      <c r="BP2509" s="41"/>
      <c r="BQ2509" s="262" t="s">
        <v>135</v>
      </c>
      <c r="BR2509" s="263"/>
      <c r="BS2509" s="264" t="s">
        <v>136</v>
      </c>
      <c r="BT2509" s="265"/>
      <c r="BU2509" s="20"/>
      <c r="BV2509" s="262" t="s">
        <v>137</v>
      </c>
      <c r="BW2509" s="263"/>
      <c r="BX2509" s="264" t="s">
        <v>138</v>
      </c>
      <c r="BY2509" s="265"/>
      <c r="CA2509" s="27" t="s">
        <v>8</v>
      </c>
      <c r="CC2509" s="113" t="s">
        <v>74</v>
      </c>
      <c r="CD2509" s="13"/>
      <c r="CE2509" s="33"/>
      <c r="CF2509" s="33"/>
      <c r="CG2509" s="33"/>
      <c r="CH2509" s="33"/>
    </row>
    <row r="2510" spans="2:86" ht="18.600000000000001" customHeight="1" thickTop="1" thickBot="1">
      <c r="B2510" s="37">
        <v>7.1799999999999899</v>
      </c>
      <c r="D2510" s="1">
        <v>1</v>
      </c>
      <c r="E2510" s="7">
        <v>0</v>
      </c>
      <c r="F2510" s="2">
        <v>0</v>
      </c>
      <c r="G2510" s="8">
        <v>0</v>
      </c>
      <c r="I2510" s="1">
        <v>1</v>
      </c>
      <c r="J2510" s="9">
        <v>0</v>
      </c>
      <c r="K2510" s="2">
        <v>0</v>
      </c>
      <c r="L2510" s="8">
        <f t="shared" ref="L2510:L2573" si="24107">IF(0=(1-$J$9*$K$9*$B2510^2),10^18,$B2510*$K$9/(1-$J$9*$K$9*$B2510^2))</f>
        <v>-0.78393007602746523</v>
      </c>
      <c r="N2510" s="1">
        <f t="shared" ref="N2510" si="24108">D2510*I2510+F2510*I2513-E2510*J2510-G2510*J2513</f>
        <v>1</v>
      </c>
      <c r="O2510" s="9">
        <f t="shared" ref="O2510" si="24109">(D2510*J2510+E2510*I2510+F2510*J2513+G2510*I2513)</f>
        <v>0</v>
      </c>
      <c r="P2510" s="2">
        <f t="shared" ref="P2510" si="24110">D2510*K2510+F2510*K2513-E2510*L2510-G2510*L2513</f>
        <v>0</v>
      </c>
      <c r="Q2510" s="8">
        <f t="shared" ref="Q2510" si="24111">(D2510*L2510+E2510*K2510+F2510*L2513+G2510*K2513)</f>
        <v>-0.78393007602746523</v>
      </c>
      <c r="S2510" s="1">
        <v>1</v>
      </c>
      <c r="T2510" s="7">
        <v>0</v>
      </c>
      <c r="U2510" s="2">
        <v>0</v>
      </c>
      <c r="V2510" s="8">
        <v>0</v>
      </c>
      <c r="X2510" s="1">
        <f t="shared" ref="X2510" si="24112">N2510*S2510+P2510*S2513-O2510*T2510-Q2510*T2513</f>
        <v>9.5065303016042026</v>
      </c>
      <c r="Y2510" s="9">
        <f t="shared" ref="Y2510" si="24113">(N2510*T2510+O2510*S2510+P2510*T2513+Q2510*S2513)</f>
        <v>0</v>
      </c>
      <c r="Z2510" s="2">
        <f t="shared" ref="Z2510" si="24114">N2510*U2510+P2510*U2513-O2510*V2510-Q2510*V2513</f>
        <v>0</v>
      </c>
      <c r="AA2510" s="8">
        <f t="shared" ref="AA2510" si="24115">(N2510*V2510+O2510*U2510+P2510*V2513+Q2510*U2513)</f>
        <v>-0.78393007602746523</v>
      </c>
      <c r="AB2510" s="20"/>
      <c r="AC2510" s="1">
        <v>1</v>
      </c>
      <c r="AD2510" s="9">
        <v>0</v>
      </c>
      <c r="AE2510" s="2">
        <v>0</v>
      </c>
      <c r="AF2510" s="8">
        <f t="shared" ref="AF2510:AF2573" si="24116">IF(0=(1-$AE$9*$AD$9*$B2510^2),10^18,$B2510*$AE$9/(1-$AE$9*$AD$9*$B2510^2))</f>
        <v>-0.14151056556414146</v>
      </c>
      <c r="AH2510" s="1">
        <f t="shared" ref="AH2510" si="24117">X2510*AC2510+Z2510*AC2513-Y2510*AD2510-AA2510*AD2513</f>
        <v>9.5065303016042026</v>
      </c>
      <c r="AI2510" s="9">
        <f t="shared" ref="AI2510" si="24118">(X2510*AD2510+Y2510*AC2510+Z2510*AD2513+AA2510*AC2513)</f>
        <v>0</v>
      </c>
      <c r="AJ2510" s="2">
        <f t="shared" ref="AJ2510" si="24119">X2510*AE2510+Z2510*AE2513-Y2510*AF2510-AA2510*AF2513</f>
        <v>0</v>
      </c>
      <c r="AK2510" s="8">
        <f t="shared" ref="AK2510" si="24120">(X2510*AF2510+Y2510*AE2510+Z2510*AF2513+AA2510*AE2513)</f>
        <v>-2.1292045555601242</v>
      </c>
      <c r="AM2510" s="1">
        <v>1</v>
      </c>
      <c r="AN2510" s="7">
        <v>0</v>
      </c>
      <c r="AO2510" s="2">
        <v>0</v>
      </c>
      <c r="AP2510" s="8">
        <v>0</v>
      </c>
      <c r="AR2510" s="1">
        <f t="shared" ref="AR2510" si="24121">AH2510*AM2510+AJ2510*AM2513-AI2510*AN2510-AK2510*AN2513</f>
        <v>29.041138933864318</v>
      </c>
      <c r="AS2510" s="9">
        <f t="shared" ref="AS2510" si="24122">(AH2510*AN2510+AI2510*AM2510+AJ2510*AN2513+AK2510*AM2513)</f>
        <v>0</v>
      </c>
      <c r="AT2510" s="2">
        <f t="shared" ref="AT2510" si="24123">AH2510*AO2510+AJ2510*AO2513-AI2510*AP2510-AK2510*AP2513</f>
        <v>0</v>
      </c>
      <c r="AU2510" s="8">
        <f t="shared" ref="AU2510" si="24124">(AH2510*AP2510+AI2510*AO2510+AJ2510*AP2513+AK2510*AO2513)</f>
        <v>-2.1292045555601242</v>
      </c>
      <c r="AV2510" s="20"/>
      <c r="AW2510" s="1">
        <v>1</v>
      </c>
      <c r="AX2510" s="9">
        <v>0</v>
      </c>
      <c r="AY2510" s="2">
        <v>0</v>
      </c>
      <c r="AZ2510" s="8">
        <f t="shared" ref="AZ2510:AZ2573" si="24125">IF(0=(1-$AX$9*$AY$9*$B2510^2),10^18,$B2510*$AY$9/(1-$AX$9*$AY$9*$B2510^2))</f>
        <v>-0.20246388590952757</v>
      </c>
      <c r="BB2510" s="1">
        <f t="shared" ref="BB2510" si="24126">AR2510*AW2510+AT2510*AW2513-AS2510*AX2510-AU2510*AX2513</f>
        <v>29.041138933864318</v>
      </c>
      <c r="BC2510" s="9">
        <f t="shared" ref="BC2510" si="24127">(AR2510*AX2510+AS2510*AW2510+AT2510*AX2513+AU2510*AW2513)</f>
        <v>0</v>
      </c>
      <c r="BD2510" s="2">
        <f t="shared" ref="BD2510" si="24128">AR2510*AY2510+AT2510*AY2513-AS2510*AZ2510-AU2510*AZ2513</f>
        <v>0</v>
      </c>
      <c r="BE2510" s="8">
        <f t="shared" ref="BE2510" si="24129">(AR2510*AZ2510+AS2510*AY2510+AT2510*AZ2513+AU2510*AY2513)</f>
        <v>-8.008986395348769</v>
      </c>
      <c r="BG2510" s="1">
        <v>1</v>
      </c>
      <c r="BH2510" s="7">
        <v>0</v>
      </c>
      <c r="BI2510" s="2">
        <v>0</v>
      </c>
      <c r="BJ2510" s="8">
        <v>0</v>
      </c>
      <c r="BK2510" s="20"/>
      <c r="BL2510" s="1">
        <f t="shared" ref="BL2510" si="24130">BB2510*BG2510+BD2510*BG2513-BC2510*BH2510-BE2510*BH2513</f>
        <v>77.114919592217319</v>
      </c>
      <c r="BM2510" s="9">
        <f t="shared" ref="BM2510" si="24131">(BB2510*BH2510+BC2510*BG2510+BD2510*BH2513+BE2510*BG2513)</f>
        <v>0</v>
      </c>
      <c r="BN2510" s="2">
        <f t="shared" ref="BN2510" si="24132">BB2510*BI2510+BD2510*BI2513-BC2510*BJ2510-BE2510*BJ2513</f>
        <v>0</v>
      </c>
      <c r="BO2510" s="8">
        <f t="shared" ref="BO2510" si="24133">(BB2510*BJ2510+BC2510*BI2510+BD2510*BJ2513+BE2510*BI2513)</f>
        <v>-8.008986395348769</v>
      </c>
      <c r="BP2510" s="20"/>
      <c r="BQ2510" s="16">
        <v>1</v>
      </c>
      <c r="BR2510" s="23">
        <v>0</v>
      </c>
      <c r="BS2510" s="14">
        <v>0</v>
      </c>
      <c r="BT2510" s="22">
        <v>0</v>
      </c>
      <c r="BV2510" s="1">
        <f t="shared" ref="BV2510" si="24134">BL2510*BQ2510+BN2510*BQ2513-BM2510*BR2510-BO2510*BR2513</f>
        <v>77.114919592217319</v>
      </c>
      <c r="BW2510" s="9">
        <f t="shared" ref="BW2510" si="24135">(BL2510*BR2510+BM2510*BQ2510+BN2510*BR2513+BO2510*BQ2513)</f>
        <v>-8.008986395348769</v>
      </c>
      <c r="BX2510" s="2">
        <f t="shared" ref="BX2510" si="24136">BL2510*BS2510+BN2510*BS2513-BM2510*BT2510-BO2510*BT2513</f>
        <v>0</v>
      </c>
      <c r="BY2510" s="8">
        <f t="shared" ref="BY2510" si="24137">(BL2510*BT2510+BM2510*BS2510+BN2510*BT2513+BO2510*BS2513)</f>
        <v>-8.008986395348769</v>
      </c>
      <c r="CA2510" s="28">
        <f t="shared" ref="CA2510" si="24138">20*LOG(((1+$BR$9)/$BR$9)/((BV2510+BV2513)^2+(BW2510+BW2513)^2)^0.5)</f>
        <v>-51.485021637653539</v>
      </c>
      <c r="CC2510" s="114">
        <f t="shared" ref="CC2510" si="24139">((BV2510^2+BW2510^2)^0.5)/((BV2513^2+BW2513^2)^0.5)</f>
        <v>0.1038767511305502</v>
      </c>
      <c r="CD2510" s="13"/>
      <c r="CE2510" s="33"/>
      <c r="CF2510" s="33"/>
      <c r="CG2510" s="33"/>
      <c r="CH2510" s="33"/>
    </row>
    <row r="2511" spans="2:86" ht="18.600000000000001" customHeight="1" thickBot="1">
      <c r="D2511" s="3"/>
      <c r="G2511" s="4"/>
      <c r="I2511" s="3"/>
      <c r="L2511" s="4"/>
      <c r="N2511" s="3"/>
      <c r="Q2511" s="4"/>
      <c r="S2511" s="3"/>
      <c r="V2511" s="4"/>
      <c r="X2511" s="3"/>
      <c r="AA2511" s="4"/>
      <c r="AC2511" s="3"/>
      <c r="AF2511" s="4"/>
      <c r="AH2511" s="3"/>
      <c r="AK2511" s="4"/>
      <c r="AM2511" s="3"/>
      <c r="AP2511" s="4"/>
      <c r="AR2511" s="3"/>
      <c r="AU2511" s="4"/>
      <c r="AW2511" s="3"/>
      <c r="AZ2511" s="4"/>
      <c r="BB2511" s="3"/>
      <c r="BE2511" s="4"/>
      <c r="BG2511" s="3"/>
      <c r="BJ2511" s="4"/>
      <c r="BL2511" s="3"/>
      <c r="BO2511" s="4"/>
      <c r="BQ2511" s="16"/>
      <c r="BR2511" s="14"/>
      <c r="BS2511" s="14"/>
      <c r="BT2511" s="17"/>
      <c r="BV2511" s="3"/>
      <c r="BY2511" s="4"/>
      <c r="CC2511" s="115"/>
      <c r="CD2511" s="13"/>
      <c r="CE2511" s="33"/>
      <c r="CF2511" s="33"/>
      <c r="CG2511" s="33"/>
      <c r="CH2511" s="33"/>
    </row>
    <row r="2512" spans="2:86" ht="18.600000000000001" customHeight="1" thickBot="1">
      <c r="D2512" s="271" t="s">
        <v>141</v>
      </c>
      <c r="E2512" s="272"/>
      <c r="F2512" s="273" t="s">
        <v>142</v>
      </c>
      <c r="G2512" s="274"/>
      <c r="H2512" s="237"/>
      <c r="I2512" s="271" t="s">
        <v>143</v>
      </c>
      <c r="J2512" s="272"/>
      <c r="K2512" s="273" t="s">
        <v>144</v>
      </c>
      <c r="L2512" s="274"/>
      <c r="N2512" s="262" t="s">
        <v>145</v>
      </c>
      <c r="O2512" s="263"/>
      <c r="P2512" s="264" t="s">
        <v>146</v>
      </c>
      <c r="Q2512" s="265"/>
      <c r="S2512" s="271" t="s">
        <v>147</v>
      </c>
      <c r="T2512" s="272"/>
      <c r="U2512" s="273" t="s">
        <v>148</v>
      </c>
      <c r="V2512" s="274"/>
      <c r="W2512" s="20"/>
      <c r="X2512" s="262" t="s">
        <v>149</v>
      </c>
      <c r="Y2512" s="263"/>
      <c r="Z2512" s="264" t="s">
        <v>150</v>
      </c>
      <c r="AA2512" s="265"/>
      <c r="AB2512" s="20"/>
      <c r="AC2512" s="271" t="s">
        <v>151</v>
      </c>
      <c r="AD2512" s="272"/>
      <c r="AE2512" s="273" t="s">
        <v>152</v>
      </c>
      <c r="AF2512" s="274"/>
      <c r="AG2512" s="20"/>
      <c r="AH2512" s="262" t="s">
        <v>153</v>
      </c>
      <c r="AI2512" s="263"/>
      <c r="AJ2512" s="264" t="s">
        <v>154</v>
      </c>
      <c r="AK2512" s="265"/>
      <c r="AL2512" s="20"/>
      <c r="AM2512" s="271" t="s">
        <v>155</v>
      </c>
      <c r="AN2512" s="272"/>
      <c r="AO2512" s="273" t="s">
        <v>156</v>
      </c>
      <c r="AP2512" s="274"/>
      <c r="AR2512" s="262" t="s">
        <v>157</v>
      </c>
      <c r="AS2512" s="263"/>
      <c r="AT2512" s="264" t="s">
        <v>158</v>
      </c>
      <c r="AU2512" s="265"/>
      <c r="AV2512" s="41"/>
      <c r="AW2512" s="271" t="s">
        <v>159</v>
      </c>
      <c r="AX2512" s="272"/>
      <c r="AY2512" s="273" t="s">
        <v>160</v>
      </c>
      <c r="AZ2512" s="274"/>
      <c r="BA2512" s="20"/>
      <c r="BB2512" s="262" t="s">
        <v>161</v>
      </c>
      <c r="BC2512" s="263"/>
      <c r="BD2512" s="264" t="s">
        <v>162</v>
      </c>
      <c r="BE2512" s="265"/>
      <c r="BF2512" s="41"/>
      <c r="BG2512" s="271" t="s">
        <v>163</v>
      </c>
      <c r="BH2512" s="272"/>
      <c r="BI2512" s="273" t="s">
        <v>164</v>
      </c>
      <c r="BJ2512" s="274"/>
      <c r="BK2512" s="41"/>
      <c r="BL2512" s="262" t="s">
        <v>165</v>
      </c>
      <c r="BM2512" s="263"/>
      <c r="BN2512" s="264" t="s">
        <v>166</v>
      </c>
      <c r="BO2512" s="265"/>
      <c r="BP2512" s="41"/>
      <c r="BQ2512" s="271" t="s">
        <v>167</v>
      </c>
      <c r="BR2512" s="272"/>
      <c r="BS2512" s="273" t="s">
        <v>168</v>
      </c>
      <c r="BT2512" s="274"/>
      <c r="BU2512" s="20"/>
      <c r="BV2512" s="262" t="s">
        <v>169</v>
      </c>
      <c r="BW2512" s="263"/>
      <c r="BX2512" s="264" t="s">
        <v>170</v>
      </c>
      <c r="BY2512" s="265"/>
      <c r="CA2512" s="55" t="s">
        <v>35</v>
      </c>
      <c r="CC2512" s="116" t="s">
        <v>75</v>
      </c>
      <c r="CD2512" s="13"/>
      <c r="CE2512" s="33"/>
      <c r="CF2512" s="33"/>
      <c r="CG2512" s="33"/>
      <c r="CH2512" s="33"/>
    </row>
    <row r="2513" spans="2:86" ht="18.600000000000001" customHeight="1" thickTop="1" thickBot="1">
      <c r="D2513" s="1">
        <v>0</v>
      </c>
      <c r="E2513" s="9">
        <f t="shared" ref="E2513" si="24140">$E$9*$B2510</f>
        <v>8.4494239999999881</v>
      </c>
      <c r="F2513" s="2">
        <v>1</v>
      </c>
      <c r="G2513" s="8">
        <v>0</v>
      </c>
      <c r="I2513" s="1">
        <v>0</v>
      </c>
      <c r="J2513" s="9">
        <v>0</v>
      </c>
      <c r="K2513" s="2">
        <v>1</v>
      </c>
      <c r="L2513" s="8">
        <v>0</v>
      </c>
      <c r="N2513" s="1">
        <f t="shared" ref="N2513" si="24141">D2513*I2510+F2513*I2513-E2513*J2510-G2513*J2513</f>
        <v>0</v>
      </c>
      <c r="O2513" s="9">
        <f t="shared" ref="O2513" si="24142">(D2513*J2510+E2513*I2510+F2513*J2513+G2513*I2513)</f>
        <v>8.4494239999999881</v>
      </c>
      <c r="P2513" s="2">
        <f t="shared" ref="P2513" si="24143">D2513*K2510+F2513*K2513-E2513*L2510-G2513*L2513</f>
        <v>7.6237575987082797</v>
      </c>
      <c r="Q2513" s="8">
        <f t="shared" ref="Q2513" si="24144">(D2513*L2510+E2513*K2510+F2513*L2513+G2513*K2513)</f>
        <v>0</v>
      </c>
      <c r="S2513" s="1">
        <v>0</v>
      </c>
      <c r="T2513" s="9">
        <f t="shared" ref="T2513" si="24145">$T$9*$B2510</f>
        <v>10.851133999999986</v>
      </c>
      <c r="U2513" s="2">
        <v>1</v>
      </c>
      <c r="V2513" s="8">
        <v>0</v>
      </c>
      <c r="X2513" s="1">
        <f t="shared" ref="X2513" si="24146">N2513*S2510+P2513*S2513-O2513*T2510-Q2513*T2513</f>
        <v>0</v>
      </c>
      <c r="Y2513" s="9">
        <f t="shared" ref="Y2513" si="24147">(N2513*T2510+O2513*S2510+P2513*T2513+Q2513*S2513)</f>
        <v>91.175839287101653</v>
      </c>
      <c r="Z2513" s="2">
        <f t="shared" ref="Z2513" si="24148">N2513*U2510+P2513*U2513-O2513*V2510-Q2513*V2513</f>
        <v>7.6237575987082797</v>
      </c>
      <c r="AA2513" s="8">
        <f t="shared" ref="AA2513" si="24149">(N2513*V2510+O2513*U2510+P2513*V2513+Q2513*U2513)</f>
        <v>0</v>
      </c>
      <c r="AB2513" s="20"/>
      <c r="AC2513" s="1">
        <v>0</v>
      </c>
      <c r="AD2513" s="9">
        <v>0</v>
      </c>
      <c r="AE2513" s="2">
        <v>1</v>
      </c>
      <c r="AF2513" s="8">
        <v>0</v>
      </c>
      <c r="AH2513" s="1">
        <f t="shared" ref="AH2513" si="24150">X2513*AC2510+Z2513*AC2513-Y2513*AD2510-AA2513*AD2513</f>
        <v>0</v>
      </c>
      <c r="AI2513" s="9">
        <f t="shared" ref="AI2513" si="24151">(X2513*AD2510+Y2513*AC2510+Z2513*AD2513+AA2513*AC2513)</f>
        <v>91.175839287101653</v>
      </c>
      <c r="AJ2513" s="2">
        <f t="shared" ref="AJ2513" si="24152">X2513*AE2510+Z2513*AE2513-Y2513*AF2510-AA2513*AF2513</f>
        <v>20.526102182011304</v>
      </c>
      <c r="AK2513" s="8">
        <f t="shared" ref="AK2513" si="24153">(X2513*AF2510+Y2513*AE2510+Z2513*AF2513+AA2513*AE2513)</f>
        <v>0</v>
      </c>
      <c r="AM2513" s="1">
        <v>0</v>
      </c>
      <c r="AN2513" s="9">
        <f t="shared" ref="AN2513" si="24154">$AN$9*$B2510</f>
        <v>9.174603999999988</v>
      </c>
      <c r="AO2513" s="2">
        <v>1</v>
      </c>
      <c r="AP2513" s="8">
        <v>0</v>
      </c>
      <c r="AR2513" s="1">
        <f t="shared" ref="AR2513" si="24155">AH2513*AM2510+AJ2513*AM2513-AI2513*AN2510-AK2513*AN2513</f>
        <v>0</v>
      </c>
      <c r="AS2513" s="9">
        <f t="shared" ref="AS2513" si="24156">(AH2513*AN2510+AI2513*AM2510+AJ2513*AN2513+AK2513*AM2513)</f>
        <v>279.49469847059106</v>
      </c>
      <c r="AT2513" s="2">
        <f t="shared" ref="AT2513" si="24157">AH2513*AO2510+AJ2513*AO2513-AI2513*AP2510-AK2513*AP2513</f>
        <v>20.526102182011304</v>
      </c>
      <c r="AU2513" s="8">
        <f t="shared" ref="AU2513" si="24158">(AH2513*AP2510+AI2513*AO2510+AJ2513*AP2513+AK2513*AO2513)</f>
        <v>0</v>
      </c>
      <c r="AV2513" s="20"/>
      <c r="AW2513" s="1">
        <v>0</v>
      </c>
      <c r="AX2513" s="9">
        <v>0</v>
      </c>
      <c r="AY2513" s="2">
        <v>1</v>
      </c>
      <c r="AZ2513" s="8">
        <v>0</v>
      </c>
      <c r="BB2513" s="1">
        <f t="shared" ref="BB2513" si="24159">AR2513*AW2510+AT2513*AW2513-AS2513*AX2510-AU2513*AX2513</f>
        <v>0</v>
      </c>
      <c r="BC2513" s="9">
        <f t="shared" ref="BC2513" si="24160">(AR2513*AX2510+AS2513*AW2510+AT2513*AX2513+AU2513*AW2513)</f>
        <v>279.49469847059106</v>
      </c>
      <c r="BD2513" s="2">
        <f t="shared" ref="BD2513" si="24161">AR2513*AY2510+AT2513*AY2513-AS2513*AZ2510-AU2513*AZ2513</f>
        <v>77.113684925478864</v>
      </c>
      <c r="BE2513" s="8">
        <f t="shared" ref="BE2513" si="24162">(AR2513*AZ2510+AS2513*AY2510+AT2513*AZ2513+AU2513*AY2513)</f>
        <v>0</v>
      </c>
      <c r="BG2513" s="1">
        <v>0</v>
      </c>
      <c r="BH2513" s="9">
        <f t="shared" ref="BH2513" si="24163">$BH$9*$B2510</f>
        <v>6.0024799999999914</v>
      </c>
      <c r="BI2513" s="2">
        <v>1</v>
      </c>
      <c r="BJ2513" s="8">
        <v>0</v>
      </c>
      <c r="BK2513" s="20"/>
      <c r="BL2513" s="1">
        <f t="shared" ref="BL2513" si="24164">BB2513*BG2510+BD2513*BG2513-BC2513*BH2510-BE2513*BH2513</f>
        <v>0</v>
      </c>
      <c r="BM2513" s="9">
        <f t="shared" ref="BM2513" si="24165">(BB2513*BH2510+BC2513*BG2510+BD2513*BH2513+BE2513*BG2513)</f>
        <v>742.36804996207877</v>
      </c>
      <c r="BN2513" s="2">
        <f t="shared" ref="BN2513" si="24166">BB2513*BI2510+BD2513*BI2513-BC2513*BJ2510-BE2513*BJ2513</f>
        <v>77.113684925478864</v>
      </c>
      <c r="BO2513" s="8">
        <f t="shared" ref="BO2513" si="24167">(BB2513*BJ2510+BC2513*BI2510+BD2513*BJ2513+BE2513*BI2513)</f>
        <v>0</v>
      </c>
      <c r="BP2513" s="20"/>
      <c r="BQ2513" s="18">
        <f t="shared" ref="BQ2513:BQ2576" si="24168">1/$BR$9</f>
        <v>1</v>
      </c>
      <c r="BR2513" s="25">
        <v>0</v>
      </c>
      <c r="BS2513" s="19">
        <v>1</v>
      </c>
      <c r="BT2513" s="24">
        <v>0</v>
      </c>
      <c r="BV2513" s="1">
        <f t="shared" ref="BV2513" si="24169">BL2513*BQ2510+BN2513*BQ2513-BM2513*BR2510-BO2513*BR2513</f>
        <v>77.113684925478864</v>
      </c>
      <c r="BW2513" s="9">
        <f t="shared" ref="BW2513" si="24170">(BL2513*BR2510+BM2513*BQ2510+BN2513*BR2513+BO2513*BQ2513)</f>
        <v>742.36804996207877</v>
      </c>
      <c r="BX2513" s="2">
        <f t="shared" ref="BX2513" si="24171">BL2513*BS2510+BN2513*BS2513-BM2513*BT2510-BO2513*BT2513</f>
        <v>77.113684925478864</v>
      </c>
      <c r="BY2513" s="8">
        <f t="shared" ref="BY2513" si="24172">(BL2513*BT2510+BM2513*BS2510+BN2513*BT2513+BO2513*BS2513)</f>
        <v>0</v>
      </c>
      <c r="CA2513" s="56">
        <f t="shared" ref="CA2513" si="24173">(180/PI())*ATAN(-1*(BW2510+BW2513)/(BV2510+BV2513))</f>
        <v>-78.139234411311648</v>
      </c>
      <c r="CC2513" s="117">
        <f t="shared" ref="CC2513" si="24174">20*LOG(((1-(10^(CA2510/20)^2)*(1-((1-CC2510)/(1+CC2510))^2))^0.5))</f>
        <v>-1.0520099551013536E-5</v>
      </c>
      <c r="CD2513" s="13"/>
      <c r="CE2513" s="33"/>
      <c r="CF2513" s="33"/>
      <c r="CG2513" s="33"/>
      <c r="CH2513" s="33"/>
    </row>
    <row r="2514" spans="2:86" ht="18.600000000000001" customHeight="1"/>
    <row r="2515" spans="2:86" ht="18.600000000000001" customHeight="1" thickBot="1">
      <c r="E2515" s="6" t="s">
        <v>3</v>
      </c>
      <c r="J2515" s="6" t="s">
        <v>5</v>
      </c>
      <c r="O2515" s="6" t="s">
        <v>10</v>
      </c>
      <c r="T2515" s="6" t="s">
        <v>6</v>
      </c>
      <c r="Y2515" s="6" t="s">
        <v>11</v>
      </c>
      <c r="AD2515" s="6" t="s">
        <v>12</v>
      </c>
      <c r="AI2515" s="6" t="s">
        <v>13</v>
      </c>
      <c r="AN2515" s="6" t="s">
        <v>14</v>
      </c>
      <c r="AS2515" s="6" t="s">
        <v>15</v>
      </c>
      <c r="AX2515" s="6" t="s">
        <v>19</v>
      </c>
      <c r="BC2515" s="6" t="s">
        <v>17</v>
      </c>
      <c r="BH2515" s="6" t="s">
        <v>20</v>
      </c>
      <c r="BM2515" s="6" t="s">
        <v>18</v>
      </c>
      <c r="BQ2515" s="26" t="s">
        <v>16</v>
      </c>
      <c r="BR2515" s="26"/>
      <c r="BS2515" s="21"/>
      <c r="BT2515" s="21"/>
      <c r="BU2515" s="21"/>
      <c r="BV2515" s="21"/>
      <c r="BW2515" s="26" t="s">
        <v>21</v>
      </c>
      <c r="BX2515" s="21"/>
      <c r="BY2515" s="21"/>
    </row>
    <row r="2516" spans="2:86" ht="18.600000000000001" customHeight="1" thickBot="1">
      <c r="B2516" s="11"/>
      <c r="D2516" s="266" t="s">
        <v>113</v>
      </c>
      <c r="E2516" s="267"/>
      <c r="F2516" s="268" t="s">
        <v>114</v>
      </c>
      <c r="G2516" s="269"/>
      <c r="H2516" s="237"/>
      <c r="I2516" s="262" t="s">
        <v>0</v>
      </c>
      <c r="J2516" s="263"/>
      <c r="K2516" s="264" t="s">
        <v>1</v>
      </c>
      <c r="L2516" s="265"/>
      <c r="M2516" s="21"/>
      <c r="N2516" s="262" t="s">
        <v>115</v>
      </c>
      <c r="O2516" s="263"/>
      <c r="P2516" s="264" t="s">
        <v>116</v>
      </c>
      <c r="Q2516" s="265"/>
      <c r="R2516" s="21"/>
      <c r="S2516" s="266" t="s">
        <v>117</v>
      </c>
      <c r="T2516" s="267"/>
      <c r="U2516" s="268" t="s">
        <v>118</v>
      </c>
      <c r="V2516" s="269"/>
      <c r="W2516" s="20"/>
      <c r="X2516" s="262" t="s">
        <v>119</v>
      </c>
      <c r="Y2516" s="263"/>
      <c r="Z2516" s="264" t="s">
        <v>120</v>
      </c>
      <c r="AA2516" s="265"/>
      <c r="AB2516" s="20"/>
      <c r="AC2516" s="262" t="s">
        <v>121</v>
      </c>
      <c r="AD2516" s="263"/>
      <c r="AE2516" s="264" t="s">
        <v>7</v>
      </c>
      <c r="AF2516" s="265"/>
      <c r="AG2516" s="20"/>
      <c r="AH2516" s="262" t="s">
        <v>122</v>
      </c>
      <c r="AI2516" s="263"/>
      <c r="AJ2516" s="264" t="s">
        <v>123</v>
      </c>
      <c r="AK2516" s="265"/>
      <c r="AL2516" s="20"/>
      <c r="AM2516" s="266" t="s">
        <v>124</v>
      </c>
      <c r="AN2516" s="267"/>
      <c r="AO2516" s="268" t="s">
        <v>125</v>
      </c>
      <c r="AP2516" s="269"/>
      <c r="AQ2516" s="21"/>
      <c r="AR2516" s="262" t="s">
        <v>126</v>
      </c>
      <c r="AS2516" s="263"/>
      <c r="AT2516" s="264" t="s">
        <v>2</v>
      </c>
      <c r="AU2516" s="265"/>
      <c r="AV2516" s="41"/>
      <c r="AW2516" s="262" t="s">
        <v>127</v>
      </c>
      <c r="AX2516" s="263"/>
      <c r="AY2516" s="264" t="s">
        <v>128</v>
      </c>
      <c r="AZ2516" s="265"/>
      <c r="BA2516" s="20"/>
      <c r="BB2516" s="262" t="s">
        <v>129</v>
      </c>
      <c r="BC2516" s="263"/>
      <c r="BD2516" s="264" t="s">
        <v>130</v>
      </c>
      <c r="BE2516" s="265"/>
      <c r="BF2516" s="41"/>
      <c r="BG2516" s="266" t="s">
        <v>131</v>
      </c>
      <c r="BH2516" s="267"/>
      <c r="BI2516" s="268" t="s">
        <v>132</v>
      </c>
      <c r="BJ2516" s="269"/>
      <c r="BK2516" s="41"/>
      <c r="BL2516" s="262" t="s">
        <v>133</v>
      </c>
      <c r="BM2516" s="263"/>
      <c r="BN2516" s="264" t="s">
        <v>134</v>
      </c>
      <c r="BO2516" s="265"/>
      <c r="BP2516" s="41"/>
      <c r="BQ2516" s="262" t="s">
        <v>135</v>
      </c>
      <c r="BR2516" s="263"/>
      <c r="BS2516" s="264" t="s">
        <v>136</v>
      </c>
      <c r="BT2516" s="265"/>
      <c r="BU2516" s="20"/>
      <c r="BV2516" s="262" t="s">
        <v>137</v>
      </c>
      <c r="BW2516" s="263"/>
      <c r="BX2516" s="264" t="s">
        <v>138</v>
      </c>
      <c r="BY2516" s="265"/>
      <c r="CA2516" s="27" t="s">
        <v>8</v>
      </c>
      <c r="CC2516" s="113" t="s">
        <v>74</v>
      </c>
      <c r="CD2516" s="13"/>
      <c r="CE2516" s="33"/>
      <c r="CF2516" s="33"/>
      <c r="CG2516" s="33"/>
      <c r="CH2516" s="33"/>
    </row>
    <row r="2517" spans="2:86" ht="18.600000000000001" customHeight="1" thickTop="1" thickBot="1">
      <c r="B2517" s="37">
        <v>7.1999999999999904</v>
      </c>
      <c r="D2517" s="1">
        <v>1</v>
      </c>
      <c r="E2517" s="7">
        <v>0</v>
      </c>
      <c r="F2517" s="2">
        <v>0</v>
      </c>
      <c r="G2517" s="8">
        <v>0</v>
      </c>
      <c r="I2517" s="1">
        <v>1</v>
      </c>
      <c r="J2517" s="9">
        <v>0</v>
      </c>
      <c r="K2517" s="2">
        <v>0</v>
      </c>
      <c r="L2517" s="8">
        <f t="shared" ref="L2517:L2580" si="24175">IF(0=(1-$J$9*$K$9*$B2517^2),10^18,$B2517*$K$9/(1-$J$9*$K$9*$B2517^2))</f>
        <v>-0.78135633574608532</v>
      </c>
      <c r="N2517" s="1">
        <f t="shared" ref="N2517" si="24176">D2517*I2517+F2517*I2520-E2517*J2517-G2517*J2520</f>
        <v>1</v>
      </c>
      <c r="O2517" s="9">
        <f t="shared" ref="O2517" si="24177">(D2517*J2517+E2517*I2517+F2517*J2520+G2517*I2520)</f>
        <v>0</v>
      </c>
      <c r="P2517" s="2">
        <f t="shared" ref="P2517" si="24178">D2517*K2517+F2517*K2520-E2517*L2517-G2517*L2520</f>
        <v>0</v>
      </c>
      <c r="Q2517" s="8">
        <f t="shared" ref="Q2517" si="24179">(D2517*L2517+E2517*K2517+F2517*L2520+G2517*K2520)</f>
        <v>-0.78135633574608532</v>
      </c>
      <c r="S2517" s="1">
        <v>1</v>
      </c>
      <c r="T2517" s="7">
        <v>0</v>
      </c>
      <c r="U2517" s="2">
        <v>0</v>
      </c>
      <c r="V2517" s="8">
        <v>0</v>
      </c>
      <c r="X2517" s="1">
        <f t="shared" ref="X2517" si="24180">N2517*S2517+P2517*S2520-O2517*T2517-Q2517*T2520</f>
        <v>9.5022195775340119</v>
      </c>
      <c r="Y2517" s="9">
        <f t="shared" ref="Y2517" si="24181">(N2517*T2517+O2517*S2517+P2517*T2520+Q2517*S2520)</f>
        <v>0</v>
      </c>
      <c r="Z2517" s="2">
        <f t="shared" ref="Z2517" si="24182">N2517*U2517+P2517*U2520-O2517*V2517-Q2517*V2520</f>
        <v>0</v>
      </c>
      <c r="AA2517" s="8">
        <f t="shared" ref="AA2517" si="24183">(N2517*V2517+O2517*U2517+P2517*V2520+Q2517*U2520)</f>
        <v>-0.78135633574608532</v>
      </c>
      <c r="AB2517" s="20"/>
      <c r="AC2517" s="1">
        <v>1</v>
      </c>
      <c r="AD2517" s="9">
        <v>0</v>
      </c>
      <c r="AE2517" s="2">
        <v>0</v>
      </c>
      <c r="AF2517" s="8">
        <f t="shared" ref="AF2517:AF2580" si="24184">IF(0=(1-$AE$9*$AD$9*$B2517^2),10^18,$B2517*$AE$9/(1-$AE$9*$AD$9*$B2517^2))</f>
        <v>-0.14109617156629278</v>
      </c>
      <c r="AH2517" s="1">
        <f t="shared" ref="AH2517" si="24185">X2517*AC2517+Z2517*AC2520-Y2517*AD2517-AA2517*AD2520</f>
        <v>9.5022195775340119</v>
      </c>
      <c r="AI2517" s="9">
        <f t="shared" ref="AI2517" si="24186">(X2517*AD2517+Y2517*AC2517+Z2517*AD2520+AA2517*AC2520)</f>
        <v>0</v>
      </c>
      <c r="AJ2517" s="2">
        <f t="shared" ref="AJ2517" si="24187">X2517*AE2517+Z2517*AE2520-Y2517*AF2517-AA2517*AF2520</f>
        <v>0</v>
      </c>
      <c r="AK2517" s="8">
        <f t="shared" ref="AK2517" si="24188">(X2517*AF2517+Y2517*AE2517+Z2517*AF2520+AA2517*AE2520)</f>
        <v>-2.1220831395184101</v>
      </c>
      <c r="AM2517" s="1">
        <v>1</v>
      </c>
      <c r="AN2517" s="7">
        <v>0</v>
      </c>
      <c r="AO2517" s="2">
        <v>0</v>
      </c>
      <c r="AP2517" s="8">
        <v>0</v>
      </c>
      <c r="AR2517" s="1">
        <f t="shared" ref="AR2517" si="24189">AH2517*AM2517+AJ2517*AM2520-AI2517*AN2517-AK2517*AN2520</f>
        <v>29.025723994405681</v>
      </c>
      <c r="AS2517" s="9">
        <f t="shared" ref="AS2517" si="24190">(AH2517*AN2517+AI2517*AM2517+AJ2517*AN2520+AK2517*AM2520)</f>
        <v>0</v>
      </c>
      <c r="AT2517" s="2">
        <f t="shared" ref="AT2517" si="24191">AH2517*AO2517+AJ2517*AO2520-AI2517*AP2517-AK2517*AP2520</f>
        <v>0</v>
      </c>
      <c r="AU2517" s="8">
        <f t="shared" ref="AU2517" si="24192">(AH2517*AP2517+AI2517*AO2517+AJ2517*AP2520+AK2517*AO2520)</f>
        <v>-2.1220831395184101</v>
      </c>
      <c r="AV2517" s="20"/>
      <c r="AW2517" s="1">
        <v>1</v>
      </c>
      <c r="AX2517" s="9">
        <v>0</v>
      </c>
      <c r="AY2517" s="2">
        <v>0</v>
      </c>
      <c r="AZ2517" s="8">
        <f t="shared" ref="AZ2517:AZ2580" si="24193">IF(0=(1-$AX$9*$AY$9*$B2517^2),10^18,$B2517*$AY$9/(1-$AX$9*$AY$9*$B2517^2))</f>
        <v>-0.20186209587033019</v>
      </c>
      <c r="BB2517" s="1">
        <f t="shared" ref="BB2517" si="24194">AR2517*AW2517+AT2517*AW2520-AS2517*AX2517-AU2517*AX2520</f>
        <v>29.025723994405681</v>
      </c>
      <c r="BC2517" s="9">
        <f t="shared" ref="BC2517" si="24195">(AR2517*AX2517+AS2517*AW2517+AT2517*AX2520+AU2517*AW2520)</f>
        <v>0</v>
      </c>
      <c r="BD2517" s="2">
        <f t="shared" ref="BD2517" si="24196">AR2517*AY2517+AT2517*AY2520-AS2517*AZ2517-AU2517*AZ2520</f>
        <v>0</v>
      </c>
      <c r="BE2517" s="8">
        <f t="shared" ref="BE2517" si="24197">(AR2517*AZ2517+AS2517*AY2517+AT2517*AZ2520+AU2517*AY2520)</f>
        <v>-7.9812766191828732</v>
      </c>
      <c r="BG2517" s="1">
        <v>1</v>
      </c>
      <c r="BH2517" s="7">
        <v>0</v>
      </c>
      <c r="BI2517" s="2">
        <v>0</v>
      </c>
      <c r="BJ2517" s="8">
        <v>0</v>
      </c>
      <c r="BK2517" s="20"/>
      <c r="BL2517" s="1">
        <f t="shared" ref="BL2517" si="24198">BB2517*BG2517+BD2517*BG2520-BC2517*BH2517-BE2517*BH2520</f>
        <v>77.066624220591166</v>
      </c>
      <c r="BM2517" s="9">
        <f t="shared" ref="BM2517" si="24199">(BB2517*BH2517+BC2517*BG2517+BD2517*BH2520+BE2517*BG2520)</f>
        <v>0</v>
      </c>
      <c r="BN2517" s="2">
        <f t="shared" ref="BN2517" si="24200">BB2517*BI2517+BD2517*BI2520-BC2517*BJ2517-BE2517*BJ2520</f>
        <v>0</v>
      </c>
      <c r="BO2517" s="8">
        <f t="shared" ref="BO2517" si="24201">(BB2517*BJ2517+BC2517*BI2517+BD2517*BJ2520+BE2517*BI2520)</f>
        <v>-7.9812766191828732</v>
      </c>
      <c r="BP2517" s="20"/>
      <c r="BQ2517" s="16">
        <v>1</v>
      </c>
      <c r="BR2517" s="23">
        <v>0</v>
      </c>
      <c r="BS2517" s="14">
        <v>0</v>
      </c>
      <c r="BT2517" s="22">
        <v>0</v>
      </c>
      <c r="BV2517" s="1">
        <f t="shared" ref="BV2517" si="24202">BL2517*BQ2517+BN2517*BQ2520-BM2517*BR2517-BO2517*BR2520</f>
        <v>77.066624220591166</v>
      </c>
      <c r="BW2517" s="9">
        <f t="shared" ref="BW2517" si="24203">(BL2517*BR2517+BM2517*BQ2517+BN2517*BR2520+BO2517*BQ2520)</f>
        <v>-7.9812766191828732</v>
      </c>
      <c r="BX2517" s="2">
        <f t="shared" ref="BX2517" si="24204">BL2517*BS2517+BN2517*BS2520-BM2517*BT2517-BO2517*BT2520</f>
        <v>0</v>
      </c>
      <c r="BY2517" s="8">
        <f t="shared" ref="BY2517" si="24205">(BL2517*BT2517+BM2517*BS2517+BN2517*BT2520+BO2517*BS2520)</f>
        <v>-7.9812766191828732</v>
      </c>
      <c r="CA2517" s="28">
        <f t="shared" ref="CA2517" si="24206">20*LOG(((1+$BR$9)/$BR$9)/((BV2517+BV2520)^2+(BW2517+BW2520)^2)^0.5)</f>
        <v>-51.503715631063464</v>
      </c>
      <c r="CC2517" s="114">
        <f t="shared" ref="CC2517" si="24207">((BV2517^2+BW2517^2)^0.5)/((BV2520^2+BW2520^2)^0.5)</f>
        <v>0.10358224818240447</v>
      </c>
      <c r="CD2517" s="13"/>
      <c r="CE2517" s="33"/>
      <c r="CF2517" s="33"/>
      <c r="CG2517" s="33"/>
      <c r="CH2517" s="33"/>
    </row>
    <row r="2518" spans="2:86" ht="18.600000000000001" customHeight="1" thickBot="1">
      <c r="D2518" s="3"/>
      <c r="G2518" s="4"/>
      <c r="I2518" s="3"/>
      <c r="L2518" s="4"/>
      <c r="N2518" s="3"/>
      <c r="Q2518" s="4"/>
      <c r="S2518" s="3"/>
      <c r="V2518" s="4"/>
      <c r="X2518" s="3"/>
      <c r="AA2518" s="4"/>
      <c r="AC2518" s="3"/>
      <c r="AF2518" s="4"/>
      <c r="AH2518" s="3"/>
      <c r="AK2518" s="4"/>
      <c r="AM2518" s="3"/>
      <c r="AP2518" s="4"/>
      <c r="AR2518" s="3"/>
      <c r="AU2518" s="4"/>
      <c r="AW2518" s="3"/>
      <c r="AZ2518" s="4"/>
      <c r="BB2518" s="3"/>
      <c r="BE2518" s="4"/>
      <c r="BG2518" s="3"/>
      <c r="BJ2518" s="4"/>
      <c r="BL2518" s="3"/>
      <c r="BO2518" s="4"/>
      <c r="BQ2518" s="16"/>
      <c r="BR2518" s="14"/>
      <c r="BS2518" s="14"/>
      <c r="BT2518" s="17"/>
      <c r="BV2518" s="3"/>
      <c r="BY2518" s="4"/>
      <c r="CC2518" s="115"/>
      <c r="CD2518" s="13"/>
      <c r="CE2518" s="33"/>
      <c r="CF2518" s="33"/>
      <c r="CG2518" s="33"/>
      <c r="CH2518" s="33"/>
    </row>
    <row r="2519" spans="2:86" ht="18.600000000000001" customHeight="1" thickBot="1">
      <c r="D2519" s="271" t="s">
        <v>141</v>
      </c>
      <c r="E2519" s="272"/>
      <c r="F2519" s="273" t="s">
        <v>142</v>
      </c>
      <c r="G2519" s="274"/>
      <c r="H2519" s="237"/>
      <c r="I2519" s="271" t="s">
        <v>143</v>
      </c>
      <c r="J2519" s="272"/>
      <c r="K2519" s="273" t="s">
        <v>144</v>
      </c>
      <c r="L2519" s="274"/>
      <c r="N2519" s="262" t="s">
        <v>145</v>
      </c>
      <c r="O2519" s="263"/>
      <c r="P2519" s="264" t="s">
        <v>146</v>
      </c>
      <c r="Q2519" s="265"/>
      <c r="S2519" s="271" t="s">
        <v>147</v>
      </c>
      <c r="T2519" s="272"/>
      <c r="U2519" s="273" t="s">
        <v>148</v>
      </c>
      <c r="V2519" s="274"/>
      <c r="W2519" s="20"/>
      <c r="X2519" s="262" t="s">
        <v>149</v>
      </c>
      <c r="Y2519" s="263"/>
      <c r="Z2519" s="264" t="s">
        <v>150</v>
      </c>
      <c r="AA2519" s="265"/>
      <c r="AB2519" s="20"/>
      <c r="AC2519" s="271" t="s">
        <v>151</v>
      </c>
      <c r="AD2519" s="272"/>
      <c r="AE2519" s="273" t="s">
        <v>152</v>
      </c>
      <c r="AF2519" s="274"/>
      <c r="AG2519" s="20"/>
      <c r="AH2519" s="262" t="s">
        <v>153</v>
      </c>
      <c r="AI2519" s="263"/>
      <c r="AJ2519" s="264" t="s">
        <v>154</v>
      </c>
      <c r="AK2519" s="265"/>
      <c r="AL2519" s="20"/>
      <c r="AM2519" s="271" t="s">
        <v>155</v>
      </c>
      <c r="AN2519" s="272"/>
      <c r="AO2519" s="273" t="s">
        <v>156</v>
      </c>
      <c r="AP2519" s="274"/>
      <c r="AR2519" s="262" t="s">
        <v>157</v>
      </c>
      <c r="AS2519" s="263"/>
      <c r="AT2519" s="264" t="s">
        <v>158</v>
      </c>
      <c r="AU2519" s="265"/>
      <c r="AV2519" s="41"/>
      <c r="AW2519" s="271" t="s">
        <v>159</v>
      </c>
      <c r="AX2519" s="272"/>
      <c r="AY2519" s="273" t="s">
        <v>160</v>
      </c>
      <c r="AZ2519" s="274"/>
      <c r="BA2519" s="20"/>
      <c r="BB2519" s="262" t="s">
        <v>161</v>
      </c>
      <c r="BC2519" s="263"/>
      <c r="BD2519" s="264" t="s">
        <v>162</v>
      </c>
      <c r="BE2519" s="265"/>
      <c r="BF2519" s="41"/>
      <c r="BG2519" s="271" t="s">
        <v>163</v>
      </c>
      <c r="BH2519" s="272"/>
      <c r="BI2519" s="273" t="s">
        <v>164</v>
      </c>
      <c r="BJ2519" s="274"/>
      <c r="BK2519" s="41"/>
      <c r="BL2519" s="262" t="s">
        <v>165</v>
      </c>
      <c r="BM2519" s="263"/>
      <c r="BN2519" s="264" t="s">
        <v>166</v>
      </c>
      <c r="BO2519" s="265"/>
      <c r="BP2519" s="41"/>
      <c r="BQ2519" s="271" t="s">
        <v>167</v>
      </c>
      <c r="BR2519" s="272"/>
      <c r="BS2519" s="273" t="s">
        <v>168</v>
      </c>
      <c r="BT2519" s="274"/>
      <c r="BU2519" s="20"/>
      <c r="BV2519" s="262" t="s">
        <v>169</v>
      </c>
      <c r="BW2519" s="263"/>
      <c r="BX2519" s="264" t="s">
        <v>170</v>
      </c>
      <c r="BY2519" s="265"/>
      <c r="CA2519" s="55" t="s">
        <v>35</v>
      </c>
      <c r="CC2519" s="116" t="s">
        <v>75</v>
      </c>
      <c r="CD2519" s="13"/>
      <c r="CE2519" s="33"/>
      <c r="CF2519" s="33"/>
      <c r="CG2519" s="33"/>
      <c r="CH2519" s="33"/>
    </row>
    <row r="2520" spans="2:86" ht="18.600000000000001" customHeight="1" thickTop="1" thickBot="1">
      <c r="D2520" s="1">
        <v>0</v>
      </c>
      <c r="E2520" s="9">
        <f t="shared" ref="E2520" si="24208">$E$9*$B2517</f>
        <v>8.4729599999999898</v>
      </c>
      <c r="F2520" s="2">
        <v>1</v>
      </c>
      <c r="G2520" s="8">
        <v>0</v>
      </c>
      <c r="I2520" s="1">
        <v>0</v>
      </c>
      <c r="J2520" s="9">
        <v>0</v>
      </c>
      <c r="K2520" s="2">
        <v>1</v>
      </c>
      <c r="L2520" s="8">
        <v>0</v>
      </c>
      <c r="N2520" s="1">
        <f t="shared" ref="N2520" si="24209">D2520*I2517+F2520*I2520-E2520*J2517-G2520*J2520</f>
        <v>0</v>
      </c>
      <c r="O2520" s="9">
        <f t="shared" ref="O2520" si="24210">(D2520*J2517+E2520*I2517+F2520*J2520+G2520*I2520)</f>
        <v>8.4729599999999898</v>
      </c>
      <c r="P2520" s="2">
        <f t="shared" ref="P2520" si="24211">D2520*K2517+F2520*K2520-E2520*L2517-G2520*L2520</f>
        <v>7.6204009785231435</v>
      </c>
      <c r="Q2520" s="8">
        <f t="shared" ref="Q2520" si="24212">(D2520*L2517+E2520*K2517+F2520*L2520+G2520*K2520)</f>
        <v>0</v>
      </c>
      <c r="S2520" s="1">
        <v>0</v>
      </c>
      <c r="T2520" s="9">
        <f t="shared" ref="T2520" si="24213">$T$9*$B2517</f>
        <v>10.881359999999987</v>
      </c>
      <c r="U2520" s="2">
        <v>1</v>
      </c>
      <c r="V2520" s="8">
        <v>0</v>
      </c>
      <c r="X2520" s="1">
        <f t="shared" ref="X2520" si="24214">N2520*S2517+P2520*S2520-O2520*T2517-Q2520*T2520</f>
        <v>0</v>
      </c>
      <c r="Y2520" s="9">
        <f t="shared" ref="Y2520" si="24215">(N2520*T2517+O2520*S2517+P2520*T2520+Q2520*S2520)</f>
        <v>91.393286391662471</v>
      </c>
      <c r="Z2520" s="2">
        <f t="shared" ref="Z2520" si="24216">N2520*U2517+P2520*U2520-O2520*V2517-Q2520*V2520</f>
        <v>7.6204009785231435</v>
      </c>
      <c r="AA2520" s="8">
        <f t="shared" ref="AA2520" si="24217">(N2520*V2517+O2520*U2517+P2520*V2520+Q2520*U2520)</f>
        <v>0</v>
      </c>
      <c r="AB2520" s="20"/>
      <c r="AC2520" s="1">
        <v>0</v>
      </c>
      <c r="AD2520" s="9">
        <v>0</v>
      </c>
      <c r="AE2520" s="2">
        <v>1</v>
      </c>
      <c r="AF2520" s="8">
        <v>0</v>
      </c>
      <c r="AH2520" s="1">
        <f t="shared" ref="AH2520" si="24218">X2520*AC2517+Z2520*AC2520-Y2520*AD2517-AA2520*AD2520</f>
        <v>0</v>
      </c>
      <c r="AI2520" s="9">
        <f t="shared" ref="AI2520" si="24219">(X2520*AD2517+Y2520*AC2517+Z2520*AD2520+AA2520*AC2520)</f>
        <v>91.393286391662471</v>
      </c>
      <c r="AJ2520" s="2">
        <f t="shared" ref="AJ2520" si="24220">X2520*AE2517+Z2520*AE2520-Y2520*AF2517-AA2520*AF2520</f>
        <v>20.515643795248483</v>
      </c>
      <c r="AK2520" s="8">
        <f t="shared" ref="AK2520" si="24221">(X2520*AF2517+Y2520*AE2517+Z2520*AF2520+AA2520*AE2520)</f>
        <v>0</v>
      </c>
      <c r="AM2520" s="1">
        <v>0</v>
      </c>
      <c r="AN2520" s="9">
        <f t="shared" ref="AN2520" si="24222">$AN$9*$B2517</f>
        <v>9.2001599999999879</v>
      </c>
      <c r="AO2520" s="2">
        <v>1</v>
      </c>
      <c r="AP2520" s="8">
        <v>0</v>
      </c>
      <c r="AR2520" s="1">
        <f t="shared" ref="AR2520" si="24223">AH2520*AM2517+AJ2520*AM2520-AI2520*AN2517-AK2520*AN2520</f>
        <v>0</v>
      </c>
      <c r="AS2520" s="9">
        <f t="shared" ref="AS2520" si="24224">(AH2520*AN2517+AI2520*AM2517+AJ2520*AN2520+AK2520*AM2520)</f>
        <v>280.1404918109555</v>
      </c>
      <c r="AT2520" s="2">
        <f t="shared" ref="AT2520" si="24225">AH2520*AO2517+AJ2520*AO2520-AI2520*AP2517-AK2520*AP2520</f>
        <v>20.515643795248483</v>
      </c>
      <c r="AU2520" s="8">
        <f t="shared" ref="AU2520" si="24226">(AH2520*AP2517+AI2520*AO2517+AJ2520*AP2520+AK2520*AO2520)</f>
        <v>0</v>
      </c>
      <c r="AV2520" s="20"/>
      <c r="AW2520" s="1">
        <v>0</v>
      </c>
      <c r="AX2520" s="9">
        <v>0</v>
      </c>
      <c r="AY2520" s="2">
        <v>1</v>
      </c>
      <c r="AZ2520" s="8">
        <v>0</v>
      </c>
      <c r="BB2520" s="1">
        <f t="shared" ref="BB2520" si="24227">AR2520*AW2517+AT2520*AW2520-AS2520*AX2517-AU2520*AX2520</f>
        <v>0</v>
      </c>
      <c r="BC2520" s="9">
        <f t="shared" ref="BC2520" si="24228">(AR2520*AX2517+AS2520*AW2517+AT2520*AX2520+AU2520*AW2520)</f>
        <v>280.1404918109555</v>
      </c>
      <c r="BD2520" s="2">
        <f t="shared" ref="BD2520" si="24229">AR2520*AY2517+AT2520*AY2520-AS2520*AZ2517-AU2520*AZ2520</f>
        <v>77.065390610353035</v>
      </c>
      <c r="BE2520" s="8">
        <f t="shared" ref="BE2520" si="24230">(AR2520*AZ2517+AS2520*AY2517+AT2520*AZ2520+AU2520*AY2520)</f>
        <v>0</v>
      </c>
      <c r="BG2520" s="1">
        <v>0</v>
      </c>
      <c r="BH2520" s="9">
        <f t="shared" ref="BH2520" si="24231">$BH$9*$B2517</f>
        <v>6.0191999999999917</v>
      </c>
      <c r="BI2520" s="2">
        <v>1</v>
      </c>
      <c r="BJ2520" s="8">
        <v>0</v>
      </c>
      <c r="BK2520" s="20"/>
      <c r="BL2520" s="1">
        <f t="shared" ref="BL2520" si="24232">BB2520*BG2517+BD2520*BG2520-BC2520*BH2517-BE2520*BH2520</f>
        <v>0</v>
      </c>
      <c r="BM2520" s="9">
        <f t="shared" ref="BM2520" si="24233">(BB2520*BH2517+BC2520*BG2517+BD2520*BH2520+BE2520*BG2520)</f>
        <v>744.01249097279185</v>
      </c>
      <c r="BN2520" s="2">
        <f t="shared" ref="BN2520" si="24234">BB2520*BI2517+BD2520*BI2520-BC2520*BJ2517-BE2520*BJ2520</f>
        <v>77.065390610353035</v>
      </c>
      <c r="BO2520" s="8">
        <f t="shared" ref="BO2520" si="24235">(BB2520*BJ2517+BC2520*BI2517+BD2520*BJ2520+BE2520*BI2520)</f>
        <v>0</v>
      </c>
      <c r="BP2520" s="20"/>
      <c r="BQ2520" s="18">
        <f t="shared" ref="BQ2520:BQ2583" si="24236">1/$BR$9</f>
        <v>1</v>
      </c>
      <c r="BR2520" s="25">
        <v>0</v>
      </c>
      <c r="BS2520" s="19">
        <v>1</v>
      </c>
      <c r="BT2520" s="24">
        <v>0</v>
      </c>
      <c r="BV2520" s="1">
        <f t="shared" ref="BV2520" si="24237">BL2520*BQ2517+BN2520*BQ2520-BM2520*BR2517-BO2520*BR2520</f>
        <v>77.065390610353035</v>
      </c>
      <c r="BW2520" s="9">
        <f t="shared" ref="BW2520" si="24238">(BL2520*BR2517+BM2520*BQ2517+BN2520*BR2520+BO2520*BQ2520)</f>
        <v>744.01249097279185</v>
      </c>
      <c r="BX2520" s="2">
        <f t="shared" ref="BX2520" si="24239">BL2520*BS2517+BN2520*BS2520-BM2520*BT2517-BO2520*BT2520</f>
        <v>77.065390610353035</v>
      </c>
      <c r="BY2520" s="8">
        <f t="shared" ref="BY2520" si="24240">(BL2520*BT2517+BM2520*BS2517+BN2520*BT2520+BO2520*BS2520)</f>
        <v>0</v>
      </c>
      <c r="CA2520" s="56">
        <f t="shared" ref="CA2520" si="24241">(180/PI())*ATAN(-1*(BW2517+BW2520)/(BV2517+BV2520))</f>
        <v>-78.172622428123205</v>
      </c>
      <c r="CC2520" s="117">
        <f t="shared" ref="CC2520" si="24242">20*LOG(((1-(10^(CA2517/20)^2)*(1-((1-CC2517)/(1+CC2517))^2))^0.5))</f>
        <v>-1.0450791490498709E-5</v>
      </c>
      <c r="CD2520" s="13"/>
      <c r="CE2520" s="33"/>
      <c r="CF2520" s="33"/>
      <c r="CG2520" s="33"/>
      <c r="CH2520" s="33"/>
    </row>
    <row r="2521" spans="2:86" ht="18.600000000000001" customHeight="1"/>
    <row r="2522" spans="2:86" ht="18.600000000000001" customHeight="1" thickBot="1">
      <c r="E2522" s="6" t="s">
        <v>3</v>
      </c>
      <c r="J2522" s="6" t="s">
        <v>5</v>
      </c>
      <c r="O2522" s="6" t="s">
        <v>10</v>
      </c>
      <c r="T2522" s="6" t="s">
        <v>6</v>
      </c>
      <c r="Y2522" s="6" t="s">
        <v>11</v>
      </c>
      <c r="AD2522" s="6" t="s">
        <v>12</v>
      </c>
      <c r="AI2522" s="6" t="s">
        <v>13</v>
      </c>
      <c r="AN2522" s="6" t="s">
        <v>14</v>
      </c>
      <c r="AS2522" s="6" t="s">
        <v>15</v>
      </c>
      <c r="AX2522" s="6" t="s">
        <v>19</v>
      </c>
      <c r="BC2522" s="6" t="s">
        <v>17</v>
      </c>
      <c r="BH2522" s="6" t="s">
        <v>20</v>
      </c>
      <c r="BM2522" s="6" t="s">
        <v>18</v>
      </c>
      <c r="BQ2522" s="26" t="s">
        <v>16</v>
      </c>
      <c r="BR2522" s="26"/>
      <c r="BS2522" s="21"/>
      <c r="BT2522" s="21"/>
      <c r="BU2522" s="21"/>
      <c r="BV2522" s="21"/>
      <c r="BW2522" s="26" t="s">
        <v>21</v>
      </c>
      <c r="BX2522" s="21"/>
      <c r="BY2522" s="21"/>
    </row>
    <row r="2523" spans="2:86" ht="18.600000000000001" customHeight="1" thickBot="1">
      <c r="B2523" s="11"/>
      <c r="D2523" s="266" t="s">
        <v>113</v>
      </c>
      <c r="E2523" s="267"/>
      <c r="F2523" s="268" t="s">
        <v>114</v>
      </c>
      <c r="G2523" s="269"/>
      <c r="H2523" s="237"/>
      <c r="I2523" s="262" t="s">
        <v>0</v>
      </c>
      <c r="J2523" s="263"/>
      <c r="K2523" s="264" t="s">
        <v>1</v>
      </c>
      <c r="L2523" s="265"/>
      <c r="M2523" s="21"/>
      <c r="N2523" s="262" t="s">
        <v>115</v>
      </c>
      <c r="O2523" s="263"/>
      <c r="P2523" s="264" t="s">
        <v>116</v>
      </c>
      <c r="Q2523" s="265"/>
      <c r="R2523" s="21"/>
      <c r="S2523" s="266" t="s">
        <v>117</v>
      </c>
      <c r="T2523" s="267"/>
      <c r="U2523" s="268" t="s">
        <v>118</v>
      </c>
      <c r="V2523" s="269"/>
      <c r="W2523" s="20"/>
      <c r="X2523" s="262" t="s">
        <v>119</v>
      </c>
      <c r="Y2523" s="263"/>
      <c r="Z2523" s="264" t="s">
        <v>120</v>
      </c>
      <c r="AA2523" s="265"/>
      <c r="AB2523" s="20"/>
      <c r="AC2523" s="262" t="s">
        <v>121</v>
      </c>
      <c r="AD2523" s="263"/>
      <c r="AE2523" s="264" t="s">
        <v>7</v>
      </c>
      <c r="AF2523" s="265"/>
      <c r="AG2523" s="20"/>
      <c r="AH2523" s="262" t="s">
        <v>122</v>
      </c>
      <c r="AI2523" s="263"/>
      <c r="AJ2523" s="264" t="s">
        <v>123</v>
      </c>
      <c r="AK2523" s="265"/>
      <c r="AL2523" s="20"/>
      <c r="AM2523" s="266" t="s">
        <v>124</v>
      </c>
      <c r="AN2523" s="267"/>
      <c r="AO2523" s="268" t="s">
        <v>125</v>
      </c>
      <c r="AP2523" s="269"/>
      <c r="AQ2523" s="21"/>
      <c r="AR2523" s="262" t="s">
        <v>126</v>
      </c>
      <c r="AS2523" s="263"/>
      <c r="AT2523" s="264" t="s">
        <v>2</v>
      </c>
      <c r="AU2523" s="265"/>
      <c r="AV2523" s="41"/>
      <c r="AW2523" s="262" t="s">
        <v>127</v>
      </c>
      <c r="AX2523" s="263"/>
      <c r="AY2523" s="264" t="s">
        <v>128</v>
      </c>
      <c r="AZ2523" s="265"/>
      <c r="BA2523" s="20"/>
      <c r="BB2523" s="262" t="s">
        <v>129</v>
      </c>
      <c r="BC2523" s="263"/>
      <c r="BD2523" s="264" t="s">
        <v>130</v>
      </c>
      <c r="BE2523" s="265"/>
      <c r="BF2523" s="41"/>
      <c r="BG2523" s="266" t="s">
        <v>131</v>
      </c>
      <c r="BH2523" s="267"/>
      <c r="BI2523" s="268" t="s">
        <v>132</v>
      </c>
      <c r="BJ2523" s="269"/>
      <c r="BK2523" s="41"/>
      <c r="BL2523" s="262" t="s">
        <v>133</v>
      </c>
      <c r="BM2523" s="263"/>
      <c r="BN2523" s="264" t="s">
        <v>134</v>
      </c>
      <c r="BO2523" s="265"/>
      <c r="BP2523" s="41"/>
      <c r="BQ2523" s="262" t="s">
        <v>135</v>
      </c>
      <c r="BR2523" s="263"/>
      <c r="BS2523" s="264" t="s">
        <v>136</v>
      </c>
      <c r="BT2523" s="265"/>
      <c r="BU2523" s="20"/>
      <c r="BV2523" s="262" t="s">
        <v>137</v>
      </c>
      <c r="BW2523" s="263"/>
      <c r="BX2523" s="264" t="s">
        <v>138</v>
      </c>
      <c r="BY2523" s="265"/>
      <c r="CA2523" s="27" t="s">
        <v>8</v>
      </c>
      <c r="CC2523" s="113" t="s">
        <v>74</v>
      </c>
      <c r="CD2523" s="13"/>
      <c r="CE2523" s="33"/>
      <c r="CF2523" s="33"/>
      <c r="CG2523" s="33"/>
      <c r="CH2523" s="33"/>
    </row>
    <row r="2524" spans="2:86" ht="18.600000000000001" customHeight="1" thickTop="1" thickBot="1">
      <c r="B2524" s="37">
        <v>7.21999999999999</v>
      </c>
      <c r="D2524" s="1">
        <v>1</v>
      </c>
      <c r="E2524" s="7">
        <v>0</v>
      </c>
      <c r="F2524" s="2">
        <v>0</v>
      </c>
      <c r="G2524" s="8">
        <v>0</v>
      </c>
      <c r="I2524" s="1">
        <v>1</v>
      </c>
      <c r="J2524" s="9">
        <v>0</v>
      </c>
      <c r="K2524" s="2">
        <v>0</v>
      </c>
      <c r="L2524" s="8">
        <f t="shared" ref="L2524:L2587" si="24243">IF(0=(1-$J$9*$K$9*$B2524^2),10^18,$B2524*$K$9/(1-$J$9*$K$9*$B2524^2))</f>
        <v>-0.77880052813340706</v>
      </c>
      <c r="N2524" s="1">
        <f t="shared" ref="N2524" si="24244">D2524*I2524+F2524*I2527-E2524*J2524-G2524*J2527</f>
        <v>1</v>
      </c>
      <c r="O2524" s="9">
        <f t="shared" ref="O2524" si="24245">(D2524*J2524+E2524*I2524+F2524*J2527+G2524*I2527)</f>
        <v>0</v>
      </c>
      <c r="P2524" s="2">
        <f t="shared" ref="P2524" si="24246">D2524*K2524+F2524*K2527-E2524*L2524-G2524*L2527</f>
        <v>0</v>
      </c>
      <c r="Q2524" s="8">
        <f t="shared" ref="Q2524" si="24247">(D2524*L2524+E2524*K2524+F2524*L2527+G2524*K2527)</f>
        <v>-0.77880052813340706</v>
      </c>
      <c r="S2524" s="1">
        <v>1</v>
      </c>
      <c r="T2524" s="7">
        <v>0</v>
      </c>
      <c r="U2524" s="2">
        <v>0</v>
      </c>
      <c r="V2524" s="8">
        <v>0</v>
      </c>
      <c r="X2524" s="1">
        <f t="shared" ref="X2524" si="24248">N2524*S2524+P2524*S2527-O2524*T2524-Q2524*T2527</f>
        <v>9.4979489395730798</v>
      </c>
      <c r="Y2524" s="9">
        <f t="shared" ref="Y2524" si="24249">(N2524*T2524+O2524*S2524+P2524*T2527+Q2524*S2527)</f>
        <v>0</v>
      </c>
      <c r="Z2524" s="2">
        <f t="shared" ref="Z2524" si="24250">N2524*U2524+P2524*U2527-O2524*V2524-Q2524*V2527</f>
        <v>0</v>
      </c>
      <c r="AA2524" s="8">
        <f t="shared" ref="AA2524" si="24251">(N2524*V2524+O2524*U2524+P2524*V2527+Q2524*U2527)</f>
        <v>-0.77880052813340706</v>
      </c>
      <c r="AB2524" s="20"/>
      <c r="AC2524" s="1">
        <v>1</v>
      </c>
      <c r="AD2524" s="9">
        <v>0</v>
      </c>
      <c r="AE2524" s="2">
        <v>0</v>
      </c>
      <c r="AF2524" s="8">
        <f t="shared" ref="AF2524:AF2587" si="24252">IF(0=(1-$AE$9*$AD$9*$B2524^2),10^18,$B2524*$AE$9/(1-$AE$9*$AD$9*$B2524^2))</f>
        <v>-0.14068425606571763</v>
      </c>
      <c r="AH2524" s="1">
        <f t="shared" ref="AH2524" si="24253">X2524*AC2524+Z2524*AC2527-Y2524*AD2524-AA2524*AD2527</f>
        <v>9.4979489395730798</v>
      </c>
      <c r="AI2524" s="9">
        <f t="shared" ref="AI2524" si="24254">(X2524*AD2524+Y2524*AC2524+Z2524*AD2527+AA2524*AC2527)</f>
        <v>0</v>
      </c>
      <c r="AJ2524" s="2">
        <f t="shared" ref="AJ2524" si="24255">X2524*AE2524+Z2524*AE2527-Y2524*AF2524-AA2524*AF2527</f>
        <v>0</v>
      </c>
      <c r="AK2524" s="8">
        <f t="shared" ref="AK2524" si="24256">(X2524*AF2524+Y2524*AE2524+Z2524*AF2527+AA2524*AE2527)</f>
        <v>-2.1150124088474174</v>
      </c>
      <c r="AM2524" s="1">
        <v>1</v>
      </c>
      <c r="AN2524" s="7">
        <v>0</v>
      </c>
      <c r="AO2524" s="2">
        <v>0</v>
      </c>
      <c r="AP2524" s="8">
        <v>0</v>
      </c>
      <c r="AR2524" s="1">
        <f t="shared" ref="AR2524" si="24257">AH2524*AM2524+AJ2524*AM2527-AI2524*AN2524-AK2524*AN2527</f>
        <v>29.010452760075211</v>
      </c>
      <c r="AS2524" s="9">
        <f t="shared" ref="AS2524" si="24258">(AH2524*AN2524+AI2524*AM2524+AJ2524*AN2527+AK2524*AM2527)</f>
        <v>0</v>
      </c>
      <c r="AT2524" s="2">
        <f t="shared" ref="AT2524" si="24259">AH2524*AO2524+AJ2524*AO2527-AI2524*AP2524-AK2524*AP2527</f>
        <v>0</v>
      </c>
      <c r="AU2524" s="8">
        <f t="shared" ref="AU2524" si="24260">(AH2524*AP2524+AI2524*AO2524+AJ2524*AP2527+AK2524*AO2527)</f>
        <v>-2.1150124088474174</v>
      </c>
      <c r="AV2524" s="20"/>
      <c r="AW2524" s="1">
        <v>1</v>
      </c>
      <c r="AX2524" s="9">
        <v>0</v>
      </c>
      <c r="AY2524" s="2">
        <v>0</v>
      </c>
      <c r="AZ2524" s="8">
        <f t="shared" ref="AZ2524:AZ2587" si="24261">IF(0=(1-$AX$9*$AY$9*$B2524^2),10^18,$B2524*$AY$9/(1-$AX$9*$AY$9*$B2524^2))</f>
        <v>-0.20126398096664427</v>
      </c>
      <c r="BB2524" s="1">
        <f t="shared" ref="BB2524" si="24262">AR2524*AW2524+AT2524*AW2527-AS2524*AX2524-AU2524*AX2527</f>
        <v>29.010452760075211</v>
      </c>
      <c r="BC2524" s="9">
        <f t="shared" ref="BC2524" si="24263">(AR2524*AX2524+AS2524*AW2524+AT2524*AX2527+AU2524*AW2527)</f>
        <v>0</v>
      </c>
      <c r="BD2524" s="2">
        <f t="shared" ref="BD2524" si="24264">AR2524*AY2524+AT2524*AY2527-AS2524*AZ2524-AU2524*AZ2527</f>
        <v>0</v>
      </c>
      <c r="BE2524" s="8">
        <f t="shared" ref="BE2524" si="24265">(AR2524*AZ2524+AS2524*AY2524+AT2524*AZ2527+AU2524*AY2527)</f>
        <v>-7.9537716209849272</v>
      </c>
      <c r="BG2524" s="1">
        <v>1</v>
      </c>
      <c r="BH2524" s="7">
        <v>0</v>
      </c>
      <c r="BI2524" s="2">
        <v>0</v>
      </c>
      <c r="BJ2524" s="8">
        <v>0</v>
      </c>
      <c r="BK2524" s="20"/>
      <c r="BL2524" s="1">
        <f t="shared" ref="BL2524" si="24266">BB2524*BG2524+BD2524*BG2527-BC2524*BH2524-BE2524*BH2527</f>
        <v>77.01878196261049</v>
      </c>
      <c r="BM2524" s="9">
        <f t="shared" ref="BM2524" si="24267">(BB2524*BH2524+BC2524*BG2524+BD2524*BH2527+BE2524*BG2527)</f>
        <v>0</v>
      </c>
      <c r="BN2524" s="2">
        <f t="shared" ref="BN2524" si="24268">BB2524*BI2524+BD2524*BI2527-BC2524*BJ2524-BE2524*BJ2527</f>
        <v>0</v>
      </c>
      <c r="BO2524" s="8">
        <f t="shared" ref="BO2524" si="24269">(BB2524*BJ2524+BC2524*BI2524+BD2524*BJ2527+BE2524*BI2527)</f>
        <v>-7.9537716209849272</v>
      </c>
      <c r="BP2524" s="20"/>
      <c r="BQ2524" s="16">
        <v>1</v>
      </c>
      <c r="BR2524" s="23">
        <v>0</v>
      </c>
      <c r="BS2524" s="14">
        <v>0</v>
      </c>
      <c r="BT2524" s="22">
        <v>0</v>
      </c>
      <c r="BV2524" s="1">
        <f t="shared" ref="BV2524" si="24270">BL2524*BQ2524+BN2524*BQ2527-BM2524*BR2524-BO2524*BR2527</f>
        <v>77.01878196261049</v>
      </c>
      <c r="BW2524" s="9">
        <f t="shared" ref="BW2524" si="24271">(BL2524*BR2524+BM2524*BQ2524+BN2524*BR2527+BO2524*BQ2527)</f>
        <v>-7.9537716209849272</v>
      </c>
      <c r="BX2524" s="2">
        <f t="shared" ref="BX2524" si="24272">BL2524*BS2524+BN2524*BS2527-BM2524*BT2524-BO2524*BT2527</f>
        <v>0</v>
      </c>
      <c r="BY2524" s="8">
        <f t="shared" ref="BY2524" si="24273">(BL2524*BT2524+BM2524*BS2524+BN2524*BT2527+BO2524*BS2527)</f>
        <v>-7.9537716209849272</v>
      </c>
      <c r="CA2524" s="28">
        <f t="shared" ref="CA2524" si="24274">20*LOG(((1+$BR$9)/$BR$9)/((BV2524+BV2527)^2+(BW2524+BW2527)^2)^0.5)</f>
        <v>-51.522390530478724</v>
      </c>
      <c r="CC2524" s="114">
        <f t="shared" ref="CC2524" si="24275">((BV2524^2+BW2524^2)^0.5)/((BV2527^2+BW2527^2)^0.5)</f>
        <v>0.10328942720621213</v>
      </c>
      <c r="CD2524" s="13"/>
      <c r="CE2524" s="33"/>
      <c r="CF2524" s="33"/>
      <c r="CG2524" s="33"/>
      <c r="CH2524" s="33"/>
    </row>
    <row r="2525" spans="2:86" ht="18.600000000000001" customHeight="1" thickBot="1">
      <c r="D2525" s="3"/>
      <c r="G2525" s="4"/>
      <c r="I2525" s="3"/>
      <c r="L2525" s="4"/>
      <c r="N2525" s="3"/>
      <c r="Q2525" s="4"/>
      <c r="S2525" s="3"/>
      <c r="V2525" s="4"/>
      <c r="X2525" s="3"/>
      <c r="AA2525" s="4"/>
      <c r="AC2525" s="3"/>
      <c r="AF2525" s="4"/>
      <c r="AH2525" s="3"/>
      <c r="AK2525" s="4"/>
      <c r="AM2525" s="3"/>
      <c r="AP2525" s="4"/>
      <c r="AR2525" s="3"/>
      <c r="AU2525" s="4"/>
      <c r="AW2525" s="3"/>
      <c r="AZ2525" s="4"/>
      <c r="BB2525" s="3"/>
      <c r="BE2525" s="4"/>
      <c r="BG2525" s="3"/>
      <c r="BJ2525" s="4"/>
      <c r="BL2525" s="3"/>
      <c r="BO2525" s="4"/>
      <c r="BQ2525" s="16"/>
      <c r="BR2525" s="14"/>
      <c r="BS2525" s="14"/>
      <c r="BT2525" s="17"/>
      <c r="BV2525" s="3"/>
      <c r="BY2525" s="4"/>
      <c r="CC2525" s="115"/>
      <c r="CD2525" s="13"/>
      <c r="CE2525" s="33"/>
      <c r="CF2525" s="33"/>
      <c r="CG2525" s="33"/>
      <c r="CH2525" s="33"/>
    </row>
    <row r="2526" spans="2:86" ht="18.600000000000001" customHeight="1" thickBot="1">
      <c r="D2526" s="271" t="s">
        <v>141</v>
      </c>
      <c r="E2526" s="272"/>
      <c r="F2526" s="273" t="s">
        <v>142</v>
      </c>
      <c r="G2526" s="274"/>
      <c r="H2526" s="237"/>
      <c r="I2526" s="271" t="s">
        <v>143</v>
      </c>
      <c r="J2526" s="272"/>
      <c r="K2526" s="273" t="s">
        <v>144</v>
      </c>
      <c r="L2526" s="274"/>
      <c r="N2526" s="262" t="s">
        <v>145</v>
      </c>
      <c r="O2526" s="263"/>
      <c r="P2526" s="264" t="s">
        <v>146</v>
      </c>
      <c r="Q2526" s="265"/>
      <c r="S2526" s="271" t="s">
        <v>147</v>
      </c>
      <c r="T2526" s="272"/>
      <c r="U2526" s="273" t="s">
        <v>148</v>
      </c>
      <c r="V2526" s="274"/>
      <c r="W2526" s="20"/>
      <c r="X2526" s="262" t="s">
        <v>149</v>
      </c>
      <c r="Y2526" s="263"/>
      <c r="Z2526" s="264" t="s">
        <v>150</v>
      </c>
      <c r="AA2526" s="265"/>
      <c r="AB2526" s="20"/>
      <c r="AC2526" s="271" t="s">
        <v>151</v>
      </c>
      <c r="AD2526" s="272"/>
      <c r="AE2526" s="273" t="s">
        <v>152</v>
      </c>
      <c r="AF2526" s="274"/>
      <c r="AG2526" s="20"/>
      <c r="AH2526" s="262" t="s">
        <v>153</v>
      </c>
      <c r="AI2526" s="263"/>
      <c r="AJ2526" s="264" t="s">
        <v>154</v>
      </c>
      <c r="AK2526" s="265"/>
      <c r="AL2526" s="20"/>
      <c r="AM2526" s="271" t="s">
        <v>155</v>
      </c>
      <c r="AN2526" s="272"/>
      <c r="AO2526" s="273" t="s">
        <v>156</v>
      </c>
      <c r="AP2526" s="274"/>
      <c r="AR2526" s="262" t="s">
        <v>157</v>
      </c>
      <c r="AS2526" s="263"/>
      <c r="AT2526" s="264" t="s">
        <v>158</v>
      </c>
      <c r="AU2526" s="265"/>
      <c r="AV2526" s="41"/>
      <c r="AW2526" s="271" t="s">
        <v>159</v>
      </c>
      <c r="AX2526" s="272"/>
      <c r="AY2526" s="273" t="s">
        <v>160</v>
      </c>
      <c r="AZ2526" s="274"/>
      <c r="BA2526" s="20"/>
      <c r="BB2526" s="262" t="s">
        <v>161</v>
      </c>
      <c r="BC2526" s="263"/>
      <c r="BD2526" s="264" t="s">
        <v>162</v>
      </c>
      <c r="BE2526" s="265"/>
      <c r="BF2526" s="41"/>
      <c r="BG2526" s="271" t="s">
        <v>163</v>
      </c>
      <c r="BH2526" s="272"/>
      <c r="BI2526" s="273" t="s">
        <v>164</v>
      </c>
      <c r="BJ2526" s="274"/>
      <c r="BK2526" s="41"/>
      <c r="BL2526" s="262" t="s">
        <v>165</v>
      </c>
      <c r="BM2526" s="263"/>
      <c r="BN2526" s="264" t="s">
        <v>166</v>
      </c>
      <c r="BO2526" s="265"/>
      <c r="BP2526" s="41"/>
      <c r="BQ2526" s="271" t="s">
        <v>167</v>
      </c>
      <c r="BR2526" s="272"/>
      <c r="BS2526" s="273" t="s">
        <v>168</v>
      </c>
      <c r="BT2526" s="274"/>
      <c r="BU2526" s="20"/>
      <c r="BV2526" s="262" t="s">
        <v>169</v>
      </c>
      <c r="BW2526" s="263"/>
      <c r="BX2526" s="264" t="s">
        <v>170</v>
      </c>
      <c r="BY2526" s="265"/>
      <c r="CA2526" s="55" t="s">
        <v>35</v>
      </c>
      <c r="CC2526" s="116" t="s">
        <v>75</v>
      </c>
      <c r="CD2526" s="13"/>
      <c r="CE2526" s="33"/>
      <c r="CF2526" s="33"/>
      <c r="CG2526" s="33"/>
      <c r="CH2526" s="33"/>
    </row>
    <row r="2527" spans="2:86" ht="18.600000000000001" customHeight="1" thickTop="1" thickBot="1">
      <c r="D2527" s="1">
        <v>0</v>
      </c>
      <c r="E2527" s="9">
        <f t="shared" ref="E2527" si="24276">$E$9*$B2524</f>
        <v>8.4964959999999881</v>
      </c>
      <c r="F2527" s="2">
        <v>1</v>
      </c>
      <c r="G2527" s="8">
        <v>0</v>
      </c>
      <c r="I2527" s="1">
        <v>0</v>
      </c>
      <c r="J2527" s="9">
        <v>0</v>
      </c>
      <c r="K2527" s="2">
        <v>1</v>
      </c>
      <c r="L2527" s="8">
        <v>0</v>
      </c>
      <c r="N2527" s="1">
        <f t="shared" ref="N2527" si="24277">D2527*I2524+F2527*I2527-E2527*J2524-G2527*J2527</f>
        <v>0</v>
      </c>
      <c r="O2527" s="9">
        <f t="shared" ref="O2527" si="24278">(D2527*J2524+E2527*I2524+F2527*J2527+G2527*I2527)</f>
        <v>8.4964959999999881</v>
      </c>
      <c r="P2527" s="2">
        <f t="shared" ref="P2527" si="24279">D2527*K2524+F2527*K2527-E2527*L2524-G2527*L2527</f>
        <v>7.6170755720833716</v>
      </c>
      <c r="Q2527" s="8">
        <f t="shared" ref="Q2527" si="24280">(D2527*L2524+E2527*K2524+F2527*L2527+G2527*K2527)</f>
        <v>0</v>
      </c>
      <c r="S2527" s="1">
        <v>0</v>
      </c>
      <c r="T2527" s="9">
        <f t="shared" ref="T2527" si="24281">$T$9*$B2524</f>
        <v>10.911585999999986</v>
      </c>
      <c r="U2527" s="2">
        <v>1</v>
      </c>
      <c r="V2527" s="8">
        <v>0</v>
      </c>
      <c r="X2527" s="1">
        <f t="shared" ref="X2527" si="24282">N2527*S2524+P2527*S2527-O2527*T2524-Q2527*T2527</f>
        <v>0</v>
      </c>
      <c r="Y2527" s="9">
        <f t="shared" ref="Y2527" si="24283">(N2527*T2524+O2527*S2524+P2527*T2527+Q2527*S2527)</f>
        <v>91.610871173286796</v>
      </c>
      <c r="Z2527" s="2">
        <f t="shared" ref="Z2527" si="24284">N2527*U2524+P2527*U2527-O2527*V2524-Q2527*V2527</f>
        <v>7.6170755720833716</v>
      </c>
      <c r="AA2527" s="8">
        <f t="shared" ref="AA2527" si="24285">(N2527*V2524+O2527*U2524+P2527*V2527+Q2527*U2527)</f>
        <v>0</v>
      </c>
      <c r="AB2527" s="20"/>
      <c r="AC2527" s="1">
        <v>0</v>
      </c>
      <c r="AD2527" s="9">
        <v>0</v>
      </c>
      <c r="AE2527" s="2">
        <v>1</v>
      </c>
      <c r="AF2527" s="8">
        <v>0</v>
      </c>
      <c r="AH2527" s="1">
        <f t="shared" ref="AH2527" si="24286">X2527*AC2524+Z2527*AC2527-Y2527*AD2524-AA2527*AD2527</f>
        <v>0</v>
      </c>
      <c r="AI2527" s="9">
        <f t="shared" ref="AI2527" si="24287">(X2527*AD2524+Y2527*AC2524+Z2527*AD2527+AA2527*AC2527)</f>
        <v>91.610871173286796</v>
      </c>
      <c r="AJ2527" s="2">
        <f t="shared" ref="AJ2527" si="24288">X2527*AE2524+Z2527*AE2527-Y2527*AF2524-AA2527*AF2527</f>
        <v>20.505282830629522</v>
      </c>
      <c r="AK2527" s="8">
        <f t="shared" ref="AK2527" si="24289">(X2527*AF2524+Y2527*AE2524+Z2527*AF2527+AA2527*AE2527)</f>
        <v>0</v>
      </c>
      <c r="AM2527" s="1">
        <v>0</v>
      </c>
      <c r="AN2527" s="9">
        <f t="shared" ref="AN2527" si="24290">$AN$9*$B2524</f>
        <v>9.2257159999999878</v>
      </c>
      <c r="AO2527" s="2">
        <v>1</v>
      </c>
      <c r="AP2527" s="8">
        <v>0</v>
      </c>
      <c r="AR2527" s="1">
        <f t="shared" ref="AR2527" si="24291">AH2527*AM2524+AJ2527*AM2527-AI2527*AN2524-AK2527*AN2527</f>
        <v>0</v>
      </c>
      <c r="AS2527" s="9">
        <f t="shared" ref="AS2527" si="24292">(AH2527*AN2524+AI2527*AM2524+AJ2527*AN2527+AK2527*AM2527)</f>
        <v>280.78678706835058</v>
      </c>
      <c r="AT2527" s="2">
        <f t="shared" ref="AT2527" si="24293">AH2527*AO2524+AJ2527*AO2527-AI2527*AP2524-AK2527*AP2527</f>
        <v>20.505282830629522</v>
      </c>
      <c r="AU2527" s="8">
        <f t="shared" ref="AU2527" si="24294">(AH2527*AP2524+AI2527*AO2524+AJ2527*AP2527+AK2527*AO2527)</f>
        <v>0</v>
      </c>
      <c r="AV2527" s="20"/>
      <c r="AW2527" s="1">
        <v>0</v>
      </c>
      <c r="AX2527" s="9">
        <v>0</v>
      </c>
      <c r="AY2527" s="2">
        <v>1</v>
      </c>
      <c r="AZ2527" s="8">
        <v>0</v>
      </c>
      <c r="BB2527" s="1">
        <f t="shared" ref="BB2527" si="24295">AR2527*AW2524+AT2527*AW2527-AS2527*AX2524-AU2527*AX2527</f>
        <v>0</v>
      </c>
      <c r="BC2527" s="9">
        <f t="shared" ref="BC2527" si="24296">(AR2527*AX2524+AS2527*AW2524+AT2527*AX2527+AU2527*AW2527)</f>
        <v>280.78678706835058</v>
      </c>
      <c r="BD2527" s="2">
        <f t="shared" ref="BD2527" si="24297">AR2527*AY2524+AT2527*AY2527-AS2527*AZ2524-AU2527*AZ2527</f>
        <v>77.017549398839236</v>
      </c>
      <c r="BE2527" s="8">
        <f t="shared" ref="BE2527" si="24298">(AR2527*AZ2524+AS2527*AY2524+AT2527*AZ2527+AU2527*AY2527)</f>
        <v>0</v>
      </c>
      <c r="BG2527" s="1">
        <v>0</v>
      </c>
      <c r="BH2527" s="9">
        <f t="shared" ref="BH2527" si="24299">$BH$9*$B2524</f>
        <v>6.0359199999999911</v>
      </c>
      <c r="BI2527" s="2">
        <v>1</v>
      </c>
      <c r="BJ2527" s="8">
        <v>0</v>
      </c>
      <c r="BK2527" s="20"/>
      <c r="BL2527" s="1">
        <f t="shared" ref="BL2527" si="24300">BB2527*BG2524+BD2527*BG2527-BC2527*BH2524-BE2527*BH2527</f>
        <v>0</v>
      </c>
      <c r="BM2527" s="9">
        <f t="shared" ref="BM2527" si="24301">(BB2527*BH2524+BC2527*BG2524+BD2527*BH2527+BE2527*BG2527)</f>
        <v>745.65855383579162</v>
      </c>
      <c r="BN2527" s="2">
        <f t="shared" ref="BN2527" si="24302">BB2527*BI2524+BD2527*BI2527-BC2527*BJ2524-BE2527*BJ2527</f>
        <v>77.017549398839236</v>
      </c>
      <c r="BO2527" s="8">
        <f t="shared" ref="BO2527" si="24303">(BB2527*BJ2524+BC2527*BI2524+BD2527*BJ2527+BE2527*BI2527)</f>
        <v>0</v>
      </c>
      <c r="BP2527" s="20"/>
      <c r="BQ2527" s="18">
        <f t="shared" ref="BQ2527:BQ2590" si="24304">1/$BR$9</f>
        <v>1</v>
      </c>
      <c r="BR2527" s="25">
        <v>0</v>
      </c>
      <c r="BS2527" s="19">
        <v>1</v>
      </c>
      <c r="BT2527" s="24">
        <v>0</v>
      </c>
      <c r="BV2527" s="1">
        <f t="shared" ref="BV2527" si="24305">BL2527*BQ2524+BN2527*BQ2527-BM2527*BR2524-BO2527*BR2527</f>
        <v>77.017549398839236</v>
      </c>
      <c r="BW2527" s="9">
        <f t="shared" ref="BW2527" si="24306">(BL2527*BR2524+BM2527*BQ2524+BN2527*BR2527+BO2527*BQ2527)</f>
        <v>745.65855383579162</v>
      </c>
      <c r="BX2527" s="2">
        <f t="shared" ref="BX2527" si="24307">BL2527*BS2524+BN2527*BS2527-BM2527*BT2524-BO2527*BT2527</f>
        <v>77.017549398839236</v>
      </c>
      <c r="BY2527" s="8">
        <f t="shared" ref="BY2527" si="24308">(BL2527*BT2524+BM2527*BS2524+BN2527*BT2527+BO2527*BS2527)</f>
        <v>0</v>
      </c>
      <c r="CA2527" s="56">
        <f t="shared" ref="CA2527" si="24309">(180/PI())*ATAN(-1*(BW2524+BW2527)/(BV2524+BV2527))</f>
        <v>-78.205821756917629</v>
      </c>
      <c r="CC2527" s="117">
        <f t="shared" ref="CC2527" si="24310">20*LOG(((1-(10^(CA2524/20)^2)*(1-((1-CC2524)/(1+CC2524))^2))^0.5))</f>
        <v>-1.0382040650471589E-5</v>
      </c>
      <c r="CD2527" s="13"/>
      <c r="CE2527" s="33"/>
      <c r="CF2527" s="33"/>
      <c r="CG2527" s="33"/>
      <c r="CH2527" s="33"/>
    </row>
    <row r="2528" spans="2:86" ht="18.600000000000001" customHeight="1"/>
    <row r="2529" spans="2:86" ht="18.600000000000001" customHeight="1" thickBot="1">
      <c r="E2529" s="6" t="s">
        <v>3</v>
      </c>
      <c r="J2529" s="6" t="s">
        <v>5</v>
      </c>
      <c r="O2529" s="6" t="s">
        <v>10</v>
      </c>
      <c r="T2529" s="6" t="s">
        <v>6</v>
      </c>
      <c r="Y2529" s="6" t="s">
        <v>11</v>
      </c>
      <c r="AD2529" s="6" t="s">
        <v>12</v>
      </c>
      <c r="AI2529" s="6" t="s">
        <v>13</v>
      </c>
      <c r="AN2529" s="6" t="s">
        <v>14</v>
      </c>
      <c r="AS2529" s="6" t="s">
        <v>15</v>
      </c>
      <c r="AX2529" s="6" t="s">
        <v>19</v>
      </c>
      <c r="BC2529" s="6" t="s">
        <v>17</v>
      </c>
      <c r="BH2529" s="6" t="s">
        <v>20</v>
      </c>
      <c r="BM2529" s="6" t="s">
        <v>18</v>
      </c>
      <c r="BQ2529" s="26" t="s">
        <v>16</v>
      </c>
      <c r="BR2529" s="26"/>
      <c r="BS2529" s="21"/>
      <c r="BT2529" s="21"/>
      <c r="BU2529" s="21"/>
      <c r="BV2529" s="21"/>
      <c r="BW2529" s="26" t="s">
        <v>21</v>
      </c>
      <c r="BX2529" s="21"/>
      <c r="BY2529" s="21"/>
    </row>
    <row r="2530" spans="2:86" ht="18.600000000000001" customHeight="1" thickBot="1">
      <c r="B2530" s="11"/>
      <c r="D2530" s="266" t="s">
        <v>113</v>
      </c>
      <c r="E2530" s="267"/>
      <c r="F2530" s="268" t="s">
        <v>114</v>
      </c>
      <c r="G2530" s="269"/>
      <c r="H2530" s="237"/>
      <c r="I2530" s="262" t="s">
        <v>0</v>
      </c>
      <c r="J2530" s="263"/>
      <c r="K2530" s="264" t="s">
        <v>1</v>
      </c>
      <c r="L2530" s="265"/>
      <c r="M2530" s="21"/>
      <c r="N2530" s="262" t="s">
        <v>115</v>
      </c>
      <c r="O2530" s="263"/>
      <c r="P2530" s="264" t="s">
        <v>116</v>
      </c>
      <c r="Q2530" s="265"/>
      <c r="R2530" s="21"/>
      <c r="S2530" s="266" t="s">
        <v>117</v>
      </c>
      <c r="T2530" s="267"/>
      <c r="U2530" s="268" t="s">
        <v>118</v>
      </c>
      <c r="V2530" s="269"/>
      <c r="W2530" s="20"/>
      <c r="X2530" s="262" t="s">
        <v>119</v>
      </c>
      <c r="Y2530" s="263"/>
      <c r="Z2530" s="264" t="s">
        <v>120</v>
      </c>
      <c r="AA2530" s="265"/>
      <c r="AB2530" s="20"/>
      <c r="AC2530" s="262" t="s">
        <v>121</v>
      </c>
      <c r="AD2530" s="263"/>
      <c r="AE2530" s="264" t="s">
        <v>7</v>
      </c>
      <c r="AF2530" s="265"/>
      <c r="AG2530" s="20"/>
      <c r="AH2530" s="262" t="s">
        <v>122</v>
      </c>
      <c r="AI2530" s="263"/>
      <c r="AJ2530" s="264" t="s">
        <v>123</v>
      </c>
      <c r="AK2530" s="265"/>
      <c r="AL2530" s="20"/>
      <c r="AM2530" s="266" t="s">
        <v>124</v>
      </c>
      <c r="AN2530" s="267"/>
      <c r="AO2530" s="268" t="s">
        <v>125</v>
      </c>
      <c r="AP2530" s="269"/>
      <c r="AQ2530" s="21"/>
      <c r="AR2530" s="262" t="s">
        <v>126</v>
      </c>
      <c r="AS2530" s="263"/>
      <c r="AT2530" s="264" t="s">
        <v>2</v>
      </c>
      <c r="AU2530" s="265"/>
      <c r="AV2530" s="41"/>
      <c r="AW2530" s="262" t="s">
        <v>127</v>
      </c>
      <c r="AX2530" s="263"/>
      <c r="AY2530" s="264" t="s">
        <v>128</v>
      </c>
      <c r="AZ2530" s="265"/>
      <c r="BA2530" s="20"/>
      <c r="BB2530" s="262" t="s">
        <v>129</v>
      </c>
      <c r="BC2530" s="263"/>
      <c r="BD2530" s="264" t="s">
        <v>130</v>
      </c>
      <c r="BE2530" s="265"/>
      <c r="BF2530" s="41"/>
      <c r="BG2530" s="266" t="s">
        <v>131</v>
      </c>
      <c r="BH2530" s="267"/>
      <c r="BI2530" s="268" t="s">
        <v>132</v>
      </c>
      <c r="BJ2530" s="269"/>
      <c r="BK2530" s="41"/>
      <c r="BL2530" s="262" t="s">
        <v>133</v>
      </c>
      <c r="BM2530" s="263"/>
      <c r="BN2530" s="264" t="s">
        <v>134</v>
      </c>
      <c r="BO2530" s="265"/>
      <c r="BP2530" s="41"/>
      <c r="BQ2530" s="262" t="s">
        <v>135</v>
      </c>
      <c r="BR2530" s="263"/>
      <c r="BS2530" s="264" t="s">
        <v>136</v>
      </c>
      <c r="BT2530" s="265"/>
      <c r="BU2530" s="20"/>
      <c r="BV2530" s="262" t="s">
        <v>137</v>
      </c>
      <c r="BW2530" s="263"/>
      <c r="BX2530" s="264" t="s">
        <v>138</v>
      </c>
      <c r="BY2530" s="265"/>
      <c r="CA2530" s="27" t="s">
        <v>8</v>
      </c>
      <c r="CC2530" s="113" t="s">
        <v>74</v>
      </c>
      <c r="CD2530" s="13"/>
      <c r="CE2530" s="33"/>
      <c r="CF2530" s="33"/>
      <c r="CG2530" s="33"/>
      <c r="CH2530" s="33"/>
    </row>
    <row r="2531" spans="2:86" ht="18.600000000000001" customHeight="1" thickTop="1" thickBot="1">
      <c r="B2531" s="37">
        <v>7.2399999999999904</v>
      </c>
      <c r="D2531" s="1">
        <v>1</v>
      </c>
      <c r="E2531" s="7">
        <v>0</v>
      </c>
      <c r="F2531" s="2">
        <v>0</v>
      </c>
      <c r="G2531" s="8">
        <v>0</v>
      </c>
      <c r="I2531" s="1">
        <v>1</v>
      </c>
      <c r="J2531" s="9">
        <v>0</v>
      </c>
      <c r="K2531" s="2">
        <v>0</v>
      </c>
      <c r="L2531" s="8">
        <f t="shared" ref="L2531:L2594" si="24311">IF(0=(1-$J$9*$K$9*$B2531^2),10^18,$B2531*$K$9/(1-$J$9*$K$9*$B2531^2))</f>
        <v>-0.77626245815297756</v>
      </c>
      <c r="N2531" s="1">
        <f t="shared" ref="N2531" si="24312">D2531*I2531+F2531*I2534-E2531*J2531-G2531*J2534</f>
        <v>1</v>
      </c>
      <c r="O2531" s="9">
        <f t="shared" ref="O2531" si="24313">(D2531*J2531+E2531*I2531+F2531*J2534+G2531*I2534)</f>
        <v>0</v>
      </c>
      <c r="P2531" s="2">
        <f t="shared" ref="P2531" si="24314">D2531*K2531+F2531*K2534-E2531*L2531-G2531*L2534</f>
        <v>0</v>
      </c>
      <c r="Q2531" s="8">
        <f t="shared" ref="Q2531" si="24315">(D2531*L2531+E2531*K2531+F2531*L2534+G2531*K2534)</f>
        <v>-0.77626245815297756</v>
      </c>
      <c r="S2531" s="1">
        <v>1</v>
      </c>
      <c r="T2531" s="7">
        <v>0</v>
      </c>
      <c r="U2531" s="2">
        <v>0</v>
      </c>
      <c r="V2531" s="8">
        <v>0</v>
      </c>
      <c r="X2531" s="1">
        <f t="shared" ref="X2531" si="24316">N2531*S2531+P2531*S2534-O2531*T2531-Q2531*T2534</f>
        <v>9.493717879767738</v>
      </c>
      <c r="Y2531" s="9">
        <f t="shared" ref="Y2531" si="24317">(N2531*T2531+O2531*S2531+P2531*T2534+Q2531*S2534)</f>
        <v>0</v>
      </c>
      <c r="Z2531" s="2">
        <f t="shared" ref="Z2531" si="24318">N2531*U2531+P2531*U2534-O2531*V2531-Q2531*V2534</f>
        <v>0</v>
      </c>
      <c r="AA2531" s="8">
        <f t="shared" ref="AA2531" si="24319">(N2531*V2531+O2531*U2531+P2531*V2534+Q2531*U2534)</f>
        <v>-0.77626245815297756</v>
      </c>
      <c r="AB2531" s="20"/>
      <c r="AC2531" s="1">
        <v>1</v>
      </c>
      <c r="AD2531" s="9">
        <v>0</v>
      </c>
      <c r="AE2531" s="2">
        <v>0</v>
      </c>
      <c r="AF2531" s="8">
        <f t="shared" ref="AF2531:AF2594" si="24320">IF(0=(1-$AE$9*$AD$9*$B2531^2),10^18,$B2531*$AE$9/(1-$AE$9*$AD$9*$B2531^2))</f>
        <v>-0.14027479642252066</v>
      </c>
      <c r="AH2531" s="1">
        <f t="shared" ref="AH2531" si="24321">X2531*AC2531+Z2531*AC2534-Y2531*AD2531-AA2531*AD2534</f>
        <v>9.493717879767738</v>
      </c>
      <c r="AI2531" s="9">
        <f t="shared" ref="AI2531" si="24322">(X2531*AD2531+Y2531*AC2531+Z2531*AD2534+AA2531*AC2534)</f>
        <v>0</v>
      </c>
      <c r="AJ2531" s="2">
        <f t="shared" ref="AJ2531" si="24323">X2531*AE2531+Z2531*AE2534-Y2531*AF2531-AA2531*AF2534</f>
        <v>0</v>
      </c>
      <c r="AK2531" s="8">
        <f t="shared" ref="AK2531" si="24324">(X2531*AF2531+Y2531*AE2531+Z2531*AF2534+AA2531*AE2534)</f>
        <v>-2.1079918010302414</v>
      </c>
      <c r="AM2531" s="1">
        <v>1</v>
      </c>
      <c r="AN2531" s="7">
        <v>0</v>
      </c>
      <c r="AO2531" s="2">
        <v>0</v>
      </c>
      <c r="AP2531" s="8">
        <v>0</v>
      </c>
      <c r="AR2531" s="1">
        <f t="shared" ref="AR2531" si="24325">AH2531*AM2531+AJ2531*AM2534-AI2531*AN2531-AK2531*AN2534</f>
        <v>28.995323404868358</v>
      </c>
      <c r="AS2531" s="9">
        <f t="shared" ref="AS2531" si="24326">(AH2531*AN2531+AI2531*AM2531+AJ2531*AN2534+AK2531*AM2534)</f>
        <v>0</v>
      </c>
      <c r="AT2531" s="2">
        <f t="shared" ref="AT2531" si="24327">AH2531*AO2531+AJ2531*AO2534-AI2531*AP2531-AK2531*AP2534</f>
        <v>0</v>
      </c>
      <c r="AU2531" s="8">
        <f t="shared" ref="AU2531" si="24328">(AH2531*AP2531+AI2531*AO2531+AJ2531*AP2534+AK2531*AO2534)</f>
        <v>-2.1079918010302414</v>
      </c>
      <c r="AV2531" s="20"/>
      <c r="AW2531" s="1">
        <v>1</v>
      </c>
      <c r="AX2531" s="9">
        <v>0</v>
      </c>
      <c r="AY2531" s="2">
        <v>0</v>
      </c>
      <c r="AZ2531" s="8">
        <f t="shared" ref="AZ2531:AZ2594" si="24329">IF(0=(1-$AX$9*$AY$9*$B2531^2),10^18,$B2531*$AY$9/(1-$AX$9*$AY$9*$B2531^2))</f>
        <v>-0.20066950677196743</v>
      </c>
      <c r="BB2531" s="1">
        <f t="shared" ref="BB2531" si="24330">AR2531*AW2531+AT2531*AW2534-AS2531*AX2531-AU2531*AX2534</f>
        <v>28.995323404868358</v>
      </c>
      <c r="BC2531" s="9">
        <f t="shared" ref="BC2531" si="24331">(AR2531*AX2531+AS2531*AW2531+AT2531*AX2534+AU2531*AW2534)</f>
        <v>0</v>
      </c>
      <c r="BD2531" s="2">
        <f t="shared" ref="BD2531" si="24332">AR2531*AY2531+AT2531*AY2534-AS2531*AZ2531-AU2531*AZ2534</f>
        <v>0</v>
      </c>
      <c r="BE2531" s="8">
        <f t="shared" ref="BE2531" si="24333">(AR2531*AZ2531+AS2531*AY2531+AT2531*AZ2534+AU2531*AY2534)</f>
        <v>-7.9264690473788582</v>
      </c>
      <c r="BG2531" s="1">
        <v>1</v>
      </c>
      <c r="BH2531" s="7">
        <v>0</v>
      </c>
      <c r="BI2531" s="2">
        <v>0</v>
      </c>
      <c r="BJ2531" s="8">
        <v>0</v>
      </c>
      <c r="BK2531" s="20"/>
      <c r="BL2531" s="1">
        <f t="shared" ref="BL2531" si="24334">BB2531*BG2531+BD2531*BG2534-BC2531*BH2531-BE2531*BH2534</f>
        <v>76.971387019795458</v>
      </c>
      <c r="BM2531" s="9">
        <f t="shared" ref="BM2531" si="24335">(BB2531*BH2531+BC2531*BG2531+BD2531*BH2534+BE2531*BG2534)</f>
        <v>0</v>
      </c>
      <c r="BN2531" s="2">
        <f t="shared" ref="BN2531" si="24336">BB2531*BI2531+BD2531*BI2534-BC2531*BJ2531-BE2531*BJ2534</f>
        <v>0</v>
      </c>
      <c r="BO2531" s="8">
        <f t="shared" ref="BO2531" si="24337">(BB2531*BJ2531+BC2531*BI2531+BD2531*BJ2534+BE2531*BI2534)</f>
        <v>-7.9264690473788582</v>
      </c>
      <c r="BP2531" s="20"/>
      <c r="BQ2531" s="16">
        <v>1</v>
      </c>
      <c r="BR2531" s="23">
        <v>0</v>
      </c>
      <c r="BS2531" s="14">
        <v>0</v>
      </c>
      <c r="BT2531" s="22">
        <v>0</v>
      </c>
      <c r="BV2531" s="1">
        <f t="shared" ref="BV2531" si="24338">BL2531*BQ2531+BN2531*BQ2534-BM2531*BR2531-BO2531*BR2534</f>
        <v>76.971387019795458</v>
      </c>
      <c r="BW2531" s="9">
        <f t="shared" ref="BW2531" si="24339">(BL2531*BR2531+BM2531*BQ2531+BN2531*BR2534+BO2531*BQ2534)</f>
        <v>-7.9264690473788582</v>
      </c>
      <c r="BX2531" s="2">
        <f t="shared" ref="BX2531" si="24340">BL2531*BS2531+BN2531*BS2534-BM2531*BT2531-BO2531*BT2534</f>
        <v>0</v>
      </c>
      <c r="BY2531" s="8">
        <f t="shared" ref="BY2531" si="24341">(BL2531*BT2531+BM2531*BS2531+BN2531*BT2534+BO2531*BS2534)</f>
        <v>-7.9264690473788582</v>
      </c>
      <c r="CA2531" s="28">
        <f t="shared" ref="CA2531" si="24342">20*LOG(((1+$BR$9)/$BR$9)/((BV2531+BV2534)^2+(BW2531+BW2534)^2)^0.5)</f>
        <v>-51.541046140389625</v>
      </c>
      <c r="CC2531" s="114">
        <f t="shared" ref="CC2531" si="24343">((BV2531^2+BW2531^2)^0.5)/((BV2534^2+BW2534^2)^0.5)</f>
        <v>0.10299827369348268</v>
      </c>
      <c r="CD2531" s="13"/>
      <c r="CE2531" s="33"/>
      <c r="CF2531" s="33"/>
      <c r="CG2531" s="33"/>
      <c r="CH2531" s="33"/>
    </row>
    <row r="2532" spans="2:86" ht="18.600000000000001" customHeight="1" thickBot="1">
      <c r="D2532" s="3"/>
      <c r="G2532" s="4"/>
      <c r="I2532" s="3"/>
      <c r="L2532" s="4"/>
      <c r="N2532" s="3"/>
      <c r="Q2532" s="4"/>
      <c r="S2532" s="3"/>
      <c r="V2532" s="4"/>
      <c r="X2532" s="3"/>
      <c r="AA2532" s="4"/>
      <c r="AC2532" s="3"/>
      <c r="AF2532" s="4"/>
      <c r="AH2532" s="3"/>
      <c r="AK2532" s="4"/>
      <c r="AM2532" s="3"/>
      <c r="AP2532" s="4"/>
      <c r="AR2532" s="3"/>
      <c r="AU2532" s="4"/>
      <c r="AW2532" s="3"/>
      <c r="AZ2532" s="4"/>
      <c r="BB2532" s="3"/>
      <c r="BE2532" s="4"/>
      <c r="BG2532" s="3"/>
      <c r="BJ2532" s="4"/>
      <c r="BL2532" s="3"/>
      <c r="BO2532" s="4"/>
      <c r="BQ2532" s="16"/>
      <c r="BR2532" s="14"/>
      <c r="BS2532" s="14"/>
      <c r="BT2532" s="17"/>
      <c r="BV2532" s="3"/>
      <c r="BY2532" s="4"/>
      <c r="CC2532" s="115"/>
      <c r="CD2532" s="13"/>
      <c r="CE2532" s="33"/>
      <c r="CF2532" s="33"/>
      <c r="CG2532" s="33"/>
      <c r="CH2532" s="33"/>
    </row>
    <row r="2533" spans="2:86" ht="18.600000000000001" customHeight="1" thickBot="1">
      <c r="D2533" s="271" t="s">
        <v>141</v>
      </c>
      <c r="E2533" s="272"/>
      <c r="F2533" s="273" t="s">
        <v>142</v>
      </c>
      <c r="G2533" s="274"/>
      <c r="H2533" s="237"/>
      <c r="I2533" s="271" t="s">
        <v>143</v>
      </c>
      <c r="J2533" s="272"/>
      <c r="K2533" s="273" t="s">
        <v>144</v>
      </c>
      <c r="L2533" s="274"/>
      <c r="N2533" s="262" t="s">
        <v>145</v>
      </c>
      <c r="O2533" s="263"/>
      <c r="P2533" s="264" t="s">
        <v>146</v>
      </c>
      <c r="Q2533" s="265"/>
      <c r="S2533" s="271" t="s">
        <v>147</v>
      </c>
      <c r="T2533" s="272"/>
      <c r="U2533" s="273" t="s">
        <v>148</v>
      </c>
      <c r="V2533" s="274"/>
      <c r="W2533" s="20"/>
      <c r="X2533" s="262" t="s">
        <v>149</v>
      </c>
      <c r="Y2533" s="263"/>
      <c r="Z2533" s="264" t="s">
        <v>150</v>
      </c>
      <c r="AA2533" s="265"/>
      <c r="AB2533" s="20"/>
      <c r="AC2533" s="271" t="s">
        <v>151</v>
      </c>
      <c r="AD2533" s="272"/>
      <c r="AE2533" s="273" t="s">
        <v>152</v>
      </c>
      <c r="AF2533" s="274"/>
      <c r="AG2533" s="20"/>
      <c r="AH2533" s="262" t="s">
        <v>153</v>
      </c>
      <c r="AI2533" s="263"/>
      <c r="AJ2533" s="264" t="s">
        <v>154</v>
      </c>
      <c r="AK2533" s="265"/>
      <c r="AL2533" s="20"/>
      <c r="AM2533" s="271" t="s">
        <v>155</v>
      </c>
      <c r="AN2533" s="272"/>
      <c r="AO2533" s="273" t="s">
        <v>156</v>
      </c>
      <c r="AP2533" s="274"/>
      <c r="AR2533" s="262" t="s">
        <v>157</v>
      </c>
      <c r="AS2533" s="263"/>
      <c r="AT2533" s="264" t="s">
        <v>158</v>
      </c>
      <c r="AU2533" s="265"/>
      <c r="AV2533" s="41"/>
      <c r="AW2533" s="271" t="s">
        <v>159</v>
      </c>
      <c r="AX2533" s="272"/>
      <c r="AY2533" s="273" t="s">
        <v>160</v>
      </c>
      <c r="AZ2533" s="274"/>
      <c r="BA2533" s="20"/>
      <c r="BB2533" s="262" t="s">
        <v>161</v>
      </c>
      <c r="BC2533" s="263"/>
      <c r="BD2533" s="264" t="s">
        <v>162</v>
      </c>
      <c r="BE2533" s="265"/>
      <c r="BF2533" s="41"/>
      <c r="BG2533" s="271" t="s">
        <v>163</v>
      </c>
      <c r="BH2533" s="272"/>
      <c r="BI2533" s="273" t="s">
        <v>164</v>
      </c>
      <c r="BJ2533" s="274"/>
      <c r="BK2533" s="41"/>
      <c r="BL2533" s="262" t="s">
        <v>165</v>
      </c>
      <c r="BM2533" s="263"/>
      <c r="BN2533" s="264" t="s">
        <v>166</v>
      </c>
      <c r="BO2533" s="265"/>
      <c r="BP2533" s="41"/>
      <c r="BQ2533" s="271" t="s">
        <v>167</v>
      </c>
      <c r="BR2533" s="272"/>
      <c r="BS2533" s="273" t="s">
        <v>168</v>
      </c>
      <c r="BT2533" s="274"/>
      <c r="BU2533" s="20"/>
      <c r="BV2533" s="262" t="s">
        <v>169</v>
      </c>
      <c r="BW2533" s="263"/>
      <c r="BX2533" s="264" t="s">
        <v>170</v>
      </c>
      <c r="BY2533" s="265"/>
      <c r="CA2533" s="55" t="s">
        <v>35</v>
      </c>
      <c r="CC2533" s="116" t="s">
        <v>75</v>
      </c>
      <c r="CD2533" s="13"/>
      <c r="CE2533" s="33"/>
      <c r="CF2533" s="33"/>
      <c r="CG2533" s="33"/>
      <c r="CH2533" s="33"/>
    </row>
    <row r="2534" spans="2:86" ht="18.600000000000001" customHeight="1" thickTop="1" thickBot="1">
      <c r="D2534" s="1">
        <v>0</v>
      </c>
      <c r="E2534" s="9">
        <f t="shared" ref="E2534" si="24344">$E$9*$B2531</f>
        <v>8.5200319999999898</v>
      </c>
      <c r="F2534" s="2">
        <v>1</v>
      </c>
      <c r="G2534" s="8">
        <v>0</v>
      </c>
      <c r="I2534" s="1">
        <v>0</v>
      </c>
      <c r="J2534" s="9">
        <v>0</v>
      </c>
      <c r="K2534" s="2">
        <v>1</v>
      </c>
      <c r="L2534" s="8">
        <v>0</v>
      </c>
      <c r="N2534" s="1">
        <f t="shared" ref="N2534" si="24345">D2534*I2531+F2534*I2534-E2534*J2531-G2534*J2534</f>
        <v>0</v>
      </c>
      <c r="O2534" s="9">
        <f t="shared" ref="O2534" si="24346">(D2534*J2531+E2534*I2531+F2534*J2534+G2534*I2534)</f>
        <v>8.5200319999999898</v>
      </c>
      <c r="P2534" s="2">
        <f t="shared" ref="P2534" si="24347">D2534*K2531+F2534*K2534-E2534*L2531-G2534*L2534</f>
        <v>7.6137809838620223</v>
      </c>
      <c r="Q2534" s="8">
        <f t="shared" ref="Q2534" si="24348">(D2534*L2531+E2534*K2531+F2534*L2534+G2534*K2534)</f>
        <v>0</v>
      </c>
      <c r="S2534" s="1">
        <v>0</v>
      </c>
      <c r="T2534" s="9">
        <f t="shared" ref="T2534" si="24349">$T$9*$B2531</f>
        <v>10.941811999999986</v>
      </c>
      <c r="U2534" s="2">
        <v>1</v>
      </c>
      <c r="V2534" s="8">
        <v>0</v>
      </c>
      <c r="X2534" s="1">
        <f t="shared" ref="X2534" si="24350">N2534*S2531+P2534*S2534-O2534*T2531-Q2534*T2534</f>
        <v>0</v>
      </c>
      <c r="Y2534" s="9">
        <f t="shared" ref="Y2534" si="24351">(N2534*T2531+O2534*S2531+P2534*T2534+Q2534*S2534)</f>
        <v>91.828592134593165</v>
      </c>
      <c r="Z2534" s="2">
        <f t="shared" ref="Z2534" si="24352">N2534*U2531+P2534*U2534-O2534*V2531-Q2534*V2534</f>
        <v>7.6137809838620223</v>
      </c>
      <c r="AA2534" s="8">
        <f t="shared" ref="AA2534" si="24353">(N2534*V2531+O2534*U2531+P2534*V2534+Q2534*U2534)</f>
        <v>0</v>
      </c>
      <c r="AB2534" s="20"/>
      <c r="AC2534" s="1">
        <v>0</v>
      </c>
      <c r="AD2534" s="9">
        <v>0</v>
      </c>
      <c r="AE2534" s="2">
        <v>1</v>
      </c>
      <c r="AF2534" s="8">
        <v>0</v>
      </c>
      <c r="AH2534" s="1">
        <f t="shared" ref="AH2534" si="24354">X2534*AC2531+Z2534*AC2534-Y2534*AD2531-AA2534*AD2534</f>
        <v>0</v>
      </c>
      <c r="AI2534" s="9">
        <f t="shared" ref="AI2534" si="24355">(X2534*AD2531+Y2534*AC2531+Z2534*AD2534+AA2534*AC2534)</f>
        <v>91.828592134593165</v>
      </c>
      <c r="AJ2534" s="2">
        <f t="shared" ref="AJ2534" si="24356">X2534*AE2531+Z2534*AE2534-Y2534*AF2531-AA2534*AF2534</f>
        <v>20.495018051308762</v>
      </c>
      <c r="AK2534" s="8">
        <f t="shared" ref="AK2534" si="24357">(X2534*AF2531+Y2534*AE2531+Z2534*AF2534+AA2534*AE2534)</f>
        <v>0</v>
      </c>
      <c r="AM2534" s="1">
        <v>0</v>
      </c>
      <c r="AN2534" s="9">
        <f t="shared" ref="AN2534" si="24358">$AN$9*$B2531</f>
        <v>9.2512719999999877</v>
      </c>
      <c r="AO2534" s="2">
        <v>1</v>
      </c>
      <c r="AP2534" s="8">
        <v>0</v>
      </c>
      <c r="AR2534" s="1">
        <f t="shared" ref="AR2534" si="24359">AH2534*AM2531+AJ2534*AM2534-AI2534*AN2531-AK2534*AN2534</f>
        <v>0</v>
      </c>
      <c r="AS2534" s="9">
        <f t="shared" ref="AS2534" si="24360">(AH2534*AN2531+AI2534*AM2531+AJ2534*AN2534+AK2534*AM2534)</f>
        <v>281.43357877216022</v>
      </c>
      <c r="AT2534" s="2">
        <f t="shared" ref="AT2534" si="24361">AH2534*AO2531+AJ2534*AO2534-AI2534*AP2531-AK2534*AP2534</f>
        <v>20.495018051308762</v>
      </c>
      <c r="AU2534" s="8">
        <f t="shared" ref="AU2534" si="24362">(AH2534*AP2531+AI2534*AO2531+AJ2534*AP2534+AK2534*AO2534)</f>
        <v>0</v>
      </c>
      <c r="AV2534" s="20"/>
      <c r="AW2534" s="1">
        <v>0</v>
      </c>
      <c r="AX2534" s="9">
        <v>0</v>
      </c>
      <c r="AY2534" s="2">
        <v>1</v>
      </c>
      <c r="AZ2534" s="8">
        <v>0</v>
      </c>
      <c r="BB2534" s="1">
        <f t="shared" ref="BB2534" si="24363">AR2534*AW2531+AT2534*AW2534-AS2534*AX2531-AU2534*AX2534</f>
        <v>0</v>
      </c>
      <c r="BC2534" s="9">
        <f t="shared" ref="BC2534" si="24364">(AR2534*AX2531+AS2534*AW2531+AT2534*AX2534+AU2534*AW2534)</f>
        <v>281.43357877216022</v>
      </c>
      <c r="BD2534" s="2">
        <f t="shared" ref="BD2534" si="24365">AR2534*AY2531+AT2534*AY2534-AS2534*AZ2531-AU2534*AZ2534</f>
        <v>76.970155492587793</v>
      </c>
      <c r="BE2534" s="8">
        <f t="shared" ref="BE2534" si="24366">(AR2534*AZ2531+AS2534*AY2531+AT2534*AZ2534+AU2534*AY2534)</f>
        <v>0</v>
      </c>
      <c r="BG2534" s="1">
        <v>0</v>
      </c>
      <c r="BH2534" s="9">
        <f t="shared" ref="BH2534" si="24367">$BH$9*$B2531</f>
        <v>6.0526399999999914</v>
      </c>
      <c r="BI2534" s="2">
        <v>1</v>
      </c>
      <c r="BJ2534" s="8">
        <v>0</v>
      </c>
      <c r="BK2534" s="20"/>
      <c r="BL2534" s="1">
        <f t="shared" ref="BL2534" si="24368">BB2534*BG2531+BD2534*BG2534-BC2534*BH2531-BE2534*BH2534</f>
        <v>0</v>
      </c>
      <c r="BM2534" s="9">
        <f t="shared" ref="BM2534" si="24369">(BB2534*BH2531+BC2534*BG2531+BD2534*BH2534+BE2534*BG2534)</f>
        <v>747.30622071281618</v>
      </c>
      <c r="BN2534" s="2">
        <f t="shared" ref="BN2534" si="24370">BB2534*BI2531+BD2534*BI2534-BC2534*BJ2531-BE2534*BJ2534</f>
        <v>76.970155492587793</v>
      </c>
      <c r="BO2534" s="8">
        <f t="shared" ref="BO2534" si="24371">(BB2534*BJ2531+BC2534*BI2531+BD2534*BJ2534+BE2534*BI2534)</f>
        <v>0</v>
      </c>
      <c r="BP2534" s="20"/>
      <c r="BQ2534" s="18">
        <f t="shared" ref="BQ2534:BQ2597" si="24372">1/$BR$9</f>
        <v>1</v>
      </c>
      <c r="BR2534" s="25">
        <v>0</v>
      </c>
      <c r="BS2534" s="19">
        <v>1</v>
      </c>
      <c r="BT2534" s="24">
        <v>0</v>
      </c>
      <c r="BV2534" s="1">
        <f t="shared" ref="BV2534" si="24373">BL2534*BQ2531+BN2534*BQ2534-BM2534*BR2531-BO2534*BR2534</f>
        <v>76.970155492587793</v>
      </c>
      <c r="BW2534" s="9">
        <f t="shared" ref="BW2534" si="24374">(BL2534*BR2531+BM2534*BQ2531+BN2534*BR2534+BO2534*BQ2534)</f>
        <v>747.30622071281618</v>
      </c>
      <c r="BX2534" s="2">
        <f t="shared" ref="BX2534" si="24375">BL2534*BS2531+BN2534*BS2534-BM2534*BT2531-BO2534*BT2534</f>
        <v>76.970155492587793</v>
      </c>
      <c r="BY2534" s="8">
        <f t="shared" ref="BY2534" si="24376">(BL2534*BT2531+BM2534*BS2531+BN2534*BT2534+BO2534*BS2534)</f>
        <v>0</v>
      </c>
      <c r="CA2534" s="56">
        <f t="shared" ref="CA2534" si="24377">(180/PI())*ATAN(-1*(BW2531+BW2534)/(BV2531+BV2534))</f>
        <v>-78.23883400309299</v>
      </c>
      <c r="CC2534" s="117">
        <f t="shared" ref="CC2534" si="24378">20*LOG(((1-(10^(CA2531/20)^2)*(1-((1-CC2531)/(1+CC2531))^2))^0.5))</f>
        <v>-1.0313842249777679E-5</v>
      </c>
      <c r="CD2534" s="13"/>
      <c r="CE2534" s="33"/>
      <c r="CF2534" s="33"/>
      <c r="CG2534" s="33"/>
      <c r="CH2534" s="33"/>
    </row>
    <row r="2535" spans="2:86" ht="18.600000000000001" customHeight="1"/>
    <row r="2536" spans="2:86" ht="18.600000000000001" customHeight="1" thickBot="1">
      <c r="E2536" s="6" t="s">
        <v>3</v>
      </c>
      <c r="J2536" s="6" t="s">
        <v>5</v>
      </c>
      <c r="O2536" s="6" t="s">
        <v>10</v>
      </c>
      <c r="T2536" s="6" t="s">
        <v>6</v>
      </c>
      <c r="Y2536" s="6" t="s">
        <v>11</v>
      </c>
      <c r="AD2536" s="6" t="s">
        <v>12</v>
      </c>
      <c r="AI2536" s="6" t="s">
        <v>13</v>
      </c>
      <c r="AN2536" s="6" t="s">
        <v>14</v>
      </c>
      <c r="AS2536" s="6" t="s">
        <v>15</v>
      </c>
      <c r="AX2536" s="6" t="s">
        <v>19</v>
      </c>
      <c r="BC2536" s="6" t="s">
        <v>17</v>
      </c>
      <c r="BH2536" s="6" t="s">
        <v>20</v>
      </c>
      <c r="BM2536" s="6" t="s">
        <v>18</v>
      </c>
      <c r="BQ2536" s="26" t="s">
        <v>16</v>
      </c>
      <c r="BR2536" s="26"/>
      <c r="BS2536" s="21"/>
      <c r="BT2536" s="21"/>
      <c r="BU2536" s="21"/>
      <c r="BV2536" s="21"/>
      <c r="BW2536" s="26" t="s">
        <v>21</v>
      </c>
      <c r="BX2536" s="21"/>
      <c r="BY2536" s="21"/>
    </row>
    <row r="2537" spans="2:86" ht="18.600000000000001" customHeight="1" thickBot="1">
      <c r="B2537" s="11"/>
      <c r="D2537" s="266" t="s">
        <v>113</v>
      </c>
      <c r="E2537" s="267"/>
      <c r="F2537" s="268" t="s">
        <v>114</v>
      </c>
      <c r="G2537" s="269"/>
      <c r="H2537" s="237"/>
      <c r="I2537" s="262" t="s">
        <v>0</v>
      </c>
      <c r="J2537" s="263"/>
      <c r="K2537" s="264" t="s">
        <v>1</v>
      </c>
      <c r="L2537" s="265"/>
      <c r="M2537" s="21"/>
      <c r="N2537" s="262" t="s">
        <v>115</v>
      </c>
      <c r="O2537" s="263"/>
      <c r="P2537" s="264" t="s">
        <v>116</v>
      </c>
      <c r="Q2537" s="265"/>
      <c r="R2537" s="21"/>
      <c r="S2537" s="266" t="s">
        <v>117</v>
      </c>
      <c r="T2537" s="267"/>
      <c r="U2537" s="268" t="s">
        <v>118</v>
      </c>
      <c r="V2537" s="269"/>
      <c r="W2537" s="20"/>
      <c r="X2537" s="262" t="s">
        <v>119</v>
      </c>
      <c r="Y2537" s="263"/>
      <c r="Z2537" s="264" t="s">
        <v>120</v>
      </c>
      <c r="AA2537" s="265"/>
      <c r="AB2537" s="20"/>
      <c r="AC2537" s="262" t="s">
        <v>121</v>
      </c>
      <c r="AD2537" s="263"/>
      <c r="AE2537" s="264" t="s">
        <v>7</v>
      </c>
      <c r="AF2537" s="265"/>
      <c r="AG2537" s="20"/>
      <c r="AH2537" s="262" t="s">
        <v>122</v>
      </c>
      <c r="AI2537" s="263"/>
      <c r="AJ2537" s="264" t="s">
        <v>123</v>
      </c>
      <c r="AK2537" s="265"/>
      <c r="AL2537" s="20"/>
      <c r="AM2537" s="266" t="s">
        <v>124</v>
      </c>
      <c r="AN2537" s="267"/>
      <c r="AO2537" s="268" t="s">
        <v>125</v>
      </c>
      <c r="AP2537" s="269"/>
      <c r="AQ2537" s="21"/>
      <c r="AR2537" s="262" t="s">
        <v>126</v>
      </c>
      <c r="AS2537" s="263"/>
      <c r="AT2537" s="264" t="s">
        <v>2</v>
      </c>
      <c r="AU2537" s="265"/>
      <c r="AV2537" s="41"/>
      <c r="AW2537" s="262" t="s">
        <v>127</v>
      </c>
      <c r="AX2537" s="263"/>
      <c r="AY2537" s="264" t="s">
        <v>128</v>
      </c>
      <c r="AZ2537" s="265"/>
      <c r="BA2537" s="20"/>
      <c r="BB2537" s="262" t="s">
        <v>129</v>
      </c>
      <c r="BC2537" s="263"/>
      <c r="BD2537" s="264" t="s">
        <v>130</v>
      </c>
      <c r="BE2537" s="265"/>
      <c r="BF2537" s="41"/>
      <c r="BG2537" s="266" t="s">
        <v>131</v>
      </c>
      <c r="BH2537" s="267"/>
      <c r="BI2537" s="268" t="s">
        <v>132</v>
      </c>
      <c r="BJ2537" s="269"/>
      <c r="BK2537" s="41"/>
      <c r="BL2537" s="262" t="s">
        <v>133</v>
      </c>
      <c r="BM2537" s="263"/>
      <c r="BN2537" s="264" t="s">
        <v>134</v>
      </c>
      <c r="BO2537" s="265"/>
      <c r="BP2537" s="41"/>
      <c r="BQ2537" s="262" t="s">
        <v>135</v>
      </c>
      <c r="BR2537" s="263"/>
      <c r="BS2537" s="264" t="s">
        <v>136</v>
      </c>
      <c r="BT2537" s="265"/>
      <c r="BU2537" s="20"/>
      <c r="BV2537" s="262" t="s">
        <v>137</v>
      </c>
      <c r="BW2537" s="263"/>
      <c r="BX2537" s="264" t="s">
        <v>138</v>
      </c>
      <c r="BY2537" s="265"/>
      <c r="CA2537" s="27" t="s">
        <v>8</v>
      </c>
      <c r="CC2537" s="113" t="s">
        <v>74</v>
      </c>
      <c r="CD2537" s="13"/>
      <c r="CE2537" s="33"/>
      <c r="CF2537" s="33"/>
      <c r="CG2537" s="33"/>
      <c r="CH2537" s="33"/>
    </row>
    <row r="2538" spans="2:86" ht="18.600000000000001" customHeight="1" thickTop="1" thickBot="1">
      <c r="B2538" s="37">
        <v>7.25999999999999</v>
      </c>
      <c r="D2538" s="1">
        <v>1</v>
      </c>
      <c r="E2538" s="7">
        <v>0</v>
      </c>
      <c r="F2538" s="2">
        <v>0</v>
      </c>
      <c r="G2538" s="8">
        <v>0</v>
      </c>
      <c r="I2538" s="1">
        <v>1</v>
      </c>
      <c r="J2538" s="9">
        <v>0</v>
      </c>
      <c r="K2538" s="2">
        <v>0</v>
      </c>
      <c r="L2538" s="8">
        <f t="shared" ref="L2538:L2601" si="24379">IF(0=(1-$J$9*$K$9*$B2538^2),10^18,$B2538*$K$9/(1-$J$9*$K$9*$B2538^2))</f>
        <v>-0.77374193366487642</v>
      </c>
      <c r="N2538" s="1">
        <f t="shared" ref="N2538" si="24380">D2538*I2538+F2538*I2541-E2538*J2538-G2538*J2541</f>
        <v>1</v>
      </c>
      <c r="O2538" s="9">
        <f t="shared" ref="O2538" si="24381">(D2538*J2538+E2538*I2538+F2538*J2541+G2538*I2541)</f>
        <v>0</v>
      </c>
      <c r="P2538" s="2">
        <f t="shared" ref="P2538" si="24382">D2538*K2538+F2538*K2541-E2538*L2538-G2538*L2541</f>
        <v>0</v>
      </c>
      <c r="Q2538" s="8">
        <f t="shared" ref="Q2538" si="24383">(D2538*L2538+E2538*K2538+F2538*L2541+G2538*K2541)</f>
        <v>-0.77374193366487642</v>
      </c>
      <c r="S2538" s="1">
        <v>1</v>
      </c>
      <c r="T2538" s="7">
        <v>0</v>
      </c>
      <c r="U2538" s="2">
        <v>0</v>
      </c>
      <c r="V2538" s="8">
        <v>0</v>
      </c>
      <c r="X2538" s="1">
        <f t="shared" ref="X2538" si="24384">N2538*S2538+P2538*S2541-O2538*T2538-Q2538*T2541</f>
        <v>9.4895258983644926</v>
      </c>
      <c r="Y2538" s="9">
        <f t="shared" ref="Y2538" si="24385">(N2538*T2538+O2538*S2538+P2538*T2541+Q2538*S2541)</f>
        <v>0</v>
      </c>
      <c r="Z2538" s="2">
        <f t="shared" ref="Z2538" si="24386">N2538*U2538+P2538*U2541-O2538*V2538-Q2538*V2541</f>
        <v>0</v>
      </c>
      <c r="AA2538" s="8">
        <f t="shared" ref="AA2538" si="24387">(N2538*V2538+O2538*U2538+P2538*V2541+Q2538*U2541)</f>
        <v>-0.77374193366487642</v>
      </c>
      <c r="AB2538" s="20"/>
      <c r="AC2538" s="1">
        <v>1</v>
      </c>
      <c r="AD2538" s="9">
        <v>0</v>
      </c>
      <c r="AE2538" s="2">
        <v>0</v>
      </c>
      <c r="AF2538" s="8">
        <f t="shared" ref="AF2538:AF2601" si="24388">IF(0=(1-$AE$9*$AD$9*$B2538^2),10^18,$B2538*$AE$9/(1-$AE$9*$AD$9*$B2538^2))</f>
        <v>-0.13986777027660968</v>
      </c>
      <c r="AH2538" s="1">
        <f t="shared" ref="AH2538" si="24389">X2538*AC2538+Z2538*AC2541-Y2538*AD2538-AA2538*AD2541</f>
        <v>9.4895258983644926</v>
      </c>
      <c r="AI2538" s="9">
        <f t="shared" ref="AI2538" si="24390">(X2538*AD2538+Y2538*AC2538+Z2538*AD2541+AA2538*AC2541)</f>
        <v>0</v>
      </c>
      <c r="AJ2538" s="2">
        <f t="shared" ref="AJ2538" si="24391">X2538*AE2538+Z2538*AE2541-Y2538*AF2538-AA2538*AF2541</f>
        <v>0</v>
      </c>
      <c r="AK2538" s="8">
        <f t="shared" ref="AK2538" si="24392">(X2538*AF2538+Y2538*AE2538+Z2538*AF2541+AA2538*AE2541)</f>
        <v>-2.1010207620512595</v>
      </c>
      <c r="AM2538" s="1">
        <v>1</v>
      </c>
      <c r="AN2538" s="7">
        <v>0</v>
      </c>
      <c r="AO2538" s="2">
        <v>0</v>
      </c>
      <c r="AP2538" s="8">
        <v>0</v>
      </c>
      <c r="AR2538" s="1">
        <f t="shared" ref="AR2538" si="24393">AH2538*AM2538+AJ2538*AM2541-AI2538*AN2538-AK2538*AN2541</f>
        <v>28.980334132342925</v>
      </c>
      <c r="AS2538" s="9">
        <f t="shared" ref="AS2538" si="24394">(AH2538*AN2538+AI2538*AM2538+AJ2538*AN2541+AK2538*AM2541)</f>
        <v>0</v>
      </c>
      <c r="AT2538" s="2">
        <f t="shared" ref="AT2538" si="24395">AH2538*AO2538+AJ2538*AO2541-AI2538*AP2538-AK2538*AP2541</f>
        <v>0</v>
      </c>
      <c r="AU2538" s="8">
        <f t="shared" ref="AU2538" si="24396">(AH2538*AP2538+AI2538*AO2538+AJ2538*AP2541+AK2538*AO2541)</f>
        <v>-2.1010207620512595</v>
      </c>
      <c r="AV2538" s="20"/>
      <c r="AW2538" s="1">
        <v>1</v>
      </c>
      <c r="AX2538" s="9">
        <v>0</v>
      </c>
      <c r="AY2538" s="2">
        <v>0</v>
      </c>
      <c r="AZ2538" s="8">
        <f t="shared" ref="AZ2538:AZ2601" si="24397">IF(0=(1-$AX$9*$AY$9*$B2538^2),10^18,$B2538*$AY$9/(1-$AX$9*$AY$9*$B2538^2))</f>
        <v>-0.20007863929731423</v>
      </c>
      <c r="BB2538" s="1">
        <f t="shared" ref="BB2538" si="24398">AR2538*AW2538+AT2538*AW2541-AS2538*AX2538-AU2538*AX2541</f>
        <v>28.980334132342925</v>
      </c>
      <c r="BC2538" s="9">
        <f t="shared" ref="BC2538" si="24399">(AR2538*AX2538+AS2538*AW2538+AT2538*AX2541+AU2538*AW2541)</f>
        <v>0</v>
      </c>
      <c r="BD2538" s="2">
        <f t="shared" ref="BD2538" si="24400">AR2538*AY2538+AT2538*AY2541-AS2538*AZ2538-AU2538*AZ2541</f>
        <v>0</v>
      </c>
      <c r="BE2538" s="8">
        <f t="shared" ref="BE2538" si="24401">(AR2538*AZ2538+AS2538*AY2538+AT2538*AZ2541+AU2538*AY2541)</f>
        <v>-7.8993665816319441</v>
      </c>
      <c r="BG2538" s="1">
        <v>1</v>
      </c>
      <c r="BH2538" s="7">
        <v>0</v>
      </c>
      <c r="BI2538" s="2">
        <v>0</v>
      </c>
      <c r="BJ2538" s="8">
        <v>0</v>
      </c>
      <c r="BK2538" s="20"/>
      <c r="BL2538" s="1">
        <f t="shared" ref="BL2538" si="24402">BB2538*BG2538+BD2538*BG2541-BC2538*BH2538-BE2538*BH2541</f>
        <v>76.924433688236519</v>
      </c>
      <c r="BM2538" s="9">
        <f t="shared" ref="BM2538" si="24403">(BB2538*BH2538+BC2538*BG2538+BD2538*BH2541+BE2538*BG2541)</f>
        <v>0</v>
      </c>
      <c r="BN2538" s="2">
        <f t="shared" ref="BN2538" si="24404">BB2538*BI2538+BD2538*BI2541-BC2538*BJ2538-BE2538*BJ2541</f>
        <v>0</v>
      </c>
      <c r="BO2538" s="8">
        <f t="shared" ref="BO2538" si="24405">(BB2538*BJ2538+BC2538*BI2538+BD2538*BJ2541+BE2538*BI2541)</f>
        <v>-7.8993665816319441</v>
      </c>
      <c r="BP2538" s="20"/>
      <c r="BQ2538" s="16">
        <v>1</v>
      </c>
      <c r="BR2538" s="23">
        <v>0</v>
      </c>
      <c r="BS2538" s="14">
        <v>0</v>
      </c>
      <c r="BT2538" s="22">
        <v>0</v>
      </c>
      <c r="BV2538" s="1">
        <f t="shared" ref="BV2538" si="24406">BL2538*BQ2538+BN2538*BQ2541-BM2538*BR2538-BO2538*BR2541</f>
        <v>76.924433688236519</v>
      </c>
      <c r="BW2538" s="9">
        <f t="shared" ref="BW2538" si="24407">(BL2538*BR2538+BM2538*BQ2538+BN2538*BR2541+BO2538*BQ2541)</f>
        <v>-7.8993665816319441</v>
      </c>
      <c r="BX2538" s="2">
        <f t="shared" ref="BX2538" si="24408">BL2538*BS2538+BN2538*BS2541-BM2538*BT2538-BO2538*BT2541</f>
        <v>0</v>
      </c>
      <c r="BY2538" s="8">
        <f t="shared" ref="BY2538" si="24409">(BL2538*BT2538+BM2538*BS2538+BN2538*BT2541+BO2538*BS2541)</f>
        <v>-7.8993665816319441</v>
      </c>
      <c r="CA2538" s="28">
        <f t="shared" ref="CA2538" si="24410">20*LOG(((1+$BR$9)/$BR$9)/((BV2538+BV2541)^2+(BW2538+BW2541)^2)^0.5)</f>
        <v>-51.559682270670763</v>
      </c>
      <c r="CC2538" s="114">
        <f t="shared" ref="CC2538" si="24411">((BV2538^2+BW2538^2)^0.5)/((BV2541^2+BW2541^2)^0.5)</f>
        <v>0.10270877330366557</v>
      </c>
      <c r="CD2538" s="13"/>
      <c r="CE2538" s="33"/>
      <c r="CF2538" s="33"/>
      <c r="CG2538" s="33"/>
      <c r="CH2538" s="33"/>
    </row>
    <row r="2539" spans="2:86" ht="18.600000000000001" customHeight="1" thickBot="1">
      <c r="D2539" s="3"/>
      <c r="G2539" s="4"/>
      <c r="I2539" s="3"/>
      <c r="L2539" s="4"/>
      <c r="N2539" s="3"/>
      <c r="Q2539" s="4"/>
      <c r="S2539" s="3"/>
      <c r="V2539" s="4"/>
      <c r="X2539" s="3"/>
      <c r="AA2539" s="4"/>
      <c r="AC2539" s="3"/>
      <c r="AF2539" s="4"/>
      <c r="AH2539" s="3"/>
      <c r="AK2539" s="4"/>
      <c r="AM2539" s="3"/>
      <c r="AP2539" s="4"/>
      <c r="AR2539" s="3"/>
      <c r="AU2539" s="4"/>
      <c r="AW2539" s="3"/>
      <c r="AZ2539" s="4"/>
      <c r="BB2539" s="3"/>
      <c r="BE2539" s="4"/>
      <c r="BG2539" s="3"/>
      <c r="BJ2539" s="4"/>
      <c r="BL2539" s="3"/>
      <c r="BO2539" s="4"/>
      <c r="BQ2539" s="16"/>
      <c r="BR2539" s="14"/>
      <c r="BS2539" s="14"/>
      <c r="BT2539" s="17"/>
      <c r="BV2539" s="3"/>
      <c r="BY2539" s="4"/>
      <c r="CC2539" s="115"/>
      <c r="CD2539" s="13"/>
      <c r="CE2539" s="33"/>
      <c r="CF2539" s="33"/>
      <c r="CG2539" s="33"/>
      <c r="CH2539" s="33"/>
    </row>
    <row r="2540" spans="2:86" ht="18.600000000000001" customHeight="1" thickBot="1">
      <c r="D2540" s="271" t="s">
        <v>141</v>
      </c>
      <c r="E2540" s="272"/>
      <c r="F2540" s="273" t="s">
        <v>142</v>
      </c>
      <c r="G2540" s="274"/>
      <c r="H2540" s="237"/>
      <c r="I2540" s="271" t="s">
        <v>143</v>
      </c>
      <c r="J2540" s="272"/>
      <c r="K2540" s="273" t="s">
        <v>144</v>
      </c>
      <c r="L2540" s="274"/>
      <c r="N2540" s="262" t="s">
        <v>145</v>
      </c>
      <c r="O2540" s="263"/>
      <c r="P2540" s="264" t="s">
        <v>146</v>
      </c>
      <c r="Q2540" s="265"/>
      <c r="S2540" s="271" t="s">
        <v>147</v>
      </c>
      <c r="T2540" s="272"/>
      <c r="U2540" s="273" t="s">
        <v>148</v>
      </c>
      <c r="V2540" s="274"/>
      <c r="W2540" s="20"/>
      <c r="X2540" s="262" t="s">
        <v>149</v>
      </c>
      <c r="Y2540" s="263"/>
      <c r="Z2540" s="264" t="s">
        <v>150</v>
      </c>
      <c r="AA2540" s="265"/>
      <c r="AB2540" s="20"/>
      <c r="AC2540" s="271" t="s">
        <v>151</v>
      </c>
      <c r="AD2540" s="272"/>
      <c r="AE2540" s="273" t="s">
        <v>152</v>
      </c>
      <c r="AF2540" s="274"/>
      <c r="AG2540" s="20"/>
      <c r="AH2540" s="262" t="s">
        <v>153</v>
      </c>
      <c r="AI2540" s="263"/>
      <c r="AJ2540" s="264" t="s">
        <v>154</v>
      </c>
      <c r="AK2540" s="265"/>
      <c r="AL2540" s="20"/>
      <c r="AM2540" s="271" t="s">
        <v>155</v>
      </c>
      <c r="AN2540" s="272"/>
      <c r="AO2540" s="273" t="s">
        <v>156</v>
      </c>
      <c r="AP2540" s="274"/>
      <c r="AR2540" s="262" t="s">
        <v>157</v>
      </c>
      <c r="AS2540" s="263"/>
      <c r="AT2540" s="264" t="s">
        <v>158</v>
      </c>
      <c r="AU2540" s="265"/>
      <c r="AV2540" s="41"/>
      <c r="AW2540" s="271" t="s">
        <v>159</v>
      </c>
      <c r="AX2540" s="272"/>
      <c r="AY2540" s="273" t="s">
        <v>160</v>
      </c>
      <c r="AZ2540" s="274"/>
      <c r="BA2540" s="20"/>
      <c r="BB2540" s="262" t="s">
        <v>161</v>
      </c>
      <c r="BC2540" s="263"/>
      <c r="BD2540" s="264" t="s">
        <v>162</v>
      </c>
      <c r="BE2540" s="265"/>
      <c r="BF2540" s="41"/>
      <c r="BG2540" s="271" t="s">
        <v>163</v>
      </c>
      <c r="BH2540" s="272"/>
      <c r="BI2540" s="273" t="s">
        <v>164</v>
      </c>
      <c r="BJ2540" s="274"/>
      <c r="BK2540" s="41"/>
      <c r="BL2540" s="262" t="s">
        <v>165</v>
      </c>
      <c r="BM2540" s="263"/>
      <c r="BN2540" s="264" t="s">
        <v>166</v>
      </c>
      <c r="BO2540" s="265"/>
      <c r="BP2540" s="41"/>
      <c r="BQ2540" s="271" t="s">
        <v>167</v>
      </c>
      <c r="BR2540" s="272"/>
      <c r="BS2540" s="273" t="s">
        <v>168</v>
      </c>
      <c r="BT2540" s="274"/>
      <c r="BU2540" s="20"/>
      <c r="BV2540" s="262" t="s">
        <v>169</v>
      </c>
      <c r="BW2540" s="263"/>
      <c r="BX2540" s="264" t="s">
        <v>170</v>
      </c>
      <c r="BY2540" s="265"/>
      <c r="CA2540" s="55" t="s">
        <v>35</v>
      </c>
      <c r="CC2540" s="116" t="s">
        <v>75</v>
      </c>
      <c r="CD2540" s="13"/>
      <c r="CE2540" s="33"/>
      <c r="CF2540" s="33"/>
      <c r="CG2540" s="33"/>
      <c r="CH2540" s="33"/>
    </row>
    <row r="2541" spans="2:86" ht="18.600000000000001" customHeight="1" thickTop="1" thickBot="1">
      <c r="D2541" s="1">
        <v>0</v>
      </c>
      <c r="E2541" s="9">
        <f t="shared" ref="E2541" si="24412">$E$9*$B2538</f>
        <v>8.5435679999999881</v>
      </c>
      <c r="F2541" s="2">
        <v>1</v>
      </c>
      <c r="G2541" s="8">
        <v>0</v>
      </c>
      <c r="I2541" s="1">
        <v>0</v>
      </c>
      <c r="J2541" s="9">
        <v>0</v>
      </c>
      <c r="K2541" s="2">
        <v>1</v>
      </c>
      <c r="L2541" s="8">
        <v>0</v>
      </c>
      <c r="N2541" s="1">
        <f t="shared" ref="N2541" si="24413">D2541*I2538+F2541*I2541-E2541*J2538-G2541*J2541</f>
        <v>0</v>
      </c>
      <c r="O2541" s="9">
        <f t="shared" ref="O2541" si="24414">(D2541*J2538+E2541*I2538+F2541*J2541+G2541*I2541)</f>
        <v>8.5435679999999881</v>
      </c>
      <c r="P2541" s="2">
        <f t="shared" ref="P2541" si="24415">D2541*K2538+F2541*K2541-E2541*L2538-G2541*L2541</f>
        <v>7.6105168247173518</v>
      </c>
      <c r="Q2541" s="8">
        <f t="shared" ref="Q2541" si="24416">(D2541*L2538+E2541*K2538+F2541*L2541+G2541*K2541)</f>
        <v>0</v>
      </c>
      <c r="S2541" s="1">
        <v>0</v>
      </c>
      <c r="T2541" s="9">
        <f t="shared" ref="T2541" si="24417">$T$9*$B2538</f>
        <v>10.972037999999985</v>
      </c>
      <c r="U2541" s="2">
        <v>1</v>
      </c>
      <c r="V2541" s="8">
        <v>0</v>
      </c>
      <c r="X2541" s="1">
        <f t="shared" ref="X2541" si="24418">N2541*S2538+P2541*S2541-O2541*T2538-Q2541*T2541</f>
        <v>0</v>
      </c>
      <c r="Y2541" s="9">
        <f t="shared" ref="Y2541" si="24419">(N2541*T2538+O2541*S2538+P2541*T2541+Q2541*S2541)</f>
        <v>92.046447800438003</v>
      </c>
      <c r="Z2541" s="2">
        <f t="shared" ref="Z2541" si="24420">N2541*U2538+P2541*U2541-O2541*V2538-Q2541*V2541</f>
        <v>7.6105168247173518</v>
      </c>
      <c r="AA2541" s="8">
        <f t="shared" ref="AA2541" si="24421">(N2541*V2538+O2541*U2538+P2541*V2541+Q2541*U2541)</f>
        <v>0</v>
      </c>
      <c r="AB2541" s="20"/>
      <c r="AC2541" s="1">
        <v>0</v>
      </c>
      <c r="AD2541" s="9">
        <v>0</v>
      </c>
      <c r="AE2541" s="2">
        <v>1</v>
      </c>
      <c r="AF2541" s="8">
        <v>0</v>
      </c>
      <c r="AH2541" s="1">
        <f t="shared" ref="AH2541" si="24422">X2541*AC2538+Z2541*AC2541-Y2541*AD2538-AA2541*AD2541</f>
        <v>0</v>
      </c>
      <c r="AI2541" s="9">
        <f t="shared" ref="AI2541" si="24423">(X2541*AD2538+Y2541*AC2538+Z2541*AD2541+AA2541*AC2541)</f>
        <v>92.046447800438003</v>
      </c>
      <c r="AJ2541" s="2">
        <f t="shared" ref="AJ2541" si="24424">X2541*AE2538+Z2541*AE2541-Y2541*AF2538-AA2541*AF2541</f>
        <v>20.484848240446958</v>
      </c>
      <c r="AK2541" s="8">
        <f t="shared" ref="AK2541" si="24425">(X2541*AF2538+Y2541*AE2538+Z2541*AF2541+AA2541*AE2541)</f>
        <v>0</v>
      </c>
      <c r="AM2541" s="1">
        <v>0</v>
      </c>
      <c r="AN2541" s="9">
        <f t="shared" ref="AN2541" si="24426">$AN$9*$B2538</f>
        <v>9.2768279999999876</v>
      </c>
      <c r="AO2541" s="2">
        <v>1</v>
      </c>
      <c r="AP2541" s="8">
        <v>0</v>
      </c>
      <c r="AR2541" s="1">
        <f t="shared" ref="AR2541" si="24427">AH2541*AM2538+AJ2541*AM2541-AI2541*AN2538-AK2541*AN2541</f>
        <v>0</v>
      </c>
      <c r="AS2541" s="9">
        <f t="shared" ref="AS2541" si="24428">(AH2541*AN2538+AI2541*AM2538+AJ2541*AN2541+AK2541*AM2541)</f>
        <v>282.0808615331668</v>
      </c>
      <c r="AT2541" s="2">
        <f t="shared" ref="AT2541" si="24429">AH2541*AO2538+AJ2541*AO2541-AI2541*AP2538-AK2541*AP2541</f>
        <v>20.484848240446958</v>
      </c>
      <c r="AU2541" s="8">
        <f t="shared" ref="AU2541" si="24430">(AH2541*AP2538+AI2541*AO2538+AJ2541*AP2541+AK2541*AO2541)</f>
        <v>0</v>
      </c>
      <c r="AV2541" s="20"/>
      <c r="AW2541" s="1">
        <v>0</v>
      </c>
      <c r="AX2541" s="9">
        <v>0</v>
      </c>
      <c r="AY2541" s="2">
        <v>1</v>
      </c>
      <c r="AZ2541" s="8">
        <v>0</v>
      </c>
      <c r="BB2541" s="1">
        <f t="shared" ref="BB2541" si="24431">AR2541*AW2538+AT2541*AW2541-AS2541*AX2538-AU2541*AX2541</f>
        <v>0</v>
      </c>
      <c r="BC2541" s="9">
        <f t="shared" ref="BC2541" si="24432">(AR2541*AX2538+AS2541*AW2538+AT2541*AX2541+AU2541*AW2541)</f>
        <v>282.0808615331668</v>
      </c>
      <c r="BD2541" s="2">
        <f t="shared" ref="BD2541" si="24433">AR2541*AY2538+AT2541*AY2541-AS2541*AZ2538-AU2541*AZ2541</f>
        <v>76.92320318781708</v>
      </c>
      <c r="BE2541" s="8">
        <f t="shared" ref="BE2541" si="24434">(AR2541*AZ2538+AS2541*AY2538+AT2541*AZ2541+AU2541*AY2541)</f>
        <v>0</v>
      </c>
      <c r="BG2541" s="1">
        <v>0</v>
      </c>
      <c r="BH2541" s="9">
        <f t="shared" ref="BH2541" si="24435">$BH$9*$B2538</f>
        <v>6.0693599999999917</v>
      </c>
      <c r="BI2541" s="2">
        <v>1</v>
      </c>
      <c r="BJ2541" s="8">
        <v>0</v>
      </c>
      <c r="BK2541" s="20"/>
      <c r="BL2541" s="1">
        <f t="shared" ref="BL2541" si="24436">BB2541*BG2538+BD2541*BG2541-BC2541*BH2538-BE2541*BH2541</f>
        <v>0</v>
      </c>
      <c r="BM2541" s="9">
        <f t="shared" ref="BM2541" si="24437">(BB2541*BH2538+BC2541*BG2538+BD2541*BH2541+BE2541*BG2541)</f>
        <v>748.95547403317562</v>
      </c>
      <c r="BN2541" s="2">
        <f t="shared" ref="BN2541" si="24438">BB2541*BI2538+BD2541*BI2541-BC2541*BJ2538-BE2541*BJ2541</f>
        <v>76.92320318781708</v>
      </c>
      <c r="BO2541" s="8">
        <f t="shared" ref="BO2541" si="24439">(BB2541*BJ2538+BC2541*BI2538+BD2541*BJ2541+BE2541*BI2541)</f>
        <v>0</v>
      </c>
      <c r="BP2541" s="20"/>
      <c r="BQ2541" s="18">
        <f t="shared" ref="BQ2541:BQ2604" si="24440">1/$BR$9</f>
        <v>1</v>
      </c>
      <c r="BR2541" s="25">
        <v>0</v>
      </c>
      <c r="BS2541" s="19">
        <v>1</v>
      </c>
      <c r="BT2541" s="24">
        <v>0</v>
      </c>
      <c r="BV2541" s="1">
        <f t="shared" ref="BV2541" si="24441">BL2541*BQ2538+BN2541*BQ2541-BM2541*BR2538-BO2541*BR2541</f>
        <v>76.92320318781708</v>
      </c>
      <c r="BW2541" s="9">
        <f t="shared" ref="BW2541" si="24442">(BL2541*BR2538+BM2541*BQ2538+BN2541*BR2541+BO2541*BQ2541)</f>
        <v>748.95547403317562</v>
      </c>
      <c r="BX2541" s="2">
        <f t="shared" ref="BX2541" si="24443">BL2541*BS2538+BN2541*BS2541-BM2541*BT2538-BO2541*BT2541</f>
        <v>76.92320318781708</v>
      </c>
      <c r="BY2541" s="8">
        <f t="shared" ref="BY2541" si="24444">(BL2541*BT2538+BM2541*BS2538+BN2541*BT2541+BO2541*BS2541)</f>
        <v>0</v>
      </c>
      <c r="CA2541" s="56">
        <f t="shared" ref="CA2541" si="24445">(180/PI())*ATAN(-1*(BW2538+BW2541)/(BV2538+BV2541))</f>
        <v>-78.271660753771371</v>
      </c>
      <c r="CC2541" s="117">
        <f t="shared" ref="CC2541" si="24446">20*LOG(((1-(10^(CA2538/20)^2)*(1-((1-CC2538)/(1+CC2538))^2))^0.5))</f>
        <v>-1.0246191542942911E-5</v>
      </c>
      <c r="CD2541" s="13"/>
      <c r="CE2541" s="33"/>
      <c r="CF2541" s="33"/>
      <c r="CG2541" s="33"/>
      <c r="CH2541" s="33"/>
    </row>
    <row r="2542" spans="2:86" ht="18.600000000000001" customHeight="1"/>
    <row r="2543" spans="2:86" ht="18.600000000000001" customHeight="1" thickBot="1">
      <c r="E2543" s="6" t="s">
        <v>3</v>
      </c>
      <c r="J2543" s="6" t="s">
        <v>5</v>
      </c>
      <c r="O2543" s="6" t="s">
        <v>10</v>
      </c>
      <c r="T2543" s="6" t="s">
        <v>6</v>
      </c>
      <c r="Y2543" s="6" t="s">
        <v>11</v>
      </c>
      <c r="AD2543" s="6" t="s">
        <v>12</v>
      </c>
      <c r="AI2543" s="6" t="s">
        <v>13</v>
      </c>
      <c r="AN2543" s="6" t="s">
        <v>14</v>
      </c>
      <c r="AS2543" s="6" t="s">
        <v>15</v>
      </c>
      <c r="AX2543" s="6" t="s">
        <v>19</v>
      </c>
      <c r="BC2543" s="6" t="s">
        <v>17</v>
      </c>
      <c r="BH2543" s="6" t="s">
        <v>20</v>
      </c>
      <c r="BM2543" s="6" t="s">
        <v>18</v>
      </c>
      <c r="BQ2543" s="26" t="s">
        <v>16</v>
      </c>
      <c r="BR2543" s="26"/>
      <c r="BS2543" s="21"/>
      <c r="BT2543" s="21"/>
      <c r="BU2543" s="21"/>
      <c r="BV2543" s="21"/>
      <c r="BW2543" s="26" t="s">
        <v>21</v>
      </c>
      <c r="BX2543" s="21"/>
      <c r="BY2543" s="21"/>
    </row>
    <row r="2544" spans="2:86" ht="18.600000000000001" customHeight="1" thickBot="1">
      <c r="B2544" s="11"/>
      <c r="D2544" s="266" t="s">
        <v>113</v>
      </c>
      <c r="E2544" s="267"/>
      <c r="F2544" s="268" t="s">
        <v>114</v>
      </c>
      <c r="G2544" s="269"/>
      <c r="H2544" s="237"/>
      <c r="I2544" s="262" t="s">
        <v>0</v>
      </c>
      <c r="J2544" s="263"/>
      <c r="K2544" s="264" t="s">
        <v>1</v>
      </c>
      <c r="L2544" s="265"/>
      <c r="M2544" s="21"/>
      <c r="N2544" s="262" t="s">
        <v>115</v>
      </c>
      <c r="O2544" s="263"/>
      <c r="P2544" s="264" t="s">
        <v>116</v>
      </c>
      <c r="Q2544" s="265"/>
      <c r="R2544" s="21"/>
      <c r="S2544" s="266" t="s">
        <v>117</v>
      </c>
      <c r="T2544" s="267"/>
      <c r="U2544" s="268" t="s">
        <v>118</v>
      </c>
      <c r="V2544" s="269"/>
      <c r="W2544" s="20"/>
      <c r="X2544" s="262" t="s">
        <v>119</v>
      </c>
      <c r="Y2544" s="263"/>
      <c r="Z2544" s="264" t="s">
        <v>120</v>
      </c>
      <c r="AA2544" s="265"/>
      <c r="AB2544" s="20"/>
      <c r="AC2544" s="262" t="s">
        <v>121</v>
      </c>
      <c r="AD2544" s="263"/>
      <c r="AE2544" s="264" t="s">
        <v>7</v>
      </c>
      <c r="AF2544" s="265"/>
      <c r="AG2544" s="20"/>
      <c r="AH2544" s="262" t="s">
        <v>122</v>
      </c>
      <c r="AI2544" s="263"/>
      <c r="AJ2544" s="264" t="s">
        <v>123</v>
      </c>
      <c r="AK2544" s="265"/>
      <c r="AL2544" s="20"/>
      <c r="AM2544" s="266" t="s">
        <v>124</v>
      </c>
      <c r="AN2544" s="267"/>
      <c r="AO2544" s="268" t="s">
        <v>125</v>
      </c>
      <c r="AP2544" s="269"/>
      <c r="AQ2544" s="21"/>
      <c r="AR2544" s="262" t="s">
        <v>126</v>
      </c>
      <c r="AS2544" s="263"/>
      <c r="AT2544" s="264" t="s">
        <v>2</v>
      </c>
      <c r="AU2544" s="265"/>
      <c r="AV2544" s="41"/>
      <c r="AW2544" s="262" t="s">
        <v>127</v>
      </c>
      <c r="AX2544" s="263"/>
      <c r="AY2544" s="264" t="s">
        <v>128</v>
      </c>
      <c r="AZ2544" s="265"/>
      <c r="BA2544" s="20"/>
      <c r="BB2544" s="262" t="s">
        <v>129</v>
      </c>
      <c r="BC2544" s="263"/>
      <c r="BD2544" s="264" t="s">
        <v>130</v>
      </c>
      <c r="BE2544" s="265"/>
      <c r="BF2544" s="41"/>
      <c r="BG2544" s="266" t="s">
        <v>131</v>
      </c>
      <c r="BH2544" s="267"/>
      <c r="BI2544" s="268" t="s">
        <v>132</v>
      </c>
      <c r="BJ2544" s="269"/>
      <c r="BK2544" s="41"/>
      <c r="BL2544" s="262" t="s">
        <v>133</v>
      </c>
      <c r="BM2544" s="263"/>
      <c r="BN2544" s="264" t="s">
        <v>134</v>
      </c>
      <c r="BO2544" s="265"/>
      <c r="BP2544" s="41"/>
      <c r="BQ2544" s="262" t="s">
        <v>135</v>
      </c>
      <c r="BR2544" s="263"/>
      <c r="BS2544" s="264" t="s">
        <v>136</v>
      </c>
      <c r="BT2544" s="265"/>
      <c r="BU2544" s="20"/>
      <c r="BV2544" s="262" t="s">
        <v>137</v>
      </c>
      <c r="BW2544" s="263"/>
      <c r="BX2544" s="264" t="s">
        <v>138</v>
      </c>
      <c r="BY2544" s="265"/>
      <c r="CA2544" s="27" t="s">
        <v>8</v>
      </c>
      <c r="CC2544" s="113" t="s">
        <v>74</v>
      </c>
      <c r="CD2544" s="13"/>
      <c r="CE2544" s="33"/>
      <c r="CF2544" s="33"/>
      <c r="CG2544" s="33"/>
      <c r="CH2544" s="33"/>
    </row>
    <row r="2545" spans="2:86" ht="18.600000000000001" customHeight="1" thickTop="1" thickBot="1">
      <c r="B2545" s="37">
        <v>7.2799999999999896</v>
      </c>
      <c r="D2545" s="1">
        <v>1</v>
      </c>
      <c r="E2545" s="7">
        <v>0</v>
      </c>
      <c r="F2545" s="2">
        <v>0</v>
      </c>
      <c r="G2545" s="8">
        <v>0</v>
      </c>
      <c r="I2545" s="1">
        <v>1</v>
      </c>
      <c r="J2545" s="9">
        <v>0</v>
      </c>
      <c r="K2545" s="2">
        <v>0</v>
      </c>
      <c r="L2545" s="8">
        <f t="shared" ref="L2545:L2608" si="24447">IF(0=(1-$J$9*$K$9*$B2545^2),10^18,$B2545*$K$9/(1-$J$9*$K$9*$B2545^2))</f>
        <v>-0.77123876537125458</v>
      </c>
      <c r="N2545" s="1">
        <f t="shared" ref="N2545" si="24448">D2545*I2545+F2545*I2548-E2545*J2545-G2545*J2548</f>
        <v>1</v>
      </c>
      <c r="O2545" s="9">
        <f t="shared" ref="O2545" si="24449">(D2545*J2545+E2545*I2545+F2545*J2548+G2545*I2548)</f>
        <v>0</v>
      </c>
      <c r="P2545" s="2">
        <f t="shared" ref="P2545" si="24450">D2545*K2545+F2545*K2548-E2545*L2545-G2545*L2548</f>
        <v>0</v>
      </c>
      <c r="Q2545" s="8">
        <f t="shared" ref="Q2545" si="24451">(D2545*L2545+E2545*K2545+F2545*L2548+G2545*K2548)</f>
        <v>-0.77123876537125458</v>
      </c>
      <c r="S2545" s="1">
        <v>1</v>
      </c>
      <c r="T2545" s="7">
        <v>0</v>
      </c>
      <c r="U2545" s="2">
        <v>0</v>
      </c>
      <c r="V2545" s="8">
        <v>0</v>
      </c>
      <c r="X2545" s="1">
        <f t="shared" ref="X2545" si="24452">N2545*S2545+P2545*S2548-O2545*T2545-Q2545*T2548</f>
        <v>9.4853725036485894</v>
      </c>
      <c r="Y2545" s="9">
        <f t="shared" ref="Y2545" si="24453">(N2545*T2545+O2545*S2545+P2545*T2548+Q2545*S2548)</f>
        <v>0</v>
      </c>
      <c r="Z2545" s="2">
        <f t="shared" ref="Z2545" si="24454">N2545*U2545+P2545*U2548-O2545*V2545-Q2545*V2548</f>
        <v>0</v>
      </c>
      <c r="AA2545" s="8">
        <f t="shared" ref="AA2545" si="24455">(N2545*V2545+O2545*U2545+P2545*V2548+Q2545*U2548)</f>
        <v>-0.77123876537125458</v>
      </c>
      <c r="AB2545" s="20"/>
      <c r="AC2545" s="1">
        <v>1</v>
      </c>
      <c r="AD2545" s="9">
        <v>0</v>
      </c>
      <c r="AE2545" s="2">
        <v>0</v>
      </c>
      <c r="AF2545" s="8">
        <f t="shared" ref="AF2545:AF2608" si="24456">IF(0=(1-$AE$9*$AD$9*$B2545^2),10^18,$B2545*$AE$9/(1-$AE$9*$AD$9*$B2545^2))</f>
        <v>-0.13946315554332411</v>
      </c>
      <c r="AH2545" s="1">
        <f t="shared" ref="AH2545" si="24457">X2545*AC2545+Z2545*AC2548-Y2545*AD2545-AA2545*AD2548</f>
        <v>9.4853725036485894</v>
      </c>
      <c r="AI2545" s="9">
        <f t="shared" ref="AI2545" si="24458">(X2545*AD2545+Y2545*AC2545+Z2545*AD2548+AA2545*AC2548)</f>
        <v>0</v>
      </c>
      <c r="AJ2545" s="2">
        <f t="shared" ref="AJ2545" si="24459">X2545*AE2545+Z2545*AE2548-Y2545*AF2545-AA2545*AF2548</f>
        <v>0</v>
      </c>
      <c r="AK2545" s="8">
        <f t="shared" ref="AK2545" si="24460">(X2545*AF2545+Y2545*AE2545+Z2545*AF2548+AA2545*AE2548)</f>
        <v>-2.0940987462339673</v>
      </c>
      <c r="AM2545" s="1">
        <v>1</v>
      </c>
      <c r="AN2545" s="7">
        <v>0</v>
      </c>
      <c r="AO2545" s="2">
        <v>0</v>
      </c>
      <c r="AP2545" s="8">
        <v>0</v>
      </c>
      <c r="AR2545" s="1">
        <f t="shared" ref="AR2545" si="24461">AH2545*AM2545+AJ2545*AM2548-AI2545*AN2545-AK2545*AN2548</f>
        <v>28.96548317503548</v>
      </c>
      <c r="AS2545" s="9">
        <f t="shared" ref="AS2545" si="24462">(AH2545*AN2545+AI2545*AM2545+AJ2545*AN2548+AK2545*AM2548)</f>
        <v>0</v>
      </c>
      <c r="AT2545" s="2">
        <f t="shared" ref="AT2545" si="24463">AH2545*AO2545+AJ2545*AO2548-AI2545*AP2545-AK2545*AP2548</f>
        <v>0</v>
      </c>
      <c r="AU2545" s="8">
        <f t="shared" ref="AU2545" si="24464">(AH2545*AP2545+AI2545*AO2545+AJ2545*AP2548+AK2545*AO2548)</f>
        <v>-2.0940987462339673</v>
      </c>
      <c r="AV2545" s="20"/>
      <c r="AW2545" s="1">
        <v>1</v>
      </c>
      <c r="AX2545" s="9">
        <v>0</v>
      </c>
      <c r="AY2545" s="2">
        <v>0</v>
      </c>
      <c r="AZ2545" s="8">
        <f t="shared" ref="AZ2545:AZ2608" si="24465">IF(0=(1-$AX$9*$AY$9*$B2545^2),10^18,$B2545*$AY$9/(1-$AX$9*$AY$9*$B2545^2))</f>
        <v>-0.199491344984177</v>
      </c>
      <c r="BB2545" s="1">
        <f t="shared" ref="BB2545" si="24466">AR2545*AW2545+AT2545*AW2548-AS2545*AX2545-AU2545*AX2548</f>
        <v>28.96548317503548</v>
      </c>
      <c r="BC2545" s="9">
        <f t="shared" ref="BC2545" si="24467">(AR2545*AX2545+AS2545*AW2545+AT2545*AX2548+AU2545*AW2548)</f>
        <v>0</v>
      </c>
      <c r="BD2545" s="2">
        <f t="shared" ref="BD2545" si="24468">AR2545*AY2545+AT2545*AY2548-AS2545*AZ2545-AU2545*AZ2548</f>
        <v>0</v>
      </c>
      <c r="BE2545" s="8">
        <f t="shared" ref="BE2545" si="24469">(AR2545*AZ2545+AS2545*AY2545+AT2545*AZ2548+AU2545*AY2548)</f>
        <v>-7.8724619429383456</v>
      </c>
      <c r="BG2545" s="1">
        <v>1</v>
      </c>
      <c r="BH2545" s="7">
        <v>0</v>
      </c>
      <c r="BI2545" s="2">
        <v>0</v>
      </c>
      <c r="BJ2545" s="8">
        <v>0</v>
      </c>
      <c r="BK2545" s="20"/>
      <c r="BL2545" s="1">
        <f t="shared" ref="BL2545" si="24470">BB2545*BG2545+BD2545*BG2548-BC2545*BH2545-BE2545*BH2548</f>
        <v>76.877916356713627</v>
      </c>
      <c r="BM2545" s="9">
        <f t="shared" ref="BM2545" si="24471">(BB2545*BH2545+BC2545*BG2545+BD2545*BH2548+BE2545*BG2548)</f>
        <v>0</v>
      </c>
      <c r="BN2545" s="2">
        <f t="shared" ref="BN2545" si="24472">BB2545*BI2545+BD2545*BI2548-BC2545*BJ2545-BE2545*BJ2548</f>
        <v>0</v>
      </c>
      <c r="BO2545" s="8">
        <f t="shared" ref="BO2545" si="24473">(BB2545*BJ2545+BC2545*BI2545+BD2545*BJ2548+BE2545*BI2548)</f>
        <v>-7.8724619429383456</v>
      </c>
      <c r="BP2545" s="20"/>
      <c r="BQ2545" s="16">
        <v>1</v>
      </c>
      <c r="BR2545" s="23">
        <v>0</v>
      </c>
      <c r="BS2545" s="14">
        <v>0</v>
      </c>
      <c r="BT2545" s="22">
        <v>0</v>
      </c>
      <c r="BV2545" s="1">
        <f t="shared" ref="BV2545" si="24474">BL2545*BQ2545+BN2545*BQ2548-BM2545*BR2545-BO2545*BR2548</f>
        <v>76.877916356713627</v>
      </c>
      <c r="BW2545" s="9">
        <f t="shared" ref="BW2545" si="24475">(BL2545*BR2545+BM2545*BQ2545+BN2545*BR2548+BO2545*BQ2548)</f>
        <v>-7.8724619429383456</v>
      </c>
      <c r="BX2545" s="2">
        <f t="shared" ref="BX2545" si="24476">BL2545*BS2545+BN2545*BS2548-BM2545*BT2545-BO2545*BT2548</f>
        <v>0</v>
      </c>
      <c r="BY2545" s="8">
        <f t="shared" ref="BY2545" si="24477">(BL2545*BT2545+BM2545*BS2545+BN2545*BT2548+BO2545*BS2548)</f>
        <v>-7.8724619429383456</v>
      </c>
      <c r="CA2545" s="28">
        <f t="shared" ref="CA2545" si="24478">20*LOG(((1+$BR$9)/$BR$9)/((BV2545+BV2548)^2+(BW2545+BW2548)^2)^0.5)</f>
        <v>-51.578298736461946</v>
      </c>
      <c r="CC2545" s="114">
        <f t="shared" ref="CC2545" si="24479">((BV2545^2+BW2545^2)^0.5)/((BV2548^2+BW2548^2)^0.5)</f>
        <v>0.10242091186170552</v>
      </c>
      <c r="CD2545" s="13"/>
      <c r="CE2545" s="33"/>
      <c r="CF2545" s="33"/>
      <c r="CG2545" s="33"/>
      <c r="CH2545" s="33"/>
    </row>
    <row r="2546" spans="2:86" ht="18.600000000000001" customHeight="1" thickBot="1">
      <c r="D2546" s="3"/>
      <c r="G2546" s="4"/>
      <c r="I2546" s="3"/>
      <c r="L2546" s="4"/>
      <c r="N2546" s="3"/>
      <c r="Q2546" s="4"/>
      <c r="S2546" s="3"/>
      <c r="V2546" s="4"/>
      <c r="X2546" s="3"/>
      <c r="AA2546" s="4"/>
      <c r="AC2546" s="3"/>
      <c r="AF2546" s="4"/>
      <c r="AH2546" s="3"/>
      <c r="AK2546" s="4"/>
      <c r="AM2546" s="3"/>
      <c r="AP2546" s="4"/>
      <c r="AR2546" s="3"/>
      <c r="AU2546" s="4"/>
      <c r="AW2546" s="3"/>
      <c r="AZ2546" s="4"/>
      <c r="BB2546" s="3"/>
      <c r="BE2546" s="4"/>
      <c r="BG2546" s="3"/>
      <c r="BJ2546" s="4"/>
      <c r="BL2546" s="3"/>
      <c r="BO2546" s="4"/>
      <c r="BQ2546" s="16"/>
      <c r="BR2546" s="14"/>
      <c r="BS2546" s="14"/>
      <c r="BT2546" s="17"/>
      <c r="BV2546" s="3"/>
      <c r="BY2546" s="4"/>
      <c r="CC2546" s="115"/>
      <c r="CD2546" s="13"/>
      <c r="CE2546" s="33"/>
      <c r="CF2546" s="33"/>
      <c r="CG2546" s="33"/>
      <c r="CH2546" s="33"/>
    </row>
    <row r="2547" spans="2:86" ht="18.600000000000001" customHeight="1" thickBot="1">
      <c r="D2547" s="271" t="s">
        <v>141</v>
      </c>
      <c r="E2547" s="272"/>
      <c r="F2547" s="273" t="s">
        <v>142</v>
      </c>
      <c r="G2547" s="274"/>
      <c r="H2547" s="237"/>
      <c r="I2547" s="271" t="s">
        <v>143</v>
      </c>
      <c r="J2547" s="272"/>
      <c r="K2547" s="273" t="s">
        <v>144</v>
      </c>
      <c r="L2547" s="274"/>
      <c r="N2547" s="262" t="s">
        <v>145</v>
      </c>
      <c r="O2547" s="263"/>
      <c r="P2547" s="264" t="s">
        <v>146</v>
      </c>
      <c r="Q2547" s="265"/>
      <c r="S2547" s="271" t="s">
        <v>147</v>
      </c>
      <c r="T2547" s="272"/>
      <c r="U2547" s="273" t="s">
        <v>148</v>
      </c>
      <c r="V2547" s="274"/>
      <c r="W2547" s="20"/>
      <c r="X2547" s="262" t="s">
        <v>149</v>
      </c>
      <c r="Y2547" s="263"/>
      <c r="Z2547" s="264" t="s">
        <v>150</v>
      </c>
      <c r="AA2547" s="265"/>
      <c r="AB2547" s="20"/>
      <c r="AC2547" s="271" t="s">
        <v>151</v>
      </c>
      <c r="AD2547" s="272"/>
      <c r="AE2547" s="273" t="s">
        <v>152</v>
      </c>
      <c r="AF2547" s="274"/>
      <c r="AG2547" s="20"/>
      <c r="AH2547" s="262" t="s">
        <v>153</v>
      </c>
      <c r="AI2547" s="263"/>
      <c r="AJ2547" s="264" t="s">
        <v>154</v>
      </c>
      <c r="AK2547" s="265"/>
      <c r="AL2547" s="20"/>
      <c r="AM2547" s="271" t="s">
        <v>155</v>
      </c>
      <c r="AN2547" s="272"/>
      <c r="AO2547" s="273" t="s">
        <v>156</v>
      </c>
      <c r="AP2547" s="274"/>
      <c r="AR2547" s="262" t="s">
        <v>157</v>
      </c>
      <c r="AS2547" s="263"/>
      <c r="AT2547" s="264" t="s">
        <v>158</v>
      </c>
      <c r="AU2547" s="265"/>
      <c r="AV2547" s="41"/>
      <c r="AW2547" s="271" t="s">
        <v>159</v>
      </c>
      <c r="AX2547" s="272"/>
      <c r="AY2547" s="273" t="s">
        <v>160</v>
      </c>
      <c r="AZ2547" s="274"/>
      <c r="BA2547" s="20"/>
      <c r="BB2547" s="262" t="s">
        <v>161</v>
      </c>
      <c r="BC2547" s="263"/>
      <c r="BD2547" s="264" t="s">
        <v>162</v>
      </c>
      <c r="BE2547" s="265"/>
      <c r="BF2547" s="41"/>
      <c r="BG2547" s="271" t="s">
        <v>163</v>
      </c>
      <c r="BH2547" s="272"/>
      <c r="BI2547" s="273" t="s">
        <v>164</v>
      </c>
      <c r="BJ2547" s="274"/>
      <c r="BK2547" s="41"/>
      <c r="BL2547" s="262" t="s">
        <v>165</v>
      </c>
      <c r="BM2547" s="263"/>
      <c r="BN2547" s="264" t="s">
        <v>166</v>
      </c>
      <c r="BO2547" s="265"/>
      <c r="BP2547" s="41"/>
      <c r="BQ2547" s="271" t="s">
        <v>167</v>
      </c>
      <c r="BR2547" s="272"/>
      <c r="BS2547" s="273" t="s">
        <v>168</v>
      </c>
      <c r="BT2547" s="274"/>
      <c r="BU2547" s="20"/>
      <c r="BV2547" s="262" t="s">
        <v>169</v>
      </c>
      <c r="BW2547" s="263"/>
      <c r="BX2547" s="264" t="s">
        <v>170</v>
      </c>
      <c r="BY2547" s="265"/>
      <c r="CA2547" s="55" t="s">
        <v>35</v>
      </c>
      <c r="CC2547" s="116" t="s">
        <v>75</v>
      </c>
      <c r="CD2547" s="13"/>
      <c r="CE2547" s="33"/>
      <c r="CF2547" s="33"/>
      <c r="CG2547" s="33"/>
      <c r="CH2547" s="33"/>
    </row>
    <row r="2548" spans="2:86" ht="18.600000000000001" customHeight="1" thickTop="1" thickBot="1">
      <c r="D2548" s="1">
        <v>0</v>
      </c>
      <c r="E2548" s="9">
        <f t="shared" ref="E2548" si="24480">$E$9*$B2545</f>
        <v>8.5671039999999881</v>
      </c>
      <c r="F2548" s="2">
        <v>1</v>
      </c>
      <c r="G2548" s="8">
        <v>0</v>
      </c>
      <c r="I2548" s="1">
        <v>0</v>
      </c>
      <c r="J2548" s="9">
        <v>0</v>
      </c>
      <c r="K2548" s="2">
        <v>1</v>
      </c>
      <c r="L2548" s="8">
        <v>0</v>
      </c>
      <c r="N2548" s="1">
        <f t="shared" ref="N2548" si="24481">D2548*I2545+F2548*I2548-E2548*J2545-G2548*J2548</f>
        <v>0</v>
      </c>
      <c r="O2548" s="9">
        <f t="shared" ref="O2548" si="24482">(D2548*J2545+E2548*I2545+F2548*J2548+G2548*I2548)</f>
        <v>8.5671039999999881</v>
      </c>
      <c r="P2548" s="2">
        <f t="shared" ref="P2548" si="24483">D2548*K2545+F2548*K2548-E2548*L2545-G2548*L2548</f>
        <v>7.6072827117671276</v>
      </c>
      <c r="Q2548" s="8">
        <f t="shared" ref="Q2548" si="24484">(D2548*L2545+E2548*K2545+F2548*L2548+G2548*K2548)</f>
        <v>0</v>
      </c>
      <c r="S2548" s="1">
        <v>0</v>
      </c>
      <c r="T2548" s="9">
        <f t="shared" ref="T2548" si="24485">$T$9*$B2545</f>
        <v>11.002263999999984</v>
      </c>
      <c r="U2548" s="2">
        <v>1</v>
      </c>
      <c r="V2548" s="8">
        <v>0</v>
      </c>
      <c r="X2548" s="1">
        <f t="shared" ref="X2548" si="24486">N2548*S2545+P2548*S2548-O2548*T2545-Q2548*T2548</f>
        <v>0</v>
      </c>
      <c r="Y2548" s="9">
        <f t="shared" ref="Y2548" si="24487">(N2548*T2545+O2548*S2545+P2548*T2548+Q2548*S2548)</f>
        <v>92.264436717497716</v>
      </c>
      <c r="Z2548" s="2">
        <f t="shared" ref="Z2548" si="24488">N2548*U2545+P2548*U2548-O2548*V2545-Q2548*V2548</f>
        <v>7.6072827117671276</v>
      </c>
      <c r="AA2548" s="8">
        <f t="shared" ref="AA2548" si="24489">(N2548*V2545+O2548*U2545+P2548*V2548+Q2548*U2548)</f>
        <v>0</v>
      </c>
      <c r="AB2548" s="20"/>
      <c r="AC2548" s="1">
        <v>0</v>
      </c>
      <c r="AD2548" s="9">
        <v>0</v>
      </c>
      <c r="AE2548" s="2">
        <v>1</v>
      </c>
      <c r="AF2548" s="8">
        <v>0</v>
      </c>
      <c r="AH2548" s="1">
        <f t="shared" ref="AH2548" si="24490">X2548*AC2545+Z2548*AC2548-Y2548*AD2545-AA2548*AD2548</f>
        <v>0</v>
      </c>
      <c r="AI2548" s="9">
        <f t="shared" ref="AI2548" si="24491">(X2548*AD2545+Y2548*AC2545+Z2548*AD2548+AA2548*AC2548)</f>
        <v>92.264436717497716</v>
      </c>
      <c r="AJ2548" s="2">
        <f t="shared" ref="AJ2548" si="24492">X2548*AE2545+Z2548*AE2548-Y2548*AF2545-AA2548*AF2548</f>
        <v>20.474772200816695</v>
      </c>
      <c r="AK2548" s="8">
        <f t="shared" ref="AK2548" si="24493">(X2548*AF2545+Y2548*AE2545+Z2548*AF2548+AA2548*AE2548)</f>
        <v>0</v>
      </c>
      <c r="AM2548" s="1">
        <v>0</v>
      </c>
      <c r="AN2548" s="9">
        <f t="shared" ref="AN2548" si="24494">$AN$9*$B2545</f>
        <v>9.3023839999999876</v>
      </c>
      <c r="AO2548" s="2">
        <v>1</v>
      </c>
      <c r="AP2548" s="8">
        <v>0</v>
      </c>
      <c r="AR2548" s="1">
        <f t="shared" ref="AR2548" si="24495">AH2548*AM2545+AJ2548*AM2548-AI2548*AN2545-AK2548*AN2548</f>
        <v>0</v>
      </c>
      <c r="AS2548" s="9">
        <f t="shared" ref="AS2548" si="24496">(AH2548*AN2545+AI2548*AM2545+AJ2548*AN2548+AK2548*AM2548)</f>
        <v>282.72863004201946</v>
      </c>
      <c r="AT2548" s="2">
        <f t="shared" ref="AT2548" si="24497">AH2548*AO2545+AJ2548*AO2548-AI2548*AP2545-AK2548*AP2548</f>
        <v>20.474772200816695</v>
      </c>
      <c r="AU2548" s="8">
        <f t="shared" ref="AU2548" si="24498">(AH2548*AP2545+AI2548*AO2545+AJ2548*AP2548+AK2548*AO2548)</f>
        <v>0</v>
      </c>
      <c r="AV2548" s="20"/>
      <c r="AW2548" s="1">
        <v>0</v>
      </c>
      <c r="AX2548" s="9">
        <v>0</v>
      </c>
      <c r="AY2548" s="2">
        <v>1</v>
      </c>
      <c r="AZ2548" s="8">
        <v>0</v>
      </c>
      <c r="BB2548" s="1">
        <f t="shared" ref="BB2548" si="24499">AR2548*AW2545+AT2548*AW2548-AS2548*AX2545-AU2548*AX2548</f>
        <v>0</v>
      </c>
      <c r="BC2548" s="9">
        <f t="shared" ref="BC2548" si="24500">(AR2548*AX2545+AS2548*AW2545+AT2548*AX2548+AU2548*AW2548)</f>
        <v>282.72863004201946</v>
      </c>
      <c r="BD2548" s="2">
        <f t="shared" ref="BD2548" si="24501">AR2548*AY2545+AT2548*AY2548-AS2548*AZ2545-AU2548*AZ2548</f>
        <v>76.876686873432959</v>
      </c>
      <c r="BE2548" s="8">
        <f t="shared" ref="BE2548" si="24502">(AR2548*AZ2545+AS2548*AY2545+AT2548*AZ2548+AU2548*AY2548)</f>
        <v>0</v>
      </c>
      <c r="BG2548" s="1">
        <v>0</v>
      </c>
      <c r="BH2548" s="9">
        <f t="shared" ref="BH2548" si="24503">$BH$9*$B2545</f>
        <v>6.0860799999999911</v>
      </c>
      <c r="BI2548" s="2">
        <v>1</v>
      </c>
      <c r="BJ2548" s="8">
        <v>0</v>
      </c>
      <c r="BK2548" s="20"/>
      <c r="BL2548" s="1">
        <f t="shared" ref="BL2548" si="24504">BB2548*BG2545+BD2548*BG2548-BC2548*BH2545-BE2548*BH2548</f>
        <v>0</v>
      </c>
      <c r="BM2548" s="9">
        <f t="shared" ref="BM2548" si="24505">(BB2548*BH2545+BC2548*BG2545+BD2548*BH2548+BE2548*BG2548)</f>
        <v>750.60629648868166</v>
      </c>
      <c r="BN2548" s="2">
        <f t="shared" ref="BN2548" si="24506">BB2548*BI2545+BD2548*BI2548-BC2548*BJ2545-BE2548*BJ2548</f>
        <v>76.876686873432959</v>
      </c>
      <c r="BO2548" s="8">
        <f t="shared" ref="BO2548" si="24507">(BB2548*BJ2545+BC2548*BI2545+BD2548*BJ2548+BE2548*BI2548)</f>
        <v>0</v>
      </c>
      <c r="BP2548" s="20"/>
      <c r="BQ2548" s="18">
        <f t="shared" ref="BQ2548:BQ2611" si="24508">1/$BR$9</f>
        <v>1</v>
      </c>
      <c r="BR2548" s="25">
        <v>0</v>
      </c>
      <c r="BS2548" s="19">
        <v>1</v>
      </c>
      <c r="BT2548" s="24">
        <v>0</v>
      </c>
      <c r="BV2548" s="1">
        <f t="shared" ref="BV2548" si="24509">BL2548*BQ2545+BN2548*BQ2548-BM2548*BR2545-BO2548*BR2548</f>
        <v>76.876686873432959</v>
      </c>
      <c r="BW2548" s="9">
        <f t="shared" ref="BW2548" si="24510">(BL2548*BR2545+BM2548*BQ2545+BN2548*BR2548+BO2548*BQ2548)</f>
        <v>750.60629648868166</v>
      </c>
      <c r="BX2548" s="2">
        <f t="shared" ref="BX2548" si="24511">BL2548*BS2545+BN2548*BS2548-BM2548*BT2545-BO2548*BT2548</f>
        <v>76.876686873432959</v>
      </c>
      <c r="BY2548" s="8">
        <f t="shared" ref="BY2548" si="24512">(BL2548*BT2545+BM2548*BS2545+BN2548*BT2548+BO2548*BS2548)</f>
        <v>0</v>
      </c>
      <c r="CA2548" s="56">
        <f t="shared" ref="CA2548" si="24513">(180/PI())*ATAN(-1*(BW2545+BW2548)/(BV2545+BV2548))</f>
        <v>-78.304303578059816</v>
      </c>
      <c r="CC2548" s="117">
        <f t="shared" ref="CC2548" si="24514">20*LOG(((1-(10^(CA2545/20)^2)*(1-((1-CC2545)/(1+CC2545))^2))^0.5))</f>
        <v>-1.0179083816316308E-5</v>
      </c>
      <c r="CD2548" s="13"/>
      <c r="CE2548" s="33"/>
      <c r="CF2548" s="33"/>
      <c r="CG2548" s="33"/>
      <c r="CH2548" s="33"/>
    </row>
    <row r="2549" spans="2:86" ht="18.600000000000001" customHeight="1"/>
    <row r="2550" spans="2:86" ht="18.600000000000001" customHeight="1" thickBot="1">
      <c r="E2550" s="6" t="s">
        <v>3</v>
      </c>
      <c r="J2550" s="6" t="s">
        <v>5</v>
      </c>
      <c r="O2550" s="6" t="s">
        <v>10</v>
      </c>
      <c r="T2550" s="6" t="s">
        <v>6</v>
      </c>
      <c r="Y2550" s="6" t="s">
        <v>11</v>
      </c>
      <c r="AD2550" s="6" t="s">
        <v>12</v>
      </c>
      <c r="AI2550" s="6" t="s">
        <v>13</v>
      </c>
      <c r="AN2550" s="6" t="s">
        <v>14</v>
      </c>
      <c r="AS2550" s="6" t="s">
        <v>15</v>
      </c>
      <c r="AX2550" s="6" t="s">
        <v>19</v>
      </c>
      <c r="BC2550" s="6" t="s">
        <v>17</v>
      </c>
      <c r="BH2550" s="6" t="s">
        <v>20</v>
      </c>
      <c r="BM2550" s="6" t="s">
        <v>18</v>
      </c>
      <c r="BQ2550" s="26" t="s">
        <v>16</v>
      </c>
      <c r="BR2550" s="26"/>
      <c r="BS2550" s="21"/>
      <c r="BT2550" s="21"/>
      <c r="BU2550" s="21"/>
      <c r="BV2550" s="21"/>
      <c r="BW2550" s="26" t="s">
        <v>21</v>
      </c>
      <c r="BX2550" s="21"/>
      <c r="BY2550" s="21"/>
    </row>
    <row r="2551" spans="2:86" ht="18.600000000000001" customHeight="1" thickBot="1">
      <c r="B2551" s="11"/>
      <c r="D2551" s="266" t="s">
        <v>113</v>
      </c>
      <c r="E2551" s="267"/>
      <c r="F2551" s="268" t="s">
        <v>114</v>
      </c>
      <c r="G2551" s="269"/>
      <c r="H2551" s="237"/>
      <c r="I2551" s="262" t="s">
        <v>0</v>
      </c>
      <c r="J2551" s="263"/>
      <c r="K2551" s="264" t="s">
        <v>1</v>
      </c>
      <c r="L2551" s="265"/>
      <c r="M2551" s="21"/>
      <c r="N2551" s="262" t="s">
        <v>115</v>
      </c>
      <c r="O2551" s="263"/>
      <c r="P2551" s="264" t="s">
        <v>116</v>
      </c>
      <c r="Q2551" s="265"/>
      <c r="R2551" s="21"/>
      <c r="S2551" s="266" t="s">
        <v>117</v>
      </c>
      <c r="T2551" s="267"/>
      <c r="U2551" s="268" t="s">
        <v>118</v>
      </c>
      <c r="V2551" s="269"/>
      <c r="W2551" s="20"/>
      <c r="X2551" s="262" t="s">
        <v>119</v>
      </c>
      <c r="Y2551" s="263"/>
      <c r="Z2551" s="264" t="s">
        <v>120</v>
      </c>
      <c r="AA2551" s="265"/>
      <c r="AB2551" s="20"/>
      <c r="AC2551" s="262" t="s">
        <v>121</v>
      </c>
      <c r="AD2551" s="263"/>
      <c r="AE2551" s="264" t="s">
        <v>7</v>
      </c>
      <c r="AF2551" s="265"/>
      <c r="AG2551" s="20"/>
      <c r="AH2551" s="262" t="s">
        <v>122</v>
      </c>
      <c r="AI2551" s="263"/>
      <c r="AJ2551" s="264" t="s">
        <v>123</v>
      </c>
      <c r="AK2551" s="265"/>
      <c r="AL2551" s="20"/>
      <c r="AM2551" s="266" t="s">
        <v>124</v>
      </c>
      <c r="AN2551" s="267"/>
      <c r="AO2551" s="268" t="s">
        <v>125</v>
      </c>
      <c r="AP2551" s="269"/>
      <c r="AQ2551" s="21"/>
      <c r="AR2551" s="262" t="s">
        <v>126</v>
      </c>
      <c r="AS2551" s="263"/>
      <c r="AT2551" s="264" t="s">
        <v>2</v>
      </c>
      <c r="AU2551" s="265"/>
      <c r="AV2551" s="41"/>
      <c r="AW2551" s="262" t="s">
        <v>127</v>
      </c>
      <c r="AX2551" s="263"/>
      <c r="AY2551" s="264" t="s">
        <v>128</v>
      </c>
      <c r="AZ2551" s="265"/>
      <c r="BA2551" s="20"/>
      <c r="BB2551" s="262" t="s">
        <v>129</v>
      </c>
      <c r="BC2551" s="263"/>
      <c r="BD2551" s="264" t="s">
        <v>130</v>
      </c>
      <c r="BE2551" s="265"/>
      <c r="BF2551" s="41"/>
      <c r="BG2551" s="266" t="s">
        <v>131</v>
      </c>
      <c r="BH2551" s="267"/>
      <c r="BI2551" s="268" t="s">
        <v>132</v>
      </c>
      <c r="BJ2551" s="269"/>
      <c r="BK2551" s="41"/>
      <c r="BL2551" s="262" t="s">
        <v>133</v>
      </c>
      <c r="BM2551" s="263"/>
      <c r="BN2551" s="264" t="s">
        <v>134</v>
      </c>
      <c r="BO2551" s="265"/>
      <c r="BP2551" s="41"/>
      <c r="BQ2551" s="262" t="s">
        <v>135</v>
      </c>
      <c r="BR2551" s="263"/>
      <c r="BS2551" s="264" t="s">
        <v>136</v>
      </c>
      <c r="BT2551" s="265"/>
      <c r="BU2551" s="20"/>
      <c r="BV2551" s="262" t="s">
        <v>137</v>
      </c>
      <c r="BW2551" s="263"/>
      <c r="BX2551" s="264" t="s">
        <v>138</v>
      </c>
      <c r="BY2551" s="265"/>
      <c r="CA2551" s="27" t="s">
        <v>8</v>
      </c>
      <c r="CC2551" s="113" t="s">
        <v>74</v>
      </c>
      <c r="CD2551" s="13"/>
      <c r="CE2551" s="33"/>
      <c r="CF2551" s="33"/>
      <c r="CG2551" s="33"/>
      <c r="CH2551" s="33"/>
    </row>
    <row r="2552" spans="2:86" ht="18.600000000000001" customHeight="1" thickTop="1" thickBot="1">
      <c r="B2552" s="37">
        <v>7.2999999999999901</v>
      </c>
      <c r="D2552" s="1">
        <v>1</v>
      </c>
      <c r="E2552" s="7">
        <v>0</v>
      </c>
      <c r="F2552" s="2">
        <v>0</v>
      </c>
      <c r="G2552" s="8">
        <v>0</v>
      </c>
      <c r="I2552" s="1">
        <v>1</v>
      </c>
      <c r="J2552" s="9">
        <v>0</v>
      </c>
      <c r="K2552" s="2">
        <v>0</v>
      </c>
      <c r="L2552" s="8">
        <f t="shared" ref="L2552:L2615" si="24515">IF(0=(1-$J$9*$K$9*$B2552^2),10^18,$B2552*$K$9/(1-$J$9*$K$9*$B2552^2))</f>
        <v>-0.76875276676310744</v>
      </c>
      <c r="N2552" s="1">
        <f t="shared" ref="N2552" si="24516">D2552*I2552+F2552*I2555-E2552*J2552-G2552*J2555</f>
        <v>1</v>
      </c>
      <c r="O2552" s="9">
        <f t="shared" ref="O2552" si="24517">(D2552*J2552+E2552*I2552+F2552*J2555+G2552*I2555)</f>
        <v>0</v>
      </c>
      <c r="P2552" s="2">
        <f t="shared" ref="P2552" si="24518">D2552*K2552+F2552*K2555-E2552*L2552-G2552*L2555</f>
        <v>0</v>
      </c>
      <c r="Q2552" s="8">
        <f t="shared" ref="Q2552" si="24519">(D2552*L2552+E2552*K2552+F2552*L2555+G2552*K2555)</f>
        <v>-0.76875276676310744</v>
      </c>
      <c r="S2552" s="1">
        <v>1</v>
      </c>
      <c r="T2552" s="7">
        <v>0</v>
      </c>
      <c r="U2552" s="2">
        <v>0</v>
      </c>
      <c r="V2552" s="8">
        <v>0</v>
      </c>
      <c r="X2552" s="1">
        <f t="shared" ref="X2552" si="24520">N2552*S2552+P2552*S2555-O2552*T2552-Q2552*T2555</f>
        <v>9.4812572117863034</v>
      </c>
      <c r="Y2552" s="9">
        <f t="shared" ref="Y2552" si="24521">(N2552*T2552+O2552*S2552+P2552*T2555+Q2552*S2555)</f>
        <v>0</v>
      </c>
      <c r="Z2552" s="2">
        <f t="shared" ref="Z2552" si="24522">N2552*U2552+P2552*U2555-O2552*V2552-Q2552*V2555</f>
        <v>0</v>
      </c>
      <c r="AA2552" s="8">
        <f t="shared" ref="AA2552" si="24523">(N2552*V2552+O2552*U2552+P2552*V2555+Q2552*U2555)</f>
        <v>-0.76875276676310744</v>
      </c>
      <c r="AB2552" s="20"/>
      <c r="AC2552" s="1">
        <v>1</v>
      </c>
      <c r="AD2552" s="9">
        <v>0</v>
      </c>
      <c r="AE2552" s="2">
        <v>0</v>
      </c>
      <c r="AF2552" s="8">
        <f t="shared" ref="AF2552:AF2615" si="24524">IF(0=(1-$AE$9*$AD$9*$B2552^2),10^18,$B2552*$AE$9/(1-$AE$9*$AD$9*$B2552^2))</f>
        <v>-0.13906093040914613</v>
      </c>
      <c r="AH2552" s="1">
        <f t="shared" ref="AH2552" si="24525">X2552*AC2552+Z2552*AC2555-Y2552*AD2552-AA2552*AD2555</f>
        <v>9.4812572117863034</v>
      </c>
      <c r="AI2552" s="9">
        <f t="shared" ref="AI2552" si="24526">(X2552*AD2552+Y2552*AC2552+Z2552*AD2555+AA2552*AC2555)</f>
        <v>0</v>
      </c>
      <c r="AJ2552" s="2">
        <f t="shared" ref="AJ2552" si="24527">X2552*AE2552+Z2552*AE2555-Y2552*AF2552-AA2552*AF2555</f>
        <v>0</v>
      </c>
      <c r="AK2552" s="8">
        <f t="shared" ref="AK2552" si="24528">(X2552*AF2552+Y2552*AE2552+Z2552*AF2555+AA2552*AE2555)</f>
        <v>-2.0872252160825373</v>
      </c>
      <c r="AM2552" s="1">
        <v>1</v>
      </c>
      <c r="AN2552" s="7">
        <v>0</v>
      </c>
      <c r="AO2552" s="2">
        <v>0</v>
      </c>
      <c r="AP2552" s="8">
        <v>0</v>
      </c>
      <c r="AR2552" s="1">
        <f t="shared" ref="AR2552" si="24529">AH2552*AM2552+AJ2552*AM2555-AI2552*AN2552-AK2552*AN2555</f>
        <v>28.950768793891221</v>
      </c>
      <c r="AS2552" s="9">
        <f t="shared" ref="AS2552" si="24530">(AH2552*AN2552+AI2552*AM2552+AJ2552*AN2555+AK2552*AM2555)</f>
        <v>0</v>
      </c>
      <c r="AT2552" s="2">
        <f t="shared" ref="AT2552" si="24531">AH2552*AO2552+AJ2552*AO2555-AI2552*AP2552-AK2552*AP2555</f>
        <v>0</v>
      </c>
      <c r="AU2552" s="8">
        <f t="shared" ref="AU2552" si="24532">(AH2552*AP2552+AI2552*AO2552+AJ2552*AP2555+AK2552*AO2555)</f>
        <v>-2.0872252160825373</v>
      </c>
      <c r="AV2552" s="20"/>
      <c r="AW2552" s="1">
        <v>1</v>
      </c>
      <c r="AX2552" s="9">
        <v>0</v>
      </c>
      <c r="AY2552" s="2">
        <v>0</v>
      </c>
      <c r="AZ2552" s="8">
        <f t="shared" ref="AZ2552:AZ2615" si="24533">IF(0=(1-$AX$9*$AY$9*$B2552^2),10^18,$B2552*$AY$9/(1-$AX$9*$AY$9*$B2552^2))</f>
        <v>-0.19890759069762359</v>
      </c>
      <c r="BB2552" s="1">
        <f t="shared" ref="BB2552" si="24534">AR2552*AW2552+AT2552*AW2555-AS2552*AX2552-AU2552*AX2555</f>
        <v>28.950768793891221</v>
      </c>
      <c r="BC2552" s="9">
        <f t="shared" ref="BC2552" si="24535">(AR2552*AX2552+AS2552*AW2552+AT2552*AX2555+AU2552*AW2555)</f>
        <v>0</v>
      </c>
      <c r="BD2552" s="2">
        <f t="shared" ref="BD2552" si="24536">AR2552*AY2552+AT2552*AY2555-AS2552*AZ2552-AU2552*AZ2555</f>
        <v>0</v>
      </c>
      <c r="BE2552" s="8">
        <f t="shared" ref="BE2552" si="24537">(AR2552*AZ2552+AS2552*AY2552+AT2552*AZ2555+AU2552*AY2555)</f>
        <v>-7.8457528857193868</v>
      </c>
      <c r="BG2552" s="1">
        <v>1</v>
      </c>
      <c r="BH2552" s="7">
        <v>0</v>
      </c>
      <c r="BI2552" s="2">
        <v>0</v>
      </c>
      <c r="BJ2552" s="8">
        <v>0</v>
      </c>
      <c r="BK2552" s="20"/>
      <c r="BL2552" s="1">
        <f t="shared" ref="BL2552" si="24538">BB2552*BG2552+BD2552*BG2555-BC2552*BH2552-BE2552*BH2555</f>
        <v>76.831829504859428</v>
      </c>
      <c r="BM2552" s="9">
        <f t="shared" ref="BM2552" si="24539">(BB2552*BH2552+BC2552*BG2552+BD2552*BH2555+BE2552*BG2555)</f>
        <v>0</v>
      </c>
      <c r="BN2552" s="2">
        <f t="shared" ref="BN2552" si="24540">BB2552*BI2552+BD2552*BI2555-BC2552*BJ2552-BE2552*BJ2555</f>
        <v>0</v>
      </c>
      <c r="BO2552" s="8">
        <f t="shared" ref="BO2552" si="24541">(BB2552*BJ2552+BC2552*BI2552+BD2552*BJ2555+BE2552*BI2555)</f>
        <v>-7.8457528857193868</v>
      </c>
      <c r="BP2552" s="20"/>
      <c r="BQ2552" s="16">
        <v>1</v>
      </c>
      <c r="BR2552" s="23">
        <v>0</v>
      </c>
      <c r="BS2552" s="14">
        <v>0</v>
      </c>
      <c r="BT2552" s="22">
        <v>0</v>
      </c>
      <c r="BV2552" s="1">
        <f t="shared" ref="BV2552" si="24542">BL2552*BQ2552+BN2552*BQ2555-BM2552*BR2552-BO2552*BR2555</f>
        <v>76.831829504859428</v>
      </c>
      <c r="BW2552" s="9">
        <f t="shared" ref="BW2552" si="24543">(BL2552*BR2552+BM2552*BQ2552+BN2552*BR2555+BO2552*BQ2555)</f>
        <v>-7.8457528857193868</v>
      </c>
      <c r="BX2552" s="2">
        <f t="shared" ref="BX2552" si="24544">BL2552*BS2552+BN2552*BS2555-BM2552*BT2552-BO2552*BT2555</f>
        <v>0</v>
      </c>
      <c r="BY2552" s="8">
        <f t="shared" ref="BY2552" si="24545">(BL2552*BT2552+BM2552*BS2552+BN2552*BT2555+BO2552*BS2555)</f>
        <v>-7.8457528857193868</v>
      </c>
      <c r="CA2552" s="28">
        <f t="shared" ref="CA2552" si="24546">20*LOG(((1+$BR$9)/$BR$9)/((BV2552+BV2555)^2+(BW2552+BW2555)^2)^0.5)</f>
        <v>-51.596895358051746</v>
      </c>
      <c r="CC2552" s="114">
        <f t="shared" ref="CC2552" si="24547">((BV2552^2+BW2552^2)^0.5)/((BV2555^2+BW2555^2)^0.5)</f>
        <v>0.10213467535564133</v>
      </c>
      <c r="CD2552" s="13"/>
      <c r="CE2552" s="33"/>
      <c r="CF2552" s="33"/>
      <c r="CG2552" s="33"/>
      <c r="CH2552" s="33"/>
    </row>
    <row r="2553" spans="2:86" ht="18.600000000000001" customHeight="1" thickBot="1">
      <c r="D2553" s="3"/>
      <c r="G2553" s="4"/>
      <c r="I2553" s="3"/>
      <c r="L2553" s="4"/>
      <c r="N2553" s="3"/>
      <c r="Q2553" s="4"/>
      <c r="S2553" s="3"/>
      <c r="V2553" s="4"/>
      <c r="X2553" s="3"/>
      <c r="AA2553" s="4"/>
      <c r="AC2553" s="3"/>
      <c r="AF2553" s="4"/>
      <c r="AH2553" s="3"/>
      <c r="AK2553" s="4"/>
      <c r="AM2553" s="3"/>
      <c r="AP2553" s="4"/>
      <c r="AR2553" s="3"/>
      <c r="AU2553" s="4"/>
      <c r="AW2553" s="3"/>
      <c r="AZ2553" s="4"/>
      <c r="BB2553" s="3"/>
      <c r="BE2553" s="4"/>
      <c r="BG2553" s="3"/>
      <c r="BJ2553" s="4"/>
      <c r="BL2553" s="3"/>
      <c r="BO2553" s="4"/>
      <c r="BQ2553" s="16"/>
      <c r="BR2553" s="14"/>
      <c r="BS2553" s="14"/>
      <c r="BT2553" s="17"/>
      <c r="BV2553" s="3"/>
      <c r="BY2553" s="4"/>
      <c r="CC2553" s="115"/>
      <c r="CD2553" s="13"/>
      <c r="CE2553" s="33"/>
      <c r="CF2553" s="33"/>
      <c r="CG2553" s="33"/>
      <c r="CH2553" s="33"/>
    </row>
    <row r="2554" spans="2:86" ht="18.600000000000001" customHeight="1" thickBot="1">
      <c r="D2554" s="271" t="s">
        <v>141</v>
      </c>
      <c r="E2554" s="272"/>
      <c r="F2554" s="273" t="s">
        <v>142</v>
      </c>
      <c r="G2554" s="274"/>
      <c r="H2554" s="237"/>
      <c r="I2554" s="271" t="s">
        <v>143</v>
      </c>
      <c r="J2554" s="272"/>
      <c r="K2554" s="273" t="s">
        <v>144</v>
      </c>
      <c r="L2554" s="274"/>
      <c r="N2554" s="262" t="s">
        <v>145</v>
      </c>
      <c r="O2554" s="263"/>
      <c r="P2554" s="264" t="s">
        <v>146</v>
      </c>
      <c r="Q2554" s="265"/>
      <c r="S2554" s="271" t="s">
        <v>147</v>
      </c>
      <c r="T2554" s="272"/>
      <c r="U2554" s="273" t="s">
        <v>148</v>
      </c>
      <c r="V2554" s="274"/>
      <c r="W2554" s="20"/>
      <c r="X2554" s="262" t="s">
        <v>149</v>
      </c>
      <c r="Y2554" s="263"/>
      <c r="Z2554" s="264" t="s">
        <v>150</v>
      </c>
      <c r="AA2554" s="265"/>
      <c r="AB2554" s="20"/>
      <c r="AC2554" s="271" t="s">
        <v>151</v>
      </c>
      <c r="AD2554" s="272"/>
      <c r="AE2554" s="273" t="s">
        <v>152</v>
      </c>
      <c r="AF2554" s="274"/>
      <c r="AG2554" s="20"/>
      <c r="AH2554" s="262" t="s">
        <v>153</v>
      </c>
      <c r="AI2554" s="263"/>
      <c r="AJ2554" s="264" t="s">
        <v>154</v>
      </c>
      <c r="AK2554" s="265"/>
      <c r="AL2554" s="20"/>
      <c r="AM2554" s="271" t="s">
        <v>155</v>
      </c>
      <c r="AN2554" s="272"/>
      <c r="AO2554" s="273" t="s">
        <v>156</v>
      </c>
      <c r="AP2554" s="274"/>
      <c r="AR2554" s="262" t="s">
        <v>157</v>
      </c>
      <c r="AS2554" s="263"/>
      <c r="AT2554" s="264" t="s">
        <v>158</v>
      </c>
      <c r="AU2554" s="265"/>
      <c r="AV2554" s="41"/>
      <c r="AW2554" s="271" t="s">
        <v>159</v>
      </c>
      <c r="AX2554" s="272"/>
      <c r="AY2554" s="273" t="s">
        <v>160</v>
      </c>
      <c r="AZ2554" s="274"/>
      <c r="BA2554" s="20"/>
      <c r="BB2554" s="262" t="s">
        <v>161</v>
      </c>
      <c r="BC2554" s="263"/>
      <c r="BD2554" s="264" t="s">
        <v>162</v>
      </c>
      <c r="BE2554" s="265"/>
      <c r="BF2554" s="41"/>
      <c r="BG2554" s="271" t="s">
        <v>163</v>
      </c>
      <c r="BH2554" s="272"/>
      <c r="BI2554" s="273" t="s">
        <v>164</v>
      </c>
      <c r="BJ2554" s="274"/>
      <c r="BK2554" s="41"/>
      <c r="BL2554" s="262" t="s">
        <v>165</v>
      </c>
      <c r="BM2554" s="263"/>
      <c r="BN2554" s="264" t="s">
        <v>166</v>
      </c>
      <c r="BO2554" s="265"/>
      <c r="BP2554" s="41"/>
      <c r="BQ2554" s="271" t="s">
        <v>167</v>
      </c>
      <c r="BR2554" s="272"/>
      <c r="BS2554" s="273" t="s">
        <v>168</v>
      </c>
      <c r="BT2554" s="274"/>
      <c r="BU2554" s="20"/>
      <c r="BV2554" s="262" t="s">
        <v>169</v>
      </c>
      <c r="BW2554" s="263"/>
      <c r="BX2554" s="264" t="s">
        <v>170</v>
      </c>
      <c r="BY2554" s="265"/>
      <c r="CA2554" s="55" t="s">
        <v>35</v>
      </c>
      <c r="CC2554" s="116" t="s">
        <v>75</v>
      </c>
      <c r="CD2554" s="13"/>
      <c r="CE2554" s="33"/>
      <c r="CF2554" s="33"/>
      <c r="CG2554" s="33"/>
      <c r="CH2554" s="33"/>
    </row>
    <row r="2555" spans="2:86" ht="18.600000000000001" customHeight="1" thickTop="1" thickBot="1">
      <c r="D2555" s="1">
        <v>0</v>
      </c>
      <c r="E2555" s="9">
        <f t="shared" ref="E2555" si="24548">$E$9*$B2552</f>
        <v>8.5906399999999881</v>
      </c>
      <c r="F2555" s="2">
        <v>1</v>
      </c>
      <c r="G2555" s="8">
        <v>0</v>
      </c>
      <c r="I2555" s="1">
        <v>0</v>
      </c>
      <c r="J2555" s="9">
        <v>0</v>
      </c>
      <c r="K2555" s="2">
        <v>1</v>
      </c>
      <c r="L2555" s="8">
        <v>0</v>
      </c>
      <c r="N2555" s="1">
        <f t="shared" ref="N2555" si="24549">D2555*I2552+F2555*I2555-E2555*J2552-G2555*J2555</f>
        <v>0</v>
      </c>
      <c r="O2555" s="9">
        <f t="shared" ref="O2555" si="24550">(D2555*J2552+E2555*I2552+F2555*J2555+G2555*I2555)</f>
        <v>8.5906399999999881</v>
      </c>
      <c r="P2555" s="2">
        <f t="shared" ref="P2555" si="24551">D2555*K2552+F2555*K2555-E2555*L2552-G2555*L2555</f>
        <v>7.6040782682658126</v>
      </c>
      <c r="Q2555" s="8">
        <f t="shared" ref="Q2555" si="24552">(D2555*L2552+E2555*K2552+F2555*L2555+G2555*K2555)</f>
        <v>0</v>
      </c>
      <c r="S2555" s="1">
        <v>0</v>
      </c>
      <c r="T2555" s="9">
        <f t="shared" ref="T2555" si="24553">$T$9*$B2552</f>
        <v>11.032489999999985</v>
      </c>
      <c r="U2555" s="2">
        <v>1</v>
      </c>
      <c r="V2555" s="8">
        <v>0</v>
      </c>
      <c r="X2555" s="1">
        <f t="shared" ref="X2555" si="24554">N2555*S2552+P2555*S2555-O2555*T2552-Q2555*T2555</f>
        <v>0</v>
      </c>
      <c r="Y2555" s="9">
        <f t="shared" ref="Y2555" si="24555">(N2555*T2552+O2555*S2552+P2555*T2555+Q2555*S2555)</f>
        <v>92.482557453859769</v>
      </c>
      <c r="Z2555" s="2">
        <f t="shared" ref="Z2555" si="24556">N2555*U2552+P2555*U2555-O2555*V2552-Q2555*V2555</f>
        <v>7.6040782682658126</v>
      </c>
      <c r="AA2555" s="8">
        <f t="shared" ref="AA2555" si="24557">(N2555*V2552+O2555*U2552+P2555*V2555+Q2555*U2555)</f>
        <v>0</v>
      </c>
      <c r="AB2555" s="20"/>
      <c r="AC2555" s="1">
        <v>0</v>
      </c>
      <c r="AD2555" s="9">
        <v>0</v>
      </c>
      <c r="AE2555" s="2">
        <v>1</v>
      </c>
      <c r="AF2555" s="8">
        <v>0</v>
      </c>
      <c r="AH2555" s="1">
        <f t="shared" ref="AH2555" si="24558">X2555*AC2552+Z2555*AC2555-Y2555*AD2552-AA2555*AD2555</f>
        <v>0</v>
      </c>
      <c r="AI2555" s="9">
        <f t="shared" ref="AI2555" si="24559">(X2555*AD2552+Y2555*AC2552+Z2555*AD2555+AA2555*AC2555)</f>
        <v>92.482557453859769</v>
      </c>
      <c r="AJ2555" s="2">
        <f t="shared" ref="AJ2555" si="24560">X2555*AE2552+Z2555*AE2555-Y2555*AF2552-AA2555*AF2555</f>
        <v>20.464788754416865</v>
      </c>
      <c r="AK2555" s="8">
        <f t="shared" ref="AK2555" si="24561">(X2555*AF2552+Y2555*AE2552+Z2555*AF2555+AA2555*AE2555)</f>
        <v>0</v>
      </c>
      <c r="AM2555" s="1">
        <v>0</v>
      </c>
      <c r="AN2555" s="9">
        <f t="shared" ref="AN2555" si="24562">$AN$9*$B2552</f>
        <v>9.3279399999999875</v>
      </c>
      <c r="AO2555" s="2">
        <v>1</v>
      </c>
      <c r="AP2555" s="8">
        <v>0</v>
      </c>
      <c r="AR2555" s="1">
        <f t="shared" ref="AR2555" si="24563">AH2555*AM2552+AJ2555*AM2555-AI2555*AN2552-AK2555*AN2555</f>
        <v>0</v>
      </c>
      <c r="AS2555" s="9">
        <f t="shared" ref="AS2555" si="24564">(AH2555*AN2552+AI2555*AM2552+AJ2555*AN2555+AK2555*AM2555)</f>
        <v>283.37687906773476</v>
      </c>
      <c r="AT2555" s="2">
        <f t="shared" ref="AT2555" si="24565">AH2555*AO2552+AJ2555*AO2555-AI2555*AP2552-AK2555*AP2555</f>
        <v>20.464788754416865</v>
      </c>
      <c r="AU2555" s="8">
        <f t="shared" ref="AU2555" si="24566">(AH2555*AP2552+AI2555*AO2552+AJ2555*AP2555+AK2555*AO2555)</f>
        <v>0</v>
      </c>
      <c r="AV2555" s="20"/>
      <c r="AW2555" s="1">
        <v>0</v>
      </c>
      <c r="AX2555" s="9">
        <v>0</v>
      </c>
      <c r="AY2555" s="2">
        <v>1</v>
      </c>
      <c r="AZ2555" s="8">
        <v>0</v>
      </c>
      <c r="BB2555" s="1">
        <f t="shared" ref="BB2555" si="24567">AR2555*AW2552+AT2555*AW2555-AS2555*AX2552-AU2555*AX2555</f>
        <v>0</v>
      </c>
      <c r="BC2555" s="9">
        <f t="shared" ref="BC2555" si="24568">(AR2555*AX2552+AS2555*AW2552+AT2555*AX2555+AU2555*AW2555)</f>
        <v>283.37687906773476</v>
      </c>
      <c r="BD2555" s="2">
        <f t="shared" ref="BD2555" si="24569">AR2555*AY2552+AT2555*AY2555-AS2555*AZ2552-AU2555*AZ2555</f>
        <v>76.830601029191826</v>
      </c>
      <c r="BE2555" s="8">
        <f t="shared" ref="BE2555" si="24570">(AR2555*AZ2552+AS2555*AY2552+AT2555*AZ2555+AU2555*AY2555)</f>
        <v>0</v>
      </c>
      <c r="BG2555" s="1">
        <v>0</v>
      </c>
      <c r="BH2555" s="9">
        <f t="shared" ref="BH2555" si="24571">$BH$9*$B2552</f>
        <v>6.1027999999999913</v>
      </c>
      <c r="BI2555" s="2">
        <v>1</v>
      </c>
      <c r="BJ2555" s="8">
        <v>0</v>
      </c>
      <c r="BK2555" s="20"/>
      <c r="BL2555" s="1">
        <f t="shared" ref="BL2555" si="24572">BB2555*BG2552+BD2555*BG2555-BC2555*BH2552-BE2555*BH2555</f>
        <v>0</v>
      </c>
      <c r="BM2555" s="9">
        <f t="shared" ref="BM2555" si="24573">(BB2555*BH2552+BC2555*BG2552+BD2555*BH2555+BE2555*BG2555)</f>
        <v>752.25867102868597</v>
      </c>
      <c r="BN2555" s="2">
        <f t="shared" ref="BN2555" si="24574">BB2555*BI2552+BD2555*BI2555-BC2555*BJ2552-BE2555*BJ2555</f>
        <v>76.830601029191826</v>
      </c>
      <c r="BO2555" s="8">
        <f t="shared" ref="BO2555" si="24575">(BB2555*BJ2552+BC2555*BI2552+BD2555*BJ2555+BE2555*BI2555)</f>
        <v>0</v>
      </c>
      <c r="BP2555" s="20"/>
      <c r="BQ2555" s="18">
        <f t="shared" ref="BQ2555:BQ2618" si="24576">1/$BR$9</f>
        <v>1</v>
      </c>
      <c r="BR2555" s="25">
        <v>0</v>
      </c>
      <c r="BS2555" s="19">
        <v>1</v>
      </c>
      <c r="BT2555" s="24">
        <v>0</v>
      </c>
      <c r="BV2555" s="1">
        <f t="shared" ref="BV2555" si="24577">BL2555*BQ2552+BN2555*BQ2555-BM2555*BR2552-BO2555*BR2555</f>
        <v>76.830601029191826</v>
      </c>
      <c r="BW2555" s="9">
        <f t="shared" ref="BW2555" si="24578">(BL2555*BR2552+BM2555*BQ2552+BN2555*BR2555+BO2555*BQ2555)</f>
        <v>752.25867102868597</v>
      </c>
      <c r="BX2555" s="2">
        <f t="shared" ref="BX2555" si="24579">BL2555*BS2552+BN2555*BS2555-BM2555*BT2552-BO2555*BT2555</f>
        <v>76.830601029191826</v>
      </c>
      <c r="BY2555" s="8">
        <f t="shared" ref="BY2555" si="24580">(BL2555*BT2552+BM2555*BS2552+BN2555*BT2555+BO2555*BS2555)</f>
        <v>0</v>
      </c>
      <c r="CA2555" s="56">
        <f t="shared" ref="CA2555" si="24581">(180/PI())*ATAN(-1*(BW2552+BW2555)/(BV2552+BV2555))</f>
        <v>-78.336764027306714</v>
      </c>
      <c r="CC2555" s="117">
        <f t="shared" ref="CC2555" si="24582">20*LOG(((1-(10^(CA2552/20)^2)*(1-((1-CC2552)/(1+CC2552))^2))^0.5))</f>
        <v>-1.0112514387105653E-5</v>
      </c>
      <c r="CD2555" s="13"/>
      <c r="CE2555" s="33"/>
      <c r="CF2555" s="33"/>
      <c r="CG2555" s="33"/>
      <c r="CH2555" s="33"/>
    </row>
    <row r="2556" spans="2:86" ht="18.600000000000001" customHeight="1"/>
    <row r="2557" spans="2:86" ht="18.600000000000001" customHeight="1" thickBot="1">
      <c r="E2557" s="6" t="s">
        <v>3</v>
      </c>
      <c r="J2557" s="6" t="s">
        <v>5</v>
      </c>
      <c r="O2557" s="6" t="s">
        <v>10</v>
      </c>
      <c r="T2557" s="6" t="s">
        <v>6</v>
      </c>
      <c r="Y2557" s="6" t="s">
        <v>11</v>
      </c>
      <c r="AD2557" s="6" t="s">
        <v>12</v>
      </c>
      <c r="AI2557" s="6" t="s">
        <v>13</v>
      </c>
      <c r="AN2557" s="6" t="s">
        <v>14</v>
      </c>
      <c r="AS2557" s="6" t="s">
        <v>15</v>
      </c>
      <c r="AX2557" s="6" t="s">
        <v>19</v>
      </c>
      <c r="BC2557" s="6" t="s">
        <v>17</v>
      </c>
      <c r="BH2557" s="6" t="s">
        <v>20</v>
      </c>
      <c r="BM2557" s="6" t="s">
        <v>18</v>
      </c>
      <c r="BQ2557" s="26" t="s">
        <v>16</v>
      </c>
      <c r="BR2557" s="26"/>
      <c r="BS2557" s="21"/>
      <c r="BT2557" s="21"/>
      <c r="BU2557" s="21"/>
      <c r="BV2557" s="21"/>
      <c r="BW2557" s="26" t="s">
        <v>21</v>
      </c>
      <c r="BX2557" s="21"/>
      <c r="BY2557" s="21"/>
    </row>
    <row r="2558" spans="2:86" ht="18.600000000000001" customHeight="1" thickBot="1">
      <c r="B2558" s="11"/>
      <c r="D2558" s="266" t="s">
        <v>113</v>
      </c>
      <c r="E2558" s="267"/>
      <c r="F2558" s="268" t="s">
        <v>114</v>
      </c>
      <c r="G2558" s="269"/>
      <c r="H2558" s="237"/>
      <c r="I2558" s="262" t="s">
        <v>0</v>
      </c>
      <c r="J2558" s="263"/>
      <c r="K2558" s="264" t="s">
        <v>1</v>
      </c>
      <c r="L2558" s="265"/>
      <c r="M2558" s="21"/>
      <c r="N2558" s="262" t="s">
        <v>115</v>
      </c>
      <c r="O2558" s="263"/>
      <c r="P2558" s="264" t="s">
        <v>116</v>
      </c>
      <c r="Q2558" s="265"/>
      <c r="R2558" s="21"/>
      <c r="S2558" s="266" t="s">
        <v>117</v>
      </c>
      <c r="T2558" s="267"/>
      <c r="U2558" s="268" t="s">
        <v>118</v>
      </c>
      <c r="V2558" s="269"/>
      <c r="W2558" s="20"/>
      <c r="X2558" s="262" t="s">
        <v>119</v>
      </c>
      <c r="Y2558" s="263"/>
      <c r="Z2558" s="264" t="s">
        <v>120</v>
      </c>
      <c r="AA2558" s="265"/>
      <c r="AB2558" s="20"/>
      <c r="AC2558" s="262" t="s">
        <v>121</v>
      </c>
      <c r="AD2558" s="263"/>
      <c r="AE2558" s="264" t="s">
        <v>7</v>
      </c>
      <c r="AF2558" s="265"/>
      <c r="AG2558" s="20"/>
      <c r="AH2558" s="262" t="s">
        <v>122</v>
      </c>
      <c r="AI2558" s="263"/>
      <c r="AJ2558" s="264" t="s">
        <v>123</v>
      </c>
      <c r="AK2558" s="265"/>
      <c r="AL2558" s="20"/>
      <c r="AM2558" s="266" t="s">
        <v>124</v>
      </c>
      <c r="AN2558" s="267"/>
      <c r="AO2558" s="268" t="s">
        <v>125</v>
      </c>
      <c r="AP2558" s="269"/>
      <c r="AQ2558" s="21"/>
      <c r="AR2558" s="262" t="s">
        <v>126</v>
      </c>
      <c r="AS2558" s="263"/>
      <c r="AT2558" s="264" t="s">
        <v>2</v>
      </c>
      <c r="AU2558" s="265"/>
      <c r="AV2558" s="41"/>
      <c r="AW2558" s="262" t="s">
        <v>127</v>
      </c>
      <c r="AX2558" s="263"/>
      <c r="AY2558" s="264" t="s">
        <v>128</v>
      </c>
      <c r="AZ2558" s="265"/>
      <c r="BA2558" s="20"/>
      <c r="BB2558" s="262" t="s">
        <v>129</v>
      </c>
      <c r="BC2558" s="263"/>
      <c r="BD2558" s="264" t="s">
        <v>130</v>
      </c>
      <c r="BE2558" s="265"/>
      <c r="BF2558" s="41"/>
      <c r="BG2558" s="266" t="s">
        <v>131</v>
      </c>
      <c r="BH2558" s="267"/>
      <c r="BI2558" s="268" t="s">
        <v>132</v>
      </c>
      <c r="BJ2558" s="269"/>
      <c r="BK2558" s="41"/>
      <c r="BL2558" s="262" t="s">
        <v>133</v>
      </c>
      <c r="BM2558" s="263"/>
      <c r="BN2558" s="264" t="s">
        <v>134</v>
      </c>
      <c r="BO2558" s="265"/>
      <c r="BP2558" s="41"/>
      <c r="BQ2558" s="262" t="s">
        <v>135</v>
      </c>
      <c r="BR2558" s="263"/>
      <c r="BS2558" s="264" t="s">
        <v>136</v>
      </c>
      <c r="BT2558" s="265"/>
      <c r="BU2558" s="20"/>
      <c r="BV2558" s="262" t="s">
        <v>137</v>
      </c>
      <c r="BW2558" s="263"/>
      <c r="BX2558" s="264" t="s">
        <v>138</v>
      </c>
      <c r="BY2558" s="265"/>
      <c r="CA2558" s="27" t="s">
        <v>8</v>
      </c>
      <c r="CC2558" s="113" t="s">
        <v>74</v>
      </c>
      <c r="CD2558" s="13"/>
      <c r="CE2558" s="33"/>
      <c r="CF2558" s="33"/>
      <c r="CG2558" s="33"/>
      <c r="CH2558" s="33"/>
    </row>
    <row r="2559" spans="2:86" ht="18.600000000000001" customHeight="1" thickTop="1" thickBot="1">
      <c r="B2559" s="37">
        <v>7.3199999999999896</v>
      </c>
      <c r="D2559" s="1">
        <v>1</v>
      </c>
      <c r="E2559" s="7">
        <v>0</v>
      </c>
      <c r="F2559" s="2">
        <v>0</v>
      </c>
      <c r="G2559" s="8">
        <v>0</v>
      </c>
      <c r="I2559" s="1">
        <v>1</v>
      </c>
      <c r="J2559" s="9">
        <v>0</v>
      </c>
      <c r="K2559" s="2">
        <v>0</v>
      </c>
      <c r="L2559" s="8">
        <f t="shared" ref="L2559:L2622" si="24583">IF(0=(1-$J$9*$K$9*$B2559^2),10^18,$B2559*$K$9/(1-$J$9*$K$9*$B2559^2))</f>
        <v>-0.76628375406825477</v>
      </c>
      <c r="N2559" s="1">
        <f t="shared" ref="N2559" si="24584">D2559*I2559+F2559*I2562-E2559*J2559-G2559*J2562</f>
        <v>1</v>
      </c>
      <c r="O2559" s="9">
        <f t="shared" ref="O2559" si="24585">(D2559*J2559+E2559*I2559+F2559*J2562+G2559*I2562)</f>
        <v>0</v>
      </c>
      <c r="P2559" s="2">
        <f t="shared" ref="P2559" si="24586">D2559*K2559+F2559*K2562-E2559*L2559-G2559*L2562</f>
        <v>0</v>
      </c>
      <c r="Q2559" s="8">
        <f t="shared" ref="Q2559" si="24587">(D2559*L2559+E2559*K2559+F2559*L2562+G2559*K2562)</f>
        <v>-0.76628375406825477</v>
      </c>
      <c r="S2559" s="1">
        <v>1</v>
      </c>
      <c r="T2559" s="7">
        <v>0</v>
      </c>
      <c r="U2559" s="2">
        <v>0</v>
      </c>
      <c r="V2559" s="8">
        <v>0</v>
      </c>
      <c r="X2559" s="1">
        <f t="shared" ref="X2559" si="24588">N2559*S2559+P2559*S2562-O2559*T2559-Q2559*T2562</f>
        <v>9.4771795466709357</v>
      </c>
      <c r="Y2559" s="9">
        <f t="shared" ref="Y2559" si="24589">(N2559*T2559+O2559*S2559+P2559*T2562+Q2559*S2562)</f>
        <v>0</v>
      </c>
      <c r="Z2559" s="2">
        <f t="shared" ref="Z2559" si="24590">N2559*U2559+P2559*U2562-O2559*V2559-Q2559*V2562</f>
        <v>0</v>
      </c>
      <c r="AA2559" s="8">
        <f t="shared" ref="AA2559" si="24591">(N2559*V2559+O2559*U2559+P2559*V2562+Q2559*U2562)</f>
        <v>-0.76628375406825477</v>
      </c>
      <c r="AB2559" s="20"/>
      <c r="AC2559" s="1">
        <v>1</v>
      </c>
      <c r="AD2559" s="9">
        <v>0</v>
      </c>
      <c r="AE2559" s="2">
        <v>0</v>
      </c>
      <c r="AF2559" s="8">
        <f t="shared" ref="AF2559:AF2622" si="24592">IF(0=(1-$AE$9*$AD$9*$B2559^2),10^18,$B2559*$AE$9/(1-$AE$9*$AD$9*$B2559^2))</f>
        <v>-0.13866107332749239</v>
      </c>
      <c r="AH2559" s="1">
        <f t="shared" ref="AH2559" si="24593">X2559*AC2559+Z2559*AC2562-Y2559*AD2559-AA2559*AD2562</f>
        <v>9.4771795466709357</v>
      </c>
      <c r="AI2559" s="9">
        <f t="shared" ref="AI2559" si="24594">(X2559*AD2559+Y2559*AC2559+Z2559*AD2562+AA2559*AC2562)</f>
        <v>0</v>
      </c>
      <c r="AJ2559" s="2">
        <f t="shared" ref="AJ2559" si="24595">X2559*AE2559+Z2559*AE2562-Y2559*AF2559-AA2559*AF2562</f>
        <v>0</v>
      </c>
      <c r="AK2559" s="8">
        <f t="shared" ref="AK2559" si="24596">(X2559*AF2559+Y2559*AE2559+Z2559*AF2562+AA2559*AE2562)</f>
        <v>-2.0803996421270048</v>
      </c>
      <c r="AM2559" s="1">
        <v>1</v>
      </c>
      <c r="AN2559" s="7">
        <v>0</v>
      </c>
      <c r="AO2559" s="2">
        <v>0</v>
      </c>
      <c r="AP2559" s="8">
        <v>0</v>
      </c>
      <c r="AR2559" s="1">
        <f t="shared" ref="AR2559" si="24597">AH2559*AM2559+AJ2559*AM2562-AI2559*AN2559-AK2559*AN2562</f>
        <v>28.936189277707282</v>
      </c>
      <c r="AS2559" s="9">
        <f t="shared" ref="AS2559" si="24598">(AH2559*AN2559+AI2559*AM2559+AJ2559*AN2562+AK2559*AM2562)</f>
        <v>0</v>
      </c>
      <c r="AT2559" s="2">
        <f t="shared" ref="AT2559" si="24599">AH2559*AO2559+AJ2559*AO2562-AI2559*AP2559-AK2559*AP2562</f>
        <v>0</v>
      </c>
      <c r="AU2559" s="8">
        <f t="shared" ref="AU2559" si="24600">(AH2559*AP2559+AI2559*AO2559+AJ2559*AP2562+AK2559*AO2562)</f>
        <v>-2.0803996421270048</v>
      </c>
      <c r="AV2559" s="20"/>
      <c r="AW2559" s="1">
        <v>1</v>
      </c>
      <c r="AX2559" s="9">
        <v>0</v>
      </c>
      <c r="AY2559" s="2">
        <v>0</v>
      </c>
      <c r="AZ2559" s="8">
        <f t="shared" ref="AZ2559:AZ2622" si="24601">IF(0=(1-$AX$9*$AY$9*$B2559^2),10^18,$B2559*$AY$9/(1-$AX$9*$AY$9*$B2559^2))</f>
        <v>-0.1983273437195294</v>
      </c>
      <c r="BB2559" s="1">
        <f t="shared" ref="BB2559" si="24602">AR2559*AW2559+AT2559*AW2562-AS2559*AX2559-AU2559*AX2562</f>
        <v>28.936189277707282</v>
      </c>
      <c r="BC2559" s="9">
        <f t="shared" ref="BC2559" si="24603">(AR2559*AX2559+AS2559*AW2559+AT2559*AX2562+AU2559*AW2562)</f>
        <v>0</v>
      </c>
      <c r="BD2559" s="2">
        <f t="shared" ref="BD2559" si="24604">AR2559*AY2559+AT2559*AY2562-AS2559*AZ2559-AU2559*AZ2562</f>
        <v>0</v>
      </c>
      <c r="BE2559" s="8">
        <f t="shared" ref="BE2559" si="24605">(AR2559*AZ2559+AS2559*AY2559+AT2559*AZ2562+AU2559*AY2562)</f>
        <v>-7.8192371989402183</v>
      </c>
      <c r="BG2559" s="1">
        <v>1</v>
      </c>
      <c r="BH2559" s="7">
        <v>0</v>
      </c>
      <c r="BI2559" s="2">
        <v>0</v>
      </c>
      <c r="BJ2559" s="8">
        <v>0</v>
      </c>
      <c r="BK2559" s="20"/>
      <c r="BL2559" s="1">
        <f t="shared" ref="BL2559" si="24606">BB2559*BG2559+BD2559*BG2562-BC2559*BH2559-BE2559*BH2562</f>
        <v>76.786167701365855</v>
      </c>
      <c r="BM2559" s="9">
        <f t="shared" ref="BM2559" si="24607">(BB2559*BH2559+BC2559*BG2559+BD2559*BH2562+BE2559*BG2562)</f>
        <v>0</v>
      </c>
      <c r="BN2559" s="2">
        <f t="shared" ref="BN2559" si="24608">BB2559*BI2559+BD2559*BI2562-BC2559*BJ2559-BE2559*BJ2562</f>
        <v>0</v>
      </c>
      <c r="BO2559" s="8">
        <f t="shared" ref="BO2559" si="24609">(BB2559*BJ2559+BC2559*BI2559+BD2559*BJ2562+BE2559*BI2562)</f>
        <v>-7.8192371989402183</v>
      </c>
      <c r="BP2559" s="20"/>
      <c r="BQ2559" s="16">
        <v>1</v>
      </c>
      <c r="BR2559" s="23">
        <v>0</v>
      </c>
      <c r="BS2559" s="14">
        <v>0</v>
      </c>
      <c r="BT2559" s="22">
        <v>0</v>
      </c>
      <c r="BV2559" s="1">
        <f t="shared" ref="BV2559" si="24610">BL2559*BQ2559+BN2559*BQ2562-BM2559*BR2559-BO2559*BR2562</f>
        <v>76.786167701365855</v>
      </c>
      <c r="BW2559" s="9">
        <f t="shared" ref="BW2559" si="24611">(BL2559*BR2559+BM2559*BQ2559+BN2559*BR2562+BO2559*BQ2562)</f>
        <v>-7.8192371989402183</v>
      </c>
      <c r="BX2559" s="2">
        <f t="shared" ref="BX2559" si="24612">BL2559*BS2559+BN2559*BS2562-BM2559*BT2559-BO2559*BT2562</f>
        <v>0</v>
      </c>
      <c r="BY2559" s="8">
        <f t="shared" ref="BY2559" si="24613">(BL2559*BT2559+BM2559*BS2559+BN2559*BT2562+BO2559*BS2562)</f>
        <v>-7.8192371989402183</v>
      </c>
      <c r="CA2559" s="28">
        <f t="shared" ref="CA2559" si="24614">20*LOG(((1+$BR$9)/$BR$9)/((BV2559+BV2562)^2+(BW2559+BW2562)^2)^0.5)</f>
        <v>-51.615471960763827</v>
      </c>
      <c r="CC2559" s="114">
        <f t="shared" ref="CC2559" si="24615">((BV2559^2+BW2559^2)^0.5)/((BV2562^2+BW2562^2)^0.5)</f>
        <v>0.10185004993424662</v>
      </c>
      <c r="CD2559" s="13"/>
      <c r="CE2559" s="33"/>
      <c r="CF2559" s="33"/>
      <c r="CG2559" s="33"/>
      <c r="CH2559" s="33"/>
    </row>
    <row r="2560" spans="2:86" ht="18.600000000000001" customHeight="1" thickBot="1">
      <c r="D2560" s="3"/>
      <c r="G2560" s="4"/>
      <c r="I2560" s="3"/>
      <c r="L2560" s="4"/>
      <c r="N2560" s="3"/>
      <c r="Q2560" s="4"/>
      <c r="S2560" s="3"/>
      <c r="V2560" s="4"/>
      <c r="X2560" s="3"/>
      <c r="AA2560" s="4"/>
      <c r="AC2560" s="3"/>
      <c r="AF2560" s="4"/>
      <c r="AH2560" s="3"/>
      <c r="AK2560" s="4"/>
      <c r="AM2560" s="3"/>
      <c r="AP2560" s="4"/>
      <c r="AR2560" s="3"/>
      <c r="AU2560" s="4"/>
      <c r="AW2560" s="3"/>
      <c r="AZ2560" s="4"/>
      <c r="BB2560" s="3"/>
      <c r="BE2560" s="4"/>
      <c r="BG2560" s="3"/>
      <c r="BJ2560" s="4"/>
      <c r="BL2560" s="3"/>
      <c r="BO2560" s="4"/>
      <c r="BQ2560" s="16"/>
      <c r="BR2560" s="14"/>
      <c r="BS2560" s="14"/>
      <c r="BT2560" s="17"/>
      <c r="BV2560" s="3"/>
      <c r="BY2560" s="4"/>
      <c r="CC2560" s="115"/>
      <c r="CD2560" s="13"/>
      <c r="CE2560" s="33"/>
      <c r="CF2560" s="33"/>
      <c r="CG2560" s="33"/>
      <c r="CH2560" s="33"/>
    </row>
    <row r="2561" spans="2:86" ht="18.600000000000001" customHeight="1" thickBot="1">
      <c r="D2561" s="271" t="s">
        <v>141</v>
      </c>
      <c r="E2561" s="272"/>
      <c r="F2561" s="273" t="s">
        <v>142</v>
      </c>
      <c r="G2561" s="274"/>
      <c r="H2561" s="237"/>
      <c r="I2561" s="271" t="s">
        <v>143</v>
      </c>
      <c r="J2561" s="272"/>
      <c r="K2561" s="273" t="s">
        <v>144</v>
      </c>
      <c r="L2561" s="274"/>
      <c r="N2561" s="262" t="s">
        <v>145</v>
      </c>
      <c r="O2561" s="263"/>
      <c r="P2561" s="264" t="s">
        <v>146</v>
      </c>
      <c r="Q2561" s="265"/>
      <c r="S2561" s="271" t="s">
        <v>147</v>
      </c>
      <c r="T2561" s="272"/>
      <c r="U2561" s="273" t="s">
        <v>148</v>
      </c>
      <c r="V2561" s="274"/>
      <c r="W2561" s="20"/>
      <c r="X2561" s="262" t="s">
        <v>149</v>
      </c>
      <c r="Y2561" s="263"/>
      <c r="Z2561" s="264" t="s">
        <v>150</v>
      </c>
      <c r="AA2561" s="265"/>
      <c r="AB2561" s="20"/>
      <c r="AC2561" s="271" t="s">
        <v>151</v>
      </c>
      <c r="AD2561" s="272"/>
      <c r="AE2561" s="273" t="s">
        <v>152</v>
      </c>
      <c r="AF2561" s="274"/>
      <c r="AG2561" s="20"/>
      <c r="AH2561" s="262" t="s">
        <v>153</v>
      </c>
      <c r="AI2561" s="263"/>
      <c r="AJ2561" s="264" t="s">
        <v>154</v>
      </c>
      <c r="AK2561" s="265"/>
      <c r="AL2561" s="20"/>
      <c r="AM2561" s="271" t="s">
        <v>155</v>
      </c>
      <c r="AN2561" s="272"/>
      <c r="AO2561" s="273" t="s">
        <v>156</v>
      </c>
      <c r="AP2561" s="274"/>
      <c r="AR2561" s="262" t="s">
        <v>157</v>
      </c>
      <c r="AS2561" s="263"/>
      <c r="AT2561" s="264" t="s">
        <v>158</v>
      </c>
      <c r="AU2561" s="265"/>
      <c r="AV2561" s="41"/>
      <c r="AW2561" s="271" t="s">
        <v>159</v>
      </c>
      <c r="AX2561" s="272"/>
      <c r="AY2561" s="273" t="s">
        <v>160</v>
      </c>
      <c r="AZ2561" s="274"/>
      <c r="BA2561" s="20"/>
      <c r="BB2561" s="262" t="s">
        <v>161</v>
      </c>
      <c r="BC2561" s="263"/>
      <c r="BD2561" s="264" t="s">
        <v>162</v>
      </c>
      <c r="BE2561" s="265"/>
      <c r="BF2561" s="41"/>
      <c r="BG2561" s="271" t="s">
        <v>163</v>
      </c>
      <c r="BH2561" s="272"/>
      <c r="BI2561" s="273" t="s">
        <v>164</v>
      </c>
      <c r="BJ2561" s="274"/>
      <c r="BK2561" s="41"/>
      <c r="BL2561" s="262" t="s">
        <v>165</v>
      </c>
      <c r="BM2561" s="263"/>
      <c r="BN2561" s="264" t="s">
        <v>166</v>
      </c>
      <c r="BO2561" s="265"/>
      <c r="BP2561" s="41"/>
      <c r="BQ2561" s="271" t="s">
        <v>167</v>
      </c>
      <c r="BR2561" s="272"/>
      <c r="BS2561" s="273" t="s">
        <v>168</v>
      </c>
      <c r="BT2561" s="274"/>
      <c r="BU2561" s="20"/>
      <c r="BV2561" s="262" t="s">
        <v>169</v>
      </c>
      <c r="BW2561" s="263"/>
      <c r="BX2561" s="264" t="s">
        <v>170</v>
      </c>
      <c r="BY2561" s="265"/>
      <c r="CA2561" s="55" t="s">
        <v>35</v>
      </c>
      <c r="CC2561" s="116" t="s">
        <v>75</v>
      </c>
      <c r="CD2561" s="13"/>
      <c r="CE2561" s="33"/>
      <c r="CF2561" s="33"/>
      <c r="CG2561" s="33"/>
      <c r="CH2561" s="33"/>
    </row>
    <row r="2562" spans="2:86" ht="18.600000000000001" customHeight="1" thickTop="1" thickBot="1">
      <c r="D2562" s="1">
        <v>0</v>
      </c>
      <c r="E2562" s="9">
        <f t="shared" ref="E2562" si="24616">$E$9*$B2559</f>
        <v>8.6141759999999881</v>
      </c>
      <c r="F2562" s="2">
        <v>1</v>
      </c>
      <c r="G2562" s="8">
        <v>0</v>
      </c>
      <c r="I2562" s="1">
        <v>0</v>
      </c>
      <c r="J2562" s="9">
        <v>0</v>
      </c>
      <c r="K2562" s="2">
        <v>1</v>
      </c>
      <c r="L2562" s="8">
        <v>0</v>
      </c>
      <c r="N2562" s="1">
        <f t="shared" ref="N2562" si="24617">D2562*I2559+F2562*I2562-E2562*J2559-G2562*J2562</f>
        <v>0</v>
      </c>
      <c r="O2562" s="9">
        <f t="shared" ref="O2562" si="24618">(D2562*J2559+E2562*I2559+F2562*J2562+G2562*I2562)</f>
        <v>8.6141759999999881</v>
      </c>
      <c r="P2562" s="2">
        <f t="shared" ref="P2562" si="24619">D2562*K2559+F2562*K2562-E2562*L2559-G2562*L2562</f>
        <v>7.6009031234846534</v>
      </c>
      <c r="Q2562" s="8">
        <f t="shared" ref="Q2562" si="24620">(D2562*L2559+E2562*K2559+F2562*L2562+G2562*K2562)</f>
        <v>0</v>
      </c>
      <c r="S2562" s="1">
        <v>0</v>
      </c>
      <c r="T2562" s="9">
        <f t="shared" ref="T2562" si="24621">$T$9*$B2559</f>
        <v>11.062715999999986</v>
      </c>
      <c r="U2562" s="2">
        <v>1</v>
      </c>
      <c r="V2562" s="8">
        <v>0</v>
      </c>
      <c r="X2562" s="1">
        <f t="shared" ref="X2562" si="24622">N2562*S2559+P2562*S2562-O2562*T2559-Q2562*T2562</f>
        <v>0</v>
      </c>
      <c r="Y2562" s="9">
        <f t="shared" ref="Y2562" si="24623">(N2562*T2559+O2562*S2559+P2562*T2562+Q2562*S2562)</f>
        <v>92.700808598623524</v>
      </c>
      <c r="Z2562" s="2">
        <f t="shared" ref="Z2562" si="24624">N2562*U2559+P2562*U2562-O2562*V2559-Q2562*V2562</f>
        <v>7.6009031234846534</v>
      </c>
      <c r="AA2562" s="8">
        <f t="shared" ref="AA2562" si="24625">(N2562*V2559+O2562*U2559+P2562*V2562+Q2562*U2562)</f>
        <v>0</v>
      </c>
      <c r="AB2562" s="20"/>
      <c r="AC2562" s="1">
        <v>0</v>
      </c>
      <c r="AD2562" s="9">
        <v>0</v>
      </c>
      <c r="AE2562" s="2">
        <v>1</v>
      </c>
      <c r="AF2562" s="8">
        <v>0</v>
      </c>
      <c r="AH2562" s="1">
        <f t="shared" ref="AH2562" si="24626">X2562*AC2559+Z2562*AC2562-Y2562*AD2559-AA2562*AD2562</f>
        <v>0</v>
      </c>
      <c r="AI2562" s="9">
        <f t="shared" ref="AI2562" si="24627">(X2562*AD2559+Y2562*AC2559+Z2562*AD2562+AA2562*AC2562)</f>
        <v>92.700808598623524</v>
      </c>
      <c r="AJ2562" s="2">
        <f t="shared" ref="AJ2562" si="24628">X2562*AE2559+Z2562*AE2562-Y2562*AF2559-AA2562*AF2562</f>
        <v>20.454896742096228</v>
      </c>
      <c r="AK2562" s="8">
        <f t="shared" ref="AK2562" si="24629">(X2562*AF2559+Y2562*AE2559+Z2562*AF2562+AA2562*AE2562)</f>
        <v>0</v>
      </c>
      <c r="AM2562" s="1">
        <v>0</v>
      </c>
      <c r="AN2562" s="9">
        <f t="shared" ref="AN2562" si="24630">$AN$9*$B2559</f>
        <v>9.3534959999999874</v>
      </c>
      <c r="AO2562" s="2">
        <v>1</v>
      </c>
      <c r="AP2562" s="8">
        <v>0</v>
      </c>
      <c r="AR2562" s="1">
        <f t="shared" ref="AR2562" si="24631">AH2562*AM2559+AJ2562*AM2562-AI2562*AN2559-AK2562*AN2562</f>
        <v>0</v>
      </c>
      <c r="AS2562" s="9">
        <f t="shared" ref="AS2562" si="24632">(AH2562*AN2559+AI2562*AM2559+AJ2562*AN2562+AK2562*AM2562)</f>
        <v>284.0256034562334</v>
      </c>
      <c r="AT2562" s="2">
        <f t="shared" ref="AT2562" si="24633">AH2562*AO2559+AJ2562*AO2562-AI2562*AP2559-AK2562*AP2562</f>
        <v>20.454896742096228</v>
      </c>
      <c r="AU2562" s="8">
        <f t="shared" ref="AU2562" si="24634">(AH2562*AP2559+AI2562*AO2559+AJ2562*AP2562+AK2562*AO2562)</f>
        <v>0</v>
      </c>
      <c r="AV2562" s="20"/>
      <c r="AW2562" s="1">
        <v>0</v>
      </c>
      <c r="AX2562" s="9">
        <v>0</v>
      </c>
      <c r="AY2562" s="2">
        <v>1</v>
      </c>
      <c r="AZ2562" s="8">
        <v>0</v>
      </c>
      <c r="BB2562" s="1">
        <f t="shared" ref="BB2562" si="24635">AR2562*AW2559+AT2562*AW2562-AS2562*AX2559-AU2562*AX2562</f>
        <v>0</v>
      </c>
      <c r="BC2562" s="9">
        <f t="shared" ref="BC2562" si="24636">(AR2562*AX2559+AS2562*AW2559+AT2562*AX2562+AU2562*AW2562)</f>
        <v>284.0256034562334</v>
      </c>
      <c r="BD2562" s="2">
        <f t="shared" ref="BD2562" si="24637">AR2562*AY2559+AT2562*AY2562-AS2562*AZ2559-AU2562*AZ2562</f>
        <v>76.784940223907384</v>
      </c>
      <c r="BE2562" s="8">
        <f t="shared" ref="BE2562" si="24638">(AR2562*AZ2559+AS2562*AY2559+AT2562*AZ2562+AU2562*AY2562)</f>
        <v>0</v>
      </c>
      <c r="BG2562" s="1">
        <v>0</v>
      </c>
      <c r="BH2562" s="9">
        <f t="shared" ref="BH2562" si="24639">$BH$9*$B2559</f>
        <v>6.1195199999999907</v>
      </c>
      <c r="BI2562" s="2">
        <v>1</v>
      </c>
      <c r="BJ2562" s="8">
        <v>0</v>
      </c>
      <c r="BK2562" s="20"/>
      <c r="BL2562" s="1">
        <f t="shared" ref="BL2562" si="24640">BB2562*BG2559+BD2562*BG2562-BC2562*BH2559-BE2562*BH2562</f>
        <v>0</v>
      </c>
      <c r="BM2562" s="9">
        <f t="shared" ref="BM2562" si="24641">(BB2562*BH2559+BC2562*BG2559+BD2562*BH2562+BE2562*BG2562)</f>
        <v>753.91258085523839</v>
      </c>
      <c r="BN2562" s="2">
        <f t="shared" ref="BN2562" si="24642">BB2562*BI2559+BD2562*BI2562-BC2562*BJ2559-BE2562*BJ2562</f>
        <v>76.784940223907384</v>
      </c>
      <c r="BO2562" s="8">
        <f t="shared" ref="BO2562" si="24643">(BB2562*BJ2559+BC2562*BI2559+BD2562*BJ2562+BE2562*BI2562)</f>
        <v>0</v>
      </c>
      <c r="BP2562" s="20"/>
      <c r="BQ2562" s="18">
        <f t="shared" ref="BQ2562:BQ2625" si="24644">1/$BR$9</f>
        <v>1</v>
      </c>
      <c r="BR2562" s="25">
        <v>0</v>
      </c>
      <c r="BS2562" s="19">
        <v>1</v>
      </c>
      <c r="BT2562" s="24">
        <v>0</v>
      </c>
      <c r="BV2562" s="1">
        <f t="shared" ref="BV2562" si="24645">BL2562*BQ2559+BN2562*BQ2562-BM2562*BR2559-BO2562*BR2562</f>
        <v>76.784940223907384</v>
      </c>
      <c r="BW2562" s="9">
        <f t="shared" ref="BW2562" si="24646">(BL2562*BR2559+BM2562*BQ2559+BN2562*BR2562+BO2562*BQ2562)</f>
        <v>753.91258085523839</v>
      </c>
      <c r="BX2562" s="2">
        <f t="shared" ref="BX2562" si="24647">BL2562*BS2559+BN2562*BS2562-BM2562*BT2559-BO2562*BT2562</f>
        <v>76.784940223907384</v>
      </c>
      <c r="BY2562" s="8">
        <f t="shared" ref="BY2562" si="24648">(BL2562*BT2559+BM2562*BS2559+BN2562*BT2562+BO2562*BS2562)</f>
        <v>0</v>
      </c>
      <c r="CA2562" s="56">
        <f t="shared" ref="CA2562" si="24649">(180/PI())*ATAN(-1*(BW2559+BW2562)/(BV2559+BV2562))</f>
        <v>-78.369043635353918</v>
      </c>
      <c r="CC2562" s="117">
        <f t="shared" ref="CC2562" si="24650">20*LOG(((1-(10^(CA2559/20)^2)*(1-((1-CC2559)/(1+CC2559))^2))^0.5))</f>
        <v>-1.0046478607234807E-5</v>
      </c>
      <c r="CD2562" s="13"/>
      <c r="CE2562" s="33"/>
      <c r="CF2562" s="33"/>
      <c r="CG2562" s="33"/>
      <c r="CH2562" s="33"/>
    </row>
    <row r="2563" spans="2:86" ht="18.600000000000001" customHeight="1"/>
    <row r="2564" spans="2:86" ht="18.600000000000001" customHeight="1" thickBot="1">
      <c r="E2564" s="6" t="s">
        <v>3</v>
      </c>
      <c r="J2564" s="6" t="s">
        <v>5</v>
      </c>
      <c r="O2564" s="6" t="s">
        <v>10</v>
      </c>
      <c r="T2564" s="6" t="s">
        <v>6</v>
      </c>
      <c r="Y2564" s="6" t="s">
        <v>11</v>
      </c>
      <c r="AD2564" s="6" t="s">
        <v>12</v>
      </c>
      <c r="AI2564" s="6" t="s">
        <v>13</v>
      </c>
      <c r="AN2564" s="6" t="s">
        <v>14</v>
      </c>
      <c r="AS2564" s="6" t="s">
        <v>15</v>
      </c>
      <c r="AX2564" s="6" t="s">
        <v>19</v>
      </c>
      <c r="BC2564" s="6" t="s">
        <v>17</v>
      </c>
      <c r="BH2564" s="6" t="s">
        <v>20</v>
      </c>
      <c r="BM2564" s="6" t="s">
        <v>18</v>
      </c>
      <c r="BQ2564" s="26" t="s">
        <v>16</v>
      </c>
      <c r="BR2564" s="26"/>
      <c r="BS2564" s="21"/>
      <c r="BT2564" s="21"/>
      <c r="BU2564" s="21"/>
      <c r="BV2564" s="21"/>
      <c r="BW2564" s="26" t="s">
        <v>21</v>
      </c>
      <c r="BX2564" s="21"/>
      <c r="BY2564" s="21"/>
    </row>
    <row r="2565" spans="2:86" ht="18.600000000000001" customHeight="1" thickBot="1">
      <c r="B2565" s="11"/>
      <c r="D2565" s="266" t="s">
        <v>113</v>
      </c>
      <c r="E2565" s="267"/>
      <c r="F2565" s="268" t="s">
        <v>114</v>
      </c>
      <c r="G2565" s="269"/>
      <c r="H2565" s="237"/>
      <c r="I2565" s="262" t="s">
        <v>0</v>
      </c>
      <c r="J2565" s="263"/>
      <c r="K2565" s="264" t="s">
        <v>1</v>
      </c>
      <c r="L2565" s="265"/>
      <c r="M2565" s="21"/>
      <c r="N2565" s="262" t="s">
        <v>115</v>
      </c>
      <c r="O2565" s="263"/>
      <c r="P2565" s="264" t="s">
        <v>116</v>
      </c>
      <c r="Q2565" s="265"/>
      <c r="R2565" s="21"/>
      <c r="S2565" s="266" t="s">
        <v>117</v>
      </c>
      <c r="T2565" s="267"/>
      <c r="U2565" s="268" t="s">
        <v>118</v>
      </c>
      <c r="V2565" s="269"/>
      <c r="W2565" s="20"/>
      <c r="X2565" s="262" t="s">
        <v>119</v>
      </c>
      <c r="Y2565" s="263"/>
      <c r="Z2565" s="264" t="s">
        <v>120</v>
      </c>
      <c r="AA2565" s="265"/>
      <c r="AB2565" s="20"/>
      <c r="AC2565" s="262" t="s">
        <v>121</v>
      </c>
      <c r="AD2565" s="263"/>
      <c r="AE2565" s="264" t="s">
        <v>7</v>
      </c>
      <c r="AF2565" s="265"/>
      <c r="AG2565" s="20"/>
      <c r="AH2565" s="262" t="s">
        <v>122</v>
      </c>
      <c r="AI2565" s="263"/>
      <c r="AJ2565" s="264" t="s">
        <v>123</v>
      </c>
      <c r="AK2565" s="265"/>
      <c r="AL2565" s="20"/>
      <c r="AM2565" s="266" t="s">
        <v>124</v>
      </c>
      <c r="AN2565" s="267"/>
      <c r="AO2565" s="268" t="s">
        <v>125</v>
      </c>
      <c r="AP2565" s="269"/>
      <c r="AQ2565" s="21"/>
      <c r="AR2565" s="262" t="s">
        <v>126</v>
      </c>
      <c r="AS2565" s="263"/>
      <c r="AT2565" s="264" t="s">
        <v>2</v>
      </c>
      <c r="AU2565" s="265"/>
      <c r="AV2565" s="41"/>
      <c r="AW2565" s="262" t="s">
        <v>127</v>
      </c>
      <c r="AX2565" s="263"/>
      <c r="AY2565" s="264" t="s">
        <v>128</v>
      </c>
      <c r="AZ2565" s="265"/>
      <c r="BA2565" s="20"/>
      <c r="BB2565" s="262" t="s">
        <v>129</v>
      </c>
      <c r="BC2565" s="263"/>
      <c r="BD2565" s="264" t="s">
        <v>130</v>
      </c>
      <c r="BE2565" s="265"/>
      <c r="BF2565" s="41"/>
      <c r="BG2565" s="266" t="s">
        <v>131</v>
      </c>
      <c r="BH2565" s="267"/>
      <c r="BI2565" s="268" t="s">
        <v>132</v>
      </c>
      <c r="BJ2565" s="269"/>
      <c r="BK2565" s="41"/>
      <c r="BL2565" s="262" t="s">
        <v>133</v>
      </c>
      <c r="BM2565" s="263"/>
      <c r="BN2565" s="264" t="s">
        <v>134</v>
      </c>
      <c r="BO2565" s="265"/>
      <c r="BP2565" s="41"/>
      <c r="BQ2565" s="262" t="s">
        <v>135</v>
      </c>
      <c r="BR2565" s="263"/>
      <c r="BS2565" s="264" t="s">
        <v>136</v>
      </c>
      <c r="BT2565" s="265"/>
      <c r="BU2565" s="20"/>
      <c r="BV2565" s="262" t="s">
        <v>137</v>
      </c>
      <c r="BW2565" s="263"/>
      <c r="BX2565" s="264" t="s">
        <v>138</v>
      </c>
      <c r="BY2565" s="265"/>
      <c r="CA2565" s="27" t="s">
        <v>8</v>
      </c>
      <c r="CC2565" s="113" t="s">
        <v>74</v>
      </c>
      <c r="CD2565" s="13"/>
      <c r="CE2565" s="33"/>
      <c r="CF2565" s="33"/>
      <c r="CG2565" s="33"/>
      <c r="CH2565" s="33"/>
    </row>
    <row r="2566" spans="2:86" ht="18.600000000000001" customHeight="1" thickTop="1" thickBot="1">
      <c r="B2566" s="37">
        <v>7.3399999999999901</v>
      </c>
      <c r="D2566" s="1">
        <v>1</v>
      </c>
      <c r="E2566" s="7">
        <v>0</v>
      </c>
      <c r="F2566" s="2">
        <v>0</v>
      </c>
      <c r="G2566" s="8">
        <v>0</v>
      </c>
      <c r="I2566" s="1">
        <v>1</v>
      </c>
      <c r="J2566" s="9">
        <v>0</v>
      </c>
      <c r="K2566" s="2">
        <v>0</v>
      </c>
      <c r="L2566" s="8">
        <f t="shared" ref="L2566:L2629" si="24651">IF(0=(1-$J$9*$K$9*$B2566^2),10^18,$B2566*$K$9/(1-$J$9*$K$9*$B2566^2))</f>
        <v>-0.76383154620048777</v>
      </c>
      <c r="N2566" s="1">
        <f t="shared" ref="N2566" si="24652">D2566*I2566+F2566*I2569-E2566*J2566-G2566*J2569</f>
        <v>1</v>
      </c>
      <c r="O2566" s="9">
        <f t="shared" ref="O2566" si="24653">(D2566*J2566+E2566*I2566+F2566*J2569+G2566*I2569)</f>
        <v>0</v>
      </c>
      <c r="P2566" s="2">
        <f t="shared" ref="P2566" si="24654">D2566*K2566+F2566*K2569-E2566*L2566-G2566*L2569</f>
        <v>0</v>
      </c>
      <c r="Q2566" s="8">
        <f t="shared" ref="Q2566" si="24655">(D2566*L2566+E2566*K2566+F2566*L2569+G2566*K2569)</f>
        <v>-0.76383154620048777</v>
      </c>
      <c r="S2566" s="1">
        <v>1</v>
      </c>
      <c r="T2566" s="7">
        <v>0</v>
      </c>
      <c r="U2566" s="2">
        <v>0</v>
      </c>
      <c r="V2566" s="8">
        <v>0</v>
      </c>
      <c r="X2566" s="1">
        <f t="shared" ref="X2566" si="24656">N2566*S2566+P2566*S2569-O2566*T2566-Q2566*T2569</f>
        <v>9.4731390397723203</v>
      </c>
      <c r="Y2566" s="9">
        <f t="shared" ref="Y2566" si="24657">(N2566*T2566+O2566*S2566+P2566*T2569+Q2566*S2569)</f>
        <v>0</v>
      </c>
      <c r="Z2566" s="2">
        <f t="shared" ref="Z2566" si="24658">N2566*U2566+P2566*U2569-O2566*V2566-Q2566*V2569</f>
        <v>0</v>
      </c>
      <c r="AA2566" s="8">
        <f t="shared" ref="AA2566" si="24659">(N2566*V2566+O2566*U2566+P2566*V2569+Q2566*U2569)</f>
        <v>-0.76383154620048777</v>
      </c>
      <c r="AB2566" s="20"/>
      <c r="AC2566" s="1">
        <v>1</v>
      </c>
      <c r="AD2566" s="9">
        <v>0</v>
      </c>
      <c r="AE2566" s="2">
        <v>0</v>
      </c>
      <c r="AF2566" s="8">
        <f t="shared" ref="AF2566:AF2629" si="24660">IF(0=(1-$AE$9*$AD$9*$B2566^2),10^18,$B2566*$AE$9/(1-$AE$9*$AD$9*$B2566^2))</f>
        <v>-0.13826356301458487</v>
      </c>
      <c r="AH2566" s="1">
        <f t="shared" ref="AH2566" si="24661">X2566*AC2566+Z2566*AC2569-Y2566*AD2566-AA2566*AD2569</f>
        <v>9.4731390397723203</v>
      </c>
      <c r="AI2566" s="9">
        <f t="shared" ref="AI2566" si="24662">(X2566*AD2566+Y2566*AC2566+Z2566*AD2569+AA2566*AC2569)</f>
        <v>0</v>
      </c>
      <c r="AJ2566" s="2">
        <f t="shared" ref="AJ2566" si="24663">X2566*AE2566+Z2566*AE2569-Y2566*AF2566-AA2566*AF2569</f>
        <v>0</v>
      </c>
      <c r="AK2566" s="8">
        <f t="shared" ref="AK2566" si="24664">(X2566*AF2566+Y2566*AE2566+Z2566*AF2569+AA2566*AE2569)</f>
        <v>-2.0736215027719718</v>
      </c>
      <c r="AM2566" s="1">
        <v>1</v>
      </c>
      <c r="AN2566" s="7">
        <v>0</v>
      </c>
      <c r="AO2566" s="2">
        <v>0</v>
      </c>
      <c r="AP2566" s="8">
        <v>0</v>
      </c>
      <c r="AR2566" s="1">
        <f t="shared" ref="AR2566" si="24665">AH2566*AM2566+AJ2566*AM2569-AI2566*AN2566-AK2566*AN2569</f>
        <v>28.921742942588761</v>
      </c>
      <c r="AS2566" s="9">
        <f t="shared" ref="AS2566" si="24666">(AH2566*AN2566+AI2566*AM2566+AJ2566*AN2569+AK2566*AM2569)</f>
        <v>0</v>
      </c>
      <c r="AT2566" s="2">
        <f t="shared" ref="AT2566" si="24667">AH2566*AO2566+AJ2566*AO2569-AI2566*AP2566-AK2566*AP2569</f>
        <v>0</v>
      </c>
      <c r="AU2566" s="8">
        <f t="shared" ref="AU2566" si="24668">(AH2566*AP2566+AI2566*AO2566+AJ2566*AP2569+AK2566*AO2569)</f>
        <v>-2.0736215027719718</v>
      </c>
      <c r="AV2566" s="20"/>
      <c r="AW2566" s="1">
        <v>1</v>
      </c>
      <c r="AX2566" s="9">
        <v>0</v>
      </c>
      <c r="AY2566" s="2">
        <v>0</v>
      </c>
      <c r="AZ2566" s="8">
        <f t="shared" ref="AZ2566:AZ2629" si="24669">IF(0=(1-$AX$9*$AY$9*$B2566^2),10^18,$B2566*$AY$9/(1-$AX$9*$AY$9*$B2566^2))</f>
        <v>-0.19775057174193983</v>
      </c>
      <c r="BB2566" s="1">
        <f t="shared" ref="BB2566" si="24670">AR2566*AW2566+AT2566*AW2569-AS2566*AX2566-AU2566*AX2569</f>
        <v>28.921742942588761</v>
      </c>
      <c r="BC2566" s="9">
        <f t="shared" ref="BC2566" si="24671">(AR2566*AX2566+AS2566*AW2566+AT2566*AX2569+AU2566*AW2569)</f>
        <v>0</v>
      </c>
      <c r="BD2566" s="2">
        <f t="shared" ref="BD2566" si="24672">AR2566*AY2566+AT2566*AY2569-AS2566*AZ2566-AU2566*AZ2569</f>
        <v>0</v>
      </c>
      <c r="BE2566" s="8">
        <f t="shared" ref="BE2566" si="24673">(AR2566*AZ2566+AS2566*AY2566+AT2566*AZ2569+AU2566*AY2569)</f>
        <v>-7.7929127054423128</v>
      </c>
      <c r="BG2566" s="1">
        <v>1</v>
      </c>
      <c r="BH2566" s="7">
        <v>0</v>
      </c>
      <c r="BI2566" s="2">
        <v>0</v>
      </c>
      <c r="BJ2566" s="8">
        <v>0</v>
      </c>
      <c r="BK2566" s="20"/>
      <c r="BL2566" s="1">
        <f t="shared" ref="BL2566" si="24674">BB2566*BG2566+BD2566*BG2569-BC2566*BH2566-BE2566*BH2569</f>
        <v>76.740925602232025</v>
      </c>
      <c r="BM2566" s="9">
        <f t="shared" ref="BM2566" si="24675">(BB2566*BH2566+BC2566*BG2566+BD2566*BH2569+BE2566*BG2569)</f>
        <v>0</v>
      </c>
      <c r="BN2566" s="2">
        <f t="shared" ref="BN2566" si="24676">BB2566*BI2566+BD2566*BI2569-BC2566*BJ2566-BE2566*BJ2569</f>
        <v>0</v>
      </c>
      <c r="BO2566" s="8">
        <f t="shared" ref="BO2566" si="24677">(BB2566*BJ2566+BC2566*BI2566+BD2566*BJ2569+BE2566*BI2569)</f>
        <v>-7.7929127054423128</v>
      </c>
      <c r="BP2566" s="20"/>
      <c r="BQ2566" s="16">
        <v>1</v>
      </c>
      <c r="BR2566" s="23">
        <v>0</v>
      </c>
      <c r="BS2566" s="14">
        <v>0</v>
      </c>
      <c r="BT2566" s="22">
        <v>0</v>
      </c>
      <c r="BV2566" s="1">
        <f t="shared" ref="BV2566" si="24678">BL2566*BQ2566+BN2566*BQ2569-BM2566*BR2566-BO2566*BR2569</f>
        <v>76.740925602232025</v>
      </c>
      <c r="BW2566" s="9">
        <f t="shared" ref="BW2566" si="24679">(BL2566*BR2566+BM2566*BQ2566+BN2566*BR2569+BO2566*BQ2569)</f>
        <v>-7.7929127054423128</v>
      </c>
      <c r="BX2566" s="2">
        <f t="shared" ref="BX2566" si="24680">BL2566*BS2566+BN2566*BS2569-BM2566*BT2566-BO2566*BT2569</f>
        <v>0</v>
      </c>
      <c r="BY2566" s="8">
        <f t="shared" ref="BY2566" si="24681">(BL2566*BT2566+BM2566*BS2566+BN2566*BT2569+BO2566*BS2569)</f>
        <v>-7.7929127054423128</v>
      </c>
      <c r="CA2566" s="28">
        <f t="shared" ref="CA2566" si="24682">20*LOG(((1+$BR$9)/$BR$9)/((BV2566+BV2569)^2+(BW2566+BW2569)^2)^0.5)</f>
        <v>-51.634028374845954</v>
      </c>
      <c r="CC2566" s="114">
        <f t="shared" ref="CC2566" si="24683">((BV2566^2+BW2566^2)^0.5)/((BV2569^2+BW2569^2)^0.5)</f>
        <v>0.10156702190471151</v>
      </c>
      <c r="CD2566" s="13"/>
      <c r="CE2566" s="33"/>
      <c r="CF2566" s="33"/>
      <c r="CG2566" s="33"/>
      <c r="CH2566" s="33"/>
    </row>
    <row r="2567" spans="2:86" ht="18.600000000000001" customHeight="1" thickBot="1">
      <c r="D2567" s="3"/>
      <c r="G2567" s="4"/>
      <c r="I2567" s="3"/>
      <c r="L2567" s="4"/>
      <c r="N2567" s="3"/>
      <c r="Q2567" s="4"/>
      <c r="S2567" s="3"/>
      <c r="V2567" s="4"/>
      <c r="X2567" s="3"/>
      <c r="AA2567" s="4"/>
      <c r="AC2567" s="3"/>
      <c r="AF2567" s="4"/>
      <c r="AH2567" s="3"/>
      <c r="AK2567" s="4"/>
      <c r="AM2567" s="3"/>
      <c r="AP2567" s="4"/>
      <c r="AR2567" s="3"/>
      <c r="AU2567" s="4"/>
      <c r="AW2567" s="3"/>
      <c r="AZ2567" s="4"/>
      <c r="BB2567" s="3"/>
      <c r="BE2567" s="4"/>
      <c r="BG2567" s="3"/>
      <c r="BJ2567" s="4"/>
      <c r="BL2567" s="3"/>
      <c r="BO2567" s="4"/>
      <c r="BQ2567" s="16"/>
      <c r="BR2567" s="14"/>
      <c r="BS2567" s="14"/>
      <c r="BT2567" s="17"/>
      <c r="BV2567" s="3"/>
      <c r="BY2567" s="4"/>
      <c r="CC2567" s="115"/>
      <c r="CD2567" s="13"/>
      <c r="CE2567" s="33"/>
      <c r="CF2567" s="33"/>
      <c r="CG2567" s="33"/>
      <c r="CH2567" s="33"/>
    </row>
    <row r="2568" spans="2:86" ht="18.600000000000001" customHeight="1" thickBot="1">
      <c r="D2568" s="271" t="s">
        <v>141</v>
      </c>
      <c r="E2568" s="272"/>
      <c r="F2568" s="273" t="s">
        <v>142</v>
      </c>
      <c r="G2568" s="274"/>
      <c r="H2568" s="237"/>
      <c r="I2568" s="271" t="s">
        <v>143</v>
      </c>
      <c r="J2568" s="272"/>
      <c r="K2568" s="273" t="s">
        <v>144</v>
      </c>
      <c r="L2568" s="274"/>
      <c r="N2568" s="262" t="s">
        <v>145</v>
      </c>
      <c r="O2568" s="263"/>
      <c r="P2568" s="264" t="s">
        <v>146</v>
      </c>
      <c r="Q2568" s="265"/>
      <c r="S2568" s="271" t="s">
        <v>147</v>
      </c>
      <c r="T2568" s="272"/>
      <c r="U2568" s="273" t="s">
        <v>148</v>
      </c>
      <c r="V2568" s="274"/>
      <c r="W2568" s="20"/>
      <c r="X2568" s="262" t="s">
        <v>149</v>
      </c>
      <c r="Y2568" s="263"/>
      <c r="Z2568" s="264" t="s">
        <v>150</v>
      </c>
      <c r="AA2568" s="265"/>
      <c r="AB2568" s="20"/>
      <c r="AC2568" s="271" t="s">
        <v>151</v>
      </c>
      <c r="AD2568" s="272"/>
      <c r="AE2568" s="273" t="s">
        <v>152</v>
      </c>
      <c r="AF2568" s="274"/>
      <c r="AG2568" s="20"/>
      <c r="AH2568" s="262" t="s">
        <v>153</v>
      </c>
      <c r="AI2568" s="263"/>
      <c r="AJ2568" s="264" t="s">
        <v>154</v>
      </c>
      <c r="AK2568" s="265"/>
      <c r="AL2568" s="20"/>
      <c r="AM2568" s="271" t="s">
        <v>155</v>
      </c>
      <c r="AN2568" s="272"/>
      <c r="AO2568" s="273" t="s">
        <v>156</v>
      </c>
      <c r="AP2568" s="274"/>
      <c r="AR2568" s="262" t="s">
        <v>157</v>
      </c>
      <c r="AS2568" s="263"/>
      <c r="AT2568" s="264" t="s">
        <v>158</v>
      </c>
      <c r="AU2568" s="265"/>
      <c r="AV2568" s="41"/>
      <c r="AW2568" s="271" t="s">
        <v>159</v>
      </c>
      <c r="AX2568" s="272"/>
      <c r="AY2568" s="273" t="s">
        <v>160</v>
      </c>
      <c r="AZ2568" s="274"/>
      <c r="BA2568" s="20"/>
      <c r="BB2568" s="262" t="s">
        <v>161</v>
      </c>
      <c r="BC2568" s="263"/>
      <c r="BD2568" s="264" t="s">
        <v>162</v>
      </c>
      <c r="BE2568" s="265"/>
      <c r="BF2568" s="41"/>
      <c r="BG2568" s="271" t="s">
        <v>163</v>
      </c>
      <c r="BH2568" s="272"/>
      <c r="BI2568" s="273" t="s">
        <v>164</v>
      </c>
      <c r="BJ2568" s="274"/>
      <c r="BK2568" s="41"/>
      <c r="BL2568" s="262" t="s">
        <v>165</v>
      </c>
      <c r="BM2568" s="263"/>
      <c r="BN2568" s="264" t="s">
        <v>166</v>
      </c>
      <c r="BO2568" s="265"/>
      <c r="BP2568" s="41"/>
      <c r="BQ2568" s="271" t="s">
        <v>167</v>
      </c>
      <c r="BR2568" s="272"/>
      <c r="BS2568" s="273" t="s">
        <v>168</v>
      </c>
      <c r="BT2568" s="274"/>
      <c r="BU2568" s="20"/>
      <c r="BV2568" s="262" t="s">
        <v>169</v>
      </c>
      <c r="BW2568" s="263"/>
      <c r="BX2568" s="264" t="s">
        <v>170</v>
      </c>
      <c r="BY2568" s="265"/>
      <c r="CA2568" s="55" t="s">
        <v>35</v>
      </c>
      <c r="CC2568" s="116" t="s">
        <v>75</v>
      </c>
      <c r="CD2568" s="13"/>
      <c r="CE2568" s="33"/>
      <c r="CF2568" s="33"/>
      <c r="CG2568" s="33"/>
      <c r="CH2568" s="33"/>
    </row>
    <row r="2569" spans="2:86" ht="18.600000000000001" customHeight="1" thickTop="1" thickBot="1">
      <c r="D2569" s="1">
        <v>0</v>
      </c>
      <c r="E2569" s="9">
        <f t="shared" ref="E2569" si="24684">$E$9*$B2566</f>
        <v>8.6377119999999881</v>
      </c>
      <c r="F2569" s="2">
        <v>1</v>
      </c>
      <c r="G2569" s="8">
        <v>0</v>
      </c>
      <c r="I2569" s="1">
        <v>0</v>
      </c>
      <c r="J2569" s="9">
        <v>0</v>
      </c>
      <c r="K2569" s="2">
        <v>1</v>
      </c>
      <c r="L2569" s="8">
        <v>0</v>
      </c>
      <c r="N2569" s="1">
        <f t="shared" ref="N2569" si="24685">D2569*I2566+F2569*I2569-E2569*J2566-G2569*J2569</f>
        <v>0</v>
      </c>
      <c r="O2569" s="9">
        <f t="shared" ref="O2569" si="24686">(D2569*J2566+E2569*I2566+F2569*J2569+G2569*I2569)</f>
        <v>8.6377119999999881</v>
      </c>
      <c r="P2569" s="2">
        <f t="shared" ref="P2569" si="24687">D2569*K2566+F2569*K2569-E2569*L2566-G2569*L2569</f>
        <v>7.5977569125944981</v>
      </c>
      <c r="Q2569" s="8">
        <f t="shared" ref="Q2569" si="24688">(D2569*L2566+E2569*K2566+F2569*L2569+G2569*K2569)</f>
        <v>0</v>
      </c>
      <c r="S2569" s="1">
        <v>0</v>
      </c>
      <c r="T2569" s="9">
        <f t="shared" ref="T2569" si="24689">$T$9*$B2566</f>
        <v>11.092941999999987</v>
      </c>
      <c r="U2569" s="2">
        <v>1</v>
      </c>
      <c r="V2569" s="8">
        <v>0</v>
      </c>
      <c r="X2569" s="1">
        <f t="shared" ref="X2569" si="24690">N2569*S2566+P2569*S2569-O2569*T2566-Q2569*T2569</f>
        <v>0</v>
      </c>
      <c r="Y2569" s="9">
        <f t="shared" ref="Y2569" si="24691">(N2569*T2566+O2569*S2566+P2569*T2569+Q2569*S2569)</f>
        <v>92.91918876150973</v>
      </c>
      <c r="Z2569" s="2">
        <f t="shared" ref="Z2569" si="24692">N2569*U2566+P2569*U2569-O2569*V2566-Q2569*V2569</f>
        <v>7.5977569125944981</v>
      </c>
      <c r="AA2569" s="8">
        <f t="shared" ref="AA2569" si="24693">(N2569*V2566+O2569*U2566+P2569*V2569+Q2569*U2569)</f>
        <v>0</v>
      </c>
      <c r="AB2569" s="20"/>
      <c r="AC2569" s="1">
        <v>0</v>
      </c>
      <c r="AD2569" s="9">
        <v>0</v>
      </c>
      <c r="AE2569" s="2">
        <v>1</v>
      </c>
      <c r="AF2569" s="8">
        <v>0</v>
      </c>
      <c r="AH2569" s="1">
        <f t="shared" ref="AH2569" si="24694">X2569*AC2566+Z2569*AC2569-Y2569*AD2566-AA2569*AD2569</f>
        <v>0</v>
      </c>
      <c r="AI2569" s="9">
        <f t="shared" ref="AI2569" si="24695">(X2569*AD2566+Y2569*AC2566+Z2569*AD2569+AA2569*AC2569)</f>
        <v>92.91918876150973</v>
      </c>
      <c r="AJ2569" s="2">
        <f t="shared" ref="AJ2569" si="24696">X2569*AE2566+Z2569*AE2569-Y2569*AF2566-AA2569*AF2569</f>
        <v>20.445095023185605</v>
      </c>
      <c r="AK2569" s="8">
        <f t="shared" ref="AK2569" si="24697">(X2569*AF2566+Y2569*AE2566+Z2569*AF2569+AA2569*AE2569)</f>
        <v>0</v>
      </c>
      <c r="AM2569" s="1">
        <v>0</v>
      </c>
      <c r="AN2569" s="9">
        <f t="shared" ref="AN2569" si="24698">$AN$9*$B2566</f>
        <v>9.3790519999999873</v>
      </c>
      <c r="AO2569" s="2">
        <v>1</v>
      </c>
      <c r="AP2569" s="8">
        <v>0</v>
      </c>
      <c r="AR2569" s="1">
        <f t="shared" ref="AR2569" si="24699">AH2569*AM2566+AJ2569*AM2569-AI2569*AN2566-AK2569*AN2569</f>
        <v>0</v>
      </c>
      <c r="AS2569" s="9">
        <f t="shared" ref="AS2569" si="24700">(AH2569*AN2566+AI2569*AM2566+AJ2569*AN2569+AK2569*AM2569)</f>
        <v>284.67479812890849</v>
      </c>
      <c r="AT2569" s="2">
        <f t="shared" ref="AT2569" si="24701">AH2569*AO2566+AJ2569*AO2569-AI2569*AP2566-AK2569*AP2569</f>
        <v>20.445095023185605</v>
      </c>
      <c r="AU2569" s="8">
        <f t="shared" ref="AU2569" si="24702">(AH2569*AP2566+AI2569*AO2566+AJ2569*AP2569+AK2569*AO2569)</f>
        <v>0</v>
      </c>
      <c r="AV2569" s="20"/>
      <c r="AW2569" s="1">
        <v>0</v>
      </c>
      <c r="AX2569" s="9">
        <v>0</v>
      </c>
      <c r="AY2569" s="2">
        <v>1</v>
      </c>
      <c r="AZ2569" s="8">
        <v>0</v>
      </c>
      <c r="BB2569" s="1">
        <f t="shared" ref="BB2569" si="24703">AR2569*AW2566+AT2569*AW2569-AS2569*AX2566-AU2569*AX2569</f>
        <v>0</v>
      </c>
      <c r="BC2569" s="9">
        <f t="shared" ref="BC2569" si="24704">(AR2569*AX2566+AS2569*AW2566+AT2569*AX2569+AU2569*AW2569)</f>
        <v>284.67479812890849</v>
      </c>
      <c r="BD2569" s="2">
        <f t="shared" ref="BD2569" si="24705">AR2569*AY2566+AT2569*AY2569-AS2569*AZ2566-AU2569*AZ2569</f>
        <v>76.739699113698563</v>
      </c>
      <c r="BE2569" s="8">
        <f t="shared" ref="BE2569" si="24706">(AR2569*AZ2566+AS2569*AY2566+AT2569*AZ2569+AU2569*AY2569)</f>
        <v>0</v>
      </c>
      <c r="BG2569" s="1">
        <v>0</v>
      </c>
      <c r="BH2569" s="9">
        <f t="shared" ref="BH2569" si="24707">$BH$9*$B2566</f>
        <v>6.136239999999991</v>
      </c>
      <c r="BI2569" s="2">
        <v>1</v>
      </c>
      <c r="BJ2569" s="8">
        <v>0</v>
      </c>
      <c r="BK2569" s="20"/>
      <c r="BL2569" s="1">
        <f t="shared" ref="BL2569" si="24708">BB2569*BG2566+BD2569*BG2569-BC2569*BH2566-BE2569*BH2569</f>
        <v>0</v>
      </c>
      <c r="BM2569" s="9">
        <f t="shared" ref="BM2569" si="24709">(BB2569*BH2566+BC2569*BG2566+BD2569*BH2569+BE2569*BG2569)</f>
        <v>755.56800941834945</v>
      </c>
      <c r="BN2569" s="2">
        <f t="shared" ref="BN2569" si="24710">BB2569*BI2566+BD2569*BI2569-BC2569*BJ2566-BE2569*BJ2569</f>
        <v>76.739699113698563</v>
      </c>
      <c r="BO2569" s="8">
        <f t="shared" ref="BO2569" si="24711">(BB2569*BJ2566+BC2569*BI2566+BD2569*BJ2569+BE2569*BI2569)</f>
        <v>0</v>
      </c>
      <c r="BP2569" s="20"/>
      <c r="BQ2569" s="18">
        <f t="shared" ref="BQ2569:BQ2632" si="24712">1/$BR$9</f>
        <v>1</v>
      </c>
      <c r="BR2569" s="25">
        <v>0</v>
      </c>
      <c r="BS2569" s="19">
        <v>1</v>
      </c>
      <c r="BT2569" s="24">
        <v>0</v>
      </c>
      <c r="BV2569" s="1">
        <f t="shared" ref="BV2569" si="24713">BL2569*BQ2566+BN2569*BQ2569-BM2569*BR2566-BO2569*BR2569</f>
        <v>76.739699113698563</v>
      </c>
      <c r="BW2569" s="9">
        <f t="shared" ref="BW2569" si="24714">(BL2569*BR2566+BM2569*BQ2566+BN2569*BR2569+BO2569*BQ2569)</f>
        <v>755.56800941834945</v>
      </c>
      <c r="BX2569" s="2">
        <f t="shared" ref="BX2569" si="24715">BL2569*BS2566+BN2569*BS2569-BM2569*BT2566-BO2569*BT2569</f>
        <v>76.739699113698563</v>
      </c>
      <c r="BY2569" s="8">
        <f t="shared" ref="BY2569" si="24716">(BL2569*BT2566+BM2569*BS2566+BN2569*BT2569+BO2569*BS2569)</f>
        <v>0</v>
      </c>
      <c r="CA2569" s="56">
        <f t="shared" ref="CA2569" si="24717">(180/PI())*ATAN(-1*(BW2566+BW2569)/(BV2566+BV2569))</f>
        <v>-78.401143918784413</v>
      </c>
      <c r="CC2569" s="117">
        <f t="shared" ref="CC2569" si="24718">20*LOG(((1-(10^(CA2566/20)^2)*(1-((1-CC2566)/(1+CC2566))^2))^0.5))</f>
        <v>-9.9809718594863802E-6</v>
      </c>
      <c r="CD2569" s="13"/>
      <c r="CE2569" s="33"/>
      <c r="CF2569" s="33"/>
      <c r="CG2569" s="33"/>
      <c r="CH2569" s="33"/>
    </row>
    <row r="2570" spans="2:86" ht="18.600000000000001" customHeight="1"/>
    <row r="2571" spans="2:86" ht="18.600000000000001" customHeight="1" thickBot="1">
      <c r="E2571" s="6" t="s">
        <v>3</v>
      </c>
      <c r="J2571" s="6" t="s">
        <v>5</v>
      </c>
      <c r="O2571" s="6" t="s">
        <v>10</v>
      </c>
      <c r="T2571" s="6" t="s">
        <v>6</v>
      </c>
      <c r="Y2571" s="6" t="s">
        <v>11</v>
      </c>
      <c r="AD2571" s="6" t="s">
        <v>12</v>
      </c>
      <c r="AI2571" s="6" t="s">
        <v>13</v>
      </c>
      <c r="AN2571" s="6" t="s">
        <v>14</v>
      </c>
      <c r="AS2571" s="6" t="s">
        <v>15</v>
      </c>
      <c r="AX2571" s="6" t="s">
        <v>19</v>
      </c>
      <c r="BC2571" s="6" t="s">
        <v>17</v>
      </c>
      <c r="BH2571" s="6" t="s">
        <v>20</v>
      </c>
      <c r="BM2571" s="6" t="s">
        <v>18</v>
      </c>
      <c r="BQ2571" s="26" t="s">
        <v>16</v>
      </c>
      <c r="BR2571" s="26"/>
      <c r="BS2571" s="21"/>
      <c r="BT2571" s="21"/>
      <c r="BU2571" s="21"/>
      <c r="BV2571" s="21"/>
      <c r="BW2571" s="26" t="s">
        <v>21</v>
      </c>
      <c r="BX2571" s="21"/>
      <c r="BY2571" s="21"/>
    </row>
    <row r="2572" spans="2:86" ht="18.600000000000001" customHeight="1" thickBot="1">
      <c r="B2572" s="11"/>
      <c r="D2572" s="266" t="s">
        <v>113</v>
      </c>
      <c r="E2572" s="267"/>
      <c r="F2572" s="268" t="s">
        <v>114</v>
      </c>
      <c r="G2572" s="269"/>
      <c r="H2572" s="237"/>
      <c r="I2572" s="262" t="s">
        <v>0</v>
      </c>
      <c r="J2572" s="263"/>
      <c r="K2572" s="264" t="s">
        <v>1</v>
      </c>
      <c r="L2572" s="265"/>
      <c r="M2572" s="21"/>
      <c r="N2572" s="262" t="s">
        <v>115</v>
      </c>
      <c r="O2572" s="263"/>
      <c r="P2572" s="264" t="s">
        <v>116</v>
      </c>
      <c r="Q2572" s="265"/>
      <c r="R2572" s="21"/>
      <c r="S2572" s="266" t="s">
        <v>117</v>
      </c>
      <c r="T2572" s="267"/>
      <c r="U2572" s="268" t="s">
        <v>118</v>
      </c>
      <c r="V2572" s="269"/>
      <c r="W2572" s="20"/>
      <c r="X2572" s="262" t="s">
        <v>119</v>
      </c>
      <c r="Y2572" s="263"/>
      <c r="Z2572" s="264" t="s">
        <v>120</v>
      </c>
      <c r="AA2572" s="265"/>
      <c r="AB2572" s="20"/>
      <c r="AC2572" s="262" t="s">
        <v>121</v>
      </c>
      <c r="AD2572" s="263"/>
      <c r="AE2572" s="264" t="s">
        <v>7</v>
      </c>
      <c r="AF2572" s="265"/>
      <c r="AG2572" s="20"/>
      <c r="AH2572" s="262" t="s">
        <v>122</v>
      </c>
      <c r="AI2572" s="263"/>
      <c r="AJ2572" s="264" t="s">
        <v>123</v>
      </c>
      <c r="AK2572" s="265"/>
      <c r="AL2572" s="20"/>
      <c r="AM2572" s="266" t="s">
        <v>124</v>
      </c>
      <c r="AN2572" s="267"/>
      <c r="AO2572" s="268" t="s">
        <v>125</v>
      </c>
      <c r="AP2572" s="269"/>
      <c r="AQ2572" s="21"/>
      <c r="AR2572" s="262" t="s">
        <v>126</v>
      </c>
      <c r="AS2572" s="263"/>
      <c r="AT2572" s="264" t="s">
        <v>2</v>
      </c>
      <c r="AU2572" s="265"/>
      <c r="AV2572" s="41"/>
      <c r="AW2572" s="262" t="s">
        <v>127</v>
      </c>
      <c r="AX2572" s="263"/>
      <c r="AY2572" s="264" t="s">
        <v>128</v>
      </c>
      <c r="AZ2572" s="265"/>
      <c r="BA2572" s="20"/>
      <c r="BB2572" s="262" t="s">
        <v>129</v>
      </c>
      <c r="BC2572" s="263"/>
      <c r="BD2572" s="264" t="s">
        <v>130</v>
      </c>
      <c r="BE2572" s="265"/>
      <c r="BF2572" s="41"/>
      <c r="BG2572" s="266" t="s">
        <v>131</v>
      </c>
      <c r="BH2572" s="267"/>
      <c r="BI2572" s="268" t="s">
        <v>132</v>
      </c>
      <c r="BJ2572" s="269"/>
      <c r="BK2572" s="41"/>
      <c r="BL2572" s="262" t="s">
        <v>133</v>
      </c>
      <c r="BM2572" s="263"/>
      <c r="BN2572" s="264" t="s">
        <v>134</v>
      </c>
      <c r="BO2572" s="265"/>
      <c r="BP2572" s="41"/>
      <c r="BQ2572" s="262" t="s">
        <v>135</v>
      </c>
      <c r="BR2572" s="263"/>
      <c r="BS2572" s="264" t="s">
        <v>136</v>
      </c>
      <c r="BT2572" s="265"/>
      <c r="BU2572" s="20"/>
      <c r="BV2572" s="262" t="s">
        <v>137</v>
      </c>
      <c r="BW2572" s="263"/>
      <c r="BX2572" s="264" t="s">
        <v>138</v>
      </c>
      <c r="BY2572" s="265"/>
      <c r="CA2572" s="27" t="s">
        <v>8</v>
      </c>
      <c r="CC2572" s="113" t="s">
        <v>74</v>
      </c>
      <c r="CD2572" s="13"/>
      <c r="CE2572" s="33"/>
      <c r="CF2572" s="33"/>
      <c r="CG2572" s="33"/>
      <c r="CH2572" s="33"/>
    </row>
    <row r="2573" spans="2:86" ht="18.600000000000001" customHeight="1" thickTop="1" thickBot="1">
      <c r="B2573" s="37">
        <v>7.3599999999999897</v>
      </c>
      <c r="D2573" s="1">
        <v>1</v>
      </c>
      <c r="E2573" s="7">
        <v>0</v>
      </c>
      <c r="F2573" s="2">
        <v>0</v>
      </c>
      <c r="G2573" s="8">
        <v>0</v>
      </c>
      <c r="I2573" s="1">
        <v>1</v>
      </c>
      <c r="J2573" s="9">
        <v>0</v>
      </c>
      <c r="K2573" s="2">
        <v>0</v>
      </c>
      <c r="L2573" s="8">
        <f t="shared" ref="L2573:L2636" si="24719">IF(0=(1-$J$9*$K$9*$B2573^2),10^18,$B2573*$K$9/(1-$J$9*$K$9*$B2573^2))</f>
        <v>-0.76139596470985971</v>
      </c>
      <c r="N2573" s="1">
        <f t="shared" ref="N2573" si="24720">D2573*I2573+F2573*I2576-E2573*J2573-G2573*J2576</f>
        <v>1</v>
      </c>
      <c r="O2573" s="9">
        <f t="shared" ref="O2573" si="24721">(D2573*J2573+E2573*I2573+F2573*J2576+G2573*I2576)</f>
        <v>0</v>
      </c>
      <c r="P2573" s="2">
        <f t="shared" ref="P2573" si="24722">D2573*K2573+F2573*K2576-E2573*L2573-G2573*L2576</f>
        <v>0</v>
      </c>
      <c r="Q2573" s="8">
        <f t="shared" ref="Q2573" si="24723">(D2573*L2573+E2573*K2573+F2573*L2576+G2573*K2576)</f>
        <v>-0.76139596470985971</v>
      </c>
      <c r="S2573" s="1">
        <v>1</v>
      </c>
      <c r="T2573" s="7">
        <v>0</v>
      </c>
      <c r="U2573" s="2">
        <v>0</v>
      </c>
      <c r="V2573" s="8">
        <v>0</v>
      </c>
      <c r="X2573" s="1">
        <f t="shared" ref="X2573" si="24724">N2573*S2573+P2573*S2576-O2573*T2573-Q2573*T2576</f>
        <v>9.4691352299898295</v>
      </c>
      <c r="Y2573" s="9">
        <f t="shared" ref="Y2573" si="24725">(N2573*T2573+O2573*S2573+P2573*T2576+Q2573*S2576)</f>
        <v>0</v>
      </c>
      <c r="Z2573" s="2">
        <f t="shared" ref="Z2573" si="24726">N2573*U2573+P2573*U2576-O2573*V2573-Q2573*V2576</f>
        <v>0</v>
      </c>
      <c r="AA2573" s="8">
        <f t="shared" ref="AA2573" si="24727">(N2573*V2573+O2573*U2573+P2573*V2576+Q2573*U2576)</f>
        <v>-0.76139596470985971</v>
      </c>
      <c r="AB2573" s="20"/>
      <c r="AC2573" s="1">
        <v>1</v>
      </c>
      <c r="AD2573" s="9">
        <v>0</v>
      </c>
      <c r="AE2573" s="2">
        <v>0</v>
      </c>
      <c r="AF2573" s="8">
        <f t="shared" ref="AF2573:AF2636" si="24728">IF(0=(1-$AE$9*$AD$9*$B2573^2),10^18,$B2573*$AE$9/(1-$AE$9*$AD$9*$B2573^2))</f>
        <v>-0.1378683784453992</v>
      </c>
      <c r="AH2573" s="1">
        <f t="shared" ref="AH2573" si="24729">X2573*AC2573+Z2573*AC2576-Y2573*AD2573-AA2573*AD2576</f>
        <v>9.4691352299898295</v>
      </c>
      <c r="AI2573" s="9">
        <f t="shared" ref="AI2573" si="24730">(X2573*AD2573+Y2573*AC2573+Z2573*AD2576+AA2573*AC2576)</f>
        <v>0</v>
      </c>
      <c r="AJ2573" s="2">
        <f t="shared" ref="AJ2573" si="24731">X2573*AE2573+Z2573*AE2576-Y2573*AF2573-AA2573*AF2576</f>
        <v>0</v>
      </c>
      <c r="AK2573" s="8">
        <f t="shared" ref="AK2573" si="24732">(X2573*AF2573+Y2573*AE2573+Z2573*AF2576+AA2573*AE2576)</f>
        <v>-2.0668902841487595</v>
      </c>
      <c r="AM2573" s="1">
        <v>1</v>
      </c>
      <c r="AN2573" s="7">
        <v>0</v>
      </c>
      <c r="AO2573" s="2">
        <v>0</v>
      </c>
      <c r="AP2573" s="8">
        <v>0</v>
      </c>
      <c r="AR2573" s="1">
        <f t="shared" ref="AR2573" si="24733">AH2573*AM2573+AJ2573*AM2576-AI2573*AN2573-AK2573*AN2576</f>
        <v>28.907428131417497</v>
      </c>
      <c r="AS2573" s="9">
        <f t="shared" ref="AS2573" si="24734">(AH2573*AN2573+AI2573*AM2573+AJ2573*AN2576+AK2573*AM2576)</f>
        <v>0</v>
      </c>
      <c r="AT2573" s="2">
        <f t="shared" ref="AT2573" si="24735">AH2573*AO2573+AJ2573*AO2576-AI2573*AP2573-AK2573*AP2576</f>
        <v>0</v>
      </c>
      <c r="AU2573" s="8">
        <f t="shared" ref="AU2573" si="24736">(AH2573*AP2573+AI2573*AO2573+AJ2573*AP2576+AK2573*AO2576)</f>
        <v>-2.0668902841487595</v>
      </c>
      <c r="AV2573" s="20"/>
      <c r="AW2573" s="1">
        <v>1</v>
      </c>
      <c r="AX2573" s="9">
        <v>0</v>
      </c>
      <c r="AY2573" s="2">
        <v>0</v>
      </c>
      <c r="AZ2573" s="8">
        <f t="shared" ref="AZ2573:AZ2636" si="24737">IF(0=(1-$AX$9*$AY$9*$B2573^2),10^18,$B2573*$AY$9/(1-$AX$9*$AY$9*$B2573^2))</f>
        <v>-0.19717724286056124</v>
      </c>
      <c r="BB2573" s="1">
        <f t="shared" ref="BB2573" si="24738">AR2573*AW2573+AT2573*AW2576-AS2573*AX2573-AU2573*AX2576</f>
        <v>28.907428131417497</v>
      </c>
      <c r="BC2573" s="9">
        <f t="shared" ref="BC2573" si="24739">(AR2573*AX2573+AS2573*AW2573+AT2573*AX2576+AU2573*AW2576)</f>
        <v>0</v>
      </c>
      <c r="BD2573" s="2">
        <f t="shared" ref="BD2573" si="24740">AR2573*AY2573+AT2573*AY2576-AS2573*AZ2573-AU2573*AZ2576</f>
        <v>0</v>
      </c>
      <c r="BE2573" s="8">
        <f t="shared" ref="BE2573" si="24741">(AR2573*AZ2573+AS2573*AY2573+AT2573*AZ2576+AU2573*AY2576)</f>
        <v>-7.7667772612914874</v>
      </c>
      <c r="BG2573" s="1">
        <v>1</v>
      </c>
      <c r="BH2573" s="7">
        <v>0</v>
      </c>
      <c r="BI2573" s="2">
        <v>0</v>
      </c>
      <c r="BJ2573" s="8">
        <v>0</v>
      </c>
      <c r="BK2573" s="20"/>
      <c r="BL2573" s="1">
        <f t="shared" ref="BL2573" si="24742">BB2573*BG2573+BD2573*BG2576-BC2573*BH2573-BE2573*BH2576</f>
        <v>76.696097949053495</v>
      </c>
      <c r="BM2573" s="9">
        <f t="shared" ref="BM2573" si="24743">(BB2573*BH2573+BC2573*BG2573+BD2573*BH2576+BE2573*BG2576)</f>
        <v>0</v>
      </c>
      <c r="BN2573" s="2">
        <f t="shared" ref="BN2573" si="24744">BB2573*BI2573+BD2573*BI2576-BC2573*BJ2573-BE2573*BJ2576</f>
        <v>0</v>
      </c>
      <c r="BO2573" s="8">
        <f t="shared" ref="BO2573" si="24745">(BB2573*BJ2573+BC2573*BI2573+BD2573*BJ2576+BE2573*BI2576)</f>
        <v>-7.7667772612914874</v>
      </c>
      <c r="BP2573" s="20"/>
      <c r="BQ2573" s="16">
        <v>1</v>
      </c>
      <c r="BR2573" s="23">
        <v>0</v>
      </c>
      <c r="BS2573" s="14">
        <v>0</v>
      </c>
      <c r="BT2573" s="22">
        <v>0</v>
      </c>
      <c r="BV2573" s="1">
        <f t="shared" ref="BV2573" si="24746">BL2573*BQ2573+BN2573*BQ2576-BM2573*BR2573-BO2573*BR2576</f>
        <v>76.696097949053495</v>
      </c>
      <c r="BW2573" s="9">
        <f t="shared" ref="BW2573" si="24747">(BL2573*BR2573+BM2573*BQ2573+BN2573*BR2576+BO2573*BQ2576)</f>
        <v>-7.7667772612914874</v>
      </c>
      <c r="BX2573" s="2">
        <f t="shared" ref="BX2573" si="24748">BL2573*BS2573+BN2573*BS2576-BM2573*BT2573-BO2573*BT2576</f>
        <v>0</v>
      </c>
      <c r="BY2573" s="8">
        <f t="shared" ref="BY2573" si="24749">(BL2573*BT2573+BM2573*BS2573+BN2573*BT2576+BO2573*BS2576)</f>
        <v>-7.7667772612914874</v>
      </c>
      <c r="CA2573" s="28">
        <f t="shared" ref="CA2573" si="24750">20*LOG(((1+$BR$9)/$BR$9)/((BV2573+BV2576)^2+(BW2573+BW2576)^2)^0.5)</f>
        <v>-51.652564435361541</v>
      </c>
      <c r="CC2573" s="114">
        <f t="shared" ref="CC2573" si="24751">((BV2573^2+BW2573^2)^0.5)/((BV2576^2+BW2576^2)^0.5)</f>
        <v>0.10128557773036495</v>
      </c>
      <c r="CD2573" s="13"/>
      <c r="CE2573" s="33"/>
      <c r="CF2573" s="33"/>
      <c r="CG2573" s="33"/>
      <c r="CH2573" s="33"/>
    </row>
    <row r="2574" spans="2:86" ht="18.600000000000001" customHeight="1" thickBot="1">
      <c r="D2574" s="3"/>
      <c r="G2574" s="4"/>
      <c r="I2574" s="3"/>
      <c r="L2574" s="4"/>
      <c r="N2574" s="3"/>
      <c r="Q2574" s="4"/>
      <c r="S2574" s="3"/>
      <c r="V2574" s="4"/>
      <c r="X2574" s="3"/>
      <c r="AA2574" s="4"/>
      <c r="AC2574" s="3"/>
      <c r="AF2574" s="4"/>
      <c r="AH2574" s="3"/>
      <c r="AK2574" s="4"/>
      <c r="AM2574" s="3"/>
      <c r="AP2574" s="4"/>
      <c r="AR2574" s="3"/>
      <c r="AU2574" s="4"/>
      <c r="AW2574" s="3"/>
      <c r="AZ2574" s="4"/>
      <c r="BB2574" s="3"/>
      <c r="BE2574" s="4"/>
      <c r="BG2574" s="3"/>
      <c r="BJ2574" s="4"/>
      <c r="BL2574" s="3"/>
      <c r="BO2574" s="4"/>
      <c r="BQ2574" s="16"/>
      <c r="BR2574" s="14"/>
      <c r="BS2574" s="14"/>
      <c r="BT2574" s="17"/>
      <c r="BV2574" s="3"/>
      <c r="BY2574" s="4"/>
      <c r="CC2574" s="115"/>
      <c r="CD2574" s="13"/>
      <c r="CE2574" s="33"/>
      <c r="CF2574" s="33"/>
      <c r="CG2574" s="33"/>
      <c r="CH2574" s="33"/>
    </row>
    <row r="2575" spans="2:86" ht="18.600000000000001" customHeight="1" thickBot="1">
      <c r="D2575" s="271" t="s">
        <v>141</v>
      </c>
      <c r="E2575" s="272"/>
      <c r="F2575" s="273" t="s">
        <v>142</v>
      </c>
      <c r="G2575" s="274"/>
      <c r="H2575" s="237"/>
      <c r="I2575" s="271" t="s">
        <v>143</v>
      </c>
      <c r="J2575" s="272"/>
      <c r="K2575" s="273" t="s">
        <v>144</v>
      </c>
      <c r="L2575" s="274"/>
      <c r="N2575" s="262" t="s">
        <v>145</v>
      </c>
      <c r="O2575" s="263"/>
      <c r="P2575" s="264" t="s">
        <v>146</v>
      </c>
      <c r="Q2575" s="265"/>
      <c r="S2575" s="271" t="s">
        <v>147</v>
      </c>
      <c r="T2575" s="272"/>
      <c r="U2575" s="273" t="s">
        <v>148</v>
      </c>
      <c r="V2575" s="274"/>
      <c r="W2575" s="20"/>
      <c r="X2575" s="262" t="s">
        <v>149</v>
      </c>
      <c r="Y2575" s="263"/>
      <c r="Z2575" s="264" t="s">
        <v>150</v>
      </c>
      <c r="AA2575" s="265"/>
      <c r="AB2575" s="20"/>
      <c r="AC2575" s="271" t="s">
        <v>151</v>
      </c>
      <c r="AD2575" s="272"/>
      <c r="AE2575" s="273" t="s">
        <v>152</v>
      </c>
      <c r="AF2575" s="274"/>
      <c r="AG2575" s="20"/>
      <c r="AH2575" s="262" t="s">
        <v>153</v>
      </c>
      <c r="AI2575" s="263"/>
      <c r="AJ2575" s="264" t="s">
        <v>154</v>
      </c>
      <c r="AK2575" s="265"/>
      <c r="AL2575" s="20"/>
      <c r="AM2575" s="271" t="s">
        <v>155</v>
      </c>
      <c r="AN2575" s="272"/>
      <c r="AO2575" s="273" t="s">
        <v>156</v>
      </c>
      <c r="AP2575" s="274"/>
      <c r="AR2575" s="262" t="s">
        <v>157</v>
      </c>
      <c r="AS2575" s="263"/>
      <c r="AT2575" s="264" t="s">
        <v>158</v>
      </c>
      <c r="AU2575" s="265"/>
      <c r="AV2575" s="41"/>
      <c r="AW2575" s="271" t="s">
        <v>159</v>
      </c>
      <c r="AX2575" s="272"/>
      <c r="AY2575" s="273" t="s">
        <v>160</v>
      </c>
      <c r="AZ2575" s="274"/>
      <c r="BA2575" s="20"/>
      <c r="BB2575" s="262" t="s">
        <v>161</v>
      </c>
      <c r="BC2575" s="263"/>
      <c r="BD2575" s="264" t="s">
        <v>162</v>
      </c>
      <c r="BE2575" s="265"/>
      <c r="BF2575" s="41"/>
      <c r="BG2575" s="271" t="s">
        <v>163</v>
      </c>
      <c r="BH2575" s="272"/>
      <c r="BI2575" s="273" t="s">
        <v>164</v>
      </c>
      <c r="BJ2575" s="274"/>
      <c r="BK2575" s="41"/>
      <c r="BL2575" s="262" t="s">
        <v>165</v>
      </c>
      <c r="BM2575" s="263"/>
      <c r="BN2575" s="264" t="s">
        <v>166</v>
      </c>
      <c r="BO2575" s="265"/>
      <c r="BP2575" s="41"/>
      <c r="BQ2575" s="271" t="s">
        <v>167</v>
      </c>
      <c r="BR2575" s="272"/>
      <c r="BS2575" s="273" t="s">
        <v>168</v>
      </c>
      <c r="BT2575" s="274"/>
      <c r="BU2575" s="20"/>
      <c r="BV2575" s="262" t="s">
        <v>169</v>
      </c>
      <c r="BW2575" s="263"/>
      <c r="BX2575" s="264" t="s">
        <v>170</v>
      </c>
      <c r="BY2575" s="265"/>
      <c r="CA2575" s="55" t="s">
        <v>35</v>
      </c>
      <c r="CC2575" s="116" t="s">
        <v>75</v>
      </c>
      <c r="CD2575" s="13"/>
      <c r="CE2575" s="33"/>
      <c r="CF2575" s="33"/>
      <c r="CG2575" s="33"/>
      <c r="CH2575" s="33"/>
    </row>
    <row r="2576" spans="2:86" ht="18.600000000000001" customHeight="1" thickTop="1" thickBot="1">
      <c r="D2576" s="1">
        <v>0</v>
      </c>
      <c r="E2576" s="9">
        <f t="shared" ref="E2576" si="24752">$E$9*$B2573</f>
        <v>8.6612479999999881</v>
      </c>
      <c r="F2576" s="2">
        <v>1</v>
      </c>
      <c r="G2576" s="8">
        <v>0</v>
      </c>
      <c r="I2576" s="1">
        <v>0</v>
      </c>
      <c r="J2576" s="9">
        <v>0</v>
      </c>
      <c r="K2576" s="2">
        <v>1</v>
      </c>
      <c r="L2576" s="8">
        <v>0</v>
      </c>
      <c r="N2576" s="1">
        <f t="shared" ref="N2576" si="24753">D2576*I2573+F2576*I2576-E2576*J2573-G2576*J2576</f>
        <v>0</v>
      </c>
      <c r="O2576" s="9">
        <f t="shared" ref="O2576" si="24754">(D2576*J2573+E2576*I2573+F2576*J2576+G2576*I2576)</f>
        <v>8.6612479999999881</v>
      </c>
      <c r="P2576" s="2">
        <f t="shared" ref="P2576" si="24755">D2576*K2573+F2576*K2576-E2576*L2573-G2576*L2576</f>
        <v>7.5946392765513338</v>
      </c>
      <c r="Q2576" s="8">
        <f t="shared" ref="Q2576" si="24756">(D2576*L2573+E2576*K2573+F2576*L2576+G2576*K2576)</f>
        <v>0</v>
      </c>
      <c r="S2576" s="1">
        <v>0</v>
      </c>
      <c r="T2576" s="9">
        <f t="shared" ref="T2576" si="24757">$T$9*$B2573</f>
        <v>11.123167999999986</v>
      </c>
      <c r="U2576" s="2">
        <v>1</v>
      </c>
      <c r="V2576" s="8">
        <v>0</v>
      </c>
      <c r="X2576" s="1">
        <f t="shared" ref="X2576" si="24758">N2576*S2573+P2576*S2576-O2576*T2573-Q2576*T2576</f>
        <v>0</v>
      </c>
      <c r="Y2576" s="9">
        <f t="shared" ref="Y2576" si="24759">(N2576*T2573+O2576*S2573+P2576*T2576+Q2576*S2576)</f>
        <v>93.137696572478816</v>
      </c>
      <c r="Z2576" s="2">
        <f t="shared" ref="Z2576" si="24760">N2576*U2573+P2576*U2576-O2576*V2573-Q2576*V2576</f>
        <v>7.5946392765513338</v>
      </c>
      <c r="AA2576" s="8">
        <f t="shared" ref="AA2576" si="24761">(N2576*V2573+O2576*U2573+P2576*V2576+Q2576*U2576)</f>
        <v>0</v>
      </c>
      <c r="AB2576" s="20"/>
      <c r="AC2576" s="1">
        <v>0</v>
      </c>
      <c r="AD2576" s="9">
        <v>0</v>
      </c>
      <c r="AE2576" s="2">
        <v>1</v>
      </c>
      <c r="AF2576" s="8">
        <v>0</v>
      </c>
      <c r="AH2576" s="1">
        <f t="shared" ref="AH2576" si="24762">X2576*AC2573+Z2576*AC2576-Y2576*AD2573-AA2576*AD2576</f>
        <v>0</v>
      </c>
      <c r="AI2576" s="9">
        <f t="shared" ref="AI2576" si="24763">(X2576*AD2573+Y2576*AC2573+Z2576*AD2576+AA2576*AC2576)</f>
        <v>93.137696572478816</v>
      </c>
      <c r="AJ2576" s="2">
        <f t="shared" ref="AJ2576" si="24764">X2576*AE2573+Z2576*AE2576-Y2576*AF2573-AA2576*AF2576</f>
        <v>20.435382475138603</v>
      </c>
      <c r="AK2576" s="8">
        <f t="shared" ref="AK2576" si="24765">(X2576*AF2573+Y2576*AE2573+Z2576*AF2576+AA2576*AE2576)</f>
        <v>0</v>
      </c>
      <c r="AM2576" s="1">
        <v>0</v>
      </c>
      <c r="AN2576" s="9">
        <f t="shared" ref="AN2576" si="24766">$AN$9*$B2573</f>
        <v>9.4046079999999872</v>
      </c>
      <c r="AO2576" s="2">
        <v>1</v>
      </c>
      <c r="AP2576" s="8">
        <v>0</v>
      </c>
      <c r="AR2576" s="1">
        <f t="shared" ref="AR2576" si="24767">AH2576*AM2573+AJ2576*AM2576-AI2576*AN2573-AK2576*AN2576</f>
        <v>0</v>
      </c>
      <c r="AS2576" s="9">
        <f t="shared" ref="AS2576" si="24768">(AH2576*AN2573+AI2576*AM2573+AJ2576*AN2576+AK2576*AM2576)</f>
        <v>285.32445808122685</v>
      </c>
      <c r="AT2576" s="2">
        <f t="shared" ref="AT2576" si="24769">AH2576*AO2573+AJ2576*AO2576-AI2576*AP2573-AK2576*AP2576</f>
        <v>20.435382475138603</v>
      </c>
      <c r="AU2576" s="8">
        <f t="shared" ref="AU2576" si="24770">(AH2576*AP2573+AI2576*AO2573+AJ2576*AP2576+AK2576*AO2576)</f>
        <v>0</v>
      </c>
      <c r="AV2576" s="20"/>
      <c r="AW2576" s="1">
        <v>0</v>
      </c>
      <c r="AX2576" s="9">
        <v>0</v>
      </c>
      <c r="AY2576" s="2">
        <v>1</v>
      </c>
      <c r="AZ2576" s="8">
        <v>0</v>
      </c>
      <c r="BB2576" s="1">
        <f t="shared" ref="BB2576" si="24771">AR2576*AW2573+AT2576*AW2576-AS2576*AX2573-AU2576*AX2576</f>
        <v>0</v>
      </c>
      <c r="BC2576" s="9">
        <f t="shared" ref="BC2576" si="24772">(AR2576*AX2573+AS2576*AW2573+AT2576*AX2576+AU2576*AW2576)</f>
        <v>285.32445808122685</v>
      </c>
      <c r="BD2576" s="2">
        <f t="shared" ref="BD2576" si="24773">AR2576*AY2573+AT2576*AY2576-AS2576*AZ2573-AU2576*AZ2576</f>
        <v>76.694872440278687</v>
      </c>
      <c r="BE2576" s="8">
        <f t="shared" ref="BE2576" si="24774">(AR2576*AZ2573+AS2576*AY2573+AT2576*AZ2576+AU2576*AY2576)</f>
        <v>0</v>
      </c>
      <c r="BG2576" s="1">
        <v>0</v>
      </c>
      <c r="BH2576" s="9">
        <f t="shared" ref="BH2576" si="24775">$BH$9*$B2573</f>
        <v>6.1529599999999913</v>
      </c>
      <c r="BI2576" s="2">
        <v>1</v>
      </c>
      <c r="BJ2576" s="8">
        <v>0</v>
      </c>
      <c r="BK2576" s="20"/>
      <c r="BL2576" s="1">
        <f t="shared" ref="BL2576" si="24776">BB2576*BG2573+BD2576*BG2576-BC2576*BH2573-BE2576*BH2576</f>
        <v>0</v>
      </c>
      <c r="BM2576" s="9">
        <f t="shared" ref="BM2576" si="24777">(BB2576*BH2573+BC2576*BG2573+BD2576*BH2576+BE2576*BG2576)</f>
        <v>757.22494041136338</v>
      </c>
      <c r="BN2576" s="2">
        <f t="shared" ref="BN2576" si="24778">BB2576*BI2573+BD2576*BI2576-BC2576*BJ2573-BE2576*BJ2576</f>
        <v>76.694872440278687</v>
      </c>
      <c r="BO2576" s="8">
        <f t="shared" ref="BO2576" si="24779">(BB2576*BJ2573+BC2576*BI2573+BD2576*BJ2576+BE2576*BI2576)</f>
        <v>0</v>
      </c>
      <c r="BP2576" s="20"/>
      <c r="BQ2576" s="18">
        <f t="shared" ref="BQ2576:BQ2639" si="24780">1/$BR$9</f>
        <v>1</v>
      </c>
      <c r="BR2576" s="25">
        <v>0</v>
      </c>
      <c r="BS2576" s="19">
        <v>1</v>
      </c>
      <c r="BT2576" s="24">
        <v>0</v>
      </c>
      <c r="BV2576" s="1">
        <f t="shared" ref="BV2576" si="24781">BL2576*BQ2573+BN2576*BQ2576-BM2576*BR2573-BO2576*BR2576</f>
        <v>76.694872440278687</v>
      </c>
      <c r="BW2576" s="9">
        <f t="shared" ref="BW2576" si="24782">(BL2576*BR2573+BM2576*BQ2573+BN2576*BR2576+BO2576*BQ2576)</f>
        <v>757.22494041136338</v>
      </c>
      <c r="BX2576" s="2">
        <f t="shared" ref="BX2576" si="24783">BL2576*BS2573+BN2576*BS2576-BM2576*BT2573-BO2576*BT2576</f>
        <v>76.694872440278687</v>
      </c>
      <c r="BY2576" s="8">
        <f t="shared" ref="BY2576" si="24784">(BL2576*BT2573+BM2576*BS2573+BN2576*BT2576+BO2576*BS2576)</f>
        <v>0</v>
      </c>
      <c r="CA2576" s="56">
        <f t="shared" ref="CA2576" si="24785">(180/PI())*ATAN(-1*(BW2573+BW2576)/(BV2573+BV2576))</f>
        <v>-78.433066377165915</v>
      </c>
      <c r="CC2576" s="117">
        <f t="shared" ref="CC2576" si="24786">20*LOG(((1-(10^(CA2573/20)^2)*(1-((1-CC2573)/(1+CC2573))^2))^0.5))</f>
        <v>-9.915989562323379E-6</v>
      </c>
      <c r="CD2576" s="13"/>
      <c r="CE2576" s="33"/>
      <c r="CF2576" s="33"/>
      <c r="CG2576" s="33"/>
      <c r="CH2576" s="33"/>
    </row>
    <row r="2577" spans="2:86" ht="18.600000000000001" customHeight="1"/>
    <row r="2578" spans="2:86" ht="18.600000000000001" customHeight="1" thickBot="1">
      <c r="E2578" s="6" t="s">
        <v>3</v>
      </c>
      <c r="J2578" s="6" t="s">
        <v>5</v>
      </c>
      <c r="O2578" s="6" t="s">
        <v>10</v>
      </c>
      <c r="T2578" s="6" t="s">
        <v>6</v>
      </c>
      <c r="Y2578" s="6" t="s">
        <v>11</v>
      </c>
      <c r="AD2578" s="6" t="s">
        <v>12</v>
      </c>
      <c r="AI2578" s="6" t="s">
        <v>13</v>
      </c>
      <c r="AN2578" s="6" t="s">
        <v>14</v>
      </c>
      <c r="AS2578" s="6" t="s">
        <v>15</v>
      </c>
      <c r="AX2578" s="6" t="s">
        <v>19</v>
      </c>
      <c r="BC2578" s="6" t="s">
        <v>17</v>
      </c>
      <c r="BH2578" s="6" t="s">
        <v>20</v>
      </c>
      <c r="BM2578" s="6" t="s">
        <v>18</v>
      </c>
      <c r="BQ2578" s="26" t="s">
        <v>16</v>
      </c>
      <c r="BR2578" s="26"/>
      <c r="BS2578" s="21"/>
      <c r="BT2578" s="21"/>
      <c r="BU2578" s="21"/>
      <c r="BV2578" s="21"/>
      <c r="BW2578" s="26" t="s">
        <v>21</v>
      </c>
      <c r="BX2578" s="21"/>
      <c r="BY2578" s="21"/>
    </row>
    <row r="2579" spans="2:86" ht="18.600000000000001" customHeight="1" thickBot="1">
      <c r="B2579" s="11"/>
      <c r="D2579" s="266" t="s">
        <v>113</v>
      </c>
      <c r="E2579" s="267"/>
      <c r="F2579" s="268" t="s">
        <v>114</v>
      </c>
      <c r="G2579" s="269"/>
      <c r="H2579" s="237"/>
      <c r="I2579" s="262" t="s">
        <v>0</v>
      </c>
      <c r="J2579" s="263"/>
      <c r="K2579" s="264" t="s">
        <v>1</v>
      </c>
      <c r="L2579" s="265"/>
      <c r="M2579" s="21"/>
      <c r="N2579" s="262" t="s">
        <v>115</v>
      </c>
      <c r="O2579" s="263"/>
      <c r="P2579" s="264" t="s">
        <v>116</v>
      </c>
      <c r="Q2579" s="265"/>
      <c r="R2579" s="21"/>
      <c r="S2579" s="266" t="s">
        <v>117</v>
      </c>
      <c r="T2579" s="267"/>
      <c r="U2579" s="268" t="s">
        <v>118</v>
      </c>
      <c r="V2579" s="269"/>
      <c r="W2579" s="20"/>
      <c r="X2579" s="262" t="s">
        <v>119</v>
      </c>
      <c r="Y2579" s="263"/>
      <c r="Z2579" s="264" t="s">
        <v>120</v>
      </c>
      <c r="AA2579" s="265"/>
      <c r="AB2579" s="20"/>
      <c r="AC2579" s="262" t="s">
        <v>121</v>
      </c>
      <c r="AD2579" s="263"/>
      <c r="AE2579" s="264" t="s">
        <v>7</v>
      </c>
      <c r="AF2579" s="265"/>
      <c r="AG2579" s="20"/>
      <c r="AH2579" s="262" t="s">
        <v>122</v>
      </c>
      <c r="AI2579" s="263"/>
      <c r="AJ2579" s="264" t="s">
        <v>123</v>
      </c>
      <c r="AK2579" s="265"/>
      <c r="AL2579" s="20"/>
      <c r="AM2579" s="266" t="s">
        <v>124</v>
      </c>
      <c r="AN2579" s="267"/>
      <c r="AO2579" s="268" t="s">
        <v>125</v>
      </c>
      <c r="AP2579" s="269"/>
      <c r="AQ2579" s="21"/>
      <c r="AR2579" s="262" t="s">
        <v>126</v>
      </c>
      <c r="AS2579" s="263"/>
      <c r="AT2579" s="264" t="s">
        <v>2</v>
      </c>
      <c r="AU2579" s="265"/>
      <c r="AV2579" s="41"/>
      <c r="AW2579" s="262" t="s">
        <v>127</v>
      </c>
      <c r="AX2579" s="263"/>
      <c r="AY2579" s="264" t="s">
        <v>128</v>
      </c>
      <c r="AZ2579" s="265"/>
      <c r="BA2579" s="20"/>
      <c r="BB2579" s="262" t="s">
        <v>129</v>
      </c>
      <c r="BC2579" s="263"/>
      <c r="BD2579" s="264" t="s">
        <v>130</v>
      </c>
      <c r="BE2579" s="265"/>
      <c r="BF2579" s="41"/>
      <c r="BG2579" s="266" t="s">
        <v>131</v>
      </c>
      <c r="BH2579" s="267"/>
      <c r="BI2579" s="268" t="s">
        <v>132</v>
      </c>
      <c r="BJ2579" s="269"/>
      <c r="BK2579" s="41"/>
      <c r="BL2579" s="262" t="s">
        <v>133</v>
      </c>
      <c r="BM2579" s="263"/>
      <c r="BN2579" s="264" t="s">
        <v>134</v>
      </c>
      <c r="BO2579" s="265"/>
      <c r="BP2579" s="41"/>
      <c r="BQ2579" s="262" t="s">
        <v>135</v>
      </c>
      <c r="BR2579" s="263"/>
      <c r="BS2579" s="264" t="s">
        <v>136</v>
      </c>
      <c r="BT2579" s="265"/>
      <c r="BU2579" s="20"/>
      <c r="BV2579" s="262" t="s">
        <v>137</v>
      </c>
      <c r="BW2579" s="263"/>
      <c r="BX2579" s="264" t="s">
        <v>138</v>
      </c>
      <c r="BY2579" s="265"/>
      <c r="CA2579" s="27" t="s">
        <v>8</v>
      </c>
      <c r="CC2579" s="113" t="s">
        <v>74</v>
      </c>
      <c r="CD2579" s="13"/>
      <c r="CE2579" s="33"/>
      <c r="CF2579" s="33"/>
      <c r="CG2579" s="33"/>
      <c r="CH2579" s="33"/>
    </row>
    <row r="2580" spans="2:86" ht="18.600000000000001" customHeight="1" thickTop="1" thickBot="1">
      <c r="B2580" s="37">
        <v>7.3799999999999901</v>
      </c>
      <c r="D2580" s="1">
        <v>1</v>
      </c>
      <c r="E2580" s="7">
        <v>0</v>
      </c>
      <c r="F2580" s="2">
        <v>0</v>
      </c>
      <c r="G2580" s="8">
        <v>0</v>
      </c>
      <c r="I2580" s="1">
        <v>1</v>
      </c>
      <c r="J2580" s="9">
        <v>0</v>
      </c>
      <c r="K2580" s="2">
        <v>0</v>
      </c>
      <c r="L2580" s="8">
        <f t="shared" ref="L2580:L2643" si="24787">IF(0=(1-$J$9*$K$9*$B2580^2),10^18,$B2580*$K$9/(1-$J$9*$K$9*$B2580^2))</f>
        <v>-0.75897683373408609</v>
      </c>
      <c r="N2580" s="1">
        <f t="shared" ref="N2580" si="24788">D2580*I2580+F2580*I2583-E2580*J2580-G2580*J2583</f>
        <v>1</v>
      </c>
      <c r="O2580" s="9">
        <f t="shared" ref="O2580" si="24789">(D2580*J2580+E2580*I2580+F2580*J2583+G2580*I2583)</f>
        <v>0</v>
      </c>
      <c r="P2580" s="2">
        <f t="shared" ref="P2580" si="24790">D2580*K2580+F2580*K2583-E2580*L2580-G2580*L2583</f>
        <v>0</v>
      </c>
      <c r="Q2580" s="8">
        <f t="shared" ref="Q2580" si="24791">(D2580*L2580+E2580*K2580+F2580*L2583+G2580*K2583)</f>
        <v>-0.75897683373408609</v>
      </c>
      <c r="S2580" s="1">
        <v>1</v>
      </c>
      <c r="T2580" s="7">
        <v>0</v>
      </c>
      <c r="U2580" s="2">
        <v>0</v>
      </c>
      <c r="V2580" s="8">
        <v>0</v>
      </c>
      <c r="X2580" s="1">
        <f t="shared" ref="X2580" si="24792">N2580*S2580+P2580*S2583-O2580*T2580-Q2580*T2583</f>
        <v>9.4651676635087423</v>
      </c>
      <c r="Y2580" s="9">
        <f t="shared" ref="Y2580" si="24793">(N2580*T2580+O2580*S2580+P2580*T2583+Q2580*S2583)</f>
        <v>0</v>
      </c>
      <c r="Z2580" s="2">
        <f t="shared" ref="Z2580" si="24794">N2580*U2580+P2580*U2583-O2580*V2580-Q2580*V2583</f>
        <v>0</v>
      </c>
      <c r="AA2580" s="8">
        <f t="shared" ref="AA2580" si="24795">(N2580*V2580+O2580*U2580+P2580*V2583+Q2580*U2583)</f>
        <v>-0.75897683373408609</v>
      </c>
      <c r="AB2580" s="20"/>
      <c r="AC2580" s="1">
        <v>1</v>
      </c>
      <c r="AD2580" s="9">
        <v>0</v>
      </c>
      <c r="AE2580" s="2">
        <v>0</v>
      </c>
      <c r="AF2580" s="8">
        <f t="shared" ref="AF2580:AF2643" si="24796">IF(0=(1-$AE$9*$AD$9*$B2580^2),10^18,$B2580*$AE$9/(1-$AE$9*$AD$9*$B2580^2))</f>
        <v>-0.13747549884968827</v>
      </c>
      <c r="AH2580" s="1">
        <f t="shared" ref="AH2580" si="24797">X2580*AC2580+Z2580*AC2583-Y2580*AD2580-AA2580*AD2583</f>
        <v>9.4651676635087423</v>
      </c>
      <c r="AI2580" s="9">
        <f t="shared" ref="AI2580" si="24798">(X2580*AD2580+Y2580*AC2580+Z2580*AD2583+AA2580*AC2583)</f>
        <v>0</v>
      </c>
      <c r="AJ2580" s="2">
        <f t="shared" ref="AJ2580" si="24799">X2580*AE2580+Z2580*AE2583-Y2580*AF2580-AA2580*AF2583</f>
        <v>0</v>
      </c>
      <c r="AK2580" s="8">
        <f t="shared" ref="AK2580" si="24800">(X2580*AF2580+Y2580*AE2580+Z2580*AF2583+AA2580*AE2583)</f>
        <v>-2.0602054799708887</v>
      </c>
      <c r="AM2580" s="1">
        <v>1</v>
      </c>
      <c r="AN2580" s="7">
        <v>0</v>
      </c>
      <c r="AO2580" s="2">
        <v>0</v>
      </c>
      <c r="AP2580" s="8">
        <v>0</v>
      </c>
      <c r="AR2580" s="1">
        <f t="shared" ref="AR2580" si="24801">AH2580*AM2580+AJ2580*AM2583-AI2580*AN2580-AK2580*AN2583</f>
        <v>28.893243213332909</v>
      </c>
      <c r="AS2580" s="9">
        <f t="shared" ref="AS2580" si="24802">(AH2580*AN2580+AI2580*AM2580+AJ2580*AN2583+AK2580*AM2583)</f>
        <v>0</v>
      </c>
      <c r="AT2580" s="2">
        <f t="shared" ref="AT2580" si="24803">AH2580*AO2580+AJ2580*AO2583-AI2580*AP2580-AK2580*AP2583</f>
        <v>0</v>
      </c>
      <c r="AU2580" s="8">
        <f t="shared" ref="AU2580" si="24804">(AH2580*AP2580+AI2580*AO2580+AJ2580*AP2583+AK2580*AO2583)</f>
        <v>-2.0602054799708887</v>
      </c>
      <c r="AV2580" s="20"/>
      <c r="AW2580" s="1">
        <v>1</v>
      </c>
      <c r="AX2580" s="9">
        <v>0</v>
      </c>
      <c r="AY2580" s="2">
        <v>0</v>
      </c>
      <c r="AZ2580" s="8">
        <f t="shared" ref="AZ2580:AZ2643" si="24805">IF(0=(1-$AX$9*$AY$9*$B2580^2),10^18,$B2580*$AY$9/(1-$AX$9*$AY$9*$B2580^2))</f>
        <v>-0.19660732556837643</v>
      </c>
      <c r="BB2580" s="1">
        <f t="shared" ref="BB2580" si="24806">AR2580*AW2580+AT2580*AW2583-AS2580*AX2580-AU2580*AX2583</f>
        <v>28.893243213332909</v>
      </c>
      <c r="BC2580" s="9">
        <f t="shared" ref="BC2580" si="24807">(AR2580*AX2580+AS2580*AW2580+AT2580*AX2583+AU2580*AW2583)</f>
        <v>0</v>
      </c>
      <c r="BD2580" s="2">
        <f t="shared" ref="BD2580" si="24808">AR2580*AY2580+AT2580*AY2583-AS2580*AZ2580-AU2580*AZ2583</f>
        <v>0</v>
      </c>
      <c r="BE2580" s="8">
        <f t="shared" ref="BE2580" si="24809">(AR2580*AZ2580+AS2580*AY2580+AT2580*AZ2583+AU2580*AY2583)</f>
        <v>-7.7408287551409147</v>
      </c>
      <c r="BG2580" s="1">
        <v>1</v>
      </c>
      <c r="BH2580" s="7">
        <v>0</v>
      </c>
      <c r="BI2580" s="2">
        <v>0</v>
      </c>
      <c r="BJ2580" s="8">
        <v>0</v>
      </c>
      <c r="BK2580" s="20"/>
      <c r="BL2580" s="1">
        <f t="shared" ref="BL2580" si="24810">BB2580*BG2580+BD2580*BG2583-BC2580*BH2580-BE2580*BH2583</f>
        <v>76.651679567350641</v>
      </c>
      <c r="BM2580" s="9">
        <f t="shared" ref="BM2580" si="24811">(BB2580*BH2580+BC2580*BG2580+BD2580*BH2583+BE2580*BG2583)</f>
        <v>0</v>
      </c>
      <c r="BN2580" s="2">
        <f t="shared" ref="BN2580" si="24812">BB2580*BI2580+BD2580*BI2583-BC2580*BJ2580-BE2580*BJ2583</f>
        <v>0</v>
      </c>
      <c r="BO2580" s="8">
        <f t="shared" ref="BO2580" si="24813">(BB2580*BJ2580+BC2580*BI2580+BD2580*BJ2583+BE2580*BI2583)</f>
        <v>-7.7408287551409147</v>
      </c>
      <c r="BP2580" s="20"/>
      <c r="BQ2580" s="16">
        <v>1</v>
      </c>
      <c r="BR2580" s="23">
        <v>0</v>
      </c>
      <c r="BS2580" s="14">
        <v>0</v>
      </c>
      <c r="BT2580" s="22">
        <v>0</v>
      </c>
      <c r="BV2580" s="1">
        <f t="shared" ref="BV2580" si="24814">BL2580*BQ2580+BN2580*BQ2583-BM2580*BR2580-BO2580*BR2583</f>
        <v>76.651679567350641</v>
      </c>
      <c r="BW2580" s="9">
        <f t="shared" ref="BW2580" si="24815">(BL2580*BR2580+BM2580*BQ2580+BN2580*BR2583+BO2580*BQ2583)</f>
        <v>-7.7408287551409147</v>
      </c>
      <c r="BX2580" s="2">
        <f t="shared" ref="BX2580" si="24816">BL2580*BS2580+BN2580*BS2583-BM2580*BT2580-BO2580*BT2583</f>
        <v>0</v>
      </c>
      <c r="BY2580" s="8">
        <f t="shared" ref="BY2580" si="24817">(BL2580*BT2580+BM2580*BS2580+BN2580*BT2583+BO2580*BS2583)</f>
        <v>-7.7408287551409147</v>
      </c>
      <c r="CA2580" s="28">
        <f t="shared" ref="CA2580" si="24818">20*LOG(((1+$BR$9)/$BR$9)/((BV2580+BV2583)^2+(BW2580+BW2583)^2)^0.5)</f>
        <v>-51.671079982083789</v>
      </c>
      <c r="CC2580" s="114">
        <f t="shared" ref="CC2580" si="24819">((BV2580^2+BW2580^2)^0.5)/((BV2583^2+BW2583^2)^0.5)</f>
        <v>0.10100570402843626</v>
      </c>
      <c r="CD2580" s="13"/>
      <c r="CE2580" s="33"/>
      <c r="CF2580" s="33"/>
      <c r="CG2580" s="33"/>
      <c r="CH2580" s="33"/>
    </row>
    <row r="2581" spans="2:86" ht="18.600000000000001" customHeight="1" thickBot="1">
      <c r="D2581" s="3"/>
      <c r="G2581" s="4"/>
      <c r="I2581" s="3"/>
      <c r="L2581" s="4"/>
      <c r="N2581" s="3"/>
      <c r="Q2581" s="4"/>
      <c r="S2581" s="3"/>
      <c r="V2581" s="4"/>
      <c r="X2581" s="3"/>
      <c r="AA2581" s="4"/>
      <c r="AC2581" s="3"/>
      <c r="AF2581" s="4"/>
      <c r="AH2581" s="3"/>
      <c r="AK2581" s="4"/>
      <c r="AM2581" s="3"/>
      <c r="AP2581" s="4"/>
      <c r="AR2581" s="3"/>
      <c r="AU2581" s="4"/>
      <c r="AW2581" s="3"/>
      <c r="AZ2581" s="4"/>
      <c r="BB2581" s="3"/>
      <c r="BE2581" s="4"/>
      <c r="BG2581" s="3"/>
      <c r="BJ2581" s="4"/>
      <c r="BL2581" s="3"/>
      <c r="BO2581" s="4"/>
      <c r="BQ2581" s="16"/>
      <c r="BR2581" s="14"/>
      <c r="BS2581" s="14"/>
      <c r="BT2581" s="17"/>
      <c r="BV2581" s="3"/>
      <c r="BY2581" s="4"/>
      <c r="CC2581" s="115"/>
      <c r="CD2581" s="13"/>
      <c r="CE2581" s="33"/>
      <c r="CF2581" s="33"/>
      <c r="CG2581" s="33"/>
      <c r="CH2581" s="33"/>
    </row>
    <row r="2582" spans="2:86" ht="18.600000000000001" customHeight="1" thickBot="1">
      <c r="D2582" s="271" t="s">
        <v>141</v>
      </c>
      <c r="E2582" s="272"/>
      <c r="F2582" s="273" t="s">
        <v>142</v>
      </c>
      <c r="G2582" s="274"/>
      <c r="H2582" s="237"/>
      <c r="I2582" s="271" t="s">
        <v>143</v>
      </c>
      <c r="J2582" s="272"/>
      <c r="K2582" s="273" t="s">
        <v>144</v>
      </c>
      <c r="L2582" s="274"/>
      <c r="N2582" s="262" t="s">
        <v>145</v>
      </c>
      <c r="O2582" s="263"/>
      <c r="P2582" s="264" t="s">
        <v>146</v>
      </c>
      <c r="Q2582" s="265"/>
      <c r="S2582" s="271" t="s">
        <v>147</v>
      </c>
      <c r="T2582" s="272"/>
      <c r="U2582" s="273" t="s">
        <v>148</v>
      </c>
      <c r="V2582" s="274"/>
      <c r="W2582" s="20"/>
      <c r="X2582" s="262" t="s">
        <v>149</v>
      </c>
      <c r="Y2582" s="263"/>
      <c r="Z2582" s="264" t="s">
        <v>150</v>
      </c>
      <c r="AA2582" s="265"/>
      <c r="AB2582" s="20"/>
      <c r="AC2582" s="271" t="s">
        <v>151</v>
      </c>
      <c r="AD2582" s="272"/>
      <c r="AE2582" s="273" t="s">
        <v>152</v>
      </c>
      <c r="AF2582" s="274"/>
      <c r="AG2582" s="20"/>
      <c r="AH2582" s="262" t="s">
        <v>153</v>
      </c>
      <c r="AI2582" s="263"/>
      <c r="AJ2582" s="264" t="s">
        <v>154</v>
      </c>
      <c r="AK2582" s="265"/>
      <c r="AL2582" s="20"/>
      <c r="AM2582" s="271" t="s">
        <v>155</v>
      </c>
      <c r="AN2582" s="272"/>
      <c r="AO2582" s="273" t="s">
        <v>156</v>
      </c>
      <c r="AP2582" s="274"/>
      <c r="AR2582" s="262" t="s">
        <v>157</v>
      </c>
      <c r="AS2582" s="263"/>
      <c r="AT2582" s="264" t="s">
        <v>158</v>
      </c>
      <c r="AU2582" s="265"/>
      <c r="AV2582" s="41"/>
      <c r="AW2582" s="271" t="s">
        <v>159</v>
      </c>
      <c r="AX2582" s="272"/>
      <c r="AY2582" s="273" t="s">
        <v>160</v>
      </c>
      <c r="AZ2582" s="274"/>
      <c r="BA2582" s="20"/>
      <c r="BB2582" s="262" t="s">
        <v>161</v>
      </c>
      <c r="BC2582" s="263"/>
      <c r="BD2582" s="264" t="s">
        <v>162</v>
      </c>
      <c r="BE2582" s="265"/>
      <c r="BF2582" s="41"/>
      <c r="BG2582" s="271" t="s">
        <v>163</v>
      </c>
      <c r="BH2582" s="272"/>
      <c r="BI2582" s="273" t="s">
        <v>164</v>
      </c>
      <c r="BJ2582" s="274"/>
      <c r="BK2582" s="41"/>
      <c r="BL2582" s="262" t="s">
        <v>165</v>
      </c>
      <c r="BM2582" s="263"/>
      <c r="BN2582" s="264" t="s">
        <v>166</v>
      </c>
      <c r="BO2582" s="265"/>
      <c r="BP2582" s="41"/>
      <c r="BQ2582" s="271" t="s">
        <v>167</v>
      </c>
      <c r="BR2582" s="272"/>
      <c r="BS2582" s="273" t="s">
        <v>168</v>
      </c>
      <c r="BT2582" s="274"/>
      <c r="BU2582" s="20"/>
      <c r="BV2582" s="262" t="s">
        <v>169</v>
      </c>
      <c r="BW2582" s="263"/>
      <c r="BX2582" s="264" t="s">
        <v>170</v>
      </c>
      <c r="BY2582" s="265"/>
      <c r="CA2582" s="55" t="s">
        <v>35</v>
      </c>
      <c r="CC2582" s="116" t="s">
        <v>75</v>
      </c>
      <c r="CD2582" s="13"/>
      <c r="CE2582" s="33"/>
      <c r="CF2582" s="33"/>
      <c r="CG2582" s="33"/>
      <c r="CH2582" s="33"/>
    </row>
    <row r="2583" spans="2:86" ht="18.600000000000001" customHeight="1" thickTop="1" thickBot="1">
      <c r="D2583" s="1">
        <v>0</v>
      </c>
      <c r="E2583" s="9">
        <f t="shared" ref="E2583" si="24820">$E$9*$B2580</f>
        <v>8.6847839999999881</v>
      </c>
      <c r="F2583" s="2">
        <v>1</v>
      </c>
      <c r="G2583" s="8">
        <v>0</v>
      </c>
      <c r="I2583" s="1">
        <v>0</v>
      </c>
      <c r="J2583" s="9">
        <v>0</v>
      </c>
      <c r="K2583" s="2">
        <v>1</v>
      </c>
      <c r="L2583" s="8">
        <v>0</v>
      </c>
      <c r="N2583" s="1">
        <f t="shared" ref="N2583" si="24821">D2583*I2580+F2583*I2583-E2583*J2580-G2583*J2583</f>
        <v>0</v>
      </c>
      <c r="O2583" s="9">
        <f t="shared" ref="O2583" si="24822">(D2583*J2580+E2583*I2580+F2583*J2583+G2583*I2583)</f>
        <v>8.6847839999999881</v>
      </c>
      <c r="P2583" s="2">
        <f t="shared" ref="P2583" si="24823">D2583*K2580+F2583*K2583-E2583*L2580-G2583*L2583</f>
        <v>7.5915498619844417</v>
      </c>
      <c r="Q2583" s="8">
        <f t="shared" ref="Q2583" si="24824">(D2583*L2580+E2583*K2580+F2583*L2583+G2583*K2583)</f>
        <v>0</v>
      </c>
      <c r="S2583" s="1">
        <v>0</v>
      </c>
      <c r="T2583" s="9">
        <f t="shared" ref="T2583" si="24825">$T$9*$B2580</f>
        <v>11.153393999999986</v>
      </c>
      <c r="U2583" s="2">
        <v>1</v>
      </c>
      <c r="V2583" s="8">
        <v>0</v>
      </c>
      <c r="X2583" s="1">
        <f t="shared" ref="X2583" si="24826">N2583*S2580+P2583*S2583-O2583*T2580-Q2583*T2583</f>
        <v>0</v>
      </c>
      <c r="Y2583" s="9">
        <f t="shared" ref="Y2583" si="24827">(N2583*T2580+O2583*S2580+P2583*T2583+Q2583*S2583)</f>
        <v>93.356330681357989</v>
      </c>
      <c r="Z2583" s="2">
        <f t="shared" ref="Z2583" si="24828">N2583*U2580+P2583*U2583-O2583*V2580-Q2583*V2583</f>
        <v>7.5915498619844417</v>
      </c>
      <c r="AA2583" s="8">
        <f t="shared" ref="AA2583" si="24829">(N2583*V2580+O2583*U2580+P2583*V2583+Q2583*U2583)</f>
        <v>0</v>
      </c>
      <c r="AB2583" s="20"/>
      <c r="AC2583" s="1">
        <v>0</v>
      </c>
      <c r="AD2583" s="9">
        <v>0</v>
      </c>
      <c r="AE2583" s="2">
        <v>1</v>
      </c>
      <c r="AF2583" s="8">
        <v>0</v>
      </c>
      <c r="AH2583" s="1">
        <f t="shared" ref="AH2583" si="24830">X2583*AC2580+Z2583*AC2583-Y2583*AD2580-AA2583*AD2583</f>
        <v>0</v>
      </c>
      <c r="AI2583" s="9">
        <f t="shared" ref="AI2583" si="24831">(X2583*AD2580+Y2583*AC2580+Z2583*AD2583+AA2583*AC2583)</f>
        <v>93.356330681357989</v>
      </c>
      <c r="AJ2583" s="2">
        <f t="shared" ref="AJ2583" si="24832">X2583*AE2580+Z2583*AE2583-Y2583*AF2580-AA2583*AF2583</f>
        <v>20.425757993180589</v>
      </c>
      <c r="AK2583" s="8">
        <f t="shared" ref="AK2583" si="24833">(X2583*AF2580+Y2583*AE2580+Z2583*AF2583+AA2583*AE2583)</f>
        <v>0</v>
      </c>
      <c r="AM2583" s="1">
        <v>0</v>
      </c>
      <c r="AN2583" s="9">
        <f t="shared" ref="AN2583" si="24834">$AN$9*$B2580</f>
        <v>9.4301639999999871</v>
      </c>
      <c r="AO2583" s="2">
        <v>1</v>
      </c>
      <c r="AP2583" s="8">
        <v>0</v>
      </c>
      <c r="AR2583" s="1">
        <f t="shared" ref="AR2583" si="24835">AH2583*AM2580+AJ2583*AM2583-AI2583*AN2580-AK2583*AN2583</f>
        <v>0</v>
      </c>
      <c r="AS2583" s="9">
        <f t="shared" ref="AS2583" si="24836">(AH2583*AN2580+AI2583*AM2580+AJ2583*AN2583+AK2583*AM2583)</f>
        <v>285.97457838136154</v>
      </c>
      <c r="AT2583" s="2">
        <f t="shared" ref="AT2583" si="24837">AH2583*AO2580+AJ2583*AO2583-AI2583*AP2580-AK2583*AP2583</f>
        <v>20.425757993180589</v>
      </c>
      <c r="AU2583" s="8">
        <f t="shared" ref="AU2583" si="24838">(AH2583*AP2580+AI2583*AO2580+AJ2583*AP2583+AK2583*AO2583)</f>
        <v>0</v>
      </c>
      <c r="AV2583" s="20"/>
      <c r="AW2583" s="1">
        <v>0</v>
      </c>
      <c r="AX2583" s="9">
        <v>0</v>
      </c>
      <c r="AY2583" s="2">
        <v>1</v>
      </c>
      <c r="AZ2583" s="8">
        <v>0</v>
      </c>
      <c r="BB2583" s="1">
        <f t="shared" ref="BB2583" si="24839">AR2583*AW2580+AT2583*AW2583-AS2583*AX2580-AU2583*AX2583</f>
        <v>0</v>
      </c>
      <c r="BC2583" s="9">
        <f t="shared" ref="BC2583" si="24840">(AR2583*AX2580+AS2583*AW2580+AT2583*AX2583+AU2583*AW2583)</f>
        <v>285.97457838136154</v>
      </c>
      <c r="BD2583" s="2">
        <f t="shared" ref="BD2583" si="24841">AR2583*AY2580+AT2583*AY2583-AS2583*AZ2580-AU2583*AZ2583</f>
        <v>76.650455029284117</v>
      </c>
      <c r="BE2583" s="8">
        <f t="shared" ref="BE2583" si="24842">(AR2583*AZ2580+AS2583*AY2580+AT2583*AZ2583+AU2583*AY2583)</f>
        <v>0</v>
      </c>
      <c r="BG2583" s="1">
        <v>0</v>
      </c>
      <c r="BH2583" s="9">
        <f t="shared" ref="BH2583" si="24843">$BH$9*$B2580</f>
        <v>6.1696799999999916</v>
      </c>
      <c r="BI2583" s="2">
        <v>1</v>
      </c>
      <c r="BJ2583" s="8">
        <v>0</v>
      </c>
      <c r="BK2583" s="20"/>
      <c r="BL2583" s="1">
        <f t="shared" ref="BL2583" si="24844">BB2583*BG2580+BD2583*BG2583-BC2583*BH2580-BE2583*BH2583</f>
        <v>0</v>
      </c>
      <c r="BM2583" s="9">
        <f t="shared" ref="BM2583" si="24845">(BB2583*BH2580+BC2583*BG2580+BD2583*BH2583+BE2583*BG2583)</f>
        <v>758.88335776643453</v>
      </c>
      <c r="BN2583" s="2">
        <f t="shared" ref="BN2583" si="24846">BB2583*BI2580+BD2583*BI2583-BC2583*BJ2580-BE2583*BJ2583</f>
        <v>76.650455029284117</v>
      </c>
      <c r="BO2583" s="8">
        <f t="shared" ref="BO2583" si="24847">(BB2583*BJ2580+BC2583*BI2580+BD2583*BJ2583+BE2583*BI2583)</f>
        <v>0</v>
      </c>
      <c r="BP2583" s="20"/>
      <c r="BQ2583" s="18">
        <f t="shared" ref="BQ2583:BQ2646" si="24848">1/$BR$9</f>
        <v>1</v>
      </c>
      <c r="BR2583" s="25">
        <v>0</v>
      </c>
      <c r="BS2583" s="19">
        <v>1</v>
      </c>
      <c r="BT2583" s="24">
        <v>0</v>
      </c>
      <c r="BV2583" s="1">
        <f t="shared" ref="BV2583" si="24849">BL2583*BQ2580+BN2583*BQ2583-BM2583*BR2580-BO2583*BR2583</f>
        <v>76.650455029284117</v>
      </c>
      <c r="BW2583" s="9">
        <f t="shared" ref="BW2583" si="24850">(BL2583*BR2580+BM2583*BQ2580+BN2583*BR2583+BO2583*BQ2583)</f>
        <v>758.88335776643453</v>
      </c>
      <c r="BX2583" s="2">
        <f t="shared" ref="BX2583" si="24851">BL2583*BS2580+BN2583*BS2583-BM2583*BT2580-BO2583*BT2583</f>
        <v>76.650455029284117</v>
      </c>
      <c r="BY2583" s="8">
        <f t="shared" ref="BY2583" si="24852">(BL2583*BT2580+BM2583*BS2580+BN2583*BT2583+BO2583*BS2583)</f>
        <v>0</v>
      </c>
      <c r="CA2583" s="56">
        <f t="shared" ref="CA2583" si="24853">(180/PI())*ATAN(-1*(BW2580+BW2583)/(BV2580+BV2583))</f>
        <v>-78.464812493290225</v>
      </c>
      <c r="CC2583" s="117">
        <f t="shared" ref="CC2583" si="24854">20*LOG(((1-(10^(CA2580/20)^2)*(1-((1-CC2580)/(1+CC2580))^2))^0.5))</f>
        <v>-9.8515271641032308E-6</v>
      </c>
      <c r="CD2583" s="13"/>
      <c r="CE2583" s="33"/>
      <c r="CF2583" s="33"/>
      <c r="CG2583" s="33"/>
      <c r="CH2583" s="33"/>
    </row>
    <row r="2584" spans="2:86" ht="18.600000000000001" customHeight="1"/>
    <row r="2585" spans="2:86" ht="18.600000000000001" customHeight="1" thickBot="1">
      <c r="E2585" s="6" t="s">
        <v>3</v>
      </c>
      <c r="J2585" s="6" t="s">
        <v>5</v>
      </c>
      <c r="O2585" s="6" t="s">
        <v>10</v>
      </c>
      <c r="T2585" s="6" t="s">
        <v>6</v>
      </c>
      <c r="Y2585" s="6" t="s">
        <v>11</v>
      </c>
      <c r="AD2585" s="6" t="s">
        <v>12</v>
      </c>
      <c r="AI2585" s="6" t="s">
        <v>13</v>
      </c>
      <c r="AN2585" s="6" t="s">
        <v>14</v>
      </c>
      <c r="AS2585" s="6" t="s">
        <v>15</v>
      </c>
      <c r="AX2585" s="6" t="s">
        <v>19</v>
      </c>
      <c r="BC2585" s="6" t="s">
        <v>17</v>
      </c>
      <c r="BH2585" s="6" t="s">
        <v>20</v>
      </c>
      <c r="BM2585" s="6" t="s">
        <v>18</v>
      </c>
      <c r="BQ2585" s="26" t="s">
        <v>16</v>
      </c>
      <c r="BR2585" s="26"/>
      <c r="BS2585" s="21"/>
      <c r="BT2585" s="21"/>
      <c r="BU2585" s="21"/>
      <c r="BV2585" s="21"/>
      <c r="BW2585" s="26" t="s">
        <v>21</v>
      </c>
      <c r="BX2585" s="21"/>
      <c r="BY2585" s="21"/>
    </row>
    <row r="2586" spans="2:86" ht="18.600000000000001" customHeight="1" thickBot="1">
      <c r="B2586" s="11"/>
      <c r="D2586" s="266" t="s">
        <v>113</v>
      </c>
      <c r="E2586" s="267"/>
      <c r="F2586" s="268" t="s">
        <v>114</v>
      </c>
      <c r="G2586" s="269"/>
      <c r="H2586" s="237"/>
      <c r="I2586" s="262" t="s">
        <v>0</v>
      </c>
      <c r="J2586" s="263"/>
      <c r="K2586" s="264" t="s">
        <v>1</v>
      </c>
      <c r="L2586" s="265"/>
      <c r="M2586" s="21"/>
      <c r="N2586" s="262" t="s">
        <v>115</v>
      </c>
      <c r="O2586" s="263"/>
      <c r="P2586" s="264" t="s">
        <v>116</v>
      </c>
      <c r="Q2586" s="265"/>
      <c r="R2586" s="21"/>
      <c r="S2586" s="266" t="s">
        <v>117</v>
      </c>
      <c r="T2586" s="267"/>
      <c r="U2586" s="268" t="s">
        <v>118</v>
      </c>
      <c r="V2586" s="269"/>
      <c r="W2586" s="20"/>
      <c r="X2586" s="262" t="s">
        <v>119</v>
      </c>
      <c r="Y2586" s="263"/>
      <c r="Z2586" s="264" t="s">
        <v>120</v>
      </c>
      <c r="AA2586" s="265"/>
      <c r="AB2586" s="20"/>
      <c r="AC2586" s="262" t="s">
        <v>121</v>
      </c>
      <c r="AD2586" s="263"/>
      <c r="AE2586" s="264" t="s">
        <v>7</v>
      </c>
      <c r="AF2586" s="265"/>
      <c r="AG2586" s="20"/>
      <c r="AH2586" s="262" t="s">
        <v>122</v>
      </c>
      <c r="AI2586" s="263"/>
      <c r="AJ2586" s="264" t="s">
        <v>123</v>
      </c>
      <c r="AK2586" s="265"/>
      <c r="AL2586" s="20"/>
      <c r="AM2586" s="266" t="s">
        <v>124</v>
      </c>
      <c r="AN2586" s="267"/>
      <c r="AO2586" s="268" t="s">
        <v>125</v>
      </c>
      <c r="AP2586" s="269"/>
      <c r="AQ2586" s="21"/>
      <c r="AR2586" s="262" t="s">
        <v>126</v>
      </c>
      <c r="AS2586" s="263"/>
      <c r="AT2586" s="264" t="s">
        <v>2</v>
      </c>
      <c r="AU2586" s="265"/>
      <c r="AV2586" s="41"/>
      <c r="AW2586" s="262" t="s">
        <v>127</v>
      </c>
      <c r="AX2586" s="263"/>
      <c r="AY2586" s="264" t="s">
        <v>128</v>
      </c>
      <c r="AZ2586" s="265"/>
      <c r="BA2586" s="20"/>
      <c r="BB2586" s="262" t="s">
        <v>129</v>
      </c>
      <c r="BC2586" s="263"/>
      <c r="BD2586" s="264" t="s">
        <v>130</v>
      </c>
      <c r="BE2586" s="265"/>
      <c r="BF2586" s="41"/>
      <c r="BG2586" s="266" t="s">
        <v>131</v>
      </c>
      <c r="BH2586" s="267"/>
      <c r="BI2586" s="268" t="s">
        <v>132</v>
      </c>
      <c r="BJ2586" s="269"/>
      <c r="BK2586" s="41"/>
      <c r="BL2586" s="262" t="s">
        <v>133</v>
      </c>
      <c r="BM2586" s="263"/>
      <c r="BN2586" s="264" t="s">
        <v>134</v>
      </c>
      <c r="BO2586" s="265"/>
      <c r="BP2586" s="41"/>
      <c r="BQ2586" s="262" t="s">
        <v>135</v>
      </c>
      <c r="BR2586" s="263"/>
      <c r="BS2586" s="264" t="s">
        <v>136</v>
      </c>
      <c r="BT2586" s="265"/>
      <c r="BU2586" s="20"/>
      <c r="BV2586" s="262" t="s">
        <v>137</v>
      </c>
      <c r="BW2586" s="263"/>
      <c r="BX2586" s="264" t="s">
        <v>138</v>
      </c>
      <c r="BY2586" s="265"/>
      <c r="CA2586" s="27" t="s">
        <v>8</v>
      </c>
      <c r="CC2586" s="113" t="s">
        <v>74</v>
      </c>
      <c r="CD2586" s="13"/>
      <c r="CE2586" s="33"/>
      <c r="CF2586" s="33"/>
      <c r="CG2586" s="33"/>
      <c r="CH2586" s="33"/>
    </row>
    <row r="2587" spans="2:86" ht="18.600000000000001" customHeight="1" thickTop="1" thickBot="1">
      <c r="B2587" s="37">
        <v>7.3999999999999897</v>
      </c>
      <c r="D2587" s="1">
        <v>1</v>
      </c>
      <c r="E2587" s="7">
        <v>0</v>
      </c>
      <c r="F2587" s="2">
        <v>0</v>
      </c>
      <c r="G2587" s="8">
        <v>0</v>
      </c>
      <c r="I2587" s="1">
        <v>1</v>
      </c>
      <c r="J2587" s="9">
        <v>0</v>
      </c>
      <c r="K2587" s="2">
        <v>0</v>
      </c>
      <c r="L2587" s="8">
        <f t="shared" ref="L2587:L2650" si="24855">IF(0=(1-$J$9*$K$9*$B2587^2),10^18,$B2587*$K$9/(1-$J$9*$K$9*$B2587^2))</f>
        <v>-0.75657397995102615</v>
      </c>
      <c r="N2587" s="1">
        <f t="shared" ref="N2587" si="24856">D2587*I2587+F2587*I2590-E2587*J2587-G2587*J2590</f>
        <v>1</v>
      </c>
      <c r="O2587" s="9">
        <f t="shared" ref="O2587" si="24857">(D2587*J2587+E2587*I2587+F2587*J2590+G2587*I2590)</f>
        <v>0</v>
      </c>
      <c r="P2587" s="2">
        <f t="shared" ref="P2587" si="24858">D2587*K2587+F2587*K2590-E2587*L2587-G2587*L2590</f>
        <v>0</v>
      </c>
      <c r="Q2587" s="8">
        <f t="shared" ref="Q2587" si="24859">(D2587*L2587+E2587*K2587+F2587*L2590+G2587*K2590)</f>
        <v>-0.75657397995102615</v>
      </c>
      <c r="S2587" s="1">
        <v>1</v>
      </c>
      <c r="T2587" s="7">
        <v>0</v>
      </c>
      <c r="U2587" s="2">
        <v>0</v>
      </c>
      <c r="V2587" s="8">
        <v>0</v>
      </c>
      <c r="X2587" s="1">
        <f t="shared" ref="X2587" si="24860">N2587*S2587+P2587*S2590-O2587*T2587-Q2587*T2590</f>
        <v>9.4612358936598842</v>
      </c>
      <c r="Y2587" s="9">
        <f t="shared" ref="Y2587" si="24861">(N2587*T2587+O2587*S2587+P2587*T2590+Q2587*S2590)</f>
        <v>0</v>
      </c>
      <c r="Z2587" s="2">
        <f t="shared" ref="Z2587" si="24862">N2587*U2587+P2587*U2590-O2587*V2587-Q2587*V2590</f>
        <v>0</v>
      </c>
      <c r="AA2587" s="8">
        <f t="shared" ref="AA2587" si="24863">(N2587*V2587+O2587*U2587+P2587*V2590+Q2587*U2590)</f>
        <v>-0.75657397995102615</v>
      </c>
      <c r="AB2587" s="20"/>
      <c r="AC2587" s="1">
        <v>1</v>
      </c>
      <c r="AD2587" s="9">
        <v>0</v>
      </c>
      <c r="AE2587" s="2">
        <v>0</v>
      </c>
      <c r="AF2587" s="8">
        <f t="shared" ref="AF2587:AF2650" si="24864">IF(0=(1-$AE$9*$AD$9*$B2587^2),10^18,$B2587*$AE$9/(1-$AE$9*$AD$9*$B2587^2))</f>
        <v>-0.13708490370807991</v>
      </c>
      <c r="AH2587" s="1">
        <f t="shared" ref="AH2587" si="24865">X2587*AC2587+Z2587*AC2590-Y2587*AD2587-AA2587*AD2590</f>
        <v>9.4612358936598842</v>
      </c>
      <c r="AI2587" s="9">
        <f t="shared" ref="AI2587" si="24866">(X2587*AD2587+Y2587*AC2587+Z2587*AD2590+AA2587*AC2590)</f>
        <v>0</v>
      </c>
      <c r="AJ2587" s="2">
        <f t="shared" ref="AJ2587" si="24867">X2587*AE2587+Z2587*AE2590-Y2587*AF2587-AA2587*AF2590</f>
        <v>0</v>
      </c>
      <c r="AK2587" s="8">
        <f t="shared" ref="AK2587" si="24868">(X2587*AF2587+Y2587*AE2587+Z2587*AF2590+AA2587*AE2590)</f>
        <v>-2.0535665913928209</v>
      </c>
      <c r="AM2587" s="1">
        <v>1</v>
      </c>
      <c r="AN2587" s="7">
        <v>0</v>
      </c>
      <c r="AO2587" s="2">
        <v>0</v>
      </c>
      <c r="AP2587" s="8">
        <v>0</v>
      </c>
      <c r="AR2587" s="1">
        <f t="shared" ref="AR2587" si="24869">AH2587*AM2587+AJ2587*AM2590-AI2587*AN2587-AK2587*AN2590</f>
        <v>28.879186583224779</v>
      </c>
      <c r="AS2587" s="9">
        <f t="shared" ref="AS2587" si="24870">(AH2587*AN2587+AI2587*AM2587+AJ2587*AN2590+AK2587*AM2590)</f>
        <v>0</v>
      </c>
      <c r="AT2587" s="2">
        <f t="shared" ref="AT2587" si="24871">AH2587*AO2587+AJ2587*AO2590-AI2587*AP2587-AK2587*AP2590</f>
        <v>0</v>
      </c>
      <c r="AU2587" s="8">
        <f t="shared" ref="AU2587" si="24872">(AH2587*AP2587+AI2587*AO2587+AJ2587*AP2590+AK2587*AO2590)</f>
        <v>-2.0535665913928209</v>
      </c>
      <c r="AV2587" s="20"/>
      <c r="AW2587" s="1">
        <v>1</v>
      </c>
      <c r="AX2587" s="9">
        <v>0</v>
      </c>
      <c r="AY2587" s="2">
        <v>0</v>
      </c>
      <c r="AZ2587" s="8">
        <f t="shared" ref="AZ2587:AZ2650" si="24873">IF(0=(1-$AX$9*$AY$9*$B2587^2),10^18,$B2587*$AY$9/(1-$AX$9*$AY$9*$B2587^2))</f>
        <v>-0.19604078874938291</v>
      </c>
      <c r="BB2587" s="1">
        <f t="shared" ref="BB2587" si="24874">AR2587*AW2587+AT2587*AW2590-AS2587*AX2587-AU2587*AX2590</f>
        <v>28.879186583224779</v>
      </c>
      <c r="BC2587" s="9">
        <f t="shared" ref="BC2587" si="24875">(AR2587*AX2587+AS2587*AW2587+AT2587*AX2590+AU2587*AW2590)</f>
        <v>0</v>
      </c>
      <c r="BD2587" s="2">
        <f t="shared" ref="BD2587" si="24876">AR2587*AY2587+AT2587*AY2590-AS2587*AZ2587-AU2587*AZ2590</f>
        <v>0</v>
      </c>
      <c r="BE2587" s="8">
        <f t="shared" ref="BE2587" si="24877">(AR2587*AZ2587+AS2587*AY2587+AT2587*AZ2590+AU2587*AY2590)</f>
        <v>-7.7150651076088028</v>
      </c>
      <c r="BG2587" s="1">
        <v>1</v>
      </c>
      <c r="BH2587" s="7">
        <v>0</v>
      </c>
      <c r="BI2587" s="2">
        <v>0</v>
      </c>
      <c r="BJ2587" s="8">
        <v>0</v>
      </c>
      <c r="BK2587" s="20"/>
      <c r="BL2587" s="1">
        <f t="shared" ref="BL2587" si="24878">BB2587*BG2587+BD2587*BG2590-BC2587*BH2587-BE2587*BH2590</f>
        <v>76.607665364935798</v>
      </c>
      <c r="BM2587" s="9">
        <f t="shared" ref="BM2587" si="24879">(BB2587*BH2587+BC2587*BG2587+BD2587*BH2590+BE2587*BG2590)</f>
        <v>0</v>
      </c>
      <c r="BN2587" s="2">
        <f t="shared" ref="BN2587" si="24880">BB2587*BI2587+BD2587*BI2590-BC2587*BJ2587-BE2587*BJ2590</f>
        <v>0</v>
      </c>
      <c r="BO2587" s="8">
        <f t="shared" ref="BO2587" si="24881">(BB2587*BJ2587+BC2587*BI2587+BD2587*BJ2590+BE2587*BI2590)</f>
        <v>-7.7150651076088028</v>
      </c>
      <c r="BP2587" s="20"/>
      <c r="BQ2587" s="16">
        <v>1</v>
      </c>
      <c r="BR2587" s="23">
        <v>0</v>
      </c>
      <c r="BS2587" s="14">
        <v>0</v>
      </c>
      <c r="BT2587" s="22">
        <v>0</v>
      </c>
      <c r="BV2587" s="1">
        <f t="shared" ref="BV2587" si="24882">BL2587*BQ2587+BN2587*BQ2590-BM2587*BR2587-BO2587*BR2590</f>
        <v>76.607665364935798</v>
      </c>
      <c r="BW2587" s="9">
        <f t="shared" ref="BW2587" si="24883">(BL2587*BR2587+BM2587*BQ2587+BN2587*BR2590+BO2587*BQ2590)</f>
        <v>-7.7150651076088028</v>
      </c>
      <c r="BX2587" s="2">
        <f t="shared" ref="BX2587" si="24884">BL2587*BS2587+BN2587*BS2590-BM2587*BT2587-BO2587*BT2590</f>
        <v>0</v>
      </c>
      <c r="BY2587" s="8">
        <f t="shared" ref="BY2587" si="24885">(BL2587*BT2587+BM2587*BS2587+BN2587*BT2590+BO2587*BS2590)</f>
        <v>-7.7150651076088028</v>
      </c>
      <c r="CA2587" s="28">
        <f t="shared" ref="CA2587" si="24886">20*LOG(((1+$BR$9)/$BR$9)/((BV2587+BV2590)^2+(BW2587+BW2590)^2)^0.5)</f>
        <v>-51.689574859392202</v>
      </c>
      <c r="CC2587" s="114">
        <f t="shared" ref="CC2587" si="24887">((BV2587^2+BW2587^2)^0.5)/((BV2590^2+BW2590^2)^0.5)</f>
        <v>0.10072738756785558</v>
      </c>
      <c r="CD2587" s="13"/>
      <c r="CE2587" s="33"/>
      <c r="CF2587" s="33"/>
      <c r="CG2587" s="33"/>
      <c r="CH2587" s="33"/>
    </row>
    <row r="2588" spans="2:86" ht="18.600000000000001" customHeight="1" thickBot="1">
      <c r="D2588" s="3"/>
      <c r="G2588" s="4"/>
      <c r="I2588" s="3"/>
      <c r="L2588" s="4"/>
      <c r="N2588" s="3"/>
      <c r="Q2588" s="4"/>
      <c r="S2588" s="3"/>
      <c r="V2588" s="4"/>
      <c r="X2588" s="3"/>
      <c r="AA2588" s="4"/>
      <c r="AC2588" s="3"/>
      <c r="AF2588" s="4"/>
      <c r="AH2588" s="3"/>
      <c r="AK2588" s="4"/>
      <c r="AM2588" s="3"/>
      <c r="AP2588" s="4"/>
      <c r="AR2588" s="3"/>
      <c r="AU2588" s="4"/>
      <c r="AW2588" s="3"/>
      <c r="AZ2588" s="4"/>
      <c r="BB2588" s="3"/>
      <c r="BE2588" s="4"/>
      <c r="BG2588" s="3"/>
      <c r="BJ2588" s="4"/>
      <c r="BL2588" s="3"/>
      <c r="BO2588" s="4"/>
      <c r="BQ2588" s="16"/>
      <c r="BR2588" s="14"/>
      <c r="BS2588" s="14"/>
      <c r="BT2588" s="17"/>
      <c r="BV2588" s="3"/>
      <c r="BY2588" s="4"/>
      <c r="CC2588" s="115"/>
      <c r="CD2588" s="13"/>
      <c r="CE2588" s="33"/>
      <c r="CF2588" s="33"/>
      <c r="CG2588" s="33"/>
      <c r="CH2588" s="33"/>
    </row>
    <row r="2589" spans="2:86" ht="18.600000000000001" customHeight="1" thickBot="1">
      <c r="D2589" s="271" t="s">
        <v>141</v>
      </c>
      <c r="E2589" s="272"/>
      <c r="F2589" s="273" t="s">
        <v>142</v>
      </c>
      <c r="G2589" s="274"/>
      <c r="H2589" s="237"/>
      <c r="I2589" s="271" t="s">
        <v>143</v>
      </c>
      <c r="J2589" s="272"/>
      <c r="K2589" s="273" t="s">
        <v>144</v>
      </c>
      <c r="L2589" s="274"/>
      <c r="N2589" s="262" t="s">
        <v>145</v>
      </c>
      <c r="O2589" s="263"/>
      <c r="P2589" s="264" t="s">
        <v>146</v>
      </c>
      <c r="Q2589" s="265"/>
      <c r="S2589" s="271" t="s">
        <v>147</v>
      </c>
      <c r="T2589" s="272"/>
      <c r="U2589" s="273" t="s">
        <v>148</v>
      </c>
      <c r="V2589" s="274"/>
      <c r="W2589" s="20"/>
      <c r="X2589" s="262" t="s">
        <v>149</v>
      </c>
      <c r="Y2589" s="263"/>
      <c r="Z2589" s="264" t="s">
        <v>150</v>
      </c>
      <c r="AA2589" s="265"/>
      <c r="AB2589" s="20"/>
      <c r="AC2589" s="271" t="s">
        <v>151</v>
      </c>
      <c r="AD2589" s="272"/>
      <c r="AE2589" s="273" t="s">
        <v>152</v>
      </c>
      <c r="AF2589" s="274"/>
      <c r="AG2589" s="20"/>
      <c r="AH2589" s="262" t="s">
        <v>153</v>
      </c>
      <c r="AI2589" s="263"/>
      <c r="AJ2589" s="264" t="s">
        <v>154</v>
      </c>
      <c r="AK2589" s="265"/>
      <c r="AL2589" s="20"/>
      <c r="AM2589" s="271" t="s">
        <v>155</v>
      </c>
      <c r="AN2589" s="272"/>
      <c r="AO2589" s="273" t="s">
        <v>156</v>
      </c>
      <c r="AP2589" s="274"/>
      <c r="AR2589" s="262" t="s">
        <v>157</v>
      </c>
      <c r="AS2589" s="263"/>
      <c r="AT2589" s="264" t="s">
        <v>158</v>
      </c>
      <c r="AU2589" s="265"/>
      <c r="AV2589" s="41"/>
      <c r="AW2589" s="271" t="s">
        <v>159</v>
      </c>
      <c r="AX2589" s="272"/>
      <c r="AY2589" s="273" t="s">
        <v>160</v>
      </c>
      <c r="AZ2589" s="274"/>
      <c r="BA2589" s="20"/>
      <c r="BB2589" s="262" t="s">
        <v>161</v>
      </c>
      <c r="BC2589" s="263"/>
      <c r="BD2589" s="264" t="s">
        <v>162</v>
      </c>
      <c r="BE2589" s="265"/>
      <c r="BF2589" s="41"/>
      <c r="BG2589" s="271" t="s">
        <v>163</v>
      </c>
      <c r="BH2589" s="272"/>
      <c r="BI2589" s="273" t="s">
        <v>164</v>
      </c>
      <c r="BJ2589" s="274"/>
      <c r="BK2589" s="41"/>
      <c r="BL2589" s="262" t="s">
        <v>165</v>
      </c>
      <c r="BM2589" s="263"/>
      <c r="BN2589" s="264" t="s">
        <v>166</v>
      </c>
      <c r="BO2589" s="265"/>
      <c r="BP2589" s="41"/>
      <c r="BQ2589" s="271" t="s">
        <v>167</v>
      </c>
      <c r="BR2589" s="272"/>
      <c r="BS2589" s="273" t="s">
        <v>168</v>
      </c>
      <c r="BT2589" s="274"/>
      <c r="BU2589" s="20"/>
      <c r="BV2589" s="262" t="s">
        <v>169</v>
      </c>
      <c r="BW2589" s="263"/>
      <c r="BX2589" s="264" t="s">
        <v>170</v>
      </c>
      <c r="BY2589" s="265"/>
      <c r="CA2589" s="55" t="s">
        <v>35</v>
      </c>
      <c r="CC2589" s="116" t="s">
        <v>75</v>
      </c>
      <c r="CD2589" s="13"/>
      <c r="CE2589" s="33"/>
      <c r="CF2589" s="33"/>
      <c r="CG2589" s="33"/>
      <c r="CH2589" s="33"/>
    </row>
    <row r="2590" spans="2:86" ht="18.600000000000001" customHeight="1" thickTop="1" thickBot="1">
      <c r="D2590" s="1">
        <v>0</v>
      </c>
      <c r="E2590" s="9">
        <f t="shared" ref="E2590" si="24888">$E$9*$B2587</f>
        <v>8.7083199999999881</v>
      </c>
      <c r="F2590" s="2">
        <v>1</v>
      </c>
      <c r="G2590" s="8">
        <v>0</v>
      </c>
      <c r="I2590" s="1">
        <v>0</v>
      </c>
      <c r="J2590" s="9">
        <v>0</v>
      </c>
      <c r="K2590" s="2">
        <v>1</v>
      </c>
      <c r="L2590" s="8">
        <v>0</v>
      </c>
      <c r="N2590" s="1">
        <f t="shared" ref="N2590" si="24889">D2590*I2587+F2590*I2590-E2590*J2587-G2590*J2590</f>
        <v>0</v>
      </c>
      <c r="O2590" s="9">
        <f t="shared" ref="O2590" si="24890">(D2590*J2587+E2590*I2587+F2590*J2590+G2590*I2590)</f>
        <v>8.7083199999999881</v>
      </c>
      <c r="P2590" s="2">
        <f t="shared" ref="P2590" si="24891">D2590*K2587+F2590*K2590-E2590*L2587-G2590*L2590</f>
        <v>7.5884883210871115</v>
      </c>
      <c r="Q2590" s="8">
        <f t="shared" ref="Q2590" si="24892">(D2590*L2587+E2590*K2587+F2590*L2590+G2590*K2590)</f>
        <v>0</v>
      </c>
      <c r="S2590" s="1">
        <v>0</v>
      </c>
      <c r="T2590" s="9">
        <f t="shared" ref="T2590" si="24893">$T$9*$B2587</f>
        <v>11.183619999999985</v>
      </c>
      <c r="U2590" s="2">
        <v>1</v>
      </c>
      <c r="V2590" s="8">
        <v>0</v>
      </c>
      <c r="X2590" s="1">
        <f t="shared" ref="X2590" si="24894">N2590*S2587+P2590*S2590-O2590*T2587-Q2590*T2590</f>
        <v>0</v>
      </c>
      <c r="Y2590" s="9">
        <f t="shared" ref="Y2590" si="24895">(N2590*T2587+O2590*S2587+P2590*T2590+Q2590*S2590)</f>
        <v>93.575089757476121</v>
      </c>
      <c r="Z2590" s="2">
        <f t="shared" ref="Z2590" si="24896">N2590*U2587+P2590*U2590-O2590*V2587-Q2590*V2590</f>
        <v>7.5884883210871115</v>
      </c>
      <c r="AA2590" s="8">
        <f t="shared" ref="AA2590" si="24897">(N2590*V2587+O2590*U2587+P2590*V2590+Q2590*U2590)</f>
        <v>0</v>
      </c>
      <c r="AB2590" s="20"/>
      <c r="AC2590" s="1">
        <v>0</v>
      </c>
      <c r="AD2590" s="9">
        <v>0</v>
      </c>
      <c r="AE2590" s="2">
        <v>1</v>
      </c>
      <c r="AF2590" s="8">
        <v>0</v>
      </c>
      <c r="AH2590" s="1">
        <f t="shared" ref="AH2590" si="24898">X2590*AC2587+Z2590*AC2590-Y2590*AD2587-AA2590*AD2590</f>
        <v>0</v>
      </c>
      <c r="AI2590" s="9">
        <f t="shared" ref="AI2590" si="24899">(X2590*AD2587+Y2590*AC2587+Z2590*AD2590+AA2590*AC2590)</f>
        <v>93.575089757476121</v>
      </c>
      <c r="AJ2590" s="2">
        <f t="shared" ref="AJ2590" si="24900">X2590*AE2587+Z2590*AE2590-Y2590*AF2587-AA2590*AF2590</f>
        <v>20.41622048996566</v>
      </c>
      <c r="AK2590" s="8">
        <f t="shared" ref="AK2590" si="24901">(X2590*AF2587+Y2590*AE2587+Z2590*AF2590+AA2590*AE2590)</f>
        <v>0</v>
      </c>
      <c r="AM2590" s="1">
        <v>0</v>
      </c>
      <c r="AN2590" s="9">
        <f t="shared" ref="AN2590" si="24902">$AN$9*$B2587</f>
        <v>9.455719999999987</v>
      </c>
      <c r="AO2590" s="2">
        <v>1</v>
      </c>
      <c r="AP2590" s="8">
        <v>0</v>
      </c>
      <c r="AR2590" s="1">
        <f t="shared" ref="AR2590" si="24903">AH2590*AM2587+AJ2590*AM2590-AI2590*AN2587-AK2590*AN2590</f>
        <v>0</v>
      </c>
      <c r="AS2590" s="9">
        <f t="shared" ref="AS2590" si="24904">(AH2590*AN2587+AI2590*AM2587+AJ2590*AN2590+AK2590*AM2590)</f>
        <v>286.62515416885395</v>
      </c>
      <c r="AT2590" s="2">
        <f t="shared" ref="AT2590" si="24905">AH2590*AO2587+AJ2590*AO2590-AI2590*AP2587-AK2590*AP2590</f>
        <v>20.41622048996566</v>
      </c>
      <c r="AU2590" s="8">
        <f t="shared" ref="AU2590" si="24906">(AH2590*AP2587+AI2590*AO2587+AJ2590*AP2590+AK2590*AO2590)</f>
        <v>0</v>
      </c>
      <c r="AV2590" s="20"/>
      <c r="AW2590" s="1">
        <v>0</v>
      </c>
      <c r="AX2590" s="9">
        <v>0</v>
      </c>
      <c r="AY2590" s="2">
        <v>1</v>
      </c>
      <c r="AZ2590" s="8">
        <v>0</v>
      </c>
      <c r="BB2590" s="1">
        <f t="shared" ref="BB2590" si="24907">AR2590*AW2587+AT2590*AW2590-AS2590*AX2587-AU2590*AX2590</f>
        <v>0</v>
      </c>
      <c r="BC2590" s="9">
        <f t="shared" ref="BC2590" si="24908">(AR2590*AX2587+AS2590*AW2587+AT2590*AX2590+AU2590*AW2590)</f>
        <v>286.62515416885395</v>
      </c>
      <c r="BD2590" s="2">
        <f t="shared" ref="BD2590" si="24909">AR2590*AY2587+AT2590*AY2590-AS2590*AZ2587-AU2590*AZ2590</f>
        <v>76.606441788641263</v>
      </c>
      <c r="BE2590" s="8">
        <f t="shared" ref="BE2590" si="24910">(AR2590*AZ2587+AS2590*AY2587+AT2590*AZ2590+AU2590*AY2590)</f>
        <v>0</v>
      </c>
      <c r="BG2590" s="1">
        <v>0</v>
      </c>
      <c r="BH2590" s="9">
        <f t="shared" ref="BH2590" si="24911">$BH$9*$B2587</f>
        <v>6.186399999999991</v>
      </c>
      <c r="BI2590" s="2">
        <v>1</v>
      </c>
      <c r="BJ2590" s="8">
        <v>0</v>
      </c>
      <c r="BK2590" s="20"/>
      <c r="BL2590" s="1">
        <f t="shared" ref="BL2590" si="24912">BB2590*BG2587+BD2590*BG2590-BC2590*BH2587-BE2590*BH2590</f>
        <v>0</v>
      </c>
      <c r="BM2590" s="9">
        <f t="shared" ref="BM2590" si="24913">(BB2590*BH2587+BC2590*BG2587+BD2590*BH2590+BE2590*BG2590)</f>
        <v>760.54324565010359</v>
      </c>
      <c r="BN2590" s="2">
        <f t="shared" ref="BN2590" si="24914">BB2590*BI2587+BD2590*BI2590-BC2590*BJ2587-BE2590*BJ2590</f>
        <v>76.606441788641263</v>
      </c>
      <c r="BO2590" s="8">
        <f t="shared" ref="BO2590" si="24915">(BB2590*BJ2587+BC2590*BI2587+BD2590*BJ2590+BE2590*BI2590)</f>
        <v>0</v>
      </c>
      <c r="BP2590" s="20"/>
      <c r="BQ2590" s="18">
        <f t="shared" ref="BQ2590:BQ2653" si="24916">1/$BR$9</f>
        <v>1</v>
      </c>
      <c r="BR2590" s="25">
        <v>0</v>
      </c>
      <c r="BS2590" s="19">
        <v>1</v>
      </c>
      <c r="BT2590" s="24">
        <v>0</v>
      </c>
      <c r="BV2590" s="1">
        <f t="shared" ref="BV2590" si="24917">BL2590*BQ2587+BN2590*BQ2590-BM2590*BR2587-BO2590*BR2590</f>
        <v>76.606441788641263</v>
      </c>
      <c r="BW2590" s="9">
        <f t="shared" ref="BW2590" si="24918">(BL2590*BR2587+BM2590*BQ2587+BN2590*BR2590+BO2590*BQ2590)</f>
        <v>760.54324565010359</v>
      </c>
      <c r="BX2590" s="2">
        <f t="shared" ref="BX2590" si="24919">BL2590*BS2587+BN2590*BS2590-BM2590*BT2587-BO2590*BT2590</f>
        <v>76.606441788641263</v>
      </c>
      <c r="BY2590" s="8">
        <f t="shared" ref="BY2590" si="24920">(BL2590*BT2587+BM2590*BS2587+BN2590*BT2590+BO2590*BS2590)</f>
        <v>0</v>
      </c>
      <c r="CA2590" s="56">
        <f t="shared" ref="CA2590" si="24921">(180/PI())*ATAN(-1*(BW2587+BW2590)/(BV2587+BV2590))</f>
        <v>-78.496383733408564</v>
      </c>
      <c r="CC2590" s="117">
        <f t="shared" ref="CC2590" si="24922">20*LOG(((1-(10^(CA2587/20)^2)*(1-((1-CC2587)/(1+CC2587))^2))^0.5))</f>
        <v>-9.787580151756728E-6</v>
      </c>
      <c r="CD2590" s="13"/>
      <c r="CE2590" s="33"/>
      <c r="CF2590" s="33"/>
      <c r="CG2590" s="33"/>
      <c r="CH2590" s="33"/>
    </row>
    <row r="2591" spans="2:86" ht="18.600000000000001" customHeight="1"/>
    <row r="2592" spans="2:86" ht="18.600000000000001" customHeight="1" thickBot="1">
      <c r="E2592" s="6" t="s">
        <v>3</v>
      </c>
      <c r="J2592" s="6" t="s">
        <v>5</v>
      </c>
      <c r="O2592" s="6" t="s">
        <v>10</v>
      </c>
      <c r="T2592" s="6" t="s">
        <v>6</v>
      </c>
      <c r="Y2592" s="6" t="s">
        <v>11</v>
      </c>
      <c r="AD2592" s="6" t="s">
        <v>12</v>
      </c>
      <c r="AI2592" s="6" t="s">
        <v>13</v>
      </c>
      <c r="AN2592" s="6" t="s">
        <v>14</v>
      </c>
      <c r="AS2592" s="6" t="s">
        <v>15</v>
      </c>
      <c r="AX2592" s="6" t="s">
        <v>19</v>
      </c>
      <c r="BC2592" s="6" t="s">
        <v>17</v>
      </c>
      <c r="BH2592" s="6" t="s">
        <v>20</v>
      </c>
      <c r="BM2592" s="6" t="s">
        <v>18</v>
      </c>
      <c r="BQ2592" s="26" t="s">
        <v>16</v>
      </c>
      <c r="BR2592" s="26"/>
      <c r="BS2592" s="21"/>
      <c r="BT2592" s="21"/>
      <c r="BU2592" s="21"/>
      <c r="BV2592" s="21"/>
      <c r="BW2592" s="26" t="s">
        <v>21</v>
      </c>
      <c r="BX2592" s="21"/>
      <c r="BY2592" s="21"/>
    </row>
    <row r="2593" spans="2:86" ht="18.600000000000001" customHeight="1" thickBot="1">
      <c r="B2593" s="11"/>
      <c r="D2593" s="266" t="s">
        <v>113</v>
      </c>
      <c r="E2593" s="267"/>
      <c r="F2593" s="268" t="s">
        <v>114</v>
      </c>
      <c r="G2593" s="269"/>
      <c r="H2593" s="237"/>
      <c r="I2593" s="262" t="s">
        <v>0</v>
      </c>
      <c r="J2593" s="263"/>
      <c r="K2593" s="264" t="s">
        <v>1</v>
      </c>
      <c r="L2593" s="265"/>
      <c r="M2593" s="21"/>
      <c r="N2593" s="262" t="s">
        <v>115</v>
      </c>
      <c r="O2593" s="263"/>
      <c r="P2593" s="264" t="s">
        <v>116</v>
      </c>
      <c r="Q2593" s="265"/>
      <c r="R2593" s="21"/>
      <c r="S2593" s="266" t="s">
        <v>117</v>
      </c>
      <c r="T2593" s="267"/>
      <c r="U2593" s="268" t="s">
        <v>118</v>
      </c>
      <c r="V2593" s="269"/>
      <c r="W2593" s="20"/>
      <c r="X2593" s="262" t="s">
        <v>119</v>
      </c>
      <c r="Y2593" s="263"/>
      <c r="Z2593" s="264" t="s">
        <v>120</v>
      </c>
      <c r="AA2593" s="265"/>
      <c r="AB2593" s="20"/>
      <c r="AC2593" s="262" t="s">
        <v>121</v>
      </c>
      <c r="AD2593" s="263"/>
      <c r="AE2593" s="264" t="s">
        <v>7</v>
      </c>
      <c r="AF2593" s="265"/>
      <c r="AG2593" s="20"/>
      <c r="AH2593" s="262" t="s">
        <v>122</v>
      </c>
      <c r="AI2593" s="263"/>
      <c r="AJ2593" s="264" t="s">
        <v>123</v>
      </c>
      <c r="AK2593" s="265"/>
      <c r="AL2593" s="20"/>
      <c r="AM2593" s="266" t="s">
        <v>124</v>
      </c>
      <c r="AN2593" s="267"/>
      <c r="AO2593" s="268" t="s">
        <v>125</v>
      </c>
      <c r="AP2593" s="269"/>
      <c r="AQ2593" s="21"/>
      <c r="AR2593" s="262" t="s">
        <v>126</v>
      </c>
      <c r="AS2593" s="263"/>
      <c r="AT2593" s="264" t="s">
        <v>2</v>
      </c>
      <c r="AU2593" s="265"/>
      <c r="AV2593" s="41"/>
      <c r="AW2593" s="262" t="s">
        <v>127</v>
      </c>
      <c r="AX2593" s="263"/>
      <c r="AY2593" s="264" t="s">
        <v>128</v>
      </c>
      <c r="AZ2593" s="265"/>
      <c r="BA2593" s="20"/>
      <c r="BB2593" s="262" t="s">
        <v>129</v>
      </c>
      <c r="BC2593" s="263"/>
      <c r="BD2593" s="264" t="s">
        <v>130</v>
      </c>
      <c r="BE2593" s="265"/>
      <c r="BF2593" s="41"/>
      <c r="BG2593" s="266" t="s">
        <v>131</v>
      </c>
      <c r="BH2593" s="267"/>
      <c r="BI2593" s="268" t="s">
        <v>132</v>
      </c>
      <c r="BJ2593" s="269"/>
      <c r="BK2593" s="41"/>
      <c r="BL2593" s="262" t="s">
        <v>133</v>
      </c>
      <c r="BM2593" s="263"/>
      <c r="BN2593" s="264" t="s">
        <v>134</v>
      </c>
      <c r="BO2593" s="265"/>
      <c r="BP2593" s="41"/>
      <c r="BQ2593" s="262" t="s">
        <v>135</v>
      </c>
      <c r="BR2593" s="263"/>
      <c r="BS2593" s="264" t="s">
        <v>136</v>
      </c>
      <c r="BT2593" s="265"/>
      <c r="BU2593" s="20"/>
      <c r="BV2593" s="262" t="s">
        <v>137</v>
      </c>
      <c r="BW2593" s="263"/>
      <c r="BX2593" s="264" t="s">
        <v>138</v>
      </c>
      <c r="BY2593" s="265"/>
      <c r="CA2593" s="27" t="s">
        <v>8</v>
      </c>
      <c r="CC2593" s="113" t="s">
        <v>74</v>
      </c>
      <c r="CD2593" s="13"/>
      <c r="CE2593" s="33"/>
      <c r="CF2593" s="33"/>
      <c r="CG2593" s="33"/>
      <c r="CH2593" s="33"/>
    </row>
    <row r="2594" spans="2:86" ht="18.600000000000001" customHeight="1" thickTop="1" thickBot="1">
      <c r="B2594" s="37">
        <v>7.4199999999999902</v>
      </c>
      <c r="D2594" s="1">
        <v>1</v>
      </c>
      <c r="E2594" s="7">
        <v>0</v>
      </c>
      <c r="F2594" s="2">
        <v>0</v>
      </c>
      <c r="G2594" s="8">
        <v>0</v>
      </c>
      <c r="I2594" s="1">
        <v>1</v>
      </c>
      <c r="J2594" s="9">
        <v>0</v>
      </c>
      <c r="K2594" s="2">
        <v>0</v>
      </c>
      <c r="L2594" s="8">
        <f t="shared" ref="L2594:L2657" si="24923">IF(0=(1-$J$9*$K$9*$B2594^2),10^18,$B2594*$K$9/(1-$J$9*$K$9*$B2594^2))</f>
        <v>-0.75418723253221853</v>
      </c>
      <c r="N2594" s="1">
        <f t="shared" ref="N2594" si="24924">D2594*I2594+F2594*I2597-E2594*J2594-G2594*J2597</f>
        <v>1</v>
      </c>
      <c r="O2594" s="9">
        <f t="shared" ref="O2594" si="24925">(D2594*J2594+E2594*I2594+F2594*J2597+G2594*I2597)</f>
        <v>0</v>
      </c>
      <c r="P2594" s="2">
        <f t="shared" ref="P2594" si="24926">D2594*K2594+F2594*K2597-E2594*L2594-G2594*L2597</f>
        <v>0</v>
      </c>
      <c r="Q2594" s="8">
        <f t="shared" ref="Q2594" si="24927">(D2594*L2594+E2594*K2594+F2594*L2597+G2594*K2597)</f>
        <v>-0.75418723253221853</v>
      </c>
      <c r="S2594" s="1">
        <v>1</v>
      </c>
      <c r="T2594" s="7">
        <v>0</v>
      </c>
      <c r="U2594" s="2">
        <v>0</v>
      </c>
      <c r="V2594" s="8">
        <v>0</v>
      </c>
      <c r="X2594" s="1">
        <f t="shared" ref="X2594" si="24928">N2594*S2594+P2594*S2597-O2594*T2594-Q2594*T2597</f>
        <v>9.457339480782478</v>
      </c>
      <c r="Y2594" s="9">
        <f t="shared" ref="Y2594" si="24929">(N2594*T2594+O2594*S2594+P2594*T2597+Q2594*S2597)</f>
        <v>0</v>
      </c>
      <c r="Z2594" s="2">
        <f t="shared" ref="Z2594" si="24930">N2594*U2594+P2594*U2597-O2594*V2594-Q2594*V2597</f>
        <v>0</v>
      </c>
      <c r="AA2594" s="8">
        <f t="shared" ref="AA2594" si="24931">(N2594*V2594+O2594*U2594+P2594*V2597+Q2594*U2597)</f>
        <v>-0.75418723253221853</v>
      </c>
      <c r="AB2594" s="20"/>
      <c r="AC2594" s="1">
        <v>1</v>
      </c>
      <c r="AD2594" s="9">
        <v>0</v>
      </c>
      <c r="AE2594" s="2">
        <v>0</v>
      </c>
      <c r="AF2594" s="8">
        <f t="shared" ref="AF2594:AF2657" si="24932">IF(0=(1-$AE$9*$AD$9*$B2594^2),10^18,$B2594*$AE$9/(1-$AE$9*$AD$9*$B2594^2))</f>
        <v>-0.1366965727482469</v>
      </c>
      <c r="AH2594" s="1">
        <f t="shared" ref="AH2594" si="24933">X2594*AC2594+Z2594*AC2597-Y2594*AD2594-AA2594*AD2597</f>
        <v>9.457339480782478</v>
      </c>
      <c r="AI2594" s="9">
        <f t="shared" ref="AI2594" si="24934">(X2594*AD2594+Y2594*AC2594+Z2594*AD2597+AA2594*AC2597)</f>
        <v>0</v>
      </c>
      <c r="AJ2594" s="2">
        <f t="shared" ref="AJ2594" si="24935">X2594*AE2594+Z2594*AE2597-Y2594*AF2594-AA2594*AF2597</f>
        <v>0</v>
      </c>
      <c r="AK2594" s="8">
        <f t="shared" ref="AK2594" si="24936">(X2594*AF2594+Y2594*AE2594+Z2594*AF2597+AA2594*AE2597)</f>
        <v>-2.0469731268718681</v>
      </c>
      <c r="AM2594" s="1">
        <v>1</v>
      </c>
      <c r="AN2594" s="7">
        <v>0</v>
      </c>
      <c r="AO2594" s="2">
        <v>0</v>
      </c>
      <c r="AP2594" s="8">
        <v>0</v>
      </c>
      <c r="AR2594" s="1">
        <f t="shared" ref="AR2594" si="24937">AH2594*AM2594+AJ2594*AM2597-AI2594*AN2594-AK2594*AN2597</f>
        <v>28.865256661237652</v>
      </c>
      <c r="AS2594" s="9">
        <f t="shared" ref="AS2594" si="24938">(AH2594*AN2594+AI2594*AM2594+AJ2594*AN2597+AK2594*AM2597)</f>
        <v>0</v>
      </c>
      <c r="AT2594" s="2">
        <f t="shared" ref="AT2594" si="24939">AH2594*AO2594+AJ2594*AO2597-AI2594*AP2594-AK2594*AP2597</f>
        <v>0</v>
      </c>
      <c r="AU2594" s="8">
        <f t="shared" ref="AU2594" si="24940">(AH2594*AP2594+AI2594*AO2594+AJ2594*AP2597+AK2594*AO2597)</f>
        <v>-2.0469731268718681</v>
      </c>
      <c r="AV2594" s="20"/>
      <c r="AW2594" s="1">
        <v>1</v>
      </c>
      <c r="AX2594" s="9">
        <v>0</v>
      </c>
      <c r="AY2594" s="2">
        <v>0</v>
      </c>
      <c r="AZ2594" s="8">
        <f t="shared" ref="AZ2594:AZ2657" si="24941">IF(0=(1-$AX$9*$AY$9*$B2594^2),10^18,$B2594*$AY$9/(1-$AX$9*$AY$9*$B2594^2))</f>
        <v>-0.19547760167244996</v>
      </c>
      <c r="BB2594" s="1">
        <f t="shared" ref="BB2594" si="24942">AR2594*AW2594+AT2594*AW2597-AS2594*AX2594-AU2594*AX2597</f>
        <v>28.865256661237652</v>
      </c>
      <c r="BC2594" s="9">
        <f t="shared" ref="BC2594" si="24943">(AR2594*AX2594+AS2594*AW2594+AT2594*AX2597+AU2594*AW2597)</f>
        <v>0</v>
      </c>
      <c r="BD2594" s="2">
        <f t="shared" ref="BD2594" si="24944">AR2594*AY2594+AT2594*AY2597-AS2594*AZ2594-AU2594*AZ2597</f>
        <v>0</v>
      </c>
      <c r="BE2594" s="8">
        <f t="shared" ref="BE2594" si="24945">(AR2594*AZ2594+AS2594*AY2594+AT2594*AZ2597+AU2594*AY2597)</f>
        <v>-7.6894842706703148</v>
      </c>
      <c r="BG2594" s="1">
        <v>1</v>
      </c>
      <c r="BH2594" s="7">
        <v>0</v>
      </c>
      <c r="BI2594" s="2">
        <v>0</v>
      </c>
      <c r="BJ2594" s="8">
        <v>0</v>
      </c>
      <c r="BK2594" s="20"/>
      <c r="BL2594" s="1">
        <f t="shared" ref="BL2594" si="24946">BB2594*BG2594+BD2594*BG2597-BC2594*BH2594-BE2594*BH2597</f>
        <v>76.564050330318025</v>
      </c>
      <c r="BM2594" s="9">
        <f t="shared" ref="BM2594" si="24947">(BB2594*BH2594+BC2594*BG2594+BD2594*BH2597+BE2594*BG2597)</f>
        <v>0</v>
      </c>
      <c r="BN2594" s="2">
        <f t="shared" ref="BN2594" si="24948">BB2594*BI2594+BD2594*BI2597-BC2594*BJ2594-BE2594*BJ2597</f>
        <v>0</v>
      </c>
      <c r="BO2594" s="8">
        <f t="shared" ref="BO2594" si="24949">(BB2594*BJ2594+BC2594*BI2594+BD2594*BJ2597+BE2594*BI2597)</f>
        <v>-7.6894842706703148</v>
      </c>
      <c r="BP2594" s="20"/>
      <c r="BQ2594" s="16">
        <v>1</v>
      </c>
      <c r="BR2594" s="23">
        <v>0</v>
      </c>
      <c r="BS2594" s="14">
        <v>0</v>
      </c>
      <c r="BT2594" s="22">
        <v>0</v>
      </c>
      <c r="BV2594" s="1">
        <f t="shared" ref="BV2594" si="24950">BL2594*BQ2594+BN2594*BQ2597-BM2594*BR2594-BO2594*BR2597</f>
        <v>76.564050330318025</v>
      </c>
      <c r="BW2594" s="9">
        <f t="shared" ref="BW2594" si="24951">(BL2594*BR2594+BM2594*BQ2594+BN2594*BR2597+BO2594*BQ2597)</f>
        <v>-7.6894842706703148</v>
      </c>
      <c r="BX2594" s="2">
        <f t="shared" ref="BX2594" si="24952">BL2594*BS2594+BN2594*BS2597-BM2594*BT2594-BO2594*BT2597</f>
        <v>0</v>
      </c>
      <c r="BY2594" s="8">
        <f t="shared" ref="BY2594" si="24953">(BL2594*BT2594+BM2594*BS2594+BN2594*BT2597+BO2594*BS2597)</f>
        <v>-7.6894842706703148</v>
      </c>
      <c r="CA2594" s="28">
        <f t="shared" ref="CA2594" si="24954">20*LOG(((1+$BR$9)/$BR$9)/((BV2594+BV2597)^2+(BW2594+BW2597)^2)^0.5)</f>
        <v>-51.708048916171514</v>
      </c>
      <c r="CC2594" s="114">
        <f t="shared" ref="CC2594" si="24955">((BV2594^2+BW2594^2)^0.5)/((BV2597^2+BW2597^2)^0.5)</f>
        <v>0.1004506152670922</v>
      </c>
      <c r="CD2594" s="13"/>
      <c r="CE2594" s="33"/>
      <c r="CF2594" s="33"/>
      <c r="CG2594" s="33"/>
      <c r="CH2594" s="33"/>
    </row>
    <row r="2595" spans="2:86" ht="18.600000000000001" customHeight="1" thickBot="1">
      <c r="D2595" s="3"/>
      <c r="G2595" s="4"/>
      <c r="I2595" s="3"/>
      <c r="L2595" s="4"/>
      <c r="N2595" s="3"/>
      <c r="Q2595" s="4"/>
      <c r="S2595" s="3"/>
      <c r="V2595" s="4"/>
      <c r="X2595" s="3"/>
      <c r="AA2595" s="4"/>
      <c r="AC2595" s="3"/>
      <c r="AF2595" s="4"/>
      <c r="AH2595" s="3"/>
      <c r="AK2595" s="4"/>
      <c r="AM2595" s="3"/>
      <c r="AP2595" s="4"/>
      <c r="AR2595" s="3"/>
      <c r="AU2595" s="4"/>
      <c r="AW2595" s="3"/>
      <c r="AZ2595" s="4"/>
      <c r="BB2595" s="3"/>
      <c r="BE2595" s="4"/>
      <c r="BG2595" s="3"/>
      <c r="BJ2595" s="4"/>
      <c r="BL2595" s="3"/>
      <c r="BO2595" s="4"/>
      <c r="BQ2595" s="16"/>
      <c r="BR2595" s="14"/>
      <c r="BS2595" s="14"/>
      <c r="BT2595" s="17"/>
      <c r="BV2595" s="3"/>
      <c r="BY2595" s="4"/>
      <c r="CC2595" s="115"/>
      <c r="CD2595" s="13"/>
      <c r="CE2595" s="33"/>
      <c r="CF2595" s="33"/>
      <c r="CG2595" s="33"/>
      <c r="CH2595" s="33"/>
    </row>
    <row r="2596" spans="2:86" ht="18.600000000000001" customHeight="1" thickBot="1">
      <c r="D2596" s="271" t="s">
        <v>141</v>
      </c>
      <c r="E2596" s="272"/>
      <c r="F2596" s="273" t="s">
        <v>142</v>
      </c>
      <c r="G2596" s="274"/>
      <c r="H2596" s="237"/>
      <c r="I2596" s="271" t="s">
        <v>143</v>
      </c>
      <c r="J2596" s="272"/>
      <c r="K2596" s="273" t="s">
        <v>144</v>
      </c>
      <c r="L2596" s="274"/>
      <c r="N2596" s="262" t="s">
        <v>145</v>
      </c>
      <c r="O2596" s="263"/>
      <c r="P2596" s="264" t="s">
        <v>146</v>
      </c>
      <c r="Q2596" s="265"/>
      <c r="S2596" s="271" t="s">
        <v>147</v>
      </c>
      <c r="T2596" s="272"/>
      <c r="U2596" s="273" t="s">
        <v>148</v>
      </c>
      <c r="V2596" s="274"/>
      <c r="W2596" s="20"/>
      <c r="X2596" s="262" t="s">
        <v>149</v>
      </c>
      <c r="Y2596" s="263"/>
      <c r="Z2596" s="264" t="s">
        <v>150</v>
      </c>
      <c r="AA2596" s="265"/>
      <c r="AB2596" s="20"/>
      <c r="AC2596" s="271" t="s">
        <v>151</v>
      </c>
      <c r="AD2596" s="272"/>
      <c r="AE2596" s="273" t="s">
        <v>152</v>
      </c>
      <c r="AF2596" s="274"/>
      <c r="AG2596" s="20"/>
      <c r="AH2596" s="262" t="s">
        <v>153</v>
      </c>
      <c r="AI2596" s="263"/>
      <c r="AJ2596" s="264" t="s">
        <v>154</v>
      </c>
      <c r="AK2596" s="265"/>
      <c r="AL2596" s="20"/>
      <c r="AM2596" s="271" t="s">
        <v>155</v>
      </c>
      <c r="AN2596" s="272"/>
      <c r="AO2596" s="273" t="s">
        <v>156</v>
      </c>
      <c r="AP2596" s="274"/>
      <c r="AR2596" s="262" t="s">
        <v>157</v>
      </c>
      <c r="AS2596" s="263"/>
      <c r="AT2596" s="264" t="s">
        <v>158</v>
      </c>
      <c r="AU2596" s="265"/>
      <c r="AV2596" s="41"/>
      <c r="AW2596" s="271" t="s">
        <v>159</v>
      </c>
      <c r="AX2596" s="272"/>
      <c r="AY2596" s="273" t="s">
        <v>160</v>
      </c>
      <c r="AZ2596" s="274"/>
      <c r="BA2596" s="20"/>
      <c r="BB2596" s="262" t="s">
        <v>161</v>
      </c>
      <c r="BC2596" s="263"/>
      <c r="BD2596" s="264" t="s">
        <v>162</v>
      </c>
      <c r="BE2596" s="265"/>
      <c r="BF2596" s="41"/>
      <c r="BG2596" s="271" t="s">
        <v>163</v>
      </c>
      <c r="BH2596" s="272"/>
      <c r="BI2596" s="273" t="s">
        <v>164</v>
      </c>
      <c r="BJ2596" s="274"/>
      <c r="BK2596" s="41"/>
      <c r="BL2596" s="262" t="s">
        <v>165</v>
      </c>
      <c r="BM2596" s="263"/>
      <c r="BN2596" s="264" t="s">
        <v>166</v>
      </c>
      <c r="BO2596" s="265"/>
      <c r="BP2596" s="41"/>
      <c r="BQ2596" s="271" t="s">
        <v>167</v>
      </c>
      <c r="BR2596" s="272"/>
      <c r="BS2596" s="273" t="s">
        <v>168</v>
      </c>
      <c r="BT2596" s="274"/>
      <c r="BU2596" s="20"/>
      <c r="BV2596" s="262" t="s">
        <v>169</v>
      </c>
      <c r="BW2596" s="263"/>
      <c r="BX2596" s="264" t="s">
        <v>170</v>
      </c>
      <c r="BY2596" s="265"/>
      <c r="CA2596" s="55" t="s">
        <v>35</v>
      </c>
      <c r="CC2596" s="116" t="s">
        <v>75</v>
      </c>
      <c r="CD2596" s="13"/>
      <c r="CE2596" s="33"/>
      <c r="CF2596" s="33"/>
      <c r="CG2596" s="33"/>
      <c r="CH2596" s="33"/>
    </row>
    <row r="2597" spans="2:86" ht="18.600000000000001" customHeight="1" thickTop="1" thickBot="1">
      <c r="D2597" s="1">
        <v>0</v>
      </c>
      <c r="E2597" s="9">
        <f t="shared" ref="E2597" si="24956">$E$9*$B2594</f>
        <v>8.7318559999999881</v>
      </c>
      <c r="F2597" s="2">
        <v>1</v>
      </c>
      <c r="G2597" s="8">
        <v>0</v>
      </c>
      <c r="I2597" s="1">
        <v>0</v>
      </c>
      <c r="J2597" s="9">
        <v>0</v>
      </c>
      <c r="K2597" s="2">
        <v>1</v>
      </c>
      <c r="L2597" s="8">
        <v>0</v>
      </c>
      <c r="N2597" s="1">
        <f t="shared" ref="N2597" si="24957">D2597*I2594+F2597*I2597-E2597*J2594-G2597*J2597</f>
        <v>0</v>
      </c>
      <c r="O2597" s="9">
        <f t="shared" ref="O2597" si="24958">(D2597*J2594+E2597*I2594+F2597*J2597+G2597*I2597)</f>
        <v>8.7318559999999881</v>
      </c>
      <c r="P2597" s="2">
        <f t="shared" ref="P2597" si="24959">D2597*K2594+F2597*K2597-E2597*L2594-G2597*L2597</f>
        <v>7.5854543115098387</v>
      </c>
      <c r="Q2597" s="8">
        <f t="shared" ref="Q2597" si="24960">(D2597*L2594+E2597*K2594+F2597*L2597+G2597*K2597)</f>
        <v>0</v>
      </c>
      <c r="S2597" s="1">
        <v>0</v>
      </c>
      <c r="T2597" s="9">
        <f t="shared" ref="T2597" si="24961">$T$9*$B2594</f>
        <v>11.213845999999986</v>
      </c>
      <c r="U2597" s="2">
        <v>1</v>
      </c>
      <c r="V2597" s="8">
        <v>0</v>
      </c>
      <c r="X2597" s="1">
        <f t="shared" ref="X2597" si="24962">N2597*S2594+P2597*S2597-O2597*T2594-Q2597*T2597</f>
        <v>0</v>
      </c>
      <c r="Y2597" s="9">
        <f t="shared" ref="Y2597" si="24963">(N2597*T2594+O2597*S2594+P2597*T2597+Q2597*S2597)</f>
        <v>93.793972489307251</v>
      </c>
      <c r="Z2597" s="2">
        <f t="shared" ref="Z2597" si="24964">N2597*U2594+P2597*U2597-O2597*V2594-Q2597*V2597</f>
        <v>7.5854543115098387</v>
      </c>
      <c r="AA2597" s="8">
        <f t="shared" ref="AA2597" si="24965">(N2597*V2594+O2597*U2594+P2597*V2597+Q2597*U2597)</f>
        <v>0</v>
      </c>
      <c r="AB2597" s="20"/>
      <c r="AC2597" s="1">
        <v>0</v>
      </c>
      <c r="AD2597" s="9">
        <v>0</v>
      </c>
      <c r="AE2597" s="2">
        <v>1</v>
      </c>
      <c r="AF2597" s="8">
        <v>0</v>
      </c>
      <c r="AH2597" s="1">
        <f t="shared" ref="AH2597" si="24966">X2597*AC2594+Z2597*AC2597-Y2597*AD2594-AA2597*AD2597</f>
        <v>0</v>
      </c>
      <c r="AI2597" s="9">
        <f t="shared" ref="AI2597" si="24967">(X2597*AD2594+Y2597*AC2594+Z2597*AD2597+AA2597*AC2597)</f>
        <v>93.793972489307251</v>
      </c>
      <c r="AJ2597" s="2">
        <f t="shared" ref="AJ2597" si="24968">X2597*AE2594+Z2597*AE2597-Y2597*AF2594-AA2597*AF2597</f>
        <v>20.406768895241495</v>
      </c>
      <c r="AK2597" s="8">
        <f t="shared" ref="AK2597" si="24969">(X2597*AF2594+Y2597*AE2594+Z2597*AF2597+AA2597*AE2597)</f>
        <v>0</v>
      </c>
      <c r="AM2597" s="1">
        <v>0</v>
      </c>
      <c r="AN2597" s="9">
        <f t="shared" ref="AN2597" si="24970">$AN$9*$B2594</f>
        <v>9.4812759999999869</v>
      </c>
      <c r="AO2597" s="2">
        <v>1</v>
      </c>
      <c r="AP2597" s="8">
        <v>0</v>
      </c>
      <c r="AR2597" s="1">
        <f t="shared" ref="AR2597" si="24971">AH2597*AM2594+AJ2597*AM2597-AI2597*AN2594-AK2597*AN2597</f>
        <v>0</v>
      </c>
      <c r="AS2597" s="9">
        <f t="shared" ref="AS2597" si="24972">(AH2597*AN2594+AI2597*AM2594+AJ2597*AN2597+AK2597*AM2597)</f>
        <v>287.27618065330671</v>
      </c>
      <c r="AT2597" s="2">
        <f t="shared" ref="AT2597" si="24973">AH2597*AO2594+AJ2597*AO2597-AI2597*AP2594-AK2597*AP2597</f>
        <v>20.406768895241495</v>
      </c>
      <c r="AU2597" s="8">
        <f t="shared" ref="AU2597" si="24974">(AH2597*AP2594+AI2597*AO2594+AJ2597*AP2597+AK2597*AO2597)</f>
        <v>0</v>
      </c>
      <c r="AV2597" s="20"/>
      <c r="AW2597" s="1">
        <v>0</v>
      </c>
      <c r="AX2597" s="9">
        <v>0</v>
      </c>
      <c r="AY2597" s="2">
        <v>1</v>
      </c>
      <c r="AZ2597" s="8">
        <v>0</v>
      </c>
      <c r="BB2597" s="1">
        <f t="shared" ref="BB2597" si="24975">AR2597*AW2594+AT2597*AW2597-AS2597*AX2594-AU2597*AX2597</f>
        <v>0</v>
      </c>
      <c r="BC2597" s="9">
        <f t="shared" ref="BC2597" si="24976">(AR2597*AX2594+AS2597*AW2594+AT2597*AX2597+AU2597*AW2597)</f>
        <v>287.27618065330671</v>
      </c>
      <c r="BD2597" s="2">
        <f t="shared" ref="BD2597" si="24977">AR2597*AY2594+AT2597*AY2597-AS2597*AZ2594-AU2597*AZ2597</f>
        <v>76.562827706971362</v>
      </c>
      <c r="BE2597" s="8">
        <f t="shared" ref="BE2597" si="24978">(AR2597*AZ2594+AS2597*AY2594+AT2597*AZ2597+AU2597*AY2597)</f>
        <v>0</v>
      </c>
      <c r="BG2597" s="1">
        <v>0</v>
      </c>
      <c r="BH2597" s="9">
        <f t="shared" ref="BH2597" si="24979">$BH$9*$B2594</f>
        <v>6.2031199999999913</v>
      </c>
      <c r="BI2597" s="2">
        <v>1</v>
      </c>
      <c r="BJ2597" s="8">
        <v>0</v>
      </c>
      <c r="BK2597" s="20"/>
      <c r="BL2597" s="1">
        <f t="shared" ref="BL2597" si="24980">BB2597*BG2594+BD2597*BG2597-BC2597*BH2594-BE2597*BH2597</f>
        <v>0</v>
      </c>
      <c r="BM2597" s="9">
        <f t="shared" ref="BM2597" si="24981">(BB2597*BH2594+BC2597*BG2594+BD2597*BH2597+BE2597*BG2597)</f>
        <v>762.20458845897429</v>
      </c>
      <c r="BN2597" s="2">
        <f t="shared" ref="BN2597" si="24982">BB2597*BI2594+BD2597*BI2597-BC2597*BJ2594-BE2597*BJ2597</f>
        <v>76.562827706971362</v>
      </c>
      <c r="BO2597" s="8">
        <f t="shared" ref="BO2597" si="24983">(BB2597*BJ2594+BC2597*BI2594+BD2597*BJ2597+BE2597*BI2597)</f>
        <v>0</v>
      </c>
      <c r="BP2597" s="20"/>
      <c r="BQ2597" s="18">
        <f t="shared" ref="BQ2597:BQ2660" si="24984">1/$BR$9</f>
        <v>1</v>
      </c>
      <c r="BR2597" s="25">
        <v>0</v>
      </c>
      <c r="BS2597" s="19">
        <v>1</v>
      </c>
      <c r="BT2597" s="24">
        <v>0</v>
      </c>
      <c r="BV2597" s="1">
        <f t="shared" ref="BV2597" si="24985">BL2597*BQ2594+BN2597*BQ2597-BM2597*BR2594-BO2597*BR2597</f>
        <v>76.562827706971362</v>
      </c>
      <c r="BW2597" s="9">
        <f t="shared" ref="BW2597" si="24986">(BL2597*BR2594+BM2597*BQ2594+BN2597*BR2597+BO2597*BQ2597)</f>
        <v>762.20458845897429</v>
      </c>
      <c r="BX2597" s="2">
        <f t="shared" ref="BX2597" si="24987">BL2597*BS2594+BN2597*BS2597-BM2597*BT2594-BO2597*BT2597</f>
        <v>76.562827706971362</v>
      </c>
      <c r="BY2597" s="8">
        <f t="shared" ref="BY2597" si="24988">(BL2597*BT2594+BM2597*BS2594+BN2597*BT2597+BO2597*BS2597)</f>
        <v>0</v>
      </c>
      <c r="CA2597" s="56">
        <f t="shared" ref="CA2597" si="24989">(180/PI())*ATAN(-1*(BW2594+BW2597)/(BV2594+BV2597))</f>
        <v>-78.527781547462951</v>
      </c>
      <c r="CC2597" s="117">
        <f t="shared" ref="CC2597" si="24990">20*LOG(((1-(10^(CA2594/20)^2)*(1-((1-CC2594)/(1+CC2594))^2))^0.5))</f>
        <v>-9.7241440401804234E-6</v>
      </c>
      <c r="CD2597" s="13"/>
      <c r="CE2597" s="33"/>
      <c r="CF2597" s="33"/>
      <c r="CG2597" s="33"/>
      <c r="CH2597" s="33"/>
    </row>
    <row r="2598" spans="2:86" ht="18.600000000000001" customHeight="1"/>
    <row r="2599" spans="2:86" ht="18.600000000000001" customHeight="1" thickBot="1">
      <c r="E2599" s="6" t="s">
        <v>3</v>
      </c>
      <c r="J2599" s="6" t="s">
        <v>5</v>
      </c>
      <c r="O2599" s="6" t="s">
        <v>10</v>
      </c>
      <c r="T2599" s="6" t="s">
        <v>6</v>
      </c>
      <c r="Y2599" s="6" t="s">
        <v>11</v>
      </c>
      <c r="AD2599" s="6" t="s">
        <v>12</v>
      </c>
      <c r="AI2599" s="6" t="s">
        <v>13</v>
      </c>
      <c r="AN2599" s="6" t="s">
        <v>14</v>
      </c>
      <c r="AS2599" s="6" t="s">
        <v>15</v>
      </c>
      <c r="AX2599" s="6" t="s">
        <v>19</v>
      </c>
      <c r="BC2599" s="6" t="s">
        <v>17</v>
      </c>
      <c r="BH2599" s="6" t="s">
        <v>20</v>
      </c>
      <c r="BM2599" s="6" t="s">
        <v>18</v>
      </c>
      <c r="BQ2599" s="26" t="s">
        <v>16</v>
      </c>
      <c r="BR2599" s="26"/>
      <c r="BS2599" s="21"/>
      <c r="BT2599" s="21"/>
      <c r="BU2599" s="21"/>
      <c r="BV2599" s="21"/>
      <c r="BW2599" s="26" t="s">
        <v>21</v>
      </c>
      <c r="BX2599" s="21"/>
      <c r="BY2599" s="21"/>
    </row>
    <row r="2600" spans="2:86" ht="18.600000000000001" customHeight="1" thickBot="1">
      <c r="B2600" s="11"/>
      <c r="D2600" s="266" t="s">
        <v>113</v>
      </c>
      <c r="E2600" s="267"/>
      <c r="F2600" s="268" t="s">
        <v>114</v>
      </c>
      <c r="G2600" s="269"/>
      <c r="H2600" s="237"/>
      <c r="I2600" s="262" t="s">
        <v>0</v>
      </c>
      <c r="J2600" s="263"/>
      <c r="K2600" s="264" t="s">
        <v>1</v>
      </c>
      <c r="L2600" s="265"/>
      <c r="M2600" s="21"/>
      <c r="N2600" s="262" t="s">
        <v>115</v>
      </c>
      <c r="O2600" s="263"/>
      <c r="P2600" s="264" t="s">
        <v>116</v>
      </c>
      <c r="Q2600" s="265"/>
      <c r="R2600" s="21"/>
      <c r="S2600" s="266" t="s">
        <v>117</v>
      </c>
      <c r="T2600" s="267"/>
      <c r="U2600" s="268" t="s">
        <v>118</v>
      </c>
      <c r="V2600" s="269"/>
      <c r="W2600" s="20"/>
      <c r="X2600" s="262" t="s">
        <v>119</v>
      </c>
      <c r="Y2600" s="263"/>
      <c r="Z2600" s="264" t="s">
        <v>120</v>
      </c>
      <c r="AA2600" s="265"/>
      <c r="AB2600" s="20"/>
      <c r="AC2600" s="262" t="s">
        <v>121</v>
      </c>
      <c r="AD2600" s="263"/>
      <c r="AE2600" s="264" t="s">
        <v>7</v>
      </c>
      <c r="AF2600" s="265"/>
      <c r="AG2600" s="20"/>
      <c r="AH2600" s="262" t="s">
        <v>122</v>
      </c>
      <c r="AI2600" s="263"/>
      <c r="AJ2600" s="264" t="s">
        <v>123</v>
      </c>
      <c r="AK2600" s="265"/>
      <c r="AL2600" s="20"/>
      <c r="AM2600" s="266" t="s">
        <v>124</v>
      </c>
      <c r="AN2600" s="267"/>
      <c r="AO2600" s="268" t="s">
        <v>125</v>
      </c>
      <c r="AP2600" s="269"/>
      <c r="AQ2600" s="21"/>
      <c r="AR2600" s="262" t="s">
        <v>126</v>
      </c>
      <c r="AS2600" s="263"/>
      <c r="AT2600" s="264" t="s">
        <v>2</v>
      </c>
      <c r="AU2600" s="265"/>
      <c r="AV2600" s="41"/>
      <c r="AW2600" s="262" t="s">
        <v>127</v>
      </c>
      <c r="AX2600" s="263"/>
      <c r="AY2600" s="264" t="s">
        <v>128</v>
      </c>
      <c r="AZ2600" s="265"/>
      <c r="BA2600" s="20"/>
      <c r="BB2600" s="262" t="s">
        <v>129</v>
      </c>
      <c r="BC2600" s="263"/>
      <c r="BD2600" s="264" t="s">
        <v>130</v>
      </c>
      <c r="BE2600" s="265"/>
      <c r="BF2600" s="41"/>
      <c r="BG2600" s="266" t="s">
        <v>131</v>
      </c>
      <c r="BH2600" s="267"/>
      <c r="BI2600" s="268" t="s">
        <v>132</v>
      </c>
      <c r="BJ2600" s="269"/>
      <c r="BK2600" s="41"/>
      <c r="BL2600" s="262" t="s">
        <v>133</v>
      </c>
      <c r="BM2600" s="263"/>
      <c r="BN2600" s="264" t="s">
        <v>134</v>
      </c>
      <c r="BO2600" s="265"/>
      <c r="BP2600" s="41"/>
      <c r="BQ2600" s="262" t="s">
        <v>135</v>
      </c>
      <c r="BR2600" s="263"/>
      <c r="BS2600" s="264" t="s">
        <v>136</v>
      </c>
      <c r="BT2600" s="265"/>
      <c r="BU2600" s="20"/>
      <c r="BV2600" s="262" t="s">
        <v>137</v>
      </c>
      <c r="BW2600" s="263"/>
      <c r="BX2600" s="264" t="s">
        <v>138</v>
      </c>
      <c r="BY2600" s="265"/>
      <c r="CA2600" s="27" t="s">
        <v>8</v>
      </c>
      <c r="CC2600" s="113" t="s">
        <v>74</v>
      </c>
      <c r="CD2600" s="13"/>
      <c r="CE2600" s="33"/>
      <c r="CF2600" s="33"/>
      <c r="CG2600" s="33"/>
      <c r="CH2600" s="33"/>
    </row>
    <row r="2601" spans="2:86" ht="18.600000000000001" customHeight="1" thickTop="1" thickBot="1">
      <c r="B2601" s="37">
        <v>7.4399999999999897</v>
      </c>
      <c r="D2601" s="1">
        <v>1</v>
      </c>
      <c r="E2601" s="7">
        <v>0</v>
      </c>
      <c r="F2601" s="2">
        <v>0</v>
      </c>
      <c r="G2601" s="8">
        <v>0</v>
      </c>
      <c r="I2601" s="1">
        <v>1</v>
      </c>
      <c r="J2601" s="9">
        <v>0</v>
      </c>
      <c r="K2601" s="2">
        <v>0</v>
      </c>
      <c r="L2601" s="8">
        <f t="shared" ref="L2601:L2664" si="24991">IF(0=(1-$J$9*$K$9*$B2601^2),10^18,$B2601*$K$9/(1-$J$9*$K$9*$B2601^2))</f>
        <v>-0.75181642309744312</v>
      </c>
      <c r="N2601" s="1">
        <f t="shared" ref="N2601" si="24992">D2601*I2601+F2601*I2604-E2601*J2601-G2601*J2604</f>
        <v>1</v>
      </c>
      <c r="O2601" s="9">
        <f t="shared" ref="O2601" si="24993">(D2601*J2601+E2601*I2601+F2601*J2604+G2601*I2604)</f>
        <v>0</v>
      </c>
      <c r="P2601" s="2">
        <f t="shared" ref="P2601" si="24994">D2601*K2601+F2601*K2604-E2601*L2601-G2601*L2604</f>
        <v>0</v>
      </c>
      <c r="Q2601" s="8">
        <f t="shared" ref="Q2601" si="24995">(D2601*L2601+E2601*K2601+F2601*L2604+G2601*K2604)</f>
        <v>-0.75181642309744312</v>
      </c>
      <c r="S2601" s="1">
        <v>1</v>
      </c>
      <c r="T2601" s="7">
        <v>0</v>
      </c>
      <c r="U2601" s="2">
        <v>0</v>
      </c>
      <c r="V2601" s="8">
        <v>0</v>
      </c>
      <c r="X2601" s="1">
        <f t="shared" ref="X2601" si="24996">N2601*S2601+P2601*S2604-O2601*T2601-Q2601*T2604</f>
        <v>9.453477992090102</v>
      </c>
      <c r="Y2601" s="9">
        <f t="shared" ref="Y2601" si="24997">(N2601*T2601+O2601*S2601+P2601*T2604+Q2601*S2604)</f>
        <v>0</v>
      </c>
      <c r="Z2601" s="2">
        <f t="shared" ref="Z2601" si="24998">N2601*U2601+P2601*U2604-O2601*V2601-Q2601*V2604</f>
        <v>0</v>
      </c>
      <c r="AA2601" s="8">
        <f t="shared" ref="AA2601" si="24999">(N2601*V2601+O2601*U2601+P2601*V2604+Q2601*U2604)</f>
        <v>-0.75181642309744312</v>
      </c>
      <c r="AB2601" s="20"/>
      <c r="AC2601" s="1">
        <v>1</v>
      </c>
      <c r="AD2601" s="9">
        <v>0</v>
      </c>
      <c r="AE2601" s="2">
        <v>0</v>
      </c>
      <c r="AF2601" s="8">
        <f t="shared" ref="AF2601:AF2664" si="25000">IF(0=(1-$AE$9*$AD$9*$B2601^2),10^18,$B2601*$AE$9/(1-$AE$9*$AD$9*$B2601^2))</f>
        <v>-0.13631048594114772</v>
      </c>
      <c r="AH2601" s="1">
        <f t="shared" ref="AH2601" si="25001">X2601*AC2601+Z2601*AC2604-Y2601*AD2601-AA2601*AD2604</f>
        <v>9.453477992090102</v>
      </c>
      <c r="AI2601" s="9">
        <f t="shared" ref="AI2601" si="25002">(X2601*AD2601+Y2601*AC2601+Z2601*AD2604+AA2601*AC2604)</f>
        <v>0</v>
      </c>
      <c r="AJ2601" s="2">
        <f t="shared" ref="AJ2601" si="25003">X2601*AE2601+Z2601*AE2604-Y2601*AF2601-AA2601*AF2604</f>
        <v>0</v>
      </c>
      <c r="AK2601" s="8">
        <f t="shared" ref="AK2601" si="25004">(X2601*AF2601+Y2601*AE2601+Z2601*AF2604+AA2601*AE2604)</f>
        <v>-2.0404246020331902</v>
      </c>
      <c r="AM2601" s="1">
        <v>1</v>
      </c>
      <c r="AN2601" s="7">
        <v>0</v>
      </c>
      <c r="AO2601" s="2">
        <v>0</v>
      </c>
      <c r="AP2601" s="8">
        <v>0</v>
      </c>
      <c r="AR2601" s="1">
        <f t="shared" ref="AR2601" si="25005">AH2601*AM2601+AJ2601*AM2604-AI2601*AN2601-AK2601*AN2604</f>
        <v>28.85145189228647</v>
      </c>
      <c r="AS2601" s="9">
        <f t="shared" ref="AS2601" si="25006">(AH2601*AN2601+AI2601*AM2601+AJ2601*AN2604+AK2601*AM2604)</f>
        <v>0</v>
      </c>
      <c r="AT2601" s="2">
        <f t="shared" ref="AT2601" si="25007">AH2601*AO2601+AJ2601*AO2604-AI2601*AP2601-AK2601*AP2604</f>
        <v>0</v>
      </c>
      <c r="AU2601" s="8">
        <f t="shared" ref="AU2601" si="25008">(AH2601*AP2601+AI2601*AO2601+AJ2601*AP2604+AK2601*AO2604)</f>
        <v>-2.0404246020331902</v>
      </c>
      <c r="AV2601" s="20"/>
      <c r="AW2601" s="1">
        <v>1</v>
      </c>
      <c r="AX2601" s="9">
        <v>0</v>
      </c>
      <c r="AY2601" s="2">
        <v>0</v>
      </c>
      <c r="AZ2601" s="8">
        <f t="shared" ref="AZ2601:AZ2664" si="25009">IF(0=(1-$AX$9*$AY$9*$B2601^2),10^18,$B2601*$AY$9/(1-$AX$9*$AY$9*$B2601^2))</f>
        <v>-0.19491773398529322</v>
      </c>
      <c r="BB2601" s="1">
        <f t="shared" ref="BB2601" si="25010">AR2601*AW2601+AT2601*AW2604-AS2601*AX2601-AU2601*AX2604</f>
        <v>28.85145189228647</v>
      </c>
      <c r="BC2601" s="9">
        <f t="shared" ref="BC2601" si="25011">(AR2601*AX2601+AS2601*AW2601+AT2601*AX2604+AU2601*AW2604)</f>
        <v>0</v>
      </c>
      <c r="BD2601" s="2">
        <f t="shared" ref="BD2601" si="25012">AR2601*AY2601+AT2601*AY2604-AS2601*AZ2601-AU2601*AZ2604</f>
        <v>0</v>
      </c>
      <c r="BE2601" s="8">
        <f t="shared" ref="BE2601" si="25013">(AR2601*AZ2601+AS2601*AY2601+AT2601*AZ2604+AU2601*AY2604)</f>
        <v>-7.6640842270633689</v>
      </c>
      <c r="BG2601" s="1">
        <v>1</v>
      </c>
      <c r="BH2601" s="7">
        <v>0</v>
      </c>
      <c r="BI2601" s="2">
        <v>0</v>
      </c>
      <c r="BJ2601" s="8">
        <v>0</v>
      </c>
      <c r="BK2601" s="20"/>
      <c r="BL2601" s="1">
        <f t="shared" ref="BL2601" si="25014">BB2601*BG2601+BD2601*BG2604-BC2601*BH2601-BE2601*BH2604</f>
        <v>76.52082953114423</v>
      </c>
      <c r="BM2601" s="9">
        <f t="shared" ref="BM2601" si="25015">(BB2601*BH2601+BC2601*BG2601+BD2601*BH2604+BE2601*BG2604)</f>
        <v>0</v>
      </c>
      <c r="BN2601" s="2">
        <f t="shared" ref="BN2601" si="25016">BB2601*BI2601+BD2601*BI2604-BC2601*BJ2601-BE2601*BJ2604</f>
        <v>0</v>
      </c>
      <c r="BO2601" s="8">
        <f t="shared" ref="BO2601" si="25017">(BB2601*BJ2601+BC2601*BI2601+BD2601*BJ2604+BE2601*BI2604)</f>
        <v>-7.6640842270633689</v>
      </c>
      <c r="BP2601" s="20"/>
      <c r="BQ2601" s="16">
        <v>1</v>
      </c>
      <c r="BR2601" s="23">
        <v>0</v>
      </c>
      <c r="BS2601" s="14">
        <v>0</v>
      </c>
      <c r="BT2601" s="22">
        <v>0</v>
      </c>
      <c r="BV2601" s="1">
        <f t="shared" ref="BV2601" si="25018">BL2601*BQ2601+BN2601*BQ2604-BM2601*BR2601-BO2601*BR2604</f>
        <v>76.52082953114423</v>
      </c>
      <c r="BW2601" s="9">
        <f t="shared" ref="BW2601" si="25019">(BL2601*BR2601+BM2601*BQ2601+BN2601*BR2604+BO2601*BQ2604)</f>
        <v>-7.6640842270633689</v>
      </c>
      <c r="BX2601" s="2">
        <f t="shared" ref="BX2601" si="25020">BL2601*BS2601+BN2601*BS2604-BM2601*BT2601-BO2601*BT2604</f>
        <v>0</v>
      </c>
      <c r="BY2601" s="8">
        <f t="shared" ref="BY2601" si="25021">(BL2601*BT2601+BM2601*BS2601+BN2601*BT2604+BO2601*BS2604)</f>
        <v>-7.6640842270633689</v>
      </c>
      <c r="CA2601" s="28">
        <f t="shared" ref="CA2601" si="25022">20*LOG(((1+$BR$9)/$BR$9)/((BV2601+BV2604)^2+(BW2601+BW2604)^2)^0.5)</f>
        <v>-51.726502005712987</v>
      </c>
      <c r="CC2601" s="114">
        <f t="shared" ref="CC2601" si="25023">((BV2601^2+BW2601^2)^0.5)/((BV2604^2+BW2604^2)^0.5)</f>
        <v>0.10017537419202999</v>
      </c>
      <c r="CD2601" s="13"/>
      <c r="CE2601" s="33"/>
      <c r="CF2601" s="33"/>
      <c r="CG2601" s="33"/>
      <c r="CH2601" s="33"/>
    </row>
    <row r="2602" spans="2:86" ht="18.600000000000001" customHeight="1" thickBot="1">
      <c r="D2602" s="3"/>
      <c r="G2602" s="4"/>
      <c r="I2602" s="3"/>
      <c r="L2602" s="4"/>
      <c r="N2602" s="3"/>
      <c r="Q2602" s="4"/>
      <c r="S2602" s="3"/>
      <c r="V2602" s="4"/>
      <c r="X2602" s="3"/>
      <c r="AA2602" s="4"/>
      <c r="AC2602" s="3"/>
      <c r="AF2602" s="4"/>
      <c r="AH2602" s="3"/>
      <c r="AK2602" s="4"/>
      <c r="AM2602" s="3"/>
      <c r="AP2602" s="4"/>
      <c r="AR2602" s="3"/>
      <c r="AU2602" s="4"/>
      <c r="AW2602" s="3"/>
      <c r="AZ2602" s="4"/>
      <c r="BB2602" s="3"/>
      <c r="BE2602" s="4"/>
      <c r="BG2602" s="3"/>
      <c r="BJ2602" s="4"/>
      <c r="BL2602" s="3"/>
      <c r="BO2602" s="4"/>
      <c r="BQ2602" s="16"/>
      <c r="BR2602" s="14"/>
      <c r="BS2602" s="14"/>
      <c r="BT2602" s="17"/>
      <c r="BV2602" s="3"/>
      <c r="BY2602" s="4"/>
      <c r="CC2602" s="115"/>
      <c r="CD2602" s="13"/>
      <c r="CE2602" s="33"/>
      <c r="CF2602" s="33"/>
      <c r="CG2602" s="33"/>
      <c r="CH2602" s="33"/>
    </row>
    <row r="2603" spans="2:86" ht="18.600000000000001" customHeight="1" thickBot="1">
      <c r="D2603" s="271" t="s">
        <v>141</v>
      </c>
      <c r="E2603" s="272"/>
      <c r="F2603" s="273" t="s">
        <v>142</v>
      </c>
      <c r="G2603" s="274"/>
      <c r="H2603" s="237"/>
      <c r="I2603" s="271" t="s">
        <v>143</v>
      </c>
      <c r="J2603" s="272"/>
      <c r="K2603" s="273" t="s">
        <v>144</v>
      </c>
      <c r="L2603" s="274"/>
      <c r="N2603" s="262" t="s">
        <v>145</v>
      </c>
      <c r="O2603" s="263"/>
      <c r="P2603" s="264" t="s">
        <v>146</v>
      </c>
      <c r="Q2603" s="265"/>
      <c r="S2603" s="271" t="s">
        <v>147</v>
      </c>
      <c r="T2603" s="272"/>
      <c r="U2603" s="273" t="s">
        <v>148</v>
      </c>
      <c r="V2603" s="274"/>
      <c r="W2603" s="20"/>
      <c r="X2603" s="262" t="s">
        <v>149</v>
      </c>
      <c r="Y2603" s="263"/>
      <c r="Z2603" s="264" t="s">
        <v>150</v>
      </c>
      <c r="AA2603" s="265"/>
      <c r="AB2603" s="20"/>
      <c r="AC2603" s="271" t="s">
        <v>151</v>
      </c>
      <c r="AD2603" s="272"/>
      <c r="AE2603" s="273" t="s">
        <v>152</v>
      </c>
      <c r="AF2603" s="274"/>
      <c r="AG2603" s="20"/>
      <c r="AH2603" s="262" t="s">
        <v>153</v>
      </c>
      <c r="AI2603" s="263"/>
      <c r="AJ2603" s="264" t="s">
        <v>154</v>
      </c>
      <c r="AK2603" s="265"/>
      <c r="AL2603" s="20"/>
      <c r="AM2603" s="271" t="s">
        <v>155</v>
      </c>
      <c r="AN2603" s="272"/>
      <c r="AO2603" s="273" t="s">
        <v>156</v>
      </c>
      <c r="AP2603" s="274"/>
      <c r="AR2603" s="262" t="s">
        <v>157</v>
      </c>
      <c r="AS2603" s="263"/>
      <c r="AT2603" s="264" t="s">
        <v>158</v>
      </c>
      <c r="AU2603" s="265"/>
      <c r="AV2603" s="41"/>
      <c r="AW2603" s="271" t="s">
        <v>159</v>
      </c>
      <c r="AX2603" s="272"/>
      <c r="AY2603" s="273" t="s">
        <v>160</v>
      </c>
      <c r="AZ2603" s="274"/>
      <c r="BA2603" s="20"/>
      <c r="BB2603" s="262" t="s">
        <v>161</v>
      </c>
      <c r="BC2603" s="263"/>
      <c r="BD2603" s="264" t="s">
        <v>162</v>
      </c>
      <c r="BE2603" s="265"/>
      <c r="BF2603" s="41"/>
      <c r="BG2603" s="271" t="s">
        <v>163</v>
      </c>
      <c r="BH2603" s="272"/>
      <c r="BI2603" s="273" t="s">
        <v>164</v>
      </c>
      <c r="BJ2603" s="274"/>
      <c r="BK2603" s="41"/>
      <c r="BL2603" s="262" t="s">
        <v>165</v>
      </c>
      <c r="BM2603" s="263"/>
      <c r="BN2603" s="264" t="s">
        <v>166</v>
      </c>
      <c r="BO2603" s="265"/>
      <c r="BP2603" s="41"/>
      <c r="BQ2603" s="271" t="s">
        <v>167</v>
      </c>
      <c r="BR2603" s="272"/>
      <c r="BS2603" s="273" t="s">
        <v>168</v>
      </c>
      <c r="BT2603" s="274"/>
      <c r="BU2603" s="20"/>
      <c r="BV2603" s="262" t="s">
        <v>169</v>
      </c>
      <c r="BW2603" s="263"/>
      <c r="BX2603" s="264" t="s">
        <v>170</v>
      </c>
      <c r="BY2603" s="265"/>
      <c r="CA2603" s="55" t="s">
        <v>35</v>
      </c>
      <c r="CC2603" s="116" t="s">
        <v>75</v>
      </c>
      <c r="CD2603" s="13"/>
      <c r="CE2603" s="33"/>
      <c r="CF2603" s="33"/>
      <c r="CG2603" s="33"/>
      <c r="CH2603" s="33"/>
    </row>
    <row r="2604" spans="2:86" ht="18.600000000000001" customHeight="1" thickTop="1" thickBot="1">
      <c r="D2604" s="1">
        <v>0</v>
      </c>
      <c r="E2604" s="9">
        <f t="shared" ref="E2604" si="25024">$E$9*$B2601</f>
        <v>8.7553919999999881</v>
      </c>
      <c r="F2604" s="2">
        <v>1</v>
      </c>
      <c r="G2604" s="8">
        <v>0</v>
      </c>
      <c r="I2604" s="1">
        <v>0</v>
      </c>
      <c r="J2604" s="9">
        <v>0</v>
      </c>
      <c r="K2604" s="2">
        <v>1</v>
      </c>
      <c r="L2604" s="8">
        <v>0</v>
      </c>
      <c r="N2604" s="1">
        <f t="shared" ref="N2604" si="25025">D2604*I2601+F2604*I2604-E2604*J2601-G2604*J2604</f>
        <v>0</v>
      </c>
      <c r="O2604" s="9">
        <f t="shared" ref="O2604" si="25026">(D2604*J2601+E2604*I2601+F2604*J2604+G2604*I2604)</f>
        <v>8.7553919999999881</v>
      </c>
      <c r="P2604" s="2">
        <f t="shared" ref="P2604" si="25027">D2604*K2601+F2604*K2604-E2604*L2601-G2604*L2604</f>
        <v>7.58244749625596</v>
      </c>
      <c r="Q2604" s="8">
        <f t="shared" ref="Q2604" si="25028">(D2604*L2601+E2604*K2601+F2604*L2604+G2604*K2604)</f>
        <v>0</v>
      </c>
      <c r="S2604" s="1">
        <v>0</v>
      </c>
      <c r="T2604" s="9">
        <f t="shared" ref="T2604" si="25029">$T$9*$B2601</f>
        <v>11.244071999999985</v>
      </c>
      <c r="U2604" s="2">
        <v>1</v>
      </c>
      <c r="V2604" s="8">
        <v>0</v>
      </c>
      <c r="X2604" s="1">
        <f t="shared" ref="X2604" si="25030">N2604*S2601+P2604*S2604-O2604*T2601-Q2604*T2604</f>
        <v>0</v>
      </c>
      <c r="Y2604" s="9">
        <f t="shared" ref="Y2604" si="25031">(N2604*T2601+O2604*S2601+P2604*T2604+Q2604*S2604)</f>
        <v>94.012977584121614</v>
      </c>
      <c r="Z2604" s="2">
        <f t="shared" ref="Z2604" si="25032">N2604*U2601+P2604*U2604-O2604*V2601-Q2604*V2604</f>
        <v>7.58244749625596</v>
      </c>
      <c r="AA2604" s="8">
        <f t="shared" ref="AA2604" si="25033">(N2604*V2601+O2604*U2601+P2604*V2604+Q2604*U2604)</f>
        <v>0</v>
      </c>
      <c r="AB2604" s="20"/>
      <c r="AC2604" s="1">
        <v>0</v>
      </c>
      <c r="AD2604" s="9">
        <v>0</v>
      </c>
      <c r="AE2604" s="2">
        <v>1</v>
      </c>
      <c r="AF2604" s="8">
        <v>0</v>
      </c>
      <c r="AH2604" s="1">
        <f t="shared" ref="AH2604" si="25034">X2604*AC2601+Z2604*AC2604-Y2604*AD2601-AA2604*AD2604</f>
        <v>0</v>
      </c>
      <c r="AI2604" s="9">
        <f t="shared" ref="AI2604" si="25035">(X2604*AD2601+Y2604*AC2601+Z2604*AD2604+AA2604*AC2604)</f>
        <v>94.012977584121614</v>
      </c>
      <c r="AJ2604" s="2">
        <f t="shared" ref="AJ2604" si="25036">X2604*AE2601+Z2604*AE2604-Y2604*AF2601-AA2604*AF2604</f>
        <v>20.397402155521807</v>
      </c>
      <c r="AK2604" s="8">
        <f t="shared" ref="AK2604" si="25037">(X2604*AF2601+Y2604*AE2601+Z2604*AF2604+AA2604*AE2604)</f>
        <v>0</v>
      </c>
      <c r="AM2604" s="1">
        <v>0</v>
      </c>
      <c r="AN2604" s="9">
        <f t="shared" ref="AN2604" si="25038">$AN$9*$B2601</f>
        <v>9.5068319999999868</v>
      </c>
      <c r="AO2604" s="2">
        <v>1</v>
      </c>
      <c r="AP2604" s="8">
        <v>0</v>
      </c>
      <c r="AR2604" s="1">
        <f t="shared" ref="AR2604" si="25039">AH2604*AM2601+AJ2604*AM2604-AI2604*AN2601-AK2604*AN2604</f>
        <v>0</v>
      </c>
      <c r="AS2604" s="9">
        <f t="shared" ref="AS2604" si="25040">(AH2604*AN2601+AI2604*AM2601+AJ2604*AN2604+AK2604*AM2604)</f>
        <v>287.92765311310507</v>
      </c>
      <c r="AT2604" s="2">
        <f t="shared" ref="AT2604" si="25041">AH2604*AO2601+AJ2604*AO2604-AI2604*AP2601-AK2604*AP2604</f>
        <v>20.397402155521807</v>
      </c>
      <c r="AU2604" s="8">
        <f t="shared" ref="AU2604" si="25042">(AH2604*AP2601+AI2604*AO2601+AJ2604*AP2604+AK2604*AO2604)</f>
        <v>0</v>
      </c>
      <c r="AV2604" s="20"/>
      <c r="AW2604" s="1">
        <v>0</v>
      </c>
      <c r="AX2604" s="9">
        <v>0</v>
      </c>
      <c r="AY2604" s="2">
        <v>1</v>
      </c>
      <c r="AZ2604" s="8">
        <v>0</v>
      </c>
      <c r="BB2604" s="1">
        <f t="shared" ref="BB2604" si="25043">AR2604*AW2601+AT2604*AW2604-AS2604*AX2601-AU2604*AX2604</f>
        <v>0</v>
      </c>
      <c r="BC2604" s="9">
        <f t="shared" ref="BC2604" si="25044">(AR2604*AX2601+AS2604*AW2601+AT2604*AX2604+AU2604*AW2604)</f>
        <v>287.92765311310507</v>
      </c>
      <c r="BD2604" s="2">
        <f t="shared" ref="BD2604" si="25045">AR2604*AY2601+AT2604*AY2604-AS2604*AZ2601-AU2604*AZ2604</f>
        <v>76.519607852031797</v>
      </c>
      <c r="BE2604" s="8">
        <f t="shared" ref="BE2604" si="25046">(AR2604*AZ2601+AS2604*AY2601+AT2604*AZ2604+AU2604*AY2604)</f>
        <v>0</v>
      </c>
      <c r="BG2604" s="1">
        <v>0</v>
      </c>
      <c r="BH2604" s="9">
        <f t="shared" ref="BH2604" si="25047">$BH$9*$B2601</f>
        <v>6.2198399999999916</v>
      </c>
      <c r="BI2604" s="2">
        <v>1</v>
      </c>
      <c r="BJ2604" s="8">
        <v>0</v>
      </c>
      <c r="BK2604" s="20"/>
      <c r="BL2604" s="1">
        <f t="shared" ref="BL2604" si="25048">BB2604*BG2601+BD2604*BG2604-BC2604*BH2601-BE2604*BH2604</f>
        <v>0</v>
      </c>
      <c r="BM2604" s="9">
        <f t="shared" ref="BM2604" si="25049">(BB2604*BH2601+BC2604*BG2601+BD2604*BH2604+BE2604*BG2604)</f>
        <v>763.86737081548586</v>
      </c>
      <c r="BN2604" s="2">
        <f t="shared" ref="BN2604" si="25050">BB2604*BI2601+BD2604*BI2604-BC2604*BJ2601-BE2604*BJ2604</f>
        <v>76.519607852031797</v>
      </c>
      <c r="BO2604" s="8">
        <f t="shared" ref="BO2604" si="25051">(BB2604*BJ2601+BC2604*BI2601+BD2604*BJ2604+BE2604*BI2604)</f>
        <v>0</v>
      </c>
      <c r="BP2604" s="20"/>
      <c r="BQ2604" s="18">
        <f t="shared" ref="BQ2604:BQ2667" si="25052">1/$BR$9</f>
        <v>1</v>
      </c>
      <c r="BR2604" s="25">
        <v>0</v>
      </c>
      <c r="BS2604" s="19">
        <v>1</v>
      </c>
      <c r="BT2604" s="24">
        <v>0</v>
      </c>
      <c r="BV2604" s="1">
        <f t="shared" ref="BV2604" si="25053">BL2604*BQ2601+BN2604*BQ2604-BM2604*BR2601-BO2604*BR2604</f>
        <v>76.519607852031797</v>
      </c>
      <c r="BW2604" s="9">
        <f t="shared" ref="BW2604" si="25054">(BL2604*BR2601+BM2604*BQ2601+BN2604*BR2604+BO2604*BQ2604)</f>
        <v>763.86737081548586</v>
      </c>
      <c r="BX2604" s="2">
        <f t="shared" ref="BX2604" si="25055">BL2604*BS2601+BN2604*BS2604-BM2604*BT2601-BO2604*BT2604</f>
        <v>76.519607852031797</v>
      </c>
      <c r="BY2604" s="8">
        <f t="shared" ref="BY2604" si="25056">(BL2604*BT2601+BM2604*BS2601+BN2604*BT2604+BO2604*BS2604)</f>
        <v>0</v>
      </c>
      <c r="CA2604" s="56">
        <f t="shared" ref="CA2604" si="25057">(180/PI())*ATAN(-1*(BW2601+BW2604)/(BV2601+BV2604))</f>
        <v>-78.559007369313605</v>
      </c>
      <c r="CC2604" s="117">
        <f t="shared" ref="CC2604" si="25058">20*LOG(((1-(10^(CA2601/20)^2)*(1-((1-CC2601)/(1+CC2601))^2))^0.5))</f>
        <v>-9.6612143799512414E-6</v>
      </c>
      <c r="CD2604" s="13"/>
      <c r="CE2604" s="33"/>
      <c r="CF2604" s="33"/>
      <c r="CG2604" s="33"/>
      <c r="CH2604" s="33"/>
    </row>
    <row r="2605" spans="2:86" ht="18.600000000000001" customHeight="1"/>
    <row r="2606" spans="2:86" ht="18.600000000000001" customHeight="1" thickBot="1">
      <c r="E2606" s="6" t="s">
        <v>3</v>
      </c>
      <c r="J2606" s="6" t="s">
        <v>5</v>
      </c>
      <c r="O2606" s="6" t="s">
        <v>10</v>
      </c>
      <c r="T2606" s="6" t="s">
        <v>6</v>
      </c>
      <c r="Y2606" s="6" t="s">
        <v>11</v>
      </c>
      <c r="AD2606" s="6" t="s">
        <v>12</v>
      </c>
      <c r="AI2606" s="6" t="s">
        <v>13</v>
      </c>
      <c r="AN2606" s="6" t="s">
        <v>14</v>
      </c>
      <c r="AS2606" s="6" t="s">
        <v>15</v>
      </c>
      <c r="AX2606" s="6" t="s">
        <v>19</v>
      </c>
      <c r="BC2606" s="6" t="s">
        <v>17</v>
      </c>
      <c r="BH2606" s="6" t="s">
        <v>20</v>
      </c>
      <c r="BM2606" s="6" t="s">
        <v>18</v>
      </c>
      <c r="BQ2606" s="26" t="s">
        <v>16</v>
      </c>
      <c r="BR2606" s="26"/>
      <c r="BS2606" s="21"/>
      <c r="BT2606" s="21"/>
      <c r="BU2606" s="21"/>
      <c r="BV2606" s="21"/>
      <c r="BW2606" s="26" t="s">
        <v>21</v>
      </c>
      <c r="BX2606" s="21"/>
      <c r="BY2606" s="21"/>
    </row>
    <row r="2607" spans="2:86" ht="18.600000000000001" customHeight="1" thickBot="1">
      <c r="B2607" s="11"/>
      <c r="D2607" s="266" t="s">
        <v>113</v>
      </c>
      <c r="E2607" s="267"/>
      <c r="F2607" s="268" t="s">
        <v>114</v>
      </c>
      <c r="G2607" s="269"/>
      <c r="H2607" s="237"/>
      <c r="I2607" s="262" t="s">
        <v>0</v>
      </c>
      <c r="J2607" s="263"/>
      <c r="K2607" s="264" t="s">
        <v>1</v>
      </c>
      <c r="L2607" s="265"/>
      <c r="M2607" s="21"/>
      <c r="N2607" s="262" t="s">
        <v>115</v>
      </c>
      <c r="O2607" s="263"/>
      <c r="P2607" s="264" t="s">
        <v>116</v>
      </c>
      <c r="Q2607" s="265"/>
      <c r="R2607" s="21"/>
      <c r="S2607" s="266" t="s">
        <v>117</v>
      </c>
      <c r="T2607" s="267"/>
      <c r="U2607" s="268" t="s">
        <v>118</v>
      </c>
      <c r="V2607" s="269"/>
      <c r="W2607" s="20"/>
      <c r="X2607" s="262" t="s">
        <v>119</v>
      </c>
      <c r="Y2607" s="263"/>
      <c r="Z2607" s="264" t="s">
        <v>120</v>
      </c>
      <c r="AA2607" s="265"/>
      <c r="AB2607" s="20"/>
      <c r="AC2607" s="262" t="s">
        <v>121</v>
      </c>
      <c r="AD2607" s="263"/>
      <c r="AE2607" s="264" t="s">
        <v>7</v>
      </c>
      <c r="AF2607" s="265"/>
      <c r="AG2607" s="20"/>
      <c r="AH2607" s="262" t="s">
        <v>122</v>
      </c>
      <c r="AI2607" s="263"/>
      <c r="AJ2607" s="264" t="s">
        <v>123</v>
      </c>
      <c r="AK2607" s="265"/>
      <c r="AL2607" s="20"/>
      <c r="AM2607" s="266" t="s">
        <v>124</v>
      </c>
      <c r="AN2607" s="267"/>
      <c r="AO2607" s="268" t="s">
        <v>125</v>
      </c>
      <c r="AP2607" s="269"/>
      <c r="AQ2607" s="21"/>
      <c r="AR2607" s="262" t="s">
        <v>126</v>
      </c>
      <c r="AS2607" s="263"/>
      <c r="AT2607" s="264" t="s">
        <v>2</v>
      </c>
      <c r="AU2607" s="265"/>
      <c r="AV2607" s="41"/>
      <c r="AW2607" s="262" t="s">
        <v>127</v>
      </c>
      <c r="AX2607" s="263"/>
      <c r="AY2607" s="264" t="s">
        <v>128</v>
      </c>
      <c r="AZ2607" s="265"/>
      <c r="BA2607" s="20"/>
      <c r="BB2607" s="262" t="s">
        <v>129</v>
      </c>
      <c r="BC2607" s="263"/>
      <c r="BD2607" s="264" t="s">
        <v>130</v>
      </c>
      <c r="BE2607" s="265"/>
      <c r="BF2607" s="41"/>
      <c r="BG2607" s="266" t="s">
        <v>131</v>
      </c>
      <c r="BH2607" s="267"/>
      <c r="BI2607" s="268" t="s">
        <v>132</v>
      </c>
      <c r="BJ2607" s="269"/>
      <c r="BK2607" s="41"/>
      <c r="BL2607" s="262" t="s">
        <v>133</v>
      </c>
      <c r="BM2607" s="263"/>
      <c r="BN2607" s="264" t="s">
        <v>134</v>
      </c>
      <c r="BO2607" s="265"/>
      <c r="BP2607" s="41"/>
      <c r="BQ2607" s="262" t="s">
        <v>135</v>
      </c>
      <c r="BR2607" s="263"/>
      <c r="BS2607" s="264" t="s">
        <v>136</v>
      </c>
      <c r="BT2607" s="265"/>
      <c r="BU2607" s="20"/>
      <c r="BV2607" s="262" t="s">
        <v>137</v>
      </c>
      <c r="BW2607" s="263"/>
      <c r="BX2607" s="264" t="s">
        <v>138</v>
      </c>
      <c r="BY2607" s="265"/>
      <c r="CA2607" s="27" t="s">
        <v>8</v>
      </c>
      <c r="CC2607" s="113" t="s">
        <v>74</v>
      </c>
      <c r="CD2607" s="13"/>
      <c r="CE2607" s="33"/>
      <c r="CF2607" s="33"/>
      <c r="CG2607" s="33"/>
      <c r="CH2607" s="33"/>
    </row>
    <row r="2608" spans="2:86" ht="18.600000000000001" customHeight="1" thickTop="1" thickBot="1">
      <c r="B2608" s="37">
        <v>7.4599999999999804</v>
      </c>
      <c r="D2608" s="1">
        <v>1</v>
      </c>
      <c r="E2608" s="7">
        <v>0</v>
      </c>
      <c r="F2608" s="2">
        <v>0</v>
      </c>
      <c r="G2608" s="8">
        <v>0</v>
      </c>
      <c r="I2608" s="1">
        <v>1</v>
      </c>
      <c r="J2608" s="9">
        <v>0</v>
      </c>
      <c r="K2608" s="2">
        <v>0</v>
      </c>
      <c r="L2608" s="8">
        <f t="shared" ref="L2608:L2671" si="25059">IF(0=(1-$J$9*$K$9*$B2608^2),10^18,$B2608*$K$9/(1-$J$9*$K$9*$B2608^2))</f>
        <v>-0.74946138567028242</v>
      </c>
      <c r="N2608" s="1">
        <f t="shared" ref="N2608" si="25060">D2608*I2608+F2608*I2611-E2608*J2608-G2608*J2611</f>
        <v>1</v>
      </c>
      <c r="O2608" s="9">
        <f t="shared" ref="O2608" si="25061">(D2608*J2608+E2608*I2608+F2608*J2611+G2608*I2611)</f>
        <v>0</v>
      </c>
      <c r="P2608" s="2">
        <f t="shared" ref="P2608" si="25062">D2608*K2608+F2608*K2611-E2608*L2608-G2608*L2611</f>
        <v>0</v>
      </c>
      <c r="Q2608" s="8">
        <f t="shared" ref="Q2608" si="25063">(D2608*L2608+E2608*K2608+F2608*L2611+G2608*K2611)</f>
        <v>-0.74946138567028242</v>
      </c>
      <c r="S2608" s="1">
        <v>1</v>
      </c>
      <c r="T2608" s="7">
        <v>0</v>
      </c>
      <c r="U2608" s="2">
        <v>0</v>
      </c>
      <c r="V2608" s="8">
        <v>0</v>
      </c>
      <c r="X2608" s="1">
        <f t="shared" ref="X2608" si="25064">N2608*S2608+P2608*S2611-O2608*T2608-Q2608*T2611</f>
        <v>9.4496510015396726</v>
      </c>
      <c r="Y2608" s="9">
        <f t="shared" ref="Y2608" si="25065">(N2608*T2608+O2608*S2608+P2608*T2611+Q2608*S2611)</f>
        <v>0</v>
      </c>
      <c r="Z2608" s="2">
        <f t="shared" ref="Z2608" si="25066">N2608*U2608+P2608*U2611-O2608*V2608-Q2608*V2611</f>
        <v>0</v>
      </c>
      <c r="AA2608" s="8">
        <f t="shared" ref="AA2608" si="25067">(N2608*V2608+O2608*U2608+P2608*V2611+Q2608*U2611)</f>
        <v>-0.74946138567028242</v>
      </c>
      <c r="AB2608" s="20"/>
      <c r="AC2608" s="1">
        <v>1</v>
      </c>
      <c r="AD2608" s="9">
        <v>0</v>
      </c>
      <c r="AE2608" s="2">
        <v>0</v>
      </c>
      <c r="AF2608" s="8">
        <f t="shared" ref="AF2608:AF2671" si="25068">IF(0=(1-$AE$9*$AD$9*$B2608^2),10^18,$B2608*$AE$9/(1-$AE$9*$AD$9*$B2608^2))</f>
        <v>-0.1359266234973365</v>
      </c>
      <c r="AH2608" s="1">
        <f t="shared" ref="AH2608" si="25069">X2608*AC2608+Z2608*AC2611-Y2608*AD2608-AA2608*AD2611</f>
        <v>9.4496510015396726</v>
      </c>
      <c r="AI2608" s="9">
        <f t="shared" ref="AI2608" si="25070">(X2608*AD2608+Y2608*AC2608+Z2608*AD2611+AA2608*AC2611)</f>
        <v>0</v>
      </c>
      <c r="AJ2608" s="2">
        <f t="shared" ref="AJ2608" si="25071">X2608*AE2608+Z2608*AE2611-Y2608*AF2608-AA2608*AF2611</f>
        <v>0</v>
      </c>
      <c r="AK2608" s="8">
        <f t="shared" ref="AK2608" si="25072">(X2608*AF2608+Y2608*AE2608+Z2608*AF2611+AA2608*AE2611)</f>
        <v>-2.0339205395377942</v>
      </c>
      <c r="AM2608" s="1">
        <v>1</v>
      </c>
      <c r="AN2608" s="7">
        <v>0</v>
      </c>
      <c r="AO2608" s="2">
        <v>0</v>
      </c>
      <c r="AP2608" s="8">
        <v>0</v>
      </c>
      <c r="AR2608" s="1">
        <f t="shared" ref="AR2608" si="25073">AH2608*AM2608+AJ2608*AM2611-AI2608*AN2608-AK2608*AN2611</f>
        <v>28.837770745583221</v>
      </c>
      <c r="AS2608" s="9">
        <f t="shared" ref="AS2608" si="25074">(AH2608*AN2608+AI2608*AM2608+AJ2608*AN2611+AK2608*AM2611)</f>
        <v>0</v>
      </c>
      <c r="AT2608" s="2">
        <f t="shared" ref="AT2608" si="25075">AH2608*AO2608+AJ2608*AO2611-AI2608*AP2608-AK2608*AP2611</f>
        <v>0</v>
      </c>
      <c r="AU2608" s="8">
        <f t="shared" ref="AU2608" si="25076">(AH2608*AP2608+AI2608*AO2608+AJ2608*AP2611+AK2608*AO2611)</f>
        <v>-2.0339205395377942</v>
      </c>
      <c r="AV2608" s="20"/>
      <c r="AW2608" s="1">
        <v>1</v>
      </c>
      <c r="AX2608" s="9">
        <v>0</v>
      </c>
      <c r="AY2608" s="2">
        <v>0</v>
      </c>
      <c r="AZ2608" s="8">
        <f t="shared" ref="AZ2608:AZ2671" si="25077">IF(0=(1-$AX$9*$AY$9*$B2608^2),10^18,$B2608*$AY$9/(1-$AX$9*$AY$9*$B2608^2))</f>
        <v>-0.19436115570856319</v>
      </c>
      <c r="BB2608" s="1">
        <f t="shared" ref="BB2608" si="25078">AR2608*AW2608+AT2608*AW2611-AS2608*AX2608-AU2608*AX2611</f>
        <v>28.837770745583221</v>
      </c>
      <c r="BC2608" s="9">
        <f t="shared" ref="BC2608" si="25079">(AR2608*AX2608+AS2608*AW2608+AT2608*AX2611+AU2608*AW2611)</f>
        <v>0</v>
      </c>
      <c r="BD2608" s="2">
        <f t="shared" ref="BD2608" si="25080">AR2608*AY2608+AT2608*AY2611-AS2608*AZ2608-AU2608*AZ2611</f>
        <v>0</v>
      </c>
      <c r="BE2608" s="8">
        <f t="shared" ref="BE2608" si="25081">(AR2608*AZ2608+AS2608*AY2608+AT2608*AZ2611+AU2608*AY2611)</f>
        <v>-7.6388629897079428</v>
      </c>
      <c r="BG2608" s="1">
        <v>1</v>
      </c>
      <c r="BH2608" s="7">
        <v>0</v>
      </c>
      <c r="BI2608" s="2">
        <v>0</v>
      </c>
      <c r="BJ2608" s="8">
        <v>0</v>
      </c>
      <c r="BK2608" s="20"/>
      <c r="BL2608" s="1">
        <f t="shared" ref="BL2608" si="25082">BB2608*BG2608+BD2608*BG2611-BC2608*BH2608-BE2608*BH2611</f>
        <v>76.477998112676062</v>
      </c>
      <c r="BM2608" s="9">
        <f t="shared" ref="BM2608" si="25083">(BB2608*BH2608+BC2608*BG2608+BD2608*BH2611+BE2608*BG2611)</f>
        <v>0</v>
      </c>
      <c r="BN2608" s="2">
        <f t="shared" ref="BN2608" si="25084">BB2608*BI2608+BD2608*BI2611-BC2608*BJ2608-BE2608*BJ2611</f>
        <v>0</v>
      </c>
      <c r="BO2608" s="8">
        <f t="shared" ref="BO2608" si="25085">(BB2608*BJ2608+BC2608*BI2608+BD2608*BJ2611+BE2608*BI2611)</f>
        <v>-7.6388629897079428</v>
      </c>
      <c r="BP2608" s="20"/>
      <c r="BQ2608" s="16">
        <v>1</v>
      </c>
      <c r="BR2608" s="23">
        <v>0</v>
      </c>
      <c r="BS2608" s="14">
        <v>0</v>
      </c>
      <c r="BT2608" s="22">
        <v>0</v>
      </c>
      <c r="BV2608" s="1">
        <f t="shared" ref="BV2608" si="25086">BL2608*BQ2608+BN2608*BQ2611-BM2608*BR2608-BO2608*BR2611</f>
        <v>76.477998112676062</v>
      </c>
      <c r="BW2608" s="9">
        <f t="shared" ref="BW2608" si="25087">(BL2608*BR2608+BM2608*BQ2608+BN2608*BR2611+BO2608*BQ2611)</f>
        <v>-7.6388629897079428</v>
      </c>
      <c r="BX2608" s="2">
        <f t="shared" ref="BX2608" si="25088">BL2608*BS2608+BN2608*BS2611-BM2608*BT2608-BO2608*BT2611</f>
        <v>0</v>
      </c>
      <c r="BY2608" s="8">
        <f t="shared" ref="BY2608" si="25089">(BL2608*BT2608+BM2608*BS2608+BN2608*BT2611+BO2608*BS2611)</f>
        <v>-7.6388629897079428</v>
      </c>
      <c r="CA2608" s="28">
        <f t="shared" ref="CA2608" si="25090">20*LOG(((1+$BR$9)/$BR$9)/((BV2608+BV2611)^2+(BW2608+BW2611)^2)^0.5)</f>
        <v>-51.744933985617934</v>
      </c>
      <c r="CC2608" s="114">
        <f t="shared" ref="CC2608" si="25091">((BV2608^2+BW2608^2)^0.5)/((BV2611^2+BW2611^2)^0.5)</f>
        <v>9.9901651553879381E-2</v>
      </c>
      <c r="CD2608" s="13"/>
      <c r="CE2608" s="33"/>
      <c r="CF2608" s="33"/>
      <c r="CG2608" s="33"/>
      <c r="CH2608" s="33"/>
    </row>
    <row r="2609" spans="2:86" ht="18.600000000000001" customHeight="1" thickBot="1">
      <c r="D2609" s="3"/>
      <c r="G2609" s="4"/>
      <c r="I2609" s="3"/>
      <c r="L2609" s="4"/>
      <c r="N2609" s="3"/>
      <c r="Q2609" s="4"/>
      <c r="S2609" s="3"/>
      <c r="V2609" s="4"/>
      <c r="X2609" s="3"/>
      <c r="AA2609" s="4"/>
      <c r="AC2609" s="3"/>
      <c r="AF2609" s="4"/>
      <c r="AH2609" s="3"/>
      <c r="AK2609" s="4"/>
      <c r="AM2609" s="3"/>
      <c r="AP2609" s="4"/>
      <c r="AR2609" s="3"/>
      <c r="AU2609" s="4"/>
      <c r="AW2609" s="3"/>
      <c r="AZ2609" s="4"/>
      <c r="BB2609" s="3"/>
      <c r="BE2609" s="4"/>
      <c r="BG2609" s="3"/>
      <c r="BJ2609" s="4"/>
      <c r="BL2609" s="3"/>
      <c r="BO2609" s="4"/>
      <c r="BQ2609" s="16"/>
      <c r="BR2609" s="14"/>
      <c r="BS2609" s="14"/>
      <c r="BT2609" s="17"/>
      <c r="BV2609" s="3"/>
      <c r="BY2609" s="4"/>
      <c r="CC2609" s="115"/>
      <c r="CD2609" s="13"/>
      <c r="CE2609" s="33"/>
      <c r="CF2609" s="33"/>
      <c r="CG2609" s="33"/>
      <c r="CH2609" s="33"/>
    </row>
    <row r="2610" spans="2:86" ht="18.600000000000001" customHeight="1" thickBot="1">
      <c r="D2610" s="271" t="s">
        <v>141</v>
      </c>
      <c r="E2610" s="272"/>
      <c r="F2610" s="273" t="s">
        <v>142</v>
      </c>
      <c r="G2610" s="274"/>
      <c r="H2610" s="237"/>
      <c r="I2610" s="271" t="s">
        <v>143</v>
      </c>
      <c r="J2610" s="272"/>
      <c r="K2610" s="273" t="s">
        <v>144</v>
      </c>
      <c r="L2610" s="274"/>
      <c r="N2610" s="262" t="s">
        <v>145</v>
      </c>
      <c r="O2610" s="263"/>
      <c r="P2610" s="264" t="s">
        <v>146</v>
      </c>
      <c r="Q2610" s="265"/>
      <c r="S2610" s="271" t="s">
        <v>147</v>
      </c>
      <c r="T2610" s="272"/>
      <c r="U2610" s="273" t="s">
        <v>148</v>
      </c>
      <c r="V2610" s="274"/>
      <c r="W2610" s="20"/>
      <c r="X2610" s="262" t="s">
        <v>149</v>
      </c>
      <c r="Y2610" s="263"/>
      <c r="Z2610" s="264" t="s">
        <v>150</v>
      </c>
      <c r="AA2610" s="265"/>
      <c r="AB2610" s="20"/>
      <c r="AC2610" s="271" t="s">
        <v>151</v>
      </c>
      <c r="AD2610" s="272"/>
      <c r="AE2610" s="273" t="s">
        <v>152</v>
      </c>
      <c r="AF2610" s="274"/>
      <c r="AG2610" s="20"/>
      <c r="AH2610" s="262" t="s">
        <v>153</v>
      </c>
      <c r="AI2610" s="263"/>
      <c r="AJ2610" s="264" t="s">
        <v>154</v>
      </c>
      <c r="AK2610" s="265"/>
      <c r="AL2610" s="20"/>
      <c r="AM2610" s="271" t="s">
        <v>155</v>
      </c>
      <c r="AN2610" s="272"/>
      <c r="AO2610" s="273" t="s">
        <v>156</v>
      </c>
      <c r="AP2610" s="274"/>
      <c r="AR2610" s="262" t="s">
        <v>157</v>
      </c>
      <c r="AS2610" s="263"/>
      <c r="AT2610" s="264" t="s">
        <v>158</v>
      </c>
      <c r="AU2610" s="265"/>
      <c r="AV2610" s="41"/>
      <c r="AW2610" s="271" t="s">
        <v>159</v>
      </c>
      <c r="AX2610" s="272"/>
      <c r="AY2610" s="273" t="s">
        <v>160</v>
      </c>
      <c r="AZ2610" s="274"/>
      <c r="BA2610" s="20"/>
      <c r="BB2610" s="262" t="s">
        <v>161</v>
      </c>
      <c r="BC2610" s="263"/>
      <c r="BD2610" s="264" t="s">
        <v>162</v>
      </c>
      <c r="BE2610" s="265"/>
      <c r="BF2610" s="41"/>
      <c r="BG2610" s="271" t="s">
        <v>163</v>
      </c>
      <c r="BH2610" s="272"/>
      <c r="BI2610" s="273" t="s">
        <v>164</v>
      </c>
      <c r="BJ2610" s="274"/>
      <c r="BK2610" s="41"/>
      <c r="BL2610" s="262" t="s">
        <v>165</v>
      </c>
      <c r="BM2610" s="263"/>
      <c r="BN2610" s="264" t="s">
        <v>166</v>
      </c>
      <c r="BO2610" s="265"/>
      <c r="BP2610" s="41"/>
      <c r="BQ2610" s="271" t="s">
        <v>167</v>
      </c>
      <c r="BR2610" s="272"/>
      <c r="BS2610" s="273" t="s">
        <v>168</v>
      </c>
      <c r="BT2610" s="274"/>
      <c r="BU2610" s="20"/>
      <c r="BV2610" s="262" t="s">
        <v>169</v>
      </c>
      <c r="BW2610" s="263"/>
      <c r="BX2610" s="264" t="s">
        <v>170</v>
      </c>
      <c r="BY2610" s="265"/>
      <c r="CA2610" s="55" t="s">
        <v>35</v>
      </c>
      <c r="CC2610" s="116" t="s">
        <v>75</v>
      </c>
      <c r="CD2610" s="13"/>
      <c r="CE2610" s="33"/>
      <c r="CF2610" s="33"/>
      <c r="CG2610" s="33"/>
      <c r="CH2610" s="33"/>
    </row>
    <row r="2611" spans="2:86" ht="18.600000000000001" customHeight="1" thickTop="1" thickBot="1">
      <c r="D2611" s="1">
        <v>0</v>
      </c>
      <c r="E2611" s="9">
        <f t="shared" ref="E2611" si="25092">$E$9*$B2608</f>
        <v>8.7789279999999774</v>
      </c>
      <c r="F2611" s="2">
        <v>1</v>
      </c>
      <c r="G2611" s="8">
        <v>0</v>
      </c>
      <c r="I2611" s="1">
        <v>0</v>
      </c>
      <c r="J2611" s="9">
        <v>0</v>
      </c>
      <c r="K2611" s="2">
        <v>1</v>
      </c>
      <c r="L2611" s="8">
        <v>0</v>
      </c>
      <c r="N2611" s="1">
        <f t="shared" ref="N2611" si="25093">D2611*I2608+F2611*I2611-E2611*J2608-G2611*J2611</f>
        <v>0</v>
      </c>
      <c r="O2611" s="9">
        <f t="shared" ref="O2611" si="25094">(D2611*J2608+E2611*I2608+F2611*J2611+G2611*I2611)</f>
        <v>8.7789279999999774</v>
      </c>
      <c r="P2611" s="2">
        <f t="shared" ref="P2611" si="25095">D2611*K2608+F2611*K2611-E2611*L2608-G2611*L2611</f>
        <v>7.5794675435796242</v>
      </c>
      <c r="Q2611" s="8">
        <f t="shared" ref="Q2611" si="25096">(D2611*L2608+E2611*K2608+F2611*L2611+G2611*K2611)</f>
        <v>0</v>
      </c>
      <c r="S2611" s="1">
        <v>0</v>
      </c>
      <c r="T2611" s="9">
        <f t="shared" ref="T2611" si="25097">$T$9*$B2608</f>
        <v>11.274297999999972</v>
      </c>
      <c r="U2611" s="2">
        <v>1</v>
      </c>
      <c r="V2611" s="8">
        <v>0</v>
      </c>
      <c r="X2611" s="1">
        <f t="shared" ref="X2611" si="25098">N2611*S2608+P2611*S2611-O2611*T2608-Q2611*T2611</f>
        <v>0</v>
      </c>
      <c r="Y2611" s="9">
        <f t="shared" ref="Y2611" si="25099">(N2611*T2608+O2611*S2608+P2611*T2611+Q2611*S2611)</f>
        <v>94.232103767644432</v>
      </c>
      <c r="Z2611" s="2">
        <f t="shared" ref="Z2611" si="25100">N2611*U2608+P2611*U2611-O2611*V2608-Q2611*V2611</f>
        <v>7.5794675435796242</v>
      </c>
      <c r="AA2611" s="8">
        <f t="shared" ref="AA2611" si="25101">(N2611*V2608+O2611*U2608+P2611*V2611+Q2611*U2611)</f>
        <v>0</v>
      </c>
      <c r="AB2611" s="20"/>
      <c r="AC2611" s="1">
        <v>0</v>
      </c>
      <c r="AD2611" s="9">
        <v>0</v>
      </c>
      <c r="AE2611" s="2">
        <v>1</v>
      </c>
      <c r="AF2611" s="8">
        <v>0</v>
      </c>
      <c r="AH2611" s="1">
        <f t="shared" ref="AH2611" si="25102">X2611*AC2608+Z2611*AC2611-Y2611*AD2608-AA2611*AD2611</f>
        <v>0</v>
      </c>
      <c r="AI2611" s="9">
        <f t="shared" ref="AI2611" si="25103">(X2611*AD2608+Y2611*AC2608+Z2611*AD2611+AA2611*AC2611)</f>
        <v>94.232103767644432</v>
      </c>
      <c r="AJ2611" s="2">
        <f t="shared" ref="AJ2611" si="25104">X2611*AE2608+Z2611*AE2611-Y2611*AF2608-AA2611*AF2611</f>
        <v>20.388119233766172</v>
      </c>
      <c r="AK2611" s="8">
        <f t="shared" ref="AK2611" si="25105">(X2611*AF2608+Y2611*AE2608+Z2611*AF2611+AA2611*AE2611)</f>
        <v>0</v>
      </c>
      <c r="AM2611" s="1">
        <v>0</v>
      </c>
      <c r="AN2611" s="9">
        <f t="shared" ref="AN2611" si="25106">$AN$9*$B2608</f>
        <v>9.5323879999999761</v>
      </c>
      <c r="AO2611" s="2">
        <v>1</v>
      </c>
      <c r="AP2611" s="8">
        <v>0</v>
      </c>
      <c r="AR2611" s="1">
        <f t="shared" ref="AR2611" si="25107">AH2611*AM2608+AJ2611*AM2611-AI2611*AN2608-AK2611*AN2611</f>
        <v>0</v>
      </c>
      <c r="AS2611" s="9">
        <f t="shared" ref="AS2611" si="25108">(AH2611*AN2608+AI2611*AM2608+AJ2611*AN2611+AK2611*AM2611)</f>
        <v>288.57956689416579</v>
      </c>
      <c r="AT2611" s="2">
        <f t="shared" ref="AT2611" si="25109">AH2611*AO2608+AJ2611*AO2611-AI2611*AP2608-AK2611*AP2611</f>
        <v>20.388119233766172</v>
      </c>
      <c r="AU2611" s="8">
        <f t="shared" ref="AU2611" si="25110">(AH2611*AP2608+AI2611*AO2608+AJ2611*AP2611+AK2611*AO2611)</f>
        <v>0</v>
      </c>
      <c r="AV2611" s="20"/>
      <c r="AW2611" s="1">
        <v>0</v>
      </c>
      <c r="AX2611" s="9">
        <v>0</v>
      </c>
      <c r="AY2611" s="2">
        <v>1</v>
      </c>
      <c r="AZ2611" s="8">
        <v>0</v>
      </c>
      <c r="BB2611" s="1">
        <f t="shared" ref="BB2611" si="25111">AR2611*AW2608+AT2611*AW2611-AS2611*AX2608-AU2611*AX2611</f>
        <v>0</v>
      </c>
      <c r="BC2611" s="9">
        <f t="shared" ref="BC2611" si="25112">(AR2611*AX2608+AS2611*AW2608+AT2611*AX2611+AU2611*AW2611)</f>
        <v>288.57956689416579</v>
      </c>
      <c r="BD2611" s="2">
        <f t="shared" ref="BD2611" si="25113">AR2611*AY2608+AT2611*AY2611-AS2611*AZ2608-AU2611*AZ2611</f>
        <v>76.47677736919286</v>
      </c>
      <c r="BE2611" s="8">
        <f t="shared" ref="BE2611" si="25114">(AR2611*AZ2608+AS2611*AY2608+AT2611*AZ2611+AU2611*AY2611)</f>
        <v>0</v>
      </c>
      <c r="BG2611" s="1">
        <v>0</v>
      </c>
      <c r="BH2611" s="9">
        <f t="shared" ref="BH2611" si="25115">$BH$9*$B2608</f>
        <v>6.236559999999983</v>
      </c>
      <c r="BI2611" s="2">
        <v>1</v>
      </c>
      <c r="BJ2611" s="8">
        <v>0</v>
      </c>
      <c r="BK2611" s="20"/>
      <c r="BL2611" s="1">
        <f t="shared" ref="BL2611" si="25116">BB2611*BG2608+BD2611*BG2611-BC2611*BH2608-BE2611*BH2611</f>
        <v>0</v>
      </c>
      <c r="BM2611" s="9">
        <f t="shared" ref="BM2611" si="25117">(BB2611*BH2608+BC2611*BG2608+BD2611*BH2611+BE2611*BG2611)</f>
        <v>765.53157756377789</v>
      </c>
      <c r="BN2611" s="2">
        <f t="shared" ref="BN2611" si="25118">BB2611*BI2608+BD2611*BI2611-BC2611*BJ2608-BE2611*BJ2611</f>
        <v>76.47677736919286</v>
      </c>
      <c r="BO2611" s="8">
        <f t="shared" ref="BO2611" si="25119">(BB2611*BJ2608+BC2611*BI2608+BD2611*BJ2611+BE2611*BI2611)</f>
        <v>0</v>
      </c>
      <c r="BP2611" s="20"/>
      <c r="BQ2611" s="18">
        <f t="shared" ref="BQ2611:BQ2674" si="25120">1/$BR$9</f>
        <v>1</v>
      </c>
      <c r="BR2611" s="25">
        <v>0</v>
      </c>
      <c r="BS2611" s="19">
        <v>1</v>
      </c>
      <c r="BT2611" s="24">
        <v>0</v>
      </c>
      <c r="BV2611" s="1">
        <f t="shared" ref="BV2611" si="25121">BL2611*BQ2608+BN2611*BQ2611-BM2611*BR2608-BO2611*BR2611</f>
        <v>76.47677736919286</v>
      </c>
      <c r="BW2611" s="9">
        <f t="shared" ref="BW2611" si="25122">(BL2611*BR2608+BM2611*BQ2608+BN2611*BR2611+BO2611*BQ2611)</f>
        <v>765.53157756377789</v>
      </c>
      <c r="BX2611" s="2">
        <f t="shared" ref="BX2611" si="25123">BL2611*BS2608+BN2611*BS2611-BM2611*BT2608-BO2611*BT2611</f>
        <v>76.47677736919286</v>
      </c>
      <c r="BY2611" s="8">
        <f t="shared" ref="BY2611" si="25124">(BL2611*BT2608+BM2611*BS2608+BN2611*BT2611+BO2611*BS2611)</f>
        <v>0</v>
      </c>
      <c r="CA2611" s="56">
        <f t="shared" ref="CA2611" si="25125">(180/PI())*ATAN(-1*(BW2608+BW2611)/(BV2608+BV2611))</f>
        <v>-78.590062616962683</v>
      </c>
      <c r="CC2611" s="117">
        <f t="shared" ref="CC2611" si="25126">20*LOG(((1-(10^(CA2608/20)^2)*(1-((1-CC2608)/(1+CC2608))^2))^0.5))</f>
        <v>-9.5987867563621516E-6</v>
      </c>
      <c r="CD2611" s="13"/>
      <c r="CE2611" s="33"/>
      <c r="CF2611" s="33"/>
      <c r="CG2611" s="33"/>
      <c r="CH2611" s="33"/>
    </row>
    <row r="2612" spans="2:86" ht="18.600000000000001" customHeight="1"/>
    <row r="2613" spans="2:86" ht="18.600000000000001" customHeight="1" thickBot="1">
      <c r="E2613" s="6" t="s">
        <v>3</v>
      </c>
      <c r="J2613" s="6" t="s">
        <v>5</v>
      </c>
      <c r="O2613" s="6" t="s">
        <v>10</v>
      </c>
      <c r="T2613" s="6" t="s">
        <v>6</v>
      </c>
      <c r="Y2613" s="6" t="s">
        <v>11</v>
      </c>
      <c r="AD2613" s="6" t="s">
        <v>12</v>
      </c>
      <c r="AI2613" s="6" t="s">
        <v>13</v>
      </c>
      <c r="AN2613" s="6" t="s">
        <v>14</v>
      </c>
      <c r="AS2613" s="6" t="s">
        <v>15</v>
      </c>
      <c r="AX2613" s="6" t="s">
        <v>19</v>
      </c>
      <c r="BC2613" s="6" t="s">
        <v>17</v>
      </c>
      <c r="BH2613" s="6" t="s">
        <v>20</v>
      </c>
      <c r="BM2613" s="6" t="s">
        <v>18</v>
      </c>
      <c r="BQ2613" s="26" t="s">
        <v>16</v>
      </c>
      <c r="BR2613" s="26"/>
      <c r="BS2613" s="21"/>
      <c r="BT2613" s="21"/>
      <c r="BU2613" s="21"/>
      <c r="BV2613" s="21"/>
      <c r="BW2613" s="26" t="s">
        <v>21</v>
      </c>
      <c r="BX2613" s="21"/>
      <c r="BY2613" s="21"/>
    </row>
    <row r="2614" spans="2:86" ht="18.600000000000001" customHeight="1" thickBot="1">
      <c r="B2614" s="11"/>
      <c r="D2614" s="266" t="s">
        <v>113</v>
      </c>
      <c r="E2614" s="267"/>
      <c r="F2614" s="268" t="s">
        <v>114</v>
      </c>
      <c r="G2614" s="269"/>
      <c r="H2614" s="237"/>
      <c r="I2614" s="262" t="s">
        <v>0</v>
      </c>
      <c r="J2614" s="263"/>
      <c r="K2614" s="264" t="s">
        <v>1</v>
      </c>
      <c r="L2614" s="265"/>
      <c r="M2614" s="21"/>
      <c r="N2614" s="262" t="s">
        <v>115</v>
      </c>
      <c r="O2614" s="263"/>
      <c r="P2614" s="264" t="s">
        <v>116</v>
      </c>
      <c r="Q2614" s="265"/>
      <c r="R2614" s="21"/>
      <c r="S2614" s="266" t="s">
        <v>117</v>
      </c>
      <c r="T2614" s="267"/>
      <c r="U2614" s="268" t="s">
        <v>118</v>
      </c>
      <c r="V2614" s="269"/>
      <c r="W2614" s="20"/>
      <c r="X2614" s="262" t="s">
        <v>119</v>
      </c>
      <c r="Y2614" s="263"/>
      <c r="Z2614" s="264" t="s">
        <v>120</v>
      </c>
      <c r="AA2614" s="265"/>
      <c r="AB2614" s="20"/>
      <c r="AC2614" s="262" t="s">
        <v>121</v>
      </c>
      <c r="AD2614" s="263"/>
      <c r="AE2614" s="264" t="s">
        <v>7</v>
      </c>
      <c r="AF2614" s="265"/>
      <c r="AG2614" s="20"/>
      <c r="AH2614" s="262" t="s">
        <v>122</v>
      </c>
      <c r="AI2614" s="263"/>
      <c r="AJ2614" s="264" t="s">
        <v>123</v>
      </c>
      <c r="AK2614" s="265"/>
      <c r="AL2614" s="20"/>
      <c r="AM2614" s="266" t="s">
        <v>124</v>
      </c>
      <c r="AN2614" s="267"/>
      <c r="AO2614" s="268" t="s">
        <v>125</v>
      </c>
      <c r="AP2614" s="269"/>
      <c r="AQ2614" s="21"/>
      <c r="AR2614" s="262" t="s">
        <v>126</v>
      </c>
      <c r="AS2614" s="263"/>
      <c r="AT2614" s="264" t="s">
        <v>2</v>
      </c>
      <c r="AU2614" s="265"/>
      <c r="AV2614" s="41"/>
      <c r="AW2614" s="262" t="s">
        <v>127</v>
      </c>
      <c r="AX2614" s="263"/>
      <c r="AY2614" s="264" t="s">
        <v>128</v>
      </c>
      <c r="AZ2614" s="265"/>
      <c r="BA2614" s="20"/>
      <c r="BB2614" s="262" t="s">
        <v>129</v>
      </c>
      <c r="BC2614" s="263"/>
      <c r="BD2614" s="264" t="s">
        <v>130</v>
      </c>
      <c r="BE2614" s="265"/>
      <c r="BF2614" s="41"/>
      <c r="BG2614" s="266" t="s">
        <v>131</v>
      </c>
      <c r="BH2614" s="267"/>
      <c r="BI2614" s="268" t="s">
        <v>132</v>
      </c>
      <c r="BJ2614" s="269"/>
      <c r="BK2614" s="41"/>
      <c r="BL2614" s="262" t="s">
        <v>133</v>
      </c>
      <c r="BM2614" s="263"/>
      <c r="BN2614" s="264" t="s">
        <v>134</v>
      </c>
      <c r="BO2614" s="265"/>
      <c r="BP2614" s="41"/>
      <c r="BQ2614" s="262" t="s">
        <v>135</v>
      </c>
      <c r="BR2614" s="263"/>
      <c r="BS2614" s="264" t="s">
        <v>136</v>
      </c>
      <c r="BT2614" s="265"/>
      <c r="BU2614" s="20"/>
      <c r="BV2614" s="262" t="s">
        <v>137</v>
      </c>
      <c r="BW2614" s="263"/>
      <c r="BX2614" s="264" t="s">
        <v>138</v>
      </c>
      <c r="BY2614" s="265"/>
      <c r="CA2614" s="27" t="s">
        <v>8</v>
      </c>
      <c r="CC2614" s="113" t="s">
        <v>74</v>
      </c>
      <c r="CD2614" s="13"/>
      <c r="CE2614" s="33"/>
      <c r="CF2614" s="33"/>
      <c r="CG2614" s="33"/>
      <c r="CH2614" s="33"/>
    </row>
    <row r="2615" spans="2:86" ht="18.600000000000001" customHeight="1" thickTop="1" thickBot="1">
      <c r="B2615" s="37">
        <v>7.47999999999998</v>
      </c>
      <c r="D2615" s="1">
        <v>1</v>
      </c>
      <c r="E2615" s="7">
        <v>0</v>
      </c>
      <c r="F2615" s="2">
        <v>0</v>
      </c>
      <c r="G2615" s="8">
        <v>0</v>
      </c>
      <c r="I2615" s="1">
        <v>1</v>
      </c>
      <c r="J2615" s="9">
        <v>0</v>
      </c>
      <c r="K2615" s="2">
        <v>0</v>
      </c>
      <c r="L2615" s="8">
        <f t="shared" ref="L2615:L2678" si="25127">IF(0=(1-$J$9*$K$9*$B2615^2),10^18,$B2615*$K$9/(1-$J$9*$K$9*$B2615^2))</f>
        <v>-0.74712195663465431</v>
      </c>
      <c r="N2615" s="1">
        <f t="shared" ref="N2615" si="25128">D2615*I2615+F2615*I2618-E2615*J2615-G2615*J2618</f>
        <v>1</v>
      </c>
      <c r="O2615" s="9">
        <f t="shared" ref="O2615" si="25129">(D2615*J2615+E2615*I2615+F2615*J2618+G2615*I2618)</f>
        <v>0</v>
      </c>
      <c r="P2615" s="2">
        <f t="shared" ref="P2615" si="25130">D2615*K2615+F2615*K2618-E2615*L2615-G2615*L2618</f>
        <v>0</v>
      </c>
      <c r="Q2615" s="8">
        <f t="shared" ref="Q2615" si="25131">(D2615*L2615+E2615*K2615+F2615*L2618+G2615*K2618)</f>
        <v>-0.74712195663465431</v>
      </c>
      <c r="S2615" s="1">
        <v>1</v>
      </c>
      <c r="T2615" s="7">
        <v>0</v>
      </c>
      <c r="U2615" s="2">
        <v>0</v>
      </c>
      <c r="V2615" s="8">
        <v>0</v>
      </c>
      <c r="X2615" s="1">
        <f t="shared" ref="X2615" si="25132">N2615*S2615+P2615*S2618-O2615*T2615-Q2615*T2618</f>
        <v>9.4458580897033873</v>
      </c>
      <c r="Y2615" s="9">
        <f t="shared" ref="Y2615" si="25133">(N2615*T2615+O2615*S2615+P2615*T2618+Q2615*S2618)</f>
        <v>0</v>
      </c>
      <c r="Z2615" s="2">
        <f t="shared" ref="Z2615" si="25134">N2615*U2615+P2615*U2618-O2615*V2615-Q2615*V2618</f>
        <v>0</v>
      </c>
      <c r="AA2615" s="8">
        <f t="shared" ref="AA2615" si="25135">(N2615*V2615+O2615*U2615+P2615*V2618+Q2615*U2618)</f>
        <v>-0.74712195663465431</v>
      </c>
      <c r="AB2615" s="20"/>
      <c r="AC2615" s="1">
        <v>1</v>
      </c>
      <c r="AD2615" s="9">
        <v>0</v>
      </c>
      <c r="AE2615" s="2">
        <v>0</v>
      </c>
      <c r="AF2615" s="8">
        <f t="shared" ref="AF2615:AF2678" si="25136">IF(0=(1-$AE$9*$AD$9*$B2615^2),10^18,$B2615*$AE$9/(1-$AE$9*$AD$9*$B2615^2))</f>
        <v>-0.13554496586334011</v>
      </c>
      <c r="AH2615" s="1">
        <f t="shared" ref="AH2615" si="25137">X2615*AC2615+Z2615*AC2618-Y2615*AD2615-AA2615*AD2618</f>
        <v>9.4458580897033873</v>
      </c>
      <c r="AI2615" s="9">
        <f t="shared" ref="AI2615" si="25138">(X2615*AD2615+Y2615*AC2615+Z2615*AD2618+AA2615*AC2618)</f>
        <v>0</v>
      </c>
      <c r="AJ2615" s="2">
        <f t="shared" ref="AJ2615" si="25139">X2615*AE2615+Z2615*AE2618-Y2615*AF2615-AA2615*AF2618</f>
        <v>0</v>
      </c>
      <c r="AK2615" s="8">
        <f t="shared" ref="AK2615" si="25140">(X2615*AF2615+Y2615*AE2615+Z2615*AF2618+AA2615*AE2618)</f>
        <v>-2.0274604689534552</v>
      </c>
      <c r="AM2615" s="1">
        <v>1</v>
      </c>
      <c r="AN2615" s="7">
        <v>0</v>
      </c>
      <c r="AO2615" s="2">
        <v>0</v>
      </c>
      <c r="AP2615" s="8">
        <v>0</v>
      </c>
      <c r="AR2615" s="1">
        <f t="shared" ref="AR2615" si="25141">AH2615*AM2615+AJ2615*AM2618-AI2615*AN2615-AK2615*AN2618</f>
        <v>28.824211714174197</v>
      </c>
      <c r="AS2615" s="9">
        <f t="shared" ref="AS2615" si="25142">(AH2615*AN2615+AI2615*AM2615+AJ2615*AN2618+AK2615*AM2618)</f>
        <v>0</v>
      </c>
      <c r="AT2615" s="2">
        <f t="shared" ref="AT2615" si="25143">AH2615*AO2615+AJ2615*AO2618-AI2615*AP2615-AK2615*AP2618</f>
        <v>0</v>
      </c>
      <c r="AU2615" s="8">
        <f t="shared" ref="AU2615" si="25144">(AH2615*AP2615+AI2615*AO2615+AJ2615*AP2618+AK2615*AO2618)</f>
        <v>-2.0274604689534552</v>
      </c>
      <c r="AV2615" s="20"/>
      <c r="AW2615" s="1">
        <v>1</v>
      </c>
      <c r="AX2615" s="9">
        <v>0</v>
      </c>
      <c r="AY2615" s="2">
        <v>0</v>
      </c>
      <c r="AZ2615" s="8">
        <f t="shared" ref="AZ2615:AZ2678" si="25145">IF(0=(1-$AX$9*$AY$9*$B2615^2),10^18,$B2615*$AY$9/(1-$AX$9*$AY$9*$B2615^2))</f>
        <v>-0.19380783723004455</v>
      </c>
      <c r="BB2615" s="1">
        <f t="shared" ref="BB2615" si="25146">AR2615*AW2615+AT2615*AW2618-AS2615*AX2615-AU2615*AX2618</f>
        <v>28.824211714174197</v>
      </c>
      <c r="BC2615" s="9">
        <f t="shared" ref="BC2615" si="25147">(AR2615*AX2615+AS2615*AW2615+AT2615*AX2618+AU2615*AW2618)</f>
        <v>0</v>
      </c>
      <c r="BD2615" s="2">
        <f t="shared" ref="BD2615" si="25148">AR2615*AY2615+AT2615*AY2618-AS2615*AZ2615-AU2615*AZ2618</f>
        <v>0</v>
      </c>
      <c r="BE2615" s="8">
        <f t="shared" ref="BE2615" si="25149">(AR2615*AZ2615+AS2615*AY2615+AT2615*AZ2618+AU2615*AY2618)</f>
        <v>-7.6138186011384716</v>
      </c>
      <c r="BG2615" s="1">
        <v>1</v>
      </c>
      <c r="BH2615" s="7">
        <v>0</v>
      </c>
      <c r="BI2615" s="2">
        <v>0</v>
      </c>
      <c r="BJ2615" s="8">
        <v>0</v>
      </c>
      <c r="BK2615" s="20"/>
      <c r="BL2615" s="1">
        <f t="shared" ref="BL2615" si="25150">BB2615*BG2615+BD2615*BG2618-BC2615*BH2615-BE2615*BH2618</f>
        <v>76.435551296301242</v>
      </c>
      <c r="BM2615" s="9">
        <f t="shared" ref="BM2615" si="25151">(BB2615*BH2615+BC2615*BG2615+BD2615*BH2618+BE2615*BG2618)</f>
        <v>0</v>
      </c>
      <c r="BN2615" s="2">
        <f t="shared" ref="BN2615" si="25152">BB2615*BI2615+BD2615*BI2618-BC2615*BJ2615-BE2615*BJ2618</f>
        <v>0</v>
      </c>
      <c r="BO2615" s="8">
        <f t="shared" ref="BO2615" si="25153">(BB2615*BJ2615+BC2615*BI2615+BD2615*BJ2618+BE2615*BI2618)</f>
        <v>-7.6138186011384716</v>
      </c>
      <c r="BP2615" s="20"/>
      <c r="BQ2615" s="16">
        <v>1</v>
      </c>
      <c r="BR2615" s="23">
        <v>0</v>
      </c>
      <c r="BS2615" s="14">
        <v>0</v>
      </c>
      <c r="BT2615" s="22">
        <v>0</v>
      </c>
      <c r="BV2615" s="1">
        <f t="shared" ref="BV2615" si="25154">BL2615*BQ2615+BN2615*BQ2618-BM2615*BR2615-BO2615*BR2618</f>
        <v>76.435551296301242</v>
      </c>
      <c r="BW2615" s="9">
        <f t="shared" ref="BW2615" si="25155">(BL2615*BR2615+BM2615*BQ2615+BN2615*BR2618+BO2615*BQ2618)</f>
        <v>-7.6138186011384716</v>
      </c>
      <c r="BX2615" s="2">
        <f t="shared" ref="BX2615" si="25156">BL2615*BS2615+BN2615*BS2618-BM2615*BT2615-BO2615*BT2618</f>
        <v>0</v>
      </c>
      <c r="BY2615" s="8">
        <f t="shared" ref="BY2615" si="25157">(BL2615*BT2615+BM2615*BS2615+BN2615*BT2618+BO2615*BS2618)</f>
        <v>-7.6138186011384716</v>
      </c>
      <c r="CA2615" s="28">
        <f t="shared" ref="CA2615" si="25158">20*LOG(((1+$BR$9)/$BR$9)/((BV2615+BV2618)^2+(BW2615+BW2618)^2)^0.5)</f>
        <v>-51.763344717703497</v>
      </c>
      <c r="CC2615" s="114">
        <f t="shared" ref="CC2615" si="25159">((BV2615^2+BW2615^2)^0.5)/((BV2618^2+BW2618^2)^0.5)</f>
        <v>9.9629434707124376E-2</v>
      </c>
      <c r="CD2615" s="13"/>
      <c r="CE2615" s="33"/>
      <c r="CF2615" s="33"/>
      <c r="CG2615" s="33"/>
      <c r="CH2615" s="33"/>
    </row>
    <row r="2616" spans="2:86" ht="18.600000000000001" customHeight="1" thickBot="1">
      <c r="D2616" s="3"/>
      <c r="G2616" s="4"/>
      <c r="I2616" s="3"/>
      <c r="L2616" s="4"/>
      <c r="N2616" s="3"/>
      <c r="Q2616" s="4"/>
      <c r="S2616" s="3"/>
      <c r="V2616" s="4"/>
      <c r="X2616" s="3"/>
      <c r="AA2616" s="4"/>
      <c r="AC2616" s="3"/>
      <c r="AF2616" s="4"/>
      <c r="AH2616" s="3"/>
      <c r="AK2616" s="4"/>
      <c r="AM2616" s="3"/>
      <c r="AP2616" s="4"/>
      <c r="AR2616" s="3"/>
      <c r="AU2616" s="4"/>
      <c r="AW2616" s="3"/>
      <c r="AZ2616" s="4"/>
      <c r="BB2616" s="3"/>
      <c r="BE2616" s="4"/>
      <c r="BG2616" s="3"/>
      <c r="BJ2616" s="4"/>
      <c r="BL2616" s="3"/>
      <c r="BO2616" s="4"/>
      <c r="BQ2616" s="16"/>
      <c r="BR2616" s="14"/>
      <c r="BS2616" s="14"/>
      <c r="BT2616" s="17"/>
      <c r="BV2616" s="3"/>
      <c r="BY2616" s="4"/>
      <c r="CC2616" s="115"/>
      <c r="CD2616" s="13"/>
      <c r="CE2616" s="33"/>
      <c r="CF2616" s="33"/>
      <c r="CG2616" s="33"/>
      <c r="CH2616" s="33"/>
    </row>
    <row r="2617" spans="2:86" ht="18.600000000000001" customHeight="1" thickBot="1">
      <c r="D2617" s="271" t="s">
        <v>141</v>
      </c>
      <c r="E2617" s="272"/>
      <c r="F2617" s="273" t="s">
        <v>142</v>
      </c>
      <c r="G2617" s="274"/>
      <c r="H2617" s="237"/>
      <c r="I2617" s="271" t="s">
        <v>143</v>
      </c>
      <c r="J2617" s="272"/>
      <c r="K2617" s="273" t="s">
        <v>144</v>
      </c>
      <c r="L2617" s="274"/>
      <c r="N2617" s="262" t="s">
        <v>145</v>
      </c>
      <c r="O2617" s="263"/>
      <c r="P2617" s="264" t="s">
        <v>146</v>
      </c>
      <c r="Q2617" s="265"/>
      <c r="S2617" s="271" t="s">
        <v>147</v>
      </c>
      <c r="T2617" s="272"/>
      <c r="U2617" s="273" t="s">
        <v>148</v>
      </c>
      <c r="V2617" s="274"/>
      <c r="W2617" s="20"/>
      <c r="X2617" s="262" t="s">
        <v>149</v>
      </c>
      <c r="Y2617" s="263"/>
      <c r="Z2617" s="264" t="s">
        <v>150</v>
      </c>
      <c r="AA2617" s="265"/>
      <c r="AB2617" s="20"/>
      <c r="AC2617" s="271" t="s">
        <v>151</v>
      </c>
      <c r="AD2617" s="272"/>
      <c r="AE2617" s="273" t="s">
        <v>152</v>
      </c>
      <c r="AF2617" s="274"/>
      <c r="AG2617" s="20"/>
      <c r="AH2617" s="262" t="s">
        <v>153</v>
      </c>
      <c r="AI2617" s="263"/>
      <c r="AJ2617" s="264" t="s">
        <v>154</v>
      </c>
      <c r="AK2617" s="265"/>
      <c r="AL2617" s="20"/>
      <c r="AM2617" s="271" t="s">
        <v>155</v>
      </c>
      <c r="AN2617" s="272"/>
      <c r="AO2617" s="273" t="s">
        <v>156</v>
      </c>
      <c r="AP2617" s="274"/>
      <c r="AR2617" s="262" t="s">
        <v>157</v>
      </c>
      <c r="AS2617" s="263"/>
      <c r="AT2617" s="264" t="s">
        <v>158</v>
      </c>
      <c r="AU2617" s="265"/>
      <c r="AV2617" s="41"/>
      <c r="AW2617" s="271" t="s">
        <v>159</v>
      </c>
      <c r="AX2617" s="272"/>
      <c r="AY2617" s="273" t="s">
        <v>160</v>
      </c>
      <c r="AZ2617" s="274"/>
      <c r="BA2617" s="20"/>
      <c r="BB2617" s="262" t="s">
        <v>161</v>
      </c>
      <c r="BC2617" s="263"/>
      <c r="BD2617" s="264" t="s">
        <v>162</v>
      </c>
      <c r="BE2617" s="265"/>
      <c r="BF2617" s="41"/>
      <c r="BG2617" s="271" t="s">
        <v>163</v>
      </c>
      <c r="BH2617" s="272"/>
      <c r="BI2617" s="273" t="s">
        <v>164</v>
      </c>
      <c r="BJ2617" s="274"/>
      <c r="BK2617" s="41"/>
      <c r="BL2617" s="262" t="s">
        <v>165</v>
      </c>
      <c r="BM2617" s="263"/>
      <c r="BN2617" s="264" t="s">
        <v>166</v>
      </c>
      <c r="BO2617" s="265"/>
      <c r="BP2617" s="41"/>
      <c r="BQ2617" s="271" t="s">
        <v>167</v>
      </c>
      <c r="BR2617" s="272"/>
      <c r="BS2617" s="273" t="s">
        <v>168</v>
      </c>
      <c r="BT2617" s="274"/>
      <c r="BU2617" s="20"/>
      <c r="BV2617" s="262" t="s">
        <v>169</v>
      </c>
      <c r="BW2617" s="263"/>
      <c r="BX2617" s="264" t="s">
        <v>170</v>
      </c>
      <c r="BY2617" s="265"/>
      <c r="CA2617" s="55" t="s">
        <v>35</v>
      </c>
      <c r="CC2617" s="116" t="s">
        <v>75</v>
      </c>
      <c r="CD2617" s="13"/>
      <c r="CE2617" s="33"/>
      <c r="CF2617" s="33"/>
      <c r="CG2617" s="33"/>
      <c r="CH2617" s="33"/>
    </row>
    <row r="2618" spans="2:86" ht="18.600000000000001" customHeight="1" thickTop="1" thickBot="1">
      <c r="D2618" s="1">
        <v>0</v>
      </c>
      <c r="E2618" s="9">
        <f t="shared" ref="E2618" si="25160">$E$9*$B2615</f>
        <v>8.8024639999999774</v>
      </c>
      <c r="F2618" s="2">
        <v>1</v>
      </c>
      <c r="G2618" s="8">
        <v>0</v>
      </c>
      <c r="I2618" s="1">
        <v>0</v>
      </c>
      <c r="J2618" s="9">
        <v>0</v>
      </c>
      <c r="K2618" s="2">
        <v>1</v>
      </c>
      <c r="L2618" s="8">
        <v>0</v>
      </c>
      <c r="N2618" s="1">
        <f t="shared" ref="N2618" si="25161">D2618*I2615+F2618*I2618-E2618*J2615-G2618*J2618</f>
        <v>0</v>
      </c>
      <c r="O2618" s="9">
        <f t="shared" ref="O2618" si="25162">(D2618*J2615+E2618*I2615+F2618*J2618+G2618*I2618)</f>
        <v>8.8024639999999774</v>
      </c>
      <c r="P2618" s="2">
        <f t="shared" ref="P2618" si="25163">D2618*K2615+F2618*K2618-E2618*L2615-G2618*L2618</f>
        <v>7.5765141268860887</v>
      </c>
      <c r="Q2618" s="8">
        <f t="shared" ref="Q2618" si="25164">(D2618*L2615+E2618*K2615+F2618*L2618+G2618*K2618)</f>
        <v>0</v>
      </c>
      <c r="S2618" s="1">
        <v>0</v>
      </c>
      <c r="T2618" s="9">
        <f t="shared" ref="T2618" si="25165">$T$9*$B2615</f>
        <v>11.30452399999997</v>
      </c>
      <c r="U2618" s="2">
        <v>1</v>
      </c>
      <c r="V2618" s="8">
        <v>0</v>
      </c>
      <c r="X2618" s="1">
        <f t="shared" ref="X2618" si="25166">N2618*S2615+P2618*S2618-O2618*T2615-Q2618*T2618</f>
        <v>0</v>
      </c>
      <c r="Y2618" s="9">
        <f t="shared" ref="Y2618" si="25167">(N2618*T2615+O2618*S2615+P2618*T2618+Q2618*S2618)</f>
        <v>94.451349783722577</v>
      </c>
      <c r="Z2618" s="2">
        <f t="shared" ref="Z2618" si="25168">N2618*U2615+P2618*U2618-O2618*V2615-Q2618*V2618</f>
        <v>7.5765141268860887</v>
      </c>
      <c r="AA2618" s="8">
        <f t="shared" ref="AA2618" si="25169">(N2618*V2615+O2618*U2615+P2618*V2618+Q2618*U2618)</f>
        <v>0</v>
      </c>
      <c r="AB2618" s="20"/>
      <c r="AC2618" s="1">
        <v>0</v>
      </c>
      <c r="AD2618" s="9">
        <v>0</v>
      </c>
      <c r="AE2618" s="2">
        <v>1</v>
      </c>
      <c r="AF2618" s="8">
        <v>0</v>
      </c>
      <c r="AH2618" s="1">
        <f t="shared" ref="AH2618" si="25170">X2618*AC2615+Z2618*AC2618-Y2618*AD2615-AA2618*AD2618</f>
        <v>0</v>
      </c>
      <c r="AI2618" s="9">
        <f t="shared" ref="AI2618" si="25171">(X2618*AD2615+Y2618*AC2615+Z2618*AD2618+AA2618*AC2618)</f>
        <v>94.451349783722577</v>
      </c>
      <c r="AJ2618" s="2">
        <f t="shared" ref="AJ2618" si="25172">X2618*AE2615+Z2618*AE2618-Y2618*AF2615-AA2618*AF2618</f>
        <v>20.378919109067162</v>
      </c>
      <c r="AK2618" s="8">
        <f t="shared" ref="AK2618" si="25173">(X2618*AF2615+Y2618*AE2615+Z2618*AF2618+AA2618*AE2618)</f>
        <v>0</v>
      </c>
      <c r="AM2618" s="1">
        <v>0</v>
      </c>
      <c r="AN2618" s="9">
        <f t="shared" ref="AN2618" si="25174">$AN$9*$B2615</f>
        <v>9.5579439999999742</v>
      </c>
      <c r="AO2618" s="2">
        <v>1</v>
      </c>
      <c r="AP2618" s="8">
        <v>0</v>
      </c>
      <c r="AR2618" s="1">
        <f t="shared" ref="AR2618" si="25175">AH2618*AM2615+AJ2618*AM2618-AI2618*AN2615-AK2618*AN2618</f>
        <v>0</v>
      </c>
      <c r="AS2618" s="9">
        <f t="shared" ref="AS2618" si="25176">(AH2618*AN2615+AI2618*AM2615+AJ2618*AN2618+AK2618*AM2618)</f>
        <v>289.23191740871584</v>
      </c>
      <c r="AT2618" s="2">
        <f t="shared" ref="AT2618" si="25177">AH2618*AO2615+AJ2618*AO2618-AI2618*AP2615-AK2618*AP2618</f>
        <v>20.378919109067162</v>
      </c>
      <c r="AU2618" s="8">
        <f t="shared" ref="AU2618" si="25178">(AH2618*AP2615+AI2618*AO2615+AJ2618*AP2618+AK2618*AO2618)</f>
        <v>0</v>
      </c>
      <c r="AV2618" s="20"/>
      <c r="AW2618" s="1">
        <v>0</v>
      </c>
      <c r="AX2618" s="9">
        <v>0</v>
      </c>
      <c r="AY2618" s="2">
        <v>1</v>
      </c>
      <c r="AZ2618" s="8">
        <v>0</v>
      </c>
      <c r="BB2618" s="1">
        <f t="shared" ref="BB2618" si="25179">AR2618*AW2615+AT2618*AW2618-AS2618*AX2615-AU2618*AX2618</f>
        <v>0</v>
      </c>
      <c r="BC2618" s="9">
        <f t="shared" ref="BC2618" si="25180">(AR2618*AX2615+AS2618*AW2615+AT2618*AX2618+AU2618*AW2618)</f>
        <v>289.23191740871584</v>
      </c>
      <c r="BD2618" s="2">
        <f t="shared" ref="BD2618" si="25181">AR2618*AY2615+AT2618*AY2618-AS2618*AZ2615-AU2618*AZ2618</f>
        <v>76.43433147994925</v>
      </c>
      <c r="BE2618" s="8">
        <f t="shared" ref="BE2618" si="25182">(AR2618*AZ2615+AS2618*AY2615+AT2618*AZ2618+AU2618*AY2618)</f>
        <v>0</v>
      </c>
      <c r="BG2618" s="1">
        <v>0</v>
      </c>
      <c r="BH2618" s="9">
        <f t="shared" ref="BH2618" si="25183">$BH$9*$B2615</f>
        <v>6.2532799999999833</v>
      </c>
      <c r="BI2618" s="2">
        <v>1</v>
      </c>
      <c r="BJ2618" s="8">
        <v>0</v>
      </c>
      <c r="BK2618" s="20"/>
      <c r="BL2618" s="1">
        <f t="shared" ref="BL2618" si="25184">BB2618*BG2615+BD2618*BG2618-BC2618*BH2615-BE2618*BH2618</f>
        <v>0</v>
      </c>
      <c r="BM2618" s="9">
        <f t="shared" ref="BM2618" si="25185">(BB2618*BH2615+BC2618*BG2615+BD2618*BH2618+BE2618*BG2618)</f>
        <v>767.1971937656516</v>
      </c>
      <c r="BN2618" s="2">
        <f t="shared" ref="BN2618" si="25186">BB2618*BI2615+BD2618*BI2618-BC2618*BJ2615-BE2618*BJ2618</f>
        <v>76.43433147994925</v>
      </c>
      <c r="BO2618" s="8">
        <f t="shared" ref="BO2618" si="25187">(BB2618*BJ2615+BC2618*BI2615+BD2618*BJ2618+BE2618*BI2618)</f>
        <v>0</v>
      </c>
      <c r="BP2618" s="20"/>
      <c r="BQ2618" s="18">
        <f t="shared" ref="BQ2618:BQ2681" si="25188">1/$BR$9</f>
        <v>1</v>
      </c>
      <c r="BR2618" s="25">
        <v>0</v>
      </c>
      <c r="BS2618" s="19">
        <v>1</v>
      </c>
      <c r="BT2618" s="24">
        <v>0</v>
      </c>
      <c r="BV2618" s="1">
        <f t="shared" ref="BV2618" si="25189">BL2618*BQ2615+BN2618*BQ2618-BM2618*BR2615-BO2618*BR2618</f>
        <v>76.43433147994925</v>
      </c>
      <c r="BW2618" s="9">
        <f t="shared" ref="BW2618" si="25190">(BL2618*BR2615+BM2618*BQ2615+BN2618*BR2618+BO2618*BQ2618)</f>
        <v>767.1971937656516</v>
      </c>
      <c r="BX2618" s="2">
        <f t="shared" ref="BX2618" si="25191">BL2618*BS2615+BN2618*BS2618-BM2618*BT2615-BO2618*BT2618</f>
        <v>76.43433147994925</v>
      </c>
      <c r="BY2618" s="8">
        <f t="shared" ref="BY2618" si="25192">(BL2618*BT2615+BM2618*BS2615+BN2618*BT2618+BO2618*BS2618)</f>
        <v>0</v>
      </c>
      <c r="CA2618" s="56">
        <f t="shared" ref="CA2618" si="25193">(180/PI())*ATAN(-1*(BW2615+BW2618)/(BV2615+BV2618))</f>
        <v>-78.620948692774192</v>
      </c>
      <c r="CC2618" s="117">
        <f t="shared" ref="CC2618" si="25194">20*LOG(((1-(10^(CA2615/20)^2)*(1-((1-CC2615)/(1+CC2615))^2))^0.5))</f>
        <v>-9.5368567865291837E-6</v>
      </c>
      <c r="CD2618" s="13"/>
      <c r="CE2618" s="33"/>
      <c r="CF2618" s="33"/>
      <c r="CG2618" s="33"/>
      <c r="CH2618" s="33"/>
    </row>
    <row r="2619" spans="2:86" ht="18.600000000000001" customHeight="1"/>
    <row r="2620" spans="2:86" ht="18.600000000000001" customHeight="1" thickBot="1">
      <c r="E2620" s="6" t="s">
        <v>3</v>
      </c>
      <c r="J2620" s="6" t="s">
        <v>5</v>
      </c>
      <c r="O2620" s="6" t="s">
        <v>10</v>
      </c>
      <c r="T2620" s="6" t="s">
        <v>6</v>
      </c>
      <c r="Y2620" s="6" t="s">
        <v>11</v>
      </c>
      <c r="AD2620" s="6" t="s">
        <v>12</v>
      </c>
      <c r="AI2620" s="6" t="s">
        <v>13</v>
      </c>
      <c r="AN2620" s="6" t="s">
        <v>14</v>
      </c>
      <c r="AS2620" s="6" t="s">
        <v>15</v>
      </c>
      <c r="AX2620" s="6" t="s">
        <v>19</v>
      </c>
      <c r="BC2620" s="6" t="s">
        <v>17</v>
      </c>
      <c r="BH2620" s="6" t="s">
        <v>20</v>
      </c>
      <c r="BM2620" s="6" t="s">
        <v>18</v>
      </c>
      <c r="BQ2620" s="26" t="s">
        <v>16</v>
      </c>
      <c r="BR2620" s="26"/>
      <c r="BS2620" s="21"/>
      <c r="BT2620" s="21"/>
      <c r="BU2620" s="21"/>
      <c r="BV2620" s="21"/>
      <c r="BW2620" s="26" t="s">
        <v>21</v>
      </c>
      <c r="BX2620" s="21"/>
      <c r="BY2620" s="21"/>
    </row>
    <row r="2621" spans="2:86" ht="18.600000000000001" customHeight="1" thickBot="1">
      <c r="B2621" s="11"/>
      <c r="D2621" s="266" t="s">
        <v>113</v>
      </c>
      <c r="E2621" s="267"/>
      <c r="F2621" s="268" t="s">
        <v>114</v>
      </c>
      <c r="G2621" s="269"/>
      <c r="H2621" s="237"/>
      <c r="I2621" s="262" t="s">
        <v>0</v>
      </c>
      <c r="J2621" s="263"/>
      <c r="K2621" s="264" t="s">
        <v>1</v>
      </c>
      <c r="L2621" s="265"/>
      <c r="M2621" s="21"/>
      <c r="N2621" s="262" t="s">
        <v>115</v>
      </c>
      <c r="O2621" s="263"/>
      <c r="P2621" s="264" t="s">
        <v>116</v>
      </c>
      <c r="Q2621" s="265"/>
      <c r="R2621" s="21"/>
      <c r="S2621" s="266" t="s">
        <v>117</v>
      </c>
      <c r="T2621" s="267"/>
      <c r="U2621" s="268" t="s">
        <v>118</v>
      </c>
      <c r="V2621" s="269"/>
      <c r="W2621" s="20"/>
      <c r="X2621" s="262" t="s">
        <v>119</v>
      </c>
      <c r="Y2621" s="263"/>
      <c r="Z2621" s="264" t="s">
        <v>120</v>
      </c>
      <c r="AA2621" s="265"/>
      <c r="AB2621" s="20"/>
      <c r="AC2621" s="262" t="s">
        <v>121</v>
      </c>
      <c r="AD2621" s="263"/>
      <c r="AE2621" s="264" t="s">
        <v>7</v>
      </c>
      <c r="AF2621" s="265"/>
      <c r="AG2621" s="20"/>
      <c r="AH2621" s="262" t="s">
        <v>122</v>
      </c>
      <c r="AI2621" s="263"/>
      <c r="AJ2621" s="264" t="s">
        <v>123</v>
      </c>
      <c r="AK2621" s="265"/>
      <c r="AL2621" s="20"/>
      <c r="AM2621" s="266" t="s">
        <v>124</v>
      </c>
      <c r="AN2621" s="267"/>
      <c r="AO2621" s="268" t="s">
        <v>125</v>
      </c>
      <c r="AP2621" s="269"/>
      <c r="AQ2621" s="21"/>
      <c r="AR2621" s="262" t="s">
        <v>126</v>
      </c>
      <c r="AS2621" s="263"/>
      <c r="AT2621" s="264" t="s">
        <v>2</v>
      </c>
      <c r="AU2621" s="265"/>
      <c r="AV2621" s="41"/>
      <c r="AW2621" s="262" t="s">
        <v>127</v>
      </c>
      <c r="AX2621" s="263"/>
      <c r="AY2621" s="264" t="s">
        <v>128</v>
      </c>
      <c r="AZ2621" s="265"/>
      <c r="BA2621" s="20"/>
      <c r="BB2621" s="262" t="s">
        <v>129</v>
      </c>
      <c r="BC2621" s="263"/>
      <c r="BD2621" s="264" t="s">
        <v>130</v>
      </c>
      <c r="BE2621" s="265"/>
      <c r="BF2621" s="41"/>
      <c r="BG2621" s="266" t="s">
        <v>131</v>
      </c>
      <c r="BH2621" s="267"/>
      <c r="BI2621" s="268" t="s">
        <v>132</v>
      </c>
      <c r="BJ2621" s="269"/>
      <c r="BK2621" s="41"/>
      <c r="BL2621" s="262" t="s">
        <v>133</v>
      </c>
      <c r="BM2621" s="263"/>
      <c r="BN2621" s="264" t="s">
        <v>134</v>
      </c>
      <c r="BO2621" s="265"/>
      <c r="BP2621" s="41"/>
      <c r="BQ2621" s="262" t="s">
        <v>135</v>
      </c>
      <c r="BR2621" s="263"/>
      <c r="BS2621" s="264" t="s">
        <v>136</v>
      </c>
      <c r="BT2621" s="265"/>
      <c r="BU2621" s="20"/>
      <c r="BV2621" s="262" t="s">
        <v>137</v>
      </c>
      <c r="BW2621" s="263"/>
      <c r="BX2621" s="264" t="s">
        <v>138</v>
      </c>
      <c r="BY2621" s="265"/>
      <c r="CA2621" s="27" t="s">
        <v>8</v>
      </c>
      <c r="CC2621" s="113" t="s">
        <v>74</v>
      </c>
      <c r="CD2621" s="13"/>
      <c r="CE2621" s="33"/>
      <c r="CF2621" s="33"/>
      <c r="CG2621" s="33"/>
      <c r="CH2621" s="33"/>
    </row>
    <row r="2622" spans="2:86" ht="18.600000000000001" customHeight="1" thickTop="1" thickBot="1">
      <c r="B2622" s="37">
        <v>7.4999999999999796</v>
      </c>
      <c r="D2622" s="1">
        <v>1</v>
      </c>
      <c r="E2622" s="7">
        <v>0</v>
      </c>
      <c r="F2622" s="2">
        <v>0</v>
      </c>
      <c r="G2622" s="8">
        <v>0</v>
      </c>
      <c r="I2622" s="1">
        <v>1</v>
      </c>
      <c r="J2622" s="9">
        <v>0</v>
      </c>
      <c r="K2622" s="2">
        <v>0</v>
      </c>
      <c r="L2622" s="8">
        <f t="shared" ref="L2622:L2685" si="25195">IF(0=(1-$J$9*$K$9*$B2622^2),10^18,$B2622*$K$9/(1-$J$9*$K$9*$B2622^2))</f>
        <v>-0.7447979746923008</v>
      </c>
      <c r="N2622" s="1">
        <f t="shared" ref="N2622" si="25196">D2622*I2622+F2622*I2625-E2622*J2622-G2622*J2625</f>
        <v>1</v>
      </c>
      <c r="O2622" s="9">
        <f t="shared" ref="O2622" si="25197">(D2622*J2622+E2622*I2622+F2622*J2625+G2622*I2625)</f>
        <v>0</v>
      </c>
      <c r="P2622" s="2">
        <f t="shared" ref="P2622" si="25198">D2622*K2622+F2622*K2625-E2622*L2622-G2622*L2625</f>
        <v>0</v>
      </c>
      <c r="Q2622" s="8">
        <f t="shared" ref="Q2622" si="25199">(D2622*L2622+E2622*K2622+F2622*L2625+G2622*K2625)</f>
        <v>-0.7447979746923008</v>
      </c>
      <c r="S2622" s="1">
        <v>1</v>
      </c>
      <c r="T2622" s="7">
        <v>0</v>
      </c>
      <c r="U2622" s="2">
        <v>0</v>
      </c>
      <c r="V2622" s="8">
        <v>0</v>
      </c>
      <c r="X2622" s="1">
        <f t="shared" ref="X2622" si="25200">N2622*S2622+P2622*S2625-O2622*T2622-Q2622*T2625</f>
        <v>9.4420988436435334</v>
      </c>
      <c r="Y2622" s="9">
        <f t="shared" ref="Y2622" si="25201">(N2622*T2622+O2622*S2622+P2622*T2625+Q2622*S2625)</f>
        <v>0</v>
      </c>
      <c r="Z2622" s="2">
        <f t="shared" ref="Z2622" si="25202">N2622*U2622+P2622*U2625-O2622*V2622-Q2622*V2625</f>
        <v>0</v>
      </c>
      <c r="AA2622" s="8">
        <f t="shared" ref="AA2622" si="25203">(N2622*V2622+O2622*U2622+P2622*V2625+Q2622*U2625)</f>
        <v>-0.7447979746923008</v>
      </c>
      <c r="AB2622" s="20"/>
      <c r="AC2622" s="1">
        <v>1</v>
      </c>
      <c r="AD2622" s="9">
        <v>0</v>
      </c>
      <c r="AE2622" s="2">
        <v>0</v>
      </c>
      <c r="AF2622" s="8">
        <f t="shared" ref="AF2622:AF2685" si="25204">IF(0=(1-$AE$9*$AD$9*$B2622^2),10^18,$B2622*$AE$9/(1-$AE$9*$AD$9*$B2622^2))</f>
        <v>-0.13516549371810316</v>
      </c>
      <c r="AH2622" s="1">
        <f t="shared" ref="AH2622" si="25205">X2622*AC2622+Z2622*AC2625-Y2622*AD2622-AA2622*AD2625</f>
        <v>9.4420988436435334</v>
      </c>
      <c r="AI2622" s="9">
        <f t="shared" ref="AI2622" si="25206">(X2622*AD2622+Y2622*AC2622+Z2622*AD2625+AA2622*AC2625)</f>
        <v>0</v>
      </c>
      <c r="AJ2622" s="2">
        <f t="shared" ref="AJ2622" si="25207">X2622*AE2622+Z2622*AE2625-Y2622*AF2622-AA2622*AF2625</f>
        <v>0</v>
      </c>
      <c r="AK2622" s="8">
        <f t="shared" ref="AK2622" si="25208">(X2622*AF2622+Y2622*AE2622+Z2622*AF2625+AA2622*AE2625)</f>
        <v>-2.0210439266285096</v>
      </c>
      <c r="AM2622" s="1">
        <v>1</v>
      </c>
      <c r="AN2622" s="7">
        <v>0</v>
      </c>
      <c r="AO2622" s="2">
        <v>0</v>
      </c>
      <c r="AP2622" s="8">
        <v>0</v>
      </c>
      <c r="AR2622" s="1">
        <f t="shared" ref="AR2622" si="25209">AH2622*AM2622+AJ2622*AM2625-AI2622*AN2622-AK2622*AN2625</f>
        <v>28.810773314487804</v>
      </c>
      <c r="AS2622" s="9">
        <f t="shared" ref="AS2622" si="25210">(AH2622*AN2622+AI2622*AM2622+AJ2622*AN2625+AK2622*AM2625)</f>
        <v>0</v>
      </c>
      <c r="AT2622" s="2">
        <f t="shared" ref="AT2622" si="25211">AH2622*AO2622+AJ2622*AO2625-AI2622*AP2622-AK2622*AP2625</f>
        <v>0</v>
      </c>
      <c r="AU2622" s="8">
        <f t="shared" ref="AU2622" si="25212">(AH2622*AP2622+AI2622*AO2622+AJ2622*AP2625+AK2622*AO2625)</f>
        <v>-2.0210439266285096</v>
      </c>
      <c r="AV2622" s="20"/>
      <c r="AW2622" s="1">
        <v>1</v>
      </c>
      <c r="AX2622" s="9">
        <v>0</v>
      </c>
      <c r="AY2622" s="2">
        <v>0</v>
      </c>
      <c r="AZ2622" s="8">
        <f t="shared" ref="AZ2622:AZ2685" si="25213">IF(0=(1-$AX$9*$AY$9*$B2622^2),10^18,$B2622*$AY$9/(1-$AX$9*$AY$9*$B2622^2))</f>
        <v>-0.19325774929896664</v>
      </c>
      <c r="BB2622" s="1">
        <f t="shared" ref="BB2622" si="25214">AR2622*AW2622+AT2622*AW2625-AS2622*AX2622-AU2622*AX2625</f>
        <v>28.810773314487804</v>
      </c>
      <c r="BC2622" s="9">
        <f t="shared" ref="BC2622" si="25215">(AR2622*AX2622+AS2622*AW2622+AT2622*AX2625+AU2622*AW2625)</f>
        <v>0</v>
      </c>
      <c r="BD2622" s="2">
        <f t="shared" ref="BD2622" si="25216">AR2622*AY2622+AT2622*AY2625-AS2622*AZ2622-AU2622*AZ2625</f>
        <v>0</v>
      </c>
      <c r="BE2622" s="8">
        <f t="shared" ref="BE2622" si="25217">(AR2622*AZ2622+AS2622*AY2622+AT2622*AZ2625+AU2622*AY2625)</f>
        <v>-7.5889491329491516</v>
      </c>
      <c r="BG2622" s="1">
        <v>1</v>
      </c>
      <c r="BH2622" s="7">
        <v>0</v>
      </c>
      <c r="BI2622" s="2">
        <v>0</v>
      </c>
      <c r="BJ2622" s="8">
        <v>0</v>
      </c>
      <c r="BK2622" s="20"/>
      <c r="BL2622" s="1">
        <f t="shared" ref="BL2622" si="25218">BB2622*BG2622+BD2622*BG2625-BC2622*BH2622-BE2622*BH2625</f>
        <v>76.393484378078853</v>
      </c>
      <c r="BM2622" s="9">
        <f t="shared" ref="BM2622" si="25219">(BB2622*BH2622+BC2622*BG2622+BD2622*BH2625+BE2622*BG2625)</f>
        <v>0</v>
      </c>
      <c r="BN2622" s="2">
        <f t="shared" ref="BN2622" si="25220">BB2622*BI2622+BD2622*BI2625-BC2622*BJ2622-BE2622*BJ2625</f>
        <v>0</v>
      </c>
      <c r="BO2622" s="8">
        <f t="shared" ref="BO2622" si="25221">(BB2622*BJ2622+BC2622*BI2622+BD2622*BJ2625+BE2622*BI2625)</f>
        <v>-7.5889491329491516</v>
      </c>
      <c r="BP2622" s="20"/>
      <c r="BQ2622" s="16">
        <v>1</v>
      </c>
      <c r="BR2622" s="23">
        <v>0</v>
      </c>
      <c r="BS2622" s="14">
        <v>0</v>
      </c>
      <c r="BT2622" s="22">
        <v>0</v>
      </c>
      <c r="BV2622" s="1">
        <f t="shared" ref="BV2622" si="25222">BL2622*BQ2622+BN2622*BQ2625-BM2622*BR2622-BO2622*BR2625</f>
        <v>76.393484378078853</v>
      </c>
      <c r="BW2622" s="9">
        <f t="shared" ref="BW2622" si="25223">(BL2622*BR2622+BM2622*BQ2622+BN2622*BR2625+BO2622*BQ2625)</f>
        <v>-7.5889491329491516</v>
      </c>
      <c r="BX2622" s="2">
        <f t="shared" ref="BX2622" si="25224">BL2622*BS2622+BN2622*BS2625-BM2622*BT2622-BO2622*BT2625</f>
        <v>0</v>
      </c>
      <c r="BY2622" s="8">
        <f t="shared" ref="BY2622" si="25225">(BL2622*BT2622+BM2622*BS2622+BN2622*BT2625+BO2622*BS2625)</f>
        <v>-7.5889491329491516</v>
      </c>
      <c r="CA2622" s="28">
        <f t="shared" ref="CA2622" si="25226">20*LOG(((1+$BR$9)/$BR$9)/((BV2622+BV2625)^2+(BW2622+BW2625)^2)^0.5)</f>
        <v>-51.781734067910548</v>
      </c>
      <c r="CC2622" s="114">
        <f t="shared" ref="CC2622" si="25227">((BV2622^2+BW2622^2)^0.5)/((BV2625^2+BW2625^2)^0.5)</f>
        <v>9.9358711147505802E-2</v>
      </c>
      <c r="CD2622" s="13"/>
      <c r="CE2622" s="33"/>
      <c r="CF2622" s="33"/>
      <c r="CG2622" s="33"/>
      <c r="CH2622" s="33"/>
    </row>
    <row r="2623" spans="2:86" ht="18.600000000000001" customHeight="1" thickBot="1">
      <c r="D2623" s="3"/>
      <c r="G2623" s="4"/>
      <c r="I2623" s="3"/>
      <c r="L2623" s="4"/>
      <c r="N2623" s="3"/>
      <c r="Q2623" s="4"/>
      <c r="S2623" s="3"/>
      <c r="V2623" s="4"/>
      <c r="X2623" s="3"/>
      <c r="AA2623" s="4"/>
      <c r="AC2623" s="3"/>
      <c r="AF2623" s="4"/>
      <c r="AH2623" s="3"/>
      <c r="AK2623" s="4"/>
      <c r="AM2623" s="3"/>
      <c r="AP2623" s="4"/>
      <c r="AR2623" s="3"/>
      <c r="AU2623" s="4"/>
      <c r="AW2623" s="3"/>
      <c r="AZ2623" s="4"/>
      <c r="BB2623" s="3"/>
      <c r="BE2623" s="4"/>
      <c r="BG2623" s="3"/>
      <c r="BJ2623" s="4"/>
      <c r="BL2623" s="3"/>
      <c r="BO2623" s="4"/>
      <c r="BQ2623" s="16"/>
      <c r="BR2623" s="14"/>
      <c r="BS2623" s="14"/>
      <c r="BT2623" s="17"/>
      <c r="BV2623" s="3"/>
      <c r="BY2623" s="4"/>
      <c r="CC2623" s="115"/>
      <c r="CD2623" s="13"/>
      <c r="CE2623" s="33"/>
      <c r="CF2623" s="33"/>
      <c r="CG2623" s="33"/>
      <c r="CH2623" s="33"/>
    </row>
    <row r="2624" spans="2:86" ht="18.600000000000001" customHeight="1" thickBot="1">
      <c r="D2624" s="271" t="s">
        <v>141</v>
      </c>
      <c r="E2624" s="272"/>
      <c r="F2624" s="273" t="s">
        <v>142</v>
      </c>
      <c r="G2624" s="274"/>
      <c r="H2624" s="237"/>
      <c r="I2624" s="271" t="s">
        <v>143</v>
      </c>
      <c r="J2624" s="272"/>
      <c r="K2624" s="273" t="s">
        <v>144</v>
      </c>
      <c r="L2624" s="274"/>
      <c r="N2624" s="262" t="s">
        <v>145</v>
      </c>
      <c r="O2624" s="263"/>
      <c r="P2624" s="264" t="s">
        <v>146</v>
      </c>
      <c r="Q2624" s="265"/>
      <c r="S2624" s="271" t="s">
        <v>147</v>
      </c>
      <c r="T2624" s="272"/>
      <c r="U2624" s="273" t="s">
        <v>148</v>
      </c>
      <c r="V2624" s="274"/>
      <c r="W2624" s="20"/>
      <c r="X2624" s="262" t="s">
        <v>149</v>
      </c>
      <c r="Y2624" s="263"/>
      <c r="Z2624" s="264" t="s">
        <v>150</v>
      </c>
      <c r="AA2624" s="265"/>
      <c r="AB2624" s="20"/>
      <c r="AC2624" s="271" t="s">
        <v>151</v>
      </c>
      <c r="AD2624" s="272"/>
      <c r="AE2624" s="273" t="s">
        <v>152</v>
      </c>
      <c r="AF2624" s="274"/>
      <c r="AG2624" s="20"/>
      <c r="AH2624" s="262" t="s">
        <v>153</v>
      </c>
      <c r="AI2624" s="263"/>
      <c r="AJ2624" s="264" t="s">
        <v>154</v>
      </c>
      <c r="AK2624" s="265"/>
      <c r="AL2624" s="20"/>
      <c r="AM2624" s="271" t="s">
        <v>155</v>
      </c>
      <c r="AN2624" s="272"/>
      <c r="AO2624" s="273" t="s">
        <v>156</v>
      </c>
      <c r="AP2624" s="274"/>
      <c r="AR2624" s="262" t="s">
        <v>157</v>
      </c>
      <c r="AS2624" s="263"/>
      <c r="AT2624" s="264" t="s">
        <v>158</v>
      </c>
      <c r="AU2624" s="265"/>
      <c r="AV2624" s="41"/>
      <c r="AW2624" s="271" t="s">
        <v>159</v>
      </c>
      <c r="AX2624" s="272"/>
      <c r="AY2624" s="273" t="s">
        <v>160</v>
      </c>
      <c r="AZ2624" s="274"/>
      <c r="BA2624" s="20"/>
      <c r="BB2624" s="262" t="s">
        <v>161</v>
      </c>
      <c r="BC2624" s="263"/>
      <c r="BD2624" s="264" t="s">
        <v>162</v>
      </c>
      <c r="BE2624" s="265"/>
      <c r="BF2624" s="41"/>
      <c r="BG2624" s="271" t="s">
        <v>163</v>
      </c>
      <c r="BH2624" s="272"/>
      <c r="BI2624" s="273" t="s">
        <v>164</v>
      </c>
      <c r="BJ2624" s="274"/>
      <c r="BK2624" s="41"/>
      <c r="BL2624" s="262" t="s">
        <v>165</v>
      </c>
      <c r="BM2624" s="263"/>
      <c r="BN2624" s="264" t="s">
        <v>166</v>
      </c>
      <c r="BO2624" s="265"/>
      <c r="BP2624" s="41"/>
      <c r="BQ2624" s="271" t="s">
        <v>167</v>
      </c>
      <c r="BR2624" s="272"/>
      <c r="BS2624" s="273" t="s">
        <v>168</v>
      </c>
      <c r="BT2624" s="274"/>
      <c r="BU2624" s="20"/>
      <c r="BV2624" s="262" t="s">
        <v>169</v>
      </c>
      <c r="BW2624" s="263"/>
      <c r="BX2624" s="264" t="s">
        <v>170</v>
      </c>
      <c r="BY2624" s="265"/>
      <c r="CA2624" s="55" t="s">
        <v>35</v>
      </c>
      <c r="CC2624" s="116" t="s">
        <v>75</v>
      </c>
      <c r="CD2624" s="13"/>
      <c r="CE2624" s="33"/>
      <c r="CF2624" s="33"/>
      <c r="CG2624" s="33"/>
      <c r="CH2624" s="33"/>
    </row>
    <row r="2625" spans="2:86" ht="18.600000000000001" customHeight="1" thickTop="1" thickBot="1">
      <c r="D2625" s="1">
        <v>0</v>
      </c>
      <c r="E2625" s="9">
        <f t="shared" ref="E2625" si="25228">$E$9*$B2622</f>
        <v>8.8259999999999756</v>
      </c>
      <c r="F2625" s="2">
        <v>1</v>
      </c>
      <c r="G2625" s="8">
        <v>0</v>
      </c>
      <c r="I2625" s="1">
        <v>0</v>
      </c>
      <c r="J2625" s="9">
        <v>0</v>
      </c>
      <c r="K2625" s="2">
        <v>1</v>
      </c>
      <c r="L2625" s="8">
        <v>0</v>
      </c>
      <c r="N2625" s="1">
        <f t="shared" ref="N2625" si="25229">D2625*I2622+F2625*I2625-E2625*J2622-G2625*J2625</f>
        <v>0</v>
      </c>
      <c r="O2625" s="9">
        <f t="shared" ref="O2625" si="25230">(D2625*J2622+E2625*I2622+F2625*J2625+G2625*I2625)</f>
        <v>8.8259999999999756</v>
      </c>
      <c r="P2625" s="2">
        <f t="shared" ref="P2625" si="25231">D2625*K2622+F2625*K2625-E2625*L2622-G2625*L2625</f>
        <v>7.5735869246342284</v>
      </c>
      <c r="Q2625" s="8">
        <f t="shared" ref="Q2625" si="25232">(D2625*L2622+E2625*K2622+F2625*L2625+G2625*K2625)</f>
        <v>0</v>
      </c>
      <c r="S2625" s="1">
        <v>0</v>
      </c>
      <c r="T2625" s="9">
        <f t="shared" ref="T2625" si="25233">$T$9*$B2622</f>
        <v>11.334749999999969</v>
      </c>
      <c r="U2625" s="2">
        <v>1</v>
      </c>
      <c r="V2625" s="8">
        <v>0</v>
      </c>
      <c r="X2625" s="1">
        <f t="shared" ref="X2625" si="25234">N2625*S2622+P2625*S2625-O2625*T2622-Q2625*T2625</f>
        <v>0</v>
      </c>
      <c r="Y2625" s="9">
        <f t="shared" ref="Y2625" si="25235">(N2625*T2622+O2625*S2622+P2625*T2625+Q2625*S2625)</f>
        <v>94.670714393997571</v>
      </c>
      <c r="Z2625" s="2">
        <f t="shared" ref="Z2625" si="25236">N2625*U2622+P2625*U2625-O2625*V2622-Q2625*V2625</f>
        <v>7.5735869246342284</v>
      </c>
      <c r="AA2625" s="8">
        <f t="shared" ref="AA2625" si="25237">(N2625*V2622+O2625*U2622+P2625*V2625+Q2625*U2625)</f>
        <v>0</v>
      </c>
      <c r="AB2625" s="20"/>
      <c r="AC2625" s="1">
        <v>0</v>
      </c>
      <c r="AD2625" s="9">
        <v>0</v>
      </c>
      <c r="AE2625" s="2">
        <v>1</v>
      </c>
      <c r="AF2625" s="8">
        <v>0</v>
      </c>
      <c r="AH2625" s="1">
        <f t="shared" ref="AH2625" si="25238">X2625*AC2622+Z2625*AC2625-Y2625*AD2622-AA2625*AD2625</f>
        <v>0</v>
      </c>
      <c r="AI2625" s="9">
        <f t="shared" ref="AI2625" si="25239">(X2625*AD2622+Y2625*AC2622+Z2625*AD2625+AA2625*AC2625)</f>
        <v>94.670714393997571</v>
      </c>
      <c r="AJ2625" s="2">
        <f t="shared" ref="AJ2625" si="25240">X2625*AE2622+Z2625*AE2625-Y2625*AF2622-AA2625*AF2625</f>
        <v>20.369800776344444</v>
      </c>
      <c r="AK2625" s="8">
        <f t="shared" ref="AK2625" si="25241">(X2625*AF2622+Y2625*AE2622+Z2625*AF2625+AA2625*AE2625)</f>
        <v>0</v>
      </c>
      <c r="AM2625" s="1">
        <v>0</v>
      </c>
      <c r="AN2625" s="9">
        <f t="shared" ref="AN2625" si="25242">$AN$9*$B2622</f>
        <v>9.5834999999999742</v>
      </c>
      <c r="AO2625" s="2">
        <v>1</v>
      </c>
      <c r="AP2625" s="8">
        <v>0</v>
      </c>
      <c r="AR2625" s="1">
        <f t="shared" ref="AR2625" si="25243">AH2625*AM2622+AJ2625*AM2625-AI2625*AN2622-AK2625*AN2625</f>
        <v>0</v>
      </c>
      <c r="AS2625" s="9">
        <f t="shared" ref="AS2625" si="25244">(AH2625*AN2622+AI2625*AM2622+AJ2625*AN2625+AK2625*AM2625)</f>
        <v>289.88470013409403</v>
      </c>
      <c r="AT2625" s="2">
        <f t="shared" ref="AT2625" si="25245">AH2625*AO2622+AJ2625*AO2625-AI2625*AP2622-AK2625*AP2625</f>
        <v>20.369800776344444</v>
      </c>
      <c r="AU2625" s="8">
        <f t="shared" ref="AU2625" si="25246">(AH2625*AP2622+AI2625*AO2622+AJ2625*AP2625+AK2625*AO2625)</f>
        <v>0</v>
      </c>
      <c r="AV2625" s="20"/>
      <c r="AW2625" s="1">
        <v>0</v>
      </c>
      <c r="AX2625" s="9">
        <v>0</v>
      </c>
      <c r="AY2625" s="2">
        <v>1</v>
      </c>
      <c r="AZ2625" s="8">
        <v>0</v>
      </c>
      <c r="BB2625" s="1">
        <f t="shared" ref="BB2625" si="25247">AR2625*AW2622+AT2625*AW2625-AS2625*AX2622-AU2625*AX2625</f>
        <v>0</v>
      </c>
      <c r="BC2625" s="9">
        <f t="shared" ref="BC2625" si="25248">(AR2625*AX2622+AS2625*AW2622+AT2625*AX2625+AU2625*AW2625)</f>
        <v>289.88470013409403</v>
      </c>
      <c r="BD2625" s="2">
        <f t="shared" ref="BD2625" si="25249">AR2625*AY2622+AT2625*AY2625-AS2625*AZ2622-AU2625*AZ2625</f>
        <v>76.392265480465312</v>
      </c>
      <c r="BE2625" s="8">
        <f t="shared" ref="BE2625" si="25250">(AR2625*AZ2622+AS2625*AY2622+AT2625*AZ2625+AU2625*AY2625)</f>
        <v>0</v>
      </c>
      <c r="BG2625" s="1">
        <v>0</v>
      </c>
      <c r="BH2625" s="9">
        <f t="shared" ref="BH2625" si="25251">$BH$9*$B2622</f>
        <v>6.2699999999999827</v>
      </c>
      <c r="BI2625" s="2">
        <v>1</v>
      </c>
      <c r="BJ2625" s="8">
        <v>0</v>
      </c>
      <c r="BK2625" s="20"/>
      <c r="BL2625" s="1">
        <f t="shared" ref="BL2625" si="25252">BB2625*BG2622+BD2625*BG2625-BC2625*BH2622-BE2625*BH2625</f>
        <v>0</v>
      </c>
      <c r="BM2625" s="9">
        <f t="shared" ref="BM2625" si="25253">(BB2625*BH2622+BC2625*BG2622+BD2625*BH2625+BE2625*BG2625)</f>
        <v>768.86420469661016</v>
      </c>
      <c r="BN2625" s="2">
        <f t="shared" ref="BN2625" si="25254">BB2625*BI2622+BD2625*BI2625-BC2625*BJ2622-BE2625*BJ2625</f>
        <v>76.392265480465312</v>
      </c>
      <c r="BO2625" s="8">
        <f t="shared" ref="BO2625" si="25255">(BB2625*BJ2622+BC2625*BI2622+BD2625*BJ2625+BE2625*BI2625)</f>
        <v>0</v>
      </c>
      <c r="BP2625" s="20"/>
      <c r="BQ2625" s="18">
        <f t="shared" ref="BQ2625:BQ2688" si="25256">1/$BR$9</f>
        <v>1</v>
      </c>
      <c r="BR2625" s="25">
        <v>0</v>
      </c>
      <c r="BS2625" s="19">
        <v>1</v>
      </c>
      <c r="BT2625" s="24">
        <v>0</v>
      </c>
      <c r="BV2625" s="1">
        <f t="shared" ref="BV2625" si="25257">BL2625*BQ2622+BN2625*BQ2625-BM2625*BR2622-BO2625*BR2625</f>
        <v>76.392265480465312</v>
      </c>
      <c r="BW2625" s="9">
        <f t="shared" ref="BW2625" si="25258">(BL2625*BR2622+BM2625*BQ2622+BN2625*BR2625+BO2625*BQ2625)</f>
        <v>768.86420469661016</v>
      </c>
      <c r="BX2625" s="2">
        <f t="shared" ref="BX2625" si="25259">BL2625*BS2622+BN2625*BS2625-BM2625*BT2622-BO2625*BT2625</f>
        <v>76.392265480465312</v>
      </c>
      <c r="BY2625" s="8">
        <f t="shared" ref="BY2625" si="25260">(BL2625*BT2622+BM2625*BS2622+BN2625*BT2625+BO2625*BS2625)</f>
        <v>0</v>
      </c>
      <c r="CA2625" s="56">
        <f t="shared" ref="CA2625" si="25261">(180/PI())*ATAN(-1*(BW2622+BW2625)/(BV2622+BV2625))</f>
        <v>-78.651666983690092</v>
      </c>
      <c r="CC2625" s="117">
        <f t="shared" ref="CC2625" si="25262">20*LOG(((1-(10^(CA2622/20)^2)*(1-((1-CC2622)/(1+CC2622))^2))^0.5))</f>
        <v>-9.4754201222844039E-6</v>
      </c>
      <c r="CD2625" s="13"/>
      <c r="CE2625" s="33"/>
      <c r="CF2625" s="33"/>
      <c r="CG2625" s="33"/>
      <c r="CH2625" s="33"/>
    </row>
    <row r="2626" spans="2:86" ht="18.600000000000001" customHeight="1"/>
    <row r="2627" spans="2:86" ht="18.600000000000001" customHeight="1" thickBot="1">
      <c r="E2627" s="6" t="s">
        <v>3</v>
      </c>
      <c r="J2627" s="6" t="s">
        <v>5</v>
      </c>
      <c r="O2627" s="6" t="s">
        <v>10</v>
      </c>
      <c r="T2627" s="6" t="s">
        <v>6</v>
      </c>
      <c r="Y2627" s="6" t="s">
        <v>11</v>
      </c>
      <c r="AD2627" s="6" t="s">
        <v>12</v>
      </c>
      <c r="AI2627" s="6" t="s">
        <v>13</v>
      </c>
      <c r="AN2627" s="6" t="s">
        <v>14</v>
      </c>
      <c r="AS2627" s="6" t="s">
        <v>15</v>
      </c>
      <c r="AX2627" s="6" t="s">
        <v>19</v>
      </c>
      <c r="BC2627" s="6" t="s">
        <v>17</v>
      </c>
      <c r="BH2627" s="6" t="s">
        <v>20</v>
      </c>
      <c r="BM2627" s="6" t="s">
        <v>18</v>
      </c>
      <c r="BQ2627" s="26" t="s">
        <v>16</v>
      </c>
      <c r="BR2627" s="26"/>
      <c r="BS2627" s="21"/>
      <c r="BT2627" s="21"/>
      <c r="BU2627" s="21"/>
      <c r="BV2627" s="21"/>
      <c r="BW2627" s="26" t="s">
        <v>21</v>
      </c>
      <c r="BX2627" s="21"/>
      <c r="BY2627" s="21"/>
    </row>
    <row r="2628" spans="2:86" ht="18.600000000000001" customHeight="1" thickBot="1">
      <c r="B2628" s="11"/>
      <c r="D2628" s="266" t="s">
        <v>113</v>
      </c>
      <c r="E2628" s="267"/>
      <c r="F2628" s="268" t="s">
        <v>114</v>
      </c>
      <c r="G2628" s="269"/>
      <c r="H2628" s="237"/>
      <c r="I2628" s="262" t="s">
        <v>0</v>
      </c>
      <c r="J2628" s="263"/>
      <c r="K2628" s="264" t="s">
        <v>1</v>
      </c>
      <c r="L2628" s="265"/>
      <c r="M2628" s="21"/>
      <c r="N2628" s="262" t="s">
        <v>115</v>
      </c>
      <c r="O2628" s="263"/>
      <c r="P2628" s="264" t="s">
        <v>116</v>
      </c>
      <c r="Q2628" s="265"/>
      <c r="R2628" s="21"/>
      <c r="S2628" s="266" t="s">
        <v>117</v>
      </c>
      <c r="T2628" s="267"/>
      <c r="U2628" s="268" t="s">
        <v>118</v>
      </c>
      <c r="V2628" s="269"/>
      <c r="W2628" s="20"/>
      <c r="X2628" s="262" t="s">
        <v>119</v>
      </c>
      <c r="Y2628" s="263"/>
      <c r="Z2628" s="264" t="s">
        <v>120</v>
      </c>
      <c r="AA2628" s="265"/>
      <c r="AB2628" s="20"/>
      <c r="AC2628" s="262" t="s">
        <v>121</v>
      </c>
      <c r="AD2628" s="263"/>
      <c r="AE2628" s="264" t="s">
        <v>7</v>
      </c>
      <c r="AF2628" s="265"/>
      <c r="AG2628" s="20"/>
      <c r="AH2628" s="262" t="s">
        <v>122</v>
      </c>
      <c r="AI2628" s="263"/>
      <c r="AJ2628" s="264" t="s">
        <v>123</v>
      </c>
      <c r="AK2628" s="265"/>
      <c r="AL2628" s="20"/>
      <c r="AM2628" s="266" t="s">
        <v>124</v>
      </c>
      <c r="AN2628" s="267"/>
      <c r="AO2628" s="268" t="s">
        <v>125</v>
      </c>
      <c r="AP2628" s="269"/>
      <c r="AQ2628" s="21"/>
      <c r="AR2628" s="262" t="s">
        <v>126</v>
      </c>
      <c r="AS2628" s="263"/>
      <c r="AT2628" s="264" t="s">
        <v>2</v>
      </c>
      <c r="AU2628" s="265"/>
      <c r="AV2628" s="41"/>
      <c r="AW2628" s="262" t="s">
        <v>127</v>
      </c>
      <c r="AX2628" s="263"/>
      <c r="AY2628" s="264" t="s">
        <v>128</v>
      </c>
      <c r="AZ2628" s="265"/>
      <c r="BA2628" s="20"/>
      <c r="BB2628" s="262" t="s">
        <v>129</v>
      </c>
      <c r="BC2628" s="263"/>
      <c r="BD2628" s="264" t="s">
        <v>130</v>
      </c>
      <c r="BE2628" s="265"/>
      <c r="BF2628" s="41"/>
      <c r="BG2628" s="266" t="s">
        <v>131</v>
      </c>
      <c r="BH2628" s="267"/>
      <c r="BI2628" s="268" t="s">
        <v>132</v>
      </c>
      <c r="BJ2628" s="269"/>
      <c r="BK2628" s="41"/>
      <c r="BL2628" s="262" t="s">
        <v>133</v>
      </c>
      <c r="BM2628" s="263"/>
      <c r="BN2628" s="264" t="s">
        <v>134</v>
      </c>
      <c r="BO2628" s="265"/>
      <c r="BP2628" s="41"/>
      <c r="BQ2628" s="262" t="s">
        <v>135</v>
      </c>
      <c r="BR2628" s="263"/>
      <c r="BS2628" s="264" t="s">
        <v>136</v>
      </c>
      <c r="BT2628" s="265"/>
      <c r="BU2628" s="20"/>
      <c r="BV2628" s="262" t="s">
        <v>137</v>
      </c>
      <c r="BW2628" s="263"/>
      <c r="BX2628" s="264" t="s">
        <v>138</v>
      </c>
      <c r="BY2628" s="265"/>
      <c r="CA2628" s="27" t="s">
        <v>8</v>
      </c>
      <c r="CC2628" s="113" t="s">
        <v>74</v>
      </c>
      <c r="CD2628" s="13"/>
      <c r="CE2628" s="33"/>
      <c r="CF2628" s="33"/>
      <c r="CG2628" s="33"/>
      <c r="CH2628" s="33"/>
    </row>
    <row r="2629" spans="2:86" ht="18.600000000000001" customHeight="1" thickTop="1" thickBot="1">
      <c r="B2629" s="37">
        <v>7.51999999999998</v>
      </c>
      <c r="D2629" s="1">
        <v>1</v>
      </c>
      <c r="E2629" s="7">
        <v>0</v>
      </c>
      <c r="F2629" s="2">
        <v>0</v>
      </c>
      <c r="G2629" s="8">
        <v>0</v>
      </c>
      <c r="I2629" s="1">
        <v>1</v>
      </c>
      <c r="J2629" s="9">
        <v>0</v>
      </c>
      <c r="K2629" s="2">
        <v>0</v>
      </c>
      <c r="L2629" s="8">
        <f t="shared" ref="L2629:L2692" si="25263">IF(0=(1-$J$9*$K$9*$B2629^2),10^18,$B2629*$K$9/(1-$J$9*$K$9*$B2629^2))</f>
        <v>-0.74248928082119425</v>
      </c>
      <c r="N2629" s="1">
        <f t="shared" ref="N2629" si="25264">D2629*I2629+F2629*I2632-E2629*J2629-G2629*J2632</f>
        <v>1</v>
      </c>
      <c r="O2629" s="9">
        <f t="shared" ref="O2629" si="25265">(D2629*J2629+E2629*I2629+F2629*J2632+G2629*I2632)</f>
        <v>0</v>
      </c>
      <c r="P2629" s="2">
        <f t="shared" ref="P2629" si="25266">D2629*K2629+F2629*K2632-E2629*L2629-G2629*L2632</f>
        <v>0</v>
      </c>
      <c r="Q2629" s="8">
        <f t="shared" ref="Q2629" si="25267">(D2629*L2629+E2629*K2629+F2629*L2632+G2629*K2632)</f>
        <v>-0.74248928082119425</v>
      </c>
      <c r="S2629" s="1">
        <v>1</v>
      </c>
      <c r="T2629" s="7">
        <v>0</v>
      </c>
      <c r="U2629" s="2">
        <v>0</v>
      </c>
      <c r="V2629" s="8">
        <v>0</v>
      </c>
      <c r="X2629" s="1">
        <f t="shared" ref="X2629" si="25268">N2629*S2629+P2629*S2632-O2629*T2629-Q2629*T2632</f>
        <v>9.4383728567901102</v>
      </c>
      <c r="Y2629" s="9">
        <f t="shared" ref="Y2629" si="25269">(N2629*T2629+O2629*S2629+P2629*T2632+Q2629*S2632)</f>
        <v>0</v>
      </c>
      <c r="Z2629" s="2">
        <f t="shared" ref="Z2629" si="25270">N2629*U2629+P2629*U2632-O2629*V2629-Q2629*V2632</f>
        <v>0</v>
      </c>
      <c r="AA2629" s="8">
        <f t="shared" ref="AA2629" si="25271">(N2629*V2629+O2629*U2629+P2629*V2632+Q2629*U2632)</f>
        <v>-0.74248928082119425</v>
      </c>
      <c r="AB2629" s="20"/>
      <c r="AC2629" s="1">
        <v>1</v>
      </c>
      <c r="AD2629" s="9">
        <v>0</v>
      </c>
      <c r="AE2629" s="2">
        <v>0</v>
      </c>
      <c r="AF2629" s="8">
        <f t="shared" ref="AF2629:AF2692" si="25272">IF(0=(1-$AE$9*$AD$9*$B2629^2),10^18,$B2629*$AE$9/(1-$AE$9*$AD$9*$B2629^2))</f>
        <v>-0.13478818796949582</v>
      </c>
      <c r="AH2629" s="1">
        <f t="shared" ref="AH2629" si="25273">X2629*AC2629+Z2629*AC2632-Y2629*AD2629-AA2629*AD2632</f>
        <v>9.4383728567901102</v>
      </c>
      <c r="AI2629" s="9">
        <f t="shared" ref="AI2629" si="25274">(X2629*AD2629+Y2629*AC2629+Z2629*AD2632+AA2629*AC2632)</f>
        <v>0</v>
      </c>
      <c r="AJ2629" s="2">
        <f t="shared" ref="AJ2629" si="25275">X2629*AE2629+Z2629*AE2632-Y2629*AF2629-AA2629*AF2632</f>
        <v>0</v>
      </c>
      <c r="AK2629" s="8">
        <f t="shared" ref="AK2629" si="25276">(X2629*AF2629+Y2629*AE2629+Z2629*AF2632+AA2629*AE2632)</f>
        <v>-2.0146704555684067</v>
      </c>
      <c r="AM2629" s="1">
        <v>1</v>
      </c>
      <c r="AN2629" s="7">
        <v>0</v>
      </c>
      <c r="AO2629" s="2">
        <v>0</v>
      </c>
      <c r="AP2629" s="8">
        <v>0</v>
      </c>
      <c r="AR2629" s="1">
        <f t="shared" ref="AR2629" si="25277">AH2629*AM2629+AJ2629*AM2632-AI2629*AN2629-AK2629*AN2632</f>
        <v>28.79745408589239</v>
      </c>
      <c r="AS2629" s="9">
        <f t="shared" ref="AS2629" si="25278">(AH2629*AN2629+AI2629*AM2629+AJ2629*AN2632+AK2629*AM2632)</f>
        <v>0</v>
      </c>
      <c r="AT2629" s="2">
        <f t="shared" ref="AT2629" si="25279">AH2629*AO2629+AJ2629*AO2632-AI2629*AP2629-AK2629*AP2632</f>
        <v>0</v>
      </c>
      <c r="AU2629" s="8">
        <f t="shared" ref="AU2629" si="25280">(AH2629*AP2629+AI2629*AO2629+AJ2629*AP2632+AK2629*AO2632)</f>
        <v>-2.0146704555684067</v>
      </c>
      <c r="AV2629" s="20"/>
      <c r="AW2629" s="1">
        <v>1</v>
      </c>
      <c r="AX2629" s="9">
        <v>0</v>
      </c>
      <c r="AY2629" s="2">
        <v>0</v>
      </c>
      <c r="AZ2629" s="8">
        <f t="shared" ref="AZ2629:AZ2692" si="25281">IF(0=(1-$AX$9*$AY$9*$B2629^2),10^18,$B2629*$AY$9/(1-$AX$9*$AY$9*$B2629^2))</f>
        <v>-0.19271086302041893</v>
      </c>
      <c r="BB2629" s="1">
        <f t="shared" ref="BB2629" si="25282">AR2629*AW2629+AT2629*AW2632-AS2629*AX2629-AU2629*AX2632</f>
        <v>28.79745408589239</v>
      </c>
      <c r="BC2629" s="9">
        <f t="shared" ref="BC2629" si="25283">(AR2629*AX2629+AS2629*AW2629+AT2629*AX2632+AU2629*AW2632)</f>
        <v>0</v>
      </c>
      <c r="BD2629" s="2">
        <f t="shared" ref="BD2629" si="25284">AR2629*AY2629+AT2629*AY2632-AS2629*AZ2629-AU2629*AZ2632</f>
        <v>0</v>
      </c>
      <c r="BE2629" s="8">
        <f t="shared" ref="BE2629" si="25285">(AR2629*AZ2629+AS2629*AY2629+AT2629*AZ2632+AU2629*AY2632)</f>
        <v>-7.5642526852516188</v>
      </c>
      <c r="BG2629" s="1">
        <v>1</v>
      </c>
      <c r="BH2629" s="7">
        <v>0</v>
      </c>
      <c r="BI2629" s="2">
        <v>0</v>
      </c>
      <c r="BJ2629" s="8">
        <v>0</v>
      </c>
      <c r="BK2629" s="20"/>
      <c r="BL2629" s="1">
        <f t="shared" ref="BL2629" si="25286">BB2629*BG2629+BD2629*BG2632-BC2629*BH2629-BE2629*BH2632</f>
        <v>76.351792727317317</v>
      </c>
      <c r="BM2629" s="9">
        <f t="shared" ref="BM2629" si="25287">(BB2629*BH2629+BC2629*BG2629+BD2629*BH2632+BE2629*BG2632)</f>
        <v>0</v>
      </c>
      <c r="BN2629" s="2">
        <f t="shared" ref="BN2629" si="25288">BB2629*BI2629+BD2629*BI2632-BC2629*BJ2629-BE2629*BJ2632</f>
        <v>0</v>
      </c>
      <c r="BO2629" s="8">
        <f t="shared" ref="BO2629" si="25289">(BB2629*BJ2629+BC2629*BI2629+BD2629*BJ2632+BE2629*BI2632)</f>
        <v>-7.5642526852516188</v>
      </c>
      <c r="BP2629" s="20"/>
      <c r="BQ2629" s="16">
        <v>1</v>
      </c>
      <c r="BR2629" s="23">
        <v>0</v>
      </c>
      <c r="BS2629" s="14">
        <v>0</v>
      </c>
      <c r="BT2629" s="22">
        <v>0</v>
      </c>
      <c r="BV2629" s="1">
        <f t="shared" ref="BV2629" si="25290">BL2629*BQ2629+BN2629*BQ2632-BM2629*BR2629-BO2629*BR2632</f>
        <v>76.351792727317317</v>
      </c>
      <c r="BW2629" s="9">
        <f t="shared" ref="BW2629" si="25291">(BL2629*BR2629+BM2629*BQ2629+BN2629*BR2632+BO2629*BQ2632)</f>
        <v>-7.5642526852516188</v>
      </c>
      <c r="BX2629" s="2">
        <f t="shared" ref="BX2629" si="25292">BL2629*BS2629+BN2629*BS2632-BM2629*BT2629-BO2629*BT2632</f>
        <v>0</v>
      </c>
      <c r="BY2629" s="8">
        <f t="shared" ref="BY2629" si="25293">(BL2629*BT2629+BM2629*BS2629+BN2629*BT2632+BO2629*BS2632)</f>
        <v>-7.5642526852516188</v>
      </c>
      <c r="CA2629" s="28">
        <f t="shared" ref="CA2629" si="25294">20*LOG(((1+$BR$9)/$BR$9)/((BV2629+BV2632)^2+(BW2629+BW2632)^2)^0.5)</f>
        <v>-51.800101906213712</v>
      </c>
      <c r="CC2629" s="114">
        <f t="shared" ref="CC2629" si="25295">((BV2629^2+BW2629^2)^0.5)/((BV2632^2+BW2632^2)^0.5)</f>
        <v>9.9089468510037595E-2</v>
      </c>
      <c r="CD2629" s="13"/>
      <c r="CE2629" s="33"/>
      <c r="CF2629" s="33"/>
      <c r="CG2629" s="33"/>
      <c r="CH2629" s="33"/>
    </row>
    <row r="2630" spans="2:86" ht="18.600000000000001" customHeight="1" thickBot="1">
      <c r="D2630" s="3"/>
      <c r="G2630" s="4"/>
      <c r="I2630" s="3"/>
      <c r="L2630" s="4"/>
      <c r="N2630" s="3"/>
      <c r="Q2630" s="4"/>
      <c r="S2630" s="3"/>
      <c r="V2630" s="4"/>
      <c r="X2630" s="3"/>
      <c r="AA2630" s="4"/>
      <c r="AC2630" s="3"/>
      <c r="AF2630" s="4"/>
      <c r="AH2630" s="3"/>
      <c r="AK2630" s="4"/>
      <c r="AM2630" s="3"/>
      <c r="AP2630" s="4"/>
      <c r="AR2630" s="3"/>
      <c r="AU2630" s="4"/>
      <c r="AW2630" s="3"/>
      <c r="AZ2630" s="4"/>
      <c r="BB2630" s="3"/>
      <c r="BE2630" s="4"/>
      <c r="BG2630" s="3"/>
      <c r="BJ2630" s="4"/>
      <c r="BL2630" s="3"/>
      <c r="BO2630" s="4"/>
      <c r="BQ2630" s="16"/>
      <c r="BR2630" s="14"/>
      <c r="BS2630" s="14"/>
      <c r="BT2630" s="17"/>
      <c r="BV2630" s="3"/>
      <c r="BY2630" s="4"/>
      <c r="CC2630" s="115"/>
      <c r="CD2630" s="13"/>
      <c r="CE2630" s="33"/>
      <c r="CF2630" s="33"/>
      <c r="CG2630" s="33"/>
      <c r="CH2630" s="33"/>
    </row>
    <row r="2631" spans="2:86" ht="18.600000000000001" customHeight="1" thickBot="1">
      <c r="D2631" s="271" t="s">
        <v>141</v>
      </c>
      <c r="E2631" s="272"/>
      <c r="F2631" s="273" t="s">
        <v>142</v>
      </c>
      <c r="G2631" s="274"/>
      <c r="H2631" s="237"/>
      <c r="I2631" s="271" t="s">
        <v>143</v>
      </c>
      <c r="J2631" s="272"/>
      <c r="K2631" s="273" t="s">
        <v>144</v>
      </c>
      <c r="L2631" s="274"/>
      <c r="N2631" s="262" t="s">
        <v>145</v>
      </c>
      <c r="O2631" s="263"/>
      <c r="P2631" s="264" t="s">
        <v>146</v>
      </c>
      <c r="Q2631" s="265"/>
      <c r="S2631" s="271" t="s">
        <v>147</v>
      </c>
      <c r="T2631" s="272"/>
      <c r="U2631" s="273" t="s">
        <v>148</v>
      </c>
      <c r="V2631" s="274"/>
      <c r="W2631" s="20"/>
      <c r="X2631" s="262" t="s">
        <v>149</v>
      </c>
      <c r="Y2631" s="263"/>
      <c r="Z2631" s="264" t="s">
        <v>150</v>
      </c>
      <c r="AA2631" s="265"/>
      <c r="AB2631" s="20"/>
      <c r="AC2631" s="271" t="s">
        <v>151</v>
      </c>
      <c r="AD2631" s="272"/>
      <c r="AE2631" s="273" t="s">
        <v>152</v>
      </c>
      <c r="AF2631" s="274"/>
      <c r="AG2631" s="20"/>
      <c r="AH2631" s="262" t="s">
        <v>153</v>
      </c>
      <c r="AI2631" s="263"/>
      <c r="AJ2631" s="264" t="s">
        <v>154</v>
      </c>
      <c r="AK2631" s="265"/>
      <c r="AL2631" s="20"/>
      <c r="AM2631" s="271" t="s">
        <v>155</v>
      </c>
      <c r="AN2631" s="272"/>
      <c r="AO2631" s="273" t="s">
        <v>156</v>
      </c>
      <c r="AP2631" s="274"/>
      <c r="AR2631" s="262" t="s">
        <v>157</v>
      </c>
      <c r="AS2631" s="263"/>
      <c r="AT2631" s="264" t="s">
        <v>158</v>
      </c>
      <c r="AU2631" s="265"/>
      <c r="AV2631" s="41"/>
      <c r="AW2631" s="271" t="s">
        <v>159</v>
      </c>
      <c r="AX2631" s="272"/>
      <c r="AY2631" s="273" t="s">
        <v>160</v>
      </c>
      <c r="AZ2631" s="274"/>
      <c r="BA2631" s="20"/>
      <c r="BB2631" s="262" t="s">
        <v>161</v>
      </c>
      <c r="BC2631" s="263"/>
      <c r="BD2631" s="264" t="s">
        <v>162</v>
      </c>
      <c r="BE2631" s="265"/>
      <c r="BF2631" s="41"/>
      <c r="BG2631" s="271" t="s">
        <v>163</v>
      </c>
      <c r="BH2631" s="272"/>
      <c r="BI2631" s="273" t="s">
        <v>164</v>
      </c>
      <c r="BJ2631" s="274"/>
      <c r="BK2631" s="41"/>
      <c r="BL2631" s="262" t="s">
        <v>165</v>
      </c>
      <c r="BM2631" s="263"/>
      <c r="BN2631" s="264" t="s">
        <v>166</v>
      </c>
      <c r="BO2631" s="265"/>
      <c r="BP2631" s="41"/>
      <c r="BQ2631" s="271" t="s">
        <v>167</v>
      </c>
      <c r="BR2631" s="272"/>
      <c r="BS2631" s="273" t="s">
        <v>168</v>
      </c>
      <c r="BT2631" s="274"/>
      <c r="BU2631" s="20"/>
      <c r="BV2631" s="262" t="s">
        <v>169</v>
      </c>
      <c r="BW2631" s="263"/>
      <c r="BX2631" s="264" t="s">
        <v>170</v>
      </c>
      <c r="BY2631" s="265"/>
      <c r="CA2631" s="55" t="s">
        <v>35</v>
      </c>
      <c r="CC2631" s="116" t="s">
        <v>75</v>
      </c>
      <c r="CD2631" s="13"/>
      <c r="CE2631" s="33"/>
      <c r="CF2631" s="33"/>
      <c r="CG2631" s="33"/>
      <c r="CH2631" s="33"/>
    </row>
    <row r="2632" spans="2:86" ht="18.600000000000001" customHeight="1" thickTop="1" thickBot="1">
      <c r="D2632" s="1">
        <v>0</v>
      </c>
      <c r="E2632" s="9">
        <f t="shared" ref="E2632" si="25296">$E$9*$B2629</f>
        <v>8.8495359999999774</v>
      </c>
      <c r="F2632" s="2">
        <v>1</v>
      </c>
      <c r="G2632" s="8">
        <v>0</v>
      </c>
      <c r="I2632" s="1">
        <v>0</v>
      </c>
      <c r="J2632" s="9">
        <v>0</v>
      </c>
      <c r="K2632" s="2">
        <v>1</v>
      </c>
      <c r="L2632" s="8">
        <v>0</v>
      </c>
      <c r="N2632" s="1">
        <f t="shared" ref="N2632" si="25297">D2632*I2629+F2632*I2632-E2632*J2629-G2632*J2632</f>
        <v>0</v>
      </c>
      <c r="O2632" s="9">
        <f t="shared" ref="O2632" si="25298">(D2632*J2629+E2632*I2629+F2632*J2632+G2632*I2632)</f>
        <v>8.8495359999999774</v>
      </c>
      <c r="P2632" s="2">
        <f t="shared" ref="P2632" si="25299">D2632*K2629+F2632*K2632-E2632*L2629-G2632*L2632</f>
        <v>7.5706856202412514</v>
      </c>
      <c r="Q2632" s="8">
        <f t="shared" ref="Q2632" si="25300">(D2632*L2629+E2632*K2629+F2632*L2632+G2632*K2632)</f>
        <v>0</v>
      </c>
      <c r="S2632" s="1">
        <v>0</v>
      </c>
      <c r="T2632" s="9">
        <f t="shared" ref="T2632" si="25301">$T$9*$B2629</f>
        <v>11.36497599999997</v>
      </c>
      <c r="U2632" s="2">
        <v>1</v>
      </c>
      <c r="V2632" s="8">
        <v>0</v>
      </c>
      <c r="X2632" s="1">
        <f t="shared" ref="X2632" si="25302">N2632*S2629+P2632*S2632-O2632*T2629-Q2632*T2632</f>
        <v>0</v>
      </c>
      <c r="Y2632" s="9">
        <f t="shared" ref="Y2632" si="25303">(N2632*T2629+O2632*S2629+P2632*T2632+Q2632*S2632)</f>
        <v>94.890196377586676</v>
      </c>
      <c r="Z2632" s="2">
        <f t="shared" ref="Z2632" si="25304">N2632*U2629+P2632*U2632-O2632*V2629-Q2632*V2632</f>
        <v>7.5706856202412514</v>
      </c>
      <c r="AA2632" s="8">
        <f t="shared" ref="AA2632" si="25305">(N2632*V2629+O2632*U2629+P2632*V2632+Q2632*U2632)</f>
        <v>0</v>
      </c>
      <c r="AB2632" s="20"/>
      <c r="AC2632" s="1">
        <v>0</v>
      </c>
      <c r="AD2632" s="9">
        <v>0</v>
      </c>
      <c r="AE2632" s="2">
        <v>1</v>
      </c>
      <c r="AF2632" s="8">
        <v>0</v>
      </c>
      <c r="AH2632" s="1">
        <f t="shared" ref="AH2632" si="25306">X2632*AC2629+Z2632*AC2632-Y2632*AD2629-AA2632*AD2632</f>
        <v>0</v>
      </c>
      <c r="AI2632" s="9">
        <f t="shared" ref="AI2632" si="25307">(X2632*AD2629+Y2632*AC2629+Z2632*AD2632+AA2632*AC2632)</f>
        <v>94.890196377586676</v>
      </c>
      <c r="AJ2632" s="2">
        <f t="shared" ref="AJ2632" si="25308">X2632*AE2629+Z2632*AE2632-Y2632*AF2629-AA2632*AF2632</f>
        <v>20.360763246045778</v>
      </c>
      <c r="AK2632" s="8">
        <f t="shared" ref="AK2632" si="25309">(X2632*AF2629+Y2632*AE2629+Z2632*AF2632+AA2632*AE2632)</f>
        <v>0</v>
      </c>
      <c r="AM2632" s="1">
        <v>0</v>
      </c>
      <c r="AN2632" s="9">
        <f t="shared" ref="AN2632" si="25310">$AN$9*$B2629</f>
        <v>9.6090559999999741</v>
      </c>
      <c r="AO2632" s="2">
        <v>1</v>
      </c>
      <c r="AP2632" s="8">
        <v>0</v>
      </c>
      <c r="AR2632" s="1">
        <f t="shared" ref="AR2632" si="25311">AH2632*AM2629+AJ2632*AM2632-AI2632*AN2629-AK2632*AN2632</f>
        <v>0</v>
      </c>
      <c r="AS2632" s="9">
        <f t="shared" ref="AS2632" si="25312">(AH2632*AN2629+AI2632*AM2629+AJ2632*AN2632+AK2632*AM2632)</f>
        <v>290.53791061158176</v>
      </c>
      <c r="AT2632" s="2">
        <f t="shared" ref="AT2632" si="25313">AH2632*AO2629+AJ2632*AO2632-AI2632*AP2629-AK2632*AP2632</f>
        <v>20.360763246045778</v>
      </c>
      <c r="AU2632" s="8">
        <f t="shared" ref="AU2632" si="25314">(AH2632*AP2629+AI2632*AO2629+AJ2632*AP2632+AK2632*AO2632)</f>
        <v>0</v>
      </c>
      <c r="AV2632" s="20"/>
      <c r="AW2632" s="1">
        <v>0</v>
      </c>
      <c r="AX2632" s="9">
        <v>0</v>
      </c>
      <c r="AY2632" s="2">
        <v>1</v>
      </c>
      <c r="AZ2632" s="8">
        <v>0</v>
      </c>
      <c r="BB2632" s="1">
        <f t="shared" ref="BB2632" si="25315">AR2632*AW2629+AT2632*AW2632-AS2632*AX2629-AU2632*AX2632</f>
        <v>0</v>
      </c>
      <c r="BC2632" s="9">
        <f t="shared" ref="BC2632" si="25316">(AR2632*AX2629+AS2632*AW2629+AT2632*AX2632+AU2632*AW2632)</f>
        <v>290.53791061158176</v>
      </c>
      <c r="BD2632" s="2">
        <f t="shared" ref="BD2632" si="25317">AR2632*AY2629+AT2632*AY2632-AS2632*AZ2629-AU2632*AZ2632</f>
        <v>76.350574740153036</v>
      </c>
      <c r="BE2632" s="8">
        <f t="shared" ref="BE2632" si="25318">(AR2632*AZ2629+AS2632*AY2629+AT2632*AZ2632+AU2632*AY2632)</f>
        <v>0</v>
      </c>
      <c r="BG2632" s="1">
        <v>0</v>
      </c>
      <c r="BH2632" s="9">
        <f t="shared" ref="BH2632" si="25319">$BH$9*$B2629</f>
        <v>6.286719999999983</v>
      </c>
      <c r="BI2632" s="2">
        <v>1</v>
      </c>
      <c r="BJ2632" s="8">
        <v>0</v>
      </c>
      <c r="BK2632" s="20"/>
      <c r="BL2632" s="1">
        <f t="shared" ref="BL2632" si="25320">BB2632*BG2629+BD2632*BG2632-BC2632*BH2629-BE2632*BH2632</f>
        <v>0</v>
      </c>
      <c r="BM2632" s="9">
        <f t="shared" ref="BM2632" si="25321">(BB2632*BH2629+BC2632*BG2629+BD2632*BH2632+BE2632*BG2632)</f>
        <v>770.53259584199532</v>
      </c>
      <c r="BN2632" s="2">
        <f t="shared" ref="BN2632" si="25322">BB2632*BI2629+BD2632*BI2632-BC2632*BJ2629-BE2632*BJ2632</f>
        <v>76.350574740153036</v>
      </c>
      <c r="BO2632" s="8">
        <f t="shared" ref="BO2632" si="25323">(BB2632*BJ2629+BC2632*BI2629+BD2632*BJ2632+BE2632*BI2632)</f>
        <v>0</v>
      </c>
      <c r="BP2632" s="20"/>
      <c r="BQ2632" s="18">
        <f t="shared" ref="BQ2632:BQ2695" si="25324">1/$BR$9</f>
        <v>1</v>
      </c>
      <c r="BR2632" s="25">
        <v>0</v>
      </c>
      <c r="BS2632" s="19">
        <v>1</v>
      </c>
      <c r="BT2632" s="24">
        <v>0</v>
      </c>
      <c r="BV2632" s="1">
        <f t="shared" ref="BV2632" si="25325">BL2632*BQ2629+BN2632*BQ2632-BM2632*BR2629-BO2632*BR2632</f>
        <v>76.350574740153036</v>
      </c>
      <c r="BW2632" s="9">
        <f t="shared" ref="BW2632" si="25326">(BL2632*BR2629+BM2632*BQ2629+BN2632*BR2632+BO2632*BQ2632)</f>
        <v>770.53259584199532</v>
      </c>
      <c r="BX2632" s="2">
        <f t="shared" ref="BX2632" si="25327">BL2632*BS2629+BN2632*BS2632-BM2632*BT2629-BO2632*BT2632</f>
        <v>76.350574740153036</v>
      </c>
      <c r="BY2632" s="8">
        <f t="shared" ref="BY2632" si="25328">(BL2632*BT2629+BM2632*BS2629+BN2632*BT2632+BO2632*BS2632)</f>
        <v>0</v>
      </c>
      <c r="CA2632" s="56">
        <f t="shared" ref="CA2632" si="25329">(180/PI())*ATAN(-1*(BW2629+BW2632)/(BV2629+BV2632))</f>
        <v>-78.68221886144309</v>
      </c>
      <c r="CC2632" s="117">
        <f t="shared" ref="CC2632" si="25330">20*LOG(((1-(10^(CA2629/20)^2)*(1-((1-CC2629)/(1+CC2629))^2))^0.5))</f>
        <v>-9.4144724472829216E-6</v>
      </c>
      <c r="CD2632" s="13"/>
      <c r="CE2632" s="33"/>
      <c r="CF2632" s="33"/>
      <c r="CG2632" s="33"/>
      <c r="CH2632" s="33"/>
    </row>
    <row r="2633" spans="2:86" ht="18.600000000000001" customHeight="1"/>
    <row r="2634" spans="2:86" ht="18.600000000000001" customHeight="1" thickBot="1">
      <c r="E2634" s="6" t="s">
        <v>3</v>
      </c>
      <c r="J2634" s="6" t="s">
        <v>5</v>
      </c>
      <c r="O2634" s="6" t="s">
        <v>10</v>
      </c>
      <c r="T2634" s="6" t="s">
        <v>6</v>
      </c>
      <c r="Y2634" s="6" t="s">
        <v>11</v>
      </c>
      <c r="AD2634" s="6" t="s">
        <v>12</v>
      </c>
      <c r="AI2634" s="6" t="s">
        <v>13</v>
      </c>
      <c r="AN2634" s="6" t="s">
        <v>14</v>
      </c>
      <c r="AS2634" s="6" t="s">
        <v>15</v>
      </c>
      <c r="AX2634" s="6" t="s">
        <v>19</v>
      </c>
      <c r="BC2634" s="6" t="s">
        <v>17</v>
      </c>
      <c r="BH2634" s="6" t="s">
        <v>20</v>
      </c>
      <c r="BM2634" s="6" t="s">
        <v>18</v>
      </c>
      <c r="BQ2634" s="26" t="s">
        <v>16</v>
      </c>
      <c r="BR2634" s="26"/>
      <c r="BS2634" s="21"/>
      <c r="BT2634" s="21"/>
      <c r="BU2634" s="21"/>
      <c r="BV2634" s="21"/>
      <c r="BW2634" s="26" t="s">
        <v>21</v>
      </c>
      <c r="BX2634" s="21"/>
      <c r="BY2634" s="21"/>
    </row>
    <row r="2635" spans="2:86" ht="18.600000000000001" customHeight="1" thickBot="1">
      <c r="B2635" s="11"/>
      <c r="D2635" s="266" t="s">
        <v>113</v>
      </c>
      <c r="E2635" s="267"/>
      <c r="F2635" s="268" t="s">
        <v>114</v>
      </c>
      <c r="G2635" s="269"/>
      <c r="H2635" s="237"/>
      <c r="I2635" s="262" t="s">
        <v>0</v>
      </c>
      <c r="J2635" s="263"/>
      <c r="K2635" s="264" t="s">
        <v>1</v>
      </c>
      <c r="L2635" s="265"/>
      <c r="M2635" s="21"/>
      <c r="N2635" s="262" t="s">
        <v>115</v>
      </c>
      <c r="O2635" s="263"/>
      <c r="P2635" s="264" t="s">
        <v>116</v>
      </c>
      <c r="Q2635" s="265"/>
      <c r="R2635" s="21"/>
      <c r="S2635" s="266" t="s">
        <v>117</v>
      </c>
      <c r="T2635" s="267"/>
      <c r="U2635" s="268" t="s">
        <v>118</v>
      </c>
      <c r="V2635" s="269"/>
      <c r="W2635" s="20"/>
      <c r="X2635" s="262" t="s">
        <v>119</v>
      </c>
      <c r="Y2635" s="263"/>
      <c r="Z2635" s="264" t="s">
        <v>120</v>
      </c>
      <c r="AA2635" s="265"/>
      <c r="AB2635" s="20"/>
      <c r="AC2635" s="262" t="s">
        <v>121</v>
      </c>
      <c r="AD2635" s="263"/>
      <c r="AE2635" s="264" t="s">
        <v>7</v>
      </c>
      <c r="AF2635" s="265"/>
      <c r="AG2635" s="20"/>
      <c r="AH2635" s="262" t="s">
        <v>122</v>
      </c>
      <c r="AI2635" s="263"/>
      <c r="AJ2635" s="264" t="s">
        <v>123</v>
      </c>
      <c r="AK2635" s="265"/>
      <c r="AL2635" s="20"/>
      <c r="AM2635" s="266" t="s">
        <v>124</v>
      </c>
      <c r="AN2635" s="267"/>
      <c r="AO2635" s="268" t="s">
        <v>125</v>
      </c>
      <c r="AP2635" s="269"/>
      <c r="AQ2635" s="21"/>
      <c r="AR2635" s="262" t="s">
        <v>126</v>
      </c>
      <c r="AS2635" s="263"/>
      <c r="AT2635" s="264" t="s">
        <v>2</v>
      </c>
      <c r="AU2635" s="265"/>
      <c r="AV2635" s="41"/>
      <c r="AW2635" s="262" t="s">
        <v>127</v>
      </c>
      <c r="AX2635" s="263"/>
      <c r="AY2635" s="264" t="s">
        <v>128</v>
      </c>
      <c r="AZ2635" s="265"/>
      <c r="BA2635" s="20"/>
      <c r="BB2635" s="262" t="s">
        <v>129</v>
      </c>
      <c r="BC2635" s="263"/>
      <c r="BD2635" s="264" t="s">
        <v>130</v>
      </c>
      <c r="BE2635" s="265"/>
      <c r="BF2635" s="41"/>
      <c r="BG2635" s="266" t="s">
        <v>131</v>
      </c>
      <c r="BH2635" s="267"/>
      <c r="BI2635" s="268" t="s">
        <v>132</v>
      </c>
      <c r="BJ2635" s="269"/>
      <c r="BK2635" s="41"/>
      <c r="BL2635" s="262" t="s">
        <v>133</v>
      </c>
      <c r="BM2635" s="263"/>
      <c r="BN2635" s="264" t="s">
        <v>134</v>
      </c>
      <c r="BO2635" s="265"/>
      <c r="BP2635" s="41"/>
      <c r="BQ2635" s="262" t="s">
        <v>135</v>
      </c>
      <c r="BR2635" s="263"/>
      <c r="BS2635" s="264" t="s">
        <v>136</v>
      </c>
      <c r="BT2635" s="265"/>
      <c r="BU2635" s="20"/>
      <c r="BV2635" s="262" t="s">
        <v>137</v>
      </c>
      <c r="BW2635" s="263"/>
      <c r="BX2635" s="264" t="s">
        <v>138</v>
      </c>
      <c r="BY2635" s="265"/>
      <c r="CA2635" s="27" t="s">
        <v>8</v>
      </c>
      <c r="CC2635" s="113" t="s">
        <v>74</v>
      </c>
      <c r="CD2635" s="13"/>
      <c r="CE2635" s="33"/>
      <c r="CF2635" s="33"/>
      <c r="CG2635" s="33"/>
      <c r="CH2635" s="33"/>
    </row>
    <row r="2636" spans="2:86" ht="18.600000000000001" customHeight="1" thickTop="1" thickBot="1">
      <c r="B2636" s="37">
        <v>7.5399999999999796</v>
      </c>
      <c r="D2636" s="1">
        <v>1</v>
      </c>
      <c r="E2636" s="7">
        <v>0</v>
      </c>
      <c r="F2636" s="2">
        <v>0</v>
      </c>
      <c r="G2636" s="8">
        <v>0</v>
      </c>
      <c r="I2636" s="1">
        <v>1</v>
      </c>
      <c r="J2636" s="9">
        <v>0</v>
      </c>
      <c r="K2636" s="2">
        <v>0</v>
      </c>
      <c r="L2636" s="8">
        <f t="shared" ref="L2636:L2699" si="25331">IF(0=(1-$J$9*$K$9*$B2636^2),10^18,$B2636*$K$9/(1-$J$9*$K$9*$B2636^2))</f>
        <v>-0.74019571823484842</v>
      </c>
      <c r="N2636" s="1">
        <f t="shared" ref="N2636" si="25332">D2636*I2636+F2636*I2639-E2636*J2636-G2636*J2639</f>
        <v>1</v>
      </c>
      <c r="O2636" s="9">
        <f t="shared" ref="O2636" si="25333">(D2636*J2636+E2636*I2636+F2636*J2639+G2636*I2639)</f>
        <v>0</v>
      </c>
      <c r="P2636" s="2">
        <f t="shared" ref="P2636" si="25334">D2636*K2636+F2636*K2639-E2636*L2636-G2636*L2639</f>
        <v>0</v>
      </c>
      <c r="Q2636" s="8">
        <f t="shared" ref="Q2636" si="25335">(D2636*L2636+E2636*K2636+F2636*L2639+G2636*K2639)</f>
        <v>-0.74019571823484842</v>
      </c>
      <c r="S2636" s="1">
        <v>1</v>
      </c>
      <c r="T2636" s="7">
        <v>0</v>
      </c>
      <c r="U2636" s="2">
        <v>0</v>
      </c>
      <c r="V2636" s="8">
        <v>0</v>
      </c>
      <c r="X2636" s="1">
        <f t="shared" ref="X2636" si="25336">N2636*S2636+P2636*S2639-O2636*T2636-Q2636*T2639</f>
        <v>9.434679728821159</v>
      </c>
      <c r="Y2636" s="9">
        <f t="shared" ref="Y2636" si="25337">(N2636*T2636+O2636*S2636+P2636*T2639+Q2636*S2639)</f>
        <v>0</v>
      </c>
      <c r="Z2636" s="2">
        <f t="shared" ref="Z2636" si="25338">N2636*U2636+P2636*U2639-O2636*V2636-Q2636*V2639</f>
        <v>0</v>
      </c>
      <c r="AA2636" s="8">
        <f t="shared" ref="AA2636" si="25339">(N2636*V2636+O2636*U2636+P2636*V2639+Q2636*U2639)</f>
        <v>-0.74019571823484842</v>
      </c>
      <c r="AB2636" s="20"/>
      <c r="AC2636" s="1">
        <v>1</v>
      </c>
      <c r="AD2636" s="9">
        <v>0</v>
      </c>
      <c r="AE2636" s="2">
        <v>0</v>
      </c>
      <c r="AF2636" s="8">
        <f t="shared" ref="AF2636:AF2699" si="25340">IF(0=(1-$AE$9*$AD$9*$B2636^2),10^18,$B2636*$AE$9/(1-$AE$9*$AD$9*$B2636^2))</f>
        <v>-0.1344130297508864</v>
      </c>
      <c r="AH2636" s="1">
        <f t="shared" ref="AH2636" si="25341">X2636*AC2636+Z2636*AC2639-Y2636*AD2636-AA2636*AD2639</f>
        <v>9.434679728821159</v>
      </c>
      <c r="AI2636" s="9">
        <f t="shared" ref="AI2636" si="25342">(X2636*AD2636+Y2636*AC2636+Z2636*AD2639+AA2636*AC2639)</f>
        <v>0</v>
      </c>
      <c r="AJ2636" s="2">
        <f t="shared" ref="AJ2636" si="25343">X2636*AE2636+Z2636*AE2639-Y2636*AF2636-AA2636*AF2639</f>
        <v>0</v>
      </c>
      <c r="AK2636" s="8">
        <f t="shared" ref="AK2636" si="25344">(X2636*AF2636+Y2636*AE2636+Z2636*AF2639+AA2636*AE2639)</f>
        <v>-2.0083396053149718</v>
      </c>
      <c r="AM2636" s="1">
        <v>1</v>
      </c>
      <c r="AN2636" s="7">
        <v>0</v>
      </c>
      <c r="AO2636" s="2">
        <v>0</v>
      </c>
      <c r="AP2636" s="8">
        <v>0</v>
      </c>
      <c r="AR2636" s="1">
        <f t="shared" ref="AR2636" si="25345">AH2636*AM2636+AJ2636*AM2639-AI2636*AN2636-AK2636*AN2639</f>
        <v>28.784252590263996</v>
      </c>
      <c r="AS2636" s="9">
        <f t="shared" ref="AS2636" si="25346">(AH2636*AN2636+AI2636*AM2636+AJ2636*AN2639+AK2636*AM2639)</f>
        <v>0</v>
      </c>
      <c r="AT2636" s="2">
        <f t="shared" ref="AT2636" si="25347">AH2636*AO2636+AJ2636*AO2639-AI2636*AP2636-AK2636*AP2639</f>
        <v>0</v>
      </c>
      <c r="AU2636" s="8">
        <f t="shared" ref="AU2636" si="25348">(AH2636*AP2636+AI2636*AO2636+AJ2636*AP2639+AK2636*AO2639)</f>
        <v>-2.0083396053149718</v>
      </c>
      <c r="AV2636" s="20"/>
      <c r="AW2636" s="1">
        <v>1</v>
      </c>
      <c r="AX2636" s="9">
        <v>0</v>
      </c>
      <c r="AY2636" s="2">
        <v>0</v>
      </c>
      <c r="AZ2636" s="8">
        <f t="shared" ref="AZ2636:AZ2699" si="25349">IF(0=(1-$AX$9*$AY$9*$B2636^2),10^18,$B2636*$AY$9/(1-$AX$9*$AY$9*$B2636^2))</f>
        <v>-0.19216714984987152</v>
      </c>
      <c r="BB2636" s="1">
        <f t="shared" ref="BB2636" si="25350">AR2636*AW2636+AT2636*AW2639-AS2636*AX2636-AU2636*AX2639</f>
        <v>28.784252590263996</v>
      </c>
      <c r="BC2636" s="9">
        <f t="shared" ref="BC2636" si="25351">(AR2636*AX2636+AS2636*AW2636+AT2636*AX2639+AU2636*AW2639)</f>
        <v>0</v>
      </c>
      <c r="BD2636" s="2">
        <f t="shared" ref="BD2636" si="25352">AR2636*AY2636+AT2636*AY2639-AS2636*AZ2636-AU2636*AZ2639</f>
        <v>0</v>
      </c>
      <c r="BE2636" s="8">
        <f t="shared" ref="BE2636" si="25353">(AR2636*AZ2636+AS2636*AY2636+AT2636*AZ2639+AU2636*AY2639)</f>
        <v>-7.5397273861447855</v>
      </c>
      <c r="BG2636" s="1">
        <v>1</v>
      </c>
      <c r="BH2636" s="7">
        <v>0</v>
      </c>
      <c r="BI2636" s="2">
        <v>0</v>
      </c>
      <c r="BJ2636" s="8">
        <v>0</v>
      </c>
      <c r="BK2636" s="20"/>
      <c r="BL2636" s="1">
        <f t="shared" ref="BL2636" si="25354">BB2636*BG2636+BD2636*BG2639-BC2636*BH2636-BE2636*BH2639</f>
        <v>76.310471785184347</v>
      </c>
      <c r="BM2636" s="9">
        <f t="shared" ref="BM2636" si="25355">(BB2636*BH2636+BC2636*BG2636+BD2636*BH2639+BE2636*BG2639)</f>
        <v>0</v>
      </c>
      <c r="BN2636" s="2">
        <f t="shared" ref="BN2636" si="25356">BB2636*BI2636+BD2636*BI2639-BC2636*BJ2636-BE2636*BJ2639</f>
        <v>0</v>
      </c>
      <c r="BO2636" s="8">
        <f t="shared" ref="BO2636" si="25357">(BB2636*BJ2636+BC2636*BI2636+BD2636*BJ2639+BE2636*BI2639)</f>
        <v>-7.5397273861447855</v>
      </c>
      <c r="BP2636" s="20"/>
      <c r="BQ2636" s="16">
        <v>1</v>
      </c>
      <c r="BR2636" s="23">
        <v>0</v>
      </c>
      <c r="BS2636" s="14">
        <v>0</v>
      </c>
      <c r="BT2636" s="22">
        <v>0</v>
      </c>
      <c r="BV2636" s="1">
        <f t="shared" ref="BV2636" si="25358">BL2636*BQ2636+BN2636*BQ2639-BM2636*BR2636-BO2636*BR2639</f>
        <v>76.310471785184347</v>
      </c>
      <c r="BW2636" s="9">
        <f t="shared" ref="BW2636" si="25359">(BL2636*BR2636+BM2636*BQ2636+BN2636*BR2639+BO2636*BQ2639)</f>
        <v>-7.5397273861447855</v>
      </c>
      <c r="BX2636" s="2">
        <f t="shared" ref="BX2636" si="25360">BL2636*BS2636+BN2636*BS2639-BM2636*BT2636-BO2636*BT2639</f>
        <v>0</v>
      </c>
      <c r="BY2636" s="8">
        <f t="shared" ref="BY2636" si="25361">(BL2636*BT2636+BM2636*BS2636+BN2636*BT2639+BO2636*BS2639)</f>
        <v>-7.5397273861447855</v>
      </c>
      <c r="CA2636" s="28">
        <f t="shared" ref="CA2636" si="25362">20*LOG(((1+$BR$9)/$BR$9)/((BV2636+BV2639)^2+(BW2636+BW2639)^2)^0.5)</f>
        <v>-51.818448106533396</v>
      </c>
      <c r="CC2636" s="114">
        <f t="shared" ref="CC2636" si="25363">((BV2636^2+BW2636^2)^0.5)/((BV2639^2+BW2639^2)^0.5)</f>
        <v>9.8821694567057333E-2</v>
      </c>
      <c r="CD2636" s="13"/>
      <c r="CE2636" s="33"/>
      <c r="CF2636" s="33"/>
      <c r="CG2636" s="33"/>
      <c r="CH2636" s="33"/>
    </row>
    <row r="2637" spans="2:86" ht="18.600000000000001" customHeight="1" thickBot="1">
      <c r="D2637" s="3"/>
      <c r="G2637" s="4"/>
      <c r="I2637" s="3"/>
      <c r="L2637" s="4"/>
      <c r="N2637" s="3"/>
      <c r="Q2637" s="4"/>
      <c r="S2637" s="3"/>
      <c r="V2637" s="4"/>
      <c r="X2637" s="3"/>
      <c r="AA2637" s="4"/>
      <c r="AC2637" s="3"/>
      <c r="AF2637" s="4"/>
      <c r="AH2637" s="3"/>
      <c r="AK2637" s="4"/>
      <c r="AM2637" s="3"/>
      <c r="AP2637" s="4"/>
      <c r="AR2637" s="3"/>
      <c r="AU2637" s="4"/>
      <c r="AW2637" s="3"/>
      <c r="AZ2637" s="4"/>
      <c r="BB2637" s="3"/>
      <c r="BE2637" s="4"/>
      <c r="BG2637" s="3"/>
      <c r="BJ2637" s="4"/>
      <c r="BL2637" s="3"/>
      <c r="BO2637" s="4"/>
      <c r="BQ2637" s="16"/>
      <c r="BR2637" s="14"/>
      <c r="BS2637" s="14"/>
      <c r="BT2637" s="17"/>
      <c r="BV2637" s="3"/>
      <c r="BY2637" s="4"/>
      <c r="CC2637" s="115"/>
      <c r="CD2637" s="13"/>
      <c r="CE2637" s="33"/>
      <c r="CF2637" s="33"/>
      <c r="CG2637" s="33"/>
      <c r="CH2637" s="33"/>
    </row>
    <row r="2638" spans="2:86" ht="18.600000000000001" customHeight="1" thickBot="1">
      <c r="D2638" s="271" t="s">
        <v>141</v>
      </c>
      <c r="E2638" s="272"/>
      <c r="F2638" s="273" t="s">
        <v>142</v>
      </c>
      <c r="G2638" s="274"/>
      <c r="H2638" s="237"/>
      <c r="I2638" s="271" t="s">
        <v>143</v>
      </c>
      <c r="J2638" s="272"/>
      <c r="K2638" s="273" t="s">
        <v>144</v>
      </c>
      <c r="L2638" s="274"/>
      <c r="N2638" s="262" t="s">
        <v>145</v>
      </c>
      <c r="O2638" s="263"/>
      <c r="P2638" s="264" t="s">
        <v>146</v>
      </c>
      <c r="Q2638" s="265"/>
      <c r="S2638" s="271" t="s">
        <v>147</v>
      </c>
      <c r="T2638" s="272"/>
      <c r="U2638" s="273" t="s">
        <v>148</v>
      </c>
      <c r="V2638" s="274"/>
      <c r="W2638" s="20"/>
      <c r="X2638" s="262" t="s">
        <v>149</v>
      </c>
      <c r="Y2638" s="263"/>
      <c r="Z2638" s="264" t="s">
        <v>150</v>
      </c>
      <c r="AA2638" s="265"/>
      <c r="AB2638" s="20"/>
      <c r="AC2638" s="271" t="s">
        <v>151</v>
      </c>
      <c r="AD2638" s="272"/>
      <c r="AE2638" s="273" t="s">
        <v>152</v>
      </c>
      <c r="AF2638" s="274"/>
      <c r="AG2638" s="20"/>
      <c r="AH2638" s="262" t="s">
        <v>153</v>
      </c>
      <c r="AI2638" s="263"/>
      <c r="AJ2638" s="264" t="s">
        <v>154</v>
      </c>
      <c r="AK2638" s="265"/>
      <c r="AL2638" s="20"/>
      <c r="AM2638" s="271" t="s">
        <v>155</v>
      </c>
      <c r="AN2638" s="272"/>
      <c r="AO2638" s="273" t="s">
        <v>156</v>
      </c>
      <c r="AP2638" s="274"/>
      <c r="AR2638" s="262" t="s">
        <v>157</v>
      </c>
      <c r="AS2638" s="263"/>
      <c r="AT2638" s="264" t="s">
        <v>158</v>
      </c>
      <c r="AU2638" s="265"/>
      <c r="AV2638" s="41"/>
      <c r="AW2638" s="271" t="s">
        <v>159</v>
      </c>
      <c r="AX2638" s="272"/>
      <c r="AY2638" s="273" t="s">
        <v>160</v>
      </c>
      <c r="AZ2638" s="274"/>
      <c r="BA2638" s="20"/>
      <c r="BB2638" s="262" t="s">
        <v>161</v>
      </c>
      <c r="BC2638" s="263"/>
      <c r="BD2638" s="264" t="s">
        <v>162</v>
      </c>
      <c r="BE2638" s="265"/>
      <c r="BF2638" s="41"/>
      <c r="BG2638" s="271" t="s">
        <v>163</v>
      </c>
      <c r="BH2638" s="272"/>
      <c r="BI2638" s="273" t="s">
        <v>164</v>
      </c>
      <c r="BJ2638" s="274"/>
      <c r="BK2638" s="41"/>
      <c r="BL2638" s="262" t="s">
        <v>165</v>
      </c>
      <c r="BM2638" s="263"/>
      <c r="BN2638" s="264" t="s">
        <v>166</v>
      </c>
      <c r="BO2638" s="265"/>
      <c r="BP2638" s="41"/>
      <c r="BQ2638" s="271" t="s">
        <v>167</v>
      </c>
      <c r="BR2638" s="272"/>
      <c r="BS2638" s="273" t="s">
        <v>168</v>
      </c>
      <c r="BT2638" s="274"/>
      <c r="BU2638" s="20"/>
      <c r="BV2638" s="262" t="s">
        <v>169</v>
      </c>
      <c r="BW2638" s="263"/>
      <c r="BX2638" s="264" t="s">
        <v>170</v>
      </c>
      <c r="BY2638" s="265"/>
      <c r="CA2638" s="55" t="s">
        <v>35</v>
      </c>
      <c r="CC2638" s="116" t="s">
        <v>75</v>
      </c>
      <c r="CD2638" s="13"/>
      <c r="CE2638" s="33"/>
      <c r="CF2638" s="33"/>
      <c r="CG2638" s="33"/>
      <c r="CH2638" s="33"/>
    </row>
    <row r="2639" spans="2:86" ht="18.600000000000001" customHeight="1" thickTop="1" thickBot="1">
      <c r="D2639" s="1">
        <v>0</v>
      </c>
      <c r="E2639" s="9">
        <f t="shared" ref="E2639" si="25364">$E$9*$B2636</f>
        <v>8.8730719999999756</v>
      </c>
      <c r="F2639" s="2">
        <v>1</v>
      </c>
      <c r="G2639" s="8">
        <v>0</v>
      </c>
      <c r="I2639" s="1">
        <v>0</v>
      </c>
      <c r="J2639" s="9">
        <v>0</v>
      </c>
      <c r="K2639" s="2">
        <v>1</v>
      </c>
      <c r="L2639" s="8">
        <v>0</v>
      </c>
      <c r="N2639" s="1">
        <f t="shared" ref="N2639" si="25365">D2639*I2636+F2639*I2639-E2639*J2636-G2639*J2639</f>
        <v>0</v>
      </c>
      <c r="O2639" s="9">
        <f t="shared" ref="O2639" si="25366">(D2639*J2636+E2639*I2636+F2639*J2639+G2639*I2639)</f>
        <v>8.8730719999999756</v>
      </c>
      <c r="P2639" s="2">
        <f t="shared" ref="P2639" si="25367">D2639*K2636+F2639*K2639-E2639*L2636-G2639*L2639</f>
        <v>7.5678099019895049</v>
      </c>
      <c r="Q2639" s="8">
        <f t="shared" ref="Q2639" si="25368">(D2639*L2636+E2639*K2636+F2639*L2639+G2639*K2639)</f>
        <v>0</v>
      </c>
      <c r="S2639" s="1">
        <v>0</v>
      </c>
      <c r="T2639" s="9">
        <f t="shared" ref="T2639" si="25369">$T$9*$B2636</f>
        <v>11.395201999999969</v>
      </c>
      <c r="U2639" s="2">
        <v>1</v>
      </c>
      <c r="V2639" s="8">
        <v>0</v>
      </c>
      <c r="X2639" s="1">
        <f t="shared" ref="X2639" si="25370">N2639*S2636+P2639*S2639-O2639*T2636-Q2639*T2639</f>
        <v>0</v>
      </c>
      <c r="Y2639" s="9">
        <f t="shared" ref="Y2639" si="25371">(N2639*T2636+O2639*S2636+P2639*T2639+Q2639*S2639)</f>
        <v>95.109794530770358</v>
      </c>
      <c r="Z2639" s="2">
        <f t="shared" ref="Z2639" si="25372">N2639*U2636+P2639*U2639-O2639*V2636-Q2639*V2639</f>
        <v>7.5678099019895049</v>
      </c>
      <c r="AA2639" s="8">
        <f t="shared" ref="AA2639" si="25373">(N2639*V2636+O2639*U2636+P2639*V2639+Q2639*U2639)</f>
        <v>0</v>
      </c>
      <c r="AB2639" s="20"/>
      <c r="AC2639" s="1">
        <v>0</v>
      </c>
      <c r="AD2639" s="9">
        <v>0</v>
      </c>
      <c r="AE2639" s="2">
        <v>1</v>
      </c>
      <c r="AF2639" s="8">
        <v>0</v>
      </c>
      <c r="AH2639" s="1">
        <f t="shared" ref="AH2639" si="25374">X2639*AC2636+Z2639*AC2639-Y2639*AD2636-AA2639*AD2639</f>
        <v>0</v>
      </c>
      <c r="AI2639" s="9">
        <f t="shared" ref="AI2639" si="25375">(X2639*AD2636+Y2639*AC2636+Z2639*AD2639+AA2639*AC2639)</f>
        <v>95.109794530770358</v>
      </c>
      <c r="AJ2639" s="2">
        <f t="shared" ref="AJ2639" si="25376">X2639*AE2636+Z2639*AE2639-Y2639*AF2636-AA2639*AF2639</f>
        <v>20.351805543854635</v>
      </c>
      <c r="AK2639" s="8">
        <f t="shared" ref="AK2639" si="25377">(X2639*AF2636+Y2639*AE2636+Z2639*AF2639+AA2639*AE2639)</f>
        <v>0</v>
      </c>
      <c r="AM2639" s="1">
        <v>0</v>
      </c>
      <c r="AN2639" s="9">
        <f t="shared" ref="AN2639" si="25378">$AN$9*$B2636</f>
        <v>9.634611999999974</v>
      </c>
      <c r="AO2639" s="2">
        <v>1</v>
      </c>
      <c r="AP2639" s="8">
        <v>0</v>
      </c>
      <c r="AR2639" s="1">
        <f t="shared" ref="AR2639" si="25379">AH2639*AM2636+AJ2639*AM2639-AI2639*AN2636-AK2639*AN2639</f>
        <v>0</v>
      </c>
      <c r="AS2639" s="9">
        <f t="shared" ref="AS2639" si="25380">(AH2639*AN2636+AI2639*AM2636+AJ2639*AN2639+AK2639*AM2639)</f>
        <v>291.19154444525822</v>
      </c>
      <c r="AT2639" s="2">
        <f t="shared" ref="AT2639" si="25381">AH2639*AO2636+AJ2639*AO2639-AI2639*AP2636-AK2639*AP2639</f>
        <v>20.351805543854635</v>
      </c>
      <c r="AU2639" s="8">
        <f t="shared" ref="AU2639" si="25382">(AH2639*AP2636+AI2639*AO2636+AJ2639*AP2639+AK2639*AO2639)</f>
        <v>0</v>
      </c>
      <c r="AV2639" s="20"/>
      <c r="AW2639" s="1">
        <v>0</v>
      </c>
      <c r="AX2639" s="9">
        <v>0</v>
      </c>
      <c r="AY2639" s="2">
        <v>1</v>
      </c>
      <c r="AZ2639" s="8">
        <v>0</v>
      </c>
      <c r="BB2639" s="1">
        <f t="shared" ref="BB2639" si="25383">AR2639*AW2636+AT2639*AW2639-AS2639*AX2636-AU2639*AX2639</f>
        <v>0</v>
      </c>
      <c r="BC2639" s="9">
        <f t="shared" ref="BC2639" si="25384">(AR2639*AX2636+AS2639*AW2636+AT2639*AX2639+AU2639*AW2639)</f>
        <v>291.19154444525822</v>
      </c>
      <c r="BD2639" s="2">
        <f t="shared" ref="BD2639" si="25385">AR2639*AY2636+AT2639*AY2639-AS2639*AZ2636-AU2639*AZ2639</f>
        <v>76.309254700282096</v>
      </c>
      <c r="BE2639" s="8">
        <f t="shared" ref="BE2639" si="25386">(AR2639*AZ2636+AS2639*AY2636+AT2639*AZ2639+AU2639*AY2639)</f>
        <v>0</v>
      </c>
      <c r="BG2639" s="1">
        <v>0</v>
      </c>
      <c r="BH2639" s="9">
        <f t="shared" ref="BH2639" si="25387">$BH$9*$B2636</f>
        <v>6.3034399999999824</v>
      </c>
      <c r="BI2639" s="2">
        <v>1</v>
      </c>
      <c r="BJ2639" s="8">
        <v>0</v>
      </c>
      <c r="BK2639" s="20"/>
      <c r="BL2639" s="1">
        <f t="shared" ref="BL2639" si="25388">BB2639*BG2636+BD2639*BG2639-BC2639*BH2636-BE2639*BH2639</f>
        <v>0</v>
      </c>
      <c r="BM2639" s="9">
        <f t="shared" ref="BM2639" si="25389">(BB2639*BH2636+BC2639*BG2636+BD2639*BH2639+BE2639*BG2639)</f>
        <v>772.20235289320306</v>
      </c>
      <c r="BN2639" s="2">
        <f t="shared" ref="BN2639" si="25390">BB2639*BI2636+BD2639*BI2639-BC2639*BJ2636-BE2639*BJ2639</f>
        <v>76.309254700282096</v>
      </c>
      <c r="BO2639" s="8">
        <f t="shared" ref="BO2639" si="25391">(BB2639*BJ2636+BC2639*BI2636+BD2639*BJ2639+BE2639*BI2639)</f>
        <v>0</v>
      </c>
      <c r="BP2639" s="20"/>
      <c r="BQ2639" s="18">
        <f t="shared" ref="BQ2639:BQ2702" si="25392">1/$BR$9</f>
        <v>1</v>
      </c>
      <c r="BR2639" s="25">
        <v>0</v>
      </c>
      <c r="BS2639" s="19">
        <v>1</v>
      </c>
      <c r="BT2639" s="24">
        <v>0</v>
      </c>
      <c r="BV2639" s="1">
        <f t="shared" ref="BV2639" si="25393">BL2639*BQ2636+BN2639*BQ2639-BM2639*BR2636-BO2639*BR2639</f>
        <v>76.309254700282096</v>
      </c>
      <c r="BW2639" s="9">
        <f t="shared" ref="BW2639" si="25394">(BL2639*BR2636+BM2639*BQ2636+BN2639*BR2639+BO2639*BQ2639)</f>
        <v>772.20235289320306</v>
      </c>
      <c r="BX2639" s="2">
        <f t="shared" ref="BX2639" si="25395">BL2639*BS2636+BN2639*BS2639-BM2639*BT2636-BO2639*BT2639</f>
        <v>76.309254700282096</v>
      </c>
      <c r="BY2639" s="8">
        <f t="shared" ref="BY2639" si="25396">(BL2639*BT2636+BM2639*BS2636+BN2639*BT2639+BO2639*BS2639)</f>
        <v>0</v>
      </c>
      <c r="CA2639" s="56">
        <f t="shared" ref="CA2639" si="25397">(180/PI())*ATAN(-1*(BW2636+BW2639)/(BV2636+BV2639))</f>
        <v>-78.712605682765656</v>
      </c>
      <c r="CC2639" s="117">
        <f t="shared" ref="CC2639" si="25398">20*LOG(((1-(10^(CA2636/20)^2)*(1-((1-CC2636)/(1+CC2636))^2))^0.5))</f>
        <v>-9.3540094827888715E-6</v>
      </c>
      <c r="CD2639" s="13"/>
      <c r="CE2639" s="33"/>
      <c r="CF2639" s="33"/>
      <c r="CG2639" s="33"/>
      <c r="CH2639" s="33"/>
    </row>
    <row r="2640" spans="2:86" ht="18.600000000000001" customHeight="1"/>
    <row r="2641" spans="2:86" ht="18.600000000000001" customHeight="1" thickBot="1">
      <c r="E2641" s="6" t="s">
        <v>3</v>
      </c>
      <c r="J2641" s="6" t="s">
        <v>5</v>
      </c>
      <c r="O2641" s="6" t="s">
        <v>10</v>
      </c>
      <c r="T2641" s="6" t="s">
        <v>6</v>
      </c>
      <c r="Y2641" s="6" t="s">
        <v>11</v>
      </c>
      <c r="AD2641" s="6" t="s">
        <v>12</v>
      </c>
      <c r="AI2641" s="6" t="s">
        <v>13</v>
      </c>
      <c r="AN2641" s="6" t="s">
        <v>14</v>
      </c>
      <c r="AS2641" s="6" t="s">
        <v>15</v>
      </c>
      <c r="AX2641" s="6" t="s">
        <v>19</v>
      </c>
      <c r="BC2641" s="6" t="s">
        <v>17</v>
      </c>
      <c r="BH2641" s="6" t="s">
        <v>20</v>
      </c>
      <c r="BM2641" s="6" t="s">
        <v>18</v>
      </c>
      <c r="BQ2641" s="26" t="s">
        <v>16</v>
      </c>
      <c r="BR2641" s="26"/>
      <c r="BS2641" s="21"/>
      <c r="BT2641" s="21"/>
      <c r="BU2641" s="21"/>
      <c r="BV2641" s="21"/>
      <c r="BW2641" s="26" t="s">
        <v>21</v>
      </c>
      <c r="BX2641" s="21"/>
      <c r="BY2641" s="21"/>
    </row>
    <row r="2642" spans="2:86" ht="18.600000000000001" customHeight="1" thickBot="1">
      <c r="B2642" s="11"/>
      <c r="D2642" s="266" t="s">
        <v>113</v>
      </c>
      <c r="E2642" s="267"/>
      <c r="F2642" s="268" t="s">
        <v>114</v>
      </c>
      <c r="G2642" s="269"/>
      <c r="H2642" s="237"/>
      <c r="I2642" s="262" t="s">
        <v>0</v>
      </c>
      <c r="J2642" s="263"/>
      <c r="K2642" s="264" t="s">
        <v>1</v>
      </c>
      <c r="L2642" s="265"/>
      <c r="M2642" s="21"/>
      <c r="N2642" s="262" t="s">
        <v>115</v>
      </c>
      <c r="O2642" s="263"/>
      <c r="P2642" s="264" t="s">
        <v>116</v>
      </c>
      <c r="Q2642" s="265"/>
      <c r="R2642" s="21"/>
      <c r="S2642" s="266" t="s">
        <v>117</v>
      </c>
      <c r="T2642" s="267"/>
      <c r="U2642" s="268" t="s">
        <v>118</v>
      </c>
      <c r="V2642" s="269"/>
      <c r="W2642" s="20"/>
      <c r="X2642" s="262" t="s">
        <v>119</v>
      </c>
      <c r="Y2642" s="263"/>
      <c r="Z2642" s="264" t="s">
        <v>120</v>
      </c>
      <c r="AA2642" s="265"/>
      <c r="AB2642" s="20"/>
      <c r="AC2642" s="262" t="s">
        <v>121</v>
      </c>
      <c r="AD2642" s="263"/>
      <c r="AE2642" s="264" t="s">
        <v>7</v>
      </c>
      <c r="AF2642" s="265"/>
      <c r="AG2642" s="20"/>
      <c r="AH2642" s="262" t="s">
        <v>122</v>
      </c>
      <c r="AI2642" s="263"/>
      <c r="AJ2642" s="264" t="s">
        <v>123</v>
      </c>
      <c r="AK2642" s="265"/>
      <c r="AL2642" s="20"/>
      <c r="AM2642" s="266" t="s">
        <v>124</v>
      </c>
      <c r="AN2642" s="267"/>
      <c r="AO2642" s="268" t="s">
        <v>125</v>
      </c>
      <c r="AP2642" s="269"/>
      <c r="AQ2642" s="21"/>
      <c r="AR2642" s="262" t="s">
        <v>126</v>
      </c>
      <c r="AS2642" s="263"/>
      <c r="AT2642" s="264" t="s">
        <v>2</v>
      </c>
      <c r="AU2642" s="265"/>
      <c r="AV2642" s="41"/>
      <c r="AW2642" s="262" t="s">
        <v>127</v>
      </c>
      <c r="AX2642" s="263"/>
      <c r="AY2642" s="264" t="s">
        <v>128</v>
      </c>
      <c r="AZ2642" s="265"/>
      <c r="BA2642" s="20"/>
      <c r="BB2642" s="262" t="s">
        <v>129</v>
      </c>
      <c r="BC2642" s="263"/>
      <c r="BD2642" s="264" t="s">
        <v>130</v>
      </c>
      <c r="BE2642" s="265"/>
      <c r="BF2642" s="41"/>
      <c r="BG2642" s="266" t="s">
        <v>131</v>
      </c>
      <c r="BH2642" s="267"/>
      <c r="BI2642" s="268" t="s">
        <v>132</v>
      </c>
      <c r="BJ2642" s="269"/>
      <c r="BK2642" s="41"/>
      <c r="BL2642" s="262" t="s">
        <v>133</v>
      </c>
      <c r="BM2642" s="263"/>
      <c r="BN2642" s="264" t="s">
        <v>134</v>
      </c>
      <c r="BO2642" s="265"/>
      <c r="BP2642" s="41"/>
      <c r="BQ2642" s="262" t="s">
        <v>135</v>
      </c>
      <c r="BR2642" s="263"/>
      <c r="BS2642" s="264" t="s">
        <v>136</v>
      </c>
      <c r="BT2642" s="265"/>
      <c r="BU2642" s="20"/>
      <c r="BV2642" s="262" t="s">
        <v>137</v>
      </c>
      <c r="BW2642" s="263"/>
      <c r="BX2642" s="264" t="s">
        <v>138</v>
      </c>
      <c r="BY2642" s="265"/>
      <c r="CA2642" s="27" t="s">
        <v>8</v>
      </c>
      <c r="CC2642" s="113" t="s">
        <v>74</v>
      </c>
      <c r="CD2642" s="13"/>
      <c r="CE2642" s="33"/>
      <c r="CF2642" s="33"/>
      <c r="CG2642" s="33"/>
      <c r="CH2642" s="33"/>
    </row>
    <row r="2643" spans="2:86" ht="18.600000000000001" customHeight="1" thickTop="1" thickBot="1">
      <c r="B2643" s="37">
        <v>7.5599999999999801</v>
      </c>
      <c r="D2643" s="1">
        <v>1</v>
      </c>
      <c r="E2643" s="7">
        <v>0</v>
      </c>
      <c r="F2643" s="2">
        <v>0</v>
      </c>
      <c r="G2643" s="8">
        <v>0</v>
      </c>
      <c r="I2643" s="1">
        <v>1</v>
      </c>
      <c r="J2643" s="9">
        <v>0</v>
      </c>
      <c r="K2643" s="2">
        <v>0</v>
      </c>
      <c r="L2643" s="8">
        <f t="shared" ref="L2643:L2706" si="25399">IF(0=(1-$J$9*$K$9*$B2643^2),10^18,$B2643*$K$9/(1-$J$9*$K$9*$B2643^2))</f>
        <v>-0.73791713234250733</v>
      </c>
      <c r="N2643" s="1">
        <f t="shared" ref="N2643" si="25400">D2643*I2643+F2643*I2646-E2643*J2643-G2643*J2646</f>
        <v>1</v>
      </c>
      <c r="O2643" s="9">
        <f t="shared" ref="O2643" si="25401">(D2643*J2643+E2643*I2643+F2643*J2646+G2643*I2646)</f>
        <v>0</v>
      </c>
      <c r="P2643" s="2">
        <f t="shared" ref="P2643" si="25402">D2643*K2643+F2643*K2646-E2643*L2643-G2643*L2646</f>
        <v>0</v>
      </c>
      <c r="Q2643" s="8">
        <f t="shared" ref="Q2643" si="25403">(D2643*L2643+E2643*K2643+F2643*L2646+G2643*K2646)</f>
        <v>-0.73791713234250733</v>
      </c>
      <c r="S2643" s="1">
        <v>1</v>
      </c>
      <c r="T2643" s="7">
        <v>0</v>
      </c>
      <c r="U2643" s="2">
        <v>0</v>
      </c>
      <c r="V2643" s="8">
        <v>0</v>
      </c>
      <c r="X2643" s="1">
        <f t="shared" ref="X2643" si="25404">N2643*S2643+P2643*S2646-O2643*T2643-Q2643*T2646</f>
        <v>9.4310190655457671</v>
      </c>
      <c r="Y2643" s="9">
        <f t="shared" ref="Y2643" si="25405">(N2643*T2643+O2643*S2643+P2643*T2646+Q2643*S2646)</f>
        <v>0</v>
      </c>
      <c r="Z2643" s="2">
        <f t="shared" ref="Z2643" si="25406">N2643*U2643+P2643*U2646-O2643*V2643-Q2643*V2646</f>
        <v>0</v>
      </c>
      <c r="AA2643" s="8">
        <f t="shared" ref="AA2643" si="25407">(N2643*V2643+O2643*U2643+P2643*V2646+Q2643*U2646)</f>
        <v>-0.73791713234250733</v>
      </c>
      <c r="AB2643" s="20"/>
      <c r="AC2643" s="1">
        <v>1</v>
      </c>
      <c r="AD2643" s="9">
        <v>0</v>
      </c>
      <c r="AE2643" s="2">
        <v>0</v>
      </c>
      <c r="AF2643" s="8">
        <f t="shared" ref="AF2643:AF2706" si="25408">IF(0=(1-$AE$9*$AD$9*$B2643^2),10^18,$B2643*$AE$9/(1-$AE$9*$AD$9*$B2643^2))</f>
        <v>-0.13404000041777542</v>
      </c>
      <c r="AH2643" s="1">
        <f t="shared" ref="AH2643" si="25409">X2643*AC2643+Z2643*AC2646-Y2643*AD2643-AA2643*AD2646</f>
        <v>9.4310190655457671</v>
      </c>
      <c r="AI2643" s="9">
        <f t="shared" ref="AI2643" si="25410">(X2643*AD2643+Y2643*AC2643+Z2643*AD2646+AA2643*AC2646)</f>
        <v>0</v>
      </c>
      <c r="AJ2643" s="2">
        <f t="shared" ref="AJ2643" si="25411">X2643*AE2643+Z2643*AE2646-Y2643*AF2643-AA2643*AF2646</f>
        <v>0</v>
      </c>
      <c r="AK2643" s="8">
        <f t="shared" ref="AK2643" si="25412">(X2643*AF2643+Y2643*AE2643+Z2643*AF2646+AA2643*AE2646)</f>
        <v>-2.0020509318283102</v>
      </c>
      <c r="AM2643" s="1">
        <v>1</v>
      </c>
      <c r="AN2643" s="7">
        <v>0</v>
      </c>
      <c r="AO2643" s="2">
        <v>0</v>
      </c>
      <c r="AP2643" s="8">
        <v>0</v>
      </c>
      <c r="AR2643" s="1">
        <f t="shared" ref="AR2643" si="25413">AH2643*AM2643+AJ2643*AM2646-AI2643*AN2643-AK2643*AN2646</f>
        <v>28.771167411563745</v>
      </c>
      <c r="AS2643" s="9">
        <f t="shared" ref="AS2643" si="25414">(AH2643*AN2643+AI2643*AM2643+AJ2643*AN2646+AK2643*AM2646)</f>
        <v>0</v>
      </c>
      <c r="AT2643" s="2">
        <f t="shared" ref="AT2643" si="25415">AH2643*AO2643+AJ2643*AO2646-AI2643*AP2643-AK2643*AP2646</f>
        <v>0</v>
      </c>
      <c r="AU2643" s="8">
        <f t="shared" ref="AU2643" si="25416">(AH2643*AP2643+AI2643*AO2643+AJ2643*AP2646+AK2643*AO2646)</f>
        <v>-2.0020509318283102</v>
      </c>
      <c r="AV2643" s="20"/>
      <c r="AW2643" s="1">
        <v>1</v>
      </c>
      <c r="AX2643" s="9">
        <v>0</v>
      </c>
      <c r="AY2643" s="2">
        <v>0</v>
      </c>
      <c r="AZ2643" s="8">
        <f t="shared" ref="AZ2643:AZ2706" si="25417">IF(0=(1-$AX$9*$AY$9*$B2643^2),10^18,$B2643*$AY$9/(1-$AX$9*$AY$9*$B2643^2))</f>
        <v>-0.19162658158779797</v>
      </c>
      <c r="BB2643" s="1">
        <f t="shared" ref="BB2643" si="25418">AR2643*AW2643+AT2643*AW2646-AS2643*AX2643-AU2643*AX2646</f>
        <v>28.771167411563745</v>
      </c>
      <c r="BC2643" s="9">
        <f t="shared" ref="BC2643" si="25419">(AR2643*AX2643+AS2643*AW2643+AT2643*AX2646+AU2643*AW2646)</f>
        <v>0</v>
      </c>
      <c r="BD2643" s="2">
        <f t="shared" ref="BD2643" si="25420">AR2643*AY2643+AT2643*AY2646-AS2643*AZ2643-AU2643*AZ2646</f>
        <v>0</v>
      </c>
      <c r="BE2643" s="8">
        <f t="shared" ref="BE2643" si="25421">(AR2643*AZ2643+AS2643*AY2643+AT2643*AZ2646+AU2643*AY2646)</f>
        <v>-7.5153713911965241</v>
      </c>
      <c r="BG2643" s="1">
        <v>1</v>
      </c>
      <c r="BH2643" s="7">
        <v>0</v>
      </c>
      <c r="BI2643" s="2">
        <v>0</v>
      </c>
      <c r="BJ2643" s="8">
        <v>0</v>
      </c>
      <c r="BK2643" s="20"/>
      <c r="BL2643" s="1">
        <f t="shared" ref="BL2643" si="25422">BB2643*BG2643+BD2643*BG2646-BC2643*BH2643-BE2643*BH2646</f>
        <v>76.269517063348246</v>
      </c>
      <c r="BM2643" s="9">
        <f t="shared" ref="BM2643" si="25423">(BB2643*BH2643+BC2643*BG2643+BD2643*BH2646+BE2643*BG2646)</f>
        <v>0</v>
      </c>
      <c r="BN2643" s="2">
        <f t="shared" ref="BN2643" si="25424">BB2643*BI2643+BD2643*BI2646-BC2643*BJ2643-BE2643*BJ2646</f>
        <v>0</v>
      </c>
      <c r="BO2643" s="8">
        <f t="shared" ref="BO2643" si="25425">(BB2643*BJ2643+BC2643*BI2643+BD2643*BJ2646+BE2643*BI2646)</f>
        <v>-7.5153713911965241</v>
      </c>
      <c r="BP2643" s="20"/>
      <c r="BQ2643" s="16">
        <v>1</v>
      </c>
      <c r="BR2643" s="23">
        <v>0</v>
      </c>
      <c r="BS2643" s="14">
        <v>0</v>
      </c>
      <c r="BT2643" s="22">
        <v>0</v>
      </c>
      <c r="BV2643" s="1">
        <f t="shared" ref="BV2643" si="25426">BL2643*BQ2643+BN2643*BQ2646-BM2643*BR2643-BO2643*BR2646</f>
        <v>76.269517063348246</v>
      </c>
      <c r="BW2643" s="9">
        <f t="shared" ref="BW2643" si="25427">(BL2643*BR2643+BM2643*BQ2643+BN2643*BR2646+BO2643*BQ2646)</f>
        <v>-7.5153713911965241</v>
      </c>
      <c r="BX2643" s="2">
        <f t="shared" ref="BX2643" si="25428">BL2643*BS2643+BN2643*BS2646-BM2643*BT2643-BO2643*BT2646</f>
        <v>0</v>
      </c>
      <c r="BY2643" s="8">
        <f t="shared" ref="BY2643" si="25429">(BL2643*BT2643+BM2643*BS2643+BN2643*BT2646+BO2643*BS2646)</f>
        <v>-7.5153713911965241</v>
      </c>
      <c r="CA2643" s="28">
        <f t="shared" ref="CA2643" si="25430">20*LOG(((1+$BR$9)/$BR$9)/((BV2643+BV2646)^2+(BW2643+BW2646)^2)^0.5)</f>
        <v>-51.836772546649954</v>
      </c>
      <c r="CC2643" s="114">
        <f t="shared" ref="CC2643" si="25431">((BV2643^2+BW2643^2)^0.5)/((BV2646^2+BW2646^2)^0.5)</f>
        <v>9.855537722630929E-2</v>
      </c>
      <c r="CD2643" s="13"/>
      <c r="CE2643" s="33"/>
      <c r="CF2643" s="33"/>
      <c r="CG2643" s="33"/>
      <c r="CH2643" s="33"/>
    </row>
    <row r="2644" spans="2:86" ht="18.600000000000001" customHeight="1" thickBot="1">
      <c r="D2644" s="3"/>
      <c r="G2644" s="4"/>
      <c r="I2644" s="3"/>
      <c r="L2644" s="4"/>
      <c r="N2644" s="3"/>
      <c r="Q2644" s="4"/>
      <c r="S2644" s="3"/>
      <c r="V2644" s="4"/>
      <c r="X2644" s="3"/>
      <c r="AA2644" s="4"/>
      <c r="AC2644" s="3"/>
      <c r="AF2644" s="4"/>
      <c r="AH2644" s="3"/>
      <c r="AK2644" s="4"/>
      <c r="AM2644" s="3"/>
      <c r="AP2644" s="4"/>
      <c r="AR2644" s="3"/>
      <c r="AU2644" s="4"/>
      <c r="AW2644" s="3"/>
      <c r="AZ2644" s="4"/>
      <c r="BB2644" s="3"/>
      <c r="BE2644" s="4"/>
      <c r="BG2644" s="3"/>
      <c r="BJ2644" s="4"/>
      <c r="BL2644" s="3"/>
      <c r="BO2644" s="4"/>
      <c r="BQ2644" s="16"/>
      <c r="BR2644" s="14"/>
      <c r="BS2644" s="14"/>
      <c r="BT2644" s="17"/>
      <c r="BV2644" s="3"/>
      <c r="BY2644" s="4"/>
      <c r="CC2644" s="115"/>
      <c r="CD2644" s="13"/>
      <c r="CE2644" s="33"/>
      <c r="CF2644" s="33"/>
      <c r="CG2644" s="33"/>
      <c r="CH2644" s="33"/>
    </row>
    <row r="2645" spans="2:86" ht="18.600000000000001" customHeight="1" thickBot="1">
      <c r="D2645" s="271" t="s">
        <v>141</v>
      </c>
      <c r="E2645" s="272"/>
      <c r="F2645" s="273" t="s">
        <v>142</v>
      </c>
      <c r="G2645" s="274"/>
      <c r="H2645" s="237"/>
      <c r="I2645" s="271" t="s">
        <v>143</v>
      </c>
      <c r="J2645" s="272"/>
      <c r="K2645" s="273" t="s">
        <v>144</v>
      </c>
      <c r="L2645" s="274"/>
      <c r="N2645" s="262" t="s">
        <v>145</v>
      </c>
      <c r="O2645" s="263"/>
      <c r="P2645" s="264" t="s">
        <v>146</v>
      </c>
      <c r="Q2645" s="265"/>
      <c r="S2645" s="271" t="s">
        <v>147</v>
      </c>
      <c r="T2645" s="272"/>
      <c r="U2645" s="273" t="s">
        <v>148</v>
      </c>
      <c r="V2645" s="274"/>
      <c r="W2645" s="20"/>
      <c r="X2645" s="262" t="s">
        <v>149</v>
      </c>
      <c r="Y2645" s="263"/>
      <c r="Z2645" s="264" t="s">
        <v>150</v>
      </c>
      <c r="AA2645" s="265"/>
      <c r="AB2645" s="20"/>
      <c r="AC2645" s="271" t="s">
        <v>151</v>
      </c>
      <c r="AD2645" s="272"/>
      <c r="AE2645" s="273" t="s">
        <v>152</v>
      </c>
      <c r="AF2645" s="274"/>
      <c r="AG2645" s="20"/>
      <c r="AH2645" s="262" t="s">
        <v>153</v>
      </c>
      <c r="AI2645" s="263"/>
      <c r="AJ2645" s="264" t="s">
        <v>154</v>
      </c>
      <c r="AK2645" s="265"/>
      <c r="AL2645" s="20"/>
      <c r="AM2645" s="271" t="s">
        <v>155</v>
      </c>
      <c r="AN2645" s="272"/>
      <c r="AO2645" s="273" t="s">
        <v>156</v>
      </c>
      <c r="AP2645" s="274"/>
      <c r="AR2645" s="262" t="s">
        <v>157</v>
      </c>
      <c r="AS2645" s="263"/>
      <c r="AT2645" s="264" t="s">
        <v>158</v>
      </c>
      <c r="AU2645" s="265"/>
      <c r="AV2645" s="41"/>
      <c r="AW2645" s="271" t="s">
        <v>159</v>
      </c>
      <c r="AX2645" s="272"/>
      <c r="AY2645" s="273" t="s">
        <v>160</v>
      </c>
      <c r="AZ2645" s="274"/>
      <c r="BA2645" s="20"/>
      <c r="BB2645" s="262" t="s">
        <v>161</v>
      </c>
      <c r="BC2645" s="263"/>
      <c r="BD2645" s="264" t="s">
        <v>162</v>
      </c>
      <c r="BE2645" s="265"/>
      <c r="BF2645" s="41"/>
      <c r="BG2645" s="271" t="s">
        <v>163</v>
      </c>
      <c r="BH2645" s="272"/>
      <c r="BI2645" s="273" t="s">
        <v>164</v>
      </c>
      <c r="BJ2645" s="274"/>
      <c r="BK2645" s="41"/>
      <c r="BL2645" s="262" t="s">
        <v>165</v>
      </c>
      <c r="BM2645" s="263"/>
      <c r="BN2645" s="264" t="s">
        <v>166</v>
      </c>
      <c r="BO2645" s="265"/>
      <c r="BP2645" s="41"/>
      <c r="BQ2645" s="271" t="s">
        <v>167</v>
      </c>
      <c r="BR2645" s="272"/>
      <c r="BS2645" s="273" t="s">
        <v>168</v>
      </c>
      <c r="BT2645" s="274"/>
      <c r="BU2645" s="20"/>
      <c r="BV2645" s="262" t="s">
        <v>169</v>
      </c>
      <c r="BW2645" s="263"/>
      <c r="BX2645" s="264" t="s">
        <v>170</v>
      </c>
      <c r="BY2645" s="265"/>
      <c r="CA2645" s="55" t="s">
        <v>35</v>
      </c>
      <c r="CC2645" s="116" t="s">
        <v>75</v>
      </c>
      <c r="CD2645" s="13"/>
      <c r="CE2645" s="33"/>
      <c r="CF2645" s="33"/>
      <c r="CG2645" s="33"/>
      <c r="CH2645" s="33"/>
    </row>
    <row r="2646" spans="2:86" ht="18.600000000000001" customHeight="1" thickTop="1" thickBot="1">
      <c r="D2646" s="1">
        <v>0</v>
      </c>
      <c r="E2646" s="9">
        <f t="shared" ref="E2646" si="25432">$E$9*$B2643</f>
        <v>8.8966079999999774</v>
      </c>
      <c r="F2646" s="2">
        <v>1</v>
      </c>
      <c r="G2646" s="8">
        <v>0</v>
      </c>
      <c r="I2646" s="1">
        <v>0</v>
      </c>
      <c r="J2646" s="9">
        <v>0</v>
      </c>
      <c r="K2646" s="2">
        <v>1</v>
      </c>
      <c r="L2646" s="8">
        <v>0</v>
      </c>
      <c r="N2646" s="1">
        <f t="shared" ref="N2646" si="25433">D2646*I2643+F2646*I2646-E2646*J2643-G2646*J2646</f>
        <v>0</v>
      </c>
      <c r="O2646" s="9">
        <f t="shared" ref="O2646" si="25434">(D2646*J2643+E2646*I2643+F2646*J2646+G2646*I2646)</f>
        <v>8.8966079999999774</v>
      </c>
      <c r="P2646" s="2">
        <f t="shared" ref="P2646" si="25435">D2646*K2643+F2646*K2646-E2646*L2643-G2646*L2646</f>
        <v>7.5649594629353931</v>
      </c>
      <c r="Q2646" s="8">
        <f t="shared" ref="Q2646" si="25436">(D2646*L2643+E2646*K2643+F2646*L2646+G2646*K2646)</f>
        <v>0</v>
      </c>
      <c r="S2646" s="1">
        <v>0</v>
      </c>
      <c r="T2646" s="9">
        <f t="shared" ref="T2646" si="25437">$T$9*$B2643</f>
        <v>11.42542799999997</v>
      </c>
      <c r="U2646" s="2">
        <v>1</v>
      </c>
      <c r="V2646" s="8">
        <v>0</v>
      </c>
      <c r="X2646" s="1">
        <f t="shared" ref="X2646" si="25438">N2646*S2643+P2646*S2646-O2646*T2643-Q2646*T2646</f>
        <v>0</v>
      </c>
      <c r="Y2646" s="9">
        <f t="shared" ref="Y2646" si="25439">(N2646*T2643+O2646*S2643+P2646*T2646+Q2646*S2646)</f>
        <v>95.329507666686752</v>
      </c>
      <c r="Z2646" s="2">
        <f t="shared" ref="Z2646" si="25440">N2646*U2643+P2646*U2646-O2646*V2643-Q2646*V2646</f>
        <v>7.5649594629353931</v>
      </c>
      <c r="AA2646" s="8">
        <f t="shared" ref="AA2646" si="25441">(N2646*V2643+O2646*U2643+P2646*V2646+Q2646*U2646)</f>
        <v>0</v>
      </c>
      <c r="AB2646" s="20"/>
      <c r="AC2646" s="1">
        <v>0</v>
      </c>
      <c r="AD2646" s="9">
        <v>0</v>
      </c>
      <c r="AE2646" s="2">
        <v>1</v>
      </c>
      <c r="AF2646" s="8">
        <v>0</v>
      </c>
      <c r="AH2646" s="1">
        <f t="shared" ref="AH2646" si="25442">X2646*AC2643+Z2646*AC2646-Y2646*AD2643-AA2646*AD2646</f>
        <v>0</v>
      </c>
      <c r="AI2646" s="9">
        <f t="shared" ref="AI2646" si="25443">(X2646*AD2643+Y2646*AC2643+Z2646*AD2646+AA2646*AC2646)</f>
        <v>95.329507666686752</v>
      </c>
      <c r="AJ2646" s="2">
        <f t="shared" ref="AJ2646" si="25444">X2646*AE2643+Z2646*AE2646-Y2646*AF2643-AA2646*AF2646</f>
        <v>20.342926710404409</v>
      </c>
      <c r="AK2646" s="8">
        <f t="shared" ref="AK2646" si="25445">(X2646*AF2643+Y2646*AE2643+Z2646*AF2646+AA2646*AE2646)</f>
        <v>0</v>
      </c>
      <c r="AM2646" s="1">
        <v>0</v>
      </c>
      <c r="AN2646" s="9">
        <f t="shared" ref="AN2646" si="25446">$AN$9*$B2643</f>
        <v>9.6601679999999757</v>
      </c>
      <c r="AO2646" s="2">
        <v>1</v>
      </c>
      <c r="AP2646" s="8">
        <v>0</v>
      </c>
      <c r="AR2646" s="1">
        <f t="shared" ref="AR2646" si="25447">AH2646*AM2643+AJ2646*AM2646-AI2646*AN2643-AK2646*AN2646</f>
        <v>0</v>
      </c>
      <c r="AS2646" s="9">
        <f t="shared" ref="AS2646" si="25448">(AH2646*AN2643+AI2646*AM2643+AJ2646*AN2646+AK2646*AM2646)</f>
        <v>291.84559730088017</v>
      </c>
      <c r="AT2646" s="2">
        <f t="shared" ref="AT2646" si="25449">AH2646*AO2643+AJ2646*AO2646-AI2646*AP2643-AK2646*AP2646</f>
        <v>20.342926710404409</v>
      </c>
      <c r="AU2646" s="8">
        <f t="shared" ref="AU2646" si="25450">(AH2646*AP2643+AI2646*AO2643+AJ2646*AP2646+AK2646*AO2646)</f>
        <v>0</v>
      </c>
      <c r="AV2646" s="20"/>
      <c r="AW2646" s="1">
        <v>0</v>
      </c>
      <c r="AX2646" s="9">
        <v>0</v>
      </c>
      <c r="AY2646" s="2">
        <v>1</v>
      </c>
      <c r="AZ2646" s="8">
        <v>0</v>
      </c>
      <c r="BB2646" s="1">
        <f t="shared" ref="BB2646" si="25451">AR2646*AW2643+AT2646*AW2646-AS2646*AX2643-AU2646*AX2646</f>
        <v>0</v>
      </c>
      <c r="BC2646" s="9">
        <f t="shared" ref="BC2646" si="25452">(AR2646*AX2643+AS2646*AW2643+AT2646*AX2646+AU2646*AW2646)</f>
        <v>291.84559730088017</v>
      </c>
      <c r="BD2646" s="2">
        <f t="shared" ref="BD2646" si="25453">AR2646*AY2643+AT2646*AY2646-AS2646*AZ2643-AU2646*AZ2646</f>
        <v>76.268300872621154</v>
      </c>
      <c r="BE2646" s="8">
        <f t="shared" ref="BE2646" si="25454">(AR2646*AZ2643+AS2646*AY2643+AT2646*AZ2646+AU2646*AY2646)</f>
        <v>0</v>
      </c>
      <c r="BG2646" s="1">
        <v>0</v>
      </c>
      <c r="BH2646" s="9">
        <f t="shared" ref="BH2646" si="25455">$BH$9*$B2643</f>
        <v>6.3201599999999827</v>
      </c>
      <c r="BI2646" s="2">
        <v>1</v>
      </c>
      <c r="BJ2646" s="8">
        <v>0</v>
      </c>
      <c r="BK2646" s="20"/>
      <c r="BL2646" s="1">
        <f t="shared" ref="BL2646" si="25456">BB2646*BG2643+BD2646*BG2646-BC2646*BH2643-BE2646*BH2646</f>
        <v>0</v>
      </c>
      <c r="BM2646" s="9">
        <f t="shared" ref="BM2646" si="25457">(BB2646*BH2643+BC2646*BG2643+BD2646*BH2646+BE2646*BG2646)</f>
        <v>773.87346174398408</v>
      </c>
      <c r="BN2646" s="2">
        <f t="shared" ref="BN2646" si="25458">BB2646*BI2643+BD2646*BI2646-BC2646*BJ2643-BE2646*BJ2646</f>
        <v>76.268300872621154</v>
      </c>
      <c r="BO2646" s="8">
        <f t="shared" ref="BO2646" si="25459">(BB2646*BJ2643+BC2646*BI2643+BD2646*BJ2646+BE2646*BI2646)</f>
        <v>0</v>
      </c>
      <c r="BP2646" s="20"/>
      <c r="BQ2646" s="18">
        <f t="shared" ref="BQ2646:BQ2709" si="25460">1/$BR$9</f>
        <v>1</v>
      </c>
      <c r="BR2646" s="25">
        <v>0</v>
      </c>
      <c r="BS2646" s="19">
        <v>1</v>
      </c>
      <c r="BT2646" s="24">
        <v>0</v>
      </c>
      <c r="BV2646" s="1">
        <f t="shared" ref="BV2646" si="25461">BL2646*BQ2643+BN2646*BQ2646-BM2646*BR2643-BO2646*BR2646</f>
        <v>76.268300872621154</v>
      </c>
      <c r="BW2646" s="9">
        <f t="shared" ref="BW2646" si="25462">(BL2646*BR2643+BM2646*BQ2643+BN2646*BR2646+BO2646*BQ2646)</f>
        <v>773.87346174398408</v>
      </c>
      <c r="BX2646" s="2">
        <f t="shared" ref="BX2646" si="25463">BL2646*BS2643+BN2646*BS2646-BM2646*BT2643-BO2646*BT2646</f>
        <v>76.268300872621154</v>
      </c>
      <c r="BY2646" s="8">
        <f t="shared" ref="BY2646" si="25464">(BL2646*BT2643+BM2646*BS2643+BN2646*BT2646+BO2646*BS2646)</f>
        <v>0</v>
      </c>
      <c r="CA2646" s="56">
        <f t="shared" ref="CA2646" si="25465">(180/PI())*ATAN(-1*(BW2643+BW2646)/(BV2643+BV2646))</f>
        <v>-78.742828789595691</v>
      </c>
      <c r="CC2646" s="117">
        <f t="shared" ref="CC2646" si="25466">20*LOG(((1-(10^(CA2643/20)^2)*(1-((1-CC2643)/(1+CC2643))^2))^0.5))</f>
        <v>-9.294026978032109E-6</v>
      </c>
      <c r="CD2646" s="13"/>
      <c r="CE2646" s="33"/>
      <c r="CF2646" s="33"/>
      <c r="CG2646" s="33"/>
      <c r="CH2646" s="33"/>
    </row>
    <row r="2647" spans="2:86" ht="18.600000000000001" customHeight="1"/>
    <row r="2648" spans="2:86" ht="18.600000000000001" customHeight="1" thickBot="1">
      <c r="E2648" s="6" t="s">
        <v>3</v>
      </c>
      <c r="J2648" s="6" t="s">
        <v>5</v>
      </c>
      <c r="O2648" s="6" t="s">
        <v>10</v>
      </c>
      <c r="T2648" s="6" t="s">
        <v>6</v>
      </c>
      <c r="Y2648" s="6" t="s">
        <v>11</v>
      </c>
      <c r="AD2648" s="6" t="s">
        <v>12</v>
      </c>
      <c r="AI2648" s="6" t="s">
        <v>13</v>
      </c>
      <c r="AN2648" s="6" t="s">
        <v>14</v>
      </c>
      <c r="AS2648" s="6" t="s">
        <v>15</v>
      </c>
      <c r="AX2648" s="6" t="s">
        <v>19</v>
      </c>
      <c r="BC2648" s="6" t="s">
        <v>17</v>
      </c>
      <c r="BH2648" s="6" t="s">
        <v>20</v>
      </c>
      <c r="BM2648" s="6" t="s">
        <v>18</v>
      </c>
      <c r="BQ2648" s="26" t="s">
        <v>16</v>
      </c>
      <c r="BR2648" s="26"/>
      <c r="BS2648" s="21"/>
      <c r="BT2648" s="21"/>
      <c r="BU2648" s="21"/>
      <c r="BV2648" s="21"/>
      <c r="BW2648" s="26" t="s">
        <v>21</v>
      </c>
      <c r="BX2648" s="21"/>
      <c r="BY2648" s="21"/>
    </row>
    <row r="2649" spans="2:86" ht="18.600000000000001" customHeight="1" thickBot="1">
      <c r="B2649" s="11"/>
      <c r="D2649" s="266" t="s">
        <v>113</v>
      </c>
      <c r="E2649" s="267"/>
      <c r="F2649" s="268" t="s">
        <v>114</v>
      </c>
      <c r="G2649" s="269"/>
      <c r="H2649" s="237"/>
      <c r="I2649" s="262" t="s">
        <v>0</v>
      </c>
      <c r="J2649" s="263"/>
      <c r="K2649" s="264" t="s">
        <v>1</v>
      </c>
      <c r="L2649" s="265"/>
      <c r="M2649" s="21"/>
      <c r="N2649" s="262" t="s">
        <v>115</v>
      </c>
      <c r="O2649" s="263"/>
      <c r="P2649" s="264" t="s">
        <v>116</v>
      </c>
      <c r="Q2649" s="265"/>
      <c r="R2649" s="21"/>
      <c r="S2649" s="266" t="s">
        <v>117</v>
      </c>
      <c r="T2649" s="267"/>
      <c r="U2649" s="268" t="s">
        <v>118</v>
      </c>
      <c r="V2649" s="269"/>
      <c r="W2649" s="20"/>
      <c r="X2649" s="262" t="s">
        <v>119</v>
      </c>
      <c r="Y2649" s="263"/>
      <c r="Z2649" s="264" t="s">
        <v>120</v>
      </c>
      <c r="AA2649" s="265"/>
      <c r="AB2649" s="20"/>
      <c r="AC2649" s="262" t="s">
        <v>121</v>
      </c>
      <c r="AD2649" s="263"/>
      <c r="AE2649" s="264" t="s">
        <v>7</v>
      </c>
      <c r="AF2649" s="265"/>
      <c r="AG2649" s="20"/>
      <c r="AH2649" s="262" t="s">
        <v>122</v>
      </c>
      <c r="AI2649" s="263"/>
      <c r="AJ2649" s="264" t="s">
        <v>123</v>
      </c>
      <c r="AK2649" s="265"/>
      <c r="AL2649" s="20"/>
      <c r="AM2649" s="266" t="s">
        <v>124</v>
      </c>
      <c r="AN2649" s="267"/>
      <c r="AO2649" s="268" t="s">
        <v>125</v>
      </c>
      <c r="AP2649" s="269"/>
      <c r="AQ2649" s="21"/>
      <c r="AR2649" s="262" t="s">
        <v>126</v>
      </c>
      <c r="AS2649" s="263"/>
      <c r="AT2649" s="264" t="s">
        <v>2</v>
      </c>
      <c r="AU2649" s="265"/>
      <c r="AV2649" s="41"/>
      <c r="AW2649" s="262" t="s">
        <v>127</v>
      </c>
      <c r="AX2649" s="263"/>
      <c r="AY2649" s="264" t="s">
        <v>128</v>
      </c>
      <c r="AZ2649" s="265"/>
      <c r="BA2649" s="20"/>
      <c r="BB2649" s="262" t="s">
        <v>129</v>
      </c>
      <c r="BC2649" s="263"/>
      <c r="BD2649" s="264" t="s">
        <v>130</v>
      </c>
      <c r="BE2649" s="265"/>
      <c r="BF2649" s="41"/>
      <c r="BG2649" s="266" t="s">
        <v>131</v>
      </c>
      <c r="BH2649" s="267"/>
      <c r="BI2649" s="268" t="s">
        <v>132</v>
      </c>
      <c r="BJ2649" s="269"/>
      <c r="BK2649" s="41"/>
      <c r="BL2649" s="262" t="s">
        <v>133</v>
      </c>
      <c r="BM2649" s="263"/>
      <c r="BN2649" s="264" t="s">
        <v>134</v>
      </c>
      <c r="BO2649" s="265"/>
      <c r="BP2649" s="41"/>
      <c r="BQ2649" s="262" t="s">
        <v>135</v>
      </c>
      <c r="BR2649" s="263"/>
      <c r="BS2649" s="264" t="s">
        <v>136</v>
      </c>
      <c r="BT2649" s="265"/>
      <c r="BU2649" s="20"/>
      <c r="BV2649" s="262" t="s">
        <v>137</v>
      </c>
      <c r="BW2649" s="263"/>
      <c r="BX2649" s="264" t="s">
        <v>138</v>
      </c>
      <c r="BY2649" s="265"/>
      <c r="CA2649" s="27" t="s">
        <v>8</v>
      </c>
      <c r="CC2649" s="113" t="s">
        <v>74</v>
      </c>
      <c r="CD2649" s="13"/>
      <c r="CE2649" s="33"/>
      <c r="CF2649" s="33"/>
      <c r="CG2649" s="33"/>
      <c r="CH2649" s="33"/>
    </row>
    <row r="2650" spans="2:86" ht="18.600000000000001" customHeight="1" thickTop="1" thickBot="1">
      <c r="B2650" s="37">
        <v>7.5799999999999796</v>
      </c>
      <c r="D2650" s="1">
        <v>1</v>
      </c>
      <c r="E2650" s="7">
        <v>0</v>
      </c>
      <c r="F2650" s="2">
        <v>0</v>
      </c>
      <c r="G2650" s="8">
        <v>0</v>
      </c>
      <c r="I2650" s="1">
        <v>1</v>
      </c>
      <c r="J2650" s="9">
        <v>0</v>
      </c>
      <c r="K2650" s="2">
        <v>0</v>
      </c>
      <c r="L2650" s="8">
        <f t="shared" ref="L2650:L2713" si="25467">IF(0=(1-$J$9*$K$9*$B2650^2),10^18,$B2650*$K$9/(1-$J$9*$K$9*$B2650^2))</f>
        <v>-0.73565337071019088</v>
      </c>
      <c r="N2650" s="1">
        <f t="shared" ref="N2650" si="25468">D2650*I2650+F2650*I2653-E2650*J2650-G2650*J2653</f>
        <v>1</v>
      </c>
      <c r="O2650" s="9">
        <f t="shared" ref="O2650" si="25469">(D2650*J2650+E2650*I2650+F2650*J2653+G2650*I2653)</f>
        <v>0</v>
      </c>
      <c r="P2650" s="2">
        <f t="shared" ref="P2650" si="25470">D2650*K2650+F2650*K2653-E2650*L2650-G2650*L2653</f>
        <v>0</v>
      </c>
      <c r="Q2650" s="8">
        <f t="shared" ref="Q2650" si="25471">(D2650*L2650+E2650*K2650+F2650*L2653+G2650*K2653)</f>
        <v>-0.73565337071019088</v>
      </c>
      <c r="S2650" s="1">
        <v>1</v>
      </c>
      <c r="T2650" s="7">
        <v>0</v>
      </c>
      <c r="U2650" s="2">
        <v>0</v>
      </c>
      <c r="V2650" s="8">
        <v>0</v>
      </c>
      <c r="X2650" s="1">
        <f t="shared" ref="X2650" si="25472">N2650*S2650+P2650*S2653-O2650*T2650-Q2650*T2653</f>
        <v>9.4273904787896594</v>
      </c>
      <c r="Y2650" s="9">
        <f t="shared" ref="Y2650" si="25473">(N2650*T2650+O2650*S2650+P2650*T2653+Q2650*S2653)</f>
        <v>0</v>
      </c>
      <c r="Z2650" s="2">
        <f t="shared" ref="Z2650" si="25474">N2650*U2650+P2650*U2653-O2650*V2650-Q2650*V2653</f>
        <v>0</v>
      </c>
      <c r="AA2650" s="8">
        <f t="shared" ref="AA2650" si="25475">(N2650*V2650+O2650*U2650+P2650*V2653+Q2650*U2653)</f>
        <v>-0.73565337071019088</v>
      </c>
      <c r="AB2650" s="20"/>
      <c r="AC2650" s="1">
        <v>1</v>
      </c>
      <c r="AD2650" s="9">
        <v>0</v>
      </c>
      <c r="AE2650" s="2">
        <v>0</v>
      </c>
      <c r="AF2650" s="8">
        <f t="shared" ref="AF2650:AF2713" si="25476">IF(0=(1-$AE$9*$AD$9*$B2650^2),10^18,$B2650*$AE$9/(1-$AE$9*$AD$9*$B2650^2))</f>
        <v>-0.13366908154449092</v>
      </c>
      <c r="AH2650" s="1">
        <f t="shared" ref="AH2650" si="25477">X2650*AC2650+Z2650*AC2653-Y2650*AD2650-AA2650*AD2653</f>
        <v>9.4273904787896594</v>
      </c>
      <c r="AI2650" s="9">
        <f t="shared" ref="AI2650" si="25478">(X2650*AD2650+Y2650*AC2650+Z2650*AD2653+AA2650*AC2653)</f>
        <v>0</v>
      </c>
      <c r="AJ2650" s="2">
        <f t="shared" ref="AJ2650" si="25479">X2650*AE2650+Z2650*AE2653-Y2650*AF2650-AA2650*AF2653</f>
        <v>0</v>
      </c>
      <c r="AK2650" s="8">
        <f t="shared" ref="AK2650" si="25480">(X2650*AF2650+Y2650*AE2650+Z2650*AF2653+AA2650*AE2653)</f>
        <v>-1.9958039973712831</v>
      </c>
      <c r="AM2650" s="1">
        <v>1</v>
      </c>
      <c r="AN2650" s="7">
        <v>0</v>
      </c>
      <c r="AO2650" s="2">
        <v>0</v>
      </c>
      <c r="AP2650" s="8">
        <v>0</v>
      </c>
      <c r="AR2650" s="1">
        <f t="shared" ref="AR2650" si="25481">AH2650*AM2650+AJ2650*AM2653-AI2650*AN2650-AK2650*AN2653</f>
        <v>28.758197155424583</v>
      </c>
      <c r="AS2650" s="9">
        <f t="shared" ref="AS2650" si="25482">(AH2650*AN2650+AI2650*AM2650+AJ2650*AN2653+AK2650*AM2653)</f>
        <v>0</v>
      </c>
      <c r="AT2650" s="2">
        <f t="shared" ref="AT2650" si="25483">AH2650*AO2650+AJ2650*AO2653-AI2650*AP2650-AK2650*AP2653</f>
        <v>0</v>
      </c>
      <c r="AU2650" s="8">
        <f t="shared" ref="AU2650" si="25484">(AH2650*AP2650+AI2650*AO2650+AJ2650*AP2653+AK2650*AO2653)</f>
        <v>-1.9958039973712831</v>
      </c>
      <c r="AV2650" s="20"/>
      <c r="AW2650" s="1">
        <v>1</v>
      </c>
      <c r="AX2650" s="9">
        <v>0</v>
      </c>
      <c r="AY2650" s="2">
        <v>0</v>
      </c>
      <c r="AZ2650" s="8">
        <f t="shared" ref="AZ2650:AZ2713" si="25485">IF(0=(1-$AX$9*$AY$9*$B2650^2),10^18,$B2650*$AY$9/(1-$AX$9*$AY$9*$B2650^2))</f>
        <v>-0.19108913037439768</v>
      </c>
      <c r="BB2650" s="1">
        <f t="shared" ref="BB2650" si="25486">AR2650*AW2650+AT2650*AW2653-AS2650*AX2650-AU2650*AX2653</f>
        <v>28.758197155424583</v>
      </c>
      <c r="BC2650" s="9">
        <f t="shared" ref="BC2650" si="25487">(AR2650*AX2650+AS2650*AW2650+AT2650*AX2653+AU2650*AW2653)</f>
        <v>0</v>
      </c>
      <c r="BD2650" s="2">
        <f t="shared" ref="BD2650" si="25488">AR2650*AY2650+AT2650*AY2653-AS2650*AZ2650-AU2650*AZ2653</f>
        <v>0</v>
      </c>
      <c r="BE2650" s="8">
        <f t="shared" ref="BE2650" si="25489">(AR2650*AZ2650+AS2650*AY2650+AT2650*AZ2653+AU2650*AY2653)</f>
        <v>-7.491182882936843</v>
      </c>
      <c r="BG2650" s="1">
        <v>1</v>
      </c>
      <c r="BH2650" s="7">
        <v>0</v>
      </c>
      <c r="BI2650" s="2">
        <v>0</v>
      </c>
      <c r="BJ2650" s="8">
        <v>0</v>
      </c>
      <c r="BK2650" s="20"/>
      <c r="BL2650" s="1">
        <f t="shared" ref="BL2650" si="25490">BB2650*BG2650+BD2650*BG2653-BC2650*BH2650-BE2650*BH2653</f>
        <v>76.228924142649277</v>
      </c>
      <c r="BM2650" s="9">
        <f t="shared" ref="BM2650" si="25491">(BB2650*BH2650+BC2650*BG2650+BD2650*BH2653+BE2650*BG2653)</f>
        <v>0</v>
      </c>
      <c r="BN2650" s="2">
        <f t="shared" ref="BN2650" si="25492">BB2650*BI2650+BD2650*BI2653-BC2650*BJ2650-BE2650*BJ2653</f>
        <v>0</v>
      </c>
      <c r="BO2650" s="8">
        <f t="shared" ref="BO2650" si="25493">(BB2650*BJ2650+BC2650*BI2650+BD2650*BJ2653+BE2650*BI2653)</f>
        <v>-7.491182882936843</v>
      </c>
      <c r="BP2650" s="20"/>
      <c r="BQ2650" s="16">
        <v>1</v>
      </c>
      <c r="BR2650" s="23">
        <v>0</v>
      </c>
      <c r="BS2650" s="14">
        <v>0</v>
      </c>
      <c r="BT2650" s="22">
        <v>0</v>
      </c>
      <c r="BV2650" s="1">
        <f t="shared" ref="BV2650" si="25494">BL2650*BQ2650+BN2650*BQ2653-BM2650*BR2650-BO2650*BR2653</f>
        <v>76.228924142649277</v>
      </c>
      <c r="BW2650" s="9">
        <f t="shared" ref="BW2650" si="25495">(BL2650*BR2650+BM2650*BQ2650+BN2650*BR2653+BO2650*BQ2653)</f>
        <v>-7.491182882936843</v>
      </c>
      <c r="BX2650" s="2">
        <f t="shared" ref="BX2650" si="25496">BL2650*BS2650+BN2650*BS2653-BM2650*BT2650-BO2650*BT2653</f>
        <v>0</v>
      </c>
      <c r="BY2650" s="8">
        <f t="shared" ref="BY2650" si="25497">(BL2650*BT2650+BM2650*BS2650+BN2650*BT2653+BO2650*BS2653)</f>
        <v>-7.491182882936843</v>
      </c>
      <c r="CA2650" s="28">
        <f t="shared" ref="CA2650" si="25498">20*LOG(((1+$BR$9)/$BR$9)/((BV2650+BV2653)^2+(BW2650+BW2653)^2)^0.5)</f>
        <v>-51.855075108119586</v>
      </c>
      <c r="CC2650" s="114">
        <f t="shared" ref="CC2650" si="25499">((BV2650^2+BW2650^2)^0.5)/((BV2653^2+BW2653^2)^0.5)</f>
        <v>9.8290504529059949E-2</v>
      </c>
      <c r="CD2650" s="13"/>
      <c r="CE2650" s="33"/>
      <c r="CF2650" s="33"/>
      <c r="CG2650" s="33"/>
      <c r="CH2650" s="33"/>
    </row>
    <row r="2651" spans="2:86" ht="18.600000000000001" customHeight="1" thickBot="1">
      <c r="D2651" s="3"/>
      <c r="G2651" s="4"/>
      <c r="I2651" s="3"/>
      <c r="L2651" s="4"/>
      <c r="N2651" s="3"/>
      <c r="Q2651" s="4"/>
      <c r="S2651" s="3"/>
      <c r="V2651" s="4"/>
      <c r="X2651" s="3"/>
      <c r="AA2651" s="4"/>
      <c r="AC2651" s="3"/>
      <c r="AF2651" s="4"/>
      <c r="AH2651" s="3"/>
      <c r="AK2651" s="4"/>
      <c r="AM2651" s="3"/>
      <c r="AP2651" s="4"/>
      <c r="AR2651" s="3"/>
      <c r="AU2651" s="4"/>
      <c r="AW2651" s="3"/>
      <c r="AZ2651" s="4"/>
      <c r="BB2651" s="3"/>
      <c r="BE2651" s="4"/>
      <c r="BG2651" s="3"/>
      <c r="BJ2651" s="4"/>
      <c r="BL2651" s="3"/>
      <c r="BO2651" s="4"/>
      <c r="BQ2651" s="16"/>
      <c r="BR2651" s="14"/>
      <c r="BS2651" s="14"/>
      <c r="BT2651" s="17"/>
      <c r="BV2651" s="3"/>
      <c r="BY2651" s="4"/>
      <c r="CC2651" s="115"/>
      <c r="CD2651" s="13"/>
      <c r="CE2651" s="33"/>
      <c r="CF2651" s="33"/>
      <c r="CG2651" s="33"/>
      <c r="CH2651" s="33"/>
    </row>
    <row r="2652" spans="2:86" ht="18.600000000000001" customHeight="1" thickBot="1">
      <c r="D2652" s="271" t="s">
        <v>141</v>
      </c>
      <c r="E2652" s="272"/>
      <c r="F2652" s="273" t="s">
        <v>142</v>
      </c>
      <c r="G2652" s="274"/>
      <c r="H2652" s="237"/>
      <c r="I2652" s="271" t="s">
        <v>143</v>
      </c>
      <c r="J2652" s="272"/>
      <c r="K2652" s="273" t="s">
        <v>144</v>
      </c>
      <c r="L2652" s="274"/>
      <c r="N2652" s="262" t="s">
        <v>145</v>
      </c>
      <c r="O2652" s="263"/>
      <c r="P2652" s="264" t="s">
        <v>146</v>
      </c>
      <c r="Q2652" s="265"/>
      <c r="S2652" s="271" t="s">
        <v>147</v>
      </c>
      <c r="T2652" s="272"/>
      <c r="U2652" s="273" t="s">
        <v>148</v>
      </c>
      <c r="V2652" s="274"/>
      <c r="W2652" s="20"/>
      <c r="X2652" s="262" t="s">
        <v>149</v>
      </c>
      <c r="Y2652" s="263"/>
      <c r="Z2652" s="264" t="s">
        <v>150</v>
      </c>
      <c r="AA2652" s="265"/>
      <c r="AB2652" s="20"/>
      <c r="AC2652" s="271" t="s">
        <v>151</v>
      </c>
      <c r="AD2652" s="272"/>
      <c r="AE2652" s="273" t="s">
        <v>152</v>
      </c>
      <c r="AF2652" s="274"/>
      <c r="AG2652" s="20"/>
      <c r="AH2652" s="262" t="s">
        <v>153</v>
      </c>
      <c r="AI2652" s="263"/>
      <c r="AJ2652" s="264" t="s">
        <v>154</v>
      </c>
      <c r="AK2652" s="265"/>
      <c r="AL2652" s="20"/>
      <c r="AM2652" s="271" t="s">
        <v>155</v>
      </c>
      <c r="AN2652" s="272"/>
      <c r="AO2652" s="273" t="s">
        <v>156</v>
      </c>
      <c r="AP2652" s="274"/>
      <c r="AR2652" s="262" t="s">
        <v>157</v>
      </c>
      <c r="AS2652" s="263"/>
      <c r="AT2652" s="264" t="s">
        <v>158</v>
      </c>
      <c r="AU2652" s="265"/>
      <c r="AV2652" s="41"/>
      <c r="AW2652" s="271" t="s">
        <v>159</v>
      </c>
      <c r="AX2652" s="272"/>
      <c r="AY2652" s="273" t="s">
        <v>160</v>
      </c>
      <c r="AZ2652" s="274"/>
      <c r="BA2652" s="20"/>
      <c r="BB2652" s="262" t="s">
        <v>161</v>
      </c>
      <c r="BC2652" s="263"/>
      <c r="BD2652" s="264" t="s">
        <v>162</v>
      </c>
      <c r="BE2652" s="265"/>
      <c r="BF2652" s="41"/>
      <c r="BG2652" s="271" t="s">
        <v>163</v>
      </c>
      <c r="BH2652" s="272"/>
      <c r="BI2652" s="273" t="s">
        <v>164</v>
      </c>
      <c r="BJ2652" s="274"/>
      <c r="BK2652" s="41"/>
      <c r="BL2652" s="262" t="s">
        <v>165</v>
      </c>
      <c r="BM2652" s="263"/>
      <c r="BN2652" s="264" t="s">
        <v>166</v>
      </c>
      <c r="BO2652" s="265"/>
      <c r="BP2652" s="41"/>
      <c r="BQ2652" s="271" t="s">
        <v>167</v>
      </c>
      <c r="BR2652" s="272"/>
      <c r="BS2652" s="273" t="s">
        <v>168</v>
      </c>
      <c r="BT2652" s="274"/>
      <c r="BU2652" s="20"/>
      <c r="BV2652" s="262" t="s">
        <v>169</v>
      </c>
      <c r="BW2652" s="263"/>
      <c r="BX2652" s="264" t="s">
        <v>170</v>
      </c>
      <c r="BY2652" s="265"/>
      <c r="CA2652" s="55" t="s">
        <v>35</v>
      </c>
      <c r="CC2652" s="116" t="s">
        <v>75</v>
      </c>
      <c r="CD2652" s="13"/>
      <c r="CE2652" s="33"/>
      <c r="CF2652" s="33"/>
      <c r="CG2652" s="33"/>
      <c r="CH2652" s="33"/>
    </row>
    <row r="2653" spans="2:86" ht="18.600000000000001" customHeight="1" thickTop="1" thickBot="1">
      <c r="D2653" s="1">
        <v>0</v>
      </c>
      <c r="E2653" s="9">
        <f t="shared" ref="E2653" si="25500">$E$9*$B2650</f>
        <v>8.9201439999999774</v>
      </c>
      <c r="F2653" s="2">
        <v>1</v>
      </c>
      <c r="G2653" s="8">
        <v>0</v>
      </c>
      <c r="I2653" s="1">
        <v>0</v>
      </c>
      <c r="J2653" s="9">
        <v>0</v>
      </c>
      <c r="K2653" s="2">
        <v>1</v>
      </c>
      <c r="L2653" s="8">
        <v>0</v>
      </c>
      <c r="N2653" s="1">
        <f t="shared" ref="N2653" si="25501">D2653*I2650+F2653*I2653-E2653*J2650-G2653*J2653</f>
        <v>0</v>
      </c>
      <c r="O2653" s="9">
        <f t="shared" ref="O2653" si="25502">(D2653*J2650+E2653*I2650+F2653*J2653+G2653*I2653)</f>
        <v>8.9201439999999774</v>
      </c>
      <c r="P2653" s="2">
        <f t="shared" ref="P2653" si="25503">D2653*K2650+F2653*K2653-E2653*L2650-G2653*L2653</f>
        <v>7.5621340008202687</v>
      </c>
      <c r="Q2653" s="8">
        <f t="shared" ref="Q2653" si="25504">(D2653*L2650+E2653*K2650+F2653*L2653+G2653*K2653)</f>
        <v>0</v>
      </c>
      <c r="S2653" s="1">
        <v>0</v>
      </c>
      <c r="T2653" s="9">
        <f t="shared" ref="T2653" si="25505">$T$9*$B2650</f>
        <v>11.455653999999971</v>
      </c>
      <c r="U2653" s="2">
        <v>1</v>
      </c>
      <c r="V2653" s="8">
        <v>0</v>
      </c>
      <c r="X2653" s="1">
        <f t="shared" ref="X2653" si="25506">N2653*S2650+P2653*S2653-O2653*T2650-Q2653*T2653</f>
        <v>0</v>
      </c>
      <c r="Y2653" s="9">
        <f t="shared" ref="Y2653" si="25507">(N2653*T2650+O2653*S2650+P2653*T2653+Q2653*S2653)</f>
        <v>95.549334615032478</v>
      </c>
      <c r="Z2653" s="2">
        <f t="shared" ref="Z2653" si="25508">N2653*U2650+P2653*U2653-O2653*V2650-Q2653*V2653</f>
        <v>7.5621340008202687</v>
      </c>
      <c r="AA2653" s="8">
        <f t="shared" ref="AA2653" si="25509">(N2653*V2650+O2653*U2650+P2653*V2653+Q2653*U2653)</f>
        <v>0</v>
      </c>
      <c r="AB2653" s="20"/>
      <c r="AC2653" s="1">
        <v>0</v>
      </c>
      <c r="AD2653" s="9">
        <v>0</v>
      </c>
      <c r="AE2653" s="2">
        <v>1</v>
      </c>
      <c r="AF2653" s="8">
        <v>0</v>
      </c>
      <c r="AH2653" s="1">
        <f t="shared" ref="AH2653" si="25510">X2653*AC2650+Z2653*AC2653-Y2653*AD2650-AA2653*AD2653</f>
        <v>0</v>
      </c>
      <c r="AI2653" s="9">
        <f t="shared" ref="AI2653" si="25511">(X2653*AD2650+Y2653*AC2650+Z2653*AD2653+AA2653*AC2653)</f>
        <v>95.549334615032478</v>
      </c>
      <c r="AJ2653" s="2">
        <f t="shared" ref="AJ2653" si="25512">X2653*AE2650+Z2653*AE2653-Y2653*AF2650-AA2653*AF2653</f>
        <v>20.334125800998894</v>
      </c>
      <c r="AK2653" s="8">
        <f t="shared" ref="AK2653" si="25513">(X2653*AF2650+Y2653*AE2650+Z2653*AF2653+AA2653*AE2653)</f>
        <v>0</v>
      </c>
      <c r="AM2653" s="1">
        <v>0</v>
      </c>
      <c r="AN2653" s="9">
        <f t="shared" ref="AN2653" si="25514">$AN$9*$B2650</f>
        <v>9.6857239999999738</v>
      </c>
      <c r="AO2653" s="2">
        <v>1</v>
      </c>
      <c r="AP2653" s="8">
        <v>0</v>
      </c>
      <c r="AR2653" s="1">
        <f t="shared" ref="AR2653" si="25515">AH2653*AM2650+AJ2653*AM2653-AI2653*AN2650-AK2653*AN2653</f>
        <v>0</v>
      </c>
      <c r="AS2653" s="9">
        <f t="shared" ref="AS2653" si="25516">(AH2653*AN2650+AI2653*AM2650+AJ2653*AN2653+AK2653*AM2653)</f>
        <v>292.5000649047862</v>
      </c>
      <c r="AT2653" s="2">
        <f t="shared" ref="AT2653" si="25517">AH2653*AO2650+AJ2653*AO2653-AI2653*AP2650-AK2653*AP2653</f>
        <v>20.334125800998894</v>
      </c>
      <c r="AU2653" s="8">
        <f t="shared" ref="AU2653" si="25518">(AH2653*AP2650+AI2653*AO2650+AJ2653*AP2653+AK2653*AO2653)</f>
        <v>0</v>
      </c>
      <c r="AV2653" s="20"/>
      <c r="AW2653" s="1">
        <v>0</v>
      </c>
      <c r="AX2653" s="9">
        <v>0</v>
      </c>
      <c r="AY2653" s="2">
        <v>1</v>
      </c>
      <c r="AZ2653" s="8">
        <v>0</v>
      </c>
      <c r="BB2653" s="1">
        <f t="shared" ref="BB2653" si="25519">AR2653*AW2650+AT2653*AW2653-AS2653*AX2650-AU2653*AX2653</f>
        <v>0</v>
      </c>
      <c r="BC2653" s="9">
        <f t="shared" ref="BC2653" si="25520">(AR2653*AX2650+AS2653*AW2650+AT2653*AX2653+AU2653*AW2653)</f>
        <v>292.5000649047862</v>
      </c>
      <c r="BD2653" s="2">
        <f t="shared" ref="BD2653" si="25521">AR2653*AY2650+AT2653*AY2653-AS2653*AZ2650-AU2653*AZ2653</f>
        <v>76.227708838109365</v>
      </c>
      <c r="BE2653" s="8">
        <f t="shared" ref="BE2653" si="25522">(AR2653*AZ2650+AS2653*AY2650+AT2653*AZ2653+AU2653*AY2653)</f>
        <v>0</v>
      </c>
      <c r="BG2653" s="1">
        <v>0</v>
      </c>
      <c r="BH2653" s="9">
        <f t="shared" ref="BH2653" si="25523">$BH$9*$B2650</f>
        <v>6.336879999999983</v>
      </c>
      <c r="BI2653" s="2">
        <v>1</v>
      </c>
      <c r="BJ2653" s="8">
        <v>0</v>
      </c>
      <c r="BK2653" s="20"/>
      <c r="BL2653" s="1">
        <f t="shared" ref="BL2653" si="25524">BB2653*BG2650+BD2653*BG2653-BC2653*BH2650-BE2653*BH2653</f>
        <v>0</v>
      </c>
      <c r="BM2653" s="9">
        <f t="shared" ref="BM2653" si="25525">(BB2653*BH2650+BC2653*BG2650+BD2653*BH2653+BE2653*BG2653)</f>
        <v>775.54590848682335</v>
      </c>
      <c r="BN2653" s="2">
        <f t="shared" ref="BN2653" si="25526">BB2653*BI2650+BD2653*BI2653-BC2653*BJ2650-BE2653*BJ2653</f>
        <v>76.227708838109365</v>
      </c>
      <c r="BO2653" s="8">
        <f t="shared" ref="BO2653" si="25527">(BB2653*BJ2650+BC2653*BI2650+BD2653*BJ2653+BE2653*BI2653)</f>
        <v>0</v>
      </c>
      <c r="BP2653" s="20"/>
      <c r="BQ2653" s="18">
        <f t="shared" ref="BQ2653:BQ2716" si="25528">1/$BR$9</f>
        <v>1</v>
      </c>
      <c r="BR2653" s="25">
        <v>0</v>
      </c>
      <c r="BS2653" s="19">
        <v>1</v>
      </c>
      <c r="BT2653" s="24">
        <v>0</v>
      </c>
      <c r="BV2653" s="1">
        <f t="shared" ref="BV2653" si="25529">BL2653*BQ2650+BN2653*BQ2653-BM2653*BR2650-BO2653*BR2653</f>
        <v>76.227708838109365</v>
      </c>
      <c r="BW2653" s="9">
        <f t="shared" ref="BW2653" si="25530">(BL2653*BR2650+BM2653*BQ2650+BN2653*BR2653+BO2653*BQ2653)</f>
        <v>775.54590848682335</v>
      </c>
      <c r="BX2653" s="2">
        <f t="shared" ref="BX2653" si="25531">BL2653*BS2650+BN2653*BS2653-BM2653*BT2650-BO2653*BT2653</f>
        <v>76.227708838109365</v>
      </c>
      <c r="BY2653" s="8">
        <f t="shared" ref="BY2653" si="25532">(BL2653*BT2650+BM2653*BS2650+BN2653*BT2653+BO2653*BS2653)</f>
        <v>0</v>
      </c>
      <c r="CA2653" s="56">
        <f t="shared" ref="CA2653" si="25533">(180/PI())*ATAN(-1*(BW2650+BW2653)/(BV2650+BV2653))</f>
        <v>-78.772889509278826</v>
      </c>
      <c r="CC2653" s="117">
        <f t="shared" ref="CC2653" si="25534">20*LOG(((1-(10^(CA2650/20)^2)*(1-((1-CC2650)/(1+CC2650))^2))^0.5))</f>
        <v>-9.2345207217801533E-6</v>
      </c>
      <c r="CD2653" s="13"/>
      <c r="CE2653" s="33"/>
      <c r="CF2653" s="33"/>
      <c r="CG2653" s="33"/>
      <c r="CH2653" s="33"/>
    </row>
    <row r="2654" spans="2:86" ht="18.600000000000001" customHeight="1"/>
    <row r="2655" spans="2:86" ht="18.600000000000001" customHeight="1" thickBot="1">
      <c r="E2655" s="6" t="s">
        <v>3</v>
      </c>
      <c r="J2655" s="6" t="s">
        <v>5</v>
      </c>
      <c r="O2655" s="6" t="s">
        <v>10</v>
      </c>
      <c r="T2655" s="6" t="s">
        <v>6</v>
      </c>
      <c r="Y2655" s="6" t="s">
        <v>11</v>
      </c>
      <c r="AD2655" s="6" t="s">
        <v>12</v>
      </c>
      <c r="AI2655" s="6" t="s">
        <v>13</v>
      </c>
      <c r="AN2655" s="6" t="s">
        <v>14</v>
      </c>
      <c r="AS2655" s="6" t="s">
        <v>15</v>
      </c>
      <c r="AX2655" s="6" t="s">
        <v>19</v>
      </c>
      <c r="BC2655" s="6" t="s">
        <v>17</v>
      </c>
      <c r="BH2655" s="6" t="s">
        <v>20</v>
      </c>
      <c r="BM2655" s="6" t="s">
        <v>18</v>
      </c>
      <c r="BQ2655" s="26" t="s">
        <v>16</v>
      </c>
      <c r="BR2655" s="26"/>
      <c r="BS2655" s="21"/>
      <c r="BT2655" s="21"/>
      <c r="BU2655" s="21"/>
      <c r="BV2655" s="21"/>
      <c r="BW2655" s="26" t="s">
        <v>21</v>
      </c>
      <c r="BX2655" s="21"/>
      <c r="BY2655" s="21"/>
    </row>
    <row r="2656" spans="2:86" ht="18.600000000000001" customHeight="1" thickBot="1">
      <c r="B2656" s="11"/>
      <c r="D2656" s="266" t="s">
        <v>113</v>
      </c>
      <c r="E2656" s="267"/>
      <c r="F2656" s="268" t="s">
        <v>114</v>
      </c>
      <c r="G2656" s="269"/>
      <c r="H2656" s="237"/>
      <c r="I2656" s="262" t="s">
        <v>0</v>
      </c>
      <c r="J2656" s="263"/>
      <c r="K2656" s="264" t="s">
        <v>1</v>
      </c>
      <c r="L2656" s="265"/>
      <c r="M2656" s="21"/>
      <c r="N2656" s="262" t="s">
        <v>115</v>
      </c>
      <c r="O2656" s="263"/>
      <c r="P2656" s="264" t="s">
        <v>116</v>
      </c>
      <c r="Q2656" s="265"/>
      <c r="R2656" s="21"/>
      <c r="S2656" s="266" t="s">
        <v>117</v>
      </c>
      <c r="T2656" s="267"/>
      <c r="U2656" s="268" t="s">
        <v>118</v>
      </c>
      <c r="V2656" s="269"/>
      <c r="W2656" s="20"/>
      <c r="X2656" s="262" t="s">
        <v>119</v>
      </c>
      <c r="Y2656" s="263"/>
      <c r="Z2656" s="264" t="s">
        <v>120</v>
      </c>
      <c r="AA2656" s="265"/>
      <c r="AB2656" s="20"/>
      <c r="AC2656" s="262" t="s">
        <v>121</v>
      </c>
      <c r="AD2656" s="263"/>
      <c r="AE2656" s="264" t="s">
        <v>7</v>
      </c>
      <c r="AF2656" s="265"/>
      <c r="AG2656" s="20"/>
      <c r="AH2656" s="262" t="s">
        <v>122</v>
      </c>
      <c r="AI2656" s="263"/>
      <c r="AJ2656" s="264" t="s">
        <v>123</v>
      </c>
      <c r="AK2656" s="265"/>
      <c r="AL2656" s="20"/>
      <c r="AM2656" s="266" t="s">
        <v>124</v>
      </c>
      <c r="AN2656" s="267"/>
      <c r="AO2656" s="268" t="s">
        <v>125</v>
      </c>
      <c r="AP2656" s="269"/>
      <c r="AQ2656" s="21"/>
      <c r="AR2656" s="262" t="s">
        <v>126</v>
      </c>
      <c r="AS2656" s="263"/>
      <c r="AT2656" s="264" t="s">
        <v>2</v>
      </c>
      <c r="AU2656" s="265"/>
      <c r="AV2656" s="41"/>
      <c r="AW2656" s="262" t="s">
        <v>127</v>
      </c>
      <c r="AX2656" s="263"/>
      <c r="AY2656" s="264" t="s">
        <v>128</v>
      </c>
      <c r="AZ2656" s="265"/>
      <c r="BA2656" s="20"/>
      <c r="BB2656" s="262" t="s">
        <v>129</v>
      </c>
      <c r="BC2656" s="263"/>
      <c r="BD2656" s="264" t="s">
        <v>130</v>
      </c>
      <c r="BE2656" s="265"/>
      <c r="BF2656" s="41"/>
      <c r="BG2656" s="266" t="s">
        <v>131</v>
      </c>
      <c r="BH2656" s="267"/>
      <c r="BI2656" s="268" t="s">
        <v>132</v>
      </c>
      <c r="BJ2656" s="269"/>
      <c r="BK2656" s="41"/>
      <c r="BL2656" s="262" t="s">
        <v>133</v>
      </c>
      <c r="BM2656" s="263"/>
      <c r="BN2656" s="264" t="s">
        <v>134</v>
      </c>
      <c r="BO2656" s="265"/>
      <c r="BP2656" s="41"/>
      <c r="BQ2656" s="262" t="s">
        <v>135</v>
      </c>
      <c r="BR2656" s="263"/>
      <c r="BS2656" s="264" t="s">
        <v>136</v>
      </c>
      <c r="BT2656" s="265"/>
      <c r="BU2656" s="20"/>
      <c r="BV2656" s="262" t="s">
        <v>137</v>
      </c>
      <c r="BW2656" s="263"/>
      <c r="BX2656" s="264" t="s">
        <v>138</v>
      </c>
      <c r="BY2656" s="265"/>
      <c r="CA2656" s="27" t="s">
        <v>8</v>
      </c>
      <c r="CC2656" s="113" t="s">
        <v>74</v>
      </c>
      <c r="CD2656" s="13"/>
      <c r="CE2656" s="33"/>
      <c r="CF2656" s="33"/>
      <c r="CG2656" s="33"/>
      <c r="CH2656" s="33"/>
    </row>
    <row r="2657" spans="1:86" ht="18.600000000000001" customHeight="1" thickTop="1" thickBot="1">
      <c r="B2657" s="37">
        <v>7.5999999999999801</v>
      </c>
      <c r="D2657" s="1">
        <v>1</v>
      </c>
      <c r="E2657" s="7">
        <v>0</v>
      </c>
      <c r="F2657" s="2">
        <v>0</v>
      </c>
      <c r="G2657" s="8">
        <v>0</v>
      </c>
      <c r="I2657" s="1">
        <v>1</v>
      </c>
      <c r="J2657" s="9">
        <v>0</v>
      </c>
      <c r="K2657" s="2">
        <v>0</v>
      </c>
      <c r="L2657" s="8">
        <f t="shared" ref="L2657:L2720" si="25535">IF(0=(1-$J$9*$K$9*$B2657^2),10^18,$B2657*$K$9/(1-$J$9*$K$9*$B2657^2))</f>
        <v>-0.73340428302257354</v>
      </c>
      <c r="N2657" s="1">
        <f t="shared" ref="N2657" si="25536">D2657*I2657+F2657*I2660-E2657*J2657-G2657*J2660</f>
        <v>1</v>
      </c>
      <c r="O2657" s="9">
        <f t="shared" ref="O2657" si="25537">(D2657*J2657+E2657*I2657+F2657*J2660+G2657*I2660)</f>
        <v>0</v>
      </c>
      <c r="P2657" s="2">
        <f t="shared" ref="P2657" si="25538">D2657*K2657+F2657*K2660-E2657*L2657-G2657*L2660</f>
        <v>0</v>
      </c>
      <c r="Q2657" s="8">
        <f t="shared" ref="Q2657" si="25539">(D2657*L2657+E2657*K2657+F2657*L2660+G2657*K2660)</f>
        <v>-0.73340428302257354</v>
      </c>
      <c r="S2657" s="1">
        <v>1</v>
      </c>
      <c r="T2657" s="7">
        <v>0</v>
      </c>
      <c r="U2657" s="2">
        <v>0</v>
      </c>
      <c r="V2657" s="8">
        <v>0</v>
      </c>
      <c r="X2657" s="1">
        <f t="shared" ref="X2657" si="25540">N2657*S2657+P2657*S2660-O2657*T2657-Q2657*T2660</f>
        <v>9.4237935862832956</v>
      </c>
      <c r="Y2657" s="9">
        <f t="shared" ref="Y2657" si="25541">(N2657*T2657+O2657*S2657+P2657*T2660+Q2657*S2660)</f>
        <v>0</v>
      </c>
      <c r="Z2657" s="2">
        <f t="shared" ref="Z2657" si="25542">N2657*U2657+P2657*U2660-O2657*V2657-Q2657*V2660</f>
        <v>0</v>
      </c>
      <c r="AA2657" s="8">
        <f t="shared" ref="AA2657" si="25543">(N2657*V2657+O2657*U2657+P2657*V2660+Q2657*U2660)</f>
        <v>-0.73340428302257354</v>
      </c>
      <c r="AB2657" s="20"/>
      <c r="AC2657" s="1">
        <v>1</v>
      </c>
      <c r="AD2657" s="9">
        <v>0</v>
      </c>
      <c r="AE2657" s="2">
        <v>0</v>
      </c>
      <c r="AF2657" s="8">
        <f t="shared" ref="AF2657:AF2720" si="25544">IF(0=(1-$AE$9*$AD$9*$B2657^2),10^18,$B2657*$AE$9/(1-$AE$9*$AD$9*$B2657^2))</f>
        <v>-0.13330025492094266</v>
      </c>
      <c r="AH2657" s="1">
        <f t="shared" ref="AH2657" si="25545">X2657*AC2657+Z2657*AC2660-Y2657*AD2657-AA2657*AD2660</f>
        <v>9.4237935862832956</v>
      </c>
      <c r="AI2657" s="9">
        <f t="shared" ref="AI2657" si="25546">(X2657*AD2657+Y2657*AC2657+Z2657*AD2660+AA2657*AC2660)</f>
        <v>0</v>
      </c>
      <c r="AJ2657" s="2">
        <f t="shared" ref="AJ2657" si="25547">X2657*AE2657+Z2657*AE2660-Y2657*AF2657-AA2657*AF2660</f>
        <v>0</v>
      </c>
      <c r="AK2657" s="8">
        <f t="shared" ref="AK2657" si="25548">(X2657*AF2657+Y2657*AE2657+Z2657*AF2660+AA2657*AE2660)</f>
        <v>-1.9895983703964812</v>
      </c>
      <c r="AM2657" s="1">
        <v>1</v>
      </c>
      <c r="AN2657" s="7">
        <v>0</v>
      </c>
      <c r="AO2657" s="2">
        <v>0</v>
      </c>
      <c r="AP2657" s="8">
        <v>0</v>
      </c>
      <c r="AR2657" s="1">
        <f t="shared" ref="AR2657" si="25549">AH2657*AM2657+AJ2657*AM2660-AI2657*AN2657-AK2657*AN2660</f>
        <v>28.745340448747186</v>
      </c>
      <c r="AS2657" s="9">
        <f t="shared" ref="AS2657" si="25550">(AH2657*AN2657+AI2657*AM2657+AJ2657*AN2660+AK2657*AM2660)</f>
        <v>0</v>
      </c>
      <c r="AT2657" s="2">
        <f t="shared" ref="AT2657" si="25551">AH2657*AO2657+AJ2657*AO2660-AI2657*AP2657-AK2657*AP2660</f>
        <v>0</v>
      </c>
      <c r="AU2657" s="8">
        <f t="shared" ref="AU2657" si="25552">(AH2657*AP2657+AI2657*AO2657+AJ2657*AP2660+AK2657*AO2660)</f>
        <v>-1.9895983703964812</v>
      </c>
      <c r="AV2657" s="20"/>
      <c r="AW2657" s="1">
        <v>1</v>
      </c>
      <c r="AX2657" s="9">
        <v>0</v>
      </c>
      <c r="AY2657" s="2">
        <v>0</v>
      </c>
      <c r="AZ2657" s="8">
        <f t="shared" ref="AZ2657:AZ2720" si="25553">IF(0=(1-$AX$9*$AY$9*$B2657^2),10^18,$B2657*$AY$9/(1-$AX$9*$AY$9*$B2657^2))</f>
        <v>-0.19055476868441626</v>
      </c>
      <c r="BB2657" s="1">
        <f t="shared" ref="BB2657" si="25554">AR2657*AW2657+AT2657*AW2660-AS2657*AX2657-AU2657*AX2660</f>
        <v>28.745340448747186</v>
      </c>
      <c r="BC2657" s="9">
        <f t="shared" ref="BC2657" si="25555">(AR2657*AX2657+AS2657*AW2657+AT2657*AX2660+AU2657*AW2660)</f>
        <v>0</v>
      </c>
      <c r="BD2657" s="2">
        <f t="shared" ref="BD2657" si="25556">AR2657*AY2657+AT2657*AY2660-AS2657*AZ2657-AU2657*AZ2660</f>
        <v>0</v>
      </c>
      <c r="BE2657" s="8">
        <f t="shared" ref="BE2657" si="25557">(AR2657*AZ2657+AS2657*AY2657+AT2657*AZ2660+AU2657*AY2660)</f>
        <v>-7.4671600703622953</v>
      </c>
      <c r="BG2657" s="1">
        <v>1</v>
      </c>
      <c r="BH2657" s="7">
        <v>0</v>
      </c>
      <c r="BI2657" s="2">
        <v>0</v>
      </c>
      <c r="BJ2657" s="8">
        <v>0</v>
      </c>
      <c r="BK2657" s="20"/>
      <c r="BL2657" s="1">
        <f t="shared" ref="BL2657" si="25558">BB2657*BG2657+BD2657*BG2660-BC2657*BH2657-BE2657*BH2660</f>
        <v>76.188688671800946</v>
      </c>
      <c r="BM2657" s="9">
        <f t="shared" ref="BM2657" si="25559">(BB2657*BH2657+BC2657*BG2657+BD2657*BH2660+BE2657*BG2660)</f>
        <v>0</v>
      </c>
      <c r="BN2657" s="2">
        <f t="shared" ref="BN2657" si="25560">BB2657*BI2657+BD2657*BI2660-BC2657*BJ2657-BE2657*BJ2660</f>
        <v>0</v>
      </c>
      <c r="BO2657" s="8">
        <f t="shared" ref="BO2657" si="25561">(BB2657*BJ2657+BC2657*BI2657+BD2657*BJ2660+BE2657*BI2660)</f>
        <v>-7.4671600703622953</v>
      </c>
      <c r="BP2657" s="20"/>
      <c r="BQ2657" s="16">
        <v>1</v>
      </c>
      <c r="BR2657" s="23">
        <v>0</v>
      </c>
      <c r="BS2657" s="14">
        <v>0</v>
      </c>
      <c r="BT2657" s="22">
        <v>0</v>
      </c>
      <c r="BV2657" s="1">
        <f t="shared" ref="BV2657" si="25562">BL2657*BQ2657+BN2657*BQ2660-BM2657*BR2657-BO2657*BR2660</f>
        <v>76.188688671800946</v>
      </c>
      <c r="BW2657" s="9">
        <f t="shared" ref="BW2657" si="25563">(BL2657*BR2657+BM2657*BQ2657+BN2657*BR2660+BO2657*BQ2660)</f>
        <v>-7.4671600703622953</v>
      </c>
      <c r="BX2657" s="2">
        <f t="shared" ref="BX2657" si="25564">BL2657*BS2657+BN2657*BS2660-BM2657*BT2657-BO2657*BT2660</f>
        <v>0</v>
      </c>
      <c r="BY2657" s="8">
        <f t="shared" ref="BY2657" si="25565">(BL2657*BT2657+BM2657*BS2657+BN2657*BT2660+BO2657*BS2660)</f>
        <v>-7.4671600703622953</v>
      </c>
      <c r="CA2657" s="28">
        <f t="shared" ref="CA2657" si="25566">20*LOG(((1+$BR$9)/$BR$9)/((BV2657+BV2660)^2+(BW2657+BW2660)^2)^0.5)</f>
        <v>-51.873355676192361</v>
      </c>
      <c r="CC2657" s="114">
        <f t="shared" ref="CC2657" si="25567">((BV2657^2+BW2657^2)^0.5)/((BV2660^2+BW2660^2)^0.5)</f>
        <v>9.8027064648245593E-2</v>
      </c>
      <c r="CD2657" s="13"/>
      <c r="CE2657" s="33"/>
      <c r="CF2657" s="33"/>
      <c r="CG2657" s="33"/>
      <c r="CH2657" s="33"/>
    </row>
    <row r="2658" spans="1:86" ht="18.600000000000001" customHeight="1" thickBot="1">
      <c r="D2658" s="3"/>
      <c r="G2658" s="4"/>
      <c r="I2658" s="3"/>
      <c r="L2658" s="4"/>
      <c r="N2658" s="3"/>
      <c r="Q2658" s="4"/>
      <c r="S2658" s="3"/>
      <c r="V2658" s="4"/>
      <c r="X2658" s="3"/>
      <c r="AA2658" s="4"/>
      <c r="AC2658" s="3"/>
      <c r="AF2658" s="4"/>
      <c r="AH2658" s="3"/>
      <c r="AK2658" s="4"/>
      <c r="AM2658" s="3"/>
      <c r="AP2658" s="4"/>
      <c r="AR2658" s="3"/>
      <c r="AU2658" s="4"/>
      <c r="AW2658" s="3"/>
      <c r="AZ2658" s="4"/>
      <c r="BB2658" s="3"/>
      <c r="BE2658" s="4"/>
      <c r="BG2658" s="3"/>
      <c r="BJ2658" s="4"/>
      <c r="BL2658" s="3"/>
      <c r="BO2658" s="4"/>
      <c r="BQ2658" s="16"/>
      <c r="BR2658" s="14"/>
      <c r="BS2658" s="14"/>
      <c r="BT2658" s="17"/>
      <c r="BV2658" s="3"/>
      <c r="BY2658" s="4"/>
      <c r="CC2658" s="115"/>
      <c r="CD2658" s="13"/>
      <c r="CE2658" s="33"/>
      <c r="CF2658" s="33"/>
      <c r="CG2658" s="33"/>
      <c r="CH2658" s="33"/>
    </row>
    <row r="2659" spans="1:86" ht="18.600000000000001" customHeight="1" thickBot="1">
      <c r="D2659" s="271" t="s">
        <v>141</v>
      </c>
      <c r="E2659" s="272"/>
      <c r="F2659" s="273" t="s">
        <v>142</v>
      </c>
      <c r="G2659" s="274"/>
      <c r="H2659" s="237"/>
      <c r="I2659" s="271" t="s">
        <v>143</v>
      </c>
      <c r="J2659" s="272"/>
      <c r="K2659" s="273" t="s">
        <v>144</v>
      </c>
      <c r="L2659" s="274"/>
      <c r="N2659" s="262" t="s">
        <v>145</v>
      </c>
      <c r="O2659" s="263"/>
      <c r="P2659" s="264" t="s">
        <v>146</v>
      </c>
      <c r="Q2659" s="265"/>
      <c r="S2659" s="271" t="s">
        <v>147</v>
      </c>
      <c r="T2659" s="272"/>
      <c r="U2659" s="273" t="s">
        <v>148</v>
      </c>
      <c r="V2659" s="274"/>
      <c r="W2659" s="20"/>
      <c r="X2659" s="262" t="s">
        <v>149</v>
      </c>
      <c r="Y2659" s="263"/>
      <c r="Z2659" s="264" t="s">
        <v>150</v>
      </c>
      <c r="AA2659" s="265"/>
      <c r="AB2659" s="20"/>
      <c r="AC2659" s="271" t="s">
        <v>151</v>
      </c>
      <c r="AD2659" s="272"/>
      <c r="AE2659" s="273" t="s">
        <v>152</v>
      </c>
      <c r="AF2659" s="274"/>
      <c r="AG2659" s="20"/>
      <c r="AH2659" s="262" t="s">
        <v>153</v>
      </c>
      <c r="AI2659" s="263"/>
      <c r="AJ2659" s="264" t="s">
        <v>154</v>
      </c>
      <c r="AK2659" s="265"/>
      <c r="AL2659" s="20"/>
      <c r="AM2659" s="271" t="s">
        <v>155</v>
      </c>
      <c r="AN2659" s="272"/>
      <c r="AO2659" s="273" t="s">
        <v>156</v>
      </c>
      <c r="AP2659" s="274"/>
      <c r="AR2659" s="262" t="s">
        <v>157</v>
      </c>
      <c r="AS2659" s="263"/>
      <c r="AT2659" s="264" t="s">
        <v>158</v>
      </c>
      <c r="AU2659" s="265"/>
      <c r="AV2659" s="41"/>
      <c r="AW2659" s="271" t="s">
        <v>159</v>
      </c>
      <c r="AX2659" s="272"/>
      <c r="AY2659" s="273" t="s">
        <v>160</v>
      </c>
      <c r="AZ2659" s="274"/>
      <c r="BA2659" s="20"/>
      <c r="BB2659" s="262" t="s">
        <v>161</v>
      </c>
      <c r="BC2659" s="263"/>
      <c r="BD2659" s="264" t="s">
        <v>162</v>
      </c>
      <c r="BE2659" s="265"/>
      <c r="BF2659" s="41"/>
      <c r="BG2659" s="271" t="s">
        <v>163</v>
      </c>
      <c r="BH2659" s="272"/>
      <c r="BI2659" s="273" t="s">
        <v>164</v>
      </c>
      <c r="BJ2659" s="274"/>
      <c r="BK2659" s="41"/>
      <c r="BL2659" s="262" t="s">
        <v>165</v>
      </c>
      <c r="BM2659" s="263"/>
      <c r="BN2659" s="264" t="s">
        <v>166</v>
      </c>
      <c r="BO2659" s="265"/>
      <c r="BP2659" s="41"/>
      <c r="BQ2659" s="271" t="s">
        <v>167</v>
      </c>
      <c r="BR2659" s="272"/>
      <c r="BS2659" s="273" t="s">
        <v>168</v>
      </c>
      <c r="BT2659" s="274"/>
      <c r="BU2659" s="20"/>
      <c r="BV2659" s="262" t="s">
        <v>169</v>
      </c>
      <c r="BW2659" s="263"/>
      <c r="BX2659" s="264" t="s">
        <v>170</v>
      </c>
      <c r="BY2659" s="265"/>
      <c r="CA2659" s="55" t="s">
        <v>35</v>
      </c>
      <c r="CC2659" s="116" t="s">
        <v>75</v>
      </c>
      <c r="CD2659" s="13"/>
      <c r="CE2659" s="33"/>
      <c r="CF2659" s="33"/>
      <c r="CG2659" s="33"/>
      <c r="CH2659" s="33"/>
    </row>
    <row r="2660" spans="1:86" ht="18.600000000000001" customHeight="1" thickTop="1" thickBot="1">
      <c r="D2660" s="1">
        <v>0</v>
      </c>
      <c r="E2660" s="9">
        <f t="shared" ref="E2660" si="25568">$E$9*$B2657</f>
        <v>8.9436799999999774</v>
      </c>
      <c r="F2660" s="2">
        <v>1</v>
      </c>
      <c r="G2660" s="8">
        <v>0</v>
      </c>
      <c r="I2660" s="1">
        <v>0</v>
      </c>
      <c r="J2660" s="9">
        <v>0</v>
      </c>
      <c r="K2660" s="2">
        <v>1</v>
      </c>
      <c r="L2660" s="8">
        <v>0</v>
      </c>
      <c r="N2660" s="1">
        <f t="shared" ref="N2660" si="25569">D2660*I2657+F2660*I2660-E2660*J2657-G2660*J2660</f>
        <v>0</v>
      </c>
      <c r="O2660" s="9">
        <f t="shared" ref="O2660" si="25570">(D2660*J2657+E2660*I2657+F2660*J2660+G2660*I2660)</f>
        <v>8.9436799999999774</v>
      </c>
      <c r="P2660" s="2">
        <f t="shared" ref="P2660" si="25571">D2660*K2657+F2660*K2660-E2660*L2657-G2660*L2660</f>
        <v>7.5593332179833137</v>
      </c>
      <c r="Q2660" s="8">
        <f t="shared" ref="Q2660" si="25572">(D2660*L2657+E2660*K2657+F2660*L2660+G2660*K2660)</f>
        <v>0</v>
      </c>
      <c r="S2660" s="1">
        <v>0</v>
      </c>
      <c r="T2660" s="9">
        <f t="shared" ref="T2660" si="25573">$T$9*$B2657</f>
        <v>11.485879999999971</v>
      </c>
      <c r="U2660" s="2">
        <v>1</v>
      </c>
      <c r="V2660" s="8">
        <v>0</v>
      </c>
      <c r="X2660" s="1">
        <f t="shared" ref="X2660" si="25574">N2660*S2657+P2660*S2660-O2660*T2657-Q2660*T2660</f>
        <v>0</v>
      </c>
      <c r="Y2660" s="9">
        <f t="shared" ref="Y2660" si="25575">(N2660*T2657+O2660*S2657+P2660*T2660+Q2660*S2660)</f>
        <v>95.769274221769933</v>
      </c>
      <c r="Z2660" s="2">
        <f t="shared" ref="Z2660" si="25576">N2660*U2657+P2660*U2660-O2660*V2657-Q2660*V2660</f>
        <v>7.5593332179833137</v>
      </c>
      <c r="AA2660" s="8">
        <f t="shared" ref="AA2660" si="25577">(N2660*V2657+O2660*U2657+P2660*V2660+Q2660*U2660)</f>
        <v>0</v>
      </c>
      <c r="AB2660" s="20"/>
      <c r="AC2660" s="1">
        <v>0</v>
      </c>
      <c r="AD2660" s="9">
        <v>0</v>
      </c>
      <c r="AE2660" s="2">
        <v>1</v>
      </c>
      <c r="AF2660" s="8">
        <v>0</v>
      </c>
      <c r="AH2660" s="1">
        <f t="shared" ref="AH2660" si="25578">X2660*AC2657+Z2660*AC2660-Y2660*AD2657-AA2660*AD2660</f>
        <v>0</v>
      </c>
      <c r="AI2660" s="9">
        <f t="shared" ref="AI2660" si="25579">(X2660*AD2657+Y2660*AC2657+Z2660*AD2660+AA2660*AC2660)</f>
        <v>95.769274221769933</v>
      </c>
      <c r="AJ2660" s="2">
        <f t="shared" ref="AJ2660" si="25580">X2660*AE2657+Z2660*AE2660-Y2660*AF2657-AA2660*AF2660</f>
        <v>20.325401885338909</v>
      </c>
      <c r="AK2660" s="8">
        <f t="shared" ref="AK2660" si="25581">(X2660*AF2657+Y2660*AE2657+Z2660*AF2660+AA2660*AE2660)</f>
        <v>0</v>
      </c>
      <c r="AM2660" s="1">
        <v>0</v>
      </c>
      <c r="AN2660" s="9">
        <f t="shared" ref="AN2660" si="25582">$AN$9*$B2657</f>
        <v>9.7112799999999755</v>
      </c>
      <c r="AO2660" s="2">
        <v>1</v>
      </c>
      <c r="AP2660" s="8">
        <v>0</v>
      </c>
      <c r="AR2660" s="1">
        <f t="shared" ref="AR2660" si="25583">AH2660*AM2657+AJ2660*AM2660-AI2660*AN2657-AK2660*AN2660</f>
        <v>0</v>
      </c>
      <c r="AS2660" s="9">
        <f t="shared" ref="AS2660" si="25584">(AH2660*AN2657+AI2660*AM2657+AJ2660*AN2660+AK2660*AM2660)</f>
        <v>293.15494304282345</v>
      </c>
      <c r="AT2660" s="2">
        <f t="shared" ref="AT2660" si="25585">AH2660*AO2657+AJ2660*AO2660-AI2660*AP2657-AK2660*AP2660</f>
        <v>20.325401885338909</v>
      </c>
      <c r="AU2660" s="8">
        <f t="shared" ref="AU2660" si="25586">(AH2660*AP2657+AI2660*AO2657+AJ2660*AP2660+AK2660*AO2660)</f>
        <v>0</v>
      </c>
      <c r="AV2660" s="20"/>
      <c r="AW2660" s="1">
        <v>0</v>
      </c>
      <c r="AX2660" s="9">
        <v>0</v>
      </c>
      <c r="AY2660" s="2">
        <v>1</v>
      </c>
      <c r="AZ2660" s="8">
        <v>0</v>
      </c>
      <c r="BB2660" s="1">
        <f t="shared" ref="BB2660" si="25587">AR2660*AW2657+AT2660*AW2660-AS2660*AX2657-AU2660*AX2660</f>
        <v>0</v>
      </c>
      <c r="BC2660" s="9">
        <f t="shared" ref="BC2660" si="25588">(AR2660*AX2657+AS2660*AW2657+AT2660*AX2660+AU2660*AW2660)</f>
        <v>293.15494304282345</v>
      </c>
      <c r="BD2660" s="2">
        <f t="shared" ref="BD2660" si="25589">AR2660*AY2657+AT2660*AY2660-AS2660*AZ2657-AU2660*AZ2660</f>
        <v>76.187474245557354</v>
      </c>
      <c r="BE2660" s="8">
        <f t="shared" ref="BE2660" si="25590">(AR2660*AZ2657+AS2660*AY2657+AT2660*AZ2660+AU2660*AY2660)</f>
        <v>0</v>
      </c>
      <c r="BG2660" s="1">
        <v>0</v>
      </c>
      <c r="BH2660" s="9">
        <f t="shared" ref="BH2660" si="25591">$BH$9*$B2657</f>
        <v>6.3535999999999833</v>
      </c>
      <c r="BI2660" s="2">
        <v>1</v>
      </c>
      <c r="BJ2660" s="8">
        <v>0</v>
      </c>
      <c r="BK2660" s="20"/>
      <c r="BL2660" s="1">
        <f t="shared" ref="BL2660" si="25592">BB2660*BG2657+BD2660*BG2660-BC2660*BH2657-BE2660*BH2660</f>
        <v>0</v>
      </c>
      <c r="BM2660" s="9">
        <f t="shared" ref="BM2660" si="25593">(BB2660*BH2657+BC2660*BG2657+BD2660*BH2660+BE2660*BG2660)</f>
        <v>777.21967940939544</v>
      </c>
      <c r="BN2660" s="2">
        <f t="shared" ref="BN2660" si="25594">BB2660*BI2657+BD2660*BI2660-BC2660*BJ2657-BE2660*BJ2660</f>
        <v>76.187474245557354</v>
      </c>
      <c r="BO2660" s="8">
        <f t="shared" ref="BO2660" si="25595">(BB2660*BJ2657+BC2660*BI2657+BD2660*BJ2660+BE2660*BI2660)</f>
        <v>0</v>
      </c>
      <c r="BP2660" s="20"/>
      <c r="BQ2660" s="18">
        <f t="shared" ref="BQ2660:BQ2723" si="25596">1/$BR$9</f>
        <v>1</v>
      </c>
      <c r="BR2660" s="25">
        <v>0</v>
      </c>
      <c r="BS2660" s="19">
        <v>1</v>
      </c>
      <c r="BT2660" s="24">
        <v>0</v>
      </c>
      <c r="BV2660" s="1">
        <f t="shared" ref="BV2660" si="25597">BL2660*BQ2657+BN2660*BQ2660-BM2660*BR2657-BO2660*BR2660</f>
        <v>76.187474245557354</v>
      </c>
      <c r="BW2660" s="9">
        <f t="shared" ref="BW2660" si="25598">(BL2660*BR2657+BM2660*BQ2657+BN2660*BR2660+BO2660*BQ2660)</f>
        <v>777.21967940939544</v>
      </c>
      <c r="BX2660" s="2">
        <f t="shared" ref="BX2660" si="25599">BL2660*BS2657+BN2660*BS2660-BM2660*BT2657-BO2660*BT2660</f>
        <v>76.187474245557354</v>
      </c>
      <c r="BY2660" s="8">
        <f t="shared" ref="BY2660" si="25600">(BL2660*BT2657+BM2660*BS2657+BN2660*BT2660+BO2660*BS2660)</f>
        <v>0</v>
      </c>
      <c r="CA2660" s="56">
        <f t="shared" ref="CA2660" si="25601">(180/PI())*ATAN(-1*(BW2657+BW2660)/(BV2657+BV2660))</f>
        <v>-78.802789154767297</v>
      </c>
      <c r="CC2660" s="117">
        <f t="shared" ref="CC2660" si="25602">20*LOG(((1-(10^(CA2657/20)^2)*(1-((1-CC2657)/(1+CC2657))^2))^0.5))</f>
        <v>-9.1754865326949079E-6</v>
      </c>
      <c r="CD2660" s="13"/>
      <c r="CE2660" s="33"/>
      <c r="CF2660" s="33"/>
      <c r="CG2660" s="33"/>
      <c r="CH2660" s="33"/>
    </row>
    <row r="2661" spans="1:86" ht="18.600000000000001" customHeight="1"/>
    <row r="2662" spans="1:86" ht="18.600000000000001" customHeight="1" thickBot="1">
      <c r="A2662">
        <v>0</v>
      </c>
      <c r="E2662" s="6" t="s">
        <v>3</v>
      </c>
      <c r="J2662" s="6" t="s">
        <v>5</v>
      </c>
      <c r="O2662" s="6" t="s">
        <v>10</v>
      </c>
      <c r="T2662" s="6" t="s">
        <v>6</v>
      </c>
      <c r="Y2662" s="6" t="s">
        <v>11</v>
      </c>
      <c r="AD2662" s="6" t="s">
        <v>12</v>
      </c>
      <c r="AI2662" s="6" t="s">
        <v>13</v>
      </c>
      <c r="AN2662" s="6" t="s">
        <v>14</v>
      </c>
      <c r="AS2662" s="6" t="s">
        <v>15</v>
      </c>
      <c r="AX2662" s="6" t="s">
        <v>19</v>
      </c>
      <c r="BC2662" s="6" t="s">
        <v>17</v>
      </c>
      <c r="BH2662" s="6" t="s">
        <v>20</v>
      </c>
      <c r="BM2662" s="6" t="s">
        <v>18</v>
      </c>
      <c r="BQ2662" s="26" t="s">
        <v>16</v>
      </c>
      <c r="BR2662" s="26"/>
      <c r="BS2662" s="21"/>
      <c r="BT2662" s="21"/>
      <c r="BU2662" s="21"/>
      <c r="BV2662" s="21"/>
      <c r="BW2662" s="26" t="s">
        <v>21</v>
      </c>
      <c r="BX2662" s="21"/>
      <c r="BY2662" s="21"/>
    </row>
    <row r="2663" spans="1:86" ht="18.600000000000001" customHeight="1" thickBot="1">
      <c r="B2663" s="11"/>
      <c r="D2663" s="266" t="s">
        <v>113</v>
      </c>
      <c r="E2663" s="267"/>
      <c r="F2663" s="268" t="s">
        <v>114</v>
      </c>
      <c r="G2663" s="269"/>
      <c r="H2663" s="237"/>
      <c r="I2663" s="262" t="s">
        <v>0</v>
      </c>
      <c r="J2663" s="263"/>
      <c r="K2663" s="264" t="s">
        <v>1</v>
      </c>
      <c r="L2663" s="265"/>
      <c r="M2663" s="21"/>
      <c r="N2663" s="262" t="s">
        <v>115</v>
      </c>
      <c r="O2663" s="263"/>
      <c r="P2663" s="264" t="s">
        <v>116</v>
      </c>
      <c r="Q2663" s="265"/>
      <c r="R2663" s="21"/>
      <c r="S2663" s="266" t="s">
        <v>117</v>
      </c>
      <c r="T2663" s="267"/>
      <c r="U2663" s="268" t="s">
        <v>118</v>
      </c>
      <c r="V2663" s="269"/>
      <c r="W2663" s="20"/>
      <c r="X2663" s="262" t="s">
        <v>119</v>
      </c>
      <c r="Y2663" s="263"/>
      <c r="Z2663" s="264" t="s">
        <v>120</v>
      </c>
      <c r="AA2663" s="265"/>
      <c r="AB2663" s="20"/>
      <c r="AC2663" s="262" t="s">
        <v>121</v>
      </c>
      <c r="AD2663" s="263"/>
      <c r="AE2663" s="264" t="s">
        <v>7</v>
      </c>
      <c r="AF2663" s="265"/>
      <c r="AG2663" s="20"/>
      <c r="AH2663" s="262" t="s">
        <v>122</v>
      </c>
      <c r="AI2663" s="263"/>
      <c r="AJ2663" s="264" t="s">
        <v>123</v>
      </c>
      <c r="AK2663" s="265"/>
      <c r="AL2663" s="20"/>
      <c r="AM2663" s="266" t="s">
        <v>124</v>
      </c>
      <c r="AN2663" s="267"/>
      <c r="AO2663" s="268" t="s">
        <v>125</v>
      </c>
      <c r="AP2663" s="269"/>
      <c r="AQ2663" s="21"/>
      <c r="AR2663" s="262" t="s">
        <v>126</v>
      </c>
      <c r="AS2663" s="263"/>
      <c r="AT2663" s="264" t="s">
        <v>2</v>
      </c>
      <c r="AU2663" s="265"/>
      <c r="AV2663" s="41"/>
      <c r="AW2663" s="262" t="s">
        <v>127</v>
      </c>
      <c r="AX2663" s="263"/>
      <c r="AY2663" s="264" t="s">
        <v>128</v>
      </c>
      <c r="AZ2663" s="265"/>
      <c r="BA2663" s="20"/>
      <c r="BB2663" s="262" t="s">
        <v>129</v>
      </c>
      <c r="BC2663" s="263"/>
      <c r="BD2663" s="264" t="s">
        <v>130</v>
      </c>
      <c r="BE2663" s="265"/>
      <c r="BF2663" s="41"/>
      <c r="BG2663" s="266" t="s">
        <v>131</v>
      </c>
      <c r="BH2663" s="267"/>
      <c r="BI2663" s="268" t="s">
        <v>132</v>
      </c>
      <c r="BJ2663" s="269"/>
      <c r="BK2663" s="41"/>
      <c r="BL2663" s="262" t="s">
        <v>133</v>
      </c>
      <c r="BM2663" s="263"/>
      <c r="BN2663" s="264" t="s">
        <v>134</v>
      </c>
      <c r="BO2663" s="265"/>
      <c r="BP2663" s="41"/>
      <c r="BQ2663" s="262" t="s">
        <v>135</v>
      </c>
      <c r="BR2663" s="263"/>
      <c r="BS2663" s="264" t="s">
        <v>136</v>
      </c>
      <c r="BT2663" s="265"/>
      <c r="BU2663" s="20"/>
      <c r="BV2663" s="262" t="s">
        <v>137</v>
      </c>
      <c r="BW2663" s="263"/>
      <c r="BX2663" s="264" t="s">
        <v>138</v>
      </c>
      <c r="BY2663" s="265"/>
      <c r="CA2663" s="27" t="s">
        <v>8</v>
      </c>
      <c r="CC2663" s="113" t="s">
        <v>74</v>
      </c>
      <c r="CD2663" s="13"/>
      <c r="CE2663" s="33"/>
      <c r="CF2663" s="33"/>
      <c r="CG2663" s="33"/>
      <c r="CH2663" s="33"/>
    </row>
    <row r="2664" spans="1:86" ht="18.600000000000001" customHeight="1" thickTop="1" thickBot="1">
      <c r="B2664" s="37">
        <v>7.6199999999999797</v>
      </c>
      <c r="D2664" s="1">
        <v>1</v>
      </c>
      <c r="E2664" s="7">
        <v>0</v>
      </c>
      <c r="F2664" s="2">
        <v>0</v>
      </c>
      <c r="G2664" s="8">
        <v>0</v>
      </c>
      <c r="I2664" s="1">
        <v>1</v>
      </c>
      <c r="J2664" s="9">
        <v>0</v>
      </c>
      <c r="K2664" s="2">
        <v>0</v>
      </c>
      <c r="L2664" s="8">
        <f t="shared" ref="L2664:L2727" si="25603">IF(0=(1-$J$9*$K$9*$B2664^2),10^18,$B2664*$K$9/(1-$J$9*$K$9*$B2664^2))</f>
        <v>-0.73116972104567979</v>
      </c>
      <c r="N2664" s="1">
        <f t="shared" ref="N2664" si="25604">D2664*I2664+F2664*I2667-E2664*J2664-G2664*J2667</f>
        <v>1</v>
      </c>
      <c r="O2664" s="9">
        <f t="shared" ref="O2664" si="25605">(D2664*J2664+E2664*I2664+F2664*J2667+G2664*I2667)</f>
        <v>0</v>
      </c>
      <c r="P2664" s="2">
        <f t="shared" ref="P2664" si="25606">D2664*K2664+F2664*K2667-E2664*L2664-G2664*L2667</f>
        <v>0</v>
      </c>
      <c r="Q2664" s="8">
        <f t="shared" ref="Q2664" si="25607">(D2664*L2664+E2664*K2664+F2664*L2667+G2664*K2667)</f>
        <v>-0.73116972104567979</v>
      </c>
      <c r="S2664" s="1">
        <v>1</v>
      </c>
      <c r="T2664" s="7">
        <v>0</v>
      </c>
      <c r="U2664" s="2">
        <v>0</v>
      </c>
      <c r="V2664" s="8">
        <v>0</v>
      </c>
      <c r="X2664" s="1">
        <f t="shared" ref="X2664" si="25608">N2664*S2664+P2664*S2667-O2664*T2664-Q2664*T2667</f>
        <v>9.4202280115524584</v>
      </c>
      <c r="Y2664" s="9">
        <f t="shared" ref="Y2664" si="25609">(N2664*T2664+O2664*S2664+P2664*T2667+Q2664*S2667)</f>
        <v>0</v>
      </c>
      <c r="Z2664" s="2">
        <f t="shared" ref="Z2664" si="25610">N2664*U2664+P2664*U2667-O2664*V2664-Q2664*V2667</f>
        <v>0</v>
      </c>
      <c r="AA2664" s="8">
        <f t="shared" ref="AA2664" si="25611">(N2664*V2664+O2664*U2664+P2664*V2667+Q2664*U2667)</f>
        <v>-0.73116972104567979</v>
      </c>
      <c r="AB2664" s="20"/>
      <c r="AC2664" s="1">
        <v>1</v>
      </c>
      <c r="AD2664" s="9">
        <v>0</v>
      </c>
      <c r="AE2664" s="2">
        <v>0</v>
      </c>
      <c r="AF2664" s="8">
        <f t="shared" ref="AF2664:AF2727" si="25612">IF(0=(1-$AE$9*$AD$9*$B2664^2),10^18,$B2664*$AE$9/(1-$AE$9*$AD$9*$B2664^2))</f>
        <v>-0.13293350254943528</v>
      </c>
      <c r="AH2664" s="1">
        <f t="shared" ref="AH2664" si="25613">X2664*AC2664+Z2664*AC2667-Y2664*AD2664-AA2664*AD2667</f>
        <v>9.4202280115524584</v>
      </c>
      <c r="AI2664" s="9">
        <f t="shared" ref="AI2664" si="25614">(X2664*AD2664+Y2664*AC2664+Z2664*AD2667+AA2664*AC2667)</f>
        <v>0</v>
      </c>
      <c r="AJ2664" s="2">
        <f t="shared" ref="AJ2664" si="25615">X2664*AE2664+Z2664*AE2667-Y2664*AF2664-AA2664*AF2667</f>
        <v>0</v>
      </c>
      <c r="AK2664" s="8">
        <f t="shared" ref="AK2664" si="25616">(X2664*AF2664+Y2664*AE2664+Z2664*AF2667+AA2664*AE2667)</f>
        <v>-1.9834336254356502</v>
      </c>
      <c r="AM2664" s="1">
        <v>1</v>
      </c>
      <c r="AN2664" s="7">
        <v>0</v>
      </c>
      <c r="AO2664" s="2">
        <v>0</v>
      </c>
      <c r="AP2664" s="8">
        <v>0</v>
      </c>
      <c r="AR2664" s="1">
        <f t="shared" ref="AR2664" si="25617">AH2664*AM2664+AJ2664*AM2667-AI2664*AN2664-AK2664*AN2667</f>
        <v>28.732595939304758</v>
      </c>
      <c r="AS2664" s="9">
        <f t="shared" ref="AS2664" si="25618">(AH2664*AN2664+AI2664*AM2664+AJ2664*AN2667+AK2664*AM2667)</f>
        <v>0</v>
      </c>
      <c r="AT2664" s="2">
        <f t="shared" ref="AT2664" si="25619">AH2664*AO2664+AJ2664*AO2667-AI2664*AP2664-AK2664*AP2667</f>
        <v>0</v>
      </c>
      <c r="AU2664" s="8">
        <f t="shared" ref="AU2664" si="25620">(AH2664*AP2664+AI2664*AO2664+AJ2664*AP2667+AK2664*AO2667)</f>
        <v>-1.9834336254356502</v>
      </c>
      <c r="AV2664" s="20"/>
      <c r="AW2664" s="1">
        <v>1</v>
      </c>
      <c r="AX2664" s="9">
        <v>0</v>
      </c>
      <c r="AY2664" s="2">
        <v>0</v>
      </c>
      <c r="AZ2664" s="8">
        <f t="shared" ref="AZ2664:AZ2727" si="25621">IF(0=(1-$AX$9*$AY$9*$B2664^2),10^18,$B2664*$AY$9/(1-$AX$9*$AY$9*$B2664^2))</f>
        <v>-0.19002346932206154</v>
      </c>
      <c r="BB2664" s="1">
        <f t="shared" ref="BB2664" si="25622">AR2664*AW2664+AT2664*AW2667-AS2664*AX2664-AU2664*AX2667</f>
        <v>28.732595939304758</v>
      </c>
      <c r="BC2664" s="9">
        <f t="shared" ref="BC2664" si="25623">(AR2664*AX2664+AS2664*AW2664+AT2664*AX2667+AU2664*AW2667)</f>
        <v>0</v>
      </c>
      <c r="BD2664" s="2">
        <f t="shared" ref="BD2664" si="25624">AR2664*AY2664+AT2664*AY2667-AS2664*AZ2664-AU2664*AZ2667</f>
        <v>0</v>
      </c>
      <c r="BE2664" s="8">
        <f t="shared" ref="BE2664" si="25625">(AR2664*AZ2664+AS2664*AY2664+AT2664*AZ2667+AU2664*AY2667)</f>
        <v>-7.4433011884513185</v>
      </c>
      <c r="BG2664" s="1">
        <v>1</v>
      </c>
      <c r="BH2664" s="7">
        <v>0</v>
      </c>
      <c r="BI2664" s="2">
        <v>0</v>
      </c>
      <c r="BJ2664" s="8">
        <v>0</v>
      </c>
      <c r="BK2664" s="20"/>
      <c r="BL2664" s="1">
        <f t="shared" ref="BL2664" si="25626">BB2664*BG2664+BD2664*BG2667-BC2664*BH2664-BE2664*BH2667</f>
        <v>76.148806366119828</v>
      </c>
      <c r="BM2664" s="9">
        <f t="shared" ref="BM2664" si="25627">(BB2664*BH2664+BC2664*BG2664+BD2664*BH2667+BE2664*BG2667)</f>
        <v>0</v>
      </c>
      <c r="BN2664" s="2">
        <f t="shared" ref="BN2664" si="25628">BB2664*BI2664+BD2664*BI2667-BC2664*BJ2664-BE2664*BJ2667</f>
        <v>0</v>
      </c>
      <c r="BO2664" s="8">
        <f t="shared" ref="BO2664" si="25629">(BB2664*BJ2664+BC2664*BI2664+BD2664*BJ2667+BE2664*BI2667)</f>
        <v>-7.4433011884513185</v>
      </c>
      <c r="BP2664" s="20"/>
      <c r="BQ2664" s="16">
        <v>1</v>
      </c>
      <c r="BR2664" s="23">
        <v>0</v>
      </c>
      <c r="BS2664" s="14">
        <v>0</v>
      </c>
      <c r="BT2664" s="22">
        <v>0</v>
      </c>
      <c r="BV2664" s="1">
        <f t="shared" ref="BV2664" si="25630">BL2664*BQ2664+BN2664*BQ2667-BM2664*BR2664-BO2664*BR2667</f>
        <v>76.148806366119828</v>
      </c>
      <c r="BW2664" s="9">
        <f t="shared" ref="BW2664" si="25631">(BL2664*BR2664+BM2664*BQ2664+BN2664*BR2667+BO2664*BQ2667)</f>
        <v>-7.4433011884513185</v>
      </c>
      <c r="BX2664" s="2">
        <f t="shared" ref="BX2664" si="25632">BL2664*BS2664+BN2664*BS2667-BM2664*BT2664-BO2664*BT2667</f>
        <v>0</v>
      </c>
      <c r="BY2664" s="8">
        <f t="shared" ref="BY2664" si="25633">(BL2664*BT2664+BM2664*BS2664+BN2664*BT2667+BO2664*BS2667)</f>
        <v>-7.4433011884513185</v>
      </c>
      <c r="CA2664" s="28">
        <f t="shared" ref="CA2664" si="25634">20*LOG(((1+$BR$9)/$BR$9)/((BV2664+BV2667)^2+(BW2664+BW2667)^2)^0.5)</f>
        <v>-51.891614139731942</v>
      </c>
      <c r="CC2664" s="114">
        <f t="shared" ref="CC2664" si="25635">((BV2664^2+BW2664^2)^0.5)/((BV2667^2+BW2667^2)^0.5)</f>
        <v>9.7765045886649735E-2</v>
      </c>
      <c r="CD2664" s="13"/>
      <c r="CE2664" s="33"/>
      <c r="CF2664" s="33"/>
      <c r="CG2664" s="33"/>
      <c r="CH2664" s="33"/>
    </row>
    <row r="2665" spans="1:86" ht="18.600000000000001" customHeight="1" thickBot="1">
      <c r="D2665" s="3"/>
      <c r="G2665" s="4"/>
      <c r="I2665" s="3"/>
      <c r="L2665" s="4"/>
      <c r="N2665" s="3"/>
      <c r="Q2665" s="4"/>
      <c r="S2665" s="3"/>
      <c r="V2665" s="4"/>
      <c r="X2665" s="3"/>
      <c r="AA2665" s="4"/>
      <c r="AC2665" s="3"/>
      <c r="AF2665" s="4"/>
      <c r="AH2665" s="3"/>
      <c r="AK2665" s="4"/>
      <c r="AM2665" s="3"/>
      <c r="AP2665" s="4"/>
      <c r="AR2665" s="3"/>
      <c r="AU2665" s="4"/>
      <c r="AW2665" s="3"/>
      <c r="AZ2665" s="4"/>
      <c r="BB2665" s="3"/>
      <c r="BE2665" s="4"/>
      <c r="BG2665" s="3"/>
      <c r="BJ2665" s="4"/>
      <c r="BL2665" s="3"/>
      <c r="BO2665" s="4"/>
      <c r="BQ2665" s="16"/>
      <c r="BR2665" s="14"/>
      <c r="BS2665" s="14"/>
      <c r="BT2665" s="17"/>
      <c r="BV2665" s="3"/>
      <c r="BY2665" s="4"/>
      <c r="CC2665" s="115"/>
      <c r="CD2665" s="13"/>
      <c r="CE2665" s="33"/>
      <c r="CF2665" s="33"/>
      <c r="CG2665" s="33"/>
      <c r="CH2665" s="33"/>
    </row>
    <row r="2666" spans="1:86" ht="18.600000000000001" customHeight="1" thickBot="1">
      <c r="D2666" s="271" t="s">
        <v>141</v>
      </c>
      <c r="E2666" s="272"/>
      <c r="F2666" s="273" t="s">
        <v>142</v>
      </c>
      <c r="G2666" s="274"/>
      <c r="H2666" s="237"/>
      <c r="I2666" s="271" t="s">
        <v>143</v>
      </c>
      <c r="J2666" s="272"/>
      <c r="K2666" s="273" t="s">
        <v>144</v>
      </c>
      <c r="L2666" s="274"/>
      <c r="N2666" s="262" t="s">
        <v>145</v>
      </c>
      <c r="O2666" s="263"/>
      <c r="P2666" s="264" t="s">
        <v>146</v>
      </c>
      <c r="Q2666" s="265"/>
      <c r="S2666" s="271" t="s">
        <v>147</v>
      </c>
      <c r="T2666" s="272"/>
      <c r="U2666" s="273" t="s">
        <v>148</v>
      </c>
      <c r="V2666" s="274"/>
      <c r="W2666" s="20"/>
      <c r="X2666" s="262" t="s">
        <v>149</v>
      </c>
      <c r="Y2666" s="263"/>
      <c r="Z2666" s="264" t="s">
        <v>150</v>
      </c>
      <c r="AA2666" s="265"/>
      <c r="AB2666" s="20"/>
      <c r="AC2666" s="271" t="s">
        <v>151</v>
      </c>
      <c r="AD2666" s="272"/>
      <c r="AE2666" s="273" t="s">
        <v>152</v>
      </c>
      <c r="AF2666" s="274"/>
      <c r="AG2666" s="20"/>
      <c r="AH2666" s="262" t="s">
        <v>153</v>
      </c>
      <c r="AI2666" s="263"/>
      <c r="AJ2666" s="264" t="s">
        <v>154</v>
      </c>
      <c r="AK2666" s="265"/>
      <c r="AL2666" s="20"/>
      <c r="AM2666" s="271" t="s">
        <v>155</v>
      </c>
      <c r="AN2666" s="272"/>
      <c r="AO2666" s="273" t="s">
        <v>156</v>
      </c>
      <c r="AP2666" s="274"/>
      <c r="AR2666" s="262" t="s">
        <v>157</v>
      </c>
      <c r="AS2666" s="263"/>
      <c r="AT2666" s="264" t="s">
        <v>158</v>
      </c>
      <c r="AU2666" s="265"/>
      <c r="AV2666" s="41"/>
      <c r="AW2666" s="271" t="s">
        <v>159</v>
      </c>
      <c r="AX2666" s="272"/>
      <c r="AY2666" s="273" t="s">
        <v>160</v>
      </c>
      <c r="AZ2666" s="274"/>
      <c r="BA2666" s="20"/>
      <c r="BB2666" s="262" t="s">
        <v>161</v>
      </c>
      <c r="BC2666" s="263"/>
      <c r="BD2666" s="264" t="s">
        <v>162</v>
      </c>
      <c r="BE2666" s="265"/>
      <c r="BF2666" s="41"/>
      <c r="BG2666" s="271" t="s">
        <v>163</v>
      </c>
      <c r="BH2666" s="272"/>
      <c r="BI2666" s="273" t="s">
        <v>164</v>
      </c>
      <c r="BJ2666" s="274"/>
      <c r="BK2666" s="41"/>
      <c r="BL2666" s="262" t="s">
        <v>165</v>
      </c>
      <c r="BM2666" s="263"/>
      <c r="BN2666" s="264" t="s">
        <v>166</v>
      </c>
      <c r="BO2666" s="265"/>
      <c r="BP2666" s="41"/>
      <c r="BQ2666" s="271" t="s">
        <v>167</v>
      </c>
      <c r="BR2666" s="272"/>
      <c r="BS2666" s="273" t="s">
        <v>168</v>
      </c>
      <c r="BT2666" s="274"/>
      <c r="BU2666" s="20"/>
      <c r="BV2666" s="262" t="s">
        <v>169</v>
      </c>
      <c r="BW2666" s="263"/>
      <c r="BX2666" s="264" t="s">
        <v>170</v>
      </c>
      <c r="BY2666" s="265"/>
      <c r="CA2666" s="55" t="s">
        <v>35</v>
      </c>
      <c r="CC2666" s="116" t="s">
        <v>75</v>
      </c>
      <c r="CD2666" s="13"/>
      <c r="CE2666" s="33"/>
      <c r="CF2666" s="33"/>
      <c r="CG2666" s="33"/>
      <c r="CH2666" s="33"/>
    </row>
    <row r="2667" spans="1:86" ht="18.600000000000001" customHeight="1" thickTop="1" thickBot="1">
      <c r="D2667" s="1">
        <v>0</v>
      </c>
      <c r="E2667" s="9">
        <f t="shared" ref="E2667" si="25636">$E$9*$B2664</f>
        <v>8.9672159999999774</v>
      </c>
      <c r="F2667" s="2">
        <v>1</v>
      </c>
      <c r="G2667" s="8">
        <v>0</v>
      </c>
      <c r="I2667" s="1">
        <v>0</v>
      </c>
      <c r="J2667" s="9">
        <v>0</v>
      </c>
      <c r="K2667" s="2">
        <v>1</v>
      </c>
      <c r="L2667" s="8">
        <v>0</v>
      </c>
      <c r="N2667" s="1">
        <f t="shared" ref="N2667" si="25637">D2667*I2664+F2667*I2667-E2667*J2664-G2667*J2667</f>
        <v>0</v>
      </c>
      <c r="O2667" s="9">
        <f t="shared" ref="O2667" si="25638">(D2667*J2664+E2667*I2664+F2667*J2667+G2667*I2667)</f>
        <v>8.9672159999999774</v>
      </c>
      <c r="P2667" s="2">
        <f t="shared" ref="P2667" si="25639">D2667*K2664+F2667*K2667-E2667*L2664-G2667*L2667</f>
        <v>7.5565568212763399</v>
      </c>
      <c r="Q2667" s="8">
        <f t="shared" ref="Q2667" si="25640">(D2667*L2664+E2667*K2664+F2667*L2667+G2667*K2667)</f>
        <v>0</v>
      </c>
      <c r="S2667" s="1">
        <v>0</v>
      </c>
      <c r="T2667" s="9">
        <f t="shared" ref="T2667" si="25641">$T$9*$B2664</f>
        <v>11.51610599999997</v>
      </c>
      <c r="U2667" s="2">
        <v>1</v>
      </c>
      <c r="V2667" s="8">
        <v>0</v>
      </c>
      <c r="X2667" s="1">
        <f t="shared" ref="X2667" si="25642">N2667*S2664+P2667*S2667-O2667*T2664-Q2667*T2667</f>
        <v>0</v>
      </c>
      <c r="Y2667" s="9">
        <f t="shared" ref="Y2667" si="25643">(N2667*T2664+O2667*S2664+P2667*T2667+Q2667*S2667)</f>
        <v>95.989325348841135</v>
      </c>
      <c r="Z2667" s="2">
        <f t="shared" ref="Z2667" si="25644">N2667*U2664+P2667*U2667-O2667*V2664-Q2667*V2667</f>
        <v>7.5565568212763399</v>
      </c>
      <c r="AA2667" s="8">
        <f t="shared" ref="AA2667" si="25645">(N2667*V2664+O2667*U2664+P2667*V2667+Q2667*U2667)</f>
        <v>0</v>
      </c>
      <c r="AB2667" s="20"/>
      <c r="AC2667" s="1">
        <v>0</v>
      </c>
      <c r="AD2667" s="9">
        <v>0</v>
      </c>
      <c r="AE2667" s="2">
        <v>1</v>
      </c>
      <c r="AF2667" s="8">
        <v>0</v>
      </c>
      <c r="AH2667" s="1">
        <f t="shared" ref="AH2667" si="25646">X2667*AC2664+Z2667*AC2667-Y2667*AD2664-AA2667*AD2667</f>
        <v>0</v>
      </c>
      <c r="AI2667" s="9">
        <f t="shared" ref="AI2667" si="25647">(X2667*AD2664+Y2667*AC2664+Z2667*AD2667+AA2667*AC2667)</f>
        <v>95.989325348841135</v>
      </c>
      <c r="AJ2667" s="2">
        <f t="shared" ref="AJ2667" si="25648">X2667*AE2664+Z2667*AE2667-Y2667*AF2664-AA2667*AF2667</f>
        <v>20.316754047255088</v>
      </c>
      <c r="AK2667" s="8">
        <f t="shared" ref="AK2667" si="25649">(X2667*AF2664+Y2667*AE2664+Z2667*AF2667+AA2667*AE2667)</f>
        <v>0</v>
      </c>
      <c r="AM2667" s="1">
        <v>0</v>
      </c>
      <c r="AN2667" s="9">
        <f t="shared" ref="AN2667" si="25650">$AN$9*$B2664</f>
        <v>9.7368359999999736</v>
      </c>
      <c r="AO2667" s="2">
        <v>1</v>
      </c>
      <c r="AP2667" s="8">
        <v>0</v>
      </c>
      <c r="AR2667" s="1">
        <f t="shared" ref="AR2667" si="25651">AH2667*AM2664+AJ2667*AM2667-AI2667*AN2664-AK2667*AN2667</f>
        <v>0</v>
      </c>
      <c r="AS2667" s="9">
        <f t="shared" ref="AS2667" si="25652">(AH2667*AN2664+AI2667*AM2664+AJ2667*AN2667+AK2667*AM2667)</f>
        <v>293.81022755929962</v>
      </c>
      <c r="AT2667" s="2">
        <f t="shared" ref="AT2667" si="25653">AH2667*AO2664+AJ2667*AO2667-AI2667*AP2664-AK2667*AP2667</f>
        <v>20.316754047255088</v>
      </c>
      <c r="AU2667" s="8">
        <f t="shared" ref="AU2667" si="25654">(AH2667*AP2664+AI2667*AO2664+AJ2667*AP2667+AK2667*AO2667)</f>
        <v>0</v>
      </c>
      <c r="AV2667" s="20"/>
      <c r="AW2667" s="1">
        <v>0</v>
      </c>
      <c r="AX2667" s="9">
        <v>0</v>
      </c>
      <c r="AY2667" s="2">
        <v>1</v>
      </c>
      <c r="AZ2667" s="8">
        <v>0</v>
      </c>
      <c r="BB2667" s="1">
        <f t="shared" ref="BB2667" si="25655">AR2667*AW2664+AT2667*AW2667-AS2667*AX2664-AU2667*AX2667</f>
        <v>0</v>
      </c>
      <c r="BC2667" s="9">
        <f t="shared" ref="BC2667" si="25656">(AR2667*AX2664+AS2667*AW2664+AT2667*AX2667+AU2667*AW2667)</f>
        <v>293.81022755929962</v>
      </c>
      <c r="BD2667" s="2">
        <f t="shared" ref="BD2667" si="25657">AR2667*AY2664+AT2667*AY2667-AS2667*AZ2664-AU2667*AZ2667</f>
        <v>76.147592810377574</v>
      </c>
      <c r="BE2667" s="8">
        <f t="shared" ref="BE2667" si="25658">(AR2667*AZ2664+AS2667*AY2664+AT2667*AZ2667+AU2667*AY2667)</f>
        <v>0</v>
      </c>
      <c r="BG2667" s="1">
        <v>0</v>
      </c>
      <c r="BH2667" s="9">
        <f t="shared" ref="BH2667" si="25659">$BH$9*$B2664</f>
        <v>6.3703199999999827</v>
      </c>
      <c r="BI2667" s="2">
        <v>1</v>
      </c>
      <c r="BJ2667" s="8">
        <v>0</v>
      </c>
      <c r="BK2667" s="20"/>
      <c r="BL2667" s="1">
        <f t="shared" ref="BL2667" si="25660">BB2667*BG2664+BD2667*BG2667-BC2667*BH2664-BE2667*BH2667</f>
        <v>0</v>
      </c>
      <c r="BM2667" s="9">
        <f t="shared" ref="BM2667" si="25661">(BB2667*BH2664+BC2667*BG2664+BD2667*BH2667+BE2667*BG2667)</f>
        <v>778.89476099110277</v>
      </c>
      <c r="BN2667" s="2">
        <f t="shared" ref="BN2667" si="25662">BB2667*BI2664+BD2667*BI2667-BC2667*BJ2664-BE2667*BJ2667</f>
        <v>76.147592810377574</v>
      </c>
      <c r="BO2667" s="8">
        <f t="shared" ref="BO2667" si="25663">(BB2667*BJ2664+BC2667*BI2664+BD2667*BJ2667+BE2667*BI2667)</f>
        <v>0</v>
      </c>
      <c r="BP2667" s="20"/>
      <c r="BQ2667" s="18">
        <f t="shared" ref="BQ2667:BQ2730" si="25664">1/$BR$9</f>
        <v>1</v>
      </c>
      <c r="BR2667" s="25">
        <v>0</v>
      </c>
      <c r="BS2667" s="19">
        <v>1</v>
      </c>
      <c r="BT2667" s="24">
        <v>0</v>
      </c>
      <c r="BV2667" s="1">
        <f t="shared" ref="BV2667" si="25665">BL2667*BQ2664+BN2667*BQ2667-BM2667*BR2664-BO2667*BR2667</f>
        <v>76.147592810377574</v>
      </c>
      <c r="BW2667" s="9">
        <f t="shared" ref="BW2667" si="25666">(BL2667*BR2664+BM2667*BQ2664+BN2667*BR2667+BO2667*BQ2667)</f>
        <v>778.89476099110277</v>
      </c>
      <c r="BX2667" s="2">
        <f t="shared" ref="BX2667" si="25667">BL2667*BS2664+BN2667*BS2667-BM2667*BT2664-BO2667*BT2667</f>
        <v>76.147592810377574</v>
      </c>
      <c r="BY2667" s="8">
        <f t="shared" ref="BY2667" si="25668">(BL2667*BT2664+BM2667*BS2664+BN2667*BT2667+BO2667*BS2667)</f>
        <v>0</v>
      </c>
      <c r="CA2667" s="56">
        <f t="shared" ref="CA2667" si="25669">(180/PI())*ATAN(-1*(BW2664+BW2667)/(BV2664+BV2667))</f>
        <v>-78.832529024815642</v>
      </c>
      <c r="CC2667" s="117">
        <f t="shared" ref="CC2667" si="25670">20*LOG(((1-(10^(CA2664/20)^2)*(1-((1-CC2664)/(1+CC2664))^2))^0.5))</f>
        <v>-9.1169202641542876E-6</v>
      </c>
      <c r="CD2667" s="13"/>
      <c r="CE2667" s="33"/>
      <c r="CF2667" s="33"/>
      <c r="CG2667" s="33"/>
      <c r="CH2667" s="33"/>
    </row>
    <row r="2668" spans="1:86" ht="18.600000000000001" customHeight="1"/>
    <row r="2669" spans="1:86" ht="18.600000000000001" customHeight="1" thickBot="1">
      <c r="E2669" s="6" t="s">
        <v>3</v>
      </c>
      <c r="J2669" s="6" t="s">
        <v>5</v>
      </c>
      <c r="O2669" s="6" t="s">
        <v>10</v>
      </c>
      <c r="T2669" s="6" t="s">
        <v>6</v>
      </c>
      <c r="Y2669" s="6" t="s">
        <v>11</v>
      </c>
      <c r="AD2669" s="6" t="s">
        <v>12</v>
      </c>
      <c r="AI2669" s="6" t="s">
        <v>13</v>
      </c>
      <c r="AN2669" s="6" t="s">
        <v>14</v>
      </c>
      <c r="AS2669" s="6" t="s">
        <v>15</v>
      </c>
      <c r="AX2669" s="6" t="s">
        <v>19</v>
      </c>
      <c r="BC2669" s="6" t="s">
        <v>17</v>
      </c>
      <c r="BH2669" s="6" t="s">
        <v>20</v>
      </c>
      <c r="BM2669" s="6" t="s">
        <v>18</v>
      </c>
      <c r="BQ2669" s="26" t="s">
        <v>16</v>
      </c>
      <c r="BR2669" s="26"/>
      <c r="BS2669" s="21"/>
      <c r="BT2669" s="21"/>
      <c r="BU2669" s="21"/>
      <c r="BV2669" s="21"/>
      <c r="BW2669" s="26" t="s">
        <v>21</v>
      </c>
      <c r="BX2669" s="21"/>
      <c r="BY2669" s="21"/>
    </row>
    <row r="2670" spans="1:86" ht="18.600000000000001" customHeight="1" thickBot="1">
      <c r="B2670" s="11"/>
      <c r="D2670" s="266" t="s">
        <v>113</v>
      </c>
      <c r="E2670" s="267"/>
      <c r="F2670" s="268" t="s">
        <v>114</v>
      </c>
      <c r="G2670" s="269"/>
      <c r="H2670" s="237"/>
      <c r="I2670" s="262" t="s">
        <v>0</v>
      </c>
      <c r="J2670" s="263"/>
      <c r="K2670" s="264" t="s">
        <v>1</v>
      </c>
      <c r="L2670" s="265"/>
      <c r="M2670" s="21"/>
      <c r="N2670" s="262" t="s">
        <v>115</v>
      </c>
      <c r="O2670" s="263"/>
      <c r="P2670" s="264" t="s">
        <v>116</v>
      </c>
      <c r="Q2670" s="265"/>
      <c r="R2670" s="21"/>
      <c r="S2670" s="266" t="s">
        <v>117</v>
      </c>
      <c r="T2670" s="267"/>
      <c r="U2670" s="268" t="s">
        <v>118</v>
      </c>
      <c r="V2670" s="269"/>
      <c r="W2670" s="20"/>
      <c r="X2670" s="262" t="s">
        <v>119</v>
      </c>
      <c r="Y2670" s="263"/>
      <c r="Z2670" s="264" t="s">
        <v>120</v>
      </c>
      <c r="AA2670" s="265"/>
      <c r="AB2670" s="20"/>
      <c r="AC2670" s="262" t="s">
        <v>121</v>
      </c>
      <c r="AD2670" s="263"/>
      <c r="AE2670" s="264" t="s">
        <v>7</v>
      </c>
      <c r="AF2670" s="265"/>
      <c r="AG2670" s="20"/>
      <c r="AH2670" s="262" t="s">
        <v>122</v>
      </c>
      <c r="AI2670" s="263"/>
      <c r="AJ2670" s="264" t="s">
        <v>123</v>
      </c>
      <c r="AK2670" s="265"/>
      <c r="AL2670" s="20"/>
      <c r="AM2670" s="266" t="s">
        <v>124</v>
      </c>
      <c r="AN2670" s="267"/>
      <c r="AO2670" s="268" t="s">
        <v>125</v>
      </c>
      <c r="AP2670" s="269"/>
      <c r="AQ2670" s="21"/>
      <c r="AR2670" s="262" t="s">
        <v>126</v>
      </c>
      <c r="AS2670" s="263"/>
      <c r="AT2670" s="264" t="s">
        <v>2</v>
      </c>
      <c r="AU2670" s="265"/>
      <c r="AV2670" s="41"/>
      <c r="AW2670" s="262" t="s">
        <v>127</v>
      </c>
      <c r="AX2670" s="263"/>
      <c r="AY2670" s="264" t="s">
        <v>128</v>
      </c>
      <c r="AZ2670" s="265"/>
      <c r="BA2670" s="20"/>
      <c r="BB2670" s="262" t="s">
        <v>129</v>
      </c>
      <c r="BC2670" s="263"/>
      <c r="BD2670" s="264" t="s">
        <v>130</v>
      </c>
      <c r="BE2670" s="265"/>
      <c r="BF2670" s="41"/>
      <c r="BG2670" s="266" t="s">
        <v>131</v>
      </c>
      <c r="BH2670" s="267"/>
      <c r="BI2670" s="268" t="s">
        <v>132</v>
      </c>
      <c r="BJ2670" s="269"/>
      <c r="BK2670" s="41"/>
      <c r="BL2670" s="262" t="s">
        <v>133</v>
      </c>
      <c r="BM2670" s="263"/>
      <c r="BN2670" s="264" t="s">
        <v>134</v>
      </c>
      <c r="BO2670" s="265"/>
      <c r="BP2670" s="41"/>
      <c r="BQ2670" s="262" t="s">
        <v>135</v>
      </c>
      <c r="BR2670" s="263"/>
      <c r="BS2670" s="264" t="s">
        <v>136</v>
      </c>
      <c r="BT2670" s="265"/>
      <c r="BU2670" s="20"/>
      <c r="BV2670" s="262" t="s">
        <v>137</v>
      </c>
      <c r="BW2670" s="263"/>
      <c r="BX2670" s="264" t="s">
        <v>138</v>
      </c>
      <c r="BY2670" s="265"/>
      <c r="CA2670" s="27" t="s">
        <v>8</v>
      </c>
      <c r="CC2670" s="113" t="s">
        <v>74</v>
      </c>
      <c r="CD2670" s="13"/>
      <c r="CE2670" s="33"/>
      <c r="CF2670" s="33"/>
      <c r="CG2670" s="33"/>
      <c r="CH2670" s="33"/>
    </row>
    <row r="2671" spans="1:86" ht="18" customHeight="1" thickTop="1" thickBot="1">
      <c r="B2671" s="37">
        <v>7.6399999999999801</v>
      </c>
      <c r="D2671" s="1">
        <v>1</v>
      </c>
      <c r="E2671" s="7">
        <v>0</v>
      </c>
      <c r="F2671" s="2">
        <v>0</v>
      </c>
      <c r="G2671" s="8">
        <v>0</v>
      </c>
      <c r="I2671" s="1">
        <v>1</v>
      </c>
      <c r="J2671" s="9">
        <v>0</v>
      </c>
      <c r="K2671" s="2">
        <v>0</v>
      </c>
      <c r="L2671" s="8">
        <f t="shared" ref="L2671:L2734" si="25671">IF(0=(1-$J$9*$K$9*$B2671^2),10^18,$B2671*$K$9/(1-$J$9*$K$9*$B2671^2))</f>
        <v>-0.72894953859036982</v>
      </c>
      <c r="N2671" s="1">
        <f t="shared" ref="N2671" si="25672">D2671*I2671+F2671*I2674-E2671*J2671-G2671*J2674</f>
        <v>1</v>
      </c>
      <c r="O2671" s="9">
        <f t="shared" ref="O2671" si="25673">(D2671*J2671+E2671*I2671+F2671*J2674+G2671*I2674)</f>
        <v>0</v>
      </c>
      <c r="P2671" s="2">
        <f t="shared" ref="P2671" si="25674">D2671*K2671+F2671*K2674-E2671*L2671-G2671*L2674</f>
        <v>0</v>
      </c>
      <c r="Q2671" s="8">
        <f t="shared" ref="Q2671" si="25675">(D2671*L2671+E2671*K2671+F2671*L2674+G2671*K2674)</f>
        <v>-0.72894953859036982</v>
      </c>
      <c r="S2671" s="1">
        <v>1</v>
      </c>
      <c r="T2671" s="7">
        <v>0</v>
      </c>
      <c r="U2671" s="2">
        <v>0</v>
      </c>
      <c r="V2671" s="8">
        <v>0</v>
      </c>
      <c r="X2671" s="1">
        <f t="shared" ref="X2671" si="25676">N2671*S2671+P2671*S2674-O2671*T2671-Q2671*T2674</f>
        <v>9.4166933838112001</v>
      </c>
      <c r="Y2671" s="9">
        <f t="shared" ref="Y2671" si="25677">(N2671*T2671+O2671*S2671+P2671*T2674+Q2671*S2674)</f>
        <v>0</v>
      </c>
      <c r="Z2671" s="2">
        <f t="shared" ref="Z2671" si="25678">N2671*U2671+P2671*U2674-O2671*V2671-Q2671*V2674</f>
        <v>0</v>
      </c>
      <c r="AA2671" s="8">
        <f t="shared" ref="AA2671" si="25679">(N2671*V2671+O2671*U2671+P2671*V2674+Q2671*U2674)</f>
        <v>-0.72894953859036982</v>
      </c>
      <c r="AB2671" s="20"/>
      <c r="AC2671" s="1">
        <v>1</v>
      </c>
      <c r="AD2671" s="9">
        <v>0</v>
      </c>
      <c r="AE2671" s="2">
        <v>0</v>
      </c>
      <c r="AF2671" s="8">
        <f t="shared" ref="AF2671:AF2734" si="25680">IF(0=(1-$AE$9*$AD$9*$B2671^2),10^18,$B2671*$AE$9/(1-$AE$9*$AD$9*$B2671^2))</f>
        <v>-0.1325688066415377</v>
      </c>
      <c r="AH2671" s="1">
        <f t="shared" ref="AH2671" si="25681">X2671*AC2671+Z2671*AC2674-Y2671*AD2671-AA2671*AD2674</f>
        <v>9.4166933838112001</v>
      </c>
      <c r="AI2671" s="9">
        <f t="shared" ref="AI2671" si="25682">(X2671*AD2671+Y2671*AC2671+Z2671*AD2674+AA2671*AC2674)</f>
        <v>0</v>
      </c>
      <c r="AJ2671" s="2">
        <f t="shared" ref="AJ2671" si="25683">X2671*AE2671+Z2671*AE2674-Y2671*AF2671-AA2671*AF2674</f>
        <v>0</v>
      </c>
      <c r="AK2671" s="8">
        <f t="shared" ref="AK2671" si="25684">(X2671*AF2671+Y2671*AE2671+Z2671*AF2674+AA2671*AE2674)</f>
        <v>-1.9773093429914841</v>
      </c>
      <c r="AM2671" s="1">
        <v>1</v>
      </c>
      <c r="AN2671" s="7">
        <v>0</v>
      </c>
      <c r="AO2671" s="2">
        <v>0</v>
      </c>
      <c r="AP2671" s="8">
        <v>0</v>
      </c>
      <c r="AR2671" s="1">
        <f t="shared" ref="AR2671" si="25685">AH2671*AM2671+AJ2671*AM2674-AI2671*AN2671-AK2671*AN2674</f>
        <v>28.719962295356471</v>
      </c>
      <c r="AS2671" s="9">
        <f t="shared" ref="AS2671" si="25686">(AH2671*AN2671+AI2671*AM2671+AJ2671*AN2674+AK2671*AM2674)</f>
        <v>0</v>
      </c>
      <c r="AT2671" s="2">
        <f t="shared" ref="AT2671" si="25687">AH2671*AO2671+AJ2671*AO2674-AI2671*AP2671-AK2671*AP2674</f>
        <v>0</v>
      </c>
      <c r="AU2671" s="8">
        <f t="shared" ref="AU2671" si="25688">(AH2671*AP2671+AI2671*AO2671+AJ2671*AP2674+AK2671*AO2674)</f>
        <v>-1.9773093429914841</v>
      </c>
      <c r="AV2671" s="20"/>
      <c r="AW2671" s="1">
        <v>1</v>
      </c>
      <c r="AX2671" s="9">
        <v>0</v>
      </c>
      <c r="AY2671" s="2">
        <v>0</v>
      </c>
      <c r="AZ2671" s="8">
        <f t="shared" ref="AZ2671:AZ2734" si="25689">IF(0=(1-$AX$9*$AY$9*$B2671^2),10^18,$B2671*$AY$9/(1-$AX$9*$AY$9*$B2671^2))</f>
        <v>-0.18949520541601261</v>
      </c>
      <c r="BB2671" s="1">
        <f t="shared" ref="BB2671" si="25690">AR2671*AW2671+AT2671*AW2674-AS2671*AX2671-AU2671*AX2674</f>
        <v>28.719962295356471</v>
      </c>
      <c r="BC2671" s="9">
        <f t="shared" ref="BC2671" si="25691">(AR2671*AX2671+AS2671*AW2671+AT2671*AX2674+AU2671*AW2674)</f>
        <v>0</v>
      </c>
      <c r="BD2671" s="2">
        <f t="shared" ref="BD2671" si="25692">AR2671*AY2671+AT2671*AY2674-AS2671*AZ2671-AU2671*AZ2674</f>
        <v>0</v>
      </c>
      <c r="BE2671" s="8">
        <f t="shared" ref="BE2671" si="25693">(AR2671*AZ2671+AS2671*AY2671+AT2671*AZ2674+AU2671*AY2674)</f>
        <v>-7.4196044976901954</v>
      </c>
      <c r="BG2671" s="1">
        <v>1</v>
      </c>
      <c r="BH2671" s="7">
        <v>0</v>
      </c>
      <c r="BI2671" s="2">
        <v>0</v>
      </c>
      <c r="BJ2671" s="8">
        <v>0</v>
      </c>
      <c r="BK2671" s="20"/>
      <c r="BL2671" s="1">
        <f t="shared" ref="BL2671" si="25694">BB2671*BG2671+BD2671*BG2674-BC2671*BH2671-BE2671*BH2674</f>
        <v>76.10927300628353</v>
      </c>
      <c r="BM2671" s="9">
        <f t="shared" ref="BM2671" si="25695">(BB2671*BH2671+BC2671*BG2671+BD2671*BH2674+BE2671*BG2674)</f>
        <v>0</v>
      </c>
      <c r="BN2671" s="2">
        <f t="shared" ref="BN2671" si="25696">BB2671*BI2671+BD2671*BI2674-BC2671*BJ2671-BE2671*BJ2674</f>
        <v>0</v>
      </c>
      <c r="BO2671" s="8">
        <f t="shared" ref="BO2671" si="25697">(BB2671*BJ2671+BC2671*BI2671+BD2671*BJ2674+BE2671*BI2674)</f>
        <v>-7.4196044976901954</v>
      </c>
      <c r="BP2671" s="20"/>
      <c r="BQ2671" s="16">
        <v>1</v>
      </c>
      <c r="BR2671" s="23">
        <v>0</v>
      </c>
      <c r="BS2671" s="14">
        <v>0</v>
      </c>
      <c r="BT2671" s="22">
        <v>0</v>
      </c>
      <c r="BV2671" s="1">
        <f t="shared" ref="BV2671" si="25698">BL2671*BQ2671+BN2671*BQ2674-BM2671*BR2671-BO2671*BR2674</f>
        <v>76.10927300628353</v>
      </c>
      <c r="BW2671" s="9">
        <f t="shared" ref="BW2671" si="25699">(BL2671*BR2671+BM2671*BQ2671+BN2671*BR2674+BO2671*BQ2674)</f>
        <v>-7.4196044976901954</v>
      </c>
      <c r="BX2671" s="2">
        <f t="shared" ref="BX2671" si="25700">BL2671*BS2671+BN2671*BS2674-BM2671*BT2671-BO2671*BT2674</f>
        <v>0</v>
      </c>
      <c r="BY2671" s="8">
        <f t="shared" ref="BY2671" si="25701">(BL2671*BT2671+BM2671*BS2671+BN2671*BT2674+BO2671*BS2674)</f>
        <v>-7.4196044976901954</v>
      </c>
      <c r="CA2671" s="28">
        <f t="shared" ref="CA2671" si="25702">20*LOG(((1+$BR$9)/$BR$9)/((BV2671+BV2674)^2+(BW2671+BW2674)^2)^0.5)</f>
        <v>-51.909850391137162</v>
      </c>
      <c r="CC2671" s="114">
        <f t="shared" ref="CC2671" si="25703">((BV2671^2+BW2671^2)^0.5)/((BV2674^2+BW2674^2)^0.5)</f>
        <v>9.7504436675112244E-2</v>
      </c>
      <c r="CD2671" s="13"/>
      <c r="CE2671" s="33"/>
      <c r="CF2671" s="33"/>
      <c r="CG2671" s="33"/>
      <c r="CH2671" s="33"/>
    </row>
    <row r="2672" spans="1:86" ht="18.600000000000001" customHeight="1" thickBot="1">
      <c r="D2672" s="3"/>
      <c r="G2672" s="4"/>
      <c r="I2672" s="3"/>
      <c r="L2672" s="4"/>
      <c r="N2672" s="3"/>
      <c r="Q2672" s="4"/>
      <c r="S2672" s="3"/>
      <c r="V2672" s="4"/>
      <c r="X2672" s="3"/>
      <c r="AA2672" s="4"/>
      <c r="AC2672" s="3"/>
      <c r="AF2672" s="4"/>
      <c r="AH2672" s="3"/>
      <c r="AK2672" s="4"/>
      <c r="AM2672" s="3"/>
      <c r="AP2672" s="4"/>
      <c r="AR2672" s="3"/>
      <c r="AU2672" s="4"/>
      <c r="AW2672" s="3"/>
      <c r="AZ2672" s="4"/>
      <c r="BB2672" s="3"/>
      <c r="BE2672" s="4"/>
      <c r="BG2672" s="3"/>
      <c r="BJ2672" s="4"/>
      <c r="BL2672" s="3"/>
      <c r="BO2672" s="4"/>
      <c r="BQ2672" s="16"/>
      <c r="BR2672" s="14"/>
      <c r="BS2672" s="14"/>
      <c r="BT2672" s="17"/>
      <c r="BV2672" s="3"/>
      <c r="BY2672" s="4"/>
      <c r="CC2672" s="115"/>
      <c r="CD2672" s="13"/>
      <c r="CE2672" s="33"/>
      <c r="CF2672" s="33"/>
      <c r="CG2672" s="33"/>
      <c r="CH2672" s="33"/>
    </row>
    <row r="2673" spans="2:86" ht="18.600000000000001" customHeight="1" thickBot="1">
      <c r="D2673" s="271" t="s">
        <v>141</v>
      </c>
      <c r="E2673" s="272"/>
      <c r="F2673" s="273" t="s">
        <v>142</v>
      </c>
      <c r="G2673" s="274"/>
      <c r="H2673" s="237"/>
      <c r="I2673" s="271" t="s">
        <v>143</v>
      </c>
      <c r="J2673" s="272"/>
      <c r="K2673" s="273" t="s">
        <v>144</v>
      </c>
      <c r="L2673" s="274"/>
      <c r="N2673" s="262" t="s">
        <v>145</v>
      </c>
      <c r="O2673" s="263"/>
      <c r="P2673" s="264" t="s">
        <v>146</v>
      </c>
      <c r="Q2673" s="265"/>
      <c r="S2673" s="271" t="s">
        <v>147</v>
      </c>
      <c r="T2673" s="272"/>
      <c r="U2673" s="273" t="s">
        <v>148</v>
      </c>
      <c r="V2673" s="274"/>
      <c r="W2673" s="20"/>
      <c r="X2673" s="262" t="s">
        <v>149</v>
      </c>
      <c r="Y2673" s="263"/>
      <c r="Z2673" s="264" t="s">
        <v>150</v>
      </c>
      <c r="AA2673" s="265"/>
      <c r="AB2673" s="20"/>
      <c r="AC2673" s="271" t="s">
        <v>151</v>
      </c>
      <c r="AD2673" s="272"/>
      <c r="AE2673" s="273" t="s">
        <v>152</v>
      </c>
      <c r="AF2673" s="274"/>
      <c r="AG2673" s="20"/>
      <c r="AH2673" s="262" t="s">
        <v>153</v>
      </c>
      <c r="AI2673" s="263"/>
      <c r="AJ2673" s="264" t="s">
        <v>154</v>
      </c>
      <c r="AK2673" s="265"/>
      <c r="AL2673" s="20"/>
      <c r="AM2673" s="271" t="s">
        <v>155</v>
      </c>
      <c r="AN2673" s="272"/>
      <c r="AO2673" s="273" t="s">
        <v>156</v>
      </c>
      <c r="AP2673" s="274"/>
      <c r="AR2673" s="262" t="s">
        <v>157</v>
      </c>
      <c r="AS2673" s="263"/>
      <c r="AT2673" s="264" t="s">
        <v>158</v>
      </c>
      <c r="AU2673" s="265"/>
      <c r="AV2673" s="41"/>
      <c r="AW2673" s="271" t="s">
        <v>159</v>
      </c>
      <c r="AX2673" s="272"/>
      <c r="AY2673" s="273" t="s">
        <v>160</v>
      </c>
      <c r="AZ2673" s="274"/>
      <c r="BA2673" s="20"/>
      <c r="BB2673" s="262" t="s">
        <v>161</v>
      </c>
      <c r="BC2673" s="263"/>
      <c r="BD2673" s="264" t="s">
        <v>162</v>
      </c>
      <c r="BE2673" s="265"/>
      <c r="BF2673" s="41"/>
      <c r="BG2673" s="271" t="s">
        <v>163</v>
      </c>
      <c r="BH2673" s="272"/>
      <c r="BI2673" s="273" t="s">
        <v>164</v>
      </c>
      <c r="BJ2673" s="274"/>
      <c r="BK2673" s="41"/>
      <c r="BL2673" s="262" t="s">
        <v>165</v>
      </c>
      <c r="BM2673" s="263"/>
      <c r="BN2673" s="264" t="s">
        <v>166</v>
      </c>
      <c r="BO2673" s="265"/>
      <c r="BP2673" s="41"/>
      <c r="BQ2673" s="271" t="s">
        <v>167</v>
      </c>
      <c r="BR2673" s="272"/>
      <c r="BS2673" s="273" t="s">
        <v>168</v>
      </c>
      <c r="BT2673" s="274"/>
      <c r="BU2673" s="20"/>
      <c r="BV2673" s="262" t="s">
        <v>169</v>
      </c>
      <c r="BW2673" s="263"/>
      <c r="BX2673" s="264" t="s">
        <v>170</v>
      </c>
      <c r="BY2673" s="265"/>
      <c r="CA2673" s="55" t="s">
        <v>35</v>
      </c>
      <c r="CC2673" s="116" t="s">
        <v>75</v>
      </c>
      <c r="CD2673" s="13"/>
      <c r="CE2673" s="33"/>
      <c r="CF2673" s="33"/>
      <c r="CG2673" s="33"/>
      <c r="CH2673" s="33"/>
    </row>
    <row r="2674" spans="2:86" ht="18.600000000000001" customHeight="1" thickTop="1" thickBot="1">
      <c r="D2674" s="1">
        <v>0</v>
      </c>
      <c r="E2674" s="9">
        <f t="shared" ref="E2674" si="25704">$E$9*$B2671</f>
        <v>8.9907519999999774</v>
      </c>
      <c r="F2674" s="2">
        <v>1</v>
      </c>
      <c r="G2674" s="8">
        <v>0</v>
      </c>
      <c r="I2674" s="1">
        <v>0</v>
      </c>
      <c r="J2674" s="9">
        <v>0</v>
      </c>
      <c r="K2674" s="2">
        <v>1</v>
      </c>
      <c r="L2674" s="8">
        <v>0</v>
      </c>
      <c r="N2674" s="1">
        <f t="shared" ref="N2674" si="25705">D2674*I2671+F2674*I2674-E2674*J2671-G2674*J2674</f>
        <v>0</v>
      </c>
      <c r="O2674" s="9">
        <f t="shared" ref="O2674" si="25706">(D2674*J2671+E2674*I2671+F2674*J2674+G2674*I2674)</f>
        <v>8.9907519999999774</v>
      </c>
      <c r="P2674" s="2">
        <f t="shared" ref="P2674" si="25707">D2674*K2671+F2674*K2674-E2674*L2671-G2674*L2674</f>
        <v>7.5538045219804282</v>
      </c>
      <c r="Q2674" s="8">
        <f t="shared" ref="Q2674" si="25708">(D2674*L2671+E2674*K2671+F2674*L2674+G2674*K2674)</f>
        <v>0</v>
      </c>
      <c r="S2674" s="1">
        <v>0</v>
      </c>
      <c r="T2674" s="9">
        <f t="shared" ref="T2674" si="25709">$T$9*$B2671</f>
        <v>11.546331999999971</v>
      </c>
      <c r="U2674" s="2">
        <v>1</v>
      </c>
      <c r="V2674" s="8">
        <v>0</v>
      </c>
      <c r="X2674" s="1">
        <f t="shared" ref="X2674" si="25710">N2674*S2671+P2674*S2674-O2674*T2671-Q2674*T2674</f>
        <v>0</v>
      </c>
      <c r="Y2674" s="9">
        <f t="shared" ref="Y2674" si="25711">(N2674*T2671+O2674*S2671+P2674*T2674+Q2674*S2674)</f>
        <v>96.209486873887073</v>
      </c>
      <c r="Z2674" s="2">
        <f t="shared" ref="Z2674" si="25712">N2674*U2671+P2674*U2674-O2674*V2671-Q2674*V2674</f>
        <v>7.5538045219804282</v>
      </c>
      <c r="AA2674" s="8">
        <f t="shared" ref="AA2674" si="25713">(N2674*V2671+O2674*U2671+P2674*V2674+Q2674*U2674)</f>
        <v>0</v>
      </c>
      <c r="AB2674" s="20"/>
      <c r="AC2674" s="1">
        <v>0</v>
      </c>
      <c r="AD2674" s="9">
        <v>0</v>
      </c>
      <c r="AE2674" s="2">
        <v>1</v>
      </c>
      <c r="AF2674" s="8">
        <v>0</v>
      </c>
      <c r="AH2674" s="1">
        <f t="shared" ref="AH2674" si="25714">X2674*AC2671+Z2674*AC2674-Y2674*AD2671-AA2674*AD2674</f>
        <v>0</v>
      </c>
      <c r="AI2674" s="9">
        <f t="shared" ref="AI2674" si="25715">(X2674*AD2671+Y2674*AC2671+Z2674*AD2674+AA2674*AC2674)</f>
        <v>96.209486873887073</v>
      </c>
      <c r="AJ2674" s="2">
        <f t="shared" ref="AJ2674" si="25716">X2674*AE2671+Z2674*AE2674-Y2674*AF2671-AA2674*AF2674</f>
        <v>20.308181384446321</v>
      </c>
      <c r="AK2674" s="8">
        <f t="shared" ref="AK2674" si="25717">(X2674*AF2671+Y2674*AE2671+Z2674*AF2674+AA2674*AE2674)</f>
        <v>0</v>
      </c>
      <c r="AM2674" s="1">
        <v>0</v>
      </c>
      <c r="AN2674" s="9">
        <f t="shared" ref="AN2674" si="25718">$AN$9*$B2671</f>
        <v>9.7623919999999753</v>
      </c>
      <c r="AO2674" s="2">
        <v>1</v>
      </c>
      <c r="AP2674" s="8">
        <v>0</v>
      </c>
      <c r="AR2674" s="1">
        <f t="shared" ref="AR2674" si="25719">AH2674*AM2671+AJ2674*AM2674-AI2674*AN2671-AK2674*AN2674</f>
        <v>0</v>
      </c>
      <c r="AS2674" s="9">
        <f t="shared" ref="AS2674" si="25720">(AH2674*AN2671+AI2674*AM2671+AJ2674*AN2674+AK2674*AM2674)</f>
        <v>294.46591435595428</v>
      </c>
      <c r="AT2674" s="2">
        <f t="shared" ref="AT2674" si="25721">AH2674*AO2671+AJ2674*AO2674-AI2674*AP2671-AK2674*AP2674</f>
        <v>20.308181384446321</v>
      </c>
      <c r="AU2674" s="8">
        <f t="shared" ref="AU2674" si="25722">(AH2674*AP2671+AI2674*AO2671+AJ2674*AP2674+AK2674*AO2674)</f>
        <v>0</v>
      </c>
      <c r="AV2674" s="20"/>
      <c r="AW2674" s="1">
        <v>0</v>
      </c>
      <c r="AX2674" s="9">
        <v>0</v>
      </c>
      <c r="AY2674" s="2">
        <v>1</v>
      </c>
      <c r="AZ2674" s="8">
        <v>0</v>
      </c>
      <c r="BB2674" s="1">
        <f t="shared" ref="BB2674" si="25723">AR2674*AW2671+AT2674*AW2674-AS2674*AX2671-AU2674*AX2674</f>
        <v>0</v>
      </c>
      <c r="BC2674" s="9">
        <f t="shared" ref="BC2674" si="25724">(AR2674*AX2671+AS2674*AW2671+AT2674*AX2674+AU2674*AW2674)</f>
        <v>294.46591435595428</v>
      </c>
      <c r="BD2674" s="2">
        <f t="shared" ref="BD2674" si="25725">AR2674*AY2671+AT2674*AY2674-AS2674*AZ2671-AU2674*AZ2674</f>
        <v>76.108060313341852</v>
      </c>
      <c r="BE2674" s="8">
        <f t="shared" ref="BE2674" si="25726">(AR2674*AZ2671+AS2674*AY2671+AT2674*AZ2674+AU2674*AY2674)</f>
        <v>0</v>
      </c>
      <c r="BG2674" s="1">
        <v>0</v>
      </c>
      <c r="BH2674" s="9">
        <f t="shared" ref="BH2674" si="25727">$BH$9*$B2671</f>
        <v>6.387039999999983</v>
      </c>
      <c r="BI2674" s="2">
        <v>1</v>
      </c>
      <c r="BJ2674" s="8">
        <v>0</v>
      </c>
      <c r="BK2674" s="20"/>
      <c r="BL2674" s="1">
        <f t="shared" ref="BL2674" si="25728">BB2674*BG2671+BD2674*BG2674-BC2674*BH2671-BE2674*BH2674</f>
        <v>0</v>
      </c>
      <c r="BM2674" s="9">
        <f t="shared" ref="BM2674" si="25729">(BB2674*BH2671+BC2674*BG2671+BD2674*BH2674+BE2674*BG2674)</f>
        <v>780.57113989967991</v>
      </c>
      <c r="BN2674" s="2">
        <f t="shared" ref="BN2674" si="25730">BB2674*BI2671+BD2674*BI2674-BC2674*BJ2671-BE2674*BJ2674</f>
        <v>76.108060313341852</v>
      </c>
      <c r="BO2674" s="8">
        <f t="shared" ref="BO2674" si="25731">(BB2674*BJ2671+BC2674*BI2671+BD2674*BJ2674+BE2674*BI2674)</f>
        <v>0</v>
      </c>
      <c r="BP2674" s="20"/>
      <c r="BQ2674" s="18">
        <f t="shared" ref="BQ2674:BQ2737" si="25732">1/$BR$9</f>
        <v>1</v>
      </c>
      <c r="BR2674" s="25">
        <v>0</v>
      </c>
      <c r="BS2674" s="19">
        <v>1</v>
      </c>
      <c r="BT2674" s="24">
        <v>0</v>
      </c>
      <c r="BV2674" s="1">
        <f t="shared" ref="BV2674" si="25733">BL2674*BQ2671+BN2674*BQ2674-BM2674*BR2671-BO2674*BR2674</f>
        <v>76.108060313341852</v>
      </c>
      <c r="BW2674" s="9">
        <f t="shared" ref="BW2674" si="25734">(BL2674*BR2671+BM2674*BQ2671+BN2674*BR2674+BO2674*BQ2674)</f>
        <v>780.57113989967991</v>
      </c>
      <c r="BX2674" s="2">
        <f t="shared" ref="BX2674" si="25735">BL2674*BS2671+BN2674*BS2674-BM2674*BT2671-BO2674*BT2674</f>
        <v>76.108060313341852</v>
      </c>
      <c r="BY2674" s="8">
        <f t="shared" ref="BY2674" si="25736">(BL2674*BT2671+BM2674*BS2671+BN2674*BT2674+BO2674*BS2674)</f>
        <v>0</v>
      </c>
      <c r="CA2674" s="56">
        <f t="shared" ref="CA2674" si="25737">(180/PI())*ATAN(-1*(BW2671+BW2674)/(BV2671+BV2674))</f>
        <v>-78.862110404173166</v>
      </c>
      <c r="CC2674" s="117">
        <f t="shared" ref="CC2674" si="25738">20*LOG(((1-(10^(CA2671/20)^2)*(1-((1-CC2671)/(1+CC2671))^2))^0.5))</f>
        <v>-9.0588178023235653E-6</v>
      </c>
      <c r="CD2674" s="13"/>
      <c r="CE2674" s="33"/>
      <c r="CF2674" s="33"/>
      <c r="CG2674" s="33"/>
      <c r="CH2674" s="33"/>
    </row>
    <row r="2675" spans="2:86" ht="18.600000000000001" customHeight="1"/>
    <row r="2676" spans="2:86" ht="18.600000000000001" customHeight="1" thickBot="1">
      <c r="E2676" s="6" t="s">
        <v>3</v>
      </c>
      <c r="J2676" s="6" t="s">
        <v>5</v>
      </c>
      <c r="O2676" s="6" t="s">
        <v>10</v>
      </c>
      <c r="T2676" s="6" t="s">
        <v>6</v>
      </c>
      <c r="Y2676" s="6" t="s">
        <v>11</v>
      </c>
      <c r="AD2676" s="6" t="s">
        <v>12</v>
      </c>
      <c r="AI2676" s="6" t="s">
        <v>13</v>
      </c>
      <c r="AN2676" s="6" t="s">
        <v>14</v>
      </c>
      <c r="AS2676" s="6" t="s">
        <v>15</v>
      </c>
      <c r="AX2676" s="6" t="s">
        <v>19</v>
      </c>
      <c r="BC2676" s="6" t="s">
        <v>17</v>
      </c>
      <c r="BH2676" s="6" t="s">
        <v>20</v>
      </c>
      <c r="BM2676" s="6" t="s">
        <v>18</v>
      </c>
      <c r="BQ2676" s="26" t="s">
        <v>16</v>
      </c>
      <c r="BR2676" s="26"/>
      <c r="BS2676" s="21"/>
      <c r="BT2676" s="21"/>
      <c r="BU2676" s="21"/>
      <c r="BV2676" s="21"/>
      <c r="BW2676" s="26" t="s">
        <v>21</v>
      </c>
      <c r="BX2676" s="21"/>
      <c r="BY2676" s="21"/>
    </row>
    <row r="2677" spans="2:86" ht="18.600000000000001" customHeight="1" thickBot="1">
      <c r="B2677" s="11"/>
      <c r="D2677" s="266" t="s">
        <v>113</v>
      </c>
      <c r="E2677" s="267"/>
      <c r="F2677" s="268" t="s">
        <v>114</v>
      </c>
      <c r="G2677" s="269"/>
      <c r="H2677" s="237"/>
      <c r="I2677" s="262" t="s">
        <v>0</v>
      </c>
      <c r="J2677" s="263"/>
      <c r="K2677" s="264" t="s">
        <v>1</v>
      </c>
      <c r="L2677" s="265"/>
      <c r="M2677" s="21"/>
      <c r="N2677" s="262" t="s">
        <v>115</v>
      </c>
      <c r="O2677" s="263"/>
      <c r="P2677" s="264" t="s">
        <v>116</v>
      </c>
      <c r="Q2677" s="265"/>
      <c r="R2677" s="21"/>
      <c r="S2677" s="266" t="s">
        <v>117</v>
      </c>
      <c r="T2677" s="267"/>
      <c r="U2677" s="268" t="s">
        <v>118</v>
      </c>
      <c r="V2677" s="269"/>
      <c r="W2677" s="20"/>
      <c r="X2677" s="262" t="s">
        <v>119</v>
      </c>
      <c r="Y2677" s="263"/>
      <c r="Z2677" s="264" t="s">
        <v>120</v>
      </c>
      <c r="AA2677" s="265"/>
      <c r="AB2677" s="20"/>
      <c r="AC2677" s="262" t="s">
        <v>121</v>
      </c>
      <c r="AD2677" s="263"/>
      <c r="AE2677" s="264" t="s">
        <v>7</v>
      </c>
      <c r="AF2677" s="265"/>
      <c r="AG2677" s="20"/>
      <c r="AH2677" s="262" t="s">
        <v>122</v>
      </c>
      <c r="AI2677" s="263"/>
      <c r="AJ2677" s="264" t="s">
        <v>123</v>
      </c>
      <c r="AK2677" s="265"/>
      <c r="AL2677" s="20"/>
      <c r="AM2677" s="266" t="s">
        <v>124</v>
      </c>
      <c r="AN2677" s="267"/>
      <c r="AO2677" s="268" t="s">
        <v>125</v>
      </c>
      <c r="AP2677" s="269"/>
      <c r="AQ2677" s="21"/>
      <c r="AR2677" s="262" t="s">
        <v>126</v>
      </c>
      <c r="AS2677" s="263"/>
      <c r="AT2677" s="264" t="s">
        <v>2</v>
      </c>
      <c r="AU2677" s="265"/>
      <c r="AV2677" s="41"/>
      <c r="AW2677" s="262" t="s">
        <v>127</v>
      </c>
      <c r="AX2677" s="263"/>
      <c r="AY2677" s="264" t="s">
        <v>128</v>
      </c>
      <c r="AZ2677" s="265"/>
      <c r="BA2677" s="20"/>
      <c r="BB2677" s="262" t="s">
        <v>129</v>
      </c>
      <c r="BC2677" s="263"/>
      <c r="BD2677" s="264" t="s">
        <v>130</v>
      </c>
      <c r="BE2677" s="265"/>
      <c r="BF2677" s="41"/>
      <c r="BG2677" s="266" t="s">
        <v>131</v>
      </c>
      <c r="BH2677" s="267"/>
      <c r="BI2677" s="268" t="s">
        <v>132</v>
      </c>
      <c r="BJ2677" s="269"/>
      <c r="BK2677" s="41"/>
      <c r="BL2677" s="262" t="s">
        <v>133</v>
      </c>
      <c r="BM2677" s="263"/>
      <c r="BN2677" s="264" t="s">
        <v>134</v>
      </c>
      <c r="BO2677" s="265"/>
      <c r="BP2677" s="41"/>
      <c r="BQ2677" s="262" t="s">
        <v>135</v>
      </c>
      <c r="BR2677" s="263"/>
      <c r="BS2677" s="264" t="s">
        <v>136</v>
      </c>
      <c r="BT2677" s="265"/>
      <c r="BU2677" s="20"/>
      <c r="BV2677" s="262" t="s">
        <v>137</v>
      </c>
      <c r="BW2677" s="263"/>
      <c r="BX2677" s="264" t="s">
        <v>138</v>
      </c>
      <c r="BY2677" s="265"/>
      <c r="CA2677" s="27" t="s">
        <v>8</v>
      </c>
      <c r="CC2677" s="113" t="s">
        <v>74</v>
      </c>
      <c r="CD2677" s="13"/>
      <c r="CE2677" s="33"/>
      <c r="CF2677" s="33"/>
      <c r="CG2677" s="33"/>
      <c r="CH2677" s="33"/>
    </row>
    <row r="2678" spans="2:86" ht="18.600000000000001" customHeight="1" thickTop="1" thickBot="1">
      <c r="B2678" s="37">
        <v>7.6599999999999797</v>
      </c>
      <c r="D2678" s="1">
        <v>1</v>
      </c>
      <c r="E2678" s="7">
        <v>0</v>
      </c>
      <c r="F2678" s="2">
        <v>0</v>
      </c>
      <c r="G2678" s="8">
        <v>0</v>
      </c>
      <c r="I2678" s="1">
        <v>1</v>
      </c>
      <c r="J2678" s="9">
        <v>0</v>
      </c>
      <c r="K2678" s="2">
        <v>0</v>
      </c>
      <c r="L2678" s="8">
        <f t="shared" ref="L2678:L2741" si="25739">IF(0=(1-$J$9*$K$9*$B2678^2),10^18,$B2678*$K$9/(1-$J$9*$K$9*$B2678^2))</f>
        <v>-0.72674359147660172</v>
      </c>
      <c r="N2678" s="1">
        <f t="shared" ref="N2678" si="25740">D2678*I2678+F2678*I2681-E2678*J2678-G2678*J2681</f>
        <v>1</v>
      </c>
      <c r="O2678" s="9">
        <f t="shared" ref="O2678" si="25741">(D2678*J2678+E2678*I2678+F2678*J2681+G2678*I2681)</f>
        <v>0</v>
      </c>
      <c r="P2678" s="2">
        <f t="shared" ref="P2678" si="25742">D2678*K2678+F2678*K2681-E2678*L2678-G2678*L2681</f>
        <v>0</v>
      </c>
      <c r="Q2678" s="8">
        <f t="shared" ref="Q2678" si="25743">(D2678*L2678+E2678*K2678+F2678*L2681+G2678*K2681)</f>
        <v>-0.72674359147660172</v>
      </c>
      <c r="S2678" s="1">
        <v>1</v>
      </c>
      <c r="T2678" s="7">
        <v>0</v>
      </c>
      <c r="U2678" s="2">
        <v>0</v>
      </c>
      <c r="V2678" s="8">
        <v>0</v>
      </c>
      <c r="X2678" s="1">
        <f t="shared" ref="X2678" si="25744">N2678*S2678+P2678*S2681-O2678*T2678-Q2678*T2681</f>
        <v>9.4131893378571636</v>
      </c>
      <c r="Y2678" s="9">
        <f t="shared" ref="Y2678" si="25745">(N2678*T2678+O2678*S2678+P2678*T2681+Q2678*S2681)</f>
        <v>0</v>
      </c>
      <c r="Z2678" s="2">
        <f t="shared" ref="Z2678" si="25746">N2678*U2678+P2678*U2681-O2678*V2678-Q2678*V2681</f>
        <v>0</v>
      </c>
      <c r="AA2678" s="8">
        <f t="shared" ref="AA2678" si="25747">(N2678*V2678+O2678*U2678+P2678*V2681+Q2678*U2681)</f>
        <v>-0.72674359147660172</v>
      </c>
      <c r="AB2678" s="20"/>
      <c r="AC2678" s="1">
        <v>1</v>
      </c>
      <c r="AD2678" s="9">
        <v>0</v>
      </c>
      <c r="AE2678" s="2">
        <v>0</v>
      </c>
      <c r="AF2678" s="8">
        <f t="shared" ref="AF2678:AF2741" si="25748">IF(0=(1-$AE$9*$AD$9*$B2678^2),10^18,$B2678*$AE$9/(1-$AE$9*$AD$9*$B2678^2))</f>
        <v>-0.13220614961500898</v>
      </c>
      <c r="AH2678" s="1">
        <f t="shared" ref="AH2678" si="25749">X2678*AC2678+Z2678*AC2681-Y2678*AD2678-AA2678*AD2681</f>
        <v>9.4131893378571636</v>
      </c>
      <c r="AI2678" s="9">
        <f t="shared" ref="AI2678" si="25750">(X2678*AD2678+Y2678*AC2678+Z2678*AD2681+AA2678*AC2681)</f>
        <v>0</v>
      </c>
      <c r="AJ2678" s="2">
        <f t="shared" ref="AJ2678" si="25751">X2678*AE2678+Z2678*AE2681-Y2678*AF2678-AA2678*AF2681</f>
        <v>0</v>
      </c>
      <c r="AK2678" s="8">
        <f t="shared" ref="AK2678" si="25752">(X2678*AF2678+Y2678*AE2678+Z2678*AF2681+AA2678*AE2681)</f>
        <v>-1.9712251094317534</v>
      </c>
      <c r="AM2678" s="1">
        <v>1</v>
      </c>
      <c r="AN2678" s="7">
        <v>0</v>
      </c>
      <c r="AO2678" s="2">
        <v>0</v>
      </c>
      <c r="AP2678" s="8">
        <v>0</v>
      </c>
      <c r="AR2678" s="1">
        <f t="shared" ref="AR2678" si="25753">AH2678*AM2678+AJ2678*AM2681-AI2678*AN2678-AK2678*AN2681</f>
        <v>28.707438205269426</v>
      </c>
      <c r="AS2678" s="9">
        <f t="shared" ref="AS2678" si="25754">(AH2678*AN2678+AI2678*AM2678+AJ2678*AN2681+AK2678*AM2681)</f>
        <v>0</v>
      </c>
      <c r="AT2678" s="2">
        <f t="shared" ref="AT2678" si="25755">AH2678*AO2678+AJ2678*AO2681-AI2678*AP2678-AK2678*AP2681</f>
        <v>0</v>
      </c>
      <c r="AU2678" s="8">
        <f t="shared" ref="AU2678" si="25756">(AH2678*AP2678+AI2678*AO2678+AJ2678*AP2681+AK2678*AO2681)</f>
        <v>-1.9712251094317534</v>
      </c>
      <c r="AV2678" s="20"/>
      <c r="AW2678" s="1">
        <v>1</v>
      </c>
      <c r="AX2678" s="9">
        <v>0</v>
      </c>
      <c r="AY2678" s="2">
        <v>0</v>
      </c>
      <c r="AZ2678" s="8">
        <f t="shared" ref="AZ2678:AZ2741" si="25757">IF(0=(1-$AX$9*$AY$9*$B2678^2),10^18,$B2678*$AY$9/(1-$AX$9*$AY$9*$B2678^2))</f>
        <v>-0.18896995041452117</v>
      </c>
      <c r="BB2678" s="1">
        <f t="shared" ref="BB2678" si="25758">AR2678*AW2678+AT2678*AW2681-AS2678*AX2678-AU2678*AX2681</f>
        <v>28.707438205269426</v>
      </c>
      <c r="BC2678" s="9">
        <f t="shared" ref="BC2678" si="25759">(AR2678*AX2678+AS2678*AW2678+AT2678*AX2681+AU2678*AW2681)</f>
        <v>0</v>
      </c>
      <c r="BD2678" s="2">
        <f t="shared" ref="BD2678" si="25760">AR2678*AY2678+AT2678*AY2681-AS2678*AZ2678-AU2678*AZ2681</f>
        <v>0</v>
      </c>
      <c r="BE2678" s="8">
        <f t="shared" ref="BE2678" si="25761">(AR2678*AZ2678+AS2678*AY2678+AT2678*AZ2681+AU2678*AY2681)</f>
        <v>-7.3960682836094467</v>
      </c>
      <c r="BG2678" s="1">
        <v>1</v>
      </c>
      <c r="BH2678" s="7">
        <v>0</v>
      </c>
      <c r="BI2678" s="2">
        <v>0</v>
      </c>
      <c r="BJ2678" s="8">
        <v>0</v>
      </c>
      <c r="BK2678" s="20"/>
      <c r="BL2678" s="1">
        <f t="shared" ref="BL2678" si="25762">BB2678*BG2678+BD2678*BG2681-BC2678*BH2678-BE2678*BH2681</f>
        <v>76.070084437116122</v>
      </c>
      <c r="BM2678" s="9">
        <f t="shared" ref="BM2678" si="25763">(BB2678*BH2678+BC2678*BG2678+BD2678*BH2681+BE2678*BG2681)</f>
        <v>0</v>
      </c>
      <c r="BN2678" s="2">
        <f t="shared" ref="BN2678" si="25764">BB2678*BI2678+BD2678*BI2681-BC2678*BJ2678-BE2678*BJ2681</f>
        <v>0</v>
      </c>
      <c r="BO2678" s="8">
        <f t="shared" ref="BO2678" si="25765">(BB2678*BJ2678+BC2678*BI2678+BD2678*BJ2681+BE2678*BI2681)</f>
        <v>-7.3960682836094467</v>
      </c>
      <c r="BP2678" s="20"/>
      <c r="BQ2678" s="16">
        <v>1</v>
      </c>
      <c r="BR2678" s="23">
        <v>0</v>
      </c>
      <c r="BS2678" s="14">
        <v>0</v>
      </c>
      <c r="BT2678" s="22">
        <v>0</v>
      </c>
      <c r="BV2678" s="1">
        <f t="shared" ref="BV2678" si="25766">BL2678*BQ2678+BN2678*BQ2681-BM2678*BR2678-BO2678*BR2681</f>
        <v>76.070084437116122</v>
      </c>
      <c r="BW2678" s="9">
        <f t="shared" ref="BW2678" si="25767">(BL2678*BR2678+BM2678*BQ2678+BN2678*BR2681+BO2678*BQ2681)</f>
        <v>-7.3960682836094467</v>
      </c>
      <c r="BX2678" s="2">
        <f t="shared" ref="BX2678" si="25768">BL2678*BS2678+BN2678*BS2681-BM2678*BT2678-BO2678*BT2681</f>
        <v>0</v>
      </c>
      <c r="BY2678" s="8">
        <f t="shared" ref="BY2678" si="25769">(BL2678*BT2678+BM2678*BS2678+BN2678*BT2681+BO2678*BS2681)</f>
        <v>-7.3960682836094467</v>
      </c>
      <c r="CA2678" s="28">
        <f t="shared" ref="CA2678" si="25770">20*LOG(((1+$BR$9)/$BR$9)/((BV2678+BV2681)^2+(BW2678+BW2681)^2)^0.5)</f>
        <v>-51.9280643262654</v>
      </c>
      <c r="CC2678" s="114">
        <f t="shared" ref="CC2678" si="25771">((BV2678^2+BW2678^2)^0.5)/((BV2681^2+BW2681^2)^0.5)</f>
        <v>9.7245225570767341E-2</v>
      </c>
      <c r="CD2678" s="13"/>
      <c r="CE2678" s="33"/>
      <c r="CF2678" s="33"/>
      <c r="CG2678" s="33"/>
      <c r="CH2678" s="33"/>
    </row>
    <row r="2679" spans="2:86" ht="18.600000000000001" customHeight="1" thickBot="1">
      <c r="D2679" s="3"/>
      <c r="G2679" s="4"/>
      <c r="I2679" s="3"/>
      <c r="L2679" s="4"/>
      <c r="N2679" s="3"/>
      <c r="Q2679" s="4"/>
      <c r="S2679" s="3"/>
      <c r="V2679" s="4"/>
      <c r="X2679" s="3"/>
      <c r="AA2679" s="4"/>
      <c r="AC2679" s="3"/>
      <c r="AF2679" s="4"/>
      <c r="AH2679" s="3"/>
      <c r="AK2679" s="4"/>
      <c r="AM2679" s="3"/>
      <c r="AP2679" s="4"/>
      <c r="AR2679" s="3"/>
      <c r="AU2679" s="4"/>
      <c r="AW2679" s="3"/>
      <c r="AZ2679" s="4"/>
      <c r="BB2679" s="3"/>
      <c r="BE2679" s="4"/>
      <c r="BG2679" s="3"/>
      <c r="BJ2679" s="4"/>
      <c r="BL2679" s="3"/>
      <c r="BO2679" s="4"/>
      <c r="BQ2679" s="16"/>
      <c r="BR2679" s="14"/>
      <c r="BS2679" s="14"/>
      <c r="BT2679" s="17"/>
      <c r="BV2679" s="3"/>
      <c r="BY2679" s="4"/>
      <c r="CC2679" s="115"/>
      <c r="CD2679" s="13"/>
      <c r="CE2679" s="33"/>
      <c r="CF2679" s="33"/>
      <c r="CG2679" s="33"/>
      <c r="CH2679" s="33"/>
    </row>
    <row r="2680" spans="2:86" ht="18.600000000000001" customHeight="1" thickBot="1">
      <c r="D2680" s="271" t="s">
        <v>141</v>
      </c>
      <c r="E2680" s="272"/>
      <c r="F2680" s="273" t="s">
        <v>142</v>
      </c>
      <c r="G2680" s="274"/>
      <c r="H2680" s="237"/>
      <c r="I2680" s="271" t="s">
        <v>143</v>
      </c>
      <c r="J2680" s="272"/>
      <c r="K2680" s="273" t="s">
        <v>144</v>
      </c>
      <c r="L2680" s="274"/>
      <c r="N2680" s="262" t="s">
        <v>145</v>
      </c>
      <c r="O2680" s="263"/>
      <c r="P2680" s="264" t="s">
        <v>146</v>
      </c>
      <c r="Q2680" s="265"/>
      <c r="S2680" s="271" t="s">
        <v>147</v>
      </c>
      <c r="T2680" s="272"/>
      <c r="U2680" s="273" t="s">
        <v>148</v>
      </c>
      <c r="V2680" s="274"/>
      <c r="W2680" s="20"/>
      <c r="X2680" s="262" t="s">
        <v>149</v>
      </c>
      <c r="Y2680" s="263"/>
      <c r="Z2680" s="264" t="s">
        <v>150</v>
      </c>
      <c r="AA2680" s="265"/>
      <c r="AB2680" s="20"/>
      <c r="AC2680" s="271" t="s">
        <v>151</v>
      </c>
      <c r="AD2680" s="272"/>
      <c r="AE2680" s="273" t="s">
        <v>152</v>
      </c>
      <c r="AF2680" s="274"/>
      <c r="AG2680" s="20"/>
      <c r="AH2680" s="262" t="s">
        <v>153</v>
      </c>
      <c r="AI2680" s="263"/>
      <c r="AJ2680" s="264" t="s">
        <v>154</v>
      </c>
      <c r="AK2680" s="265"/>
      <c r="AL2680" s="20"/>
      <c r="AM2680" s="271" t="s">
        <v>155</v>
      </c>
      <c r="AN2680" s="272"/>
      <c r="AO2680" s="273" t="s">
        <v>156</v>
      </c>
      <c r="AP2680" s="274"/>
      <c r="AR2680" s="262" t="s">
        <v>157</v>
      </c>
      <c r="AS2680" s="263"/>
      <c r="AT2680" s="264" t="s">
        <v>158</v>
      </c>
      <c r="AU2680" s="265"/>
      <c r="AV2680" s="41"/>
      <c r="AW2680" s="271" t="s">
        <v>159</v>
      </c>
      <c r="AX2680" s="272"/>
      <c r="AY2680" s="273" t="s">
        <v>160</v>
      </c>
      <c r="AZ2680" s="274"/>
      <c r="BA2680" s="20"/>
      <c r="BB2680" s="262" t="s">
        <v>161</v>
      </c>
      <c r="BC2680" s="263"/>
      <c r="BD2680" s="264" t="s">
        <v>162</v>
      </c>
      <c r="BE2680" s="265"/>
      <c r="BF2680" s="41"/>
      <c r="BG2680" s="271" t="s">
        <v>163</v>
      </c>
      <c r="BH2680" s="272"/>
      <c r="BI2680" s="273" t="s">
        <v>164</v>
      </c>
      <c r="BJ2680" s="274"/>
      <c r="BK2680" s="41"/>
      <c r="BL2680" s="262" t="s">
        <v>165</v>
      </c>
      <c r="BM2680" s="263"/>
      <c r="BN2680" s="264" t="s">
        <v>166</v>
      </c>
      <c r="BO2680" s="265"/>
      <c r="BP2680" s="41"/>
      <c r="BQ2680" s="271" t="s">
        <v>167</v>
      </c>
      <c r="BR2680" s="272"/>
      <c r="BS2680" s="273" t="s">
        <v>168</v>
      </c>
      <c r="BT2680" s="274"/>
      <c r="BU2680" s="20"/>
      <c r="BV2680" s="262" t="s">
        <v>169</v>
      </c>
      <c r="BW2680" s="263"/>
      <c r="BX2680" s="264" t="s">
        <v>170</v>
      </c>
      <c r="BY2680" s="265"/>
      <c r="CA2680" s="55" t="s">
        <v>35</v>
      </c>
      <c r="CC2680" s="116" t="s">
        <v>75</v>
      </c>
      <c r="CD2680" s="13"/>
      <c r="CE2680" s="33"/>
      <c r="CF2680" s="33"/>
      <c r="CG2680" s="33"/>
      <c r="CH2680" s="33"/>
    </row>
    <row r="2681" spans="2:86" ht="18.600000000000001" customHeight="1" thickTop="1" thickBot="1">
      <c r="D2681" s="1">
        <v>0</v>
      </c>
      <c r="E2681" s="9">
        <f t="shared" ref="E2681" si="25772">$E$9*$B2678</f>
        <v>9.0142879999999774</v>
      </c>
      <c r="F2681" s="2">
        <v>1</v>
      </c>
      <c r="G2681" s="8">
        <v>0</v>
      </c>
      <c r="I2681" s="1">
        <v>0</v>
      </c>
      <c r="J2681" s="9">
        <v>0</v>
      </c>
      <c r="K2681" s="2">
        <v>1</v>
      </c>
      <c r="L2681" s="8">
        <v>0</v>
      </c>
      <c r="N2681" s="1">
        <f t="shared" ref="N2681" si="25773">D2681*I2678+F2681*I2681-E2681*J2678-G2681*J2681</f>
        <v>0</v>
      </c>
      <c r="O2681" s="9">
        <f t="shared" ref="O2681" si="25774">(D2681*J2678+E2681*I2678+F2681*J2681+G2681*I2681)</f>
        <v>9.0142879999999774</v>
      </c>
      <c r="P2681" s="2">
        <f t="shared" ref="P2681" si="25775">D2681*K2678+F2681*K2681-E2681*L2678-G2681*L2681</f>
        <v>7.5510760357244164</v>
      </c>
      <c r="Q2681" s="8">
        <f t="shared" ref="Q2681" si="25776">(D2681*L2678+E2681*K2678+F2681*L2681+G2681*K2681)</f>
        <v>0</v>
      </c>
      <c r="S2681" s="1">
        <v>0</v>
      </c>
      <c r="T2681" s="9">
        <f t="shared" ref="T2681" si="25777">$T$9*$B2678</f>
        <v>11.57655799999997</v>
      </c>
      <c r="U2681" s="2">
        <v>1</v>
      </c>
      <c r="V2681" s="8">
        <v>0</v>
      </c>
      <c r="X2681" s="1">
        <f t="shared" ref="X2681" si="25778">N2681*S2678+P2681*S2681-O2681*T2678-Q2681*T2681</f>
        <v>0</v>
      </c>
      <c r="Y2681" s="9">
        <f t="shared" ref="Y2681" si="25779">(N2681*T2678+O2681*S2678+P2681*T2681+Q2681*S2681)</f>
        <v>96.429757689973528</v>
      </c>
      <c r="Z2681" s="2">
        <f t="shared" ref="Z2681" si="25780">N2681*U2678+P2681*U2681-O2681*V2678-Q2681*V2681</f>
        <v>7.5510760357244164</v>
      </c>
      <c r="AA2681" s="8">
        <f t="shared" ref="AA2681" si="25781">(N2681*V2678+O2681*U2678+P2681*V2681+Q2681*U2681)</f>
        <v>0</v>
      </c>
      <c r="AB2681" s="20"/>
      <c r="AC2681" s="1">
        <v>0</v>
      </c>
      <c r="AD2681" s="9">
        <v>0</v>
      </c>
      <c r="AE2681" s="2">
        <v>1</v>
      </c>
      <c r="AF2681" s="8">
        <v>0</v>
      </c>
      <c r="AH2681" s="1">
        <f t="shared" ref="AH2681" si="25782">X2681*AC2678+Z2681*AC2681-Y2681*AD2678-AA2681*AD2681</f>
        <v>0</v>
      </c>
      <c r="AI2681" s="9">
        <f t="shared" ref="AI2681" si="25783">(X2681*AD2678+Y2681*AC2678+Z2681*AD2681+AA2681*AC2681)</f>
        <v>96.429757689973528</v>
      </c>
      <c r="AJ2681" s="2">
        <f t="shared" ref="AJ2681" si="25784">X2681*AE2678+Z2681*AE2681-Y2681*AF2678-AA2681*AF2681</f>
        <v>20.299683008224118</v>
      </c>
      <c r="AK2681" s="8">
        <f t="shared" ref="AK2681" si="25785">(X2681*AF2678+Y2681*AE2678+Z2681*AF2681+AA2681*AE2681)</f>
        <v>0</v>
      </c>
      <c r="AM2681" s="1">
        <v>0</v>
      </c>
      <c r="AN2681" s="9">
        <f t="shared" ref="AN2681" si="25786">$AN$9*$B2678</f>
        <v>9.7879479999999752</v>
      </c>
      <c r="AO2681" s="2">
        <v>1</v>
      </c>
      <c r="AP2681" s="8">
        <v>0</v>
      </c>
      <c r="AR2681" s="1">
        <f t="shared" ref="AR2681" si="25787">AH2681*AM2678+AJ2681*AM2681-AI2681*AN2678-AK2681*AN2681</f>
        <v>0</v>
      </c>
      <c r="AS2681" s="9">
        <f t="shared" ref="AS2681" si="25788">(AH2681*AN2678+AI2681*AM2678+AJ2681*AN2681+AK2681*AM2681)</f>
        <v>295.12199939095427</v>
      </c>
      <c r="AT2681" s="2">
        <f t="shared" ref="AT2681" si="25789">AH2681*AO2678+AJ2681*AO2681-AI2681*AP2678-AK2681*AP2681</f>
        <v>20.299683008224118</v>
      </c>
      <c r="AU2681" s="8">
        <f t="shared" ref="AU2681" si="25790">(AH2681*AP2678+AI2681*AO2678+AJ2681*AP2681+AK2681*AO2681)</f>
        <v>0</v>
      </c>
      <c r="AV2681" s="20"/>
      <c r="AW2681" s="1">
        <v>0</v>
      </c>
      <c r="AX2681" s="9">
        <v>0</v>
      </c>
      <c r="AY2681" s="2">
        <v>1</v>
      </c>
      <c r="AZ2681" s="8">
        <v>0</v>
      </c>
      <c r="BB2681" s="1">
        <f t="shared" ref="BB2681" si="25791">AR2681*AW2678+AT2681*AW2681-AS2681*AX2678-AU2681*AX2681</f>
        <v>0</v>
      </c>
      <c r="BC2681" s="9">
        <f t="shared" ref="BC2681" si="25792">(AR2681*AX2678+AS2681*AW2678+AT2681*AX2681+AU2681*AW2681)</f>
        <v>295.12199939095427</v>
      </c>
      <c r="BD2681" s="2">
        <f t="shared" ref="BD2681" si="25793">AR2681*AY2678+AT2681*AY2681-AS2681*AZ2678-AU2681*AZ2681</f>
        <v>76.068872599367097</v>
      </c>
      <c r="BE2681" s="8">
        <f t="shared" ref="BE2681" si="25794">(AR2681*AZ2678+AS2681*AY2678+AT2681*AZ2681+AU2681*AY2681)</f>
        <v>0</v>
      </c>
      <c r="BG2681" s="1">
        <v>0</v>
      </c>
      <c r="BH2681" s="9">
        <f t="shared" ref="BH2681" si="25795">$BH$9*$B2678</f>
        <v>6.4037599999999824</v>
      </c>
      <c r="BI2681" s="2">
        <v>1</v>
      </c>
      <c r="BJ2681" s="8">
        <v>0</v>
      </c>
      <c r="BK2681" s="20"/>
      <c r="BL2681" s="1">
        <f t="shared" ref="BL2681" si="25796">BB2681*BG2678+BD2681*BG2681-BC2681*BH2678-BE2681*BH2681</f>
        <v>0</v>
      </c>
      <c r="BM2681" s="9">
        <f t="shared" ref="BM2681" si="25797">(BB2681*BH2678+BC2681*BG2678+BD2681*BH2681+BE2681*BG2681)</f>
        <v>782.24880298787593</v>
      </c>
      <c r="BN2681" s="2">
        <f t="shared" ref="BN2681" si="25798">BB2681*BI2678+BD2681*BI2681-BC2681*BJ2678-BE2681*BJ2681</f>
        <v>76.068872599367097</v>
      </c>
      <c r="BO2681" s="8">
        <f t="shared" ref="BO2681" si="25799">(BB2681*BJ2678+BC2681*BI2678+BD2681*BJ2681+BE2681*BI2681)</f>
        <v>0</v>
      </c>
      <c r="BP2681" s="20"/>
      <c r="BQ2681" s="18">
        <f t="shared" ref="BQ2681:BQ2744" si="25800">1/$BR$9</f>
        <v>1</v>
      </c>
      <c r="BR2681" s="25">
        <v>0</v>
      </c>
      <c r="BS2681" s="19">
        <v>1</v>
      </c>
      <c r="BT2681" s="24">
        <v>0</v>
      </c>
      <c r="BV2681" s="1">
        <f t="shared" ref="BV2681" si="25801">BL2681*BQ2678+BN2681*BQ2681-BM2681*BR2678-BO2681*BR2681</f>
        <v>76.068872599367097</v>
      </c>
      <c r="BW2681" s="9">
        <f t="shared" ref="BW2681" si="25802">(BL2681*BR2678+BM2681*BQ2678+BN2681*BR2681+BO2681*BQ2681)</f>
        <v>782.24880298787593</v>
      </c>
      <c r="BX2681" s="2">
        <f t="shared" ref="BX2681" si="25803">BL2681*BS2678+BN2681*BS2681-BM2681*BT2678-BO2681*BT2681</f>
        <v>76.068872599367097</v>
      </c>
      <c r="BY2681" s="8">
        <f t="shared" ref="BY2681" si="25804">(BL2681*BT2678+BM2681*BS2678+BN2681*BT2681+BO2681*BS2681)</f>
        <v>0</v>
      </c>
      <c r="CA2681" s="56">
        <f t="shared" ref="CA2681" si="25805">(180/PI())*ATAN(-1*(BW2678+BW2681)/(BV2678+BV2681))</f>
        <v>-78.891534563773234</v>
      </c>
      <c r="CC2681" s="117">
        <f t="shared" ref="CC2681" si="25806">20*LOG(((1-(10^(CA2678/20)^2)*(1-((1-CC2678)/(1+CC2678))^2))^0.5))</f>
        <v>-9.0011750671196931E-6</v>
      </c>
      <c r="CD2681" s="13"/>
      <c r="CE2681" s="33"/>
      <c r="CF2681" s="33"/>
      <c r="CG2681" s="33"/>
      <c r="CH2681" s="33"/>
    </row>
    <row r="2682" spans="2:86" ht="18.600000000000001" customHeight="1"/>
    <row r="2683" spans="2:86" ht="18.600000000000001" customHeight="1" thickBot="1">
      <c r="E2683" s="6" t="s">
        <v>3</v>
      </c>
      <c r="J2683" s="6" t="s">
        <v>5</v>
      </c>
      <c r="O2683" s="6" t="s">
        <v>10</v>
      </c>
      <c r="T2683" s="6" t="s">
        <v>6</v>
      </c>
      <c r="Y2683" s="6" t="s">
        <v>11</v>
      </c>
      <c r="AD2683" s="6" t="s">
        <v>12</v>
      </c>
      <c r="AI2683" s="6" t="s">
        <v>13</v>
      </c>
      <c r="AN2683" s="6" t="s">
        <v>14</v>
      </c>
      <c r="AS2683" s="6" t="s">
        <v>15</v>
      </c>
      <c r="AX2683" s="6" t="s">
        <v>19</v>
      </c>
      <c r="BC2683" s="6" t="s">
        <v>17</v>
      </c>
      <c r="BH2683" s="6" t="s">
        <v>20</v>
      </c>
      <c r="BM2683" s="6" t="s">
        <v>18</v>
      </c>
      <c r="BQ2683" s="26" t="s">
        <v>16</v>
      </c>
      <c r="BR2683" s="26"/>
      <c r="BS2683" s="21"/>
      <c r="BT2683" s="21"/>
      <c r="BU2683" s="21"/>
      <c r="BV2683" s="21"/>
      <c r="BW2683" s="26" t="s">
        <v>21</v>
      </c>
      <c r="BX2683" s="21"/>
      <c r="BY2683" s="21"/>
    </row>
    <row r="2684" spans="2:86" ht="18.600000000000001" customHeight="1" thickBot="1">
      <c r="B2684" s="11"/>
      <c r="D2684" s="266" t="s">
        <v>113</v>
      </c>
      <c r="E2684" s="267"/>
      <c r="F2684" s="268" t="s">
        <v>114</v>
      </c>
      <c r="G2684" s="269"/>
      <c r="H2684" s="237"/>
      <c r="I2684" s="262" t="s">
        <v>0</v>
      </c>
      <c r="J2684" s="263"/>
      <c r="K2684" s="264" t="s">
        <v>1</v>
      </c>
      <c r="L2684" s="265"/>
      <c r="M2684" s="21"/>
      <c r="N2684" s="262" t="s">
        <v>115</v>
      </c>
      <c r="O2684" s="263"/>
      <c r="P2684" s="264" t="s">
        <v>116</v>
      </c>
      <c r="Q2684" s="265"/>
      <c r="R2684" s="21"/>
      <c r="S2684" s="266" t="s">
        <v>117</v>
      </c>
      <c r="T2684" s="267"/>
      <c r="U2684" s="268" t="s">
        <v>118</v>
      </c>
      <c r="V2684" s="269"/>
      <c r="W2684" s="20"/>
      <c r="X2684" s="262" t="s">
        <v>119</v>
      </c>
      <c r="Y2684" s="263"/>
      <c r="Z2684" s="264" t="s">
        <v>120</v>
      </c>
      <c r="AA2684" s="265"/>
      <c r="AB2684" s="20"/>
      <c r="AC2684" s="262" t="s">
        <v>121</v>
      </c>
      <c r="AD2684" s="263"/>
      <c r="AE2684" s="264" t="s">
        <v>7</v>
      </c>
      <c r="AF2684" s="265"/>
      <c r="AG2684" s="20"/>
      <c r="AH2684" s="262" t="s">
        <v>122</v>
      </c>
      <c r="AI2684" s="263"/>
      <c r="AJ2684" s="264" t="s">
        <v>123</v>
      </c>
      <c r="AK2684" s="265"/>
      <c r="AL2684" s="20"/>
      <c r="AM2684" s="266" t="s">
        <v>124</v>
      </c>
      <c r="AN2684" s="267"/>
      <c r="AO2684" s="268" t="s">
        <v>125</v>
      </c>
      <c r="AP2684" s="269"/>
      <c r="AQ2684" s="21"/>
      <c r="AR2684" s="262" t="s">
        <v>126</v>
      </c>
      <c r="AS2684" s="263"/>
      <c r="AT2684" s="264" t="s">
        <v>2</v>
      </c>
      <c r="AU2684" s="265"/>
      <c r="AV2684" s="41"/>
      <c r="AW2684" s="262" t="s">
        <v>127</v>
      </c>
      <c r="AX2684" s="263"/>
      <c r="AY2684" s="264" t="s">
        <v>128</v>
      </c>
      <c r="AZ2684" s="265"/>
      <c r="BA2684" s="20"/>
      <c r="BB2684" s="262" t="s">
        <v>129</v>
      </c>
      <c r="BC2684" s="263"/>
      <c r="BD2684" s="264" t="s">
        <v>130</v>
      </c>
      <c r="BE2684" s="265"/>
      <c r="BF2684" s="41"/>
      <c r="BG2684" s="266" t="s">
        <v>131</v>
      </c>
      <c r="BH2684" s="267"/>
      <c r="BI2684" s="268" t="s">
        <v>132</v>
      </c>
      <c r="BJ2684" s="269"/>
      <c r="BK2684" s="41"/>
      <c r="BL2684" s="262" t="s">
        <v>133</v>
      </c>
      <c r="BM2684" s="263"/>
      <c r="BN2684" s="264" t="s">
        <v>134</v>
      </c>
      <c r="BO2684" s="265"/>
      <c r="BP2684" s="41"/>
      <c r="BQ2684" s="262" t="s">
        <v>135</v>
      </c>
      <c r="BR2684" s="263"/>
      <c r="BS2684" s="264" t="s">
        <v>136</v>
      </c>
      <c r="BT2684" s="265"/>
      <c r="BU2684" s="20"/>
      <c r="BV2684" s="262" t="s">
        <v>137</v>
      </c>
      <c r="BW2684" s="263"/>
      <c r="BX2684" s="264" t="s">
        <v>138</v>
      </c>
      <c r="BY2684" s="265"/>
      <c r="CA2684" s="27" t="s">
        <v>8</v>
      </c>
      <c r="CC2684" s="113" t="s">
        <v>74</v>
      </c>
      <c r="CD2684" s="13"/>
      <c r="CE2684" s="33"/>
      <c r="CF2684" s="33"/>
      <c r="CG2684" s="33"/>
      <c r="CH2684" s="33"/>
    </row>
    <row r="2685" spans="2:86" ht="18.600000000000001" customHeight="1" thickTop="1" thickBot="1">
      <c r="B2685" s="37">
        <v>7.6799999999999802</v>
      </c>
      <c r="D2685" s="1">
        <v>1</v>
      </c>
      <c r="E2685" s="7">
        <v>0</v>
      </c>
      <c r="F2685" s="2">
        <v>0</v>
      </c>
      <c r="G2685" s="8">
        <v>0</v>
      </c>
      <c r="I2685" s="1">
        <v>1</v>
      </c>
      <c r="J2685" s="9">
        <v>0</v>
      </c>
      <c r="K2685" s="2">
        <v>0</v>
      </c>
      <c r="L2685" s="8">
        <f t="shared" ref="L2685:L2748" si="25807">IF(0=(1-$J$9*$K$9*$B2685^2),10^18,$B2685*$K$9/(1-$J$9*$K$9*$B2685^2))</f>
        <v>-0.72455173749844615</v>
      </c>
      <c r="N2685" s="1">
        <f t="shared" ref="N2685" si="25808">D2685*I2685+F2685*I2688-E2685*J2685-G2685*J2688</f>
        <v>1</v>
      </c>
      <c r="O2685" s="9">
        <f t="shared" ref="O2685" si="25809">(D2685*J2685+E2685*I2685+F2685*J2688+G2685*I2688)</f>
        <v>0</v>
      </c>
      <c r="P2685" s="2">
        <f t="shared" ref="P2685" si="25810">D2685*K2685+F2685*K2688-E2685*L2685-G2685*L2688</f>
        <v>0</v>
      </c>
      <c r="Q2685" s="8">
        <f t="shared" ref="Q2685" si="25811">(D2685*L2685+E2685*K2685+F2685*L2688+G2685*K2688)</f>
        <v>-0.72455173749844615</v>
      </c>
      <c r="S2685" s="1">
        <v>1</v>
      </c>
      <c r="T2685" s="7">
        <v>0</v>
      </c>
      <c r="U2685" s="2">
        <v>0</v>
      </c>
      <c r="V2685" s="8">
        <v>0</v>
      </c>
      <c r="X2685" s="1">
        <f t="shared" ref="X2685" si="25812">N2685*S2685+P2685*S2688-O2685*T2685-Q2685*T2688</f>
        <v>9.4097155139691431</v>
      </c>
      <c r="Y2685" s="9">
        <f t="shared" ref="Y2685" si="25813">(N2685*T2685+O2685*S2685+P2685*T2688+Q2685*S2688)</f>
        <v>0</v>
      </c>
      <c r="Z2685" s="2">
        <f t="shared" ref="Z2685" si="25814">N2685*U2685+P2685*U2688-O2685*V2685-Q2685*V2688</f>
        <v>0</v>
      </c>
      <c r="AA2685" s="8">
        <f t="shared" ref="AA2685" si="25815">(N2685*V2685+O2685*U2685+P2685*V2688+Q2685*U2688)</f>
        <v>-0.72455173749844615</v>
      </c>
      <c r="AB2685" s="20"/>
      <c r="AC2685" s="1">
        <v>1</v>
      </c>
      <c r="AD2685" s="9">
        <v>0</v>
      </c>
      <c r="AE2685" s="2">
        <v>0</v>
      </c>
      <c r="AF2685" s="8">
        <f t="shared" ref="AF2685:AF2748" si="25816">IF(0=(1-$AE$9*$AD$9*$B2685^2),10^18,$B2685*$AE$9/(1-$AE$9*$AD$9*$B2685^2))</f>
        <v>-0.13184551409077844</v>
      </c>
      <c r="AH2685" s="1">
        <f t="shared" ref="AH2685" si="25817">X2685*AC2685+Z2685*AC2688-Y2685*AD2685-AA2685*AD2688</f>
        <v>9.4097155139691431</v>
      </c>
      <c r="AI2685" s="9">
        <f t="shared" ref="AI2685" si="25818">(X2685*AD2685+Y2685*AC2685+Z2685*AD2688+AA2685*AC2688)</f>
        <v>0</v>
      </c>
      <c r="AJ2685" s="2">
        <f t="shared" ref="AJ2685" si="25819">X2685*AE2685+Z2685*AE2688-Y2685*AF2685-AA2685*AF2688</f>
        <v>0</v>
      </c>
      <c r="AK2685" s="8">
        <f t="shared" ref="AK2685" si="25820">(X2685*AF2685+Y2685*AE2685+Z2685*AF2688+AA2685*AE2688)</f>
        <v>-1.9651805168856811</v>
      </c>
      <c r="AM2685" s="1">
        <v>1</v>
      </c>
      <c r="AN2685" s="7">
        <v>0</v>
      </c>
      <c r="AO2685" s="2">
        <v>0</v>
      </c>
      <c r="AP2685" s="8">
        <v>0</v>
      </c>
      <c r="AR2685" s="1">
        <f t="shared" ref="AR2685" si="25821">AH2685*AM2685+AJ2685*AM2688-AI2685*AN2685-AK2685*AN2688</f>
        <v>28.695022377148792</v>
      </c>
      <c r="AS2685" s="9">
        <f t="shared" ref="AS2685" si="25822">(AH2685*AN2685+AI2685*AM2685+AJ2685*AN2688+AK2685*AM2688)</f>
        <v>0</v>
      </c>
      <c r="AT2685" s="2">
        <f t="shared" ref="AT2685" si="25823">AH2685*AO2685+AJ2685*AO2688-AI2685*AP2685-AK2685*AP2688</f>
        <v>0</v>
      </c>
      <c r="AU2685" s="8">
        <f t="shared" ref="AU2685" si="25824">(AH2685*AP2685+AI2685*AO2685+AJ2685*AP2688+AK2685*AO2688)</f>
        <v>-1.9651805168856811</v>
      </c>
      <c r="AV2685" s="20"/>
      <c r="AW2685" s="1">
        <v>1</v>
      </c>
      <c r="AX2685" s="9">
        <v>0</v>
      </c>
      <c r="AY2685" s="2">
        <v>0</v>
      </c>
      <c r="AZ2685" s="8">
        <f t="shared" ref="AZ2685:AZ2748" si="25825">IF(0=(1-$AX$9*$AY$9*$B2685^2),10^18,$B2685*$AY$9/(1-$AX$9*$AY$9*$B2685^2))</f>
        <v>-0.18844767808060164</v>
      </c>
      <c r="BB2685" s="1">
        <f t="shared" ref="BB2685" si="25826">AR2685*AW2685+AT2685*AW2688-AS2685*AX2685-AU2685*AX2688</f>
        <v>28.695022377148792</v>
      </c>
      <c r="BC2685" s="9">
        <f t="shared" ref="BC2685" si="25827">(AR2685*AX2685+AS2685*AW2685+AT2685*AX2688+AU2685*AW2688)</f>
        <v>0</v>
      </c>
      <c r="BD2685" s="2">
        <f t="shared" ref="BD2685" si="25828">AR2685*AY2685+AT2685*AY2688-AS2685*AZ2685-AU2685*AZ2688</f>
        <v>0</v>
      </c>
      <c r="BE2685" s="8">
        <f t="shared" ref="BE2685" si="25829">(AR2685*AZ2685+AS2685*AY2685+AT2685*AZ2688+AU2685*AY2688)</f>
        <v>-7.3726908563302773</v>
      </c>
      <c r="BG2685" s="1">
        <v>1</v>
      </c>
      <c r="BH2685" s="7">
        <v>0</v>
      </c>
      <c r="BI2685" s="2">
        <v>0</v>
      </c>
      <c r="BJ2685" s="8">
        <v>0</v>
      </c>
      <c r="BK2685" s="20"/>
      <c r="BL2685" s="1">
        <f t="shared" ref="BL2685" si="25830">BB2685*BG2685+BD2685*BG2688-BC2685*BH2685-BE2685*BH2688</f>
        <v>76.031236566400096</v>
      </c>
      <c r="BM2685" s="9">
        <f t="shared" ref="BM2685" si="25831">(BB2685*BH2685+BC2685*BG2685+BD2685*BH2688+BE2685*BG2688)</f>
        <v>0</v>
      </c>
      <c r="BN2685" s="2">
        <f t="shared" ref="BN2685" si="25832">BB2685*BI2685+BD2685*BI2688-BC2685*BJ2685-BE2685*BJ2688</f>
        <v>0</v>
      </c>
      <c r="BO2685" s="8">
        <f t="shared" ref="BO2685" si="25833">(BB2685*BJ2685+BC2685*BI2685+BD2685*BJ2688+BE2685*BI2688)</f>
        <v>-7.3726908563302773</v>
      </c>
      <c r="BP2685" s="20"/>
      <c r="BQ2685" s="16">
        <v>1</v>
      </c>
      <c r="BR2685" s="23">
        <v>0</v>
      </c>
      <c r="BS2685" s="14">
        <v>0</v>
      </c>
      <c r="BT2685" s="22">
        <v>0</v>
      </c>
      <c r="BV2685" s="1">
        <f t="shared" ref="BV2685" si="25834">BL2685*BQ2685+BN2685*BQ2688-BM2685*BR2685-BO2685*BR2688</f>
        <v>76.031236566400096</v>
      </c>
      <c r="BW2685" s="9">
        <f t="shared" ref="BW2685" si="25835">(BL2685*BR2685+BM2685*BQ2685+BN2685*BR2688+BO2685*BQ2688)</f>
        <v>-7.3726908563302773</v>
      </c>
      <c r="BX2685" s="2">
        <f t="shared" ref="BX2685" si="25836">BL2685*BS2685+BN2685*BS2688-BM2685*BT2685-BO2685*BT2688</f>
        <v>0</v>
      </c>
      <c r="BY2685" s="8">
        <f t="shared" ref="BY2685" si="25837">(BL2685*BT2685+BM2685*BS2685+BN2685*BT2688+BO2685*BS2688)</f>
        <v>-7.3726908563302773</v>
      </c>
      <c r="CA2685" s="28">
        <f t="shared" ref="CA2685" si="25838">20*LOG(((1+$BR$9)/$BR$9)/((BV2685+BV2688)^2+(BW2685+BW2688)^2)^0.5)</f>
        <v>-51.946255844357616</v>
      </c>
      <c r="CC2685" s="114">
        <f t="shared" ref="CC2685" si="25839">((BV2685^2+BW2685^2)^0.5)/((BV2688^2+BW2688^2)^0.5)</f>
        <v>9.6987401255311315E-2</v>
      </c>
      <c r="CD2685" s="13"/>
      <c r="CE2685" s="33"/>
      <c r="CF2685" s="33"/>
      <c r="CG2685" s="33"/>
      <c r="CH2685" s="33"/>
    </row>
    <row r="2686" spans="2:86" ht="18.600000000000001" customHeight="1" thickBot="1">
      <c r="D2686" s="3"/>
      <c r="G2686" s="4"/>
      <c r="I2686" s="3"/>
      <c r="L2686" s="4"/>
      <c r="N2686" s="3"/>
      <c r="Q2686" s="4"/>
      <c r="S2686" s="3"/>
      <c r="V2686" s="4"/>
      <c r="X2686" s="3"/>
      <c r="AA2686" s="4"/>
      <c r="AC2686" s="3"/>
      <c r="AF2686" s="4"/>
      <c r="AH2686" s="3"/>
      <c r="AK2686" s="4"/>
      <c r="AM2686" s="3"/>
      <c r="AP2686" s="4"/>
      <c r="AR2686" s="3"/>
      <c r="AU2686" s="4"/>
      <c r="AW2686" s="3"/>
      <c r="AZ2686" s="4"/>
      <c r="BB2686" s="3"/>
      <c r="BE2686" s="4"/>
      <c r="BG2686" s="3"/>
      <c r="BJ2686" s="4"/>
      <c r="BL2686" s="3"/>
      <c r="BO2686" s="4"/>
      <c r="BQ2686" s="16"/>
      <c r="BR2686" s="14"/>
      <c r="BS2686" s="14"/>
      <c r="BT2686" s="17"/>
      <c r="BV2686" s="3"/>
      <c r="BY2686" s="4"/>
      <c r="CC2686" s="115"/>
      <c r="CD2686" s="13"/>
      <c r="CE2686" s="33"/>
      <c r="CF2686" s="33"/>
      <c r="CG2686" s="33"/>
      <c r="CH2686" s="33"/>
    </row>
    <row r="2687" spans="2:86" ht="18.600000000000001" customHeight="1" thickBot="1">
      <c r="D2687" s="271" t="s">
        <v>141</v>
      </c>
      <c r="E2687" s="272"/>
      <c r="F2687" s="273" t="s">
        <v>142</v>
      </c>
      <c r="G2687" s="274"/>
      <c r="H2687" s="237"/>
      <c r="I2687" s="271" t="s">
        <v>143</v>
      </c>
      <c r="J2687" s="272"/>
      <c r="K2687" s="273" t="s">
        <v>144</v>
      </c>
      <c r="L2687" s="274"/>
      <c r="N2687" s="262" t="s">
        <v>145</v>
      </c>
      <c r="O2687" s="263"/>
      <c r="P2687" s="264" t="s">
        <v>146</v>
      </c>
      <c r="Q2687" s="265"/>
      <c r="S2687" s="271" t="s">
        <v>147</v>
      </c>
      <c r="T2687" s="272"/>
      <c r="U2687" s="273" t="s">
        <v>148</v>
      </c>
      <c r="V2687" s="274"/>
      <c r="W2687" s="20"/>
      <c r="X2687" s="262" t="s">
        <v>149</v>
      </c>
      <c r="Y2687" s="263"/>
      <c r="Z2687" s="264" t="s">
        <v>150</v>
      </c>
      <c r="AA2687" s="265"/>
      <c r="AB2687" s="20"/>
      <c r="AC2687" s="271" t="s">
        <v>151</v>
      </c>
      <c r="AD2687" s="272"/>
      <c r="AE2687" s="273" t="s">
        <v>152</v>
      </c>
      <c r="AF2687" s="274"/>
      <c r="AG2687" s="20"/>
      <c r="AH2687" s="262" t="s">
        <v>153</v>
      </c>
      <c r="AI2687" s="263"/>
      <c r="AJ2687" s="264" t="s">
        <v>154</v>
      </c>
      <c r="AK2687" s="265"/>
      <c r="AL2687" s="20"/>
      <c r="AM2687" s="271" t="s">
        <v>155</v>
      </c>
      <c r="AN2687" s="272"/>
      <c r="AO2687" s="273" t="s">
        <v>156</v>
      </c>
      <c r="AP2687" s="274"/>
      <c r="AR2687" s="262" t="s">
        <v>157</v>
      </c>
      <c r="AS2687" s="263"/>
      <c r="AT2687" s="264" t="s">
        <v>158</v>
      </c>
      <c r="AU2687" s="265"/>
      <c r="AV2687" s="41"/>
      <c r="AW2687" s="271" t="s">
        <v>159</v>
      </c>
      <c r="AX2687" s="272"/>
      <c r="AY2687" s="273" t="s">
        <v>160</v>
      </c>
      <c r="AZ2687" s="274"/>
      <c r="BA2687" s="20"/>
      <c r="BB2687" s="262" t="s">
        <v>161</v>
      </c>
      <c r="BC2687" s="263"/>
      <c r="BD2687" s="264" t="s">
        <v>162</v>
      </c>
      <c r="BE2687" s="265"/>
      <c r="BF2687" s="41"/>
      <c r="BG2687" s="271" t="s">
        <v>163</v>
      </c>
      <c r="BH2687" s="272"/>
      <c r="BI2687" s="273" t="s">
        <v>164</v>
      </c>
      <c r="BJ2687" s="274"/>
      <c r="BK2687" s="41"/>
      <c r="BL2687" s="262" t="s">
        <v>165</v>
      </c>
      <c r="BM2687" s="263"/>
      <c r="BN2687" s="264" t="s">
        <v>166</v>
      </c>
      <c r="BO2687" s="265"/>
      <c r="BP2687" s="41"/>
      <c r="BQ2687" s="271" t="s">
        <v>167</v>
      </c>
      <c r="BR2687" s="272"/>
      <c r="BS2687" s="273" t="s">
        <v>168</v>
      </c>
      <c r="BT2687" s="274"/>
      <c r="BU2687" s="20"/>
      <c r="BV2687" s="262" t="s">
        <v>169</v>
      </c>
      <c r="BW2687" s="263"/>
      <c r="BX2687" s="264" t="s">
        <v>170</v>
      </c>
      <c r="BY2687" s="265"/>
      <c r="CA2687" s="55" t="s">
        <v>35</v>
      </c>
      <c r="CC2687" s="116" t="s">
        <v>75</v>
      </c>
      <c r="CD2687" s="13"/>
      <c r="CE2687" s="33"/>
      <c r="CF2687" s="33"/>
      <c r="CG2687" s="33"/>
      <c r="CH2687" s="33"/>
    </row>
    <row r="2688" spans="2:86" ht="18.600000000000001" customHeight="1" thickTop="1" thickBot="1">
      <c r="D2688" s="1">
        <v>0</v>
      </c>
      <c r="E2688" s="9">
        <f t="shared" ref="E2688" si="25840">$E$9*$B2685</f>
        <v>9.0378239999999774</v>
      </c>
      <c r="F2688" s="2">
        <v>1</v>
      </c>
      <c r="G2688" s="8">
        <v>0</v>
      </c>
      <c r="I2688" s="1">
        <v>0</v>
      </c>
      <c r="J2688" s="9">
        <v>0</v>
      </c>
      <c r="K2688" s="2">
        <v>1</v>
      </c>
      <c r="L2688" s="8">
        <v>0</v>
      </c>
      <c r="N2688" s="1">
        <f t="shared" ref="N2688" si="25841">D2688*I2685+F2688*I2688-E2688*J2685-G2688*J2688</f>
        <v>0</v>
      </c>
      <c r="O2688" s="9">
        <f t="shared" ref="O2688" si="25842">(D2688*J2685+E2688*I2685+F2688*J2688+G2688*I2688)</f>
        <v>9.0378239999999774</v>
      </c>
      <c r="P2688" s="2">
        <f t="shared" ref="P2688" si="25843">D2688*K2685+F2688*K2688-E2688*L2685-G2688*L2688</f>
        <v>7.54837108240514</v>
      </c>
      <c r="Q2688" s="8">
        <f t="shared" ref="Q2688" si="25844">(D2688*L2685+E2688*K2685+F2688*L2688+G2688*K2688)</f>
        <v>0</v>
      </c>
      <c r="S2688" s="1">
        <v>0</v>
      </c>
      <c r="T2688" s="9">
        <f t="shared" ref="T2688" si="25845">$T$9*$B2685</f>
        <v>11.606783999999971</v>
      </c>
      <c r="U2688" s="2">
        <v>1</v>
      </c>
      <c r="V2688" s="8">
        <v>0</v>
      </c>
      <c r="X2688" s="1">
        <f t="shared" ref="X2688" si="25846">N2688*S2685+P2688*S2688-O2688*T2685-Q2688*T2688</f>
        <v>0</v>
      </c>
      <c r="Y2688" s="9">
        <f t="shared" ref="Y2688" si="25847">(N2688*T2685+O2688*S2685+P2688*T2688+Q2688*S2688)</f>
        <v>96.65013670532241</v>
      </c>
      <c r="Z2688" s="2">
        <f t="shared" ref="Z2688" si="25848">N2688*U2685+P2688*U2688-O2688*V2685-Q2688*V2688</f>
        <v>7.54837108240514</v>
      </c>
      <c r="AA2688" s="8">
        <f t="shared" ref="AA2688" si="25849">(N2688*V2685+O2688*U2685+P2688*V2688+Q2688*U2688)</f>
        <v>0</v>
      </c>
      <c r="AB2688" s="20"/>
      <c r="AC2688" s="1">
        <v>0</v>
      </c>
      <c r="AD2688" s="9">
        <v>0</v>
      </c>
      <c r="AE2688" s="2">
        <v>1</v>
      </c>
      <c r="AF2688" s="8">
        <v>0</v>
      </c>
      <c r="AH2688" s="1">
        <f t="shared" ref="AH2688" si="25850">X2688*AC2685+Z2688*AC2688-Y2688*AD2685-AA2688*AD2688</f>
        <v>0</v>
      </c>
      <c r="AI2688" s="9">
        <f t="shared" ref="AI2688" si="25851">(X2688*AD2685+Y2688*AC2685+Z2688*AD2688+AA2688*AC2688)</f>
        <v>96.65013670532241</v>
      </c>
      <c r="AJ2688" s="2">
        <f t="shared" ref="AJ2688" si="25852">X2688*AE2685+Z2688*AE2688-Y2688*AF2685-AA2688*AF2688</f>
        <v>20.291258043262388</v>
      </c>
      <c r="AK2688" s="8">
        <f t="shared" ref="AK2688" si="25853">(X2688*AF2685+Y2688*AE2685+Z2688*AF2688+AA2688*AE2688)</f>
        <v>0</v>
      </c>
      <c r="AM2688" s="1">
        <v>0</v>
      </c>
      <c r="AN2688" s="9">
        <f t="shared" ref="AN2688" si="25854">$AN$9*$B2685</f>
        <v>9.8135039999999751</v>
      </c>
      <c r="AO2688" s="2">
        <v>1</v>
      </c>
      <c r="AP2688" s="8">
        <v>0</v>
      </c>
      <c r="AR2688" s="1">
        <f t="shared" ref="AR2688" si="25855">AH2688*AM2685+AJ2688*AM2688-AI2688*AN2685-AK2688*AN2688</f>
        <v>0</v>
      </c>
      <c r="AS2688" s="9">
        <f t="shared" ref="AS2688" si="25856">(AH2688*AN2685+AI2688*AM2685+AJ2688*AN2688+AK2688*AM2688)</f>
        <v>295.77847867790956</v>
      </c>
      <c r="AT2688" s="2">
        <f t="shared" ref="AT2688" si="25857">AH2688*AO2685+AJ2688*AO2688-AI2688*AP2685-AK2688*AP2688</f>
        <v>20.291258043262388</v>
      </c>
      <c r="AU2688" s="8">
        <f t="shared" ref="AU2688" si="25858">(AH2688*AP2685+AI2688*AO2685+AJ2688*AP2688+AK2688*AO2688)</f>
        <v>0</v>
      </c>
      <c r="AV2688" s="20"/>
      <c r="AW2688" s="1">
        <v>0</v>
      </c>
      <c r="AX2688" s="9">
        <v>0</v>
      </c>
      <c r="AY2688" s="2">
        <v>1</v>
      </c>
      <c r="AZ2688" s="8">
        <v>0</v>
      </c>
      <c r="BB2688" s="1">
        <f t="shared" ref="BB2688" si="25859">AR2688*AW2685+AT2688*AW2688-AS2688*AX2685-AU2688*AX2688</f>
        <v>0</v>
      </c>
      <c r="BC2688" s="9">
        <f t="shared" ref="BC2688" si="25860">(AR2688*AX2685+AS2688*AW2685+AT2688*AX2688+AU2688*AW2688)</f>
        <v>295.77847867790956</v>
      </c>
      <c r="BD2688" s="2">
        <f t="shared" ref="BD2688" si="25861">AR2688*AY2685+AT2688*AY2688-AS2688*AZ2685-AU2688*AZ2688</f>
        <v>76.030025576327176</v>
      </c>
      <c r="BE2688" s="8">
        <f t="shared" ref="BE2688" si="25862">(AR2688*AZ2685+AS2688*AY2685+AT2688*AZ2688+AU2688*AY2688)</f>
        <v>0</v>
      </c>
      <c r="BG2688" s="1">
        <v>0</v>
      </c>
      <c r="BH2688" s="9">
        <f t="shared" ref="BH2688" si="25863">$BH$9*$B2685</f>
        <v>6.4204799999999835</v>
      </c>
      <c r="BI2688" s="2">
        <v>1</v>
      </c>
      <c r="BJ2688" s="8">
        <v>0</v>
      </c>
      <c r="BK2688" s="20"/>
      <c r="BL2688" s="1">
        <f t="shared" ref="BL2688" si="25864">BB2688*BG2685+BD2688*BG2688-BC2688*BH2685-BE2688*BH2688</f>
        <v>0</v>
      </c>
      <c r="BM2688" s="9">
        <f t="shared" ref="BM2688" si="25865">(BB2688*BH2685+BC2688*BG2685+BD2688*BH2688+BE2688*BG2688)</f>
        <v>783.92773729020541</v>
      </c>
      <c r="BN2688" s="2">
        <f t="shared" ref="BN2688" si="25866">BB2688*BI2685+BD2688*BI2688-BC2688*BJ2685-BE2688*BJ2688</f>
        <v>76.030025576327176</v>
      </c>
      <c r="BO2688" s="8">
        <f t="shared" ref="BO2688" si="25867">(BB2688*BJ2685+BC2688*BI2685+BD2688*BJ2688+BE2688*BI2688)</f>
        <v>0</v>
      </c>
      <c r="BP2688" s="20"/>
      <c r="BQ2688" s="18">
        <f t="shared" ref="BQ2688:BQ2751" si="25868">1/$BR$9</f>
        <v>1</v>
      </c>
      <c r="BR2688" s="25">
        <v>0</v>
      </c>
      <c r="BS2688" s="19">
        <v>1</v>
      </c>
      <c r="BT2688" s="24">
        <v>0</v>
      </c>
      <c r="BV2688" s="1">
        <f t="shared" ref="BV2688" si="25869">BL2688*BQ2685+BN2688*BQ2688-BM2688*BR2685-BO2688*BR2688</f>
        <v>76.030025576327176</v>
      </c>
      <c r="BW2688" s="9">
        <f t="shared" ref="BW2688" si="25870">(BL2688*BR2685+BM2688*BQ2685+BN2688*BR2688+BO2688*BQ2688)</f>
        <v>783.92773729020541</v>
      </c>
      <c r="BX2688" s="2">
        <f t="shared" ref="BX2688" si="25871">BL2688*BS2685+BN2688*BS2688-BM2688*BT2685-BO2688*BT2688</f>
        <v>76.030025576327176</v>
      </c>
      <c r="BY2688" s="8">
        <f t="shared" ref="BY2688" si="25872">(BL2688*BT2685+BM2688*BS2685+BN2688*BT2688+BO2688*BS2688)</f>
        <v>0</v>
      </c>
      <c r="CA2688" s="56">
        <f t="shared" ref="CA2688" si="25873">(180/PI())*ATAN(-1*(BW2685+BW2688)/(BV2685+BV2688))</f>
        <v>-78.920802760919628</v>
      </c>
      <c r="CC2688" s="117">
        <f t="shared" ref="CC2688" si="25874">20*LOG(((1-(10^(CA2685/20)^2)*(1-((1-CC2685)/(1+CC2685))^2))^0.5))</f>
        <v>-8.943988014139958E-6</v>
      </c>
      <c r="CD2688" s="13"/>
      <c r="CE2688" s="33"/>
      <c r="CF2688" s="33"/>
      <c r="CG2688" s="33"/>
      <c r="CH2688" s="33"/>
    </row>
    <row r="2689" spans="2:86" ht="18.600000000000001" customHeight="1"/>
    <row r="2690" spans="2:86" ht="18.600000000000001" customHeight="1" thickBot="1">
      <c r="E2690" s="6" t="s">
        <v>3</v>
      </c>
      <c r="J2690" s="6" t="s">
        <v>5</v>
      </c>
      <c r="O2690" s="6" t="s">
        <v>10</v>
      </c>
      <c r="T2690" s="6" t="s">
        <v>6</v>
      </c>
      <c r="Y2690" s="6" t="s">
        <v>11</v>
      </c>
      <c r="AD2690" s="6" t="s">
        <v>12</v>
      </c>
      <c r="AI2690" s="6" t="s">
        <v>13</v>
      </c>
      <c r="AN2690" s="6" t="s">
        <v>14</v>
      </c>
      <c r="AS2690" s="6" t="s">
        <v>15</v>
      </c>
      <c r="AX2690" s="6" t="s">
        <v>19</v>
      </c>
      <c r="BC2690" s="6" t="s">
        <v>17</v>
      </c>
      <c r="BH2690" s="6" t="s">
        <v>20</v>
      </c>
      <c r="BM2690" s="6" t="s">
        <v>18</v>
      </c>
      <c r="BQ2690" s="26" t="s">
        <v>16</v>
      </c>
      <c r="BR2690" s="26"/>
      <c r="BS2690" s="21"/>
      <c r="BT2690" s="21"/>
      <c r="BU2690" s="21"/>
      <c r="BV2690" s="21"/>
      <c r="BW2690" s="26" t="s">
        <v>21</v>
      </c>
      <c r="BX2690" s="21"/>
      <c r="BY2690" s="21"/>
    </row>
    <row r="2691" spans="2:86" ht="18.600000000000001" customHeight="1" thickBot="1">
      <c r="B2691" s="11"/>
      <c r="D2691" s="266" t="s">
        <v>113</v>
      </c>
      <c r="E2691" s="267"/>
      <c r="F2691" s="268" t="s">
        <v>114</v>
      </c>
      <c r="G2691" s="269"/>
      <c r="H2691" s="237"/>
      <c r="I2691" s="262" t="s">
        <v>0</v>
      </c>
      <c r="J2691" s="263"/>
      <c r="K2691" s="264" t="s">
        <v>1</v>
      </c>
      <c r="L2691" s="265"/>
      <c r="M2691" s="21"/>
      <c r="N2691" s="262" t="s">
        <v>115</v>
      </c>
      <c r="O2691" s="263"/>
      <c r="P2691" s="264" t="s">
        <v>116</v>
      </c>
      <c r="Q2691" s="265"/>
      <c r="R2691" s="21"/>
      <c r="S2691" s="266" t="s">
        <v>117</v>
      </c>
      <c r="T2691" s="267"/>
      <c r="U2691" s="268" t="s">
        <v>118</v>
      </c>
      <c r="V2691" s="269"/>
      <c r="W2691" s="20"/>
      <c r="X2691" s="262" t="s">
        <v>119</v>
      </c>
      <c r="Y2691" s="263"/>
      <c r="Z2691" s="264" t="s">
        <v>120</v>
      </c>
      <c r="AA2691" s="265"/>
      <c r="AB2691" s="20"/>
      <c r="AC2691" s="262" t="s">
        <v>121</v>
      </c>
      <c r="AD2691" s="263"/>
      <c r="AE2691" s="264" t="s">
        <v>7</v>
      </c>
      <c r="AF2691" s="265"/>
      <c r="AG2691" s="20"/>
      <c r="AH2691" s="262" t="s">
        <v>122</v>
      </c>
      <c r="AI2691" s="263"/>
      <c r="AJ2691" s="264" t="s">
        <v>123</v>
      </c>
      <c r="AK2691" s="265"/>
      <c r="AL2691" s="20"/>
      <c r="AM2691" s="266" t="s">
        <v>124</v>
      </c>
      <c r="AN2691" s="267"/>
      <c r="AO2691" s="268" t="s">
        <v>125</v>
      </c>
      <c r="AP2691" s="269"/>
      <c r="AQ2691" s="21"/>
      <c r="AR2691" s="262" t="s">
        <v>126</v>
      </c>
      <c r="AS2691" s="263"/>
      <c r="AT2691" s="264" t="s">
        <v>2</v>
      </c>
      <c r="AU2691" s="265"/>
      <c r="AV2691" s="41"/>
      <c r="AW2691" s="262" t="s">
        <v>127</v>
      </c>
      <c r="AX2691" s="263"/>
      <c r="AY2691" s="264" t="s">
        <v>128</v>
      </c>
      <c r="AZ2691" s="265"/>
      <c r="BA2691" s="20"/>
      <c r="BB2691" s="262" t="s">
        <v>129</v>
      </c>
      <c r="BC2691" s="263"/>
      <c r="BD2691" s="264" t="s">
        <v>130</v>
      </c>
      <c r="BE2691" s="265"/>
      <c r="BF2691" s="41"/>
      <c r="BG2691" s="266" t="s">
        <v>131</v>
      </c>
      <c r="BH2691" s="267"/>
      <c r="BI2691" s="268" t="s">
        <v>132</v>
      </c>
      <c r="BJ2691" s="269"/>
      <c r="BK2691" s="41"/>
      <c r="BL2691" s="262" t="s">
        <v>133</v>
      </c>
      <c r="BM2691" s="263"/>
      <c r="BN2691" s="264" t="s">
        <v>134</v>
      </c>
      <c r="BO2691" s="265"/>
      <c r="BP2691" s="41"/>
      <c r="BQ2691" s="262" t="s">
        <v>135</v>
      </c>
      <c r="BR2691" s="263"/>
      <c r="BS2691" s="264" t="s">
        <v>136</v>
      </c>
      <c r="BT2691" s="265"/>
      <c r="BU2691" s="20"/>
      <c r="BV2691" s="262" t="s">
        <v>137</v>
      </c>
      <c r="BW2691" s="263"/>
      <c r="BX2691" s="264" t="s">
        <v>138</v>
      </c>
      <c r="BY2691" s="265"/>
      <c r="CA2691" s="27" t="s">
        <v>8</v>
      </c>
      <c r="CC2691" s="113" t="s">
        <v>74</v>
      </c>
      <c r="CD2691" s="13"/>
      <c r="CE2691" s="33"/>
      <c r="CF2691" s="33"/>
      <c r="CG2691" s="33"/>
      <c r="CH2691" s="33"/>
    </row>
    <row r="2692" spans="2:86" ht="18.600000000000001" customHeight="1" thickTop="1" thickBot="1">
      <c r="B2692" s="37">
        <v>7.6999999999999797</v>
      </c>
      <c r="D2692" s="1">
        <v>1</v>
      </c>
      <c r="E2692" s="7">
        <v>0</v>
      </c>
      <c r="F2692" s="2">
        <v>0</v>
      </c>
      <c r="G2692" s="8">
        <v>0</v>
      </c>
      <c r="I2692" s="1">
        <v>1</v>
      </c>
      <c r="J2692" s="9">
        <v>0</v>
      </c>
      <c r="K2692" s="2">
        <v>0</v>
      </c>
      <c r="L2692" s="8">
        <f t="shared" ref="L2692:L2755" si="25875">IF(0=(1-$J$9*$K$9*$B2692^2),10^18,$B2692*$K$9/(1-$J$9*$K$9*$B2692^2))</f>
        <v>-0.72237383638983876</v>
      </c>
      <c r="N2692" s="1">
        <f t="shared" ref="N2692" si="25876">D2692*I2692+F2692*I2695-E2692*J2692-G2692*J2695</f>
        <v>1</v>
      </c>
      <c r="O2692" s="9">
        <f t="shared" ref="O2692" si="25877">(D2692*J2692+E2692*I2692+F2692*J2695+G2692*I2695)</f>
        <v>0</v>
      </c>
      <c r="P2692" s="2">
        <f t="shared" ref="P2692" si="25878">D2692*K2692+F2692*K2695-E2692*L2692-G2692*L2695</f>
        <v>0</v>
      </c>
      <c r="Q2692" s="8">
        <f t="shared" ref="Q2692" si="25879">(D2692*L2692+E2692*K2692+F2692*L2695+G2692*K2695)</f>
        <v>-0.72237383638983876</v>
      </c>
      <c r="S2692" s="1">
        <v>1</v>
      </c>
      <c r="T2692" s="7">
        <v>0</v>
      </c>
      <c r="U2692" s="2">
        <v>0</v>
      </c>
      <c r="V2692" s="8">
        <v>0</v>
      </c>
      <c r="X2692" s="1">
        <f t="shared" ref="X2692" si="25880">N2692*S2692+P2692*S2695-O2692*T2692-Q2692*T2695</f>
        <v>9.4062715578068961</v>
      </c>
      <c r="Y2692" s="9">
        <f t="shared" ref="Y2692" si="25881">(N2692*T2692+O2692*S2692+P2692*T2695+Q2692*S2695)</f>
        <v>0</v>
      </c>
      <c r="Z2692" s="2">
        <f t="shared" ref="Z2692" si="25882">N2692*U2692+P2692*U2695-O2692*V2692-Q2692*V2695</f>
        <v>0</v>
      </c>
      <c r="AA2692" s="8">
        <f t="shared" ref="AA2692" si="25883">(N2692*V2692+O2692*U2692+P2692*V2695+Q2692*U2695)</f>
        <v>-0.72237383638983876</v>
      </c>
      <c r="AB2692" s="20"/>
      <c r="AC2692" s="1">
        <v>1</v>
      </c>
      <c r="AD2692" s="9">
        <v>0</v>
      </c>
      <c r="AE2692" s="2">
        <v>0</v>
      </c>
      <c r="AF2692" s="8">
        <f t="shared" ref="AF2692:AF2755" si="25884">IF(0=(1-$AE$9*$AD$9*$B2692^2),10^18,$B2692*$AE$9/(1-$AE$9*$AD$9*$B2692^2))</f>
        <v>-0.13148688288997931</v>
      </c>
      <c r="AH2692" s="1">
        <f t="shared" ref="AH2692" si="25885">X2692*AC2692+Z2692*AC2695-Y2692*AD2692-AA2692*AD2695</f>
        <v>9.4062715578068961</v>
      </c>
      <c r="AI2692" s="9">
        <f t="shared" ref="AI2692" si="25886">(X2692*AD2692+Y2692*AC2692+Z2692*AD2695+AA2692*AC2695)</f>
        <v>0</v>
      </c>
      <c r="AJ2692" s="2">
        <f t="shared" ref="AJ2692" si="25887">X2692*AE2692+Z2692*AE2695-Y2692*AF2692-AA2692*AF2695</f>
        <v>0</v>
      </c>
      <c r="AK2692" s="8">
        <f t="shared" ref="AK2692" si="25888">(X2692*AF2692+Y2692*AE2692+Z2692*AF2695+AA2692*AE2695)</f>
        <v>-1.9591751631425374</v>
      </c>
      <c r="AM2692" s="1">
        <v>1</v>
      </c>
      <c r="AN2692" s="7">
        <v>0</v>
      </c>
      <c r="AO2692" s="2">
        <v>0</v>
      </c>
      <c r="AP2692" s="8">
        <v>0</v>
      </c>
      <c r="AR2692" s="1">
        <f t="shared" ref="AR2692" si="25889">AH2692*AM2692+AJ2692*AM2695-AI2692*AN2692-AK2692*AN2695</f>
        <v>28.682713538476062</v>
      </c>
      <c r="AS2692" s="9">
        <f t="shared" ref="AS2692" si="25890">(AH2692*AN2692+AI2692*AM2692+AJ2692*AN2695+AK2692*AM2695)</f>
        <v>0</v>
      </c>
      <c r="AT2692" s="2">
        <f t="shared" ref="AT2692" si="25891">AH2692*AO2692+AJ2692*AO2695-AI2692*AP2692-AK2692*AP2695</f>
        <v>0</v>
      </c>
      <c r="AU2692" s="8">
        <f t="shared" ref="AU2692" si="25892">(AH2692*AP2692+AI2692*AO2692+AJ2692*AP2695+AK2692*AO2695)</f>
        <v>-1.9591751631425374</v>
      </c>
      <c r="AV2692" s="20"/>
      <c r="AW2692" s="1">
        <v>1</v>
      </c>
      <c r="AX2692" s="9">
        <v>0</v>
      </c>
      <c r="AY2692" s="2">
        <v>0</v>
      </c>
      <c r="AZ2692" s="8">
        <f t="shared" ref="AZ2692:AZ2755" si="25893">IF(0=(1-$AX$9*$AY$9*$B2692^2),10^18,$B2692*$AY$9/(1-$AX$9*$AY$9*$B2692^2))</f>
        <v>-0.18792836248730951</v>
      </c>
      <c r="BB2692" s="1">
        <f t="shared" ref="BB2692" si="25894">AR2692*AW2692+AT2692*AW2695-AS2692*AX2692-AU2692*AX2695</f>
        <v>28.682713538476062</v>
      </c>
      <c r="BC2692" s="9">
        <f t="shared" ref="BC2692" si="25895">(AR2692*AX2692+AS2692*AW2692+AT2692*AX2695+AU2692*AW2695)</f>
        <v>0</v>
      </c>
      <c r="BD2692" s="2">
        <f t="shared" ref="BD2692" si="25896">AR2692*AY2692+AT2692*AY2695-AS2692*AZ2692-AU2692*AZ2695</f>
        <v>0</v>
      </c>
      <c r="BE2692" s="8">
        <f t="shared" ref="BE2692" si="25897">(AR2692*AZ2692+AS2692*AY2692+AT2692*AZ2695+AU2692*AY2695)</f>
        <v>-7.3494705501209268</v>
      </c>
      <c r="BG2692" s="1">
        <v>1</v>
      </c>
      <c r="BH2692" s="7">
        <v>0</v>
      </c>
      <c r="BI2692" s="2">
        <v>0</v>
      </c>
      <c r="BJ2692" s="8">
        <v>0</v>
      </c>
      <c r="BK2692" s="20"/>
      <c r="BL2692" s="1">
        <f t="shared" ref="BL2692" si="25898">BB2692*BG2692+BD2692*BG2695-BC2692*BH2692-BE2692*BH2695</f>
        <v>75.992725363714371</v>
      </c>
      <c r="BM2692" s="9">
        <f t="shared" ref="BM2692" si="25899">(BB2692*BH2692+BC2692*BG2692+BD2692*BH2695+BE2692*BG2695)</f>
        <v>0</v>
      </c>
      <c r="BN2692" s="2">
        <f t="shared" ref="BN2692" si="25900">BB2692*BI2692+BD2692*BI2695-BC2692*BJ2692-BE2692*BJ2695</f>
        <v>0</v>
      </c>
      <c r="BO2692" s="8">
        <f t="shared" ref="BO2692" si="25901">(BB2692*BJ2692+BC2692*BI2692+BD2692*BJ2695+BE2692*BI2695)</f>
        <v>-7.3494705501209268</v>
      </c>
      <c r="BP2692" s="20"/>
      <c r="BQ2692" s="16">
        <v>1</v>
      </c>
      <c r="BR2692" s="23">
        <v>0</v>
      </c>
      <c r="BS2692" s="14">
        <v>0</v>
      </c>
      <c r="BT2692" s="22">
        <v>0</v>
      </c>
      <c r="BV2692" s="1">
        <f t="shared" ref="BV2692" si="25902">BL2692*BQ2692+BN2692*BQ2695-BM2692*BR2692-BO2692*BR2695</f>
        <v>75.992725363714371</v>
      </c>
      <c r="BW2692" s="9">
        <f t="shared" ref="BW2692" si="25903">(BL2692*BR2692+BM2692*BQ2692+BN2692*BR2695+BO2692*BQ2695)</f>
        <v>-7.3494705501209268</v>
      </c>
      <c r="BX2692" s="2">
        <f t="shared" ref="BX2692" si="25904">BL2692*BS2692+BN2692*BS2695-BM2692*BT2692-BO2692*BT2695</f>
        <v>0</v>
      </c>
      <c r="BY2692" s="8">
        <f t="shared" ref="BY2692" si="25905">(BL2692*BT2692+BM2692*BS2692+BN2692*BT2695+BO2692*BS2695)</f>
        <v>-7.3494705501209268</v>
      </c>
      <c r="CA2692" s="28">
        <f t="shared" ref="CA2692" si="25906">20*LOG(((1+$BR$9)/$BR$9)/((BV2692+BV2695)^2+(BW2692+BW2695)^2)^0.5)</f>
        <v>-51.964424847965091</v>
      </c>
      <c r="CC2692" s="114">
        <f t="shared" ref="CC2692" si="25907">((BV2692^2+BW2692^2)^0.5)/((BV2695^2+BW2695^2)^0.5)</f>
        <v>9.6730952533298775E-2</v>
      </c>
      <c r="CD2692" s="13"/>
      <c r="CE2692" s="33"/>
      <c r="CF2692" s="33"/>
      <c r="CG2692" s="33"/>
      <c r="CH2692" s="33"/>
    </row>
    <row r="2693" spans="2:86" ht="18.600000000000001" customHeight="1" thickBot="1">
      <c r="D2693" s="3"/>
      <c r="G2693" s="4"/>
      <c r="I2693" s="3"/>
      <c r="L2693" s="4"/>
      <c r="N2693" s="3"/>
      <c r="Q2693" s="4"/>
      <c r="S2693" s="3"/>
      <c r="V2693" s="4"/>
      <c r="X2693" s="3"/>
      <c r="AA2693" s="4"/>
      <c r="AC2693" s="3"/>
      <c r="AF2693" s="4"/>
      <c r="AH2693" s="3"/>
      <c r="AK2693" s="4"/>
      <c r="AM2693" s="3"/>
      <c r="AP2693" s="4"/>
      <c r="AR2693" s="3"/>
      <c r="AU2693" s="4"/>
      <c r="AW2693" s="3"/>
      <c r="AZ2693" s="4"/>
      <c r="BB2693" s="3"/>
      <c r="BE2693" s="4"/>
      <c r="BG2693" s="3"/>
      <c r="BJ2693" s="4"/>
      <c r="BL2693" s="3"/>
      <c r="BO2693" s="4"/>
      <c r="BQ2693" s="16"/>
      <c r="BR2693" s="14"/>
      <c r="BS2693" s="14"/>
      <c r="BT2693" s="17"/>
      <c r="BV2693" s="3"/>
      <c r="BY2693" s="4"/>
      <c r="CC2693" s="115"/>
      <c r="CD2693" s="13"/>
      <c r="CE2693" s="33"/>
      <c r="CF2693" s="33"/>
      <c r="CG2693" s="33"/>
      <c r="CH2693" s="33"/>
    </row>
    <row r="2694" spans="2:86" ht="18.600000000000001" customHeight="1" thickBot="1">
      <c r="D2694" s="271" t="s">
        <v>141</v>
      </c>
      <c r="E2694" s="272"/>
      <c r="F2694" s="273" t="s">
        <v>142</v>
      </c>
      <c r="G2694" s="274"/>
      <c r="H2694" s="237"/>
      <c r="I2694" s="271" t="s">
        <v>143</v>
      </c>
      <c r="J2694" s="272"/>
      <c r="K2694" s="273" t="s">
        <v>144</v>
      </c>
      <c r="L2694" s="274"/>
      <c r="N2694" s="262" t="s">
        <v>145</v>
      </c>
      <c r="O2694" s="263"/>
      <c r="P2694" s="264" t="s">
        <v>146</v>
      </c>
      <c r="Q2694" s="265"/>
      <c r="S2694" s="271" t="s">
        <v>147</v>
      </c>
      <c r="T2694" s="272"/>
      <c r="U2694" s="273" t="s">
        <v>148</v>
      </c>
      <c r="V2694" s="274"/>
      <c r="W2694" s="20"/>
      <c r="X2694" s="262" t="s">
        <v>149</v>
      </c>
      <c r="Y2694" s="263"/>
      <c r="Z2694" s="264" t="s">
        <v>150</v>
      </c>
      <c r="AA2694" s="265"/>
      <c r="AB2694" s="20"/>
      <c r="AC2694" s="271" t="s">
        <v>151</v>
      </c>
      <c r="AD2694" s="272"/>
      <c r="AE2694" s="273" t="s">
        <v>152</v>
      </c>
      <c r="AF2694" s="274"/>
      <c r="AG2694" s="20"/>
      <c r="AH2694" s="262" t="s">
        <v>153</v>
      </c>
      <c r="AI2694" s="263"/>
      <c r="AJ2694" s="264" t="s">
        <v>154</v>
      </c>
      <c r="AK2694" s="265"/>
      <c r="AL2694" s="20"/>
      <c r="AM2694" s="271" t="s">
        <v>155</v>
      </c>
      <c r="AN2694" s="272"/>
      <c r="AO2694" s="273" t="s">
        <v>156</v>
      </c>
      <c r="AP2694" s="274"/>
      <c r="AR2694" s="262" t="s">
        <v>157</v>
      </c>
      <c r="AS2694" s="263"/>
      <c r="AT2694" s="264" t="s">
        <v>158</v>
      </c>
      <c r="AU2694" s="265"/>
      <c r="AV2694" s="41"/>
      <c r="AW2694" s="271" t="s">
        <v>159</v>
      </c>
      <c r="AX2694" s="272"/>
      <c r="AY2694" s="273" t="s">
        <v>160</v>
      </c>
      <c r="AZ2694" s="274"/>
      <c r="BA2694" s="20"/>
      <c r="BB2694" s="262" t="s">
        <v>161</v>
      </c>
      <c r="BC2694" s="263"/>
      <c r="BD2694" s="264" t="s">
        <v>162</v>
      </c>
      <c r="BE2694" s="265"/>
      <c r="BF2694" s="41"/>
      <c r="BG2694" s="271" t="s">
        <v>163</v>
      </c>
      <c r="BH2694" s="272"/>
      <c r="BI2694" s="273" t="s">
        <v>164</v>
      </c>
      <c r="BJ2694" s="274"/>
      <c r="BK2694" s="41"/>
      <c r="BL2694" s="262" t="s">
        <v>165</v>
      </c>
      <c r="BM2694" s="263"/>
      <c r="BN2694" s="264" t="s">
        <v>166</v>
      </c>
      <c r="BO2694" s="265"/>
      <c r="BP2694" s="41"/>
      <c r="BQ2694" s="271" t="s">
        <v>167</v>
      </c>
      <c r="BR2694" s="272"/>
      <c r="BS2694" s="273" t="s">
        <v>168</v>
      </c>
      <c r="BT2694" s="274"/>
      <c r="BU2694" s="20"/>
      <c r="BV2694" s="262" t="s">
        <v>169</v>
      </c>
      <c r="BW2694" s="263"/>
      <c r="BX2694" s="264" t="s">
        <v>170</v>
      </c>
      <c r="BY2694" s="265"/>
      <c r="CA2694" s="55" t="s">
        <v>35</v>
      </c>
      <c r="CC2694" s="116" t="s">
        <v>75</v>
      </c>
      <c r="CD2694" s="13"/>
      <c r="CE2694" s="33"/>
      <c r="CF2694" s="33"/>
      <c r="CG2694" s="33"/>
      <c r="CH2694" s="33"/>
    </row>
    <row r="2695" spans="2:86" ht="18.600000000000001" customHeight="1" thickTop="1" thickBot="1">
      <c r="D2695" s="1">
        <v>0</v>
      </c>
      <c r="E2695" s="9">
        <f t="shared" ref="E2695" si="25908">$E$9*$B2692</f>
        <v>9.0613599999999774</v>
      </c>
      <c r="F2695" s="2">
        <v>1</v>
      </c>
      <c r="G2695" s="8">
        <v>0</v>
      </c>
      <c r="I2695" s="1">
        <v>0</v>
      </c>
      <c r="J2695" s="9">
        <v>0</v>
      </c>
      <c r="K2695" s="2">
        <v>1</v>
      </c>
      <c r="L2695" s="8">
        <v>0</v>
      </c>
      <c r="N2695" s="1">
        <f t="shared" ref="N2695" si="25909">D2695*I2692+F2695*I2695-E2695*J2692-G2695*J2695</f>
        <v>0</v>
      </c>
      <c r="O2695" s="9">
        <f t="shared" ref="O2695" si="25910">(D2695*J2692+E2695*I2692+F2695*J2695+G2695*I2695)</f>
        <v>9.0613599999999774</v>
      </c>
      <c r="P2695" s="2">
        <f t="shared" ref="P2695" si="25911">D2695*K2692+F2695*K2695-E2695*L2692-G2695*L2695</f>
        <v>7.5456893861094132</v>
      </c>
      <c r="Q2695" s="8">
        <f t="shared" ref="Q2695" si="25912">(D2695*L2692+E2695*K2692+F2695*L2695+G2695*K2695)</f>
        <v>0</v>
      </c>
      <c r="S2695" s="1">
        <v>0</v>
      </c>
      <c r="T2695" s="9">
        <f t="shared" ref="T2695" si="25913">$T$9*$B2692</f>
        <v>11.63700999999997</v>
      </c>
      <c r="U2695" s="2">
        <v>1</v>
      </c>
      <c r="V2695" s="8">
        <v>0</v>
      </c>
      <c r="X2695" s="1">
        <f t="shared" ref="X2695" si="25914">N2695*S2692+P2695*S2695-O2695*T2692-Q2695*T2695</f>
        <v>0</v>
      </c>
      <c r="Y2695" s="9">
        <f t="shared" ref="Y2695" si="25915">(N2695*T2692+O2695*S2692+P2695*T2695+Q2695*S2695)</f>
        <v>96.870622843048849</v>
      </c>
      <c r="Z2695" s="2">
        <f t="shared" ref="Z2695" si="25916">N2695*U2692+P2695*U2695-O2695*V2692-Q2695*V2695</f>
        <v>7.5456893861094132</v>
      </c>
      <c r="AA2695" s="8">
        <f t="shared" ref="AA2695" si="25917">(N2695*V2692+O2695*U2692+P2695*V2695+Q2695*U2695)</f>
        <v>0</v>
      </c>
      <c r="AB2695" s="20"/>
      <c r="AC2695" s="1">
        <v>0</v>
      </c>
      <c r="AD2695" s="9">
        <v>0</v>
      </c>
      <c r="AE2695" s="2">
        <v>1</v>
      </c>
      <c r="AF2695" s="8">
        <v>0</v>
      </c>
      <c r="AH2695" s="1">
        <f t="shared" ref="AH2695" si="25918">X2695*AC2692+Z2695*AC2695-Y2695*AD2692-AA2695*AD2695</f>
        <v>0</v>
      </c>
      <c r="AI2695" s="9">
        <f t="shared" ref="AI2695" si="25919">(X2695*AD2692+Y2695*AC2692+Z2695*AD2695+AA2695*AC2695)</f>
        <v>96.870622843048849</v>
      </c>
      <c r="AJ2695" s="2">
        <f t="shared" ref="AJ2695" si="25920">X2695*AE2692+Z2695*AE2695-Y2695*AF2692-AA2695*AF2695</f>
        <v>20.282905627352733</v>
      </c>
      <c r="AK2695" s="8">
        <f t="shared" ref="AK2695" si="25921">(X2695*AF2692+Y2695*AE2692+Z2695*AF2695+AA2695*AE2695)</f>
        <v>0</v>
      </c>
      <c r="AM2695" s="1">
        <v>0</v>
      </c>
      <c r="AN2695" s="9">
        <f t="shared" ref="AN2695" si="25922">$AN$9*$B2692</f>
        <v>9.839059999999975</v>
      </c>
      <c r="AO2695" s="2">
        <v>1</v>
      </c>
      <c r="AP2695" s="8">
        <v>0</v>
      </c>
      <c r="AR2695" s="1">
        <f t="shared" ref="AR2695" si="25923">AH2695*AM2692+AJ2695*AM2695-AI2695*AN2692-AK2695*AN2695</f>
        <v>0</v>
      </c>
      <c r="AS2695" s="9">
        <f t="shared" ref="AS2695" si="25924">(AH2695*AN2692+AI2695*AM2692+AJ2695*AN2695+AK2695*AM2695)</f>
        <v>296.43534828490954</v>
      </c>
      <c r="AT2695" s="2">
        <f t="shared" ref="AT2695" si="25925">AH2695*AO2692+AJ2695*AO2695-AI2695*AP2692-AK2695*AP2695</f>
        <v>20.282905627352733</v>
      </c>
      <c r="AU2695" s="8">
        <f t="shared" ref="AU2695" si="25926">(AH2695*AP2692+AI2695*AO2692+AJ2695*AP2695+AK2695*AO2695)</f>
        <v>0</v>
      </c>
      <c r="AV2695" s="20"/>
      <c r="AW2695" s="1">
        <v>0</v>
      </c>
      <c r="AX2695" s="9">
        <v>0</v>
      </c>
      <c r="AY2695" s="2">
        <v>1</v>
      </c>
      <c r="AZ2695" s="8">
        <v>0</v>
      </c>
      <c r="BB2695" s="1">
        <f t="shared" ref="BB2695" si="25927">AR2695*AW2692+AT2695*AW2695-AS2695*AX2692-AU2695*AX2695</f>
        <v>0</v>
      </c>
      <c r="BC2695" s="9">
        <f t="shared" ref="BC2695" si="25928">(AR2695*AX2692+AS2695*AW2692+AT2695*AX2695+AU2695*AW2695)</f>
        <v>296.43534828490954</v>
      </c>
      <c r="BD2695" s="2">
        <f t="shared" ref="BD2695" si="25929">AR2695*AY2692+AT2695*AY2695-AS2695*AZ2692-AU2695*AZ2695</f>
        <v>75.991515213891063</v>
      </c>
      <c r="BE2695" s="8">
        <f t="shared" ref="BE2695" si="25930">(AR2695*AZ2692+AS2695*AY2692+AT2695*AZ2695+AU2695*AY2695)</f>
        <v>0</v>
      </c>
      <c r="BG2695" s="1">
        <v>0</v>
      </c>
      <c r="BH2695" s="9">
        <f t="shared" ref="BH2695" si="25931">$BH$9*$B2692</f>
        <v>6.4371999999999829</v>
      </c>
      <c r="BI2695" s="2">
        <v>1</v>
      </c>
      <c r="BJ2695" s="8">
        <v>0</v>
      </c>
      <c r="BK2695" s="20"/>
      <c r="BL2695" s="1">
        <f t="shared" ref="BL2695" si="25932">BB2695*BG2692+BD2695*BG2695-BC2695*BH2692-BE2695*BH2695</f>
        <v>0</v>
      </c>
      <c r="BM2695" s="9">
        <f t="shared" ref="BM2695" si="25933">(BB2695*BH2692+BC2695*BG2692+BD2695*BH2695+BE2695*BG2695)</f>
        <v>785.60793001976776</v>
      </c>
      <c r="BN2695" s="2">
        <f t="shared" ref="BN2695" si="25934">BB2695*BI2692+BD2695*BI2695-BC2695*BJ2692-BE2695*BJ2695</f>
        <v>75.991515213891063</v>
      </c>
      <c r="BO2695" s="8">
        <f t="shared" ref="BO2695" si="25935">(BB2695*BJ2692+BC2695*BI2692+BD2695*BJ2695+BE2695*BI2695)</f>
        <v>0</v>
      </c>
      <c r="BP2695" s="20"/>
      <c r="BQ2695" s="18">
        <f t="shared" ref="BQ2695:BQ2758" si="25936">1/$BR$9</f>
        <v>1</v>
      </c>
      <c r="BR2695" s="25">
        <v>0</v>
      </c>
      <c r="BS2695" s="19">
        <v>1</v>
      </c>
      <c r="BT2695" s="24">
        <v>0</v>
      </c>
      <c r="BV2695" s="1">
        <f t="shared" ref="BV2695" si="25937">BL2695*BQ2692+BN2695*BQ2695-BM2695*BR2692-BO2695*BR2695</f>
        <v>75.991515213891063</v>
      </c>
      <c r="BW2695" s="9">
        <f t="shared" ref="BW2695" si="25938">(BL2695*BR2692+BM2695*BQ2692+BN2695*BR2695+BO2695*BQ2695)</f>
        <v>785.60793001976776</v>
      </c>
      <c r="BX2695" s="2">
        <f t="shared" ref="BX2695" si="25939">BL2695*BS2692+BN2695*BS2695-BM2695*BT2692-BO2695*BT2695</f>
        <v>75.991515213891063</v>
      </c>
      <c r="BY2695" s="8">
        <f t="shared" ref="BY2695" si="25940">(BL2695*BT2692+BM2695*BS2692+BN2695*BT2695+BO2695*BS2695)</f>
        <v>0</v>
      </c>
      <c r="CA2695" s="56">
        <f t="shared" ref="CA2695" si="25941">(180/PI())*ATAN(-1*(BW2692+BW2695)/(BV2692+BV2695))</f>
        <v>-78.949916239469601</v>
      </c>
      <c r="CC2695" s="117">
        <f t="shared" ref="CC2695" si="25942">20*LOG(((1-(10^(CA2692/20)^2)*(1-((1-CC2692)/(1+CC2692))^2))^0.5))</f>
        <v>-8.8872526269473542E-6</v>
      </c>
      <c r="CD2695" s="13"/>
      <c r="CE2695" s="33"/>
      <c r="CF2695" s="33"/>
      <c r="CG2695" s="33"/>
      <c r="CH2695" s="33"/>
    </row>
    <row r="2696" spans="2:86" ht="18.600000000000001" customHeight="1"/>
    <row r="2697" spans="2:86" ht="18.600000000000001" customHeight="1" thickBot="1">
      <c r="E2697" s="6" t="s">
        <v>3</v>
      </c>
      <c r="J2697" s="6" t="s">
        <v>5</v>
      </c>
      <c r="O2697" s="6" t="s">
        <v>10</v>
      </c>
      <c r="T2697" s="6" t="s">
        <v>6</v>
      </c>
      <c r="Y2697" s="6" t="s">
        <v>11</v>
      </c>
      <c r="AD2697" s="6" t="s">
        <v>12</v>
      </c>
      <c r="AI2697" s="6" t="s">
        <v>13</v>
      </c>
      <c r="AN2697" s="6" t="s">
        <v>14</v>
      </c>
      <c r="AS2697" s="6" t="s">
        <v>15</v>
      </c>
      <c r="AX2697" s="6" t="s">
        <v>19</v>
      </c>
      <c r="BC2697" s="6" t="s">
        <v>17</v>
      </c>
      <c r="BH2697" s="6" t="s">
        <v>20</v>
      </c>
      <c r="BM2697" s="6" t="s">
        <v>18</v>
      </c>
      <c r="BQ2697" s="26" t="s">
        <v>16</v>
      </c>
      <c r="BR2697" s="26"/>
      <c r="BS2697" s="21"/>
      <c r="BT2697" s="21"/>
      <c r="BU2697" s="21"/>
      <c r="BV2697" s="21"/>
      <c r="BW2697" s="26" t="s">
        <v>21</v>
      </c>
      <c r="BX2697" s="21"/>
      <c r="BY2697" s="21"/>
    </row>
    <row r="2698" spans="2:86" ht="18.600000000000001" customHeight="1" thickBot="1">
      <c r="B2698" s="11"/>
      <c r="D2698" s="266" t="s">
        <v>113</v>
      </c>
      <c r="E2698" s="267"/>
      <c r="F2698" s="268" t="s">
        <v>114</v>
      </c>
      <c r="G2698" s="269"/>
      <c r="H2698" s="237"/>
      <c r="I2698" s="262" t="s">
        <v>0</v>
      </c>
      <c r="J2698" s="263"/>
      <c r="K2698" s="264" t="s">
        <v>1</v>
      </c>
      <c r="L2698" s="265"/>
      <c r="M2698" s="21"/>
      <c r="N2698" s="262" t="s">
        <v>115</v>
      </c>
      <c r="O2698" s="263"/>
      <c r="P2698" s="264" t="s">
        <v>116</v>
      </c>
      <c r="Q2698" s="265"/>
      <c r="R2698" s="21"/>
      <c r="S2698" s="266" t="s">
        <v>117</v>
      </c>
      <c r="T2698" s="267"/>
      <c r="U2698" s="268" t="s">
        <v>118</v>
      </c>
      <c r="V2698" s="269"/>
      <c r="W2698" s="20"/>
      <c r="X2698" s="262" t="s">
        <v>119</v>
      </c>
      <c r="Y2698" s="263"/>
      <c r="Z2698" s="264" t="s">
        <v>120</v>
      </c>
      <c r="AA2698" s="265"/>
      <c r="AB2698" s="20"/>
      <c r="AC2698" s="262" t="s">
        <v>121</v>
      </c>
      <c r="AD2698" s="263"/>
      <c r="AE2698" s="264" t="s">
        <v>7</v>
      </c>
      <c r="AF2698" s="265"/>
      <c r="AG2698" s="20"/>
      <c r="AH2698" s="262" t="s">
        <v>122</v>
      </c>
      <c r="AI2698" s="263"/>
      <c r="AJ2698" s="264" t="s">
        <v>123</v>
      </c>
      <c r="AK2698" s="265"/>
      <c r="AL2698" s="20"/>
      <c r="AM2698" s="266" t="s">
        <v>124</v>
      </c>
      <c r="AN2698" s="267"/>
      <c r="AO2698" s="268" t="s">
        <v>125</v>
      </c>
      <c r="AP2698" s="269"/>
      <c r="AQ2698" s="21"/>
      <c r="AR2698" s="262" t="s">
        <v>126</v>
      </c>
      <c r="AS2698" s="263"/>
      <c r="AT2698" s="264" t="s">
        <v>2</v>
      </c>
      <c r="AU2698" s="265"/>
      <c r="AV2698" s="41"/>
      <c r="AW2698" s="262" t="s">
        <v>127</v>
      </c>
      <c r="AX2698" s="263"/>
      <c r="AY2698" s="264" t="s">
        <v>128</v>
      </c>
      <c r="AZ2698" s="265"/>
      <c r="BA2698" s="20"/>
      <c r="BB2698" s="262" t="s">
        <v>129</v>
      </c>
      <c r="BC2698" s="263"/>
      <c r="BD2698" s="264" t="s">
        <v>130</v>
      </c>
      <c r="BE2698" s="265"/>
      <c r="BF2698" s="41"/>
      <c r="BG2698" s="266" t="s">
        <v>131</v>
      </c>
      <c r="BH2698" s="267"/>
      <c r="BI2698" s="268" t="s">
        <v>132</v>
      </c>
      <c r="BJ2698" s="269"/>
      <c r="BK2698" s="41"/>
      <c r="BL2698" s="262" t="s">
        <v>133</v>
      </c>
      <c r="BM2698" s="263"/>
      <c r="BN2698" s="264" t="s">
        <v>134</v>
      </c>
      <c r="BO2698" s="265"/>
      <c r="BP2698" s="41"/>
      <c r="BQ2698" s="262" t="s">
        <v>135</v>
      </c>
      <c r="BR2698" s="263"/>
      <c r="BS2698" s="264" t="s">
        <v>136</v>
      </c>
      <c r="BT2698" s="265"/>
      <c r="BU2698" s="20"/>
      <c r="BV2698" s="262" t="s">
        <v>137</v>
      </c>
      <c r="BW2698" s="263"/>
      <c r="BX2698" s="264" t="s">
        <v>138</v>
      </c>
      <c r="BY2698" s="265"/>
      <c r="CA2698" s="27" t="s">
        <v>8</v>
      </c>
      <c r="CC2698" s="113" t="s">
        <v>74</v>
      </c>
      <c r="CD2698" s="13"/>
      <c r="CE2698" s="33"/>
      <c r="CF2698" s="33"/>
      <c r="CG2698" s="33"/>
      <c r="CH2698" s="33"/>
    </row>
    <row r="2699" spans="2:86" ht="18.600000000000001" customHeight="1" thickTop="1" thickBot="1">
      <c r="B2699" s="37">
        <v>7.7199999999999802</v>
      </c>
      <c r="D2699" s="1">
        <v>1</v>
      </c>
      <c r="E2699" s="7">
        <v>0</v>
      </c>
      <c r="F2699" s="2">
        <v>0</v>
      </c>
      <c r="G2699" s="8">
        <v>0</v>
      </c>
      <c r="I2699" s="1">
        <v>1</v>
      </c>
      <c r="J2699" s="9">
        <v>0</v>
      </c>
      <c r="K2699" s="2">
        <v>0</v>
      </c>
      <c r="L2699" s="8">
        <f t="shared" ref="L2699:L2762" si="25943">IF(0=(1-$J$9*$K$9*$B2699^2),10^18,$B2699*$K$9/(1-$J$9*$K$9*$B2699^2))</f>
        <v>-0.72020974979104868</v>
      </c>
      <c r="N2699" s="1">
        <f t="shared" ref="N2699" si="25944">D2699*I2699+F2699*I2702-E2699*J2699-G2699*J2702</f>
        <v>1</v>
      </c>
      <c r="O2699" s="9">
        <f t="shared" ref="O2699" si="25945">(D2699*J2699+E2699*I2699+F2699*J2702+G2699*I2702)</f>
        <v>0</v>
      </c>
      <c r="P2699" s="2">
        <f t="shared" ref="P2699" si="25946">D2699*K2699+F2699*K2702-E2699*L2699-G2699*L2702</f>
        <v>0</v>
      </c>
      <c r="Q2699" s="8">
        <f t="shared" ref="Q2699" si="25947">(D2699*L2699+E2699*K2699+F2699*L2702+G2699*K2702)</f>
        <v>-0.72020974979104868</v>
      </c>
      <c r="S2699" s="1">
        <v>1</v>
      </c>
      <c r="T2699" s="7">
        <v>0</v>
      </c>
      <c r="U2699" s="2">
        <v>0</v>
      </c>
      <c r="V2699" s="8">
        <v>0</v>
      </c>
      <c r="X2699" s="1">
        <f t="shared" ref="X2699" si="25948">N2699*S2699+P2699*S2702-O2699*T2699-Q2699*T2702</f>
        <v>9.4028571203130937</v>
      </c>
      <c r="Y2699" s="9">
        <f t="shared" ref="Y2699" si="25949">(N2699*T2699+O2699*S2699+P2699*T2702+Q2699*S2702)</f>
        <v>0</v>
      </c>
      <c r="Z2699" s="2">
        <f t="shared" ref="Z2699" si="25950">N2699*U2699+P2699*U2702-O2699*V2699-Q2699*V2702</f>
        <v>0</v>
      </c>
      <c r="AA2699" s="8">
        <f t="shared" ref="AA2699" si="25951">(N2699*V2699+O2699*U2699+P2699*V2702+Q2699*U2702)</f>
        <v>-0.72020974979104868</v>
      </c>
      <c r="AB2699" s="20"/>
      <c r="AC2699" s="1">
        <v>1</v>
      </c>
      <c r="AD2699" s="9">
        <v>0</v>
      </c>
      <c r="AE2699" s="2">
        <v>0</v>
      </c>
      <c r="AF2699" s="8">
        <f t="shared" ref="AF2699:AF2762" si="25952">IF(0=(1-$AE$9*$AD$9*$B2699^2),10^18,$B2699*$AE$9/(1-$AE$9*$AD$9*$B2699^2))</f>
        <v>-0.13113023903103491</v>
      </c>
      <c r="AH2699" s="1">
        <f t="shared" ref="AH2699" si="25953">X2699*AC2699+Z2699*AC2702-Y2699*AD2699-AA2699*AD2702</f>
        <v>9.4028571203130937</v>
      </c>
      <c r="AI2699" s="9">
        <f t="shared" ref="AI2699" si="25954">(X2699*AD2699+Y2699*AC2699+Z2699*AD2702+AA2699*AC2702)</f>
        <v>0</v>
      </c>
      <c r="AJ2699" s="2">
        <f t="shared" ref="AJ2699" si="25955">X2699*AE2699+Z2699*AE2702-Y2699*AF2699-AA2699*AF2702</f>
        <v>0</v>
      </c>
      <c r="AK2699" s="8">
        <f t="shared" ref="AK2699" si="25956">(X2699*AF2699+Y2699*AE2699+Z2699*AF2702+AA2699*AE2702)</f>
        <v>-1.9532086515523732</v>
      </c>
      <c r="AM2699" s="1">
        <v>1</v>
      </c>
      <c r="AN2699" s="7">
        <v>0</v>
      </c>
      <c r="AO2699" s="2">
        <v>0</v>
      </c>
      <c r="AP2699" s="8">
        <v>0</v>
      </c>
      <c r="AR2699" s="1">
        <f t="shared" ref="AR2699" si="25957">AH2699*AM2699+AJ2699*AM2702-AI2699*AN2699-AK2699*AN2702</f>
        <v>28.670510435755009</v>
      </c>
      <c r="AS2699" s="9">
        <f t="shared" ref="AS2699" si="25958">(AH2699*AN2699+AI2699*AM2699+AJ2699*AN2702+AK2699*AM2702)</f>
        <v>0</v>
      </c>
      <c r="AT2699" s="2">
        <f t="shared" ref="AT2699" si="25959">AH2699*AO2699+AJ2699*AO2702-AI2699*AP2699-AK2699*AP2702</f>
        <v>0</v>
      </c>
      <c r="AU2699" s="8">
        <f t="shared" ref="AU2699" si="25960">(AH2699*AP2699+AI2699*AO2699+AJ2699*AP2702+AK2699*AO2702)</f>
        <v>-1.9532086515523732</v>
      </c>
      <c r="AV2699" s="20"/>
      <c r="AW2699" s="1">
        <v>1</v>
      </c>
      <c r="AX2699" s="9">
        <v>0</v>
      </c>
      <c r="AY2699" s="2">
        <v>0</v>
      </c>
      <c r="AZ2699" s="8">
        <f t="shared" ref="AZ2699:AZ2762" si="25961">IF(0=(1-$AX$9*$AY$9*$B2699^2),10^18,$B2699*$AY$9/(1-$AX$9*$AY$9*$B2699^2))</f>
        <v>-0.18741197801310497</v>
      </c>
      <c r="BB2699" s="1">
        <f t="shared" ref="BB2699" si="25962">AR2699*AW2699+AT2699*AW2702-AS2699*AX2699-AU2699*AX2702</f>
        <v>28.670510435755009</v>
      </c>
      <c r="BC2699" s="9">
        <f t="shared" ref="BC2699" si="25963">(AR2699*AX2699+AS2699*AW2699+AT2699*AX2702+AU2699*AW2702)</f>
        <v>0</v>
      </c>
      <c r="BD2699" s="2">
        <f t="shared" ref="BD2699" si="25964">AR2699*AY2699+AT2699*AY2702-AS2699*AZ2699-AU2699*AZ2702</f>
        <v>0</v>
      </c>
      <c r="BE2699" s="8">
        <f t="shared" ref="BE2699" si="25965">(AR2699*AZ2699+AS2699*AY2699+AT2699*AZ2702+AU2699*AY2702)</f>
        <v>-7.326405722962587</v>
      </c>
      <c r="BG2699" s="1">
        <v>1</v>
      </c>
      <c r="BH2699" s="7">
        <v>0</v>
      </c>
      <c r="BI2699" s="2">
        <v>0</v>
      </c>
      <c r="BJ2699" s="8">
        <v>0</v>
      </c>
      <c r="BK2699" s="20"/>
      <c r="BL2699" s="1">
        <f t="shared" ref="BL2699" si="25966">BB2699*BG2699+BD2699*BG2702-BC2699*BH2699-BE2699*BH2702</f>
        <v>75.954546859297579</v>
      </c>
      <c r="BM2699" s="9">
        <f t="shared" ref="BM2699" si="25967">(BB2699*BH2699+BC2699*BG2699+BD2699*BH2702+BE2699*BG2702)</f>
        <v>0</v>
      </c>
      <c r="BN2699" s="2">
        <f t="shared" ref="BN2699" si="25968">BB2699*BI2699+BD2699*BI2702-BC2699*BJ2699-BE2699*BJ2702</f>
        <v>0</v>
      </c>
      <c r="BO2699" s="8">
        <f t="shared" ref="BO2699" si="25969">(BB2699*BJ2699+BC2699*BI2699+BD2699*BJ2702+BE2699*BI2702)</f>
        <v>-7.326405722962587</v>
      </c>
      <c r="BP2699" s="20"/>
      <c r="BQ2699" s="16">
        <v>1</v>
      </c>
      <c r="BR2699" s="23">
        <v>0</v>
      </c>
      <c r="BS2699" s="14">
        <v>0</v>
      </c>
      <c r="BT2699" s="22">
        <v>0</v>
      </c>
      <c r="BV2699" s="1">
        <f t="shared" ref="BV2699" si="25970">BL2699*BQ2699+BN2699*BQ2702-BM2699*BR2699-BO2699*BR2702</f>
        <v>75.954546859297579</v>
      </c>
      <c r="BW2699" s="9">
        <f t="shared" ref="BW2699" si="25971">(BL2699*BR2699+BM2699*BQ2699+BN2699*BR2702+BO2699*BQ2702)</f>
        <v>-7.326405722962587</v>
      </c>
      <c r="BX2699" s="2">
        <f t="shared" ref="BX2699" si="25972">BL2699*BS2699+BN2699*BS2702-BM2699*BT2699-BO2699*BT2702</f>
        <v>0</v>
      </c>
      <c r="BY2699" s="8">
        <f t="shared" ref="BY2699" si="25973">(BL2699*BT2699+BM2699*BS2699+BN2699*BT2702+BO2699*BS2702)</f>
        <v>-7.326405722962587</v>
      </c>
      <c r="CA2699" s="28">
        <f t="shared" ref="CA2699" si="25974">20*LOG(((1+$BR$9)/$BR$9)/((BV2699+BV2702)^2+(BW2699+BW2702)^2)^0.5)</f>
        <v>-51.982571242877839</v>
      </c>
      <c r="CC2699" s="114">
        <f t="shared" ref="CC2699" si="25975">((BV2699^2+BW2699^2)^0.5)/((BV2702^2+BW2702^2)^0.5)</f>
        <v>9.647586833046673E-2</v>
      </c>
      <c r="CD2699" s="13"/>
      <c r="CE2699" s="33"/>
      <c r="CF2699" s="33"/>
      <c r="CG2699" s="33"/>
      <c r="CH2699" s="33"/>
    </row>
    <row r="2700" spans="2:86" ht="18.600000000000001" customHeight="1" thickBot="1">
      <c r="D2700" s="3"/>
      <c r="G2700" s="4"/>
      <c r="I2700" s="3"/>
      <c r="L2700" s="4"/>
      <c r="N2700" s="3"/>
      <c r="Q2700" s="4"/>
      <c r="S2700" s="3"/>
      <c r="V2700" s="4"/>
      <c r="X2700" s="3"/>
      <c r="AA2700" s="4"/>
      <c r="AC2700" s="3"/>
      <c r="AF2700" s="4"/>
      <c r="AH2700" s="3"/>
      <c r="AK2700" s="4"/>
      <c r="AM2700" s="3"/>
      <c r="AP2700" s="4"/>
      <c r="AR2700" s="3"/>
      <c r="AU2700" s="4"/>
      <c r="AW2700" s="3"/>
      <c r="AZ2700" s="4"/>
      <c r="BB2700" s="3"/>
      <c r="BE2700" s="4"/>
      <c r="BG2700" s="3"/>
      <c r="BJ2700" s="4"/>
      <c r="BL2700" s="3"/>
      <c r="BO2700" s="4"/>
      <c r="BQ2700" s="16"/>
      <c r="BR2700" s="14"/>
      <c r="BS2700" s="14"/>
      <c r="BT2700" s="17"/>
      <c r="BV2700" s="3"/>
      <c r="BY2700" s="4"/>
      <c r="CC2700" s="115"/>
      <c r="CD2700" s="13"/>
      <c r="CE2700" s="33"/>
      <c r="CF2700" s="33"/>
      <c r="CG2700" s="33"/>
      <c r="CH2700" s="33"/>
    </row>
    <row r="2701" spans="2:86" ht="18.600000000000001" customHeight="1" thickBot="1">
      <c r="D2701" s="271" t="s">
        <v>141</v>
      </c>
      <c r="E2701" s="272"/>
      <c r="F2701" s="273" t="s">
        <v>142</v>
      </c>
      <c r="G2701" s="274"/>
      <c r="H2701" s="237"/>
      <c r="I2701" s="271" t="s">
        <v>143</v>
      </c>
      <c r="J2701" s="272"/>
      <c r="K2701" s="273" t="s">
        <v>144</v>
      </c>
      <c r="L2701" s="274"/>
      <c r="N2701" s="262" t="s">
        <v>145</v>
      </c>
      <c r="O2701" s="263"/>
      <c r="P2701" s="264" t="s">
        <v>146</v>
      </c>
      <c r="Q2701" s="265"/>
      <c r="S2701" s="271" t="s">
        <v>147</v>
      </c>
      <c r="T2701" s="272"/>
      <c r="U2701" s="273" t="s">
        <v>148</v>
      </c>
      <c r="V2701" s="274"/>
      <c r="W2701" s="20"/>
      <c r="X2701" s="262" t="s">
        <v>149</v>
      </c>
      <c r="Y2701" s="263"/>
      <c r="Z2701" s="264" t="s">
        <v>150</v>
      </c>
      <c r="AA2701" s="265"/>
      <c r="AB2701" s="20"/>
      <c r="AC2701" s="271" t="s">
        <v>151</v>
      </c>
      <c r="AD2701" s="272"/>
      <c r="AE2701" s="273" t="s">
        <v>152</v>
      </c>
      <c r="AF2701" s="274"/>
      <c r="AG2701" s="20"/>
      <c r="AH2701" s="262" t="s">
        <v>153</v>
      </c>
      <c r="AI2701" s="263"/>
      <c r="AJ2701" s="264" t="s">
        <v>154</v>
      </c>
      <c r="AK2701" s="265"/>
      <c r="AL2701" s="20"/>
      <c r="AM2701" s="271" t="s">
        <v>155</v>
      </c>
      <c r="AN2701" s="272"/>
      <c r="AO2701" s="273" t="s">
        <v>156</v>
      </c>
      <c r="AP2701" s="274"/>
      <c r="AR2701" s="262" t="s">
        <v>157</v>
      </c>
      <c r="AS2701" s="263"/>
      <c r="AT2701" s="264" t="s">
        <v>158</v>
      </c>
      <c r="AU2701" s="265"/>
      <c r="AV2701" s="41"/>
      <c r="AW2701" s="271" t="s">
        <v>159</v>
      </c>
      <c r="AX2701" s="272"/>
      <c r="AY2701" s="273" t="s">
        <v>160</v>
      </c>
      <c r="AZ2701" s="274"/>
      <c r="BA2701" s="20"/>
      <c r="BB2701" s="262" t="s">
        <v>161</v>
      </c>
      <c r="BC2701" s="263"/>
      <c r="BD2701" s="264" t="s">
        <v>162</v>
      </c>
      <c r="BE2701" s="265"/>
      <c r="BF2701" s="41"/>
      <c r="BG2701" s="271" t="s">
        <v>163</v>
      </c>
      <c r="BH2701" s="272"/>
      <c r="BI2701" s="273" t="s">
        <v>164</v>
      </c>
      <c r="BJ2701" s="274"/>
      <c r="BK2701" s="41"/>
      <c r="BL2701" s="262" t="s">
        <v>165</v>
      </c>
      <c r="BM2701" s="263"/>
      <c r="BN2701" s="264" t="s">
        <v>166</v>
      </c>
      <c r="BO2701" s="265"/>
      <c r="BP2701" s="41"/>
      <c r="BQ2701" s="271" t="s">
        <v>167</v>
      </c>
      <c r="BR2701" s="272"/>
      <c r="BS2701" s="273" t="s">
        <v>168</v>
      </c>
      <c r="BT2701" s="274"/>
      <c r="BU2701" s="20"/>
      <c r="BV2701" s="262" t="s">
        <v>169</v>
      </c>
      <c r="BW2701" s="263"/>
      <c r="BX2701" s="264" t="s">
        <v>170</v>
      </c>
      <c r="BY2701" s="265"/>
      <c r="CA2701" s="55" t="s">
        <v>35</v>
      </c>
      <c r="CC2701" s="116" t="s">
        <v>75</v>
      </c>
      <c r="CD2701" s="13"/>
      <c r="CE2701" s="33"/>
      <c r="CF2701" s="33"/>
      <c r="CG2701" s="33"/>
      <c r="CH2701" s="33"/>
    </row>
    <row r="2702" spans="2:86" ht="18.600000000000001" customHeight="1" thickTop="1" thickBot="1">
      <c r="D2702" s="1">
        <v>0</v>
      </c>
      <c r="E2702" s="9">
        <f t="shared" ref="E2702" si="25976">$E$9*$B2699</f>
        <v>9.0848959999999774</v>
      </c>
      <c r="F2702" s="2">
        <v>1</v>
      </c>
      <c r="G2702" s="8">
        <v>0</v>
      </c>
      <c r="I2702" s="1">
        <v>0</v>
      </c>
      <c r="J2702" s="9">
        <v>0</v>
      </c>
      <c r="K2702" s="2">
        <v>1</v>
      </c>
      <c r="L2702" s="8">
        <v>0</v>
      </c>
      <c r="N2702" s="1">
        <f t="shared" ref="N2702" si="25977">D2702*I2699+F2702*I2702-E2702*J2699-G2702*J2702</f>
        <v>0</v>
      </c>
      <c r="O2702" s="9">
        <f t="shared" ref="O2702" si="25978">(D2702*J2699+E2702*I2699+F2702*J2702+G2702*I2702)</f>
        <v>9.0848959999999774</v>
      </c>
      <c r="P2702" s="2">
        <f t="shared" ref="P2702" si="25979">D2702*K2699+F2702*K2702-E2702*L2699-G2702*L2702</f>
        <v>7.5430306750376825</v>
      </c>
      <c r="Q2702" s="8">
        <f t="shared" ref="Q2702" si="25980">(D2702*L2699+E2702*K2699+F2702*L2702+G2702*K2702)</f>
        <v>0</v>
      </c>
      <c r="S2702" s="1">
        <v>0</v>
      </c>
      <c r="T2702" s="9">
        <f t="shared" ref="T2702" si="25981">$T$9*$B2699</f>
        <v>11.667235999999971</v>
      </c>
      <c r="U2702" s="2">
        <v>1</v>
      </c>
      <c r="V2702" s="8">
        <v>0</v>
      </c>
      <c r="X2702" s="1">
        <f t="shared" ref="X2702" si="25982">N2702*S2699+P2702*S2702-O2702*T2699-Q2702*T2702</f>
        <v>0</v>
      </c>
      <c r="Y2702" s="9">
        <f t="shared" ref="Y2702" si="25983">(N2702*T2699+O2702*S2699+P2702*T2702+Q2702*S2702)</f>
        <v>97.091215040903705</v>
      </c>
      <c r="Z2702" s="2">
        <f t="shared" ref="Z2702" si="25984">N2702*U2699+P2702*U2702-O2702*V2699-Q2702*V2702</f>
        <v>7.5430306750376825</v>
      </c>
      <c r="AA2702" s="8">
        <f t="shared" ref="AA2702" si="25985">(N2702*V2699+O2702*U2699+P2702*V2702+Q2702*U2702)</f>
        <v>0</v>
      </c>
      <c r="AB2702" s="20"/>
      <c r="AC2702" s="1">
        <v>0</v>
      </c>
      <c r="AD2702" s="9">
        <v>0</v>
      </c>
      <c r="AE2702" s="2">
        <v>1</v>
      </c>
      <c r="AF2702" s="8">
        <v>0</v>
      </c>
      <c r="AH2702" s="1">
        <f t="shared" ref="AH2702" si="25986">X2702*AC2699+Z2702*AC2702-Y2702*AD2699-AA2702*AD2702</f>
        <v>0</v>
      </c>
      <c r="AI2702" s="9">
        <f t="shared" ref="AI2702" si="25987">(X2702*AD2699+Y2702*AC2699+Z2702*AD2702+AA2702*AC2702)</f>
        <v>97.091215040903705</v>
      </c>
      <c r="AJ2702" s="2">
        <f t="shared" ref="AJ2702" si="25988">X2702*AE2699+Z2702*AE2702-Y2702*AF2699-AA2702*AF2702</f>
        <v>20.274624911164999</v>
      </c>
      <c r="AK2702" s="8">
        <f t="shared" ref="AK2702" si="25989">(X2702*AF2699+Y2702*AE2699+Z2702*AF2702+AA2702*AE2702)</f>
        <v>0</v>
      </c>
      <c r="AM2702" s="1">
        <v>0</v>
      </c>
      <c r="AN2702" s="9">
        <f t="shared" ref="AN2702" si="25990">$AN$9*$B2699</f>
        <v>9.864615999999975</v>
      </c>
      <c r="AO2702" s="2">
        <v>1</v>
      </c>
      <c r="AP2702" s="8">
        <v>0</v>
      </c>
      <c r="AR2702" s="1">
        <f t="shared" ref="AR2702" si="25991">AH2702*AM2699+AJ2702*AM2702-AI2702*AN2699-AK2702*AN2702</f>
        <v>0</v>
      </c>
      <c r="AS2702" s="9">
        <f t="shared" ref="AS2702" si="25992">(AH2702*AN2699+AI2702*AM2699+AJ2702*AN2702+AK2702*AM2702)</f>
        <v>297.09260433358003</v>
      </c>
      <c r="AT2702" s="2">
        <f t="shared" ref="AT2702" si="25993">AH2702*AO2699+AJ2702*AO2702-AI2702*AP2699-AK2702*AP2702</f>
        <v>20.274624911164999</v>
      </c>
      <c r="AU2702" s="8">
        <f t="shared" ref="AU2702" si="25994">(AH2702*AP2699+AI2702*AO2699+AJ2702*AP2702+AK2702*AO2702)</f>
        <v>0</v>
      </c>
      <c r="AV2702" s="20"/>
      <c r="AW2702" s="1">
        <v>0</v>
      </c>
      <c r="AX2702" s="9">
        <v>0</v>
      </c>
      <c r="AY2702" s="2">
        <v>1</v>
      </c>
      <c r="AZ2702" s="8">
        <v>0</v>
      </c>
      <c r="BB2702" s="1">
        <f t="shared" ref="BB2702" si="25995">AR2702*AW2699+AT2702*AW2702-AS2702*AX2699-AU2702*AX2702</f>
        <v>0</v>
      </c>
      <c r="BC2702" s="9">
        <f t="shared" ref="BC2702" si="25996">(AR2702*AX2699+AS2702*AW2699+AT2702*AX2702+AU2702*AW2702)</f>
        <v>297.09260433358003</v>
      </c>
      <c r="BD2702" s="2">
        <f t="shared" ref="BD2702" si="25997">AR2702*AY2699+AT2702*AY2702-AS2702*AZ2699-AU2702*AZ2702</f>
        <v>75.953337542385995</v>
      </c>
      <c r="BE2702" s="8">
        <f t="shared" ref="BE2702" si="25998">(AR2702*AZ2699+AS2702*AY2699+AT2702*AZ2702+AU2702*AY2702)</f>
        <v>0</v>
      </c>
      <c r="BG2702" s="1">
        <v>0</v>
      </c>
      <c r="BH2702" s="9">
        <f t="shared" ref="BH2702" si="25999">$BH$9*$B2699</f>
        <v>6.4539199999999832</v>
      </c>
      <c r="BI2702" s="2">
        <v>1</v>
      </c>
      <c r="BJ2702" s="8">
        <v>0</v>
      </c>
      <c r="BK2702" s="20"/>
      <c r="BL2702" s="1">
        <f t="shared" ref="BL2702" si="26000">BB2702*BG2699+BD2702*BG2702-BC2702*BH2699-BE2702*BH2702</f>
        <v>0</v>
      </c>
      <c r="BM2702" s="9">
        <f t="shared" ref="BM2702" si="26001">(BB2702*BH2699+BC2702*BG2699+BD2702*BH2702+BE2702*BG2702)</f>
        <v>787.28936856513451</v>
      </c>
      <c r="BN2702" s="2">
        <f t="shared" ref="BN2702" si="26002">BB2702*BI2699+BD2702*BI2702-BC2702*BJ2699-BE2702*BJ2702</f>
        <v>75.953337542385995</v>
      </c>
      <c r="BO2702" s="8">
        <f t="shared" ref="BO2702" si="26003">(BB2702*BJ2699+BC2702*BI2699+BD2702*BJ2702+BE2702*BI2702)</f>
        <v>0</v>
      </c>
      <c r="BP2702" s="20"/>
      <c r="BQ2702" s="18">
        <f t="shared" ref="BQ2702:BQ2765" si="26004">1/$BR$9</f>
        <v>1</v>
      </c>
      <c r="BR2702" s="25">
        <v>0</v>
      </c>
      <c r="BS2702" s="19">
        <v>1</v>
      </c>
      <c r="BT2702" s="24">
        <v>0</v>
      </c>
      <c r="BV2702" s="1">
        <f t="shared" ref="BV2702" si="26005">BL2702*BQ2699+BN2702*BQ2702-BM2702*BR2699-BO2702*BR2702</f>
        <v>75.953337542385995</v>
      </c>
      <c r="BW2702" s="9">
        <f t="shared" ref="BW2702" si="26006">(BL2702*BR2699+BM2702*BQ2699+BN2702*BR2702+BO2702*BQ2702)</f>
        <v>787.28936856513451</v>
      </c>
      <c r="BX2702" s="2">
        <f t="shared" ref="BX2702" si="26007">BL2702*BS2699+BN2702*BS2702-BM2702*BT2699-BO2702*BT2702</f>
        <v>75.953337542385995</v>
      </c>
      <c r="BY2702" s="8">
        <f t="shared" ref="BY2702" si="26008">(BL2702*BT2699+BM2702*BS2699+BN2702*BT2702+BO2702*BS2702)</f>
        <v>0</v>
      </c>
      <c r="CA2702" s="56">
        <f t="shared" ref="CA2702" si="26009">(180/PI())*ATAN(-1*(BW2699+BW2702)/(BV2699+BV2702))</f>
        <v>-78.978876230014279</v>
      </c>
      <c r="CC2702" s="117">
        <f t="shared" ref="CC2702" si="26010">20*LOG(((1-(10^(CA2699/20)^2)*(1-((1-CC2699)/(1+CC2699))^2))^0.5))</f>
        <v>-8.8309649286425139E-6</v>
      </c>
      <c r="CD2702" s="13"/>
      <c r="CE2702" s="33"/>
      <c r="CF2702" s="33"/>
      <c r="CG2702" s="33"/>
      <c r="CH2702" s="33"/>
    </row>
    <row r="2703" spans="2:86" ht="18.600000000000001" customHeight="1"/>
    <row r="2704" spans="2:86" ht="18.600000000000001" customHeight="1" thickBot="1">
      <c r="E2704" s="6" t="s">
        <v>3</v>
      </c>
      <c r="J2704" s="6" t="s">
        <v>5</v>
      </c>
      <c r="O2704" s="6" t="s">
        <v>10</v>
      </c>
      <c r="T2704" s="6" t="s">
        <v>6</v>
      </c>
      <c r="Y2704" s="6" t="s">
        <v>11</v>
      </c>
      <c r="AD2704" s="6" t="s">
        <v>12</v>
      </c>
      <c r="AI2704" s="6" t="s">
        <v>13</v>
      </c>
      <c r="AN2704" s="6" t="s">
        <v>14</v>
      </c>
      <c r="AS2704" s="6" t="s">
        <v>15</v>
      </c>
      <c r="AX2704" s="6" t="s">
        <v>19</v>
      </c>
      <c r="BC2704" s="6" t="s">
        <v>17</v>
      </c>
      <c r="BH2704" s="6" t="s">
        <v>20</v>
      </c>
      <c r="BM2704" s="6" t="s">
        <v>18</v>
      </c>
      <c r="BQ2704" s="26" t="s">
        <v>16</v>
      </c>
      <c r="BR2704" s="26"/>
      <c r="BS2704" s="21"/>
      <c r="BT2704" s="21"/>
      <c r="BU2704" s="21"/>
      <c r="BV2704" s="21"/>
      <c r="BW2704" s="26" t="s">
        <v>21</v>
      </c>
      <c r="BX2704" s="21"/>
      <c r="BY2704" s="21"/>
    </row>
    <row r="2705" spans="2:86" ht="18.600000000000001" customHeight="1" thickBot="1">
      <c r="B2705" s="11"/>
      <c r="D2705" s="266" t="s">
        <v>113</v>
      </c>
      <c r="E2705" s="267"/>
      <c r="F2705" s="268" t="s">
        <v>114</v>
      </c>
      <c r="G2705" s="269"/>
      <c r="H2705" s="237"/>
      <c r="I2705" s="262" t="s">
        <v>0</v>
      </c>
      <c r="J2705" s="263"/>
      <c r="K2705" s="264" t="s">
        <v>1</v>
      </c>
      <c r="L2705" s="265"/>
      <c r="M2705" s="21"/>
      <c r="N2705" s="262" t="s">
        <v>115</v>
      </c>
      <c r="O2705" s="263"/>
      <c r="P2705" s="264" t="s">
        <v>116</v>
      </c>
      <c r="Q2705" s="265"/>
      <c r="R2705" s="21"/>
      <c r="S2705" s="266" t="s">
        <v>117</v>
      </c>
      <c r="T2705" s="267"/>
      <c r="U2705" s="268" t="s">
        <v>118</v>
      </c>
      <c r="V2705" s="269"/>
      <c r="W2705" s="20"/>
      <c r="X2705" s="262" t="s">
        <v>119</v>
      </c>
      <c r="Y2705" s="263"/>
      <c r="Z2705" s="264" t="s">
        <v>120</v>
      </c>
      <c r="AA2705" s="265"/>
      <c r="AB2705" s="20"/>
      <c r="AC2705" s="262" t="s">
        <v>121</v>
      </c>
      <c r="AD2705" s="263"/>
      <c r="AE2705" s="264" t="s">
        <v>7</v>
      </c>
      <c r="AF2705" s="265"/>
      <c r="AG2705" s="20"/>
      <c r="AH2705" s="262" t="s">
        <v>122</v>
      </c>
      <c r="AI2705" s="263"/>
      <c r="AJ2705" s="264" t="s">
        <v>123</v>
      </c>
      <c r="AK2705" s="265"/>
      <c r="AL2705" s="20"/>
      <c r="AM2705" s="266" t="s">
        <v>124</v>
      </c>
      <c r="AN2705" s="267"/>
      <c r="AO2705" s="268" t="s">
        <v>125</v>
      </c>
      <c r="AP2705" s="269"/>
      <c r="AQ2705" s="21"/>
      <c r="AR2705" s="262" t="s">
        <v>126</v>
      </c>
      <c r="AS2705" s="263"/>
      <c r="AT2705" s="264" t="s">
        <v>2</v>
      </c>
      <c r="AU2705" s="265"/>
      <c r="AV2705" s="41"/>
      <c r="AW2705" s="262" t="s">
        <v>127</v>
      </c>
      <c r="AX2705" s="263"/>
      <c r="AY2705" s="264" t="s">
        <v>128</v>
      </c>
      <c r="AZ2705" s="265"/>
      <c r="BA2705" s="20"/>
      <c r="BB2705" s="262" t="s">
        <v>129</v>
      </c>
      <c r="BC2705" s="263"/>
      <c r="BD2705" s="264" t="s">
        <v>130</v>
      </c>
      <c r="BE2705" s="265"/>
      <c r="BF2705" s="41"/>
      <c r="BG2705" s="266" t="s">
        <v>131</v>
      </c>
      <c r="BH2705" s="267"/>
      <c r="BI2705" s="268" t="s">
        <v>132</v>
      </c>
      <c r="BJ2705" s="269"/>
      <c r="BK2705" s="41"/>
      <c r="BL2705" s="262" t="s">
        <v>133</v>
      </c>
      <c r="BM2705" s="263"/>
      <c r="BN2705" s="264" t="s">
        <v>134</v>
      </c>
      <c r="BO2705" s="265"/>
      <c r="BP2705" s="41"/>
      <c r="BQ2705" s="262" t="s">
        <v>135</v>
      </c>
      <c r="BR2705" s="263"/>
      <c r="BS2705" s="264" t="s">
        <v>136</v>
      </c>
      <c r="BT2705" s="265"/>
      <c r="BU2705" s="20"/>
      <c r="BV2705" s="262" t="s">
        <v>137</v>
      </c>
      <c r="BW2705" s="263"/>
      <c r="BX2705" s="264" t="s">
        <v>138</v>
      </c>
      <c r="BY2705" s="265"/>
      <c r="CA2705" s="27" t="s">
        <v>8</v>
      </c>
      <c r="CC2705" s="113" t="s">
        <v>74</v>
      </c>
      <c r="CD2705" s="13"/>
      <c r="CE2705" s="33"/>
      <c r="CF2705" s="33"/>
      <c r="CG2705" s="33"/>
      <c r="CH2705" s="33"/>
    </row>
    <row r="2706" spans="2:86" ht="18.600000000000001" customHeight="1" thickTop="1" thickBot="1">
      <c r="B2706" s="37">
        <v>7.7399999999999798</v>
      </c>
      <c r="D2706" s="1">
        <v>1</v>
      </c>
      <c r="E2706" s="7">
        <v>0</v>
      </c>
      <c r="F2706" s="2">
        <v>0</v>
      </c>
      <c r="G2706" s="8">
        <v>0</v>
      </c>
      <c r="I2706" s="1">
        <v>1</v>
      </c>
      <c r="J2706" s="9">
        <v>0</v>
      </c>
      <c r="K2706" s="2">
        <v>0</v>
      </c>
      <c r="L2706" s="8">
        <f t="shared" ref="L2706:L2769" si="26011">IF(0=(1-$J$9*$K$9*$B2706^2),10^18,$B2706*$K$9/(1-$J$9*$K$9*$B2706^2))</f>
        <v>-0.71805934121584925</v>
      </c>
      <c r="N2706" s="1">
        <f t="shared" ref="N2706" si="26012">D2706*I2706+F2706*I2709-E2706*J2706-G2706*J2709</f>
        <v>1</v>
      </c>
      <c r="O2706" s="9">
        <f t="shared" ref="O2706" si="26013">(D2706*J2706+E2706*I2706+F2706*J2709+G2706*I2709)</f>
        <v>0</v>
      </c>
      <c r="P2706" s="2">
        <f t="shared" ref="P2706" si="26014">D2706*K2706+F2706*K2709-E2706*L2706-G2706*L2709</f>
        <v>0</v>
      </c>
      <c r="Q2706" s="8">
        <f t="shared" ref="Q2706" si="26015">(D2706*L2706+E2706*K2706+F2706*L2709+G2706*K2709)</f>
        <v>-0.71805934121584925</v>
      </c>
      <c r="S2706" s="1">
        <v>1</v>
      </c>
      <c r="T2706" s="7">
        <v>0</v>
      </c>
      <c r="U2706" s="2">
        <v>0</v>
      </c>
      <c r="V2706" s="8">
        <v>0</v>
      </c>
      <c r="X2706" s="1">
        <f t="shared" ref="X2706" si="26016">N2706*S2706+P2706*S2709-O2706*T2706-Q2706*T2709</f>
        <v>9.3994718576174083</v>
      </c>
      <c r="Y2706" s="9">
        <f t="shared" ref="Y2706" si="26017">(N2706*T2706+O2706*S2706+P2706*T2709+Q2706*S2709)</f>
        <v>0</v>
      </c>
      <c r="Z2706" s="2">
        <f t="shared" ref="Z2706" si="26018">N2706*U2706+P2706*U2709-O2706*V2706-Q2706*V2709</f>
        <v>0</v>
      </c>
      <c r="AA2706" s="8">
        <f t="shared" ref="AA2706" si="26019">(N2706*V2706+O2706*U2706+P2706*V2709+Q2706*U2709)</f>
        <v>-0.71805934121584925</v>
      </c>
      <c r="AB2706" s="20"/>
      <c r="AC2706" s="1">
        <v>1</v>
      </c>
      <c r="AD2706" s="9">
        <v>0</v>
      </c>
      <c r="AE2706" s="2">
        <v>0</v>
      </c>
      <c r="AF2706" s="8">
        <f t="shared" ref="AF2706:AF2769" si="26020">IF(0=(1-$AE$9*$AD$9*$B2706^2),10^18,$B2706*$AE$9/(1-$AE$9*$AD$9*$B2706^2))</f>
        <v>-0.13077556572679622</v>
      </c>
      <c r="AH2706" s="1">
        <f t="shared" ref="AH2706" si="26021">X2706*AC2706+Z2706*AC2709-Y2706*AD2706-AA2706*AD2709</f>
        <v>9.3994718576174083</v>
      </c>
      <c r="AI2706" s="9">
        <f t="shared" ref="AI2706" si="26022">(X2706*AD2706+Y2706*AC2706+Z2706*AD2709+AA2706*AC2709)</f>
        <v>0</v>
      </c>
      <c r="AJ2706" s="2">
        <f t="shared" ref="AJ2706" si="26023">X2706*AE2706+Z2706*AE2709-Y2706*AF2706-AA2706*AF2709</f>
        <v>0</v>
      </c>
      <c r="AK2706" s="8">
        <f t="shared" ref="AK2706" si="26024">(X2706*AF2706+Y2706*AE2706+Z2706*AF2709+AA2706*AE2709)</f>
        <v>-1.947280590928866</v>
      </c>
      <c r="AM2706" s="1">
        <v>1</v>
      </c>
      <c r="AN2706" s="7">
        <v>0</v>
      </c>
      <c r="AO2706" s="2">
        <v>0</v>
      </c>
      <c r="AP2706" s="8">
        <v>0</v>
      </c>
      <c r="AR2706" s="1">
        <f t="shared" ref="AR2706" si="26025">AH2706*AM2706+AJ2706*AM2709-AI2706*AN2706-AK2706*AN2709</f>
        <v>28.658411834165484</v>
      </c>
      <c r="AS2706" s="9">
        <f t="shared" ref="AS2706" si="26026">(AH2706*AN2706+AI2706*AM2706+AJ2706*AN2709+AK2706*AM2709)</f>
        <v>0</v>
      </c>
      <c r="AT2706" s="2">
        <f t="shared" ref="AT2706" si="26027">AH2706*AO2706+AJ2706*AO2709-AI2706*AP2706-AK2706*AP2709</f>
        <v>0</v>
      </c>
      <c r="AU2706" s="8">
        <f t="shared" ref="AU2706" si="26028">(AH2706*AP2706+AI2706*AO2706+AJ2706*AP2709+AK2706*AO2709)</f>
        <v>-1.947280590928866</v>
      </c>
      <c r="AV2706" s="20"/>
      <c r="AW2706" s="1">
        <v>1</v>
      </c>
      <c r="AX2706" s="9">
        <v>0</v>
      </c>
      <c r="AY2706" s="2">
        <v>0</v>
      </c>
      <c r="AZ2706" s="8">
        <f t="shared" ref="AZ2706:AZ2769" si="26029">IF(0=(1-$AX$9*$AY$9*$B2706^2),10^18,$B2706*$AY$9/(1-$AX$9*$AY$9*$B2706^2))</f>
        <v>-0.18689849933730079</v>
      </c>
      <c r="BB2706" s="1">
        <f t="shared" ref="BB2706" si="26030">AR2706*AW2706+AT2706*AW2709-AS2706*AX2706-AU2706*AX2709</f>
        <v>28.658411834165484</v>
      </c>
      <c r="BC2706" s="9">
        <f t="shared" ref="BC2706" si="26031">(AR2706*AX2706+AS2706*AW2706+AT2706*AX2709+AU2706*AW2709)</f>
        <v>0</v>
      </c>
      <c r="BD2706" s="2">
        <f t="shared" ref="BD2706" si="26032">AR2706*AY2706+AT2706*AY2709-AS2706*AZ2706-AU2706*AZ2709</f>
        <v>0</v>
      </c>
      <c r="BE2706" s="8">
        <f t="shared" ref="BE2706" si="26033">(AR2706*AZ2706+AS2706*AY2706+AT2706*AZ2709+AU2706*AY2709)</f>
        <v>-7.3034947561247368</v>
      </c>
      <c r="BG2706" s="1">
        <v>1</v>
      </c>
      <c r="BH2706" s="7">
        <v>0</v>
      </c>
      <c r="BI2706" s="2">
        <v>0</v>
      </c>
      <c r="BJ2706" s="8">
        <v>0</v>
      </c>
      <c r="BK2706" s="20"/>
      <c r="BL2706" s="1">
        <f t="shared" ref="BL2706" si="26034">BB2706*BG2706+BD2706*BG2709-BC2706*BH2706-BE2706*BH2709</f>
        <v>75.916697142936329</v>
      </c>
      <c r="BM2706" s="9">
        <f t="shared" ref="BM2706" si="26035">(BB2706*BH2706+BC2706*BG2706+BD2706*BH2709+BE2706*BG2709)</f>
        <v>0</v>
      </c>
      <c r="BN2706" s="2">
        <f t="shared" ref="BN2706" si="26036">BB2706*BI2706+BD2706*BI2709-BC2706*BJ2706-BE2706*BJ2709</f>
        <v>0</v>
      </c>
      <c r="BO2706" s="8">
        <f t="shared" ref="BO2706" si="26037">(BB2706*BJ2706+BC2706*BI2706+BD2706*BJ2709+BE2706*BI2709)</f>
        <v>-7.3034947561247368</v>
      </c>
      <c r="BP2706" s="20"/>
      <c r="BQ2706" s="16">
        <v>1</v>
      </c>
      <c r="BR2706" s="23">
        <v>0</v>
      </c>
      <c r="BS2706" s="14">
        <v>0</v>
      </c>
      <c r="BT2706" s="22">
        <v>0</v>
      </c>
      <c r="BV2706" s="1">
        <f t="shared" ref="BV2706" si="26038">BL2706*BQ2706+BN2706*BQ2709-BM2706*BR2706-BO2706*BR2709</f>
        <v>75.916697142936329</v>
      </c>
      <c r="BW2706" s="9">
        <f t="shared" ref="BW2706" si="26039">(BL2706*BR2706+BM2706*BQ2706+BN2706*BR2709+BO2706*BQ2709)</f>
        <v>-7.3034947561247368</v>
      </c>
      <c r="BX2706" s="2">
        <f t="shared" ref="BX2706" si="26040">BL2706*BS2706+BN2706*BS2709-BM2706*BT2706-BO2706*BT2709</f>
        <v>0</v>
      </c>
      <c r="BY2706" s="8">
        <f t="shared" ref="BY2706" si="26041">(BL2706*BT2706+BM2706*BS2706+BN2706*BT2709+BO2706*BS2709)</f>
        <v>-7.3034947561247368</v>
      </c>
      <c r="CA2706" s="28">
        <f t="shared" ref="CA2706" si="26042">20*LOG(((1+$BR$9)/$BR$9)/((BV2706+BV2709)^2+(BW2706+BW2709)^2)^0.5)</f>
        <v>-52.000694938054551</v>
      </c>
      <c r="CC2706" s="114">
        <f t="shared" ref="CC2706" si="26043">((BV2706^2+BW2706^2)^0.5)/((BV2709^2+BW2709^2)^0.5)</f>
        <v>9.6222137692086832E-2</v>
      </c>
      <c r="CD2706" s="13"/>
      <c r="CE2706" s="33"/>
      <c r="CF2706" s="33"/>
      <c r="CG2706" s="33"/>
      <c r="CH2706" s="33"/>
    </row>
    <row r="2707" spans="2:86" ht="18.600000000000001" customHeight="1" thickBot="1">
      <c r="D2707" s="3"/>
      <c r="G2707" s="4"/>
      <c r="I2707" s="3"/>
      <c r="L2707" s="4"/>
      <c r="N2707" s="3"/>
      <c r="Q2707" s="4"/>
      <c r="S2707" s="3"/>
      <c r="V2707" s="4"/>
      <c r="X2707" s="3"/>
      <c r="AA2707" s="4"/>
      <c r="AC2707" s="3"/>
      <c r="AF2707" s="4"/>
      <c r="AH2707" s="3"/>
      <c r="AK2707" s="4"/>
      <c r="AM2707" s="3"/>
      <c r="AP2707" s="4"/>
      <c r="AR2707" s="3"/>
      <c r="AU2707" s="4"/>
      <c r="AW2707" s="3"/>
      <c r="AZ2707" s="4"/>
      <c r="BB2707" s="3"/>
      <c r="BE2707" s="4"/>
      <c r="BG2707" s="3"/>
      <c r="BJ2707" s="4"/>
      <c r="BL2707" s="3"/>
      <c r="BO2707" s="4"/>
      <c r="BQ2707" s="16"/>
      <c r="BR2707" s="14"/>
      <c r="BS2707" s="14"/>
      <c r="BT2707" s="17"/>
      <c r="BV2707" s="3"/>
      <c r="BY2707" s="4"/>
      <c r="CC2707" s="115"/>
      <c r="CD2707" s="13"/>
      <c r="CE2707" s="33"/>
      <c r="CF2707" s="33"/>
      <c r="CG2707" s="33"/>
      <c r="CH2707" s="33"/>
    </row>
    <row r="2708" spans="2:86" ht="18.600000000000001" customHeight="1" thickBot="1">
      <c r="D2708" s="271" t="s">
        <v>141</v>
      </c>
      <c r="E2708" s="272"/>
      <c r="F2708" s="273" t="s">
        <v>142</v>
      </c>
      <c r="G2708" s="274"/>
      <c r="H2708" s="237"/>
      <c r="I2708" s="271" t="s">
        <v>143</v>
      </c>
      <c r="J2708" s="272"/>
      <c r="K2708" s="273" t="s">
        <v>144</v>
      </c>
      <c r="L2708" s="274"/>
      <c r="N2708" s="262" t="s">
        <v>145</v>
      </c>
      <c r="O2708" s="263"/>
      <c r="P2708" s="264" t="s">
        <v>146</v>
      </c>
      <c r="Q2708" s="265"/>
      <c r="S2708" s="271" t="s">
        <v>147</v>
      </c>
      <c r="T2708" s="272"/>
      <c r="U2708" s="273" t="s">
        <v>148</v>
      </c>
      <c r="V2708" s="274"/>
      <c r="W2708" s="20"/>
      <c r="X2708" s="262" t="s">
        <v>149</v>
      </c>
      <c r="Y2708" s="263"/>
      <c r="Z2708" s="264" t="s">
        <v>150</v>
      </c>
      <c r="AA2708" s="265"/>
      <c r="AB2708" s="20"/>
      <c r="AC2708" s="271" t="s">
        <v>151</v>
      </c>
      <c r="AD2708" s="272"/>
      <c r="AE2708" s="273" t="s">
        <v>152</v>
      </c>
      <c r="AF2708" s="274"/>
      <c r="AG2708" s="20"/>
      <c r="AH2708" s="262" t="s">
        <v>153</v>
      </c>
      <c r="AI2708" s="263"/>
      <c r="AJ2708" s="264" t="s">
        <v>154</v>
      </c>
      <c r="AK2708" s="265"/>
      <c r="AL2708" s="20"/>
      <c r="AM2708" s="271" t="s">
        <v>155</v>
      </c>
      <c r="AN2708" s="272"/>
      <c r="AO2708" s="273" t="s">
        <v>156</v>
      </c>
      <c r="AP2708" s="274"/>
      <c r="AR2708" s="262" t="s">
        <v>157</v>
      </c>
      <c r="AS2708" s="263"/>
      <c r="AT2708" s="264" t="s">
        <v>158</v>
      </c>
      <c r="AU2708" s="265"/>
      <c r="AV2708" s="41"/>
      <c r="AW2708" s="271" t="s">
        <v>159</v>
      </c>
      <c r="AX2708" s="272"/>
      <c r="AY2708" s="273" t="s">
        <v>160</v>
      </c>
      <c r="AZ2708" s="274"/>
      <c r="BA2708" s="20"/>
      <c r="BB2708" s="262" t="s">
        <v>161</v>
      </c>
      <c r="BC2708" s="263"/>
      <c r="BD2708" s="264" t="s">
        <v>162</v>
      </c>
      <c r="BE2708" s="265"/>
      <c r="BF2708" s="41"/>
      <c r="BG2708" s="271" t="s">
        <v>163</v>
      </c>
      <c r="BH2708" s="272"/>
      <c r="BI2708" s="273" t="s">
        <v>164</v>
      </c>
      <c r="BJ2708" s="274"/>
      <c r="BK2708" s="41"/>
      <c r="BL2708" s="262" t="s">
        <v>165</v>
      </c>
      <c r="BM2708" s="263"/>
      <c r="BN2708" s="264" t="s">
        <v>166</v>
      </c>
      <c r="BO2708" s="265"/>
      <c r="BP2708" s="41"/>
      <c r="BQ2708" s="271" t="s">
        <v>167</v>
      </c>
      <c r="BR2708" s="272"/>
      <c r="BS2708" s="273" t="s">
        <v>168</v>
      </c>
      <c r="BT2708" s="274"/>
      <c r="BU2708" s="20"/>
      <c r="BV2708" s="262" t="s">
        <v>169</v>
      </c>
      <c r="BW2708" s="263"/>
      <c r="BX2708" s="264" t="s">
        <v>170</v>
      </c>
      <c r="BY2708" s="265"/>
      <c r="CA2708" s="55" t="s">
        <v>35</v>
      </c>
      <c r="CC2708" s="116" t="s">
        <v>75</v>
      </c>
      <c r="CD2708" s="13"/>
      <c r="CE2708" s="33"/>
      <c r="CF2708" s="33"/>
      <c r="CG2708" s="33"/>
      <c r="CH2708" s="33"/>
    </row>
    <row r="2709" spans="2:86" ht="18.600000000000001" customHeight="1" thickTop="1" thickBot="1">
      <c r="D2709" s="1">
        <v>0</v>
      </c>
      <c r="E2709" s="9">
        <f t="shared" ref="E2709" si="26044">$E$9*$B2706</f>
        <v>9.1084319999999774</v>
      </c>
      <c r="F2709" s="2">
        <v>1</v>
      </c>
      <c r="G2709" s="8">
        <v>0</v>
      </c>
      <c r="I2709" s="1">
        <v>0</v>
      </c>
      <c r="J2709" s="9">
        <v>0</v>
      </c>
      <c r="K2709" s="2">
        <v>1</v>
      </c>
      <c r="L2709" s="8">
        <v>0</v>
      </c>
      <c r="N2709" s="1">
        <f t="shared" ref="N2709" si="26045">D2709*I2706+F2709*I2709-E2709*J2706-G2709*J2709</f>
        <v>0</v>
      </c>
      <c r="O2709" s="9">
        <f t="shared" ref="O2709" si="26046">(D2709*J2706+E2709*I2706+F2709*J2709+G2709*I2709)</f>
        <v>9.1084319999999774</v>
      </c>
      <c r="P2709" s="2">
        <f t="shared" ref="P2709" si="26047">D2709*K2706+F2709*K2709-E2709*L2706-G2709*L2709</f>
        <v>7.5403946814293441</v>
      </c>
      <c r="Q2709" s="8">
        <f t="shared" ref="Q2709" si="26048">(D2709*L2706+E2709*K2706+F2709*L2709+G2709*K2709)</f>
        <v>0</v>
      </c>
      <c r="S2709" s="1">
        <v>0</v>
      </c>
      <c r="T2709" s="9">
        <f t="shared" ref="T2709" si="26049">$T$9*$B2706</f>
        <v>11.69746199999997</v>
      </c>
      <c r="U2709" s="2">
        <v>1</v>
      </c>
      <c r="V2709" s="8">
        <v>0</v>
      </c>
      <c r="X2709" s="1">
        <f t="shared" ref="X2709" si="26050">N2709*S2706+P2709*S2709-O2709*T2706-Q2709*T2709</f>
        <v>0</v>
      </c>
      <c r="Y2709" s="9">
        <f t="shared" ref="Y2709" si="26051">(N2709*T2706+O2709*S2706+P2709*T2709+Q2709*S2709)</f>
        <v>97.31191225102161</v>
      </c>
      <c r="Z2709" s="2">
        <f t="shared" ref="Z2709" si="26052">N2709*U2706+P2709*U2709-O2709*V2706-Q2709*V2709</f>
        <v>7.5403946814293441</v>
      </c>
      <c r="AA2709" s="8">
        <f t="shared" ref="AA2709" si="26053">(N2709*V2706+O2709*U2706+P2709*V2709+Q2709*U2709)</f>
        <v>0</v>
      </c>
      <c r="AB2709" s="20"/>
      <c r="AC2709" s="1">
        <v>0</v>
      </c>
      <c r="AD2709" s="9">
        <v>0</v>
      </c>
      <c r="AE2709" s="2">
        <v>1</v>
      </c>
      <c r="AF2709" s="8">
        <v>0</v>
      </c>
      <c r="AH2709" s="1">
        <f t="shared" ref="AH2709" si="26054">X2709*AC2706+Z2709*AC2709-Y2709*AD2706-AA2709*AD2709</f>
        <v>0</v>
      </c>
      <c r="AI2709" s="9">
        <f t="shared" ref="AI2709" si="26055">(X2709*AD2706+Y2709*AC2706+Z2709*AD2709+AA2709*AC2709)</f>
        <v>97.31191225102161</v>
      </c>
      <c r="AJ2709" s="2">
        <f t="shared" ref="AJ2709" si="26056">X2709*AE2706+Z2709*AE2709-Y2709*AF2706-AA2709*AF2709</f>
        <v>20.266415058013045</v>
      </c>
      <c r="AK2709" s="8">
        <f t="shared" ref="AK2709" si="26057">(X2709*AF2706+Y2709*AE2706+Z2709*AF2709+AA2709*AE2709)</f>
        <v>0</v>
      </c>
      <c r="AM2709" s="1">
        <v>0</v>
      </c>
      <c r="AN2709" s="9">
        <f t="shared" ref="AN2709" si="26058">$AN$9*$B2706</f>
        <v>9.8901719999999749</v>
      </c>
      <c r="AO2709" s="2">
        <v>1</v>
      </c>
      <c r="AP2709" s="8">
        <v>0</v>
      </c>
      <c r="AR2709" s="1">
        <f t="shared" ref="AR2709" si="26059">AH2709*AM2706+AJ2709*AM2709-AI2709*AN2706-AK2709*AN2709</f>
        <v>0</v>
      </c>
      <c r="AS2709" s="9">
        <f t="shared" ref="AS2709" si="26060">(AH2709*AN2706+AI2709*AM2706+AJ2709*AN2709+AK2709*AM2709)</f>
        <v>297.7502429981601</v>
      </c>
      <c r="AT2709" s="2">
        <f t="shared" ref="AT2709" si="26061">AH2709*AO2706+AJ2709*AO2709-AI2709*AP2706-AK2709*AP2709</f>
        <v>20.266415058013045</v>
      </c>
      <c r="AU2709" s="8">
        <f t="shared" ref="AU2709" si="26062">(AH2709*AP2706+AI2709*AO2706+AJ2709*AP2709+AK2709*AO2709)</f>
        <v>0</v>
      </c>
      <c r="AV2709" s="20"/>
      <c r="AW2709" s="1">
        <v>0</v>
      </c>
      <c r="AX2709" s="9">
        <v>0</v>
      </c>
      <c r="AY2709" s="2">
        <v>1</v>
      </c>
      <c r="AZ2709" s="8">
        <v>0</v>
      </c>
      <c r="BB2709" s="1">
        <f t="shared" ref="BB2709" si="26063">AR2709*AW2706+AT2709*AW2709-AS2709*AX2706-AU2709*AX2709</f>
        <v>0</v>
      </c>
      <c r="BC2709" s="9">
        <f t="shared" ref="BC2709" si="26064">(AR2709*AX2706+AS2709*AW2706+AT2709*AX2709+AU2709*AW2709)</f>
        <v>297.7502429981601</v>
      </c>
      <c r="BD2709" s="2">
        <f t="shared" ref="BD2709" si="26065">AR2709*AY2706+AT2709*AY2709-AS2709*AZ2706-AU2709*AZ2709</f>
        <v>75.91548865168582</v>
      </c>
      <c r="BE2709" s="8">
        <f t="shared" ref="BE2709" si="26066">(AR2709*AZ2706+AS2709*AY2706+AT2709*AZ2709+AU2709*AY2709)</f>
        <v>0</v>
      </c>
      <c r="BG2709" s="1">
        <v>0</v>
      </c>
      <c r="BH2709" s="9">
        <f t="shared" ref="BH2709" si="26067">$BH$9*$B2706</f>
        <v>6.4706399999999826</v>
      </c>
      <c r="BI2709" s="2">
        <v>1</v>
      </c>
      <c r="BJ2709" s="8">
        <v>0</v>
      </c>
      <c r="BK2709" s="20"/>
      <c r="BL2709" s="1">
        <f t="shared" ref="BL2709" si="26068">BB2709*BG2706+BD2709*BG2709-BC2709*BH2706-BE2709*BH2709</f>
        <v>0</v>
      </c>
      <c r="BM2709" s="9">
        <f t="shared" ref="BM2709" si="26069">(BB2709*BH2706+BC2709*BG2706+BD2709*BH2709+BE2709*BG2709)</f>
        <v>788.97204048730305</v>
      </c>
      <c r="BN2709" s="2">
        <f t="shared" ref="BN2709" si="26070">BB2709*BI2706+BD2709*BI2709-BC2709*BJ2706-BE2709*BJ2709</f>
        <v>75.91548865168582</v>
      </c>
      <c r="BO2709" s="8">
        <f t="shared" ref="BO2709" si="26071">(BB2709*BJ2706+BC2709*BI2706+BD2709*BJ2709+BE2709*BI2709)</f>
        <v>0</v>
      </c>
      <c r="BP2709" s="20"/>
      <c r="BQ2709" s="18">
        <f t="shared" ref="BQ2709:BQ2772" si="26072">1/$BR$9</f>
        <v>1</v>
      </c>
      <c r="BR2709" s="25">
        <v>0</v>
      </c>
      <c r="BS2709" s="19">
        <v>1</v>
      </c>
      <c r="BT2709" s="24">
        <v>0</v>
      </c>
      <c r="BV2709" s="1">
        <f t="shared" ref="BV2709" si="26073">BL2709*BQ2706+BN2709*BQ2709-BM2709*BR2706-BO2709*BR2709</f>
        <v>75.91548865168582</v>
      </c>
      <c r="BW2709" s="9">
        <f t="shared" ref="BW2709" si="26074">(BL2709*BR2706+BM2709*BQ2706+BN2709*BR2709+BO2709*BQ2709)</f>
        <v>788.97204048730305</v>
      </c>
      <c r="BX2709" s="2">
        <f t="shared" ref="BX2709" si="26075">BL2709*BS2706+BN2709*BS2709-BM2709*BT2706-BO2709*BT2709</f>
        <v>75.91548865168582</v>
      </c>
      <c r="BY2709" s="8">
        <f t="shared" ref="BY2709" si="26076">(BL2709*BT2706+BM2709*BS2706+BN2709*BT2709+BO2709*BS2709)</f>
        <v>0</v>
      </c>
      <c r="CA2709" s="56">
        <f t="shared" ref="CA2709" si="26077">(180/PI())*ATAN(-1*(BW2706+BW2709)/(BV2706+BV2709))</f>
        <v>-79.007683950055949</v>
      </c>
      <c r="CC2709" s="117">
        <f t="shared" ref="CC2709" si="26078">20*LOG(((1-(10^(CA2706/20)^2)*(1-((1-CC2706)/(1+CC2706))^2))^0.5))</f>
        <v>-8.7751209712560987E-6</v>
      </c>
      <c r="CD2709" s="13"/>
      <c r="CE2709" s="33"/>
      <c r="CF2709" s="33"/>
      <c r="CG2709" s="33"/>
      <c r="CH2709" s="33"/>
    </row>
    <row r="2710" spans="2:86" ht="18.600000000000001" customHeight="1"/>
    <row r="2711" spans="2:86" ht="18.600000000000001" customHeight="1" thickBot="1">
      <c r="E2711" s="6" t="s">
        <v>3</v>
      </c>
      <c r="J2711" s="6" t="s">
        <v>5</v>
      </c>
      <c r="O2711" s="6" t="s">
        <v>10</v>
      </c>
      <c r="T2711" s="6" t="s">
        <v>6</v>
      </c>
      <c r="Y2711" s="6" t="s">
        <v>11</v>
      </c>
      <c r="AD2711" s="6" t="s">
        <v>12</v>
      </c>
      <c r="AI2711" s="6" t="s">
        <v>13</v>
      </c>
      <c r="AN2711" s="6" t="s">
        <v>14</v>
      </c>
      <c r="AS2711" s="6" t="s">
        <v>15</v>
      </c>
      <c r="AX2711" s="6" t="s">
        <v>19</v>
      </c>
      <c r="BC2711" s="6" t="s">
        <v>17</v>
      </c>
      <c r="BH2711" s="6" t="s">
        <v>20</v>
      </c>
      <c r="BM2711" s="6" t="s">
        <v>18</v>
      </c>
      <c r="BQ2711" s="26" t="s">
        <v>16</v>
      </c>
      <c r="BR2711" s="26"/>
      <c r="BS2711" s="21"/>
      <c r="BT2711" s="21"/>
      <c r="BU2711" s="21"/>
      <c r="BV2711" s="21"/>
      <c r="BW2711" s="26" t="s">
        <v>21</v>
      </c>
      <c r="BX2711" s="21"/>
      <c r="BY2711" s="21"/>
    </row>
    <row r="2712" spans="2:86" ht="18.600000000000001" customHeight="1" thickBot="1">
      <c r="B2712" s="11"/>
      <c r="D2712" s="266" t="s">
        <v>113</v>
      </c>
      <c r="E2712" s="267"/>
      <c r="F2712" s="268" t="s">
        <v>114</v>
      </c>
      <c r="G2712" s="269"/>
      <c r="H2712" s="237"/>
      <c r="I2712" s="262" t="s">
        <v>0</v>
      </c>
      <c r="J2712" s="263"/>
      <c r="K2712" s="264" t="s">
        <v>1</v>
      </c>
      <c r="L2712" s="265"/>
      <c r="M2712" s="21"/>
      <c r="N2712" s="262" t="s">
        <v>115</v>
      </c>
      <c r="O2712" s="263"/>
      <c r="P2712" s="264" t="s">
        <v>116</v>
      </c>
      <c r="Q2712" s="265"/>
      <c r="R2712" s="21"/>
      <c r="S2712" s="266" t="s">
        <v>117</v>
      </c>
      <c r="T2712" s="267"/>
      <c r="U2712" s="268" t="s">
        <v>118</v>
      </c>
      <c r="V2712" s="269"/>
      <c r="W2712" s="20"/>
      <c r="X2712" s="262" t="s">
        <v>119</v>
      </c>
      <c r="Y2712" s="263"/>
      <c r="Z2712" s="264" t="s">
        <v>120</v>
      </c>
      <c r="AA2712" s="265"/>
      <c r="AB2712" s="20"/>
      <c r="AC2712" s="262" t="s">
        <v>121</v>
      </c>
      <c r="AD2712" s="263"/>
      <c r="AE2712" s="264" t="s">
        <v>7</v>
      </c>
      <c r="AF2712" s="265"/>
      <c r="AG2712" s="20"/>
      <c r="AH2712" s="262" t="s">
        <v>122</v>
      </c>
      <c r="AI2712" s="263"/>
      <c r="AJ2712" s="264" t="s">
        <v>123</v>
      </c>
      <c r="AK2712" s="265"/>
      <c r="AL2712" s="20"/>
      <c r="AM2712" s="266" t="s">
        <v>124</v>
      </c>
      <c r="AN2712" s="267"/>
      <c r="AO2712" s="268" t="s">
        <v>125</v>
      </c>
      <c r="AP2712" s="269"/>
      <c r="AQ2712" s="21"/>
      <c r="AR2712" s="262" t="s">
        <v>126</v>
      </c>
      <c r="AS2712" s="263"/>
      <c r="AT2712" s="264" t="s">
        <v>2</v>
      </c>
      <c r="AU2712" s="265"/>
      <c r="AV2712" s="41"/>
      <c r="AW2712" s="262" t="s">
        <v>127</v>
      </c>
      <c r="AX2712" s="263"/>
      <c r="AY2712" s="264" t="s">
        <v>128</v>
      </c>
      <c r="AZ2712" s="265"/>
      <c r="BA2712" s="20"/>
      <c r="BB2712" s="262" t="s">
        <v>129</v>
      </c>
      <c r="BC2712" s="263"/>
      <c r="BD2712" s="264" t="s">
        <v>130</v>
      </c>
      <c r="BE2712" s="265"/>
      <c r="BF2712" s="41"/>
      <c r="BG2712" s="266" t="s">
        <v>131</v>
      </c>
      <c r="BH2712" s="267"/>
      <c r="BI2712" s="268" t="s">
        <v>132</v>
      </c>
      <c r="BJ2712" s="269"/>
      <c r="BK2712" s="41"/>
      <c r="BL2712" s="262" t="s">
        <v>133</v>
      </c>
      <c r="BM2712" s="263"/>
      <c r="BN2712" s="264" t="s">
        <v>134</v>
      </c>
      <c r="BO2712" s="265"/>
      <c r="BP2712" s="41"/>
      <c r="BQ2712" s="262" t="s">
        <v>135</v>
      </c>
      <c r="BR2712" s="263"/>
      <c r="BS2712" s="264" t="s">
        <v>136</v>
      </c>
      <c r="BT2712" s="265"/>
      <c r="BU2712" s="20"/>
      <c r="BV2712" s="262" t="s">
        <v>137</v>
      </c>
      <c r="BW2712" s="263"/>
      <c r="BX2712" s="264" t="s">
        <v>138</v>
      </c>
      <c r="BY2712" s="265"/>
      <c r="CA2712" s="27" t="s">
        <v>8</v>
      </c>
      <c r="CC2712" s="113" t="s">
        <v>74</v>
      </c>
      <c r="CD2712" s="13"/>
      <c r="CE2712" s="33"/>
      <c r="CF2712" s="33"/>
      <c r="CG2712" s="33"/>
      <c r="CH2712" s="33"/>
    </row>
    <row r="2713" spans="2:86" ht="18.600000000000001" customHeight="1" thickTop="1" thickBot="1">
      <c r="B2713" s="37">
        <v>7.7599999999999802</v>
      </c>
      <c r="D2713" s="1">
        <v>1</v>
      </c>
      <c r="E2713" s="7">
        <v>0</v>
      </c>
      <c r="F2713" s="2">
        <v>0</v>
      </c>
      <c r="G2713" s="8">
        <v>0</v>
      </c>
      <c r="I2713" s="1">
        <v>1</v>
      </c>
      <c r="J2713" s="9">
        <v>0</v>
      </c>
      <c r="K2713" s="2">
        <v>0</v>
      </c>
      <c r="L2713" s="8">
        <f t="shared" ref="L2713:L2776" si="26079">IF(0=(1-$J$9*$K$9*$B2713^2),10^18,$B2713*$K$9/(1-$J$9*$K$9*$B2713^2))</f>
        <v>-0.71592247601936976</v>
      </c>
      <c r="N2713" s="1">
        <f t="shared" ref="N2713" si="26080">D2713*I2713+F2713*I2716-E2713*J2713-G2713*J2716</f>
        <v>1</v>
      </c>
      <c r="O2713" s="9">
        <f t="shared" ref="O2713" si="26081">(D2713*J2713+E2713*I2713+F2713*J2716+G2713*I2716)</f>
        <v>0</v>
      </c>
      <c r="P2713" s="2">
        <f t="shared" ref="P2713" si="26082">D2713*K2713+F2713*K2716-E2713*L2713-G2713*L2716</f>
        <v>0</v>
      </c>
      <c r="Q2713" s="8">
        <f t="shared" ref="Q2713" si="26083">(D2713*L2713+E2713*K2713+F2713*L2716+G2713*K2716)</f>
        <v>-0.71592247601936976</v>
      </c>
      <c r="S2713" s="1">
        <v>1</v>
      </c>
      <c r="T2713" s="7">
        <v>0</v>
      </c>
      <c r="U2713" s="2">
        <v>0</v>
      </c>
      <c r="V2713" s="8">
        <v>0</v>
      </c>
      <c r="X2713" s="1">
        <f t="shared" ref="X2713" si="26084">N2713*S2713+P2713*S2716-O2713*T2713-Q2713*T2716</f>
        <v>9.3961154309426291</v>
      </c>
      <c r="Y2713" s="9">
        <f t="shared" ref="Y2713" si="26085">(N2713*T2713+O2713*S2713+P2713*T2716+Q2713*S2716)</f>
        <v>0</v>
      </c>
      <c r="Z2713" s="2">
        <f t="shared" ref="Z2713" si="26086">N2713*U2713+P2713*U2716-O2713*V2713-Q2713*V2716</f>
        <v>0</v>
      </c>
      <c r="AA2713" s="8">
        <f t="shared" ref="AA2713" si="26087">(N2713*V2713+O2713*U2713+P2713*V2716+Q2713*U2716)</f>
        <v>-0.71592247601936976</v>
      </c>
      <c r="AB2713" s="20"/>
      <c r="AC2713" s="1">
        <v>1</v>
      </c>
      <c r="AD2713" s="9">
        <v>0</v>
      </c>
      <c r="AE2713" s="2">
        <v>0</v>
      </c>
      <c r="AF2713" s="8">
        <f t="shared" ref="AF2713:AF2776" si="26088">IF(0=(1-$AE$9*$AD$9*$B2713^2),10^18,$B2713*$AE$9/(1-$AE$9*$AD$9*$B2713^2))</f>
        <v>-0.13042284638172924</v>
      </c>
      <c r="AH2713" s="1">
        <f t="shared" ref="AH2713" si="26089">X2713*AC2713+Z2713*AC2716-Y2713*AD2713-AA2713*AD2716</f>
        <v>9.3961154309426291</v>
      </c>
      <c r="AI2713" s="9">
        <f t="shared" ref="AI2713" si="26090">(X2713*AD2713+Y2713*AC2713+Z2713*AD2716+AA2713*AC2716)</f>
        <v>0</v>
      </c>
      <c r="AJ2713" s="2">
        <f t="shared" ref="AJ2713" si="26091">X2713*AE2713+Z2713*AE2716-Y2713*AF2713-AA2713*AF2716</f>
        <v>0</v>
      </c>
      <c r="AK2713" s="8">
        <f t="shared" ref="AK2713" si="26092">(X2713*AF2713+Y2713*AE2713+Z2713*AF2716+AA2713*AE2716)</f>
        <v>-1.9413905954541959</v>
      </c>
      <c r="AM2713" s="1">
        <v>1</v>
      </c>
      <c r="AN2713" s="7">
        <v>0</v>
      </c>
      <c r="AO2713" s="2">
        <v>0</v>
      </c>
      <c r="AP2713" s="8">
        <v>0</v>
      </c>
      <c r="AR2713" s="1">
        <f t="shared" ref="AR2713" si="26093">AH2713*AM2713+AJ2713*AM2716-AI2713*AN2713-AK2713*AN2716</f>
        <v>28.646416517224424</v>
      </c>
      <c r="AS2713" s="9">
        <f t="shared" ref="AS2713" si="26094">(AH2713*AN2713+AI2713*AM2713+AJ2713*AN2716+AK2713*AM2716)</f>
        <v>0</v>
      </c>
      <c r="AT2713" s="2">
        <f t="shared" ref="AT2713" si="26095">AH2713*AO2713+AJ2713*AO2716-AI2713*AP2713-AK2713*AP2716</f>
        <v>0</v>
      </c>
      <c r="AU2713" s="8">
        <f t="shared" ref="AU2713" si="26096">(AH2713*AP2713+AI2713*AO2713+AJ2713*AP2716+AK2713*AO2716)</f>
        <v>-1.9413905954541959</v>
      </c>
      <c r="AV2713" s="20"/>
      <c r="AW2713" s="1">
        <v>1</v>
      </c>
      <c r="AX2713" s="9">
        <v>0</v>
      </c>
      <c r="AY2713" s="2">
        <v>0</v>
      </c>
      <c r="AZ2713" s="8">
        <f t="shared" ref="AZ2713:AZ2776" si="26097">IF(0=(1-$AX$9*$AY$9*$B2713^2),10^18,$B2713*$AY$9/(1-$AX$9*$AY$9*$B2713^2))</f>
        <v>-0.18638790143559217</v>
      </c>
      <c r="BB2713" s="1">
        <f t="shared" ref="BB2713" si="26098">AR2713*AW2713+AT2713*AW2716-AS2713*AX2713-AU2713*AX2716</f>
        <v>28.646416517224424</v>
      </c>
      <c r="BC2713" s="9">
        <f t="shared" ref="BC2713" si="26099">(AR2713*AX2713+AS2713*AW2713+AT2713*AX2716+AU2713*AW2716)</f>
        <v>0</v>
      </c>
      <c r="BD2713" s="2">
        <f t="shared" ref="BD2713" si="26100">AR2713*AY2713+AT2713*AY2716-AS2713*AZ2713-AU2713*AZ2716</f>
        <v>0</v>
      </c>
      <c r="BE2713" s="8">
        <f t="shared" ref="BE2713" si="26101">(AR2713*AZ2713+AS2713*AY2713+AT2713*AZ2716+AU2713*AY2716)</f>
        <v>-7.2807360537495409</v>
      </c>
      <c r="BG2713" s="1">
        <v>1</v>
      </c>
      <c r="BH2713" s="7">
        <v>0</v>
      </c>
      <c r="BI2713" s="2">
        <v>0</v>
      </c>
      <c r="BJ2713" s="8">
        <v>0</v>
      </c>
      <c r="BK2713" s="20"/>
      <c r="BL2713" s="1">
        <f t="shared" ref="BL2713" si="26102">BB2713*BG2713+BD2713*BG2716-BC2713*BH2713-BE2713*BH2716</f>
        <v>75.879172362876915</v>
      </c>
      <c r="BM2713" s="9">
        <f t="shared" ref="BM2713" si="26103">(BB2713*BH2713+BC2713*BG2713+BD2713*BH2716+BE2713*BG2716)</f>
        <v>0</v>
      </c>
      <c r="BN2713" s="2">
        <f t="shared" ref="BN2713" si="26104">BB2713*BI2713+BD2713*BI2716-BC2713*BJ2713-BE2713*BJ2716</f>
        <v>0</v>
      </c>
      <c r="BO2713" s="8">
        <f t="shared" ref="BO2713" si="26105">(BB2713*BJ2713+BC2713*BI2713+BD2713*BJ2716+BE2713*BI2716)</f>
        <v>-7.2807360537495409</v>
      </c>
      <c r="BP2713" s="20"/>
      <c r="BQ2713" s="16">
        <v>1</v>
      </c>
      <c r="BR2713" s="23">
        <v>0</v>
      </c>
      <c r="BS2713" s="14">
        <v>0</v>
      </c>
      <c r="BT2713" s="22">
        <v>0</v>
      </c>
      <c r="BV2713" s="1">
        <f t="shared" ref="BV2713" si="26106">BL2713*BQ2713+BN2713*BQ2716-BM2713*BR2713-BO2713*BR2716</f>
        <v>75.879172362876915</v>
      </c>
      <c r="BW2713" s="9">
        <f t="shared" ref="BW2713" si="26107">(BL2713*BR2713+BM2713*BQ2713+BN2713*BR2716+BO2713*BQ2716)</f>
        <v>-7.2807360537495409</v>
      </c>
      <c r="BX2713" s="2">
        <f t="shared" ref="BX2713" si="26108">BL2713*BS2713+BN2713*BS2716-BM2713*BT2713-BO2713*BT2716</f>
        <v>0</v>
      </c>
      <c r="BY2713" s="8">
        <f t="shared" ref="BY2713" si="26109">(BL2713*BT2713+BM2713*BS2713+BN2713*BT2716+BO2713*BS2716)</f>
        <v>-7.2807360537495409</v>
      </c>
      <c r="CA2713" s="28">
        <f t="shared" ref="CA2713" si="26110">20*LOG(((1+$BR$9)/$BR$9)/((BV2713+BV2716)^2+(BW2713+BW2716)^2)^0.5)</f>
        <v>-52.018795845554145</v>
      </c>
      <c r="CC2713" s="114">
        <f t="shared" ref="CC2713" si="26111">((BV2713^2+BW2713^2)^0.5)/((BV2716^2+BW2716^2)^0.5)</f>
        <v>9.5969749781343844E-2</v>
      </c>
      <c r="CD2713" s="13"/>
      <c r="CE2713" s="33"/>
      <c r="CF2713" s="33"/>
      <c r="CG2713" s="33"/>
      <c r="CH2713" s="33"/>
    </row>
    <row r="2714" spans="2:86" ht="18.600000000000001" customHeight="1" thickBot="1">
      <c r="D2714" s="3"/>
      <c r="G2714" s="4"/>
      <c r="I2714" s="3"/>
      <c r="L2714" s="4"/>
      <c r="N2714" s="3"/>
      <c r="Q2714" s="4"/>
      <c r="S2714" s="3"/>
      <c r="V2714" s="4"/>
      <c r="X2714" s="3"/>
      <c r="AA2714" s="4"/>
      <c r="AC2714" s="3"/>
      <c r="AF2714" s="4"/>
      <c r="AH2714" s="3"/>
      <c r="AK2714" s="4"/>
      <c r="AM2714" s="3"/>
      <c r="AP2714" s="4"/>
      <c r="AR2714" s="3"/>
      <c r="AU2714" s="4"/>
      <c r="AW2714" s="3"/>
      <c r="AZ2714" s="4"/>
      <c r="BB2714" s="3"/>
      <c r="BE2714" s="4"/>
      <c r="BG2714" s="3"/>
      <c r="BJ2714" s="4"/>
      <c r="BL2714" s="3"/>
      <c r="BO2714" s="4"/>
      <c r="BQ2714" s="16"/>
      <c r="BR2714" s="14"/>
      <c r="BS2714" s="14"/>
      <c r="BT2714" s="17"/>
      <c r="BV2714" s="3"/>
      <c r="BY2714" s="4"/>
      <c r="CC2714" s="115"/>
      <c r="CD2714" s="13"/>
      <c r="CE2714" s="33"/>
      <c r="CF2714" s="33"/>
      <c r="CG2714" s="33"/>
      <c r="CH2714" s="33"/>
    </row>
    <row r="2715" spans="2:86" ht="18.600000000000001" customHeight="1" thickBot="1">
      <c r="D2715" s="271" t="s">
        <v>141</v>
      </c>
      <c r="E2715" s="272"/>
      <c r="F2715" s="273" t="s">
        <v>142</v>
      </c>
      <c r="G2715" s="274"/>
      <c r="H2715" s="237"/>
      <c r="I2715" s="271" t="s">
        <v>143</v>
      </c>
      <c r="J2715" s="272"/>
      <c r="K2715" s="273" t="s">
        <v>144</v>
      </c>
      <c r="L2715" s="274"/>
      <c r="N2715" s="262" t="s">
        <v>145</v>
      </c>
      <c r="O2715" s="263"/>
      <c r="P2715" s="264" t="s">
        <v>146</v>
      </c>
      <c r="Q2715" s="265"/>
      <c r="S2715" s="271" t="s">
        <v>147</v>
      </c>
      <c r="T2715" s="272"/>
      <c r="U2715" s="273" t="s">
        <v>148</v>
      </c>
      <c r="V2715" s="274"/>
      <c r="W2715" s="20"/>
      <c r="X2715" s="262" t="s">
        <v>149</v>
      </c>
      <c r="Y2715" s="263"/>
      <c r="Z2715" s="264" t="s">
        <v>150</v>
      </c>
      <c r="AA2715" s="265"/>
      <c r="AB2715" s="20"/>
      <c r="AC2715" s="271" t="s">
        <v>151</v>
      </c>
      <c r="AD2715" s="272"/>
      <c r="AE2715" s="273" t="s">
        <v>152</v>
      </c>
      <c r="AF2715" s="274"/>
      <c r="AG2715" s="20"/>
      <c r="AH2715" s="262" t="s">
        <v>153</v>
      </c>
      <c r="AI2715" s="263"/>
      <c r="AJ2715" s="264" t="s">
        <v>154</v>
      </c>
      <c r="AK2715" s="265"/>
      <c r="AL2715" s="20"/>
      <c r="AM2715" s="271" t="s">
        <v>155</v>
      </c>
      <c r="AN2715" s="272"/>
      <c r="AO2715" s="273" t="s">
        <v>156</v>
      </c>
      <c r="AP2715" s="274"/>
      <c r="AR2715" s="262" t="s">
        <v>157</v>
      </c>
      <c r="AS2715" s="263"/>
      <c r="AT2715" s="264" t="s">
        <v>158</v>
      </c>
      <c r="AU2715" s="265"/>
      <c r="AV2715" s="41"/>
      <c r="AW2715" s="271" t="s">
        <v>159</v>
      </c>
      <c r="AX2715" s="272"/>
      <c r="AY2715" s="273" t="s">
        <v>160</v>
      </c>
      <c r="AZ2715" s="274"/>
      <c r="BA2715" s="20"/>
      <c r="BB2715" s="262" t="s">
        <v>161</v>
      </c>
      <c r="BC2715" s="263"/>
      <c r="BD2715" s="264" t="s">
        <v>162</v>
      </c>
      <c r="BE2715" s="265"/>
      <c r="BF2715" s="41"/>
      <c r="BG2715" s="271" t="s">
        <v>163</v>
      </c>
      <c r="BH2715" s="272"/>
      <c r="BI2715" s="273" t="s">
        <v>164</v>
      </c>
      <c r="BJ2715" s="274"/>
      <c r="BK2715" s="41"/>
      <c r="BL2715" s="262" t="s">
        <v>165</v>
      </c>
      <c r="BM2715" s="263"/>
      <c r="BN2715" s="264" t="s">
        <v>166</v>
      </c>
      <c r="BO2715" s="265"/>
      <c r="BP2715" s="41"/>
      <c r="BQ2715" s="271" t="s">
        <v>167</v>
      </c>
      <c r="BR2715" s="272"/>
      <c r="BS2715" s="273" t="s">
        <v>168</v>
      </c>
      <c r="BT2715" s="274"/>
      <c r="BU2715" s="20"/>
      <c r="BV2715" s="262" t="s">
        <v>169</v>
      </c>
      <c r="BW2715" s="263"/>
      <c r="BX2715" s="264" t="s">
        <v>170</v>
      </c>
      <c r="BY2715" s="265"/>
      <c r="CA2715" s="55" t="s">
        <v>35</v>
      </c>
      <c r="CC2715" s="116" t="s">
        <v>75</v>
      </c>
      <c r="CD2715" s="13"/>
      <c r="CE2715" s="33"/>
      <c r="CF2715" s="33"/>
      <c r="CG2715" s="33"/>
      <c r="CH2715" s="33"/>
    </row>
    <row r="2716" spans="2:86" ht="18.600000000000001" customHeight="1" thickTop="1" thickBot="1">
      <c r="D2716" s="1">
        <v>0</v>
      </c>
      <c r="E2716" s="9">
        <f t="shared" ref="E2716" si="26112">$E$9*$B2713</f>
        <v>9.1319679999999774</v>
      </c>
      <c r="F2716" s="2">
        <v>1</v>
      </c>
      <c r="G2716" s="8">
        <v>0</v>
      </c>
      <c r="I2716" s="1">
        <v>0</v>
      </c>
      <c r="J2716" s="9">
        <v>0</v>
      </c>
      <c r="K2716" s="2">
        <v>1</v>
      </c>
      <c r="L2716" s="8">
        <v>0</v>
      </c>
      <c r="N2716" s="1">
        <f t="shared" ref="N2716" si="26113">D2716*I2713+F2716*I2716-E2716*J2713-G2716*J2716</f>
        <v>0</v>
      </c>
      <c r="O2716" s="9">
        <f t="shared" ref="O2716" si="26114">(D2716*J2713+E2716*I2713+F2716*J2716+G2716*I2716)</f>
        <v>9.1319679999999774</v>
      </c>
      <c r="P2716" s="2">
        <f t="shared" ref="P2716" si="26115">D2716*K2713+F2716*K2716-E2716*L2713-G2716*L2716</f>
        <v>7.5377811414896358</v>
      </c>
      <c r="Q2716" s="8">
        <f t="shared" ref="Q2716" si="26116">(D2716*L2713+E2716*K2713+F2716*L2716+G2716*K2716)</f>
        <v>0</v>
      </c>
      <c r="S2716" s="1">
        <v>0</v>
      </c>
      <c r="T2716" s="9">
        <f t="shared" ref="T2716" si="26117">$T$9*$B2713</f>
        <v>11.72768799999997</v>
      </c>
      <c r="U2716" s="2">
        <v>1</v>
      </c>
      <c r="V2716" s="8">
        <v>0</v>
      </c>
      <c r="X2716" s="1">
        <f t="shared" ref="X2716" si="26118">N2716*S2713+P2716*S2716-O2716*T2713-Q2716*T2716</f>
        <v>0</v>
      </c>
      <c r="Y2716" s="9">
        <f t="shared" ref="Y2716" si="26119">(N2716*T2713+O2716*S2713+P2716*T2716+Q2716*S2716)</f>
        <v>97.532713439674055</v>
      </c>
      <c r="Z2716" s="2">
        <f t="shared" ref="Z2716" si="26120">N2716*U2713+P2716*U2716-O2716*V2713-Q2716*V2716</f>
        <v>7.5377811414896358</v>
      </c>
      <c r="AA2716" s="8">
        <f t="shared" ref="AA2716" si="26121">(N2716*V2713+O2716*U2713+P2716*V2716+Q2716*U2716)</f>
        <v>0</v>
      </c>
      <c r="AB2716" s="20"/>
      <c r="AC2716" s="1">
        <v>0</v>
      </c>
      <c r="AD2716" s="9">
        <v>0</v>
      </c>
      <c r="AE2716" s="2">
        <v>1</v>
      </c>
      <c r="AF2716" s="8">
        <v>0</v>
      </c>
      <c r="AH2716" s="1">
        <f t="shared" ref="AH2716" si="26122">X2716*AC2713+Z2716*AC2716-Y2716*AD2713-AA2716*AD2716</f>
        <v>0</v>
      </c>
      <c r="AI2716" s="9">
        <f t="shared" ref="AI2716" si="26123">(X2716*AD2713+Y2716*AC2713+Z2716*AD2716+AA2716*AC2716)</f>
        <v>97.532713439674055</v>
      </c>
      <c r="AJ2716" s="2">
        <f t="shared" ref="AJ2716" si="26124">X2716*AE2713+Z2716*AE2716-Y2716*AF2713-AA2716*AF2716</f>
        <v>20.258275243625462</v>
      </c>
      <c r="AK2716" s="8">
        <f t="shared" ref="AK2716" si="26125">(X2716*AF2713+Y2716*AE2713+Z2716*AF2716+AA2716*AE2716)</f>
        <v>0</v>
      </c>
      <c r="AM2716" s="1">
        <v>0</v>
      </c>
      <c r="AN2716" s="9">
        <f t="shared" ref="AN2716" si="26126">$AN$9*$B2713</f>
        <v>9.9157279999999748</v>
      </c>
      <c r="AO2716" s="2">
        <v>1</v>
      </c>
      <c r="AP2716" s="8">
        <v>0</v>
      </c>
      <c r="AR2716" s="1">
        <f t="shared" ref="AR2716" si="26127">AH2716*AM2713+AJ2716*AM2716-AI2716*AN2713-AK2716*AN2716</f>
        <v>0</v>
      </c>
      <c r="AS2716" s="9">
        <f t="shared" ref="AS2716" si="26128">(AH2716*AN2713+AI2716*AM2713+AJ2716*AN2716+AK2716*AM2716)</f>
        <v>298.40826050459737</v>
      </c>
      <c r="AT2716" s="2">
        <f t="shared" ref="AT2716" si="26129">AH2716*AO2713+AJ2716*AO2716-AI2716*AP2713-AK2716*AP2716</f>
        <v>20.258275243625462</v>
      </c>
      <c r="AU2716" s="8">
        <f t="shared" ref="AU2716" si="26130">(AH2716*AP2713+AI2716*AO2713+AJ2716*AP2716+AK2716*AO2716)</f>
        <v>0</v>
      </c>
      <c r="AV2716" s="20"/>
      <c r="AW2716" s="1">
        <v>0</v>
      </c>
      <c r="AX2716" s="9">
        <v>0</v>
      </c>
      <c r="AY2716" s="2">
        <v>1</v>
      </c>
      <c r="AZ2716" s="8">
        <v>0</v>
      </c>
      <c r="BB2716" s="1">
        <f t="shared" ref="BB2716" si="26131">AR2716*AW2713+AT2716*AW2716-AS2716*AX2713-AU2716*AX2716</f>
        <v>0</v>
      </c>
      <c r="BC2716" s="9">
        <f t="shared" ref="BC2716" si="26132">(AR2716*AX2713+AS2716*AW2713+AT2716*AX2716+AU2716*AW2716)</f>
        <v>298.40826050459737</v>
      </c>
      <c r="BD2716" s="2">
        <f t="shared" ref="BD2716" si="26133">AR2716*AY2713+AT2716*AY2716-AS2716*AZ2713-AU2716*AZ2716</f>
        <v>75.877964690122866</v>
      </c>
      <c r="BE2716" s="8">
        <f t="shared" ref="BE2716" si="26134">(AR2716*AZ2713+AS2716*AY2713+AT2716*AZ2716+AU2716*AY2716)</f>
        <v>0</v>
      </c>
      <c r="BG2716" s="1">
        <v>0</v>
      </c>
      <c r="BH2716" s="9">
        <f t="shared" ref="BH2716" si="26135">$BH$9*$B2713</f>
        <v>6.4873599999999829</v>
      </c>
      <c r="BI2716" s="2">
        <v>1</v>
      </c>
      <c r="BJ2716" s="8">
        <v>0</v>
      </c>
      <c r="BK2716" s="20"/>
      <c r="BL2716" s="1">
        <f t="shared" ref="BL2716" si="26136">BB2716*BG2713+BD2716*BG2716-BC2716*BH2713-BE2716*BH2716</f>
        <v>0</v>
      </c>
      <c r="BM2716" s="9">
        <f t="shared" ref="BM2716" si="26137">(BB2716*BH2713+BC2716*BG2713+BD2716*BH2716+BE2716*BG2716)</f>
        <v>790.65593351671157</v>
      </c>
      <c r="BN2716" s="2">
        <f t="shared" ref="BN2716" si="26138">BB2716*BI2713+BD2716*BI2716-BC2716*BJ2713-BE2716*BJ2716</f>
        <v>75.877964690122866</v>
      </c>
      <c r="BO2716" s="8">
        <f t="shared" ref="BO2716" si="26139">(BB2716*BJ2713+BC2716*BI2713+BD2716*BJ2716+BE2716*BI2716)</f>
        <v>0</v>
      </c>
      <c r="BP2716" s="20"/>
      <c r="BQ2716" s="18">
        <f t="shared" ref="BQ2716:BQ2779" si="26140">1/$BR$9</f>
        <v>1</v>
      </c>
      <c r="BR2716" s="25">
        <v>0</v>
      </c>
      <c r="BS2716" s="19">
        <v>1</v>
      </c>
      <c r="BT2716" s="24">
        <v>0</v>
      </c>
      <c r="BV2716" s="1">
        <f t="shared" ref="BV2716" si="26141">BL2716*BQ2713+BN2716*BQ2716-BM2716*BR2713-BO2716*BR2716</f>
        <v>75.877964690122866</v>
      </c>
      <c r="BW2716" s="9">
        <f t="shared" ref="BW2716" si="26142">(BL2716*BR2713+BM2716*BQ2713+BN2716*BR2716+BO2716*BQ2716)</f>
        <v>790.65593351671157</v>
      </c>
      <c r="BX2716" s="2">
        <f t="shared" ref="BX2716" si="26143">BL2716*BS2713+BN2716*BS2716-BM2716*BT2713-BO2716*BT2716</f>
        <v>75.877964690122866</v>
      </c>
      <c r="BY2716" s="8">
        <f t="shared" ref="BY2716" si="26144">(BL2716*BT2713+BM2716*BS2713+BN2716*BT2716+BO2716*BS2716)</f>
        <v>0</v>
      </c>
      <c r="CA2716" s="56">
        <f t="shared" ref="CA2716" si="26145">(180/PI())*ATAN(-1*(BW2713+BW2716)/(BV2713+BV2716))</f>
        <v>-79.036340604182641</v>
      </c>
      <c r="CC2716" s="117">
        <f t="shared" ref="CC2716" si="26146">20*LOG(((1-(10^(CA2713/20)^2)*(1-((1-CC2713)/(1+CC2713))^2))^0.5))</f>
        <v>-8.7197168405704325E-6</v>
      </c>
      <c r="CD2716" s="13"/>
      <c r="CE2716" s="33"/>
      <c r="CF2716" s="33"/>
      <c r="CG2716" s="33"/>
      <c r="CH2716" s="33"/>
    </row>
    <row r="2717" spans="2:86" ht="18.600000000000001" customHeight="1"/>
    <row r="2718" spans="2:86" ht="18.600000000000001" customHeight="1" thickBot="1">
      <c r="E2718" s="6" t="s">
        <v>3</v>
      </c>
      <c r="J2718" s="6" t="s">
        <v>5</v>
      </c>
      <c r="O2718" s="6" t="s">
        <v>10</v>
      </c>
      <c r="T2718" s="6" t="s">
        <v>6</v>
      </c>
      <c r="Y2718" s="6" t="s">
        <v>11</v>
      </c>
      <c r="AD2718" s="6" t="s">
        <v>12</v>
      </c>
      <c r="AI2718" s="6" t="s">
        <v>13</v>
      </c>
      <c r="AN2718" s="6" t="s">
        <v>14</v>
      </c>
      <c r="AS2718" s="6" t="s">
        <v>15</v>
      </c>
      <c r="AX2718" s="6" t="s">
        <v>19</v>
      </c>
      <c r="BC2718" s="6" t="s">
        <v>17</v>
      </c>
      <c r="BH2718" s="6" t="s">
        <v>20</v>
      </c>
      <c r="BM2718" s="6" t="s">
        <v>18</v>
      </c>
      <c r="BQ2718" s="26" t="s">
        <v>16</v>
      </c>
      <c r="BR2718" s="26"/>
      <c r="BS2718" s="21"/>
      <c r="BT2718" s="21"/>
      <c r="BU2718" s="21"/>
      <c r="BV2718" s="21"/>
      <c r="BW2718" s="26" t="s">
        <v>21</v>
      </c>
      <c r="BX2718" s="21"/>
      <c r="BY2718" s="21"/>
    </row>
    <row r="2719" spans="2:86" ht="18.600000000000001" customHeight="1" thickBot="1">
      <c r="B2719" s="11"/>
      <c r="D2719" s="266" t="s">
        <v>113</v>
      </c>
      <c r="E2719" s="267"/>
      <c r="F2719" s="268" t="s">
        <v>114</v>
      </c>
      <c r="G2719" s="269"/>
      <c r="H2719" s="237"/>
      <c r="I2719" s="262" t="s">
        <v>0</v>
      </c>
      <c r="J2719" s="263"/>
      <c r="K2719" s="264" t="s">
        <v>1</v>
      </c>
      <c r="L2719" s="265"/>
      <c r="M2719" s="21"/>
      <c r="N2719" s="262" t="s">
        <v>115</v>
      </c>
      <c r="O2719" s="263"/>
      <c r="P2719" s="264" t="s">
        <v>116</v>
      </c>
      <c r="Q2719" s="265"/>
      <c r="R2719" s="21"/>
      <c r="S2719" s="266" t="s">
        <v>117</v>
      </c>
      <c r="T2719" s="267"/>
      <c r="U2719" s="268" t="s">
        <v>118</v>
      </c>
      <c r="V2719" s="269"/>
      <c r="W2719" s="20"/>
      <c r="X2719" s="262" t="s">
        <v>119</v>
      </c>
      <c r="Y2719" s="263"/>
      <c r="Z2719" s="264" t="s">
        <v>120</v>
      </c>
      <c r="AA2719" s="265"/>
      <c r="AB2719" s="20"/>
      <c r="AC2719" s="262" t="s">
        <v>121</v>
      </c>
      <c r="AD2719" s="263"/>
      <c r="AE2719" s="264" t="s">
        <v>7</v>
      </c>
      <c r="AF2719" s="265"/>
      <c r="AG2719" s="20"/>
      <c r="AH2719" s="262" t="s">
        <v>122</v>
      </c>
      <c r="AI2719" s="263"/>
      <c r="AJ2719" s="264" t="s">
        <v>123</v>
      </c>
      <c r="AK2719" s="265"/>
      <c r="AL2719" s="20"/>
      <c r="AM2719" s="266" t="s">
        <v>124</v>
      </c>
      <c r="AN2719" s="267"/>
      <c r="AO2719" s="268" t="s">
        <v>125</v>
      </c>
      <c r="AP2719" s="269"/>
      <c r="AQ2719" s="21"/>
      <c r="AR2719" s="262" t="s">
        <v>126</v>
      </c>
      <c r="AS2719" s="263"/>
      <c r="AT2719" s="264" t="s">
        <v>2</v>
      </c>
      <c r="AU2719" s="265"/>
      <c r="AV2719" s="41"/>
      <c r="AW2719" s="262" t="s">
        <v>127</v>
      </c>
      <c r="AX2719" s="263"/>
      <c r="AY2719" s="264" t="s">
        <v>128</v>
      </c>
      <c r="AZ2719" s="265"/>
      <c r="BA2719" s="20"/>
      <c r="BB2719" s="262" t="s">
        <v>129</v>
      </c>
      <c r="BC2719" s="263"/>
      <c r="BD2719" s="264" t="s">
        <v>130</v>
      </c>
      <c r="BE2719" s="265"/>
      <c r="BF2719" s="41"/>
      <c r="BG2719" s="266" t="s">
        <v>131</v>
      </c>
      <c r="BH2719" s="267"/>
      <c r="BI2719" s="268" t="s">
        <v>132</v>
      </c>
      <c r="BJ2719" s="269"/>
      <c r="BK2719" s="41"/>
      <c r="BL2719" s="262" t="s">
        <v>133</v>
      </c>
      <c r="BM2719" s="263"/>
      <c r="BN2719" s="264" t="s">
        <v>134</v>
      </c>
      <c r="BO2719" s="265"/>
      <c r="BP2719" s="41"/>
      <c r="BQ2719" s="262" t="s">
        <v>135</v>
      </c>
      <c r="BR2719" s="263"/>
      <c r="BS2719" s="264" t="s">
        <v>136</v>
      </c>
      <c r="BT2719" s="265"/>
      <c r="BU2719" s="20"/>
      <c r="BV2719" s="262" t="s">
        <v>137</v>
      </c>
      <c r="BW2719" s="263"/>
      <c r="BX2719" s="264" t="s">
        <v>138</v>
      </c>
      <c r="BY2719" s="265"/>
      <c r="CA2719" s="27" t="s">
        <v>8</v>
      </c>
      <c r="CC2719" s="113" t="s">
        <v>74</v>
      </c>
      <c r="CD2719" s="13"/>
      <c r="CE2719" s="33"/>
      <c r="CF2719" s="33"/>
      <c r="CG2719" s="33"/>
      <c r="CH2719" s="33"/>
    </row>
    <row r="2720" spans="2:86" ht="18.600000000000001" customHeight="1" thickTop="1" thickBot="1">
      <c r="B2720" s="37">
        <v>7.7799999999999798</v>
      </c>
      <c r="D2720" s="1">
        <v>1</v>
      </c>
      <c r="E2720" s="7">
        <v>0</v>
      </c>
      <c r="F2720" s="2">
        <v>0</v>
      </c>
      <c r="G2720" s="8">
        <v>0</v>
      </c>
      <c r="I2720" s="1">
        <v>1</v>
      </c>
      <c r="J2720" s="9">
        <v>0</v>
      </c>
      <c r="K2720" s="2">
        <v>0</v>
      </c>
      <c r="L2720" s="8">
        <f t="shared" ref="L2720:L2783" si="26147">IF(0=(1-$J$9*$K$9*$B2720^2),10^18,$B2720*$K$9/(1-$J$9*$K$9*$B2720^2))</f>
        <v>-0.71379902136661566</v>
      </c>
      <c r="N2720" s="1">
        <f t="shared" ref="N2720" si="26148">D2720*I2720+F2720*I2723-E2720*J2720-G2720*J2723</f>
        <v>1</v>
      </c>
      <c r="O2720" s="9">
        <f t="shared" ref="O2720" si="26149">(D2720*J2720+E2720*I2720+F2720*J2723+G2720*I2723)</f>
        <v>0</v>
      </c>
      <c r="P2720" s="2">
        <f t="shared" ref="P2720" si="26150">D2720*K2720+F2720*K2723-E2720*L2720-G2720*L2723</f>
        <v>0</v>
      </c>
      <c r="Q2720" s="8">
        <f t="shared" ref="Q2720" si="26151">(D2720*L2720+E2720*K2720+F2720*L2723+G2720*K2723)</f>
        <v>-0.71379902136661566</v>
      </c>
      <c r="S2720" s="1">
        <v>1</v>
      </c>
      <c r="T2720" s="7">
        <v>0</v>
      </c>
      <c r="U2720" s="2">
        <v>0</v>
      </c>
      <c r="V2720" s="8">
        <v>0</v>
      </c>
      <c r="X2720" s="1">
        <f t="shared" ref="X2720" si="26152">N2720*S2720+P2720*S2723-O2720*T2720-Q2720*T2723</f>
        <v>9.392787506512807</v>
      </c>
      <c r="Y2720" s="9">
        <f t="shared" ref="Y2720" si="26153">(N2720*T2720+O2720*S2720+P2720*T2723+Q2720*S2723)</f>
        <v>0</v>
      </c>
      <c r="Z2720" s="2">
        <f t="shared" ref="Z2720" si="26154">N2720*U2720+P2720*U2723-O2720*V2720-Q2720*V2723</f>
        <v>0</v>
      </c>
      <c r="AA2720" s="8">
        <f t="shared" ref="AA2720" si="26155">(N2720*V2720+O2720*U2720+P2720*V2723+Q2720*U2723)</f>
        <v>-0.71379902136661566</v>
      </c>
      <c r="AB2720" s="20"/>
      <c r="AC2720" s="1">
        <v>1</v>
      </c>
      <c r="AD2720" s="9">
        <v>0</v>
      </c>
      <c r="AE2720" s="2">
        <v>0</v>
      </c>
      <c r="AF2720" s="8">
        <f t="shared" ref="AF2720:AF2783" si="26156">IF(0=(1-$AE$9*$AD$9*$B2720^2),10^18,$B2720*$AE$9/(1-$AE$9*$AD$9*$B2720^2))</f>
        <v>-0.1300720645891521</v>
      </c>
      <c r="AH2720" s="1">
        <f t="shared" ref="AH2720" si="26157">X2720*AC2720+Z2720*AC2723-Y2720*AD2720-AA2720*AD2723</f>
        <v>9.392787506512807</v>
      </c>
      <c r="AI2720" s="9">
        <f t="shared" ref="AI2720" si="26158">(X2720*AD2720+Y2720*AC2720+Z2720*AD2723+AA2720*AC2723)</f>
        <v>0</v>
      </c>
      <c r="AJ2720" s="2">
        <f t="shared" ref="AJ2720" si="26159">X2720*AE2720+Z2720*AE2723-Y2720*AF2720-AA2720*AF2723</f>
        <v>0</v>
      </c>
      <c r="AK2720" s="8">
        <f t="shared" ref="AK2720" si="26160">(X2720*AF2720+Y2720*AE2720+Z2720*AF2723+AA2720*AE2723)</f>
        <v>-1.9355382845859304</v>
      </c>
      <c r="AM2720" s="1">
        <v>1</v>
      </c>
      <c r="AN2720" s="7">
        <v>0</v>
      </c>
      <c r="AO2720" s="2">
        <v>0</v>
      </c>
      <c r="AP2720" s="8">
        <v>0</v>
      </c>
      <c r="AR2720" s="1">
        <f t="shared" ref="AR2720" si="26161">AH2720*AM2720+AJ2720*AM2723-AI2720*AN2720-AK2720*AN2723</f>
        <v>28.634523286454314</v>
      </c>
      <c r="AS2720" s="9">
        <f t="shared" ref="AS2720" si="26162">(AH2720*AN2720+AI2720*AM2720+AJ2720*AN2723+AK2720*AM2723)</f>
        <v>0</v>
      </c>
      <c r="AT2720" s="2">
        <f t="shared" ref="AT2720" si="26163">AH2720*AO2720+AJ2720*AO2723-AI2720*AP2720-AK2720*AP2723</f>
        <v>0</v>
      </c>
      <c r="AU2720" s="8">
        <f t="shared" ref="AU2720" si="26164">(AH2720*AP2720+AI2720*AO2720+AJ2720*AP2723+AK2720*AO2723)</f>
        <v>-1.9355382845859304</v>
      </c>
      <c r="AV2720" s="20"/>
      <c r="AW2720" s="1">
        <v>1</v>
      </c>
      <c r="AX2720" s="9">
        <v>0</v>
      </c>
      <c r="AY2720" s="2">
        <v>0</v>
      </c>
      <c r="AZ2720" s="8">
        <f t="shared" ref="AZ2720:AZ2783" si="26165">IF(0=(1-$AX$9*$AY$9*$B2720^2),10^18,$B2720*$AY$9/(1-$AX$9*$AY$9*$B2720^2))</f>
        <v>-0.18588015957566703</v>
      </c>
      <c r="BB2720" s="1">
        <f t="shared" ref="BB2720" si="26166">AR2720*AW2720+AT2720*AW2723-AS2720*AX2720-AU2720*AX2723</f>
        <v>28.634523286454314</v>
      </c>
      <c r="BC2720" s="9">
        <f t="shared" ref="BC2720" si="26167">(AR2720*AX2720+AS2720*AW2720+AT2720*AX2723+AU2720*AW2723)</f>
        <v>0</v>
      </c>
      <c r="BD2720" s="2">
        <f t="shared" ref="BD2720" si="26168">AR2720*AY2720+AT2720*AY2723-AS2720*AZ2720-AU2720*AZ2723</f>
        <v>0</v>
      </c>
      <c r="BE2720" s="8">
        <f t="shared" ref="BE2720" si="26169">(AR2720*AZ2720+AS2720*AY2720+AT2720*AZ2723+AU2720*AY2723)</f>
        <v>-7.2581280424452119</v>
      </c>
      <c r="BG2720" s="1">
        <v>1</v>
      </c>
      <c r="BH2720" s="7">
        <v>0</v>
      </c>
      <c r="BI2720" s="2">
        <v>0</v>
      </c>
      <c r="BJ2720" s="8">
        <v>0</v>
      </c>
      <c r="BK2720" s="20"/>
      <c r="BL2720" s="1">
        <f t="shared" ref="BL2720" si="26170">BB2720*BG2720+BD2720*BG2723-BC2720*BH2720-BE2720*BH2723</f>
        <v>75.841968724761244</v>
      </c>
      <c r="BM2720" s="9">
        <f t="shared" ref="BM2720" si="26171">(BB2720*BH2720+BC2720*BG2720+BD2720*BH2723+BE2720*BG2723)</f>
        <v>0</v>
      </c>
      <c r="BN2720" s="2">
        <f t="shared" ref="BN2720" si="26172">BB2720*BI2720+BD2720*BI2723-BC2720*BJ2720-BE2720*BJ2723</f>
        <v>0</v>
      </c>
      <c r="BO2720" s="8">
        <f t="shared" ref="BO2720" si="26173">(BB2720*BJ2720+BC2720*BI2720+BD2720*BJ2723+BE2720*BI2723)</f>
        <v>-7.2581280424452119</v>
      </c>
      <c r="BP2720" s="20"/>
      <c r="BQ2720" s="16">
        <v>1</v>
      </c>
      <c r="BR2720" s="23">
        <v>0</v>
      </c>
      <c r="BS2720" s="14">
        <v>0</v>
      </c>
      <c r="BT2720" s="22">
        <v>0</v>
      </c>
      <c r="BV2720" s="1">
        <f t="shared" ref="BV2720" si="26174">BL2720*BQ2720+BN2720*BQ2723-BM2720*BR2720-BO2720*BR2723</f>
        <v>75.841968724761244</v>
      </c>
      <c r="BW2720" s="9">
        <f t="shared" ref="BW2720" si="26175">(BL2720*BR2720+BM2720*BQ2720+BN2720*BR2723+BO2720*BQ2723)</f>
        <v>-7.2581280424452119</v>
      </c>
      <c r="BX2720" s="2">
        <f t="shared" ref="BX2720" si="26176">BL2720*BS2720+BN2720*BS2723-BM2720*BT2720-BO2720*BT2723</f>
        <v>0</v>
      </c>
      <c r="BY2720" s="8">
        <f t="shared" ref="BY2720" si="26177">(BL2720*BT2720+BM2720*BS2720+BN2720*BT2723+BO2720*BS2723)</f>
        <v>-7.2581280424452119</v>
      </c>
      <c r="CA2720" s="28">
        <f t="shared" ref="CA2720" si="26178">20*LOG(((1+$BR$9)/$BR$9)/((BV2720+BV2723)^2+(BW2720+BW2723)^2)^0.5)</f>
        <v>-52.036873880468804</v>
      </c>
      <c r="CC2720" s="114">
        <f t="shared" ref="CC2720" si="26179">((BV2720^2+BW2720^2)^0.5)/((BV2723^2+BW2723^2)^0.5)</f>
        <v>9.5718693877741415E-2</v>
      </c>
      <c r="CD2720" s="13"/>
      <c r="CE2720" s="33"/>
      <c r="CF2720" s="33"/>
      <c r="CG2720" s="33"/>
      <c r="CH2720" s="33"/>
    </row>
    <row r="2721" spans="2:86" ht="18.600000000000001" customHeight="1" thickBot="1">
      <c r="D2721" s="3"/>
      <c r="G2721" s="4"/>
      <c r="I2721" s="3"/>
      <c r="L2721" s="4"/>
      <c r="N2721" s="3"/>
      <c r="Q2721" s="4"/>
      <c r="S2721" s="3"/>
      <c r="V2721" s="4"/>
      <c r="X2721" s="3"/>
      <c r="AA2721" s="4"/>
      <c r="AC2721" s="3"/>
      <c r="AF2721" s="4"/>
      <c r="AH2721" s="3"/>
      <c r="AK2721" s="4"/>
      <c r="AM2721" s="3"/>
      <c r="AP2721" s="4"/>
      <c r="AR2721" s="3"/>
      <c r="AU2721" s="4"/>
      <c r="AW2721" s="3"/>
      <c r="AZ2721" s="4"/>
      <c r="BB2721" s="3"/>
      <c r="BE2721" s="4"/>
      <c r="BG2721" s="3"/>
      <c r="BJ2721" s="4"/>
      <c r="BL2721" s="3"/>
      <c r="BO2721" s="4"/>
      <c r="BQ2721" s="16"/>
      <c r="BR2721" s="14"/>
      <c r="BS2721" s="14"/>
      <c r="BT2721" s="17"/>
      <c r="BV2721" s="3"/>
      <c r="BY2721" s="4"/>
      <c r="CC2721" s="115"/>
      <c r="CD2721" s="13"/>
      <c r="CE2721" s="33"/>
      <c r="CF2721" s="33"/>
      <c r="CG2721" s="33"/>
      <c r="CH2721" s="33"/>
    </row>
    <row r="2722" spans="2:86" ht="18.600000000000001" customHeight="1" thickBot="1">
      <c r="D2722" s="271" t="s">
        <v>141</v>
      </c>
      <c r="E2722" s="272"/>
      <c r="F2722" s="273" t="s">
        <v>142</v>
      </c>
      <c r="G2722" s="274"/>
      <c r="H2722" s="237"/>
      <c r="I2722" s="271" t="s">
        <v>143</v>
      </c>
      <c r="J2722" s="272"/>
      <c r="K2722" s="273" t="s">
        <v>144</v>
      </c>
      <c r="L2722" s="274"/>
      <c r="N2722" s="262" t="s">
        <v>145</v>
      </c>
      <c r="O2722" s="263"/>
      <c r="P2722" s="264" t="s">
        <v>146</v>
      </c>
      <c r="Q2722" s="265"/>
      <c r="S2722" s="271" t="s">
        <v>147</v>
      </c>
      <c r="T2722" s="272"/>
      <c r="U2722" s="273" t="s">
        <v>148</v>
      </c>
      <c r="V2722" s="274"/>
      <c r="W2722" s="20"/>
      <c r="X2722" s="262" t="s">
        <v>149</v>
      </c>
      <c r="Y2722" s="263"/>
      <c r="Z2722" s="264" t="s">
        <v>150</v>
      </c>
      <c r="AA2722" s="265"/>
      <c r="AB2722" s="20"/>
      <c r="AC2722" s="271" t="s">
        <v>151</v>
      </c>
      <c r="AD2722" s="272"/>
      <c r="AE2722" s="273" t="s">
        <v>152</v>
      </c>
      <c r="AF2722" s="274"/>
      <c r="AG2722" s="20"/>
      <c r="AH2722" s="262" t="s">
        <v>153</v>
      </c>
      <c r="AI2722" s="263"/>
      <c r="AJ2722" s="264" t="s">
        <v>154</v>
      </c>
      <c r="AK2722" s="265"/>
      <c r="AL2722" s="20"/>
      <c r="AM2722" s="271" t="s">
        <v>155</v>
      </c>
      <c r="AN2722" s="272"/>
      <c r="AO2722" s="273" t="s">
        <v>156</v>
      </c>
      <c r="AP2722" s="274"/>
      <c r="AR2722" s="262" t="s">
        <v>157</v>
      </c>
      <c r="AS2722" s="263"/>
      <c r="AT2722" s="264" t="s">
        <v>158</v>
      </c>
      <c r="AU2722" s="265"/>
      <c r="AV2722" s="41"/>
      <c r="AW2722" s="271" t="s">
        <v>159</v>
      </c>
      <c r="AX2722" s="272"/>
      <c r="AY2722" s="273" t="s">
        <v>160</v>
      </c>
      <c r="AZ2722" s="274"/>
      <c r="BA2722" s="20"/>
      <c r="BB2722" s="262" t="s">
        <v>161</v>
      </c>
      <c r="BC2722" s="263"/>
      <c r="BD2722" s="264" t="s">
        <v>162</v>
      </c>
      <c r="BE2722" s="265"/>
      <c r="BF2722" s="41"/>
      <c r="BG2722" s="271" t="s">
        <v>163</v>
      </c>
      <c r="BH2722" s="272"/>
      <c r="BI2722" s="273" t="s">
        <v>164</v>
      </c>
      <c r="BJ2722" s="274"/>
      <c r="BK2722" s="41"/>
      <c r="BL2722" s="262" t="s">
        <v>165</v>
      </c>
      <c r="BM2722" s="263"/>
      <c r="BN2722" s="264" t="s">
        <v>166</v>
      </c>
      <c r="BO2722" s="265"/>
      <c r="BP2722" s="41"/>
      <c r="BQ2722" s="271" t="s">
        <v>167</v>
      </c>
      <c r="BR2722" s="272"/>
      <c r="BS2722" s="273" t="s">
        <v>168</v>
      </c>
      <c r="BT2722" s="274"/>
      <c r="BU2722" s="20"/>
      <c r="BV2722" s="262" t="s">
        <v>169</v>
      </c>
      <c r="BW2722" s="263"/>
      <c r="BX2722" s="264" t="s">
        <v>170</v>
      </c>
      <c r="BY2722" s="265"/>
      <c r="CA2722" s="55" t="s">
        <v>35</v>
      </c>
      <c r="CC2722" s="116" t="s">
        <v>75</v>
      </c>
      <c r="CD2722" s="13"/>
      <c r="CE2722" s="33"/>
      <c r="CF2722" s="33"/>
      <c r="CG2722" s="33"/>
      <c r="CH2722" s="33"/>
    </row>
    <row r="2723" spans="2:86" ht="18.600000000000001" customHeight="1" thickTop="1" thickBot="1">
      <c r="D2723" s="1">
        <v>0</v>
      </c>
      <c r="E2723" s="9">
        <f t="shared" ref="E2723" si="26180">$E$9*$B2720</f>
        <v>9.1555039999999774</v>
      </c>
      <c r="F2723" s="2">
        <v>1</v>
      </c>
      <c r="G2723" s="8">
        <v>0</v>
      </c>
      <c r="I2723" s="1">
        <v>0</v>
      </c>
      <c r="J2723" s="9">
        <v>0</v>
      </c>
      <c r="K2723" s="2">
        <v>1</v>
      </c>
      <c r="L2723" s="8">
        <v>0</v>
      </c>
      <c r="N2723" s="1">
        <f t="shared" ref="N2723" si="26181">D2723*I2720+F2723*I2723-E2723*J2720-G2723*J2723</f>
        <v>0</v>
      </c>
      <c r="O2723" s="9">
        <f t="shared" ref="O2723" si="26182">(D2723*J2720+E2723*I2720+F2723*J2723+G2723*I2723)</f>
        <v>9.1555039999999774</v>
      </c>
      <c r="P2723" s="2">
        <f t="shared" ref="P2723" si="26183">D2723*K2720+F2723*K2723-E2723*L2720-G2723*L2723</f>
        <v>7.5351897953181188</v>
      </c>
      <c r="Q2723" s="8">
        <f t="shared" ref="Q2723" si="26184">(D2723*L2720+E2723*K2720+F2723*L2723+G2723*K2723)</f>
        <v>0</v>
      </c>
      <c r="S2723" s="1">
        <v>0</v>
      </c>
      <c r="T2723" s="9">
        <f t="shared" ref="T2723" si="26185">$T$9*$B2720</f>
        <v>11.757913999999969</v>
      </c>
      <c r="U2723" s="2">
        <v>1</v>
      </c>
      <c r="V2723" s="8">
        <v>0</v>
      </c>
      <c r="X2723" s="1">
        <f t="shared" ref="X2723" si="26186">N2723*S2720+P2723*S2723-O2723*T2720-Q2723*T2723</f>
        <v>0</v>
      </c>
      <c r="Y2723" s="9">
        <f t="shared" ref="Y2723" si="26187">(N2723*T2720+O2723*S2720+P2723*T2723+Q2723*S2723)</f>
        <v>97.75361758702779</v>
      </c>
      <c r="Z2723" s="2">
        <f t="shared" ref="Z2723" si="26188">N2723*U2720+P2723*U2723-O2723*V2720-Q2723*V2723</f>
        <v>7.5351897953181188</v>
      </c>
      <c r="AA2723" s="8">
        <f t="shared" ref="AA2723" si="26189">(N2723*V2720+O2723*U2720+P2723*V2723+Q2723*U2723)</f>
        <v>0</v>
      </c>
      <c r="AB2723" s="20"/>
      <c r="AC2723" s="1">
        <v>0</v>
      </c>
      <c r="AD2723" s="9">
        <v>0</v>
      </c>
      <c r="AE2723" s="2">
        <v>1</v>
      </c>
      <c r="AF2723" s="8">
        <v>0</v>
      </c>
      <c r="AH2723" s="1">
        <f t="shared" ref="AH2723" si="26190">X2723*AC2720+Z2723*AC2723-Y2723*AD2720-AA2723*AD2723</f>
        <v>0</v>
      </c>
      <c r="AI2723" s="9">
        <f t="shared" ref="AI2723" si="26191">(X2723*AD2720+Y2723*AC2720+Z2723*AD2723+AA2723*AC2723)</f>
        <v>97.75361758702779</v>
      </c>
      <c r="AJ2723" s="2">
        <f t="shared" ref="AJ2723" si="26192">X2723*AE2720+Z2723*AE2723-Y2723*AF2720-AA2723*AF2723</f>
        <v>20.250204655921273</v>
      </c>
      <c r="AK2723" s="8">
        <f t="shared" ref="AK2723" si="26193">(X2723*AF2720+Y2723*AE2720+Z2723*AF2723+AA2723*AE2723)</f>
        <v>0</v>
      </c>
      <c r="AM2723" s="1">
        <v>0</v>
      </c>
      <c r="AN2723" s="9">
        <f t="shared" ref="AN2723" si="26194">$AN$9*$B2720</f>
        <v>9.9412839999999747</v>
      </c>
      <c r="AO2723" s="2">
        <v>1</v>
      </c>
      <c r="AP2723" s="8">
        <v>0</v>
      </c>
      <c r="AR2723" s="1">
        <f t="shared" ref="AR2723" si="26195">AH2723*AM2720+AJ2723*AM2723-AI2723*AN2720-AK2723*AN2723</f>
        <v>0</v>
      </c>
      <c r="AS2723" s="9">
        <f t="shared" ref="AS2723" si="26196">(AH2723*AN2720+AI2723*AM2720+AJ2723*AN2723+AK2723*AM2723)</f>
        <v>299.06665312966294</v>
      </c>
      <c r="AT2723" s="2">
        <f t="shared" ref="AT2723" si="26197">AH2723*AO2720+AJ2723*AO2723-AI2723*AP2720-AK2723*AP2723</f>
        <v>20.250204655921273</v>
      </c>
      <c r="AU2723" s="8">
        <f t="shared" ref="AU2723" si="26198">(AH2723*AP2720+AI2723*AO2720+AJ2723*AP2723+AK2723*AO2723)</f>
        <v>0</v>
      </c>
      <c r="AV2723" s="20"/>
      <c r="AW2723" s="1">
        <v>0</v>
      </c>
      <c r="AX2723" s="9">
        <v>0</v>
      </c>
      <c r="AY2723" s="2">
        <v>1</v>
      </c>
      <c r="AZ2723" s="8">
        <v>0</v>
      </c>
      <c r="BB2723" s="1">
        <f t="shared" ref="BB2723" si="26199">AR2723*AW2720+AT2723*AW2723-AS2723*AX2720-AU2723*AX2723</f>
        <v>0</v>
      </c>
      <c r="BC2723" s="9">
        <f t="shared" ref="BC2723" si="26200">(AR2723*AX2720+AS2723*AW2720+AT2723*AX2723+AU2723*AW2723)</f>
        <v>299.06665312966294</v>
      </c>
      <c r="BD2723" s="2">
        <f t="shared" ref="BD2723" si="26201">AR2723*AY2720+AT2723*AY2723-AS2723*AZ2720-AU2723*AZ2723</f>
        <v>75.84076186342368</v>
      </c>
      <c r="BE2723" s="8">
        <f t="shared" ref="BE2723" si="26202">(AR2723*AZ2720+AS2723*AY2720+AT2723*AZ2723+AU2723*AY2723)</f>
        <v>0</v>
      </c>
      <c r="BG2723" s="1">
        <v>0</v>
      </c>
      <c r="BH2723" s="9">
        <f t="shared" ref="BH2723" si="26203">$BH$9*$B2720</f>
        <v>6.5040799999999832</v>
      </c>
      <c r="BI2723" s="2">
        <v>1</v>
      </c>
      <c r="BJ2723" s="8">
        <v>0</v>
      </c>
      <c r="BK2723" s="20"/>
      <c r="BL2723" s="1">
        <f t="shared" ref="BL2723" si="26204">BB2723*BG2720+BD2723*BG2723-BC2723*BH2720-BE2723*BH2723</f>
        <v>0</v>
      </c>
      <c r="BM2723" s="9">
        <f t="shared" ref="BM2723" si="26205">(BB2723*BH2720+BC2723*BG2720+BD2723*BH2723+BE2723*BG2723)</f>
        <v>792.34103555031834</v>
      </c>
      <c r="BN2723" s="2">
        <f t="shared" ref="BN2723" si="26206">BB2723*BI2720+BD2723*BI2723-BC2723*BJ2720-BE2723*BJ2723</f>
        <v>75.84076186342368</v>
      </c>
      <c r="BO2723" s="8">
        <f t="shared" ref="BO2723" si="26207">(BB2723*BJ2720+BC2723*BI2720+BD2723*BJ2723+BE2723*BI2723)</f>
        <v>0</v>
      </c>
      <c r="BP2723" s="20"/>
      <c r="BQ2723" s="18">
        <f t="shared" ref="BQ2723:BQ2786" si="26208">1/$BR$9</f>
        <v>1</v>
      </c>
      <c r="BR2723" s="25">
        <v>0</v>
      </c>
      <c r="BS2723" s="19">
        <v>1</v>
      </c>
      <c r="BT2723" s="24">
        <v>0</v>
      </c>
      <c r="BV2723" s="1">
        <f t="shared" ref="BV2723" si="26209">BL2723*BQ2720+BN2723*BQ2723-BM2723*BR2720-BO2723*BR2723</f>
        <v>75.84076186342368</v>
      </c>
      <c r="BW2723" s="9">
        <f t="shared" ref="BW2723" si="26210">(BL2723*BR2720+BM2723*BQ2720+BN2723*BR2723+BO2723*BQ2723)</f>
        <v>792.34103555031834</v>
      </c>
      <c r="BX2723" s="2">
        <f t="shared" ref="BX2723" si="26211">BL2723*BS2720+BN2723*BS2723-BM2723*BT2720-BO2723*BT2723</f>
        <v>75.84076186342368</v>
      </c>
      <c r="BY2723" s="8">
        <f t="shared" ref="BY2723" si="26212">(BL2723*BT2720+BM2723*BS2720+BN2723*BT2723+BO2723*BS2723)</f>
        <v>0</v>
      </c>
      <c r="CA2723" s="56">
        <f t="shared" ref="CA2723" si="26213">(180/PI())*ATAN(-1*(BW2720+BW2723)/(BV2720+BV2723))</f>
        <v>-79.064847384239712</v>
      </c>
      <c r="CC2723" s="117">
        <f t="shared" ref="CC2723" si="26214">20*LOG(((1-(10^(CA2720/20)^2)*(1-((1-CC2720)/(1+CC2720))^2))^0.5))</f>
        <v>-8.6647486561195017E-6</v>
      </c>
      <c r="CD2723" s="13"/>
      <c r="CE2723" s="33"/>
      <c r="CF2723" s="33"/>
      <c r="CG2723" s="33"/>
      <c r="CH2723" s="33"/>
    </row>
    <row r="2724" spans="2:86" ht="18.600000000000001" customHeight="1"/>
    <row r="2725" spans="2:86" ht="18.600000000000001" customHeight="1" thickBot="1">
      <c r="E2725" s="6" t="s">
        <v>3</v>
      </c>
      <c r="J2725" s="6" t="s">
        <v>5</v>
      </c>
      <c r="O2725" s="6" t="s">
        <v>10</v>
      </c>
      <c r="T2725" s="6" t="s">
        <v>6</v>
      </c>
      <c r="Y2725" s="6" t="s">
        <v>11</v>
      </c>
      <c r="AD2725" s="6" t="s">
        <v>12</v>
      </c>
      <c r="AI2725" s="6" t="s">
        <v>13</v>
      </c>
      <c r="AN2725" s="6" t="s">
        <v>14</v>
      </c>
      <c r="AS2725" s="6" t="s">
        <v>15</v>
      </c>
      <c r="AX2725" s="6" t="s">
        <v>19</v>
      </c>
      <c r="BC2725" s="6" t="s">
        <v>17</v>
      </c>
      <c r="BH2725" s="6" t="s">
        <v>20</v>
      </c>
      <c r="BM2725" s="6" t="s">
        <v>18</v>
      </c>
      <c r="BQ2725" s="26" t="s">
        <v>16</v>
      </c>
      <c r="BR2725" s="26"/>
      <c r="BS2725" s="21"/>
      <c r="BT2725" s="21"/>
      <c r="BU2725" s="21"/>
      <c r="BV2725" s="21"/>
      <c r="BW2725" s="26" t="s">
        <v>21</v>
      </c>
      <c r="BX2725" s="21"/>
      <c r="BY2725" s="21"/>
    </row>
    <row r="2726" spans="2:86" ht="18.600000000000001" customHeight="1" thickBot="1">
      <c r="B2726" s="11"/>
      <c r="D2726" s="266" t="s">
        <v>113</v>
      </c>
      <c r="E2726" s="267"/>
      <c r="F2726" s="268" t="s">
        <v>114</v>
      </c>
      <c r="G2726" s="269"/>
      <c r="H2726" s="237"/>
      <c r="I2726" s="262" t="s">
        <v>0</v>
      </c>
      <c r="J2726" s="263"/>
      <c r="K2726" s="264" t="s">
        <v>1</v>
      </c>
      <c r="L2726" s="265"/>
      <c r="M2726" s="21"/>
      <c r="N2726" s="262" t="s">
        <v>115</v>
      </c>
      <c r="O2726" s="263"/>
      <c r="P2726" s="264" t="s">
        <v>116</v>
      </c>
      <c r="Q2726" s="265"/>
      <c r="R2726" s="21"/>
      <c r="S2726" s="266" t="s">
        <v>117</v>
      </c>
      <c r="T2726" s="267"/>
      <c r="U2726" s="268" t="s">
        <v>118</v>
      </c>
      <c r="V2726" s="269"/>
      <c r="W2726" s="20"/>
      <c r="X2726" s="262" t="s">
        <v>119</v>
      </c>
      <c r="Y2726" s="263"/>
      <c r="Z2726" s="264" t="s">
        <v>120</v>
      </c>
      <c r="AA2726" s="265"/>
      <c r="AB2726" s="20"/>
      <c r="AC2726" s="262" t="s">
        <v>121</v>
      </c>
      <c r="AD2726" s="263"/>
      <c r="AE2726" s="264" t="s">
        <v>7</v>
      </c>
      <c r="AF2726" s="265"/>
      <c r="AG2726" s="20"/>
      <c r="AH2726" s="262" t="s">
        <v>122</v>
      </c>
      <c r="AI2726" s="263"/>
      <c r="AJ2726" s="264" t="s">
        <v>123</v>
      </c>
      <c r="AK2726" s="265"/>
      <c r="AL2726" s="20"/>
      <c r="AM2726" s="266" t="s">
        <v>124</v>
      </c>
      <c r="AN2726" s="267"/>
      <c r="AO2726" s="268" t="s">
        <v>125</v>
      </c>
      <c r="AP2726" s="269"/>
      <c r="AQ2726" s="21"/>
      <c r="AR2726" s="262" t="s">
        <v>126</v>
      </c>
      <c r="AS2726" s="263"/>
      <c r="AT2726" s="264" t="s">
        <v>2</v>
      </c>
      <c r="AU2726" s="265"/>
      <c r="AV2726" s="41"/>
      <c r="AW2726" s="262" t="s">
        <v>127</v>
      </c>
      <c r="AX2726" s="263"/>
      <c r="AY2726" s="264" t="s">
        <v>128</v>
      </c>
      <c r="AZ2726" s="265"/>
      <c r="BA2726" s="20"/>
      <c r="BB2726" s="262" t="s">
        <v>129</v>
      </c>
      <c r="BC2726" s="263"/>
      <c r="BD2726" s="264" t="s">
        <v>130</v>
      </c>
      <c r="BE2726" s="265"/>
      <c r="BF2726" s="41"/>
      <c r="BG2726" s="266" t="s">
        <v>131</v>
      </c>
      <c r="BH2726" s="267"/>
      <c r="BI2726" s="268" t="s">
        <v>132</v>
      </c>
      <c r="BJ2726" s="269"/>
      <c r="BK2726" s="41"/>
      <c r="BL2726" s="262" t="s">
        <v>133</v>
      </c>
      <c r="BM2726" s="263"/>
      <c r="BN2726" s="264" t="s">
        <v>134</v>
      </c>
      <c r="BO2726" s="265"/>
      <c r="BP2726" s="41"/>
      <c r="BQ2726" s="262" t="s">
        <v>135</v>
      </c>
      <c r="BR2726" s="263"/>
      <c r="BS2726" s="264" t="s">
        <v>136</v>
      </c>
      <c r="BT2726" s="265"/>
      <c r="BU2726" s="20"/>
      <c r="BV2726" s="262" t="s">
        <v>137</v>
      </c>
      <c r="BW2726" s="263"/>
      <c r="BX2726" s="264" t="s">
        <v>138</v>
      </c>
      <c r="BY2726" s="265"/>
      <c r="CA2726" s="27" t="s">
        <v>8</v>
      </c>
      <c r="CC2726" s="113" t="s">
        <v>74</v>
      </c>
      <c r="CD2726" s="13"/>
      <c r="CE2726" s="33"/>
      <c r="CF2726" s="33"/>
      <c r="CG2726" s="33"/>
      <c r="CH2726" s="33"/>
    </row>
    <row r="2727" spans="2:86" ht="18.600000000000001" customHeight="1" thickTop="1" thickBot="1">
      <c r="B2727" s="37">
        <v>7.7999999999999803</v>
      </c>
      <c r="D2727" s="1">
        <v>1</v>
      </c>
      <c r="E2727" s="7">
        <v>0</v>
      </c>
      <c r="F2727" s="2">
        <v>0</v>
      </c>
      <c r="G2727" s="8">
        <v>0</v>
      </c>
      <c r="I2727" s="1">
        <v>1</v>
      </c>
      <c r="J2727" s="9">
        <v>0</v>
      </c>
      <c r="K2727" s="2">
        <v>0</v>
      </c>
      <c r="L2727" s="8">
        <f t="shared" ref="L2727:L2790" si="26215">IF(0=(1-$J$9*$K$9*$B2727^2),10^18,$B2727*$K$9/(1-$J$9*$K$9*$B2727^2))</f>
        <v>-0.71168884620163786</v>
      </c>
      <c r="N2727" s="1">
        <f t="shared" ref="N2727" si="26216">D2727*I2727+F2727*I2730-E2727*J2727-G2727*J2730</f>
        <v>1</v>
      </c>
      <c r="O2727" s="9">
        <f t="shared" ref="O2727" si="26217">(D2727*J2727+E2727*I2727+F2727*J2730+G2727*I2730)</f>
        <v>0</v>
      </c>
      <c r="P2727" s="2">
        <f t="shared" ref="P2727" si="26218">D2727*K2727+F2727*K2730-E2727*L2727-G2727*L2730</f>
        <v>0</v>
      </c>
      <c r="Q2727" s="8">
        <f t="shared" ref="Q2727" si="26219">(D2727*L2727+E2727*K2727+F2727*L2730+G2727*K2730)</f>
        <v>-0.71168884620163786</v>
      </c>
      <c r="S2727" s="1">
        <v>1</v>
      </c>
      <c r="T2727" s="7">
        <v>0</v>
      </c>
      <c r="U2727" s="2">
        <v>0</v>
      </c>
      <c r="V2727" s="8">
        <v>0</v>
      </c>
      <c r="X2727" s="1">
        <f t="shared" ref="X2727" si="26220">N2727*S2727+P2727*S2730-O2727*T2727-Q2727*T2730</f>
        <v>9.3894877554633549</v>
      </c>
      <c r="Y2727" s="9">
        <f t="shared" ref="Y2727" si="26221">(N2727*T2727+O2727*S2727+P2727*T2730+Q2727*S2730)</f>
        <v>0</v>
      </c>
      <c r="Z2727" s="2">
        <f t="shared" ref="Z2727" si="26222">N2727*U2727+P2727*U2730-O2727*V2727-Q2727*V2730</f>
        <v>0</v>
      </c>
      <c r="AA2727" s="8">
        <f t="shared" ref="AA2727" si="26223">(N2727*V2727+O2727*U2727+P2727*V2730+Q2727*U2730)</f>
        <v>-0.71168884620163786</v>
      </c>
      <c r="AB2727" s="20"/>
      <c r="AC2727" s="1">
        <v>1</v>
      </c>
      <c r="AD2727" s="9">
        <v>0</v>
      </c>
      <c r="AE2727" s="2">
        <v>0</v>
      </c>
      <c r="AF2727" s="8">
        <f t="shared" ref="AF2727:AF2790" si="26224">IF(0=(1-$AE$9*$AD$9*$B2727^2),10^18,$B2727*$AE$9/(1-$AE$9*$AD$9*$B2727^2))</f>
        <v>-0.12972320412852006</v>
      </c>
      <c r="AH2727" s="1">
        <f t="shared" ref="AH2727" si="26225">X2727*AC2727+Z2727*AC2730-Y2727*AD2727-AA2727*AD2730</f>
        <v>9.3894877554633549</v>
      </c>
      <c r="AI2727" s="9">
        <f t="shared" ref="AI2727" si="26226">(X2727*AD2727+Y2727*AC2727+Z2727*AD2730+AA2727*AC2730)</f>
        <v>0</v>
      </c>
      <c r="AJ2727" s="2">
        <f t="shared" ref="AJ2727" si="26227">X2727*AE2727+Z2727*AE2730-Y2727*AF2727-AA2727*AF2730</f>
        <v>0</v>
      </c>
      <c r="AK2727" s="8">
        <f t="shared" ref="AK2727" si="26228">(X2727*AF2727+Y2727*AE2727+Z2727*AF2730+AA2727*AE2730)</f>
        <v>-1.9297232829658504</v>
      </c>
      <c r="AM2727" s="1">
        <v>1</v>
      </c>
      <c r="AN2727" s="7">
        <v>0</v>
      </c>
      <c r="AO2727" s="2">
        <v>0</v>
      </c>
      <c r="AP2727" s="8">
        <v>0</v>
      </c>
      <c r="AR2727" s="1">
        <f t="shared" ref="AR2727" si="26229">AH2727*AM2727+AJ2727*AM2730-AI2727*AN2727-AK2727*AN2730</f>
        <v>28.622730961058664</v>
      </c>
      <c r="AS2727" s="9">
        <f t="shared" ref="AS2727" si="26230">(AH2727*AN2727+AI2727*AM2727+AJ2727*AN2730+AK2727*AM2730)</f>
        <v>0</v>
      </c>
      <c r="AT2727" s="2">
        <f t="shared" ref="AT2727" si="26231">AH2727*AO2727+AJ2727*AO2730-AI2727*AP2727-AK2727*AP2730</f>
        <v>0</v>
      </c>
      <c r="AU2727" s="8">
        <f t="shared" ref="AU2727" si="26232">(AH2727*AP2727+AI2727*AO2727+AJ2727*AP2730+AK2727*AO2730)</f>
        <v>-1.9297232829658504</v>
      </c>
      <c r="AV2727" s="20"/>
      <c r="AW2727" s="1">
        <v>1</v>
      </c>
      <c r="AX2727" s="9">
        <v>0</v>
      </c>
      <c r="AY2727" s="2">
        <v>0</v>
      </c>
      <c r="AZ2727" s="8">
        <f t="shared" ref="AZ2727:AZ2790" si="26233">IF(0=(1-$AX$9*$AY$9*$B2727^2),10^18,$B2727*$AY$9/(1-$AX$9*$AY$9*$B2727^2))</f>
        <v>-0.18537524931289492</v>
      </c>
      <c r="BB2727" s="1">
        <f t="shared" ref="BB2727" si="26234">AR2727*AW2727+AT2727*AW2730-AS2727*AX2727-AU2727*AX2730</f>
        <v>28.622730961058664</v>
      </c>
      <c r="BC2727" s="9">
        <f t="shared" ref="BC2727" si="26235">(AR2727*AX2727+AS2727*AW2727+AT2727*AX2730+AU2727*AW2730)</f>
        <v>0</v>
      </c>
      <c r="BD2727" s="2">
        <f t="shared" ref="BD2727" si="26236">AR2727*AY2727+AT2727*AY2730-AS2727*AZ2727-AU2727*AZ2730</f>
        <v>0</v>
      </c>
      <c r="BE2727" s="8">
        <f t="shared" ref="BE2727" si="26237">(AR2727*AZ2727+AS2727*AY2727+AT2727*AZ2730+AU2727*AY2730)</f>
        <v>-7.2356691708880163</v>
      </c>
      <c r="BG2727" s="1">
        <v>1</v>
      </c>
      <c r="BH2727" s="7">
        <v>0</v>
      </c>
      <c r="BI2727" s="2">
        <v>0</v>
      </c>
      <c r="BJ2727" s="8">
        <v>0</v>
      </c>
      <c r="BK2727" s="20"/>
      <c r="BL2727" s="1">
        <f t="shared" ref="BL2727" si="26238">BB2727*BG2727+BD2727*BG2730-BC2727*BH2727-BE2727*BH2730</f>
        <v>75.805082490585121</v>
      </c>
      <c r="BM2727" s="9">
        <f t="shared" ref="BM2727" si="26239">(BB2727*BH2727+BC2727*BG2727+BD2727*BH2730+BE2727*BG2730)</f>
        <v>0</v>
      </c>
      <c r="BN2727" s="2">
        <f t="shared" ref="BN2727" si="26240">BB2727*BI2727+BD2727*BI2730-BC2727*BJ2727-BE2727*BJ2730</f>
        <v>0</v>
      </c>
      <c r="BO2727" s="8">
        <f t="shared" ref="BO2727" si="26241">(BB2727*BJ2727+BC2727*BI2727+BD2727*BJ2730+BE2727*BI2730)</f>
        <v>-7.2356691708880163</v>
      </c>
      <c r="BP2727" s="20"/>
      <c r="BQ2727" s="16">
        <v>1</v>
      </c>
      <c r="BR2727" s="23">
        <v>0</v>
      </c>
      <c r="BS2727" s="14">
        <v>0</v>
      </c>
      <c r="BT2727" s="22">
        <v>0</v>
      </c>
      <c r="BV2727" s="1">
        <f t="shared" ref="BV2727" si="26242">BL2727*BQ2727+BN2727*BQ2730-BM2727*BR2727-BO2727*BR2730</f>
        <v>75.805082490585121</v>
      </c>
      <c r="BW2727" s="9">
        <f t="shared" ref="BW2727" si="26243">(BL2727*BR2727+BM2727*BQ2727+BN2727*BR2730+BO2727*BQ2730)</f>
        <v>-7.2356691708880163</v>
      </c>
      <c r="BX2727" s="2">
        <f t="shared" ref="BX2727" si="26244">BL2727*BS2727+BN2727*BS2730-BM2727*BT2727-BO2727*BT2730</f>
        <v>0</v>
      </c>
      <c r="BY2727" s="8">
        <f t="shared" ref="BY2727" si="26245">(BL2727*BT2727+BM2727*BS2727+BN2727*BT2730+BO2727*BS2730)</f>
        <v>-7.2356691708880163</v>
      </c>
      <c r="CA2727" s="28">
        <f t="shared" ref="CA2727" si="26246">20*LOG(((1+$BR$9)/$BR$9)/((BV2727+BV2730)^2+(BW2727+BW2730)^2)^0.5)</f>
        <v>-52.054928960858511</v>
      </c>
      <c r="CC2727" s="114">
        <f t="shared" ref="CC2727" si="26247">((BV2727^2+BW2727^2)^0.5)/((BV2730^2+BW2730^2)^0.5)</f>
        <v>9.5468959375533249E-2</v>
      </c>
      <c r="CD2727" s="13"/>
      <c r="CE2727" s="33"/>
      <c r="CF2727" s="33"/>
      <c r="CG2727" s="33"/>
      <c r="CH2727" s="33"/>
    </row>
    <row r="2728" spans="2:86" ht="18.600000000000001" customHeight="1" thickBot="1">
      <c r="D2728" s="3"/>
      <c r="G2728" s="4"/>
      <c r="I2728" s="3"/>
      <c r="L2728" s="4"/>
      <c r="N2728" s="3"/>
      <c r="Q2728" s="4"/>
      <c r="S2728" s="3"/>
      <c r="V2728" s="4"/>
      <c r="X2728" s="3"/>
      <c r="AA2728" s="4"/>
      <c r="AC2728" s="3"/>
      <c r="AF2728" s="4"/>
      <c r="AH2728" s="3"/>
      <c r="AK2728" s="4"/>
      <c r="AM2728" s="3"/>
      <c r="AP2728" s="4"/>
      <c r="AR2728" s="3"/>
      <c r="AU2728" s="4"/>
      <c r="AW2728" s="3"/>
      <c r="AZ2728" s="4"/>
      <c r="BB2728" s="3"/>
      <c r="BE2728" s="4"/>
      <c r="BG2728" s="3"/>
      <c r="BJ2728" s="4"/>
      <c r="BL2728" s="3"/>
      <c r="BO2728" s="4"/>
      <c r="BQ2728" s="16"/>
      <c r="BR2728" s="14"/>
      <c r="BS2728" s="14"/>
      <c r="BT2728" s="17"/>
      <c r="BV2728" s="3"/>
      <c r="BY2728" s="4"/>
      <c r="CC2728" s="115"/>
      <c r="CD2728" s="13"/>
      <c r="CE2728" s="33"/>
      <c r="CF2728" s="33"/>
      <c r="CG2728" s="33"/>
      <c r="CH2728" s="33"/>
    </row>
    <row r="2729" spans="2:86" ht="18.600000000000001" customHeight="1" thickBot="1">
      <c r="D2729" s="271" t="s">
        <v>141</v>
      </c>
      <c r="E2729" s="272"/>
      <c r="F2729" s="273" t="s">
        <v>142</v>
      </c>
      <c r="G2729" s="274"/>
      <c r="H2729" s="237"/>
      <c r="I2729" s="271" t="s">
        <v>143</v>
      </c>
      <c r="J2729" s="272"/>
      <c r="K2729" s="273" t="s">
        <v>144</v>
      </c>
      <c r="L2729" s="274"/>
      <c r="N2729" s="262" t="s">
        <v>145</v>
      </c>
      <c r="O2729" s="263"/>
      <c r="P2729" s="264" t="s">
        <v>146</v>
      </c>
      <c r="Q2729" s="265"/>
      <c r="S2729" s="271" t="s">
        <v>147</v>
      </c>
      <c r="T2729" s="272"/>
      <c r="U2729" s="273" t="s">
        <v>148</v>
      </c>
      <c r="V2729" s="274"/>
      <c r="W2729" s="20"/>
      <c r="X2729" s="262" t="s">
        <v>149</v>
      </c>
      <c r="Y2729" s="263"/>
      <c r="Z2729" s="264" t="s">
        <v>150</v>
      </c>
      <c r="AA2729" s="265"/>
      <c r="AB2729" s="20"/>
      <c r="AC2729" s="271" t="s">
        <v>151</v>
      </c>
      <c r="AD2729" s="272"/>
      <c r="AE2729" s="273" t="s">
        <v>152</v>
      </c>
      <c r="AF2729" s="274"/>
      <c r="AG2729" s="20"/>
      <c r="AH2729" s="262" t="s">
        <v>153</v>
      </c>
      <c r="AI2729" s="263"/>
      <c r="AJ2729" s="264" t="s">
        <v>154</v>
      </c>
      <c r="AK2729" s="265"/>
      <c r="AL2729" s="20"/>
      <c r="AM2729" s="271" t="s">
        <v>155</v>
      </c>
      <c r="AN2729" s="272"/>
      <c r="AO2729" s="273" t="s">
        <v>156</v>
      </c>
      <c r="AP2729" s="274"/>
      <c r="AR2729" s="262" t="s">
        <v>157</v>
      </c>
      <c r="AS2729" s="263"/>
      <c r="AT2729" s="264" t="s">
        <v>158</v>
      </c>
      <c r="AU2729" s="265"/>
      <c r="AV2729" s="41"/>
      <c r="AW2729" s="271" t="s">
        <v>159</v>
      </c>
      <c r="AX2729" s="272"/>
      <c r="AY2729" s="273" t="s">
        <v>160</v>
      </c>
      <c r="AZ2729" s="274"/>
      <c r="BA2729" s="20"/>
      <c r="BB2729" s="262" t="s">
        <v>161</v>
      </c>
      <c r="BC2729" s="263"/>
      <c r="BD2729" s="264" t="s">
        <v>162</v>
      </c>
      <c r="BE2729" s="265"/>
      <c r="BF2729" s="41"/>
      <c r="BG2729" s="271" t="s">
        <v>163</v>
      </c>
      <c r="BH2729" s="272"/>
      <c r="BI2729" s="273" t="s">
        <v>164</v>
      </c>
      <c r="BJ2729" s="274"/>
      <c r="BK2729" s="41"/>
      <c r="BL2729" s="262" t="s">
        <v>165</v>
      </c>
      <c r="BM2729" s="263"/>
      <c r="BN2729" s="264" t="s">
        <v>166</v>
      </c>
      <c r="BO2729" s="265"/>
      <c r="BP2729" s="41"/>
      <c r="BQ2729" s="271" t="s">
        <v>167</v>
      </c>
      <c r="BR2729" s="272"/>
      <c r="BS2729" s="273" t="s">
        <v>168</v>
      </c>
      <c r="BT2729" s="274"/>
      <c r="BU2729" s="20"/>
      <c r="BV2729" s="262" t="s">
        <v>169</v>
      </c>
      <c r="BW2729" s="263"/>
      <c r="BX2729" s="264" t="s">
        <v>170</v>
      </c>
      <c r="BY2729" s="265"/>
      <c r="CA2729" s="55" t="s">
        <v>35</v>
      </c>
      <c r="CC2729" s="116" t="s">
        <v>75</v>
      </c>
      <c r="CD2729" s="13"/>
      <c r="CE2729" s="33"/>
      <c r="CF2729" s="33"/>
      <c r="CG2729" s="33"/>
      <c r="CH2729" s="33"/>
    </row>
    <row r="2730" spans="2:86" ht="18.600000000000001" customHeight="1" thickTop="1" thickBot="1">
      <c r="D2730" s="1">
        <v>0</v>
      </c>
      <c r="E2730" s="9">
        <f t="shared" ref="E2730" si="26248">$E$9*$B2727</f>
        <v>9.1790399999999774</v>
      </c>
      <c r="F2730" s="2">
        <v>1</v>
      </c>
      <c r="G2730" s="8">
        <v>0</v>
      </c>
      <c r="I2730" s="1">
        <v>0</v>
      </c>
      <c r="J2730" s="9">
        <v>0</v>
      </c>
      <c r="K2730" s="2">
        <v>1</v>
      </c>
      <c r="L2730" s="8">
        <v>0</v>
      </c>
      <c r="N2730" s="1">
        <f t="shared" ref="N2730" si="26249">D2730*I2727+F2730*I2730-E2730*J2727-G2730*J2730</f>
        <v>0</v>
      </c>
      <c r="O2730" s="9">
        <f t="shared" ref="O2730" si="26250">(D2730*J2727+E2730*I2727+F2730*J2730+G2730*I2730)</f>
        <v>9.1790399999999774</v>
      </c>
      <c r="P2730" s="2">
        <f t="shared" ref="P2730" si="26251">D2730*K2727+F2730*K2730-E2730*L2727-G2730*L2730</f>
        <v>7.5326203868386656</v>
      </c>
      <c r="Q2730" s="8">
        <f t="shared" ref="Q2730" si="26252">(D2730*L2727+E2730*K2727+F2730*L2730+G2730*K2730)</f>
        <v>0</v>
      </c>
      <c r="S2730" s="1">
        <v>0</v>
      </c>
      <c r="T2730" s="9">
        <f t="shared" ref="T2730" si="26253">$T$9*$B2727</f>
        <v>11.78813999999997</v>
      </c>
      <c r="U2730" s="2">
        <v>1</v>
      </c>
      <c r="V2730" s="8">
        <v>0</v>
      </c>
      <c r="X2730" s="1">
        <f t="shared" ref="X2730" si="26254">N2730*S2727+P2730*S2730-O2730*T2727-Q2730*T2730</f>
        <v>0</v>
      </c>
      <c r="Y2730" s="9">
        <f t="shared" ref="Y2730" si="26255">(N2730*T2727+O2730*S2727+P2730*T2730+Q2730*S2730)</f>
        <v>97.974623686908089</v>
      </c>
      <c r="Z2730" s="2">
        <f t="shared" ref="Z2730" si="26256">N2730*U2727+P2730*U2730-O2730*V2727-Q2730*V2730</f>
        <v>7.5326203868386656</v>
      </c>
      <c r="AA2730" s="8">
        <f t="shared" ref="AA2730" si="26257">(N2730*V2727+O2730*U2727+P2730*V2730+Q2730*U2730)</f>
        <v>0</v>
      </c>
      <c r="AB2730" s="20"/>
      <c r="AC2730" s="1">
        <v>0</v>
      </c>
      <c r="AD2730" s="9">
        <v>0</v>
      </c>
      <c r="AE2730" s="2">
        <v>1</v>
      </c>
      <c r="AF2730" s="8">
        <v>0</v>
      </c>
      <c r="AH2730" s="1">
        <f t="shared" ref="AH2730" si="26258">X2730*AC2727+Z2730*AC2730-Y2730*AD2727-AA2730*AD2730</f>
        <v>0</v>
      </c>
      <c r="AI2730" s="9">
        <f t="shared" ref="AI2730" si="26259">(X2730*AD2727+Y2730*AC2727+Z2730*AD2730+AA2730*AC2730)</f>
        <v>97.974623686908089</v>
      </c>
      <c r="AJ2730" s="2">
        <f t="shared" ref="AJ2730" si="26260">X2730*AE2727+Z2730*AE2730-Y2730*AF2727-AA2730*AF2730</f>
        <v>20.24220249479038</v>
      </c>
      <c r="AK2730" s="8">
        <f t="shared" ref="AK2730" si="26261">(X2730*AF2727+Y2730*AE2727+Z2730*AF2730+AA2730*AE2730)</f>
        <v>0</v>
      </c>
      <c r="AM2730" s="1">
        <v>0</v>
      </c>
      <c r="AN2730" s="9">
        <f t="shared" ref="AN2730" si="26262">$AN$9*$B2727</f>
        <v>9.9668399999999746</v>
      </c>
      <c r="AO2730" s="2">
        <v>1</v>
      </c>
      <c r="AP2730" s="8">
        <v>0</v>
      </c>
      <c r="AR2730" s="1">
        <f t="shared" ref="AR2730" si="26263">AH2730*AM2727+AJ2730*AM2730-AI2730*AN2727-AK2730*AN2730</f>
        <v>0</v>
      </c>
      <c r="AS2730" s="9">
        <f t="shared" ref="AS2730" si="26264">(AH2730*AN2727+AI2730*AM2727+AJ2730*AN2730+AK2730*AM2730)</f>
        <v>299.72541720008411</v>
      </c>
      <c r="AT2730" s="2">
        <f t="shared" ref="AT2730" si="26265">AH2730*AO2727+AJ2730*AO2730-AI2730*AP2727-AK2730*AP2730</f>
        <v>20.24220249479038</v>
      </c>
      <c r="AU2730" s="8">
        <f t="shared" ref="AU2730" si="26266">(AH2730*AP2727+AI2730*AO2727+AJ2730*AP2730+AK2730*AO2730)</f>
        <v>0</v>
      </c>
      <c r="AV2730" s="20"/>
      <c r="AW2730" s="1">
        <v>0</v>
      </c>
      <c r="AX2730" s="9">
        <v>0</v>
      </c>
      <c r="AY2730" s="2">
        <v>1</v>
      </c>
      <c r="AZ2730" s="8">
        <v>0</v>
      </c>
      <c r="BB2730" s="1">
        <f t="shared" ref="BB2730" si="26267">AR2730*AW2727+AT2730*AW2730-AS2730*AX2727-AU2730*AX2730</f>
        <v>0</v>
      </c>
      <c r="BC2730" s="9">
        <f t="shared" ref="BC2730" si="26268">(AR2730*AX2727+AS2730*AW2727+AT2730*AX2730+AU2730*AW2730)</f>
        <v>299.72541720008411</v>
      </c>
      <c r="BD2730" s="2">
        <f t="shared" ref="BD2730" si="26269">AR2730*AY2727+AT2730*AY2730-AS2730*AZ2727-AU2730*AZ2730</f>
        <v>75.803876433667412</v>
      </c>
      <c r="BE2730" s="8">
        <f t="shared" ref="BE2730" si="26270">(AR2730*AZ2727+AS2730*AY2727+AT2730*AZ2730+AU2730*AY2730)</f>
        <v>0</v>
      </c>
      <c r="BG2730" s="1">
        <v>0</v>
      </c>
      <c r="BH2730" s="9">
        <f t="shared" ref="BH2730" si="26271">$BH$9*$B2727</f>
        <v>6.5207999999999835</v>
      </c>
      <c r="BI2730" s="2">
        <v>1</v>
      </c>
      <c r="BJ2730" s="8">
        <v>0</v>
      </c>
      <c r="BK2730" s="20"/>
      <c r="BL2730" s="1">
        <f t="shared" ref="BL2730" si="26272">BB2730*BG2727+BD2730*BG2730-BC2730*BH2727-BE2730*BH2730</f>
        <v>0</v>
      </c>
      <c r="BM2730" s="9">
        <f t="shared" ref="BM2730" si="26273">(BB2730*BH2727+BC2730*BG2727+BD2730*BH2730+BE2730*BG2730)</f>
        <v>794.02733464874132</v>
      </c>
      <c r="BN2730" s="2">
        <f t="shared" ref="BN2730" si="26274">BB2730*BI2727+BD2730*BI2730-BC2730*BJ2727-BE2730*BJ2730</f>
        <v>75.803876433667412</v>
      </c>
      <c r="BO2730" s="8">
        <f t="shared" ref="BO2730" si="26275">(BB2730*BJ2727+BC2730*BI2727+BD2730*BJ2730+BE2730*BI2730)</f>
        <v>0</v>
      </c>
      <c r="BP2730" s="20"/>
      <c r="BQ2730" s="18">
        <f t="shared" ref="BQ2730:BQ2793" si="26276">1/$BR$9</f>
        <v>1</v>
      </c>
      <c r="BR2730" s="25">
        <v>0</v>
      </c>
      <c r="BS2730" s="19">
        <v>1</v>
      </c>
      <c r="BT2730" s="24">
        <v>0</v>
      </c>
      <c r="BV2730" s="1">
        <f t="shared" ref="BV2730" si="26277">BL2730*BQ2727+BN2730*BQ2730-BM2730*BR2727-BO2730*BR2730</f>
        <v>75.803876433667412</v>
      </c>
      <c r="BW2730" s="9">
        <f t="shared" ref="BW2730" si="26278">(BL2730*BR2727+BM2730*BQ2727+BN2730*BR2730+BO2730*BQ2730)</f>
        <v>794.02733464874132</v>
      </c>
      <c r="BX2730" s="2">
        <f t="shared" ref="BX2730" si="26279">BL2730*BS2727+BN2730*BS2730-BM2730*BT2727-BO2730*BT2730</f>
        <v>75.803876433667412</v>
      </c>
      <c r="BY2730" s="8">
        <f t="shared" ref="BY2730" si="26280">(BL2730*BT2727+BM2730*BS2727+BN2730*BT2730+BO2730*BS2730)</f>
        <v>0</v>
      </c>
      <c r="CA2730" s="56">
        <f t="shared" ref="CA2730" si="26281">(180/PI())*ATAN(-1*(BW2727+BW2730)/(BV2727+BV2730))</f>
        <v>-79.093205469498869</v>
      </c>
      <c r="CC2730" s="117">
        <f t="shared" ref="CC2730" si="26282">20*LOG(((1-(10^(CA2727/20)^2)*(1-((1-CC2727)/(1+CC2727))^2))^0.5))</f>
        <v>-8.6102125702246253E-6</v>
      </c>
      <c r="CD2730" s="13"/>
      <c r="CE2730" s="33"/>
      <c r="CF2730" s="33"/>
      <c r="CG2730" s="33"/>
      <c r="CH2730" s="33"/>
    </row>
    <row r="2731" spans="2:86" ht="18.600000000000001" customHeight="1"/>
    <row r="2732" spans="2:86" ht="18.600000000000001" customHeight="1" thickBot="1">
      <c r="E2732" s="6" t="s">
        <v>3</v>
      </c>
      <c r="J2732" s="6" t="s">
        <v>5</v>
      </c>
      <c r="O2732" s="6" t="s">
        <v>10</v>
      </c>
      <c r="T2732" s="6" t="s">
        <v>6</v>
      </c>
      <c r="Y2732" s="6" t="s">
        <v>11</v>
      </c>
      <c r="AD2732" s="6" t="s">
        <v>12</v>
      </c>
      <c r="AI2732" s="6" t="s">
        <v>13</v>
      </c>
      <c r="AN2732" s="6" t="s">
        <v>14</v>
      </c>
      <c r="AS2732" s="6" t="s">
        <v>15</v>
      </c>
      <c r="AX2732" s="6" t="s">
        <v>19</v>
      </c>
      <c r="BC2732" s="6" t="s">
        <v>17</v>
      </c>
      <c r="BH2732" s="6" t="s">
        <v>20</v>
      </c>
      <c r="BM2732" s="6" t="s">
        <v>18</v>
      </c>
      <c r="BQ2732" s="26" t="s">
        <v>16</v>
      </c>
      <c r="BR2732" s="26"/>
      <c r="BS2732" s="21"/>
      <c r="BT2732" s="21"/>
      <c r="BU2732" s="21"/>
      <c r="BV2732" s="21"/>
      <c r="BW2732" s="26" t="s">
        <v>21</v>
      </c>
      <c r="BX2732" s="21"/>
      <c r="BY2732" s="21"/>
    </row>
    <row r="2733" spans="2:86" ht="18.600000000000001" customHeight="1" thickBot="1">
      <c r="B2733" s="11"/>
      <c r="D2733" s="266" t="s">
        <v>113</v>
      </c>
      <c r="E2733" s="267"/>
      <c r="F2733" s="268" t="s">
        <v>114</v>
      </c>
      <c r="G2733" s="269"/>
      <c r="H2733" s="237"/>
      <c r="I2733" s="262" t="s">
        <v>0</v>
      </c>
      <c r="J2733" s="263"/>
      <c r="K2733" s="264" t="s">
        <v>1</v>
      </c>
      <c r="L2733" s="265"/>
      <c r="M2733" s="21"/>
      <c r="N2733" s="262" t="s">
        <v>115</v>
      </c>
      <c r="O2733" s="263"/>
      <c r="P2733" s="264" t="s">
        <v>116</v>
      </c>
      <c r="Q2733" s="265"/>
      <c r="R2733" s="21"/>
      <c r="S2733" s="266" t="s">
        <v>117</v>
      </c>
      <c r="T2733" s="267"/>
      <c r="U2733" s="268" t="s">
        <v>118</v>
      </c>
      <c r="V2733" s="269"/>
      <c r="W2733" s="20"/>
      <c r="X2733" s="262" t="s">
        <v>119</v>
      </c>
      <c r="Y2733" s="263"/>
      <c r="Z2733" s="264" t="s">
        <v>120</v>
      </c>
      <c r="AA2733" s="265"/>
      <c r="AB2733" s="20"/>
      <c r="AC2733" s="262" t="s">
        <v>121</v>
      </c>
      <c r="AD2733" s="263"/>
      <c r="AE2733" s="264" t="s">
        <v>7</v>
      </c>
      <c r="AF2733" s="265"/>
      <c r="AG2733" s="20"/>
      <c r="AH2733" s="262" t="s">
        <v>122</v>
      </c>
      <c r="AI2733" s="263"/>
      <c r="AJ2733" s="264" t="s">
        <v>123</v>
      </c>
      <c r="AK2733" s="265"/>
      <c r="AL2733" s="20"/>
      <c r="AM2733" s="266" t="s">
        <v>124</v>
      </c>
      <c r="AN2733" s="267"/>
      <c r="AO2733" s="268" t="s">
        <v>125</v>
      </c>
      <c r="AP2733" s="269"/>
      <c r="AQ2733" s="21"/>
      <c r="AR2733" s="262" t="s">
        <v>126</v>
      </c>
      <c r="AS2733" s="263"/>
      <c r="AT2733" s="264" t="s">
        <v>2</v>
      </c>
      <c r="AU2733" s="265"/>
      <c r="AV2733" s="41"/>
      <c r="AW2733" s="262" t="s">
        <v>127</v>
      </c>
      <c r="AX2733" s="263"/>
      <c r="AY2733" s="264" t="s">
        <v>128</v>
      </c>
      <c r="AZ2733" s="265"/>
      <c r="BA2733" s="20"/>
      <c r="BB2733" s="262" t="s">
        <v>129</v>
      </c>
      <c r="BC2733" s="263"/>
      <c r="BD2733" s="264" t="s">
        <v>130</v>
      </c>
      <c r="BE2733" s="265"/>
      <c r="BF2733" s="41"/>
      <c r="BG2733" s="266" t="s">
        <v>131</v>
      </c>
      <c r="BH2733" s="267"/>
      <c r="BI2733" s="268" t="s">
        <v>132</v>
      </c>
      <c r="BJ2733" s="269"/>
      <c r="BK2733" s="41"/>
      <c r="BL2733" s="262" t="s">
        <v>133</v>
      </c>
      <c r="BM2733" s="263"/>
      <c r="BN2733" s="264" t="s">
        <v>134</v>
      </c>
      <c r="BO2733" s="265"/>
      <c r="BP2733" s="41"/>
      <c r="BQ2733" s="262" t="s">
        <v>135</v>
      </c>
      <c r="BR2733" s="263"/>
      <c r="BS2733" s="264" t="s">
        <v>136</v>
      </c>
      <c r="BT2733" s="265"/>
      <c r="BU2733" s="20"/>
      <c r="BV2733" s="262" t="s">
        <v>137</v>
      </c>
      <c r="BW2733" s="263"/>
      <c r="BX2733" s="264" t="s">
        <v>138</v>
      </c>
      <c r="BY2733" s="265"/>
      <c r="CA2733" s="27" t="s">
        <v>8</v>
      </c>
      <c r="CC2733" s="113" t="s">
        <v>74</v>
      </c>
      <c r="CD2733" s="13"/>
      <c r="CE2733" s="33"/>
      <c r="CF2733" s="33"/>
      <c r="CG2733" s="33"/>
      <c r="CH2733" s="33"/>
    </row>
    <row r="2734" spans="2:86" ht="18.600000000000001" customHeight="1" thickTop="1" thickBot="1">
      <c r="B2734" s="37">
        <v>7.8199999999999799</v>
      </c>
      <c r="D2734" s="1">
        <v>1</v>
      </c>
      <c r="E2734" s="7">
        <v>0</v>
      </c>
      <c r="F2734" s="2">
        <v>0</v>
      </c>
      <c r="G2734" s="8">
        <v>0</v>
      </c>
      <c r="I2734" s="1">
        <v>1</v>
      </c>
      <c r="J2734" s="9">
        <v>0</v>
      </c>
      <c r="K2734" s="2">
        <v>0</v>
      </c>
      <c r="L2734" s="8">
        <f t="shared" ref="L2734:L2797" si="26283">IF(0=(1-$J$9*$K$9*$B2734^2),10^18,$B2734*$K$9/(1-$J$9*$K$9*$B2734^2))</f>
        <v>-0.70959182121733699</v>
      </c>
      <c r="N2734" s="1">
        <f t="shared" ref="N2734" si="26284">D2734*I2734+F2734*I2737-E2734*J2734-G2734*J2737</f>
        <v>1</v>
      </c>
      <c r="O2734" s="9">
        <f t="shared" ref="O2734" si="26285">(D2734*J2734+E2734*I2734+F2734*J2737+G2734*I2737)</f>
        <v>0</v>
      </c>
      <c r="P2734" s="2">
        <f t="shared" ref="P2734" si="26286">D2734*K2734+F2734*K2737-E2734*L2734-G2734*L2737</f>
        <v>0</v>
      </c>
      <c r="Q2734" s="8">
        <f t="shared" ref="Q2734" si="26287">(D2734*L2734+E2734*K2734+F2734*L2737+G2734*K2737)</f>
        <v>-0.70959182121733699</v>
      </c>
      <c r="S2734" s="1">
        <v>1</v>
      </c>
      <c r="T2734" s="7">
        <v>0</v>
      </c>
      <c r="U2734" s="2">
        <v>0</v>
      </c>
      <c r="V2734" s="8">
        <v>0</v>
      </c>
      <c r="X2734" s="1">
        <f t="shared" ref="X2734" si="26288">N2734*S2734+P2734*S2737-O2734*T2734-Q2734*T2737</f>
        <v>9.3862158537530327</v>
      </c>
      <c r="Y2734" s="9">
        <f t="shared" ref="Y2734" si="26289">(N2734*T2734+O2734*S2734+P2734*T2737+Q2734*S2737)</f>
        <v>0</v>
      </c>
      <c r="Z2734" s="2">
        <f t="shared" ref="Z2734" si="26290">N2734*U2734+P2734*U2737-O2734*V2734-Q2734*V2737</f>
        <v>0</v>
      </c>
      <c r="AA2734" s="8">
        <f t="shared" ref="AA2734" si="26291">(N2734*V2734+O2734*U2734+P2734*V2737+Q2734*U2737)</f>
        <v>-0.70959182121733699</v>
      </c>
      <c r="AB2734" s="20"/>
      <c r="AC2734" s="1">
        <v>1</v>
      </c>
      <c r="AD2734" s="9">
        <v>0</v>
      </c>
      <c r="AE2734" s="2">
        <v>0</v>
      </c>
      <c r="AF2734" s="8">
        <f t="shared" ref="AF2734:AF2797" si="26292">IF(0=(1-$AE$9*$AD$9*$B2734^2),10^18,$B2734*$AE$9/(1-$AE$9*$AD$9*$B2734^2))</f>
        <v>-0.12937624896275776</v>
      </c>
      <c r="AH2734" s="1">
        <f t="shared" ref="AH2734" si="26293">X2734*AC2734+Z2734*AC2737-Y2734*AD2734-AA2734*AD2737</f>
        <v>9.3862158537530327</v>
      </c>
      <c r="AI2734" s="9">
        <f t="shared" ref="AI2734" si="26294">(X2734*AD2734+Y2734*AC2734+Z2734*AD2737+AA2734*AC2737)</f>
        <v>0</v>
      </c>
      <c r="AJ2734" s="2">
        <f t="shared" ref="AJ2734" si="26295">X2734*AE2734+Z2734*AE2737-Y2734*AF2734-AA2734*AF2737</f>
        <v>0</v>
      </c>
      <c r="AK2734" s="8">
        <f t="shared" ref="AK2734" si="26296">(X2734*AF2734+Y2734*AE2734+Z2734*AF2737+AA2734*AE2737)</f>
        <v>-1.9239452203306731</v>
      </c>
      <c r="AM2734" s="1">
        <v>1</v>
      </c>
      <c r="AN2734" s="7">
        <v>0</v>
      </c>
      <c r="AO2734" s="2">
        <v>0</v>
      </c>
      <c r="AP2734" s="8">
        <v>0</v>
      </c>
      <c r="AR2734" s="1">
        <f t="shared" ref="AR2734" si="26297">AH2734*AM2734+AJ2734*AM2737-AI2734*AN2734-AK2734*AN2737</f>
        <v>28.61103837760432</v>
      </c>
      <c r="AS2734" s="9">
        <f t="shared" ref="AS2734" si="26298">(AH2734*AN2734+AI2734*AM2734+AJ2734*AN2737+AK2734*AM2737)</f>
        <v>0</v>
      </c>
      <c r="AT2734" s="2">
        <f t="shared" ref="AT2734" si="26299">AH2734*AO2734+AJ2734*AO2737-AI2734*AP2734-AK2734*AP2737</f>
        <v>0</v>
      </c>
      <c r="AU2734" s="8">
        <f t="shared" ref="AU2734" si="26300">(AH2734*AP2734+AI2734*AO2734+AJ2734*AP2737+AK2734*AO2737)</f>
        <v>-1.9239452203306731</v>
      </c>
      <c r="AV2734" s="20"/>
      <c r="AW2734" s="1">
        <v>1</v>
      </c>
      <c r="AX2734" s="9">
        <v>0</v>
      </c>
      <c r="AY2734" s="2">
        <v>0</v>
      </c>
      <c r="AZ2734" s="8">
        <f t="shared" ref="AZ2734:AZ2797" si="26301">IF(0=(1-$AX$9*$AY$9*$B2734^2),10^18,$B2734*$AY$9/(1-$AX$9*$AY$9*$B2734^2))</f>
        <v>-0.18487314648609332</v>
      </c>
      <c r="BB2734" s="1">
        <f t="shared" ref="BB2734" si="26302">AR2734*AW2734+AT2734*AW2737-AS2734*AX2734-AU2734*AX2737</f>
        <v>28.61103837760432</v>
      </c>
      <c r="BC2734" s="9">
        <f t="shared" ref="BC2734" si="26303">(AR2734*AX2734+AS2734*AW2734+AT2734*AX2737+AU2734*AW2737)</f>
        <v>0</v>
      </c>
      <c r="BD2734" s="2">
        <f t="shared" ref="BD2734" si="26304">AR2734*AY2734+AT2734*AY2737-AS2734*AZ2734-AU2734*AZ2737</f>
        <v>0</v>
      </c>
      <c r="BE2734" s="8">
        <f t="shared" ref="BE2734" si="26305">(AR2734*AZ2734+AS2734*AY2734+AT2734*AZ2737+AU2734*AY2737)</f>
        <v>-7.2133579094327551</v>
      </c>
      <c r="BG2734" s="1">
        <v>1</v>
      </c>
      <c r="BH2734" s="7">
        <v>0</v>
      </c>
      <c r="BI2734" s="2">
        <v>0</v>
      </c>
      <c r="BJ2734" s="8">
        <v>0</v>
      </c>
      <c r="BK2734" s="20"/>
      <c r="BL2734" s="1">
        <f t="shared" ref="BL2734" si="26306">BB2734*BG2734+BD2734*BG2737-BC2734*BH2734-BE2734*BH2737</f>
        <v>75.768509977679017</v>
      </c>
      <c r="BM2734" s="9">
        <f t="shared" ref="BM2734" si="26307">(BB2734*BH2734+BC2734*BG2734+BD2734*BH2737+BE2734*BG2737)</f>
        <v>0</v>
      </c>
      <c r="BN2734" s="2">
        <f t="shared" ref="BN2734" si="26308">BB2734*BI2734+BD2734*BI2737-BC2734*BJ2734-BE2734*BJ2737</f>
        <v>0</v>
      </c>
      <c r="BO2734" s="8">
        <f t="shared" ref="BO2734" si="26309">(BB2734*BJ2734+BC2734*BI2734+BD2734*BJ2737+BE2734*BI2737)</f>
        <v>-7.2133579094327551</v>
      </c>
      <c r="BP2734" s="20"/>
      <c r="BQ2734" s="16">
        <v>1</v>
      </c>
      <c r="BR2734" s="23">
        <v>0</v>
      </c>
      <c r="BS2734" s="14">
        <v>0</v>
      </c>
      <c r="BT2734" s="22">
        <v>0</v>
      </c>
      <c r="BV2734" s="1">
        <f t="shared" ref="BV2734" si="26310">BL2734*BQ2734+BN2734*BQ2737-BM2734*BR2734-BO2734*BR2737</f>
        <v>75.768509977679017</v>
      </c>
      <c r="BW2734" s="9">
        <f t="shared" ref="BW2734" si="26311">(BL2734*BR2734+BM2734*BQ2734+BN2734*BR2737+BO2734*BQ2737)</f>
        <v>-7.2133579094327551</v>
      </c>
      <c r="BX2734" s="2">
        <f t="shared" ref="BX2734" si="26312">BL2734*BS2734+BN2734*BS2737-BM2734*BT2734-BO2734*BT2737</f>
        <v>0</v>
      </c>
      <c r="BY2734" s="8">
        <f t="shared" ref="BY2734" si="26313">(BL2734*BT2734+BM2734*BS2734+BN2734*BT2737+BO2734*BS2737)</f>
        <v>-7.2133579094327551</v>
      </c>
      <c r="CA2734" s="28">
        <f t="shared" ref="CA2734" si="26314">20*LOG(((1+$BR$9)/$BR$9)/((BV2734+BV2737)^2+(BW2734+BW2737)^2)^0.5)</f>
        <v>-52.072961007687056</v>
      </c>
      <c r="CC2734" s="114">
        <f t="shared" ref="CC2734" si="26315">((BV2734^2+BW2734^2)^0.5)/((BV2737^2+BW2737^2)^0.5)</f>
        <v>9.5220535782179982E-2</v>
      </c>
      <c r="CD2734" s="13"/>
      <c r="CE2734" s="33"/>
      <c r="CF2734" s="33"/>
      <c r="CG2734" s="33"/>
      <c r="CH2734" s="33"/>
    </row>
    <row r="2735" spans="2:86" ht="18.600000000000001" customHeight="1" thickBot="1">
      <c r="D2735" s="3"/>
      <c r="G2735" s="4"/>
      <c r="I2735" s="3"/>
      <c r="L2735" s="4"/>
      <c r="N2735" s="3"/>
      <c r="Q2735" s="4"/>
      <c r="S2735" s="3"/>
      <c r="V2735" s="4"/>
      <c r="X2735" s="3"/>
      <c r="AA2735" s="4"/>
      <c r="AC2735" s="3"/>
      <c r="AF2735" s="4"/>
      <c r="AH2735" s="3"/>
      <c r="AK2735" s="4"/>
      <c r="AM2735" s="3"/>
      <c r="AP2735" s="4"/>
      <c r="AR2735" s="3"/>
      <c r="AU2735" s="4"/>
      <c r="AW2735" s="3"/>
      <c r="AZ2735" s="4"/>
      <c r="BB2735" s="3"/>
      <c r="BE2735" s="4"/>
      <c r="BG2735" s="3"/>
      <c r="BJ2735" s="4"/>
      <c r="BL2735" s="3"/>
      <c r="BO2735" s="4"/>
      <c r="BQ2735" s="16"/>
      <c r="BR2735" s="14"/>
      <c r="BS2735" s="14"/>
      <c r="BT2735" s="17"/>
      <c r="BV2735" s="3"/>
      <c r="BY2735" s="4"/>
      <c r="CC2735" s="115"/>
      <c r="CD2735" s="13"/>
      <c r="CE2735" s="33"/>
      <c r="CF2735" s="33"/>
      <c r="CG2735" s="33"/>
      <c r="CH2735" s="33"/>
    </row>
    <row r="2736" spans="2:86" ht="18.600000000000001" customHeight="1" thickBot="1">
      <c r="D2736" s="271" t="s">
        <v>141</v>
      </c>
      <c r="E2736" s="272"/>
      <c r="F2736" s="273" t="s">
        <v>142</v>
      </c>
      <c r="G2736" s="274"/>
      <c r="H2736" s="237"/>
      <c r="I2736" s="271" t="s">
        <v>143</v>
      </c>
      <c r="J2736" s="272"/>
      <c r="K2736" s="273" t="s">
        <v>144</v>
      </c>
      <c r="L2736" s="274"/>
      <c r="N2736" s="262" t="s">
        <v>145</v>
      </c>
      <c r="O2736" s="263"/>
      <c r="P2736" s="264" t="s">
        <v>146</v>
      </c>
      <c r="Q2736" s="265"/>
      <c r="S2736" s="271" t="s">
        <v>147</v>
      </c>
      <c r="T2736" s="272"/>
      <c r="U2736" s="273" t="s">
        <v>148</v>
      </c>
      <c r="V2736" s="274"/>
      <c r="W2736" s="20"/>
      <c r="X2736" s="262" t="s">
        <v>149</v>
      </c>
      <c r="Y2736" s="263"/>
      <c r="Z2736" s="264" t="s">
        <v>150</v>
      </c>
      <c r="AA2736" s="265"/>
      <c r="AB2736" s="20"/>
      <c r="AC2736" s="271" t="s">
        <v>151</v>
      </c>
      <c r="AD2736" s="272"/>
      <c r="AE2736" s="273" t="s">
        <v>152</v>
      </c>
      <c r="AF2736" s="274"/>
      <c r="AG2736" s="20"/>
      <c r="AH2736" s="262" t="s">
        <v>153</v>
      </c>
      <c r="AI2736" s="263"/>
      <c r="AJ2736" s="264" t="s">
        <v>154</v>
      </c>
      <c r="AK2736" s="265"/>
      <c r="AL2736" s="20"/>
      <c r="AM2736" s="271" t="s">
        <v>155</v>
      </c>
      <c r="AN2736" s="272"/>
      <c r="AO2736" s="273" t="s">
        <v>156</v>
      </c>
      <c r="AP2736" s="274"/>
      <c r="AR2736" s="262" t="s">
        <v>157</v>
      </c>
      <c r="AS2736" s="263"/>
      <c r="AT2736" s="264" t="s">
        <v>158</v>
      </c>
      <c r="AU2736" s="265"/>
      <c r="AV2736" s="41"/>
      <c r="AW2736" s="271" t="s">
        <v>159</v>
      </c>
      <c r="AX2736" s="272"/>
      <c r="AY2736" s="273" t="s">
        <v>160</v>
      </c>
      <c r="AZ2736" s="274"/>
      <c r="BA2736" s="20"/>
      <c r="BB2736" s="262" t="s">
        <v>161</v>
      </c>
      <c r="BC2736" s="263"/>
      <c r="BD2736" s="264" t="s">
        <v>162</v>
      </c>
      <c r="BE2736" s="265"/>
      <c r="BF2736" s="41"/>
      <c r="BG2736" s="271" t="s">
        <v>163</v>
      </c>
      <c r="BH2736" s="272"/>
      <c r="BI2736" s="273" t="s">
        <v>164</v>
      </c>
      <c r="BJ2736" s="274"/>
      <c r="BK2736" s="41"/>
      <c r="BL2736" s="262" t="s">
        <v>165</v>
      </c>
      <c r="BM2736" s="263"/>
      <c r="BN2736" s="264" t="s">
        <v>166</v>
      </c>
      <c r="BO2736" s="265"/>
      <c r="BP2736" s="41"/>
      <c r="BQ2736" s="271" t="s">
        <v>167</v>
      </c>
      <c r="BR2736" s="272"/>
      <c r="BS2736" s="273" t="s">
        <v>168</v>
      </c>
      <c r="BT2736" s="274"/>
      <c r="BU2736" s="20"/>
      <c r="BV2736" s="262" t="s">
        <v>169</v>
      </c>
      <c r="BW2736" s="263"/>
      <c r="BX2736" s="264" t="s">
        <v>170</v>
      </c>
      <c r="BY2736" s="265"/>
      <c r="CA2736" s="55" t="s">
        <v>35</v>
      </c>
      <c r="CC2736" s="116" t="s">
        <v>75</v>
      </c>
      <c r="CD2736" s="13"/>
      <c r="CE2736" s="33"/>
      <c r="CF2736" s="33"/>
      <c r="CG2736" s="33"/>
      <c r="CH2736" s="33"/>
    </row>
    <row r="2737" spans="2:86" ht="18.600000000000001" customHeight="1" thickTop="1" thickBot="1">
      <c r="D2737" s="1">
        <v>0</v>
      </c>
      <c r="E2737" s="9">
        <f t="shared" ref="E2737" si="26316">$E$9*$B2734</f>
        <v>9.2025759999999774</v>
      </c>
      <c r="F2737" s="2">
        <v>1</v>
      </c>
      <c r="G2737" s="8">
        <v>0</v>
      </c>
      <c r="I2737" s="1">
        <v>0</v>
      </c>
      <c r="J2737" s="9">
        <v>0</v>
      </c>
      <c r="K2737" s="2">
        <v>1</v>
      </c>
      <c r="L2737" s="8">
        <v>0</v>
      </c>
      <c r="N2737" s="1">
        <f t="shared" ref="N2737" si="26317">D2737*I2734+F2737*I2737-E2737*J2734-G2737*J2737</f>
        <v>0</v>
      </c>
      <c r="O2737" s="9">
        <f t="shared" ref="O2737" si="26318">(D2737*J2734+E2737*I2734+F2737*J2737+G2737*I2737)</f>
        <v>9.2025759999999774</v>
      </c>
      <c r="P2737" s="2">
        <f t="shared" ref="P2737" si="26319">D2737*K2734+F2737*K2737-E2737*L2734-G2737*L2737</f>
        <v>7.5300726637309401</v>
      </c>
      <c r="Q2737" s="8">
        <f t="shared" ref="Q2737" si="26320">(D2737*L2734+E2737*K2734+F2737*L2737+G2737*K2737)</f>
        <v>0</v>
      </c>
      <c r="S2737" s="1">
        <v>0</v>
      </c>
      <c r="T2737" s="9">
        <f t="shared" ref="T2737" si="26321">$T$9*$B2734</f>
        <v>11.818365999999971</v>
      </c>
      <c r="U2737" s="2">
        <v>1</v>
      </c>
      <c r="V2737" s="8">
        <v>0</v>
      </c>
      <c r="X2737" s="1">
        <f t="shared" ref="X2737" si="26322">N2737*S2734+P2737*S2737-O2737*T2734-Q2737*T2737</f>
        <v>0</v>
      </c>
      <c r="Y2737" s="9">
        <f t="shared" ref="Y2737" si="26323">(N2737*T2734+O2737*S2734+P2737*T2737+Q2737*S2737)</f>
        <v>98.195730746566937</v>
      </c>
      <c r="Z2737" s="2">
        <f t="shared" ref="Z2737" si="26324">N2737*U2734+P2737*U2737-O2737*V2734-Q2737*V2737</f>
        <v>7.5300726637309401</v>
      </c>
      <c r="AA2737" s="8">
        <f t="shared" ref="AA2737" si="26325">(N2737*V2734+O2737*U2734+P2737*V2737+Q2737*U2737)</f>
        <v>0</v>
      </c>
      <c r="AB2737" s="20"/>
      <c r="AC2737" s="1">
        <v>0</v>
      </c>
      <c r="AD2737" s="9">
        <v>0</v>
      </c>
      <c r="AE2737" s="2">
        <v>1</v>
      </c>
      <c r="AF2737" s="8">
        <v>0</v>
      </c>
      <c r="AH2737" s="1">
        <f t="shared" ref="AH2737" si="26326">X2737*AC2734+Z2737*AC2737-Y2737*AD2734-AA2737*AD2737</f>
        <v>0</v>
      </c>
      <c r="AI2737" s="9">
        <f t="shared" ref="AI2737" si="26327">(X2737*AD2734+Y2737*AC2734+Z2737*AD2737+AA2737*AC2737)</f>
        <v>98.195730746566937</v>
      </c>
      <c r="AJ2737" s="2">
        <f t="shared" ref="AJ2737" si="26328">X2737*AE2734+Z2737*AE2737-Y2737*AF2734-AA2737*AF2737</f>
        <v>20.234267971878712</v>
      </c>
      <c r="AK2737" s="8">
        <f t="shared" ref="AK2737" si="26329">(X2737*AF2734+Y2737*AE2734+Z2737*AF2737+AA2737*AE2737)</f>
        <v>0</v>
      </c>
      <c r="AM2737" s="1">
        <v>0</v>
      </c>
      <c r="AN2737" s="9">
        <f t="shared" ref="AN2737" si="26330">$AN$9*$B2734</f>
        <v>9.9923959999999745</v>
      </c>
      <c r="AO2737" s="2">
        <v>1</v>
      </c>
      <c r="AP2737" s="8">
        <v>0</v>
      </c>
      <c r="AR2737" s="1">
        <f t="shared" ref="AR2737" si="26331">AH2737*AM2734+AJ2737*AM2737-AI2737*AN2734-AK2737*AN2737</f>
        <v>0</v>
      </c>
      <c r="AS2737" s="9">
        <f t="shared" ref="AS2737" si="26332">(AH2737*AN2734+AI2737*AM2734+AJ2737*AN2737+AK2737*AM2737)</f>
        <v>300.38454909169536</v>
      </c>
      <c r="AT2737" s="2">
        <f t="shared" ref="AT2737" si="26333">AH2737*AO2734+AJ2737*AO2737-AI2737*AP2734-AK2737*AP2737</f>
        <v>20.234267971878712</v>
      </c>
      <c r="AU2737" s="8">
        <f t="shared" ref="AU2737" si="26334">(AH2737*AP2734+AI2737*AO2734+AJ2737*AP2737+AK2737*AO2737)</f>
        <v>0</v>
      </c>
      <c r="AV2737" s="20"/>
      <c r="AW2737" s="1">
        <v>0</v>
      </c>
      <c r="AX2737" s="9">
        <v>0</v>
      </c>
      <c r="AY2737" s="2">
        <v>1</v>
      </c>
      <c r="AZ2737" s="8">
        <v>0</v>
      </c>
      <c r="BB2737" s="1">
        <f t="shared" ref="BB2737" si="26335">AR2737*AW2734+AT2737*AW2737-AS2737*AX2734-AU2737*AX2737</f>
        <v>0</v>
      </c>
      <c r="BC2737" s="9">
        <f t="shared" ref="BC2737" si="26336">(AR2737*AX2734+AS2737*AW2734+AT2737*AX2737+AU2737*AW2737)</f>
        <v>300.38454909169536</v>
      </c>
      <c r="BD2737" s="2">
        <f t="shared" ref="BD2737" si="26337">AR2737*AY2734+AT2737*AY2737-AS2737*AZ2734-AU2737*AZ2737</f>
        <v>75.7673047182668</v>
      </c>
      <c r="BE2737" s="8">
        <f t="shared" ref="BE2737" si="26338">(AR2737*AZ2734+AS2737*AY2734+AT2737*AZ2737+AU2737*AY2737)</f>
        <v>0</v>
      </c>
      <c r="BG2737" s="1">
        <v>0</v>
      </c>
      <c r="BH2737" s="9">
        <f t="shared" ref="BH2737" si="26339">$BH$9*$B2734</f>
        <v>6.5375199999999829</v>
      </c>
      <c r="BI2737" s="2">
        <v>1</v>
      </c>
      <c r="BJ2737" s="8">
        <v>0</v>
      </c>
      <c r="BK2737" s="20"/>
      <c r="BL2737" s="1">
        <f t="shared" ref="BL2737" si="26340">BB2737*BG2734+BD2737*BG2737-BC2737*BH2734-BE2737*BH2737</f>
        <v>0</v>
      </c>
      <c r="BM2737" s="9">
        <f t="shared" ref="BM2737" si="26341">(BB2737*BH2734+BC2737*BG2734+BD2737*BH2737+BE2737*BG2737)</f>
        <v>795.71481903345762</v>
      </c>
      <c r="BN2737" s="2">
        <f t="shared" ref="BN2737" si="26342">BB2737*BI2734+BD2737*BI2737-BC2737*BJ2734-BE2737*BJ2737</f>
        <v>75.7673047182668</v>
      </c>
      <c r="BO2737" s="8">
        <f t="shared" ref="BO2737" si="26343">(BB2737*BJ2734+BC2737*BI2734+BD2737*BJ2737+BE2737*BI2737)</f>
        <v>0</v>
      </c>
      <c r="BP2737" s="20"/>
      <c r="BQ2737" s="18">
        <f t="shared" ref="BQ2737:BQ2800" si="26344">1/$BR$9</f>
        <v>1</v>
      </c>
      <c r="BR2737" s="25">
        <v>0</v>
      </c>
      <c r="BS2737" s="19">
        <v>1</v>
      </c>
      <c r="BT2737" s="24">
        <v>0</v>
      </c>
      <c r="BV2737" s="1">
        <f t="shared" ref="BV2737" si="26345">BL2737*BQ2734+BN2737*BQ2737-BM2737*BR2734-BO2737*BR2737</f>
        <v>75.7673047182668</v>
      </c>
      <c r="BW2737" s="9">
        <f t="shared" ref="BW2737" si="26346">(BL2737*BR2734+BM2737*BQ2734+BN2737*BR2737+BO2737*BQ2737)</f>
        <v>795.71481903345762</v>
      </c>
      <c r="BX2737" s="2">
        <f t="shared" ref="BX2737" si="26347">BL2737*BS2734+BN2737*BS2737-BM2737*BT2734-BO2737*BT2737</f>
        <v>75.7673047182668</v>
      </c>
      <c r="BY2737" s="8">
        <f t="shared" ref="BY2737" si="26348">(BL2737*BT2734+BM2737*BS2734+BN2737*BT2737+BO2737*BS2737)</f>
        <v>0</v>
      </c>
      <c r="CA2737" s="56">
        <f t="shared" ref="CA2737" si="26349">(180/PI())*ATAN(-1*(BW2734+BW2737)/(BV2734+BV2737))</f>
        <v>-79.121416026824477</v>
      </c>
      <c r="CC2737" s="117">
        <f t="shared" ref="CC2737" si="26350">20*LOG(((1-(10^(CA2734/20)^2)*(1-((1-CC2734)/(1+CC2734))^2))^0.5))</f>
        <v>-8.5561047670301181E-6</v>
      </c>
      <c r="CD2737" s="13"/>
      <c r="CE2737" s="33"/>
      <c r="CF2737" s="33"/>
      <c r="CG2737" s="33"/>
      <c r="CH2737" s="33"/>
    </row>
    <row r="2738" spans="2:86" ht="18.600000000000001" customHeight="1"/>
    <row r="2739" spans="2:86" ht="18.600000000000001" customHeight="1" thickBot="1">
      <c r="E2739" s="6" t="s">
        <v>3</v>
      </c>
      <c r="J2739" s="6" t="s">
        <v>5</v>
      </c>
      <c r="O2739" s="6" t="s">
        <v>10</v>
      </c>
      <c r="T2739" s="6" t="s">
        <v>6</v>
      </c>
      <c r="Y2739" s="6" t="s">
        <v>11</v>
      </c>
      <c r="AD2739" s="6" t="s">
        <v>12</v>
      </c>
      <c r="AI2739" s="6" t="s">
        <v>13</v>
      </c>
      <c r="AN2739" s="6" t="s">
        <v>14</v>
      </c>
      <c r="AS2739" s="6" t="s">
        <v>15</v>
      </c>
      <c r="AX2739" s="6" t="s">
        <v>19</v>
      </c>
      <c r="BC2739" s="6" t="s">
        <v>17</v>
      </c>
      <c r="BH2739" s="6" t="s">
        <v>20</v>
      </c>
      <c r="BM2739" s="6" t="s">
        <v>18</v>
      </c>
      <c r="BQ2739" s="26" t="s">
        <v>16</v>
      </c>
      <c r="BR2739" s="26"/>
      <c r="BS2739" s="21"/>
      <c r="BT2739" s="21"/>
      <c r="BU2739" s="21"/>
      <c r="BV2739" s="21"/>
      <c r="BW2739" s="26" t="s">
        <v>21</v>
      </c>
      <c r="BX2739" s="21"/>
      <c r="BY2739" s="21"/>
    </row>
    <row r="2740" spans="2:86" ht="18.600000000000001" customHeight="1" thickBot="1">
      <c r="B2740" s="11"/>
      <c r="D2740" s="266" t="s">
        <v>113</v>
      </c>
      <c r="E2740" s="267"/>
      <c r="F2740" s="268" t="s">
        <v>114</v>
      </c>
      <c r="G2740" s="269"/>
      <c r="H2740" s="237"/>
      <c r="I2740" s="262" t="s">
        <v>0</v>
      </c>
      <c r="J2740" s="263"/>
      <c r="K2740" s="264" t="s">
        <v>1</v>
      </c>
      <c r="L2740" s="265"/>
      <c r="M2740" s="21"/>
      <c r="N2740" s="262" t="s">
        <v>115</v>
      </c>
      <c r="O2740" s="263"/>
      <c r="P2740" s="264" t="s">
        <v>116</v>
      </c>
      <c r="Q2740" s="265"/>
      <c r="R2740" s="21"/>
      <c r="S2740" s="266" t="s">
        <v>117</v>
      </c>
      <c r="T2740" s="267"/>
      <c r="U2740" s="268" t="s">
        <v>118</v>
      </c>
      <c r="V2740" s="269"/>
      <c r="W2740" s="20"/>
      <c r="X2740" s="262" t="s">
        <v>119</v>
      </c>
      <c r="Y2740" s="263"/>
      <c r="Z2740" s="264" t="s">
        <v>120</v>
      </c>
      <c r="AA2740" s="265"/>
      <c r="AB2740" s="20"/>
      <c r="AC2740" s="262" t="s">
        <v>121</v>
      </c>
      <c r="AD2740" s="263"/>
      <c r="AE2740" s="264" t="s">
        <v>7</v>
      </c>
      <c r="AF2740" s="265"/>
      <c r="AG2740" s="20"/>
      <c r="AH2740" s="262" t="s">
        <v>122</v>
      </c>
      <c r="AI2740" s="263"/>
      <c r="AJ2740" s="264" t="s">
        <v>123</v>
      </c>
      <c r="AK2740" s="265"/>
      <c r="AL2740" s="20"/>
      <c r="AM2740" s="266" t="s">
        <v>124</v>
      </c>
      <c r="AN2740" s="267"/>
      <c r="AO2740" s="268" t="s">
        <v>125</v>
      </c>
      <c r="AP2740" s="269"/>
      <c r="AQ2740" s="21"/>
      <c r="AR2740" s="262" t="s">
        <v>126</v>
      </c>
      <c r="AS2740" s="263"/>
      <c r="AT2740" s="264" t="s">
        <v>2</v>
      </c>
      <c r="AU2740" s="265"/>
      <c r="AV2740" s="41"/>
      <c r="AW2740" s="262" t="s">
        <v>127</v>
      </c>
      <c r="AX2740" s="263"/>
      <c r="AY2740" s="264" t="s">
        <v>128</v>
      </c>
      <c r="AZ2740" s="265"/>
      <c r="BA2740" s="20"/>
      <c r="BB2740" s="262" t="s">
        <v>129</v>
      </c>
      <c r="BC2740" s="263"/>
      <c r="BD2740" s="264" t="s">
        <v>130</v>
      </c>
      <c r="BE2740" s="265"/>
      <c r="BF2740" s="41"/>
      <c r="BG2740" s="266" t="s">
        <v>131</v>
      </c>
      <c r="BH2740" s="267"/>
      <c r="BI2740" s="268" t="s">
        <v>132</v>
      </c>
      <c r="BJ2740" s="269"/>
      <c r="BK2740" s="41"/>
      <c r="BL2740" s="262" t="s">
        <v>133</v>
      </c>
      <c r="BM2740" s="263"/>
      <c r="BN2740" s="264" t="s">
        <v>134</v>
      </c>
      <c r="BO2740" s="265"/>
      <c r="BP2740" s="41"/>
      <c r="BQ2740" s="262" t="s">
        <v>135</v>
      </c>
      <c r="BR2740" s="263"/>
      <c r="BS2740" s="264" t="s">
        <v>136</v>
      </c>
      <c r="BT2740" s="265"/>
      <c r="BU2740" s="20"/>
      <c r="BV2740" s="262" t="s">
        <v>137</v>
      </c>
      <c r="BW2740" s="263"/>
      <c r="BX2740" s="264" t="s">
        <v>138</v>
      </c>
      <c r="BY2740" s="265"/>
      <c r="CA2740" s="27" t="s">
        <v>8</v>
      </c>
      <c r="CC2740" s="113" t="s">
        <v>74</v>
      </c>
      <c r="CD2740" s="13"/>
      <c r="CE2740" s="33"/>
      <c r="CF2740" s="33"/>
      <c r="CG2740" s="33"/>
      <c r="CH2740" s="33"/>
    </row>
    <row r="2741" spans="2:86" ht="18.600000000000001" customHeight="1" thickTop="1" thickBot="1">
      <c r="B2741" s="37">
        <v>7.8399999999999803</v>
      </c>
      <c r="D2741" s="1">
        <v>1</v>
      </c>
      <c r="E2741" s="7">
        <v>0</v>
      </c>
      <c r="F2741" s="2">
        <v>0</v>
      </c>
      <c r="G2741" s="8">
        <v>0</v>
      </c>
      <c r="I2741" s="1">
        <v>1</v>
      </c>
      <c r="J2741" s="9">
        <v>0</v>
      </c>
      <c r="K2741" s="2">
        <v>0</v>
      </c>
      <c r="L2741" s="8">
        <f t="shared" ref="L2741:L2804" si="26351">IF(0=(1-$J$9*$K$9*$B2741^2),10^18,$B2741*$K$9/(1-$J$9*$K$9*$B2741^2))</f>
        <v>-0.70750781882588709</v>
      </c>
      <c r="N2741" s="1">
        <f t="shared" ref="N2741" si="26352">D2741*I2741+F2741*I2744-E2741*J2741-G2741*J2744</f>
        <v>1</v>
      </c>
      <c r="O2741" s="9">
        <f t="shared" ref="O2741" si="26353">(D2741*J2741+E2741*I2741+F2741*J2744+G2741*I2744)</f>
        <v>0</v>
      </c>
      <c r="P2741" s="2">
        <f t="shared" ref="P2741" si="26354">D2741*K2741+F2741*K2744-E2741*L2741-G2741*L2744</f>
        <v>0</v>
      </c>
      <c r="Q2741" s="8">
        <f t="shared" ref="Q2741" si="26355">(D2741*L2741+E2741*K2741+F2741*L2744+G2741*K2744)</f>
        <v>-0.70750781882588709</v>
      </c>
      <c r="S2741" s="1">
        <v>1</v>
      </c>
      <c r="T2741" s="7">
        <v>0</v>
      </c>
      <c r="U2741" s="2">
        <v>0</v>
      </c>
      <c r="V2741" s="8">
        <v>0</v>
      </c>
      <c r="X2741" s="1">
        <f t="shared" ref="X2741" si="26356">N2741*S2741+P2741*S2744-O2741*T2741-Q2741*T2744</f>
        <v>9.3829714820778349</v>
      </c>
      <c r="Y2741" s="9">
        <f t="shared" ref="Y2741" si="26357">(N2741*T2741+O2741*S2741+P2741*T2744+Q2741*S2744)</f>
        <v>0</v>
      </c>
      <c r="Z2741" s="2">
        <f t="shared" ref="Z2741" si="26358">N2741*U2741+P2741*U2744-O2741*V2741-Q2741*V2744</f>
        <v>0</v>
      </c>
      <c r="AA2741" s="8">
        <f t="shared" ref="AA2741" si="26359">(N2741*V2741+O2741*U2741+P2741*V2744+Q2741*U2744)</f>
        <v>-0.70750781882588709</v>
      </c>
      <c r="AB2741" s="20"/>
      <c r="AC2741" s="1">
        <v>1</v>
      </c>
      <c r="AD2741" s="9">
        <v>0</v>
      </c>
      <c r="AE2741" s="2">
        <v>0</v>
      </c>
      <c r="AF2741" s="8">
        <f t="shared" ref="AF2741:AF2804" si="26360">IF(0=(1-$AE$9*$AD$9*$B2741^2),10^18,$B2741*$AE$9/(1-$AE$9*$AD$9*$B2741^2))</f>
        <v>-0.12903118323563773</v>
      </c>
      <c r="AH2741" s="1">
        <f t="shared" ref="AH2741" si="26361">X2741*AC2741+Z2741*AC2744-Y2741*AD2741-AA2741*AD2744</f>
        <v>9.3829714820778349</v>
      </c>
      <c r="AI2741" s="9">
        <f t="shared" ref="AI2741" si="26362">(X2741*AD2741+Y2741*AC2741+Z2741*AD2744+AA2741*AC2744)</f>
        <v>0</v>
      </c>
      <c r="AJ2741" s="2">
        <f t="shared" ref="AJ2741" si="26363">X2741*AE2741+Z2741*AE2744-Y2741*AF2741-AA2741*AF2744</f>
        <v>0</v>
      </c>
      <c r="AK2741" s="8">
        <f t="shared" ref="AK2741" si="26364">(X2741*AF2741+Y2741*AE2741+Z2741*AF2744+AA2741*AE2744)</f>
        <v>-1.9182037314246356</v>
      </c>
      <c r="AM2741" s="1">
        <v>1</v>
      </c>
      <c r="AN2741" s="7">
        <v>0</v>
      </c>
      <c r="AO2741" s="2">
        <v>0</v>
      </c>
      <c r="AP2741" s="8">
        <v>0</v>
      </c>
      <c r="AR2741" s="1">
        <f t="shared" ref="AR2741" si="26365">AH2741*AM2741+AJ2741*AM2744-AI2741*AN2741-AK2741*AN2744</f>
        <v>28.599444389710676</v>
      </c>
      <c r="AS2741" s="9">
        <f t="shared" ref="AS2741" si="26366">(AH2741*AN2741+AI2741*AM2741+AJ2741*AN2744+AK2741*AM2744)</f>
        <v>0</v>
      </c>
      <c r="AT2741" s="2">
        <f t="shared" ref="AT2741" si="26367">AH2741*AO2741+AJ2741*AO2744-AI2741*AP2741-AK2741*AP2744</f>
        <v>0</v>
      </c>
      <c r="AU2741" s="8">
        <f t="shared" ref="AU2741" si="26368">(AH2741*AP2741+AI2741*AO2741+AJ2741*AP2744+AK2741*AO2744)</f>
        <v>-1.9182037314246356</v>
      </c>
      <c r="AV2741" s="20"/>
      <c r="AW2741" s="1">
        <v>1</v>
      </c>
      <c r="AX2741" s="9">
        <v>0</v>
      </c>
      <c r="AY2741" s="2">
        <v>0</v>
      </c>
      <c r="AZ2741" s="8">
        <f t="shared" ref="AZ2741:AZ2804" si="26369">IF(0=(1-$AX$9*$AY$9*$B2741^2),10^18,$B2741*$AY$9/(1-$AX$9*$AY$9*$B2741^2))</f>
        <v>-0.18437382721336881</v>
      </c>
      <c r="BB2741" s="1">
        <f t="shared" ref="BB2741" si="26370">AR2741*AW2741+AT2741*AW2744-AS2741*AX2741-AU2741*AX2744</f>
        <v>28.599444389710676</v>
      </c>
      <c r="BC2741" s="9">
        <f t="shared" ref="BC2741" si="26371">(AR2741*AX2741+AS2741*AW2741+AT2741*AX2744+AU2741*AW2744)</f>
        <v>0</v>
      </c>
      <c r="BD2741" s="2">
        <f t="shared" ref="BD2741" si="26372">AR2741*AY2741+AT2741*AY2744-AS2741*AZ2741-AU2741*AZ2744</f>
        <v>0</v>
      </c>
      <c r="BE2741" s="8">
        <f t="shared" ref="BE2741" si="26373">(AR2741*AZ2741+AS2741*AY2741+AT2741*AZ2744+AU2741*AY2744)</f>
        <v>-7.1911927497315018</v>
      </c>
      <c r="BG2741" s="1">
        <v>1</v>
      </c>
      <c r="BH2741" s="7">
        <v>0</v>
      </c>
      <c r="BI2741" s="2">
        <v>0</v>
      </c>
      <c r="BJ2741" s="8">
        <v>0</v>
      </c>
      <c r="BK2741" s="20"/>
      <c r="BL2741" s="1">
        <f t="shared" ref="BL2741" si="26374">BB2741*BG2741+BD2741*BG2744-BC2741*BH2741-BE2741*BH2744</f>
        <v>75.732247557710764</v>
      </c>
      <c r="BM2741" s="9">
        <f t="shared" ref="BM2741" si="26375">(BB2741*BH2741+BC2741*BG2741+BD2741*BH2744+BE2741*BG2744)</f>
        <v>0</v>
      </c>
      <c r="BN2741" s="2">
        <f t="shared" ref="BN2741" si="26376">BB2741*BI2741+BD2741*BI2744-BC2741*BJ2741-BE2741*BJ2744</f>
        <v>0</v>
      </c>
      <c r="BO2741" s="8">
        <f t="shared" ref="BO2741" si="26377">(BB2741*BJ2741+BC2741*BI2741+BD2741*BJ2744+BE2741*BI2744)</f>
        <v>-7.1911927497315018</v>
      </c>
      <c r="BP2741" s="20"/>
      <c r="BQ2741" s="16">
        <v>1</v>
      </c>
      <c r="BR2741" s="23">
        <v>0</v>
      </c>
      <c r="BS2741" s="14">
        <v>0</v>
      </c>
      <c r="BT2741" s="22">
        <v>0</v>
      </c>
      <c r="BV2741" s="1">
        <f t="shared" ref="BV2741" si="26378">BL2741*BQ2741+BN2741*BQ2744-BM2741*BR2741-BO2741*BR2744</f>
        <v>75.732247557710764</v>
      </c>
      <c r="BW2741" s="9">
        <f t="shared" ref="BW2741" si="26379">(BL2741*BR2741+BM2741*BQ2741+BN2741*BR2744+BO2741*BQ2744)</f>
        <v>-7.1911927497315018</v>
      </c>
      <c r="BX2741" s="2">
        <f t="shared" ref="BX2741" si="26380">BL2741*BS2741+BN2741*BS2744-BM2741*BT2741-BO2741*BT2744</f>
        <v>0</v>
      </c>
      <c r="BY2741" s="8">
        <f t="shared" ref="BY2741" si="26381">(BL2741*BT2741+BM2741*BS2741+BN2741*BT2744+BO2741*BS2744)</f>
        <v>-7.1911927497315018</v>
      </c>
      <c r="CA2741" s="28">
        <f t="shared" ref="CA2741" si="26382">20*LOG(((1+$BR$9)/$BR$9)/((BV2741+BV2744)^2+(BW2741+BW2744)^2)^0.5)</f>
        <v>-52.090969944759365</v>
      </c>
      <c r="CC2741" s="114">
        <f t="shared" ref="CC2741" si="26383">((BV2741^2+BW2741^2)^0.5)/((BV2744^2+BW2744^2)^0.5)</f>
        <v>9.4973412716831435E-2</v>
      </c>
      <c r="CD2741" s="13"/>
      <c r="CE2741" s="33"/>
      <c r="CF2741" s="33"/>
      <c r="CG2741" s="33"/>
      <c r="CH2741" s="33"/>
    </row>
    <row r="2742" spans="2:86" ht="18.600000000000001" customHeight="1" thickBot="1">
      <c r="D2742" s="3"/>
      <c r="G2742" s="4"/>
      <c r="I2742" s="3"/>
      <c r="L2742" s="4"/>
      <c r="N2742" s="3"/>
      <c r="Q2742" s="4"/>
      <c r="S2742" s="3"/>
      <c r="V2742" s="4"/>
      <c r="X2742" s="3"/>
      <c r="AA2742" s="4"/>
      <c r="AC2742" s="3"/>
      <c r="AF2742" s="4"/>
      <c r="AH2742" s="3"/>
      <c r="AK2742" s="4"/>
      <c r="AM2742" s="3"/>
      <c r="AP2742" s="4"/>
      <c r="AR2742" s="3"/>
      <c r="AU2742" s="4"/>
      <c r="AW2742" s="3"/>
      <c r="AZ2742" s="4"/>
      <c r="BB2742" s="3"/>
      <c r="BE2742" s="4"/>
      <c r="BG2742" s="3"/>
      <c r="BJ2742" s="4"/>
      <c r="BL2742" s="3"/>
      <c r="BO2742" s="4"/>
      <c r="BQ2742" s="16"/>
      <c r="BR2742" s="14"/>
      <c r="BS2742" s="14"/>
      <c r="BT2742" s="17"/>
      <c r="BV2742" s="3"/>
      <c r="BY2742" s="4"/>
      <c r="CC2742" s="115"/>
      <c r="CD2742" s="13"/>
      <c r="CE2742" s="33"/>
      <c r="CF2742" s="33"/>
      <c r="CG2742" s="33"/>
      <c r="CH2742" s="33"/>
    </row>
    <row r="2743" spans="2:86" ht="18.600000000000001" customHeight="1" thickBot="1">
      <c r="D2743" s="271" t="s">
        <v>141</v>
      </c>
      <c r="E2743" s="272"/>
      <c r="F2743" s="273" t="s">
        <v>142</v>
      </c>
      <c r="G2743" s="274"/>
      <c r="H2743" s="237"/>
      <c r="I2743" s="271" t="s">
        <v>143</v>
      </c>
      <c r="J2743" s="272"/>
      <c r="K2743" s="273" t="s">
        <v>144</v>
      </c>
      <c r="L2743" s="274"/>
      <c r="N2743" s="262" t="s">
        <v>145</v>
      </c>
      <c r="O2743" s="263"/>
      <c r="P2743" s="264" t="s">
        <v>146</v>
      </c>
      <c r="Q2743" s="265"/>
      <c r="S2743" s="271" t="s">
        <v>147</v>
      </c>
      <c r="T2743" s="272"/>
      <c r="U2743" s="273" t="s">
        <v>148</v>
      </c>
      <c r="V2743" s="274"/>
      <c r="W2743" s="20"/>
      <c r="X2743" s="262" t="s">
        <v>149</v>
      </c>
      <c r="Y2743" s="263"/>
      <c r="Z2743" s="264" t="s">
        <v>150</v>
      </c>
      <c r="AA2743" s="265"/>
      <c r="AB2743" s="20"/>
      <c r="AC2743" s="271" t="s">
        <v>151</v>
      </c>
      <c r="AD2743" s="272"/>
      <c r="AE2743" s="273" t="s">
        <v>152</v>
      </c>
      <c r="AF2743" s="274"/>
      <c r="AG2743" s="20"/>
      <c r="AH2743" s="262" t="s">
        <v>153</v>
      </c>
      <c r="AI2743" s="263"/>
      <c r="AJ2743" s="264" t="s">
        <v>154</v>
      </c>
      <c r="AK2743" s="265"/>
      <c r="AL2743" s="20"/>
      <c r="AM2743" s="271" t="s">
        <v>155</v>
      </c>
      <c r="AN2743" s="272"/>
      <c r="AO2743" s="273" t="s">
        <v>156</v>
      </c>
      <c r="AP2743" s="274"/>
      <c r="AR2743" s="262" t="s">
        <v>157</v>
      </c>
      <c r="AS2743" s="263"/>
      <c r="AT2743" s="264" t="s">
        <v>158</v>
      </c>
      <c r="AU2743" s="265"/>
      <c r="AV2743" s="41"/>
      <c r="AW2743" s="271" t="s">
        <v>159</v>
      </c>
      <c r="AX2743" s="272"/>
      <c r="AY2743" s="273" t="s">
        <v>160</v>
      </c>
      <c r="AZ2743" s="274"/>
      <c r="BA2743" s="20"/>
      <c r="BB2743" s="262" t="s">
        <v>161</v>
      </c>
      <c r="BC2743" s="263"/>
      <c r="BD2743" s="264" t="s">
        <v>162</v>
      </c>
      <c r="BE2743" s="265"/>
      <c r="BF2743" s="41"/>
      <c r="BG2743" s="271" t="s">
        <v>163</v>
      </c>
      <c r="BH2743" s="272"/>
      <c r="BI2743" s="273" t="s">
        <v>164</v>
      </c>
      <c r="BJ2743" s="274"/>
      <c r="BK2743" s="41"/>
      <c r="BL2743" s="262" t="s">
        <v>165</v>
      </c>
      <c r="BM2743" s="263"/>
      <c r="BN2743" s="264" t="s">
        <v>166</v>
      </c>
      <c r="BO2743" s="265"/>
      <c r="BP2743" s="41"/>
      <c r="BQ2743" s="271" t="s">
        <v>167</v>
      </c>
      <c r="BR2743" s="272"/>
      <c r="BS2743" s="273" t="s">
        <v>168</v>
      </c>
      <c r="BT2743" s="274"/>
      <c r="BU2743" s="20"/>
      <c r="BV2743" s="262" t="s">
        <v>169</v>
      </c>
      <c r="BW2743" s="263"/>
      <c r="BX2743" s="264" t="s">
        <v>170</v>
      </c>
      <c r="BY2743" s="265"/>
      <c r="CA2743" s="55" t="s">
        <v>35</v>
      </c>
      <c r="CC2743" s="116" t="s">
        <v>75</v>
      </c>
      <c r="CD2743" s="13"/>
      <c r="CE2743" s="33"/>
      <c r="CF2743" s="33"/>
      <c r="CG2743" s="33"/>
      <c r="CH2743" s="33"/>
    </row>
    <row r="2744" spans="2:86" ht="18.600000000000001" customHeight="1" thickTop="1" thickBot="1">
      <c r="D2744" s="1">
        <v>0</v>
      </c>
      <c r="E2744" s="9">
        <f t="shared" ref="E2744" si="26384">$E$9*$B2741</f>
        <v>9.2261119999999774</v>
      </c>
      <c r="F2744" s="2">
        <v>1</v>
      </c>
      <c r="G2744" s="8">
        <v>0</v>
      </c>
      <c r="I2744" s="1">
        <v>0</v>
      </c>
      <c r="J2744" s="9">
        <v>0</v>
      </c>
      <c r="K2744" s="2">
        <v>1</v>
      </c>
      <c r="L2744" s="8">
        <v>0</v>
      </c>
      <c r="N2744" s="1">
        <f t="shared" ref="N2744" si="26385">D2744*I2741+F2744*I2744-E2744*J2741-G2744*J2744</f>
        <v>0</v>
      </c>
      <c r="O2744" s="9">
        <f t="shared" ref="O2744" si="26386">(D2744*J2741+E2744*I2741+F2744*J2744+G2744*I2744)</f>
        <v>9.2261119999999774</v>
      </c>
      <c r="P2744" s="2">
        <f t="shared" ref="P2744" si="26387">D2744*K2741+F2744*K2744-E2744*L2741-G2744*L2744</f>
        <v>7.5275463773633264</v>
      </c>
      <c r="Q2744" s="8">
        <f t="shared" ref="Q2744" si="26388">(D2744*L2741+E2744*K2741+F2744*L2744+G2744*K2744)</f>
        <v>0</v>
      </c>
      <c r="S2744" s="1">
        <v>0</v>
      </c>
      <c r="T2744" s="9">
        <f t="shared" ref="T2744" si="26389">$T$9*$B2741</f>
        <v>11.848591999999972</v>
      </c>
      <c r="U2744" s="2">
        <v>1</v>
      </c>
      <c r="V2744" s="8">
        <v>0</v>
      </c>
      <c r="X2744" s="1">
        <f t="shared" ref="X2744" si="26390">N2744*S2741+P2744*S2744-O2744*T2741-Q2744*T2744</f>
        <v>0</v>
      </c>
      <c r="Y2744" s="9">
        <f t="shared" ref="Y2744" si="26391">(N2744*T2741+O2744*S2741+P2744*T2744+Q2744*S2744)</f>
        <v>98.416937786455847</v>
      </c>
      <c r="Z2744" s="2">
        <f t="shared" ref="Z2744" si="26392">N2744*U2741+P2744*U2744-O2744*V2741-Q2744*V2744</f>
        <v>7.5275463773633264</v>
      </c>
      <c r="AA2744" s="8">
        <f t="shared" ref="AA2744" si="26393">(N2744*V2741+O2744*U2741+P2744*V2744+Q2744*U2744)</f>
        <v>0</v>
      </c>
      <c r="AB2744" s="20"/>
      <c r="AC2744" s="1">
        <v>0</v>
      </c>
      <c r="AD2744" s="9">
        <v>0</v>
      </c>
      <c r="AE2744" s="2">
        <v>1</v>
      </c>
      <c r="AF2744" s="8">
        <v>0</v>
      </c>
      <c r="AH2744" s="1">
        <f t="shared" ref="AH2744" si="26394">X2744*AC2741+Z2744*AC2744-Y2744*AD2741-AA2744*AD2744</f>
        <v>0</v>
      </c>
      <c r="AI2744" s="9">
        <f t="shared" ref="AI2744" si="26395">(X2744*AD2741+Y2744*AC2741+Z2744*AD2744+AA2744*AC2744)</f>
        <v>98.416937786455847</v>
      </c>
      <c r="AJ2744" s="2">
        <f t="shared" ref="AJ2744" si="26396">X2744*AE2741+Z2744*AE2744-Y2744*AF2741-AA2744*AF2744</f>
        <v>20.226400310377869</v>
      </c>
      <c r="AK2744" s="8">
        <f t="shared" ref="AK2744" si="26397">(X2744*AF2741+Y2744*AE2741+Z2744*AF2744+AA2744*AE2744)</f>
        <v>0</v>
      </c>
      <c r="AM2744" s="1">
        <v>0</v>
      </c>
      <c r="AN2744" s="9">
        <f t="shared" ref="AN2744" si="26398">$AN$9*$B2741</f>
        <v>10.017951999999974</v>
      </c>
      <c r="AO2744" s="2">
        <v>1</v>
      </c>
      <c r="AP2744" s="8">
        <v>0</v>
      </c>
      <c r="AR2744" s="1">
        <f t="shared" ref="AR2744" si="26399">AH2744*AM2741+AJ2744*AM2744-AI2744*AN2741-AK2744*AN2744</f>
        <v>0</v>
      </c>
      <c r="AS2744" s="9">
        <f t="shared" ref="AS2744" si="26400">(AH2744*AN2741+AI2744*AM2741+AJ2744*AN2744+AK2744*AM2744)</f>
        <v>301.04404522860591</v>
      </c>
      <c r="AT2744" s="2">
        <f t="shared" ref="AT2744" si="26401">AH2744*AO2741+AJ2744*AO2744-AI2744*AP2741-AK2744*AP2744</f>
        <v>20.226400310377869</v>
      </c>
      <c r="AU2744" s="8">
        <f t="shared" ref="AU2744" si="26402">(AH2744*AP2741+AI2744*AO2741+AJ2744*AP2744+AK2744*AO2744)</f>
        <v>0</v>
      </c>
      <c r="AV2744" s="20"/>
      <c r="AW2744" s="1">
        <v>0</v>
      </c>
      <c r="AX2744" s="9">
        <v>0</v>
      </c>
      <c r="AY2744" s="2">
        <v>1</v>
      </c>
      <c r="AZ2744" s="8">
        <v>0</v>
      </c>
      <c r="BB2744" s="1">
        <f t="shared" ref="BB2744" si="26403">AR2744*AW2741+AT2744*AW2744-AS2744*AX2741-AU2744*AX2744</f>
        <v>0</v>
      </c>
      <c r="BC2744" s="9">
        <f t="shared" ref="BC2744" si="26404">(AR2744*AX2741+AS2744*AW2741+AT2744*AX2744+AU2744*AW2744)</f>
        <v>301.04404522860591</v>
      </c>
      <c r="BD2744" s="2">
        <f t="shared" ref="BD2744" si="26405">AR2744*AY2741+AT2744*AY2744-AS2744*AZ2741-AU2744*AZ2744</f>
        <v>75.731043088970438</v>
      </c>
      <c r="BE2744" s="8">
        <f t="shared" ref="BE2744" si="26406">(AR2744*AZ2741+AS2744*AY2741+AT2744*AZ2744+AU2744*AY2744)</f>
        <v>0</v>
      </c>
      <c r="BG2744" s="1">
        <v>0</v>
      </c>
      <c r="BH2744" s="9">
        <f t="shared" ref="BH2744" si="26407">$BH$9*$B2741</f>
        <v>6.5542399999999832</v>
      </c>
      <c r="BI2744" s="2">
        <v>1</v>
      </c>
      <c r="BJ2744" s="8">
        <v>0</v>
      </c>
      <c r="BK2744" s="20"/>
      <c r="BL2744" s="1">
        <f t="shared" ref="BL2744" si="26408">BB2744*BG2741+BD2744*BG2744-BC2744*BH2741-BE2744*BH2744</f>
        <v>0</v>
      </c>
      <c r="BM2744" s="9">
        <f t="shared" ref="BM2744" si="26409">(BB2744*BH2741+BC2744*BG2741+BD2744*BH2744+BE2744*BG2744)</f>
        <v>797.4034770840583</v>
      </c>
      <c r="BN2744" s="2">
        <f t="shared" ref="BN2744" si="26410">BB2744*BI2741+BD2744*BI2744-BC2744*BJ2741-BE2744*BJ2744</f>
        <v>75.731043088970438</v>
      </c>
      <c r="BO2744" s="8">
        <f t="shared" ref="BO2744" si="26411">(BB2744*BJ2741+BC2744*BI2741+BD2744*BJ2744+BE2744*BI2744)</f>
        <v>0</v>
      </c>
      <c r="BP2744" s="20"/>
      <c r="BQ2744" s="18">
        <f t="shared" ref="BQ2744:BQ2807" si="26412">1/$BR$9</f>
        <v>1</v>
      </c>
      <c r="BR2744" s="25">
        <v>0</v>
      </c>
      <c r="BS2744" s="19">
        <v>1</v>
      </c>
      <c r="BT2744" s="24">
        <v>0</v>
      </c>
      <c r="BV2744" s="1">
        <f t="shared" ref="BV2744" si="26413">BL2744*BQ2741+BN2744*BQ2744-BM2744*BR2741-BO2744*BR2744</f>
        <v>75.731043088970438</v>
      </c>
      <c r="BW2744" s="9">
        <f t="shared" ref="BW2744" si="26414">(BL2744*BR2741+BM2744*BQ2741+BN2744*BR2744+BO2744*BQ2744)</f>
        <v>797.4034770840583</v>
      </c>
      <c r="BX2744" s="2">
        <f t="shared" ref="BX2744" si="26415">BL2744*BS2741+BN2744*BS2744-BM2744*BT2741-BO2744*BT2744</f>
        <v>75.731043088970438</v>
      </c>
      <c r="BY2744" s="8">
        <f t="shared" ref="BY2744" si="26416">(BL2744*BT2741+BM2744*BS2741+BN2744*BT2744+BO2744*BS2744)</f>
        <v>0</v>
      </c>
      <c r="CA2744" s="56">
        <f t="shared" ref="CA2744" si="26417">(180/PI())*ATAN(-1*(BW2741+BW2744)/(BV2741+BV2744))</f>
        <v>-79.149480210837083</v>
      </c>
      <c r="CC2744" s="117">
        <f t="shared" ref="CC2744" si="26418">20*LOG(((1-(10^(CA2741/20)^2)*(1-((1-CC2741)/(1+CC2741))^2))^0.5))</f>
        <v>-8.5024214625032971E-6</v>
      </c>
      <c r="CD2744" s="13"/>
      <c r="CE2744" s="33"/>
      <c r="CF2744" s="33"/>
      <c r="CG2744" s="33"/>
      <c r="CH2744" s="33"/>
    </row>
    <row r="2745" spans="2:86" ht="18.600000000000001" customHeight="1"/>
    <row r="2746" spans="2:86" ht="18.600000000000001" customHeight="1" thickBot="1">
      <c r="E2746" s="6" t="s">
        <v>3</v>
      </c>
      <c r="J2746" s="6" t="s">
        <v>5</v>
      </c>
      <c r="O2746" s="6" t="s">
        <v>10</v>
      </c>
      <c r="T2746" s="6" t="s">
        <v>6</v>
      </c>
      <c r="Y2746" s="6" t="s">
        <v>11</v>
      </c>
      <c r="AD2746" s="6" t="s">
        <v>12</v>
      </c>
      <c r="AI2746" s="6" t="s">
        <v>13</v>
      </c>
      <c r="AN2746" s="6" t="s">
        <v>14</v>
      </c>
      <c r="AS2746" s="6" t="s">
        <v>15</v>
      </c>
      <c r="AX2746" s="6" t="s">
        <v>19</v>
      </c>
      <c r="BC2746" s="6" t="s">
        <v>17</v>
      </c>
      <c r="BH2746" s="6" t="s">
        <v>20</v>
      </c>
      <c r="BM2746" s="6" t="s">
        <v>18</v>
      </c>
      <c r="BQ2746" s="26" t="s">
        <v>16</v>
      </c>
      <c r="BR2746" s="26"/>
      <c r="BS2746" s="21"/>
      <c r="BT2746" s="21"/>
      <c r="BU2746" s="21"/>
      <c r="BV2746" s="21"/>
      <c r="BW2746" s="26" t="s">
        <v>21</v>
      </c>
      <c r="BX2746" s="21"/>
      <c r="BY2746" s="21"/>
    </row>
    <row r="2747" spans="2:86" ht="18.600000000000001" customHeight="1" thickBot="1">
      <c r="B2747" s="11"/>
      <c r="D2747" s="266" t="s">
        <v>113</v>
      </c>
      <c r="E2747" s="267"/>
      <c r="F2747" s="268" t="s">
        <v>114</v>
      </c>
      <c r="G2747" s="269"/>
      <c r="H2747" s="237"/>
      <c r="I2747" s="262" t="s">
        <v>0</v>
      </c>
      <c r="J2747" s="263"/>
      <c r="K2747" s="264" t="s">
        <v>1</v>
      </c>
      <c r="L2747" s="265"/>
      <c r="M2747" s="21"/>
      <c r="N2747" s="262" t="s">
        <v>115</v>
      </c>
      <c r="O2747" s="263"/>
      <c r="P2747" s="264" t="s">
        <v>116</v>
      </c>
      <c r="Q2747" s="265"/>
      <c r="R2747" s="21"/>
      <c r="S2747" s="266" t="s">
        <v>117</v>
      </c>
      <c r="T2747" s="267"/>
      <c r="U2747" s="268" t="s">
        <v>118</v>
      </c>
      <c r="V2747" s="269"/>
      <c r="W2747" s="20"/>
      <c r="X2747" s="262" t="s">
        <v>119</v>
      </c>
      <c r="Y2747" s="263"/>
      <c r="Z2747" s="264" t="s">
        <v>120</v>
      </c>
      <c r="AA2747" s="265"/>
      <c r="AB2747" s="20"/>
      <c r="AC2747" s="262" t="s">
        <v>121</v>
      </c>
      <c r="AD2747" s="263"/>
      <c r="AE2747" s="264" t="s">
        <v>7</v>
      </c>
      <c r="AF2747" s="265"/>
      <c r="AG2747" s="20"/>
      <c r="AH2747" s="262" t="s">
        <v>122</v>
      </c>
      <c r="AI2747" s="263"/>
      <c r="AJ2747" s="264" t="s">
        <v>123</v>
      </c>
      <c r="AK2747" s="265"/>
      <c r="AL2747" s="20"/>
      <c r="AM2747" s="266" t="s">
        <v>124</v>
      </c>
      <c r="AN2747" s="267"/>
      <c r="AO2747" s="268" t="s">
        <v>125</v>
      </c>
      <c r="AP2747" s="269"/>
      <c r="AQ2747" s="21"/>
      <c r="AR2747" s="262" t="s">
        <v>126</v>
      </c>
      <c r="AS2747" s="263"/>
      <c r="AT2747" s="264" t="s">
        <v>2</v>
      </c>
      <c r="AU2747" s="265"/>
      <c r="AV2747" s="41"/>
      <c r="AW2747" s="262" t="s">
        <v>127</v>
      </c>
      <c r="AX2747" s="263"/>
      <c r="AY2747" s="264" t="s">
        <v>128</v>
      </c>
      <c r="AZ2747" s="265"/>
      <c r="BA2747" s="20"/>
      <c r="BB2747" s="262" t="s">
        <v>129</v>
      </c>
      <c r="BC2747" s="263"/>
      <c r="BD2747" s="264" t="s">
        <v>130</v>
      </c>
      <c r="BE2747" s="265"/>
      <c r="BF2747" s="41"/>
      <c r="BG2747" s="266" t="s">
        <v>131</v>
      </c>
      <c r="BH2747" s="267"/>
      <c r="BI2747" s="268" t="s">
        <v>132</v>
      </c>
      <c r="BJ2747" s="269"/>
      <c r="BK2747" s="41"/>
      <c r="BL2747" s="262" t="s">
        <v>133</v>
      </c>
      <c r="BM2747" s="263"/>
      <c r="BN2747" s="264" t="s">
        <v>134</v>
      </c>
      <c r="BO2747" s="265"/>
      <c r="BP2747" s="41"/>
      <c r="BQ2747" s="262" t="s">
        <v>135</v>
      </c>
      <c r="BR2747" s="263"/>
      <c r="BS2747" s="264" t="s">
        <v>136</v>
      </c>
      <c r="BT2747" s="265"/>
      <c r="BU2747" s="20"/>
      <c r="BV2747" s="262" t="s">
        <v>137</v>
      </c>
      <c r="BW2747" s="263"/>
      <c r="BX2747" s="264" t="s">
        <v>138</v>
      </c>
      <c r="BY2747" s="265"/>
      <c r="CA2747" s="27" t="s">
        <v>8</v>
      </c>
      <c r="CC2747" s="113" t="s">
        <v>74</v>
      </c>
      <c r="CD2747" s="13"/>
      <c r="CE2747" s="33"/>
      <c r="CF2747" s="33"/>
      <c r="CG2747" s="33"/>
      <c r="CH2747" s="33"/>
    </row>
    <row r="2748" spans="2:86" ht="18.600000000000001" customHeight="1" thickTop="1" thickBot="1">
      <c r="B2748" s="37">
        <v>7.8599999999999799</v>
      </c>
      <c r="D2748" s="1">
        <v>1</v>
      </c>
      <c r="E2748" s="7">
        <v>0</v>
      </c>
      <c r="F2748" s="2">
        <v>0</v>
      </c>
      <c r="G2748" s="8">
        <v>0</v>
      </c>
      <c r="I2748" s="1">
        <v>1</v>
      </c>
      <c r="J2748" s="9">
        <v>0</v>
      </c>
      <c r="K2748" s="2">
        <v>0</v>
      </c>
      <c r="L2748" s="8">
        <f t="shared" ref="L2748:L2811" si="26419">IF(0=(1-$J$9*$K$9*$B2748^2),10^18,$B2748*$K$9/(1-$J$9*$K$9*$B2748^2))</f>
        <v>-0.70543671312976408</v>
      </c>
      <c r="N2748" s="1">
        <f t="shared" ref="N2748" si="26420">D2748*I2748+F2748*I2751-E2748*J2748-G2748*J2751</f>
        <v>1</v>
      </c>
      <c r="O2748" s="9">
        <f t="shared" ref="O2748" si="26421">(D2748*J2748+E2748*I2748+F2748*J2751+G2748*I2751)</f>
        <v>0</v>
      </c>
      <c r="P2748" s="2">
        <f t="shared" ref="P2748" si="26422">D2748*K2748+F2748*K2751-E2748*L2748-G2748*L2751</f>
        <v>0</v>
      </c>
      <c r="Q2748" s="8">
        <f t="shared" ref="Q2748" si="26423">(D2748*L2748+E2748*K2748+F2748*L2751+G2748*K2751)</f>
        <v>-0.70543671312976408</v>
      </c>
      <c r="S2748" s="1">
        <v>1</v>
      </c>
      <c r="T2748" s="7">
        <v>0</v>
      </c>
      <c r="U2748" s="2">
        <v>0</v>
      </c>
      <c r="V2748" s="8">
        <v>0</v>
      </c>
      <c r="X2748" s="1">
        <f t="shared" ref="X2748" si="26424">N2748*S2748+P2748*S2751-O2748*T2748-Q2748*T2751</f>
        <v>9.3797543257866565</v>
      </c>
      <c r="Y2748" s="9">
        <f t="shared" ref="Y2748" si="26425">(N2748*T2748+O2748*S2748+P2748*T2751+Q2748*S2751)</f>
        <v>0</v>
      </c>
      <c r="Z2748" s="2">
        <f t="shared" ref="Z2748" si="26426">N2748*U2748+P2748*U2751-O2748*V2748-Q2748*V2751</f>
        <v>0</v>
      </c>
      <c r="AA2748" s="8">
        <f t="shared" ref="AA2748" si="26427">(N2748*V2748+O2748*U2748+P2748*V2751+Q2748*U2751)</f>
        <v>-0.70543671312976408</v>
      </c>
      <c r="AB2748" s="20"/>
      <c r="AC2748" s="1">
        <v>1</v>
      </c>
      <c r="AD2748" s="9">
        <v>0</v>
      </c>
      <c r="AE2748" s="2">
        <v>0</v>
      </c>
      <c r="AF2748" s="8">
        <f t="shared" ref="AF2748:AF2811" si="26428">IF(0=(1-$AE$9*$AD$9*$B2748^2),10^18,$B2748*$AE$9/(1-$AE$9*$AD$9*$B2748^2))</f>
        <v>-0.12868799126920435</v>
      </c>
      <c r="AH2748" s="1">
        <f t="shared" ref="AH2748" si="26429">X2748*AC2748+Z2748*AC2751-Y2748*AD2748-AA2748*AD2751</f>
        <v>9.3797543257866565</v>
      </c>
      <c r="AI2748" s="9">
        <f t="shared" ref="AI2748" si="26430">(X2748*AD2748+Y2748*AC2748+Z2748*AD2751+AA2748*AC2751)</f>
        <v>0</v>
      </c>
      <c r="AJ2748" s="2">
        <f t="shared" ref="AJ2748" si="26431">X2748*AE2748+Z2748*AE2751-Y2748*AF2748-AA2748*AF2751</f>
        <v>0</v>
      </c>
      <c r="AK2748" s="8">
        <f t="shared" ref="AK2748" si="26432">(X2748*AF2748+Y2748*AE2748+Z2748*AF2751+AA2748*AE2751)</f>
        <v>-1.9124984559138791</v>
      </c>
      <c r="AM2748" s="1">
        <v>1</v>
      </c>
      <c r="AN2748" s="7">
        <v>0</v>
      </c>
      <c r="AO2748" s="2">
        <v>0</v>
      </c>
      <c r="AP2748" s="8">
        <v>0</v>
      </c>
      <c r="AR2748" s="1">
        <f t="shared" ref="AR2748" si="26433">AH2748*AM2748+AJ2748*AM2751-AI2748*AN2748-AK2748*AN2751</f>
        <v>28.587947867745299</v>
      </c>
      <c r="AS2748" s="9">
        <f t="shared" ref="AS2748" si="26434">(AH2748*AN2748+AI2748*AM2748+AJ2748*AN2751+AK2748*AM2751)</f>
        <v>0</v>
      </c>
      <c r="AT2748" s="2">
        <f t="shared" ref="AT2748" si="26435">AH2748*AO2748+AJ2748*AO2751-AI2748*AP2748-AK2748*AP2751</f>
        <v>0</v>
      </c>
      <c r="AU2748" s="8">
        <f t="shared" ref="AU2748" si="26436">(AH2748*AP2748+AI2748*AO2748+AJ2748*AP2751+AK2748*AO2751)</f>
        <v>-1.9124984559138791</v>
      </c>
      <c r="AV2748" s="20"/>
      <c r="AW2748" s="1">
        <v>1</v>
      </c>
      <c r="AX2748" s="9">
        <v>0</v>
      </c>
      <c r="AY2748" s="2">
        <v>0</v>
      </c>
      <c r="AZ2748" s="8">
        <f t="shared" ref="AZ2748:AZ2811" si="26437">IF(0=(1-$AX$9*$AY$9*$B2748^2),10^18,$B2748*$AY$9/(1-$AX$9*$AY$9*$B2748^2))</f>
        <v>-0.1838772678880326</v>
      </c>
      <c r="BB2748" s="1">
        <f t="shared" ref="BB2748" si="26438">AR2748*AW2748+AT2748*AW2751-AS2748*AX2748-AU2748*AX2751</f>
        <v>28.587947867745299</v>
      </c>
      <c r="BC2748" s="9">
        <f t="shared" ref="BC2748" si="26439">(AR2748*AX2748+AS2748*AW2748+AT2748*AX2751+AU2748*AW2751)</f>
        <v>0</v>
      </c>
      <c r="BD2748" s="2">
        <f t="shared" ref="BD2748" si="26440">AR2748*AY2748+AT2748*AY2751-AS2748*AZ2748-AU2748*AZ2751</f>
        <v>0</v>
      </c>
      <c r="BE2748" s="8">
        <f t="shared" ref="BE2748" si="26441">(AR2748*AZ2748+AS2748*AY2748+AT2748*AZ2751+AU2748*AY2751)</f>
        <v>-7.1691722043603923</v>
      </c>
      <c r="BG2748" s="1">
        <v>1</v>
      </c>
      <c r="BH2748" s="7">
        <v>0</v>
      </c>
      <c r="BI2748" s="2">
        <v>0</v>
      </c>
      <c r="BJ2748" s="8">
        <v>0</v>
      </c>
      <c r="BK2748" s="20"/>
      <c r="BL2748" s="1">
        <f t="shared" ref="BL2748" si="26442">BB2748*BG2748+BD2748*BG2751-BC2748*BH2748-BE2748*BH2751</f>
        <v>75.696291655709132</v>
      </c>
      <c r="BM2748" s="9">
        <f t="shared" ref="BM2748" si="26443">(BB2748*BH2748+BC2748*BG2748+BD2748*BH2751+BE2748*BG2751)</f>
        <v>0</v>
      </c>
      <c r="BN2748" s="2">
        <f t="shared" ref="BN2748" si="26444">BB2748*BI2748+BD2748*BI2751-BC2748*BJ2748-BE2748*BJ2751</f>
        <v>0</v>
      </c>
      <c r="BO2748" s="8">
        <f t="shared" ref="BO2748" si="26445">(BB2748*BJ2748+BC2748*BI2748+BD2748*BJ2751+BE2748*BI2751)</f>
        <v>-7.1691722043603923</v>
      </c>
      <c r="BP2748" s="20"/>
      <c r="BQ2748" s="16">
        <v>1</v>
      </c>
      <c r="BR2748" s="23">
        <v>0</v>
      </c>
      <c r="BS2748" s="14">
        <v>0</v>
      </c>
      <c r="BT2748" s="22">
        <v>0</v>
      </c>
      <c r="BV2748" s="1">
        <f t="shared" ref="BV2748" si="26446">BL2748*BQ2748+BN2748*BQ2751-BM2748*BR2748-BO2748*BR2751</f>
        <v>75.696291655709132</v>
      </c>
      <c r="BW2748" s="9">
        <f t="shared" ref="BW2748" si="26447">(BL2748*BR2748+BM2748*BQ2748+BN2748*BR2751+BO2748*BQ2751)</f>
        <v>-7.1691722043603923</v>
      </c>
      <c r="BX2748" s="2">
        <f t="shared" ref="BX2748" si="26448">BL2748*BS2748+BN2748*BS2751-BM2748*BT2748-BO2748*BT2751</f>
        <v>0</v>
      </c>
      <c r="BY2748" s="8">
        <f t="shared" ref="BY2748" si="26449">(BL2748*BT2748+BM2748*BS2748+BN2748*BT2751+BO2748*BS2751)</f>
        <v>-7.1691722043603923</v>
      </c>
      <c r="CA2748" s="28">
        <f t="shared" ref="CA2748" si="26450">20*LOG(((1+$BR$9)/$BR$9)/((BV2748+BV2751)^2+(BW2748+BW2751)^2)^0.5)</f>
        <v>-52.108955698660381</v>
      </c>
      <c r="CC2748" s="114">
        <f t="shared" ref="CC2748" si="26451">((BV2748^2+BW2748^2)^0.5)/((BV2751^2+BW2751^2)^0.5)</f>
        <v>9.4727579908832446E-2</v>
      </c>
      <c r="CD2748" s="13"/>
      <c r="CE2748" s="33"/>
      <c r="CF2748" s="33"/>
      <c r="CG2748" s="33"/>
      <c r="CH2748" s="33"/>
    </row>
    <row r="2749" spans="2:86" ht="18.600000000000001" customHeight="1" thickBot="1">
      <c r="D2749" s="3"/>
      <c r="G2749" s="4"/>
      <c r="I2749" s="3"/>
      <c r="L2749" s="4"/>
      <c r="N2749" s="3"/>
      <c r="Q2749" s="4"/>
      <c r="S2749" s="3"/>
      <c r="V2749" s="4"/>
      <c r="X2749" s="3"/>
      <c r="AA2749" s="4"/>
      <c r="AC2749" s="3"/>
      <c r="AF2749" s="4"/>
      <c r="AH2749" s="3"/>
      <c r="AK2749" s="4"/>
      <c r="AM2749" s="3"/>
      <c r="AP2749" s="4"/>
      <c r="AR2749" s="3"/>
      <c r="AU2749" s="4"/>
      <c r="AW2749" s="3"/>
      <c r="AZ2749" s="4"/>
      <c r="BB2749" s="3"/>
      <c r="BE2749" s="4"/>
      <c r="BG2749" s="3"/>
      <c r="BJ2749" s="4"/>
      <c r="BL2749" s="3"/>
      <c r="BO2749" s="4"/>
      <c r="BQ2749" s="16"/>
      <c r="BR2749" s="14"/>
      <c r="BS2749" s="14"/>
      <c r="BT2749" s="17"/>
      <c r="BV2749" s="3"/>
      <c r="BY2749" s="4"/>
      <c r="CC2749" s="115"/>
      <c r="CD2749" s="13"/>
      <c r="CE2749" s="33"/>
      <c r="CF2749" s="33"/>
      <c r="CG2749" s="33"/>
      <c r="CH2749" s="33"/>
    </row>
    <row r="2750" spans="2:86" ht="18.600000000000001" customHeight="1" thickBot="1">
      <c r="D2750" s="271" t="s">
        <v>141</v>
      </c>
      <c r="E2750" s="272"/>
      <c r="F2750" s="273" t="s">
        <v>142</v>
      </c>
      <c r="G2750" s="274"/>
      <c r="H2750" s="237"/>
      <c r="I2750" s="271" t="s">
        <v>143</v>
      </c>
      <c r="J2750" s="272"/>
      <c r="K2750" s="273" t="s">
        <v>144</v>
      </c>
      <c r="L2750" s="274"/>
      <c r="N2750" s="262" t="s">
        <v>145</v>
      </c>
      <c r="O2750" s="263"/>
      <c r="P2750" s="264" t="s">
        <v>146</v>
      </c>
      <c r="Q2750" s="265"/>
      <c r="S2750" s="271" t="s">
        <v>147</v>
      </c>
      <c r="T2750" s="272"/>
      <c r="U2750" s="273" t="s">
        <v>148</v>
      </c>
      <c r="V2750" s="274"/>
      <c r="W2750" s="20"/>
      <c r="X2750" s="262" t="s">
        <v>149</v>
      </c>
      <c r="Y2750" s="263"/>
      <c r="Z2750" s="264" t="s">
        <v>150</v>
      </c>
      <c r="AA2750" s="265"/>
      <c r="AB2750" s="20"/>
      <c r="AC2750" s="271" t="s">
        <v>151</v>
      </c>
      <c r="AD2750" s="272"/>
      <c r="AE2750" s="273" t="s">
        <v>152</v>
      </c>
      <c r="AF2750" s="274"/>
      <c r="AG2750" s="20"/>
      <c r="AH2750" s="262" t="s">
        <v>153</v>
      </c>
      <c r="AI2750" s="263"/>
      <c r="AJ2750" s="264" t="s">
        <v>154</v>
      </c>
      <c r="AK2750" s="265"/>
      <c r="AL2750" s="20"/>
      <c r="AM2750" s="271" t="s">
        <v>155</v>
      </c>
      <c r="AN2750" s="272"/>
      <c r="AO2750" s="273" t="s">
        <v>156</v>
      </c>
      <c r="AP2750" s="274"/>
      <c r="AR2750" s="262" t="s">
        <v>157</v>
      </c>
      <c r="AS2750" s="263"/>
      <c r="AT2750" s="264" t="s">
        <v>158</v>
      </c>
      <c r="AU2750" s="265"/>
      <c r="AV2750" s="41"/>
      <c r="AW2750" s="271" t="s">
        <v>159</v>
      </c>
      <c r="AX2750" s="272"/>
      <c r="AY2750" s="273" t="s">
        <v>160</v>
      </c>
      <c r="AZ2750" s="274"/>
      <c r="BA2750" s="20"/>
      <c r="BB2750" s="262" t="s">
        <v>161</v>
      </c>
      <c r="BC2750" s="263"/>
      <c r="BD2750" s="264" t="s">
        <v>162</v>
      </c>
      <c r="BE2750" s="265"/>
      <c r="BF2750" s="41"/>
      <c r="BG2750" s="271" t="s">
        <v>163</v>
      </c>
      <c r="BH2750" s="272"/>
      <c r="BI2750" s="273" t="s">
        <v>164</v>
      </c>
      <c r="BJ2750" s="274"/>
      <c r="BK2750" s="41"/>
      <c r="BL2750" s="262" t="s">
        <v>165</v>
      </c>
      <c r="BM2750" s="263"/>
      <c r="BN2750" s="264" t="s">
        <v>166</v>
      </c>
      <c r="BO2750" s="265"/>
      <c r="BP2750" s="41"/>
      <c r="BQ2750" s="271" t="s">
        <v>167</v>
      </c>
      <c r="BR2750" s="272"/>
      <c r="BS2750" s="273" t="s">
        <v>168</v>
      </c>
      <c r="BT2750" s="274"/>
      <c r="BU2750" s="20"/>
      <c r="BV2750" s="262" t="s">
        <v>169</v>
      </c>
      <c r="BW2750" s="263"/>
      <c r="BX2750" s="264" t="s">
        <v>170</v>
      </c>
      <c r="BY2750" s="265"/>
      <c r="CA2750" s="55" t="s">
        <v>35</v>
      </c>
      <c r="CC2750" s="116" t="s">
        <v>75</v>
      </c>
      <c r="CD2750" s="13"/>
      <c r="CE2750" s="33"/>
      <c r="CF2750" s="33"/>
      <c r="CG2750" s="33"/>
      <c r="CH2750" s="33"/>
    </row>
    <row r="2751" spans="2:86" ht="18.600000000000001" customHeight="1" thickTop="1" thickBot="1">
      <c r="D2751" s="1">
        <v>0</v>
      </c>
      <c r="E2751" s="9">
        <f t="shared" ref="E2751" si="26452">$E$9*$B2748</f>
        <v>9.2496479999999774</v>
      </c>
      <c r="F2751" s="2">
        <v>1</v>
      </c>
      <c r="G2751" s="8">
        <v>0</v>
      </c>
      <c r="I2751" s="1">
        <v>0</v>
      </c>
      <c r="J2751" s="9">
        <v>0</v>
      </c>
      <c r="K2751" s="2">
        <v>1</v>
      </c>
      <c r="L2751" s="8">
        <v>0</v>
      </c>
      <c r="N2751" s="1">
        <f t="shared" ref="N2751" si="26453">D2751*I2748+F2751*I2751-E2751*J2748-G2751*J2751</f>
        <v>0</v>
      </c>
      <c r="O2751" s="9">
        <f t="shared" ref="O2751" si="26454">(D2751*J2748+E2751*I2748+F2751*J2751+G2751*I2751)</f>
        <v>9.2496479999999774</v>
      </c>
      <c r="P2751" s="2">
        <f t="shared" ref="P2751" si="26455">D2751*K2748+F2751*K2751-E2751*L2748-G2751*L2751</f>
        <v>7.5250412827272806</v>
      </c>
      <c r="Q2751" s="8">
        <f t="shared" ref="Q2751" si="26456">(D2751*L2748+E2751*K2748+F2751*L2751+G2751*K2751)</f>
        <v>0</v>
      </c>
      <c r="S2751" s="1">
        <v>0</v>
      </c>
      <c r="T2751" s="9">
        <f t="shared" ref="T2751" si="26457">$T$9*$B2748</f>
        <v>11.878817999999971</v>
      </c>
      <c r="U2751" s="2">
        <v>1</v>
      </c>
      <c r="V2751" s="8">
        <v>0</v>
      </c>
      <c r="X2751" s="1">
        <f t="shared" ref="X2751" si="26458">N2751*S2748+P2751*S2751-O2751*T2748-Q2751*T2751</f>
        <v>0</v>
      </c>
      <c r="Y2751" s="9">
        <f t="shared" ref="Y2751" si="26459">(N2751*T2748+O2751*S2748+P2751*T2751+Q2751*S2751)</f>
        <v>98.638243840003668</v>
      </c>
      <c r="Z2751" s="2">
        <f t="shared" ref="Z2751" si="26460">N2751*U2748+P2751*U2751-O2751*V2748-Q2751*V2751</f>
        <v>7.5250412827272806</v>
      </c>
      <c r="AA2751" s="8">
        <f t="shared" ref="AA2751" si="26461">(N2751*V2748+O2751*U2748+P2751*V2751+Q2751*U2751)</f>
        <v>0</v>
      </c>
      <c r="AB2751" s="20"/>
      <c r="AC2751" s="1">
        <v>0</v>
      </c>
      <c r="AD2751" s="9">
        <v>0</v>
      </c>
      <c r="AE2751" s="2">
        <v>1</v>
      </c>
      <c r="AF2751" s="8">
        <v>0</v>
      </c>
      <c r="AH2751" s="1">
        <f t="shared" ref="AH2751" si="26462">X2751*AC2748+Z2751*AC2751-Y2751*AD2748-AA2751*AD2751</f>
        <v>0</v>
      </c>
      <c r="AI2751" s="9">
        <f t="shared" ref="AI2751" si="26463">(X2751*AD2748+Y2751*AC2748+Z2751*AD2751+AA2751*AC2751)</f>
        <v>98.638243840003668</v>
      </c>
      <c r="AJ2751" s="2">
        <f t="shared" ref="AJ2751" si="26464">X2751*AE2748+Z2751*AE2751-Y2751*AF2748-AA2751*AF2751</f>
        <v>20.218598744819325</v>
      </c>
      <c r="AK2751" s="8">
        <f t="shared" ref="AK2751" si="26465">(X2751*AF2748+Y2751*AE2748+Z2751*AF2751+AA2751*AE2751)</f>
        <v>0</v>
      </c>
      <c r="AM2751" s="1">
        <v>0</v>
      </c>
      <c r="AN2751" s="9">
        <f t="shared" ref="AN2751" si="26466">$AN$9*$B2748</f>
        <v>10.043507999999974</v>
      </c>
      <c r="AO2751" s="2">
        <v>1</v>
      </c>
      <c r="AP2751" s="8">
        <v>0</v>
      </c>
      <c r="AR2751" s="1">
        <f t="shared" ref="AR2751" si="26467">AH2751*AM2748+AJ2751*AM2751-AI2751*AN2748-AK2751*AN2751</f>
        <v>0</v>
      </c>
      <c r="AS2751" s="9">
        <f t="shared" ref="AS2751" si="26468">(AH2751*AN2748+AI2751*AM2748+AJ2751*AN2751+AK2751*AM2751)</f>
        <v>301.70390208238598</v>
      </c>
      <c r="AT2751" s="2">
        <f t="shared" ref="AT2751" si="26469">AH2751*AO2748+AJ2751*AO2751-AI2751*AP2748-AK2751*AP2751</f>
        <v>20.218598744819325</v>
      </c>
      <c r="AU2751" s="8">
        <f t="shared" ref="AU2751" si="26470">(AH2751*AP2748+AI2751*AO2748+AJ2751*AP2751+AK2751*AO2751)</f>
        <v>0</v>
      </c>
      <c r="AV2751" s="20"/>
      <c r="AW2751" s="1">
        <v>0</v>
      </c>
      <c r="AX2751" s="9">
        <v>0</v>
      </c>
      <c r="AY2751" s="2">
        <v>1</v>
      </c>
      <c r="AZ2751" s="8">
        <v>0</v>
      </c>
      <c r="BB2751" s="1">
        <f t="shared" ref="BB2751" si="26471">AR2751*AW2748+AT2751*AW2751-AS2751*AX2748-AU2751*AX2751</f>
        <v>0</v>
      </c>
      <c r="BC2751" s="9">
        <f t="shared" ref="BC2751" si="26472">(AR2751*AX2748+AS2751*AW2748+AT2751*AX2751+AU2751*AW2751)</f>
        <v>301.70390208238598</v>
      </c>
      <c r="BD2751" s="2">
        <f t="shared" ref="BD2751" si="26473">AR2751*AY2748+AT2751*AY2751-AS2751*AZ2748-AU2751*AZ2751</f>
        <v>75.695087970886959</v>
      </c>
      <c r="BE2751" s="8">
        <f t="shared" ref="BE2751" si="26474">(AR2751*AZ2748+AS2751*AY2748+AT2751*AZ2751+AU2751*AY2751)</f>
        <v>0</v>
      </c>
      <c r="BG2751" s="1">
        <v>0</v>
      </c>
      <c r="BH2751" s="9">
        <f t="shared" ref="BH2751" si="26475">$BH$9*$B2748</f>
        <v>6.5709599999999826</v>
      </c>
      <c r="BI2751" s="2">
        <v>1</v>
      </c>
      <c r="BJ2751" s="8">
        <v>0</v>
      </c>
      <c r="BK2751" s="20"/>
      <c r="BL2751" s="1">
        <f t="shared" ref="BL2751" si="26476">BB2751*BG2748+BD2751*BG2751-BC2751*BH2748-BE2751*BH2751</f>
        <v>0</v>
      </c>
      <c r="BM2751" s="9">
        <f t="shared" ref="BM2751" si="26477">(BB2751*BH2748+BC2751*BG2748+BD2751*BH2751+BE2751*BG2751)</f>
        <v>799.0932973355641</v>
      </c>
      <c r="BN2751" s="2">
        <f t="shared" ref="BN2751" si="26478">BB2751*BI2748+BD2751*BI2751-BC2751*BJ2748-BE2751*BJ2751</f>
        <v>75.695087970886959</v>
      </c>
      <c r="BO2751" s="8">
        <f t="shared" ref="BO2751" si="26479">(BB2751*BJ2748+BC2751*BI2748+BD2751*BJ2751+BE2751*BI2751)</f>
        <v>0</v>
      </c>
      <c r="BP2751" s="20"/>
      <c r="BQ2751" s="18">
        <f t="shared" ref="BQ2751:BQ2814" si="26480">1/$BR$9</f>
        <v>1</v>
      </c>
      <c r="BR2751" s="25">
        <v>0</v>
      </c>
      <c r="BS2751" s="19">
        <v>1</v>
      </c>
      <c r="BT2751" s="24">
        <v>0</v>
      </c>
      <c r="BV2751" s="1">
        <f t="shared" ref="BV2751" si="26481">BL2751*BQ2748+BN2751*BQ2751-BM2751*BR2748-BO2751*BR2751</f>
        <v>75.695087970886959</v>
      </c>
      <c r="BW2751" s="9">
        <f t="shared" ref="BW2751" si="26482">(BL2751*BR2748+BM2751*BQ2748+BN2751*BR2751+BO2751*BQ2751)</f>
        <v>799.0932973355641</v>
      </c>
      <c r="BX2751" s="2">
        <f t="shared" ref="BX2751" si="26483">BL2751*BS2748+BN2751*BS2751-BM2751*BT2748-BO2751*BT2751</f>
        <v>75.695087970886959</v>
      </c>
      <c r="BY2751" s="8">
        <f t="shared" ref="BY2751" si="26484">(BL2751*BT2748+BM2751*BS2748+BN2751*BT2751+BO2751*BS2751)</f>
        <v>0</v>
      </c>
      <c r="CA2751" s="56">
        <f t="shared" ref="CA2751" si="26485">(180/PI())*ATAN(-1*(BW2748+BW2751)/(BV2748+BV2751))</f>
        <v>-79.177399164074501</v>
      </c>
      <c r="CC2751" s="117">
        <f t="shared" ref="CC2751" si="26486">20*LOG(((1-(10^(CA2748/20)^2)*(1-((1-CC2748)/(1+CC2748))^2))^0.5))</f>
        <v>-8.4491589073274515E-6</v>
      </c>
      <c r="CD2751" s="13"/>
      <c r="CE2751" s="33"/>
      <c r="CF2751" s="33"/>
      <c r="CG2751" s="33"/>
      <c r="CH2751" s="33"/>
    </row>
    <row r="2752" spans="2:86" ht="18.600000000000001" customHeight="1"/>
    <row r="2753" spans="2:86" ht="18.600000000000001" customHeight="1" thickBot="1">
      <c r="E2753" s="6" t="s">
        <v>3</v>
      </c>
      <c r="J2753" s="6" t="s">
        <v>5</v>
      </c>
      <c r="O2753" s="6" t="s">
        <v>10</v>
      </c>
      <c r="T2753" s="6" t="s">
        <v>6</v>
      </c>
      <c r="Y2753" s="6" t="s">
        <v>11</v>
      </c>
      <c r="AD2753" s="6" t="s">
        <v>12</v>
      </c>
      <c r="AI2753" s="6" t="s">
        <v>13</v>
      </c>
      <c r="AN2753" s="6" t="s">
        <v>14</v>
      </c>
      <c r="AS2753" s="6" t="s">
        <v>15</v>
      </c>
      <c r="AX2753" s="6" t="s">
        <v>19</v>
      </c>
      <c r="BC2753" s="6" t="s">
        <v>17</v>
      </c>
      <c r="BH2753" s="6" t="s">
        <v>20</v>
      </c>
      <c r="BM2753" s="6" t="s">
        <v>18</v>
      </c>
      <c r="BQ2753" s="26" t="s">
        <v>16</v>
      </c>
      <c r="BR2753" s="26"/>
      <c r="BS2753" s="21"/>
      <c r="BT2753" s="21"/>
      <c r="BU2753" s="21"/>
      <c r="BV2753" s="21"/>
      <c r="BW2753" s="26" t="s">
        <v>21</v>
      </c>
      <c r="BX2753" s="21"/>
      <c r="BY2753" s="21"/>
    </row>
    <row r="2754" spans="2:86" ht="18.600000000000001" customHeight="1" thickBot="1">
      <c r="B2754" s="11"/>
      <c r="D2754" s="266" t="s">
        <v>113</v>
      </c>
      <c r="E2754" s="267"/>
      <c r="F2754" s="268" t="s">
        <v>114</v>
      </c>
      <c r="G2754" s="269"/>
      <c r="H2754" s="237"/>
      <c r="I2754" s="262" t="s">
        <v>0</v>
      </c>
      <c r="J2754" s="263"/>
      <c r="K2754" s="264" t="s">
        <v>1</v>
      </c>
      <c r="L2754" s="265"/>
      <c r="M2754" s="21"/>
      <c r="N2754" s="262" t="s">
        <v>115</v>
      </c>
      <c r="O2754" s="263"/>
      <c r="P2754" s="264" t="s">
        <v>116</v>
      </c>
      <c r="Q2754" s="265"/>
      <c r="R2754" s="21"/>
      <c r="S2754" s="266" t="s">
        <v>117</v>
      </c>
      <c r="T2754" s="267"/>
      <c r="U2754" s="268" t="s">
        <v>118</v>
      </c>
      <c r="V2754" s="269"/>
      <c r="W2754" s="20"/>
      <c r="X2754" s="262" t="s">
        <v>119</v>
      </c>
      <c r="Y2754" s="263"/>
      <c r="Z2754" s="264" t="s">
        <v>120</v>
      </c>
      <c r="AA2754" s="265"/>
      <c r="AB2754" s="20"/>
      <c r="AC2754" s="262" t="s">
        <v>121</v>
      </c>
      <c r="AD2754" s="263"/>
      <c r="AE2754" s="264" t="s">
        <v>7</v>
      </c>
      <c r="AF2754" s="265"/>
      <c r="AG2754" s="20"/>
      <c r="AH2754" s="262" t="s">
        <v>122</v>
      </c>
      <c r="AI2754" s="263"/>
      <c r="AJ2754" s="264" t="s">
        <v>123</v>
      </c>
      <c r="AK2754" s="265"/>
      <c r="AL2754" s="20"/>
      <c r="AM2754" s="266" t="s">
        <v>124</v>
      </c>
      <c r="AN2754" s="267"/>
      <c r="AO2754" s="268" t="s">
        <v>125</v>
      </c>
      <c r="AP2754" s="269"/>
      <c r="AQ2754" s="21"/>
      <c r="AR2754" s="262" t="s">
        <v>126</v>
      </c>
      <c r="AS2754" s="263"/>
      <c r="AT2754" s="264" t="s">
        <v>2</v>
      </c>
      <c r="AU2754" s="265"/>
      <c r="AV2754" s="41"/>
      <c r="AW2754" s="262" t="s">
        <v>127</v>
      </c>
      <c r="AX2754" s="263"/>
      <c r="AY2754" s="264" t="s">
        <v>128</v>
      </c>
      <c r="AZ2754" s="265"/>
      <c r="BA2754" s="20"/>
      <c r="BB2754" s="262" t="s">
        <v>129</v>
      </c>
      <c r="BC2754" s="263"/>
      <c r="BD2754" s="264" t="s">
        <v>130</v>
      </c>
      <c r="BE2754" s="265"/>
      <c r="BF2754" s="41"/>
      <c r="BG2754" s="266" t="s">
        <v>131</v>
      </c>
      <c r="BH2754" s="267"/>
      <c r="BI2754" s="268" t="s">
        <v>132</v>
      </c>
      <c r="BJ2754" s="269"/>
      <c r="BK2754" s="41"/>
      <c r="BL2754" s="262" t="s">
        <v>133</v>
      </c>
      <c r="BM2754" s="263"/>
      <c r="BN2754" s="264" t="s">
        <v>134</v>
      </c>
      <c r="BO2754" s="265"/>
      <c r="BP2754" s="41"/>
      <c r="BQ2754" s="262" t="s">
        <v>135</v>
      </c>
      <c r="BR2754" s="263"/>
      <c r="BS2754" s="264" t="s">
        <v>136</v>
      </c>
      <c r="BT2754" s="265"/>
      <c r="BU2754" s="20"/>
      <c r="BV2754" s="262" t="s">
        <v>137</v>
      </c>
      <c r="BW2754" s="263"/>
      <c r="BX2754" s="264" t="s">
        <v>138</v>
      </c>
      <c r="BY2754" s="265"/>
      <c r="CA2754" s="27" t="s">
        <v>8</v>
      </c>
      <c r="CC2754" s="113" t="s">
        <v>74</v>
      </c>
      <c r="CD2754" s="13"/>
      <c r="CE2754" s="33"/>
      <c r="CF2754" s="33"/>
      <c r="CG2754" s="33"/>
      <c r="CH2754" s="33"/>
    </row>
    <row r="2755" spans="2:86" ht="18.600000000000001" customHeight="1" thickTop="1" thickBot="1">
      <c r="B2755" s="37">
        <v>7.8799999999999804</v>
      </c>
      <c r="D2755" s="1">
        <v>1</v>
      </c>
      <c r="E2755" s="7">
        <v>0</v>
      </c>
      <c r="F2755" s="2">
        <v>0</v>
      </c>
      <c r="G2755" s="8">
        <v>0</v>
      </c>
      <c r="I2755" s="1">
        <v>1</v>
      </c>
      <c r="J2755" s="9">
        <v>0</v>
      </c>
      <c r="K2755" s="2">
        <v>0</v>
      </c>
      <c r="L2755" s="8">
        <f t="shared" ref="L2755:L2818" si="26487">IF(0=(1-$J$9*$K$9*$B2755^2),10^18,$B2755*$K$9/(1-$J$9*$K$9*$B2755^2))</f>
        <v>-0.70337837989336338</v>
      </c>
      <c r="N2755" s="1">
        <f t="shared" ref="N2755" si="26488">D2755*I2755+F2755*I2758-E2755*J2755-G2755*J2758</f>
        <v>1</v>
      </c>
      <c r="O2755" s="9">
        <f t="shared" ref="O2755" si="26489">(D2755*J2755+E2755*I2755+F2755*J2758+G2755*I2758)</f>
        <v>0</v>
      </c>
      <c r="P2755" s="2">
        <f t="shared" ref="P2755" si="26490">D2755*K2755+F2755*K2758-E2755*L2755-G2755*L2758</f>
        <v>0</v>
      </c>
      <c r="Q2755" s="8">
        <f t="shared" ref="Q2755" si="26491">(D2755*L2755+E2755*K2755+F2755*L2758+G2755*K2758)</f>
        <v>-0.70337837989336338</v>
      </c>
      <c r="S2755" s="1">
        <v>1</v>
      </c>
      <c r="T2755" s="7">
        <v>0</v>
      </c>
      <c r="U2755" s="2">
        <v>0</v>
      </c>
      <c r="V2755" s="8">
        <v>0</v>
      </c>
      <c r="X2755" s="1">
        <f t="shared" ref="X2755" si="26492">N2755*S2755+P2755*S2758-O2755*T2755-Q2755*T2758</f>
        <v>9.3765640747987593</v>
      </c>
      <c r="Y2755" s="9">
        <f t="shared" ref="Y2755" si="26493">(N2755*T2755+O2755*S2755+P2755*T2758+Q2755*S2758)</f>
        <v>0</v>
      </c>
      <c r="Z2755" s="2">
        <f t="shared" ref="Z2755" si="26494">N2755*U2755+P2755*U2758-O2755*V2755-Q2755*V2758</f>
        <v>0</v>
      </c>
      <c r="AA2755" s="8">
        <f t="shared" ref="AA2755" si="26495">(N2755*V2755+O2755*U2755+P2755*V2758+Q2755*U2758)</f>
        <v>-0.70337837989336338</v>
      </c>
      <c r="AB2755" s="20"/>
      <c r="AC2755" s="1">
        <v>1</v>
      </c>
      <c r="AD2755" s="9">
        <v>0</v>
      </c>
      <c r="AE2755" s="2">
        <v>0</v>
      </c>
      <c r="AF2755" s="8">
        <f t="shared" ref="AF2755:AF2818" si="26496">IF(0=(1-$AE$9*$AD$9*$B2755^2),10^18,$B2755*$AE$9/(1-$AE$9*$AD$9*$B2755^2))</f>
        <v>-0.128346657561242</v>
      </c>
      <c r="AH2755" s="1">
        <f t="shared" ref="AH2755" si="26497">X2755*AC2755+Z2755*AC2758-Y2755*AD2755-AA2755*AD2758</f>
        <v>9.3765640747987593</v>
      </c>
      <c r="AI2755" s="9">
        <f t="shared" ref="AI2755" si="26498">(X2755*AD2755+Y2755*AC2755+Z2755*AD2758+AA2755*AC2758)</f>
        <v>0</v>
      </c>
      <c r="AJ2755" s="2">
        <f t="shared" ref="AJ2755" si="26499">X2755*AE2755+Z2755*AE2758-Y2755*AF2755-AA2755*AF2758</f>
        <v>0</v>
      </c>
      <c r="AK2755" s="8">
        <f t="shared" ref="AK2755" si="26500">(X2755*AF2755+Y2755*AE2755+Z2755*AF2758+AA2755*AE2758)</f>
        <v>-1.9068290383026039</v>
      </c>
      <c r="AM2755" s="1">
        <v>1</v>
      </c>
      <c r="AN2755" s="7">
        <v>0</v>
      </c>
      <c r="AO2755" s="2">
        <v>0</v>
      </c>
      <c r="AP2755" s="8">
        <v>0</v>
      </c>
      <c r="AR2755" s="1">
        <f t="shared" ref="AR2755" si="26501">AH2755*AM2755+AJ2755*AM2758-AI2755*AN2755-AK2755*AN2758</f>
        <v>28.576547698526085</v>
      </c>
      <c r="AS2755" s="9">
        <f t="shared" ref="AS2755" si="26502">(AH2755*AN2755+AI2755*AM2755+AJ2755*AN2758+AK2755*AM2758)</f>
        <v>0</v>
      </c>
      <c r="AT2755" s="2">
        <f t="shared" ref="AT2755" si="26503">AH2755*AO2755+AJ2755*AO2758-AI2755*AP2755-AK2755*AP2758</f>
        <v>0</v>
      </c>
      <c r="AU2755" s="8">
        <f t="shared" ref="AU2755" si="26504">(AH2755*AP2755+AI2755*AO2755+AJ2755*AP2758+AK2755*AO2758)</f>
        <v>-1.9068290383026039</v>
      </c>
      <c r="AV2755" s="20"/>
      <c r="AW2755" s="1">
        <v>1</v>
      </c>
      <c r="AX2755" s="9">
        <v>0</v>
      </c>
      <c r="AY2755" s="2">
        <v>0</v>
      </c>
      <c r="AZ2755" s="8">
        <f t="shared" ref="AZ2755:AZ2818" si="26505">IF(0=(1-$AX$9*$AY$9*$B2755^2),10^18,$B2755*$AY$9/(1-$AX$9*$AY$9*$B2755^2))</f>
        <v>-0.18338344517458793</v>
      </c>
      <c r="BB2755" s="1">
        <f t="shared" ref="BB2755" si="26506">AR2755*AW2755+AT2755*AW2758-AS2755*AX2755-AU2755*AX2758</f>
        <v>28.576547698526085</v>
      </c>
      <c r="BC2755" s="9">
        <f t="shared" ref="BC2755" si="26507">(AR2755*AX2755+AS2755*AW2755+AT2755*AX2758+AU2755*AW2758)</f>
        <v>0</v>
      </c>
      <c r="BD2755" s="2">
        <f t="shared" ref="BD2755" si="26508">AR2755*AY2755+AT2755*AY2758-AS2755*AZ2755-AU2755*AZ2758</f>
        <v>0</v>
      </c>
      <c r="BE2755" s="8">
        <f t="shared" ref="BE2755" si="26509">(AR2755*AZ2755+AS2755*AY2755+AT2755*AZ2758+AU2755*AY2758)</f>
        <v>-7.1472948064542594</v>
      </c>
      <c r="BG2755" s="1">
        <v>1</v>
      </c>
      <c r="BH2755" s="7">
        <v>0</v>
      </c>
      <c r="BI2755" s="2">
        <v>0</v>
      </c>
      <c r="BJ2755" s="8">
        <v>0</v>
      </c>
      <c r="BK2755" s="20"/>
      <c r="BL2755" s="1">
        <f t="shared" ref="BL2755" si="26510">BB2755*BG2755+BD2755*BG2758-BC2755*BH2755-BE2755*BH2758</f>
        <v>75.660638749108557</v>
      </c>
      <c r="BM2755" s="9">
        <f t="shared" ref="BM2755" si="26511">(BB2755*BH2755+BC2755*BG2755+BD2755*BH2758+BE2755*BG2758)</f>
        <v>0</v>
      </c>
      <c r="BN2755" s="2">
        <f t="shared" ref="BN2755" si="26512">BB2755*BI2755+BD2755*BI2758-BC2755*BJ2755-BE2755*BJ2758</f>
        <v>0</v>
      </c>
      <c r="BO2755" s="8">
        <f t="shared" ref="BO2755" si="26513">(BB2755*BJ2755+BC2755*BI2755+BD2755*BJ2758+BE2755*BI2758)</f>
        <v>-7.1472948064542594</v>
      </c>
      <c r="BP2755" s="20"/>
      <c r="BQ2755" s="16">
        <v>1</v>
      </c>
      <c r="BR2755" s="23">
        <v>0</v>
      </c>
      <c r="BS2755" s="14">
        <v>0</v>
      </c>
      <c r="BT2755" s="22">
        <v>0</v>
      </c>
      <c r="BV2755" s="1">
        <f t="shared" ref="BV2755" si="26514">BL2755*BQ2755+BN2755*BQ2758-BM2755*BR2755-BO2755*BR2758</f>
        <v>75.660638749108557</v>
      </c>
      <c r="BW2755" s="9">
        <f t="shared" ref="BW2755" si="26515">(BL2755*BR2755+BM2755*BQ2755+BN2755*BR2758+BO2755*BQ2758)</f>
        <v>-7.1472948064542594</v>
      </c>
      <c r="BX2755" s="2">
        <f t="shared" ref="BX2755" si="26516">BL2755*BS2755+BN2755*BS2758-BM2755*BT2755-BO2755*BT2758</f>
        <v>0</v>
      </c>
      <c r="BY2755" s="8">
        <f t="shared" ref="BY2755" si="26517">(BL2755*BT2755+BM2755*BS2755+BN2755*BT2758+BO2755*BS2758)</f>
        <v>-7.1472948064542594</v>
      </c>
      <c r="CA2755" s="28">
        <f t="shared" ref="CA2755" si="26518">20*LOG(((1+$BR$9)/$BR$9)/((BV2755+BV2758)^2+(BW2755+BW2758)^2)^0.5)</f>
        <v>-52.126918198695044</v>
      </c>
      <c r="CC2755" s="114">
        <f t="shared" ref="CC2755" si="26519">((BV2755^2+BW2755^2)^0.5)/((BV2758^2+BW2758^2)^0.5)</f>
        <v>9.4483027196254177E-2</v>
      </c>
      <c r="CD2755" s="13"/>
      <c r="CE2755" s="33"/>
      <c r="CF2755" s="33"/>
      <c r="CG2755" s="33"/>
      <c r="CH2755" s="33"/>
    </row>
    <row r="2756" spans="2:86" ht="18.600000000000001" customHeight="1" thickBot="1">
      <c r="D2756" s="3"/>
      <c r="G2756" s="4"/>
      <c r="I2756" s="3"/>
      <c r="L2756" s="4"/>
      <c r="N2756" s="3"/>
      <c r="Q2756" s="4"/>
      <c r="S2756" s="3"/>
      <c r="V2756" s="4"/>
      <c r="X2756" s="3"/>
      <c r="AA2756" s="4"/>
      <c r="AC2756" s="3"/>
      <c r="AF2756" s="4"/>
      <c r="AH2756" s="3"/>
      <c r="AK2756" s="4"/>
      <c r="AM2756" s="3"/>
      <c r="AP2756" s="4"/>
      <c r="AR2756" s="3"/>
      <c r="AU2756" s="4"/>
      <c r="AW2756" s="3"/>
      <c r="AZ2756" s="4"/>
      <c r="BB2756" s="3"/>
      <c r="BE2756" s="4"/>
      <c r="BG2756" s="3"/>
      <c r="BJ2756" s="4"/>
      <c r="BL2756" s="3"/>
      <c r="BO2756" s="4"/>
      <c r="BQ2756" s="16"/>
      <c r="BR2756" s="14"/>
      <c r="BS2756" s="14"/>
      <c r="BT2756" s="17"/>
      <c r="BV2756" s="3"/>
      <c r="BY2756" s="4"/>
      <c r="CC2756" s="115"/>
      <c r="CD2756" s="13"/>
      <c r="CE2756" s="33"/>
      <c r="CF2756" s="33"/>
      <c r="CG2756" s="33"/>
      <c r="CH2756" s="33"/>
    </row>
    <row r="2757" spans="2:86" ht="18.600000000000001" customHeight="1" thickBot="1">
      <c r="D2757" s="271" t="s">
        <v>141</v>
      </c>
      <c r="E2757" s="272"/>
      <c r="F2757" s="273" t="s">
        <v>142</v>
      </c>
      <c r="G2757" s="274"/>
      <c r="H2757" s="237"/>
      <c r="I2757" s="271" t="s">
        <v>143</v>
      </c>
      <c r="J2757" s="272"/>
      <c r="K2757" s="273" t="s">
        <v>144</v>
      </c>
      <c r="L2757" s="274"/>
      <c r="N2757" s="262" t="s">
        <v>145</v>
      </c>
      <c r="O2757" s="263"/>
      <c r="P2757" s="264" t="s">
        <v>146</v>
      </c>
      <c r="Q2757" s="265"/>
      <c r="S2757" s="271" t="s">
        <v>147</v>
      </c>
      <c r="T2757" s="272"/>
      <c r="U2757" s="273" t="s">
        <v>148</v>
      </c>
      <c r="V2757" s="274"/>
      <c r="W2757" s="20"/>
      <c r="X2757" s="262" t="s">
        <v>149</v>
      </c>
      <c r="Y2757" s="263"/>
      <c r="Z2757" s="264" t="s">
        <v>150</v>
      </c>
      <c r="AA2757" s="265"/>
      <c r="AB2757" s="20"/>
      <c r="AC2757" s="271" t="s">
        <v>151</v>
      </c>
      <c r="AD2757" s="272"/>
      <c r="AE2757" s="273" t="s">
        <v>152</v>
      </c>
      <c r="AF2757" s="274"/>
      <c r="AG2757" s="20"/>
      <c r="AH2757" s="262" t="s">
        <v>153</v>
      </c>
      <c r="AI2757" s="263"/>
      <c r="AJ2757" s="264" t="s">
        <v>154</v>
      </c>
      <c r="AK2757" s="265"/>
      <c r="AL2757" s="20"/>
      <c r="AM2757" s="271" t="s">
        <v>155</v>
      </c>
      <c r="AN2757" s="272"/>
      <c r="AO2757" s="273" t="s">
        <v>156</v>
      </c>
      <c r="AP2757" s="274"/>
      <c r="AR2757" s="262" t="s">
        <v>157</v>
      </c>
      <c r="AS2757" s="263"/>
      <c r="AT2757" s="264" t="s">
        <v>158</v>
      </c>
      <c r="AU2757" s="265"/>
      <c r="AV2757" s="41"/>
      <c r="AW2757" s="271" t="s">
        <v>159</v>
      </c>
      <c r="AX2757" s="272"/>
      <c r="AY2757" s="273" t="s">
        <v>160</v>
      </c>
      <c r="AZ2757" s="274"/>
      <c r="BA2757" s="20"/>
      <c r="BB2757" s="262" t="s">
        <v>161</v>
      </c>
      <c r="BC2757" s="263"/>
      <c r="BD2757" s="264" t="s">
        <v>162</v>
      </c>
      <c r="BE2757" s="265"/>
      <c r="BF2757" s="41"/>
      <c r="BG2757" s="271" t="s">
        <v>163</v>
      </c>
      <c r="BH2757" s="272"/>
      <c r="BI2757" s="273" t="s">
        <v>164</v>
      </c>
      <c r="BJ2757" s="274"/>
      <c r="BK2757" s="41"/>
      <c r="BL2757" s="262" t="s">
        <v>165</v>
      </c>
      <c r="BM2757" s="263"/>
      <c r="BN2757" s="264" t="s">
        <v>166</v>
      </c>
      <c r="BO2757" s="265"/>
      <c r="BP2757" s="41"/>
      <c r="BQ2757" s="271" t="s">
        <v>167</v>
      </c>
      <c r="BR2757" s="272"/>
      <c r="BS2757" s="273" t="s">
        <v>168</v>
      </c>
      <c r="BT2757" s="274"/>
      <c r="BU2757" s="20"/>
      <c r="BV2757" s="262" t="s">
        <v>169</v>
      </c>
      <c r="BW2757" s="263"/>
      <c r="BX2757" s="264" t="s">
        <v>170</v>
      </c>
      <c r="BY2757" s="265"/>
      <c r="CA2757" s="55" t="s">
        <v>35</v>
      </c>
      <c r="CC2757" s="116" t="s">
        <v>75</v>
      </c>
      <c r="CD2757" s="13"/>
      <c r="CE2757" s="33"/>
      <c r="CF2757" s="33"/>
      <c r="CG2757" s="33"/>
      <c r="CH2757" s="33"/>
    </row>
    <row r="2758" spans="2:86" ht="18.600000000000001" customHeight="1" thickTop="1" thickBot="1">
      <c r="D2758" s="1">
        <v>0</v>
      </c>
      <c r="E2758" s="9">
        <f t="shared" ref="E2758" si="26520">$E$9*$B2755</f>
        <v>9.2731839999999774</v>
      </c>
      <c r="F2758" s="2">
        <v>1</v>
      </c>
      <c r="G2758" s="8">
        <v>0</v>
      </c>
      <c r="I2758" s="1">
        <v>0</v>
      </c>
      <c r="J2758" s="9">
        <v>0</v>
      </c>
      <c r="K2758" s="2">
        <v>1</v>
      </c>
      <c r="L2758" s="8">
        <v>0</v>
      </c>
      <c r="N2758" s="1">
        <f t="shared" ref="N2758" si="26521">D2758*I2755+F2758*I2758-E2758*J2755-G2758*J2758</f>
        <v>0</v>
      </c>
      <c r="O2758" s="9">
        <f t="shared" ref="O2758" si="26522">(D2758*J2755+E2758*I2755+F2758*J2758+G2758*I2758)</f>
        <v>9.2731839999999774</v>
      </c>
      <c r="P2758" s="2">
        <f t="shared" ref="P2758" si="26523">D2758*K2755+F2758*K2758-E2758*L2755-G2758*L2758</f>
        <v>7.5225571383730427</v>
      </c>
      <c r="Q2758" s="8">
        <f t="shared" ref="Q2758" si="26524">(D2758*L2755+E2758*K2755+F2758*L2758+G2758*K2758)</f>
        <v>0</v>
      </c>
      <c r="S2758" s="1">
        <v>0</v>
      </c>
      <c r="T2758" s="9">
        <f t="shared" ref="T2758" si="26525">$T$9*$B2755</f>
        <v>11.909043999999971</v>
      </c>
      <c r="U2758" s="2">
        <v>1</v>
      </c>
      <c r="V2758" s="8">
        <v>0</v>
      </c>
      <c r="X2758" s="1">
        <f t="shared" ref="X2758" si="26526">N2758*S2755+P2758*S2758-O2758*T2755-Q2758*T2758</f>
        <v>0</v>
      </c>
      <c r="Y2758" s="9">
        <f t="shared" ref="Y2758" si="26527">(N2758*T2755+O2758*S2755+P2758*T2758+Q2758*S2758)</f>
        <v>98.859647953398408</v>
      </c>
      <c r="Z2758" s="2">
        <f t="shared" ref="Z2758" si="26528">N2758*U2755+P2758*U2758-O2758*V2755-Q2758*V2758</f>
        <v>7.5225571383730427</v>
      </c>
      <c r="AA2758" s="8">
        <f t="shared" ref="AA2758" si="26529">(N2758*V2755+O2758*U2755+P2758*V2758+Q2758*U2758)</f>
        <v>0</v>
      </c>
      <c r="AB2758" s="20"/>
      <c r="AC2758" s="1">
        <v>0</v>
      </c>
      <c r="AD2758" s="9">
        <v>0</v>
      </c>
      <c r="AE2758" s="2">
        <v>1</v>
      </c>
      <c r="AF2758" s="8">
        <v>0</v>
      </c>
      <c r="AH2758" s="1">
        <f t="shared" ref="AH2758" si="26530">X2758*AC2755+Z2758*AC2758-Y2758*AD2755-AA2758*AD2758</f>
        <v>0</v>
      </c>
      <c r="AI2758" s="9">
        <f t="shared" ref="AI2758" si="26531">(X2758*AD2755+Y2758*AC2755+Z2758*AD2758+AA2758*AC2758)</f>
        <v>98.859647953398408</v>
      </c>
      <c r="AJ2758" s="2">
        <f t="shared" ref="AJ2758" si="26532">X2758*AE2755+Z2758*AE2758-Y2758*AF2755-AA2758*AF2758</f>
        <v>20.210862520872805</v>
      </c>
      <c r="AK2758" s="8">
        <f t="shared" ref="AK2758" si="26533">(X2758*AF2755+Y2758*AE2755+Z2758*AF2758+AA2758*AE2758)</f>
        <v>0</v>
      </c>
      <c r="AM2758" s="1">
        <v>0</v>
      </c>
      <c r="AN2758" s="9">
        <f t="shared" ref="AN2758" si="26534">$AN$9*$B2755</f>
        <v>10.069063999999976</v>
      </c>
      <c r="AO2758" s="2">
        <v>1</v>
      </c>
      <c r="AP2758" s="8">
        <v>0</v>
      </c>
      <c r="AR2758" s="1">
        <f t="shared" ref="AR2758" si="26535">AH2758*AM2755+AJ2758*AM2758-AI2758*AN2755-AK2758*AN2758</f>
        <v>0</v>
      </c>
      <c r="AS2758" s="9">
        <f t="shared" ref="AS2758" si="26536">(AH2758*AN2755+AI2758*AM2755+AJ2758*AN2758+AK2758*AM2758)</f>
        <v>302.36411617126754</v>
      </c>
      <c r="AT2758" s="2">
        <f t="shared" ref="AT2758" si="26537">AH2758*AO2755+AJ2758*AO2758-AI2758*AP2755-AK2758*AP2758</f>
        <v>20.210862520872805</v>
      </c>
      <c r="AU2758" s="8">
        <f t="shared" ref="AU2758" si="26538">(AH2758*AP2755+AI2758*AO2755+AJ2758*AP2758+AK2758*AO2758)</f>
        <v>0</v>
      </c>
      <c r="AV2758" s="20"/>
      <c r="AW2758" s="1">
        <v>0</v>
      </c>
      <c r="AX2758" s="9">
        <v>0</v>
      </c>
      <c r="AY2758" s="2">
        <v>1</v>
      </c>
      <c r="AZ2758" s="8">
        <v>0</v>
      </c>
      <c r="BB2758" s="1">
        <f t="shared" ref="BB2758" si="26539">AR2758*AW2755+AT2758*AW2758-AS2758*AX2755-AU2758*AX2758</f>
        <v>0</v>
      </c>
      <c r="BC2758" s="9">
        <f t="shared" ref="BC2758" si="26540">(AR2758*AX2755+AS2758*AW2755+AT2758*AX2758+AU2758*AW2758)</f>
        <v>302.36411617126754</v>
      </c>
      <c r="BD2758" s="2">
        <f t="shared" ref="BD2758" si="26541">AR2758*AY2755+AT2758*AY2758-AS2758*AZ2755-AU2758*AZ2758</f>
        <v>75.659435841529188</v>
      </c>
      <c r="BE2758" s="8">
        <f t="shared" ref="BE2758" si="26542">(AR2758*AZ2755+AS2758*AY2755+AT2758*AZ2758+AU2758*AY2758)</f>
        <v>0</v>
      </c>
      <c r="BG2758" s="1">
        <v>0</v>
      </c>
      <c r="BH2758" s="9">
        <f t="shared" ref="BH2758" si="26543">$BH$9*$B2755</f>
        <v>6.5876799999999829</v>
      </c>
      <c r="BI2758" s="2">
        <v>1</v>
      </c>
      <c r="BJ2758" s="8">
        <v>0</v>
      </c>
      <c r="BK2758" s="20"/>
      <c r="BL2758" s="1">
        <f t="shared" ref="BL2758" si="26544">BB2758*BG2755+BD2758*BG2758-BC2758*BH2755-BE2758*BH2758</f>
        <v>0</v>
      </c>
      <c r="BM2758" s="9">
        <f t="shared" ref="BM2758" si="26545">(BB2758*BH2755+BC2758*BG2755+BD2758*BH2758+BE2758*BG2758)</f>
        <v>800.78426847579124</v>
      </c>
      <c r="BN2758" s="2">
        <f t="shared" ref="BN2758" si="26546">BB2758*BI2755+BD2758*BI2758-BC2758*BJ2755-BE2758*BJ2758</f>
        <v>75.659435841529188</v>
      </c>
      <c r="BO2758" s="8">
        <f t="shared" ref="BO2758" si="26547">(BB2758*BJ2755+BC2758*BI2755+BD2758*BJ2758+BE2758*BI2758)</f>
        <v>0</v>
      </c>
      <c r="BP2758" s="20"/>
      <c r="BQ2758" s="18">
        <f t="shared" ref="BQ2758:BQ2821" si="26548">1/$BR$9</f>
        <v>1</v>
      </c>
      <c r="BR2758" s="25">
        <v>0</v>
      </c>
      <c r="BS2758" s="19">
        <v>1</v>
      </c>
      <c r="BT2758" s="24">
        <v>0</v>
      </c>
      <c r="BV2758" s="1">
        <f t="shared" ref="BV2758" si="26549">BL2758*BQ2755+BN2758*BQ2758-BM2758*BR2755-BO2758*BR2758</f>
        <v>75.659435841529188</v>
      </c>
      <c r="BW2758" s="9">
        <f t="shared" ref="BW2758" si="26550">(BL2758*BR2755+BM2758*BQ2755+BN2758*BR2758+BO2758*BQ2758)</f>
        <v>800.78426847579124</v>
      </c>
      <c r="BX2758" s="2">
        <f t="shared" ref="BX2758" si="26551">BL2758*BS2755+BN2758*BS2758-BM2758*BT2755-BO2758*BT2758</f>
        <v>75.659435841529188</v>
      </c>
      <c r="BY2758" s="8">
        <f t="shared" ref="BY2758" si="26552">(BL2758*BT2755+BM2758*BS2755+BN2758*BT2758+BO2758*BS2758)</f>
        <v>0</v>
      </c>
      <c r="CA2758" s="56">
        <f t="shared" ref="CA2758" si="26553">(180/PI())*ATAN(-1*(BW2755+BW2758)/(BV2755+BV2758))</f>
        <v>-79.205174017150242</v>
      </c>
      <c r="CC2758" s="117">
        <f t="shared" ref="CC2758" si="26554">20*LOG(((1-(10^(CA2755/20)^2)*(1-((1-CC2755)/(1+CC2755))^2))^0.5))</f>
        <v>-8.3963133840088649E-6</v>
      </c>
      <c r="CD2758" s="13"/>
      <c r="CE2758" s="33"/>
      <c r="CF2758" s="33"/>
      <c r="CG2758" s="33"/>
      <c r="CH2758" s="33"/>
    </row>
    <row r="2759" spans="2:86" ht="18.600000000000001" customHeight="1"/>
    <row r="2760" spans="2:86" ht="18.600000000000001" customHeight="1" thickBot="1">
      <c r="E2760" s="6" t="s">
        <v>3</v>
      </c>
      <c r="J2760" s="6" t="s">
        <v>5</v>
      </c>
      <c r="O2760" s="6" t="s">
        <v>10</v>
      </c>
      <c r="T2760" s="6" t="s">
        <v>6</v>
      </c>
      <c r="Y2760" s="6" t="s">
        <v>11</v>
      </c>
      <c r="AD2760" s="6" t="s">
        <v>12</v>
      </c>
      <c r="AI2760" s="6" t="s">
        <v>13</v>
      </c>
      <c r="AN2760" s="6" t="s">
        <v>14</v>
      </c>
      <c r="AS2760" s="6" t="s">
        <v>15</v>
      </c>
      <c r="AX2760" s="6" t="s">
        <v>19</v>
      </c>
      <c r="BC2760" s="6" t="s">
        <v>17</v>
      </c>
      <c r="BH2760" s="6" t="s">
        <v>20</v>
      </c>
      <c r="BM2760" s="6" t="s">
        <v>18</v>
      </c>
      <c r="BQ2760" s="26" t="s">
        <v>16</v>
      </c>
      <c r="BR2760" s="26"/>
      <c r="BS2760" s="21"/>
      <c r="BT2760" s="21"/>
      <c r="BU2760" s="21"/>
      <c r="BV2760" s="21"/>
      <c r="BW2760" s="26" t="s">
        <v>21</v>
      </c>
      <c r="BX2760" s="21"/>
      <c r="BY2760" s="21"/>
    </row>
    <row r="2761" spans="2:86" ht="18.600000000000001" customHeight="1" thickBot="1">
      <c r="B2761" s="11"/>
      <c r="D2761" s="266" t="s">
        <v>113</v>
      </c>
      <c r="E2761" s="267"/>
      <c r="F2761" s="268" t="s">
        <v>114</v>
      </c>
      <c r="G2761" s="269"/>
      <c r="H2761" s="237"/>
      <c r="I2761" s="262" t="s">
        <v>0</v>
      </c>
      <c r="J2761" s="263"/>
      <c r="K2761" s="264" t="s">
        <v>1</v>
      </c>
      <c r="L2761" s="265"/>
      <c r="M2761" s="21"/>
      <c r="N2761" s="262" t="s">
        <v>115</v>
      </c>
      <c r="O2761" s="263"/>
      <c r="P2761" s="264" t="s">
        <v>116</v>
      </c>
      <c r="Q2761" s="265"/>
      <c r="R2761" s="21"/>
      <c r="S2761" s="266" t="s">
        <v>117</v>
      </c>
      <c r="T2761" s="267"/>
      <c r="U2761" s="268" t="s">
        <v>118</v>
      </c>
      <c r="V2761" s="269"/>
      <c r="W2761" s="20"/>
      <c r="X2761" s="262" t="s">
        <v>119</v>
      </c>
      <c r="Y2761" s="263"/>
      <c r="Z2761" s="264" t="s">
        <v>120</v>
      </c>
      <c r="AA2761" s="265"/>
      <c r="AB2761" s="20"/>
      <c r="AC2761" s="262" t="s">
        <v>121</v>
      </c>
      <c r="AD2761" s="263"/>
      <c r="AE2761" s="264" t="s">
        <v>7</v>
      </c>
      <c r="AF2761" s="265"/>
      <c r="AG2761" s="20"/>
      <c r="AH2761" s="262" t="s">
        <v>122</v>
      </c>
      <c r="AI2761" s="263"/>
      <c r="AJ2761" s="264" t="s">
        <v>123</v>
      </c>
      <c r="AK2761" s="265"/>
      <c r="AL2761" s="20"/>
      <c r="AM2761" s="266" t="s">
        <v>124</v>
      </c>
      <c r="AN2761" s="267"/>
      <c r="AO2761" s="268" t="s">
        <v>125</v>
      </c>
      <c r="AP2761" s="269"/>
      <c r="AQ2761" s="21"/>
      <c r="AR2761" s="262" t="s">
        <v>126</v>
      </c>
      <c r="AS2761" s="263"/>
      <c r="AT2761" s="264" t="s">
        <v>2</v>
      </c>
      <c r="AU2761" s="265"/>
      <c r="AV2761" s="41"/>
      <c r="AW2761" s="262" t="s">
        <v>127</v>
      </c>
      <c r="AX2761" s="263"/>
      <c r="AY2761" s="264" t="s">
        <v>128</v>
      </c>
      <c r="AZ2761" s="265"/>
      <c r="BA2761" s="20"/>
      <c r="BB2761" s="262" t="s">
        <v>129</v>
      </c>
      <c r="BC2761" s="263"/>
      <c r="BD2761" s="264" t="s">
        <v>130</v>
      </c>
      <c r="BE2761" s="265"/>
      <c r="BF2761" s="41"/>
      <c r="BG2761" s="266" t="s">
        <v>131</v>
      </c>
      <c r="BH2761" s="267"/>
      <c r="BI2761" s="268" t="s">
        <v>132</v>
      </c>
      <c r="BJ2761" s="269"/>
      <c r="BK2761" s="41"/>
      <c r="BL2761" s="262" t="s">
        <v>133</v>
      </c>
      <c r="BM2761" s="263"/>
      <c r="BN2761" s="264" t="s">
        <v>134</v>
      </c>
      <c r="BO2761" s="265"/>
      <c r="BP2761" s="41"/>
      <c r="BQ2761" s="262" t="s">
        <v>135</v>
      </c>
      <c r="BR2761" s="263"/>
      <c r="BS2761" s="264" t="s">
        <v>136</v>
      </c>
      <c r="BT2761" s="265"/>
      <c r="BU2761" s="20"/>
      <c r="BV2761" s="262" t="s">
        <v>137</v>
      </c>
      <c r="BW2761" s="263"/>
      <c r="BX2761" s="264" t="s">
        <v>138</v>
      </c>
      <c r="BY2761" s="265"/>
      <c r="CA2761" s="27" t="s">
        <v>8</v>
      </c>
      <c r="CC2761" s="113" t="s">
        <v>74</v>
      </c>
      <c r="CD2761" s="13"/>
      <c r="CE2761" s="33"/>
      <c r="CF2761" s="33"/>
      <c r="CG2761" s="33"/>
      <c r="CH2761" s="33"/>
    </row>
    <row r="2762" spans="2:86" ht="18.600000000000001" customHeight="1" thickTop="1" thickBot="1">
      <c r="B2762" s="37">
        <v>7.8999999999999799</v>
      </c>
      <c r="D2762" s="1">
        <v>1</v>
      </c>
      <c r="E2762" s="7">
        <v>0</v>
      </c>
      <c r="F2762" s="2">
        <v>0</v>
      </c>
      <c r="G2762" s="8">
        <v>0</v>
      </c>
      <c r="I2762" s="1">
        <v>1</v>
      </c>
      <c r="J2762" s="9">
        <v>0</v>
      </c>
      <c r="K2762" s="2">
        <v>0</v>
      </c>
      <c r="L2762" s="8">
        <f t="shared" ref="L2762:L2825" si="26555">IF(0=(1-$J$9*$K$9*$B2762^2),10^18,$B2762*$K$9/(1-$J$9*$K$9*$B2762^2))</f>
        <v>-0.70133269651519481</v>
      </c>
      <c r="N2762" s="1">
        <f t="shared" ref="N2762" si="26556">D2762*I2762+F2762*I2765-E2762*J2762-G2762*J2765</f>
        <v>1</v>
      </c>
      <c r="O2762" s="9">
        <f t="shared" ref="O2762" si="26557">(D2762*J2762+E2762*I2762+F2762*J2765+G2762*I2765)</f>
        <v>0</v>
      </c>
      <c r="P2762" s="2">
        <f t="shared" ref="P2762" si="26558">D2762*K2762+F2762*K2765-E2762*L2762-G2762*L2765</f>
        <v>0</v>
      </c>
      <c r="Q2762" s="8">
        <f t="shared" ref="Q2762" si="26559">(D2762*L2762+E2762*K2762+F2762*L2765+G2762*K2765)</f>
        <v>-0.70133269651519481</v>
      </c>
      <c r="S2762" s="1">
        <v>1</v>
      </c>
      <c r="T2762" s="7">
        <v>0</v>
      </c>
      <c r="U2762" s="2">
        <v>0</v>
      </c>
      <c r="V2762" s="8">
        <v>0</v>
      </c>
      <c r="X2762" s="1">
        <f t="shared" ref="X2762" si="26560">N2762*S2762+P2762*S2765-O2762*T2762-Q2762*T2765</f>
        <v>9.3734004235229484</v>
      </c>
      <c r="Y2762" s="9">
        <f t="shared" ref="Y2762" si="26561">(N2762*T2762+O2762*S2762+P2762*T2765+Q2762*S2765)</f>
        <v>0</v>
      </c>
      <c r="Z2762" s="2">
        <f t="shared" ref="Z2762" si="26562">N2762*U2762+P2762*U2765-O2762*V2762-Q2762*V2765</f>
        <v>0</v>
      </c>
      <c r="AA2762" s="8">
        <f t="shared" ref="AA2762" si="26563">(N2762*V2762+O2762*U2762+P2762*V2765+Q2762*U2765)</f>
        <v>-0.70133269651519481</v>
      </c>
      <c r="AB2762" s="20"/>
      <c r="AC2762" s="1">
        <v>1</v>
      </c>
      <c r="AD2762" s="9">
        <v>0</v>
      </c>
      <c r="AE2762" s="2">
        <v>0</v>
      </c>
      <c r="AF2762" s="8">
        <f t="shared" ref="AF2762:AF2825" si="26564">IF(0=(1-$AE$9*$AD$9*$B2762^2),10^18,$B2762*$AE$9/(1-$AE$9*$AD$9*$B2762^2))</f>
        <v>-0.12800716678278673</v>
      </c>
      <c r="AH2762" s="1">
        <f t="shared" ref="AH2762" si="26565">X2762*AC2762+Z2762*AC2765-Y2762*AD2762-AA2762*AD2765</f>
        <v>9.3734004235229484</v>
      </c>
      <c r="AI2762" s="9">
        <f t="shared" ref="AI2762" si="26566">(X2762*AD2762+Y2762*AC2762+Z2762*AD2765+AA2762*AC2765)</f>
        <v>0</v>
      </c>
      <c r="AJ2762" s="2">
        <f t="shared" ref="AJ2762" si="26567">X2762*AE2762+Z2762*AE2765-Y2762*AF2762-AA2762*AF2765</f>
        <v>0</v>
      </c>
      <c r="AK2762" s="8">
        <f t="shared" ref="AK2762" si="26568">(X2762*AF2762+Y2762*AE2762+Z2762*AF2765+AA2762*AE2765)</f>
        <v>-1.9011951278509405</v>
      </c>
      <c r="AM2762" s="1">
        <v>1</v>
      </c>
      <c r="AN2762" s="7">
        <v>0</v>
      </c>
      <c r="AO2762" s="2">
        <v>0</v>
      </c>
      <c r="AP2762" s="8">
        <v>0</v>
      </c>
      <c r="AR2762" s="1">
        <f t="shared" ref="AR2762" si="26569">AH2762*AM2762+AJ2762*AM2765-AI2762*AN2762-AK2762*AN2765</f>
        <v>28.565242785029561</v>
      </c>
      <c r="AS2762" s="9">
        <f t="shared" ref="AS2762" si="26570">(AH2762*AN2762+AI2762*AM2762+AJ2762*AN2765+AK2762*AM2765)</f>
        <v>0</v>
      </c>
      <c r="AT2762" s="2">
        <f t="shared" ref="AT2762" si="26571">AH2762*AO2762+AJ2762*AO2765-AI2762*AP2762-AK2762*AP2765</f>
        <v>0</v>
      </c>
      <c r="AU2762" s="8">
        <f t="shared" ref="AU2762" si="26572">(AH2762*AP2762+AI2762*AO2762+AJ2762*AP2765+AK2762*AO2765)</f>
        <v>-1.9011951278509405</v>
      </c>
      <c r="AV2762" s="20"/>
      <c r="AW2762" s="1">
        <v>1</v>
      </c>
      <c r="AX2762" s="9">
        <v>0</v>
      </c>
      <c r="AY2762" s="2">
        <v>0</v>
      </c>
      <c r="AZ2762" s="8">
        <f t="shared" ref="AZ2762:AZ2825" si="26573">IF(0=(1-$AX$9*$AY$9*$B2762^2),10^18,$B2762*$AY$9/(1-$AX$9*$AY$9*$B2762^2))</f>
        <v>-0.18289233600478891</v>
      </c>
      <c r="BB2762" s="1">
        <f t="shared" ref="BB2762" si="26574">AR2762*AW2762+AT2762*AW2765-AS2762*AX2762-AU2762*AX2765</f>
        <v>28.565242785029561</v>
      </c>
      <c r="BC2762" s="9">
        <f t="shared" ref="BC2762" si="26575">(AR2762*AX2762+AS2762*AW2762+AT2762*AX2765+AU2762*AW2765)</f>
        <v>0</v>
      </c>
      <c r="BD2762" s="2">
        <f t="shared" ref="BD2762" si="26576">AR2762*AY2762+AT2762*AY2765-AS2762*AZ2762-AU2762*AZ2765</f>
        <v>0</v>
      </c>
      <c r="BE2762" s="8">
        <f t="shared" ref="BE2762" si="26577">(AR2762*AZ2762+AS2762*AY2762+AT2762*AZ2765+AU2762*AY2765)</f>
        <v>-7.1255591093489397</v>
      </c>
      <c r="BG2762" s="1">
        <v>1</v>
      </c>
      <c r="BH2762" s="7">
        <v>0</v>
      </c>
      <c r="BI2762" s="2">
        <v>0</v>
      </c>
      <c r="BJ2762" s="8">
        <v>0</v>
      </c>
      <c r="BK2762" s="20"/>
      <c r="BL2762" s="1">
        <f t="shared" ref="BL2762" si="26578">BB2762*BG2762+BD2762*BG2765-BC2762*BH2762-BE2762*BH2765</f>
        <v>75.625285366813586</v>
      </c>
      <c r="BM2762" s="9">
        <f t="shared" ref="BM2762" si="26579">(BB2762*BH2762+BC2762*BG2762+BD2762*BH2765+BE2762*BG2765)</f>
        <v>0</v>
      </c>
      <c r="BN2762" s="2">
        <f t="shared" ref="BN2762" si="26580">BB2762*BI2762+BD2762*BI2765-BC2762*BJ2762-BE2762*BJ2765</f>
        <v>0</v>
      </c>
      <c r="BO2762" s="8">
        <f t="shared" ref="BO2762" si="26581">(BB2762*BJ2762+BC2762*BI2762+BD2762*BJ2765+BE2762*BI2765)</f>
        <v>-7.1255591093489397</v>
      </c>
      <c r="BP2762" s="20"/>
      <c r="BQ2762" s="16">
        <v>1</v>
      </c>
      <c r="BR2762" s="23">
        <v>0</v>
      </c>
      <c r="BS2762" s="14">
        <v>0</v>
      </c>
      <c r="BT2762" s="22">
        <v>0</v>
      </c>
      <c r="BV2762" s="1">
        <f t="shared" ref="BV2762" si="26582">BL2762*BQ2762+BN2762*BQ2765-BM2762*BR2762-BO2762*BR2765</f>
        <v>75.625285366813586</v>
      </c>
      <c r="BW2762" s="9">
        <f t="shared" ref="BW2762" si="26583">(BL2762*BR2762+BM2762*BQ2762+BN2762*BR2765+BO2762*BQ2765)</f>
        <v>-7.1255591093489397</v>
      </c>
      <c r="BX2762" s="2">
        <f t="shared" ref="BX2762" si="26584">BL2762*BS2762+BN2762*BS2765-BM2762*BT2762-BO2762*BT2765</f>
        <v>0</v>
      </c>
      <c r="BY2762" s="8">
        <f t="shared" ref="BY2762" si="26585">(BL2762*BT2762+BM2762*BS2762+BN2762*BT2765+BO2762*BS2765)</f>
        <v>-7.1255591093489397</v>
      </c>
      <c r="CA2762" s="28">
        <f t="shared" ref="CA2762" si="26586">20*LOG(((1+$BR$9)/$BR$9)/((BV2762+BV2765)^2+(BW2762+BW2765)^2)^0.5)</f>
        <v>-52.144857376829819</v>
      </c>
      <c r="CC2762" s="114">
        <f t="shared" ref="CC2762" si="26587">((BV2762^2+BW2762^2)^0.5)/((BV2765^2+BW2765^2)^0.5)</f>
        <v>9.4239744524447513E-2</v>
      </c>
      <c r="CD2762" s="13"/>
      <c r="CE2762" s="33"/>
      <c r="CF2762" s="33"/>
      <c r="CG2762" s="33"/>
      <c r="CH2762" s="33"/>
    </row>
    <row r="2763" spans="2:86" ht="18.600000000000001" customHeight="1" thickBot="1">
      <c r="D2763" s="3"/>
      <c r="G2763" s="4"/>
      <c r="I2763" s="3"/>
      <c r="L2763" s="4"/>
      <c r="N2763" s="3"/>
      <c r="Q2763" s="4"/>
      <c r="S2763" s="3"/>
      <c r="V2763" s="4"/>
      <c r="X2763" s="3"/>
      <c r="AA2763" s="4"/>
      <c r="AC2763" s="3"/>
      <c r="AF2763" s="4"/>
      <c r="AH2763" s="3"/>
      <c r="AK2763" s="4"/>
      <c r="AM2763" s="3"/>
      <c r="AP2763" s="4"/>
      <c r="AR2763" s="3"/>
      <c r="AU2763" s="4"/>
      <c r="AW2763" s="3"/>
      <c r="AZ2763" s="4"/>
      <c r="BB2763" s="3"/>
      <c r="BE2763" s="4"/>
      <c r="BG2763" s="3"/>
      <c r="BJ2763" s="4"/>
      <c r="BL2763" s="3"/>
      <c r="BO2763" s="4"/>
      <c r="BQ2763" s="16"/>
      <c r="BR2763" s="14"/>
      <c r="BS2763" s="14"/>
      <c r="BT2763" s="17"/>
      <c r="BV2763" s="3"/>
      <c r="BY2763" s="4"/>
      <c r="CC2763" s="115"/>
      <c r="CD2763" s="13"/>
      <c r="CE2763" s="33"/>
      <c r="CF2763" s="33"/>
      <c r="CG2763" s="33"/>
      <c r="CH2763" s="33"/>
    </row>
    <row r="2764" spans="2:86" ht="18.600000000000001" customHeight="1" thickBot="1">
      <c r="D2764" s="271" t="s">
        <v>141</v>
      </c>
      <c r="E2764" s="272"/>
      <c r="F2764" s="273" t="s">
        <v>142</v>
      </c>
      <c r="G2764" s="274"/>
      <c r="H2764" s="237"/>
      <c r="I2764" s="271" t="s">
        <v>143</v>
      </c>
      <c r="J2764" s="272"/>
      <c r="K2764" s="273" t="s">
        <v>144</v>
      </c>
      <c r="L2764" s="274"/>
      <c r="N2764" s="262" t="s">
        <v>145</v>
      </c>
      <c r="O2764" s="263"/>
      <c r="P2764" s="264" t="s">
        <v>146</v>
      </c>
      <c r="Q2764" s="265"/>
      <c r="S2764" s="271" t="s">
        <v>147</v>
      </c>
      <c r="T2764" s="272"/>
      <c r="U2764" s="273" t="s">
        <v>148</v>
      </c>
      <c r="V2764" s="274"/>
      <c r="W2764" s="20"/>
      <c r="X2764" s="262" t="s">
        <v>149</v>
      </c>
      <c r="Y2764" s="263"/>
      <c r="Z2764" s="264" t="s">
        <v>150</v>
      </c>
      <c r="AA2764" s="265"/>
      <c r="AB2764" s="20"/>
      <c r="AC2764" s="271" t="s">
        <v>151</v>
      </c>
      <c r="AD2764" s="272"/>
      <c r="AE2764" s="273" t="s">
        <v>152</v>
      </c>
      <c r="AF2764" s="274"/>
      <c r="AG2764" s="20"/>
      <c r="AH2764" s="262" t="s">
        <v>153</v>
      </c>
      <c r="AI2764" s="263"/>
      <c r="AJ2764" s="264" t="s">
        <v>154</v>
      </c>
      <c r="AK2764" s="265"/>
      <c r="AL2764" s="20"/>
      <c r="AM2764" s="271" t="s">
        <v>155</v>
      </c>
      <c r="AN2764" s="272"/>
      <c r="AO2764" s="273" t="s">
        <v>156</v>
      </c>
      <c r="AP2764" s="274"/>
      <c r="AR2764" s="262" t="s">
        <v>157</v>
      </c>
      <c r="AS2764" s="263"/>
      <c r="AT2764" s="264" t="s">
        <v>158</v>
      </c>
      <c r="AU2764" s="265"/>
      <c r="AV2764" s="41"/>
      <c r="AW2764" s="271" t="s">
        <v>159</v>
      </c>
      <c r="AX2764" s="272"/>
      <c r="AY2764" s="273" t="s">
        <v>160</v>
      </c>
      <c r="AZ2764" s="274"/>
      <c r="BA2764" s="20"/>
      <c r="BB2764" s="262" t="s">
        <v>161</v>
      </c>
      <c r="BC2764" s="263"/>
      <c r="BD2764" s="264" t="s">
        <v>162</v>
      </c>
      <c r="BE2764" s="265"/>
      <c r="BF2764" s="41"/>
      <c r="BG2764" s="271" t="s">
        <v>163</v>
      </c>
      <c r="BH2764" s="272"/>
      <c r="BI2764" s="273" t="s">
        <v>164</v>
      </c>
      <c r="BJ2764" s="274"/>
      <c r="BK2764" s="41"/>
      <c r="BL2764" s="262" t="s">
        <v>165</v>
      </c>
      <c r="BM2764" s="263"/>
      <c r="BN2764" s="264" t="s">
        <v>166</v>
      </c>
      <c r="BO2764" s="265"/>
      <c r="BP2764" s="41"/>
      <c r="BQ2764" s="271" t="s">
        <v>167</v>
      </c>
      <c r="BR2764" s="272"/>
      <c r="BS2764" s="273" t="s">
        <v>168</v>
      </c>
      <c r="BT2764" s="274"/>
      <c r="BU2764" s="20"/>
      <c r="BV2764" s="262" t="s">
        <v>169</v>
      </c>
      <c r="BW2764" s="263"/>
      <c r="BX2764" s="264" t="s">
        <v>170</v>
      </c>
      <c r="BY2764" s="265"/>
      <c r="CA2764" s="55" t="s">
        <v>35</v>
      </c>
      <c r="CC2764" s="116" t="s">
        <v>75</v>
      </c>
      <c r="CD2764" s="13"/>
      <c r="CE2764" s="33"/>
      <c r="CF2764" s="33"/>
      <c r="CG2764" s="33"/>
      <c r="CH2764" s="33"/>
    </row>
    <row r="2765" spans="2:86" ht="18.600000000000001" customHeight="1" thickTop="1" thickBot="1">
      <c r="D2765" s="1">
        <v>0</v>
      </c>
      <c r="E2765" s="9">
        <f t="shared" ref="E2765" si="26588">$E$9*$B2762</f>
        <v>9.2967199999999774</v>
      </c>
      <c r="F2765" s="2">
        <v>1</v>
      </c>
      <c r="G2765" s="8">
        <v>0</v>
      </c>
      <c r="I2765" s="1">
        <v>0</v>
      </c>
      <c r="J2765" s="9">
        <v>0</v>
      </c>
      <c r="K2765" s="2">
        <v>1</v>
      </c>
      <c r="L2765" s="8">
        <v>0</v>
      </c>
      <c r="N2765" s="1">
        <f t="shared" ref="N2765" si="26589">D2765*I2762+F2765*I2765-E2765*J2762-G2765*J2765</f>
        <v>0</v>
      </c>
      <c r="O2765" s="9">
        <f t="shared" ref="O2765" si="26590">(D2765*J2762+E2765*I2762+F2765*J2765+G2765*I2765)</f>
        <v>9.2967199999999774</v>
      </c>
      <c r="P2765" s="2">
        <f t="shared" ref="P2765" si="26591">D2765*K2762+F2765*K2765-E2765*L2762-G2765*L2765</f>
        <v>7.5200937063467261</v>
      </c>
      <c r="Q2765" s="8">
        <f t="shared" ref="Q2765" si="26592">(D2765*L2762+E2765*K2762+F2765*L2765+G2765*K2765)</f>
        <v>0</v>
      </c>
      <c r="S2765" s="1">
        <v>0</v>
      </c>
      <c r="T2765" s="9">
        <f t="shared" ref="T2765" si="26593">$T$9*$B2762</f>
        <v>11.93926999999997</v>
      </c>
      <c r="U2765" s="2">
        <v>1</v>
      </c>
      <c r="V2765" s="8">
        <v>0</v>
      </c>
      <c r="X2765" s="1">
        <f t="shared" ref="X2765" si="26594">N2765*S2762+P2765*S2765-O2765*T2762-Q2765*T2765</f>
        <v>0</v>
      </c>
      <c r="Y2765" s="9">
        <f t="shared" ref="Y2765" si="26595">(N2765*T2762+O2765*S2762+P2765*T2765+Q2765*S2765)</f>
        <v>99.081149185374031</v>
      </c>
      <c r="Z2765" s="2">
        <f t="shared" ref="Z2765" si="26596">N2765*U2762+P2765*U2765-O2765*V2762-Q2765*V2765</f>
        <v>7.5200937063467261</v>
      </c>
      <c r="AA2765" s="8">
        <f t="shared" ref="AA2765" si="26597">(N2765*V2762+O2765*U2762+P2765*V2765+Q2765*U2765)</f>
        <v>0</v>
      </c>
      <c r="AB2765" s="20"/>
      <c r="AC2765" s="1">
        <v>0</v>
      </c>
      <c r="AD2765" s="9">
        <v>0</v>
      </c>
      <c r="AE2765" s="2">
        <v>1</v>
      </c>
      <c r="AF2765" s="8">
        <v>0</v>
      </c>
      <c r="AH2765" s="1">
        <f t="shared" ref="AH2765" si="26598">X2765*AC2762+Z2765*AC2765-Y2765*AD2762-AA2765*AD2765</f>
        <v>0</v>
      </c>
      <c r="AI2765" s="9">
        <f t="shared" ref="AI2765" si="26599">(X2765*AD2762+Y2765*AC2762+Z2765*AD2765+AA2765*AC2765)</f>
        <v>99.081149185374031</v>
      </c>
      <c r="AJ2765" s="2">
        <f t="shared" ref="AJ2765" si="26600">X2765*AE2762+Z2765*AE2765-Y2765*AF2762-AA2765*AF2765</f>
        <v>20.203190895149071</v>
      </c>
      <c r="AK2765" s="8">
        <f t="shared" ref="AK2765" si="26601">(X2765*AF2762+Y2765*AE2762+Z2765*AF2765+AA2765*AE2765)</f>
        <v>0</v>
      </c>
      <c r="AM2765" s="1">
        <v>0</v>
      </c>
      <c r="AN2765" s="9">
        <f t="shared" ref="AN2765" si="26602">$AN$9*$B2762</f>
        <v>10.094619999999974</v>
      </c>
      <c r="AO2765" s="2">
        <v>1</v>
      </c>
      <c r="AP2765" s="8">
        <v>0</v>
      </c>
      <c r="AR2765" s="1">
        <f t="shared" ref="AR2765" si="26603">AH2765*AM2762+AJ2765*AM2765-AI2765*AN2762-AK2765*AN2765</f>
        <v>0</v>
      </c>
      <c r="AS2765" s="9">
        <f t="shared" ref="AS2765" si="26604">(AH2765*AN2762+AI2765*AM2762+AJ2765*AN2765+AK2765*AM2765)</f>
        <v>303.02468405936321</v>
      </c>
      <c r="AT2765" s="2">
        <f t="shared" ref="AT2765" si="26605">AH2765*AO2762+AJ2765*AO2765-AI2765*AP2762-AK2765*AP2765</f>
        <v>20.203190895149071</v>
      </c>
      <c r="AU2765" s="8">
        <f t="shared" ref="AU2765" si="26606">(AH2765*AP2762+AI2765*AO2762+AJ2765*AP2765+AK2765*AO2765)</f>
        <v>0</v>
      </c>
      <c r="AV2765" s="20"/>
      <c r="AW2765" s="1">
        <v>0</v>
      </c>
      <c r="AX2765" s="9">
        <v>0</v>
      </c>
      <c r="AY2765" s="2">
        <v>1</v>
      </c>
      <c r="AZ2765" s="8">
        <v>0</v>
      </c>
      <c r="BB2765" s="1">
        <f t="shared" ref="BB2765" si="26607">AR2765*AW2762+AT2765*AW2765-AS2765*AX2762-AU2765*AX2765</f>
        <v>0</v>
      </c>
      <c r="BC2765" s="9">
        <f t="shared" ref="BC2765" si="26608">(AR2765*AX2762+AS2765*AW2762+AT2765*AX2765+AU2765*AW2765)</f>
        <v>303.02468405936321</v>
      </c>
      <c r="BD2765" s="2">
        <f t="shared" ref="BD2765" si="26609">AR2765*AY2762+AT2765*AY2765-AS2765*AZ2762-AU2765*AZ2765</f>
        <v>75.624083229879119</v>
      </c>
      <c r="BE2765" s="8">
        <f t="shared" ref="BE2765" si="26610">(AR2765*AZ2762+AS2765*AY2762+AT2765*AZ2765+AU2765*AY2765)</f>
        <v>0</v>
      </c>
      <c r="BG2765" s="1">
        <v>0</v>
      </c>
      <c r="BH2765" s="9">
        <f t="shared" ref="BH2765" si="26611">$BH$9*$B2762</f>
        <v>6.6043999999999832</v>
      </c>
      <c r="BI2765" s="2">
        <v>1</v>
      </c>
      <c r="BJ2765" s="8">
        <v>0</v>
      </c>
      <c r="BK2765" s="20"/>
      <c r="BL2765" s="1">
        <f t="shared" ref="BL2765" si="26612">BB2765*BG2762+BD2765*BG2765-BC2765*BH2762-BE2765*BH2765</f>
        <v>0</v>
      </c>
      <c r="BM2765" s="9">
        <f t="shared" ref="BM2765" si="26613">(BB2765*BH2762+BC2765*BG2762+BD2765*BH2765+BE2765*BG2765)</f>
        <v>802.47637934277554</v>
      </c>
      <c r="BN2765" s="2">
        <f t="shared" ref="BN2765" si="26614">BB2765*BI2762+BD2765*BI2765-BC2765*BJ2762-BE2765*BJ2765</f>
        <v>75.624083229879119</v>
      </c>
      <c r="BO2765" s="8">
        <f t="shared" ref="BO2765" si="26615">(BB2765*BJ2762+BC2765*BI2762+BD2765*BJ2765+BE2765*BI2765)</f>
        <v>0</v>
      </c>
      <c r="BP2765" s="20"/>
      <c r="BQ2765" s="18">
        <f t="shared" ref="BQ2765:BQ2828" si="26616">1/$BR$9</f>
        <v>1</v>
      </c>
      <c r="BR2765" s="25">
        <v>0</v>
      </c>
      <c r="BS2765" s="19">
        <v>1</v>
      </c>
      <c r="BT2765" s="24">
        <v>0</v>
      </c>
      <c r="BV2765" s="1">
        <f t="shared" ref="BV2765" si="26617">BL2765*BQ2762+BN2765*BQ2765-BM2765*BR2762-BO2765*BR2765</f>
        <v>75.624083229879119</v>
      </c>
      <c r="BW2765" s="9">
        <f t="shared" ref="BW2765" si="26618">(BL2765*BR2762+BM2765*BQ2762+BN2765*BR2765+BO2765*BQ2765)</f>
        <v>802.47637934277554</v>
      </c>
      <c r="BX2765" s="2">
        <f t="shared" ref="BX2765" si="26619">BL2765*BS2762+BN2765*BS2765-BM2765*BT2762-BO2765*BT2765</f>
        <v>75.624083229879119</v>
      </c>
      <c r="BY2765" s="8">
        <f t="shared" ref="BY2765" si="26620">(BL2765*BT2762+BM2765*BS2762+BN2765*BT2765+BO2765*BS2765)</f>
        <v>0</v>
      </c>
      <c r="CA2765" s="56">
        <f t="shared" ref="CA2765" si="26621">(180/PI())*ATAN(-1*(BW2762+BW2765)/(BV2762+BV2765))</f>
        <v>-79.232805888909581</v>
      </c>
      <c r="CC2765" s="117">
        <f t="shared" ref="CC2765" si="26622">20*LOG(((1-(10^(CA2762/20)^2)*(1-((1-CC2762)/(1+CC2762))^2))^0.5))</f>
        <v>-8.3438812049481507E-6</v>
      </c>
      <c r="CD2765" s="13"/>
      <c r="CE2765" s="33"/>
      <c r="CF2765" s="33"/>
      <c r="CG2765" s="33"/>
      <c r="CH2765" s="33"/>
    </row>
    <row r="2766" spans="2:86" ht="18.600000000000001" customHeight="1"/>
    <row r="2767" spans="2:86" ht="18.600000000000001" customHeight="1" thickBot="1">
      <c r="E2767" s="6" t="s">
        <v>3</v>
      </c>
      <c r="J2767" s="6" t="s">
        <v>5</v>
      </c>
      <c r="O2767" s="6" t="s">
        <v>10</v>
      </c>
      <c r="T2767" s="6" t="s">
        <v>6</v>
      </c>
      <c r="Y2767" s="6" t="s">
        <v>11</v>
      </c>
      <c r="AD2767" s="6" t="s">
        <v>12</v>
      </c>
      <c r="AI2767" s="6" t="s">
        <v>13</v>
      </c>
      <c r="AN2767" s="6" t="s">
        <v>14</v>
      </c>
      <c r="AS2767" s="6" t="s">
        <v>15</v>
      </c>
      <c r="AX2767" s="6" t="s">
        <v>19</v>
      </c>
      <c r="BC2767" s="6" t="s">
        <v>17</v>
      </c>
      <c r="BH2767" s="6" t="s">
        <v>20</v>
      </c>
      <c r="BM2767" s="6" t="s">
        <v>18</v>
      </c>
      <c r="BQ2767" s="26" t="s">
        <v>16</v>
      </c>
      <c r="BR2767" s="26"/>
      <c r="BS2767" s="21"/>
      <c r="BT2767" s="21"/>
      <c r="BU2767" s="21"/>
      <c r="BV2767" s="21"/>
      <c r="BW2767" s="26" t="s">
        <v>21</v>
      </c>
      <c r="BX2767" s="21"/>
      <c r="BY2767" s="21"/>
    </row>
    <row r="2768" spans="2:86" ht="18.600000000000001" customHeight="1" thickBot="1">
      <c r="B2768" s="11"/>
      <c r="D2768" s="266" t="s">
        <v>113</v>
      </c>
      <c r="E2768" s="267"/>
      <c r="F2768" s="268" t="s">
        <v>114</v>
      </c>
      <c r="G2768" s="269"/>
      <c r="H2768" s="237"/>
      <c r="I2768" s="262" t="s">
        <v>0</v>
      </c>
      <c r="J2768" s="263"/>
      <c r="K2768" s="264" t="s">
        <v>1</v>
      </c>
      <c r="L2768" s="265"/>
      <c r="M2768" s="21"/>
      <c r="N2768" s="262" t="s">
        <v>115</v>
      </c>
      <c r="O2768" s="263"/>
      <c r="P2768" s="264" t="s">
        <v>116</v>
      </c>
      <c r="Q2768" s="265"/>
      <c r="R2768" s="21"/>
      <c r="S2768" s="266" t="s">
        <v>117</v>
      </c>
      <c r="T2768" s="267"/>
      <c r="U2768" s="268" t="s">
        <v>118</v>
      </c>
      <c r="V2768" s="269"/>
      <c r="W2768" s="20"/>
      <c r="X2768" s="262" t="s">
        <v>119</v>
      </c>
      <c r="Y2768" s="263"/>
      <c r="Z2768" s="264" t="s">
        <v>120</v>
      </c>
      <c r="AA2768" s="265"/>
      <c r="AB2768" s="20"/>
      <c r="AC2768" s="262" t="s">
        <v>121</v>
      </c>
      <c r="AD2768" s="263"/>
      <c r="AE2768" s="264" t="s">
        <v>7</v>
      </c>
      <c r="AF2768" s="265"/>
      <c r="AG2768" s="20"/>
      <c r="AH2768" s="262" t="s">
        <v>122</v>
      </c>
      <c r="AI2768" s="263"/>
      <c r="AJ2768" s="264" t="s">
        <v>123</v>
      </c>
      <c r="AK2768" s="265"/>
      <c r="AL2768" s="20"/>
      <c r="AM2768" s="266" t="s">
        <v>124</v>
      </c>
      <c r="AN2768" s="267"/>
      <c r="AO2768" s="268" t="s">
        <v>125</v>
      </c>
      <c r="AP2768" s="269"/>
      <c r="AQ2768" s="21"/>
      <c r="AR2768" s="262" t="s">
        <v>126</v>
      </c>
      <c r="AS2768" s="263"/>
      <c r="AT2768" s="264" t="s">
        <v>2</v>
      </c>
      <c r="AU2768" s="265"/>
      <c r="AV2768" s="41"/>
      <c r="AW2768" s="262" t="s">
        <v>127</v>
      </c>
      <c r="AX2768" s="263"/>
      <c r="AY2768" s="264" t="s">
        <v>128</v>
      </c>
      <c r="AZ2768" s="265"/>
      <c r="BA2768" s="20"/>
      <c r="BB2768" s="262" t="s">
        <v>129</v>
      </c>
      <c r="BC2768" s="263"/>
      <c r="BD2768" s="264" t="s">
        <v>130</v>
      </c>
      <c r="BE2768" s="265"/>
      <c r="BF2768" s="41"/>
      <c r="BG2768" s="266" t="s">
        <v>131</v>
      </c>
      <c r="BH2768" s="267"/>
      <c r="BI2768" s="268" t="s">
        <v>132</v>
      </c>
      <c r="BJ2768" s="269"/>
      <c r="BK2768" s="41"/>
      <c r="BL2768" s="262" t="s">
        <v>133</v>
      </c>
      <c r="BM2768" s="263"/>
      <c r="BN2768" s="264" t="s">
        <v>134</v>
      </c>
      <c r="BO2768" s="265"/>
      <c r="BP2768" s="41"/>
      <c r="BQ2768" s="262" t="s">
        <v>135</v>
      </c>
      <c r="BR2768" s="263"/>
      <c r="BS2768" s="264" t="s">
        <v>136</v>
      </c>
      <c r="BT2768" s="265"/>
      <c r="BU2768" s="20"/>
      <c r="BV2768" s="262" t="s">
        <v>137</v>
      </c>
      <c r="BW2768" s="263"/>
      <c r="BX2768" s="264" t="s">
        <v>138</v>
      </c>
      <c r="BY2768" s="265"/>
      <c r="CA2768" s="27" t="s">
        <v>8</v>
      </c>
      <c r="CC2768" s="113" t="s">
        <v>74</v>
      </c>
      <c r="CD2768" s="13"/>
      <c r="CE2768" s="33"/>
      <c r="CF2768" s="33"/>
      <c r="CG2768" s="33"/>
      <c r="CH2768" s="33"/>
    </row>
    <row r="2769" spans="2:86" ht="18.600000000000001" customHeight="1" thickTop="1" thickBot="1">
      <c r="B2769" s="37">
        <v>7.9199999999999697</v>
      </c>
      <c r="D2769" s="1">
        <v>1</v>
      </c>
      <c r="E2769" s="7">
        <v>0</v>
      </c>
      <c r="F2769" s="2">
        <v>0</v>
      </c>
      <c r="G2769" s="8">
        <v>0</v>
      </c>
      <c r="I2769" s="1">
        <v>1</v>
      </c>
      <c r="J2769" s="9">
        <v>0</v>
      </c>
      <c r="K2769" s="2">
        <v>0</v>
      </c>
      <c r="L2769" s="8">
        <f t="shared" ref="L2769:L2832" si="26623">IF(0=(1-$J$9*$K$9*$B2769^2),10^18,$B2769*$K$9/(1-$J$9*$K$9*$B2769^2))</f>
        <v>-0.69929954200063948</v>
      </c>
      <c r="N2769" s="1">
        <f t="shared" ref="N2769" si="26624">D2769*I2769+F2769*I2772-E2769*J2769-G2769*J2772</f>
        <v>1</v>
      </c>
      <c r="O2769" s="9">
        <f t="shared" ref="O2769" si="26625">(D2769*J2769+E2769*I2769+F2769*J2772+G2769*I2772)</f>
        <v>0</v>
      </c>
      <c r="P2769" s="2">
        <f t="shared" ref="P2769" si="26626">D2769*K2769+F2769*K2772-E2769*L2769-G2769*L2772</f>
        <v>0</v>
      </c>
      <c r="Q2769" s="8">
        <f t="shared" ref="Q2769" si="26627">(D2769*L2769+E2769*K2769+F2769*L2772+G2769*K2772)</f>
        <v>-0.69929954200063948</v>
      </c>
      <c r="S2769" s="1">
        <v>1</v>
      </c>
      <c r="T2769" s="7">
        <v>0</v>
      </c>
      <c r="U2769" s="2">
        <v>0</v>
      </c>
      <c r="V2769" s="8">
        <v>0</v>
      </c>
      <c r="X2769" s="1">
        <f t="shared" ref="X2769" si="26628">N2769*S2769+P2769*S2772-O2769*T2769-Q2769*T2772</f>
        <v>9.3702630707784547</v>
      </c>
      <c r="Y2769" s="9">
        <f t="shared" ref="Y2769" si="26629">(N2769*T2769+O2769*S2769+P2769*T2772+Q2769*S2772)</f>
        <v>0</v>
      </c>
      <c r="Z2769" s="2">
        <f t="shared" ref="Z2769" si="26630">N2769*U2769+P2769*U2772-O2769*V2769-Q2769*V2772</f>
        <v>0</v>
      </c>
      <c r="AA2769" s="8">
        <f t="shared" ref="AA2769" si="26631">(N2769*V2769+O2769*U2769+P2769*V2772+Q2769*U2772)</f>
        <v>-0.69929954200063948</v>
      </c>
      <c r="AB2769" s="20"/>
      <c r="AC2769" s="1">
        <v>1</v>
      </c>
      <c r="AD2769" s="9">
        <v>0</v>
      </c>
      <c r="AE2769" s="2">
        <v>0</v>
      </c>
      <c r="AF2769" s="8">
        <f t="shared" ref="AF2769:AF2832" si="26632">IF(0=(1-$AE$9*$AD$9*$B2769^2),10^18,$B2769*$AE$9/(1-$AE$9*$AD$9*$B2769^2))</f>
        <v>-0.12766950377568084</v>
      </c>
      <c r="AH2769" s="1">
        <f t="shared" ref="AH2769" si="26633">X2769*AC2769+Z2769*AC2772-Y2769*AD2769-AA2769*AD2772</f>
        <v>9.3702630707784547</v>
      </c>
      <c r="AI2769" s="9">
        <f t="shared" ref="AI2769" si="26634">(X2769*AD2769+Y2769*AC2769+Z2769*AD2772+AA2769*AC2772)</f>
        <v>0</v>
      </c>
      <c r="AJ2769" s="2">
        <f t="shared" ref="AJ2769" si="26635">X2769*AE2769+Z2769*AE2772-Y2769*AF2769-AA2769*AF2772</f>
        <v>0</v>
      </c>
      <c r="AK2769" s="8">
        <f t="shared" ref="AK2769" si="26636">(X2769*AF2769+Y2769*AE2769+Z2769*AF2772+AA2769*AE2772)</f>
        <v>-1.895596378494512</v>
      </c>
      <c r="AM2769" s="1">
        <v>1</v>
      </c>
      <c r="AN2769" s="7">
        <v>0</v>
      </c>
      <c r="AO2769" s="2">
        <v>0</v>
      </c>
      <c r="AP2769" s="8">
        <v>0</v>
      </c>
      <c r="AR2769" s="1">
        <f t="shared" ref="AR2769" si="26637">AH2769*AM2769+AJ2769*AM2772-AI2769*AN2769-AK2769*AN2772</f>
        <v>28.554032046105462</v>
      </c>
      <c r="AS2769" s="9">
        <f t="shared" ref="AS2769" si="26638">(AH2769*AN2769+AI2769*AM2769+AJ2769*AN2772+AK2769*AM2772)</f>
        <v>0</v>
      </c>
      <c r="AT2769" s="2">
        <f t="shared" ref="AT2769" si="26639">AH2769*AO2769+AJ2769*AO2772-AI2769*AP2769-AK2769*AP2772</f>
        <v>0</v>
      </c>
      <c r="AU2769" s="8">
        <f t="shared" ref="AU2769" si="26640">(AH2769*AP2769+AI2769*AO2769+AJ2769*AP2772+AK2769*AO2772)</f>
        <v>-1.895596378494512</v>
      </c>
      <c r="AV2769" s="20"/>
      <c r="AW2769" s="1">
        <v>1</v>
      </c>
      <c r="AX2769" s="9">
        <v>0</v>
      </c>
      <c r="AY2769" s="2">
        <v>0</v>
      </c>
      <c r="AZ2769" s="8">
        <f t="shared" ref="AZ2769:AZ2832" si="26641">IF(0=(1-$AX$9*$AY$9*$B2769^2),10^18,$B2769*$AY$9/(1-$AX$9*$AY$9*$B2769^2))</f>
        <v>-0.18240391757376823</v>
      </c>
      <c r="BB2769" s="1">
        <f t="shared" ref="BB2769" si="26642">AR2769*AW2769+AT2769*AW2772-AS2769*AX2769-AU2769*AX2772</f>
        <v>28.554032046105462</v>
      </c>
      <c r="BC2769" s="9">
        <f t="shared" ref="BC2769" si="26643">(AR2769*AX2769+AS2769*AW2769+AT2769*AX2772+AU2769*AW2772)</f>
        <v>0</v>
      </c>
      <c r="BD2769" s="2">
        <f t="shared" ref="BD2769" si="26644">AR2769*AY2769+AT2769*AY2772-AS2769*AZ2769-AU2769*AZ2772</f>
        <v>0</v>
      </c>
      <c r="BE2769" s="8">
        <f t="shared" ref="BE2769" si="26645">(AR2769*AZ2769+AS2769*AY2769+AT2769*AZ2772+AU2769*AY2772)</f>
        <v>-7.1039636862310687</v>
      </c>
      <c r="BG2769" s="1">
        <v>1</v>
      </c>
      <c r="BH2769" s="7">
        <v>0</v>
      </c>
      <c r="BI2769" s="2">
        <v>0</v>
      </c>
      <c r="BJ2769" s="8">
        <v>0</v>
      </c>
      <c r="BK2769" s="20"/>
      <c r="BL2769" s="1">
        <f t="shared" ref="BL2769" si="26646">BB2769*BG2769+BD2769*BG2772-BC2769*BH2769-BE2769*BH2772</f>
        <v>75.590228088283538</v>
      </c>
      <c r="BM2769" s="9">
        <f t="shared" ref="BM2769" si="26647">(BB2769*BH2769+BC2769*BG2769+BD2769*BH2772+BE2769*BG2772)</f>
        <v>0</v>
      </c>
      <c r="BN2769" s="2">
        <f t="shared" ref="BN2769" si="26648">BB2769*BI2769+BD2769*BI2772-BC2769*BJ2769-BE2769*BJ2772</f>
        <v>0</v>
      </c>
      <c r="BO2769" s="8">
        <f t="shared" ref="BO2769" si="26649">(BB2769*BJ2769+BC2769*BI2769+BD2769*BJ2772+BE2769*BI2772)</f>
        <v>-7.1039636862310687</v>
      </c>
      <c r="BP2769" s="20"/>
      <c r="BQ2769" s="16">
        <v>1</v>
      </c>
      <c r="BR2769" s="23">
        <v>0</v>
      </c>
      <c r="BS2769" s="14">
        <v>0</v>
      </c>
      <c r="BT2769" s="22">
        <v>0</v>
      </c>
      <c r="BV2769" s="1">
        <f t="shared" ref="BV2769" si="26650">BL2769*BQ2769+BN2769*BQ2772-BM2769*BR2769-BO2769*BR2772</f>
        <v>75.590228088283538</v>
      </c>
      <c r="BW2769" s="9">
        <f t="shared" ref="BW2769" si="26651">(BL2769*BR2769+BM2769*BQ2769+BN2769*BR2772+BO2769*BQ2772)</f>
        <v>-7.1039636862310687</v>
      </c>
      <c r="BX2769" s="2">
        <f t="shared" ref="BX2769" si="26652">BL2769*BS2769+BN2769*BS2772-BM2769*BT2769-BO2769*BT2772</f>
        <v>0</v>
      </c>
      <c r="BY2769" s="8">
        <f t="shared" ref="BY2769" si="26653">(BL2769*BT2769+BM2769*BS2769+BN2769*BT2772+BO2769*BS2772)</f>
        <v>-7.1039636862310687</v>
      </c>
      <c r="CA2769" s="28">
        <f t="shared" ref="CA2769" si="26654">20*LOG(((1+$BR$9)/$BR$9)/((BV2769+BV2772)^2+(BW2769+BW2772)^2)^0.5)</f>
        <v>-52.162773167635379</v>
      </c>
      <c r="CC2769" s="114">
        <f t="shared" ref="CC2769" si="26655">((BV2769^2+BW2769^2)^0.5)/((BV2772^2+BW2772^2)^0.5)</f>
        <v>9.3997721944620957E-2</v>
      </c>
      <c r="CD2769" s="13"/>
      <c r="CE2769" s="33"/>
      <c r="CF2769" s="33"/>
      <c r="CG2769" s="33"/>
      <c r="CH2769" s="33"/>
    </row>
    <row r="2770" spans="2:86" ht="18.600000000000001" customHeight="1" thickBot="1">
      <c r="D2770" s="3"/>
      <c r="G2770" s="4"/>
      <c r="I2770" s="3"/>
      <c r="L2770" s="4"/>
      <c r="N2770" s="3"/>
      <c r="Q2770" s="4"/>
      <c r="S2770" s="3"/>
      <c r="V2770" s="4"/>
      <c r="X2770" s="3"/>
      <c r="AA2770" s="4"/>
      <c r="AC2770" s="3"/>
      <c r="AF2770" s="4"/>
      <c r="AH2770" s="3"/>
      <c r="AK2770" s="4"/>
      <c r="AM2770" s="3"/>
      <c r="AP2770" s="4"/>
      <c r="AR2770" s="3"/>
      <c r="AU2770" s="4"/>
      <c r="AW2770" s="3"/>
      <c r="AZ2770" s="4"/>
      <c r="BB2770" s="3"/>
      <c r="BE2770" s="4"/>
      <c r="BG2770" s="3"/>
      <c r="BJ2770" s="4"/>
      <c r="BL2770" s="3"/>
      <c r="BO2770" s="4"/>
      <c r="BQ2770" s="16"/>
      <c r="BR2770" s="14"/>
      <c r="BS2770" s="14"/>
      <c r="BT2770" s="17"/>
      <c r="BV2770" s="3"/>
      <c r="BY2770" s="4"/>
      <c r="CC2770" s="115"/>
      <c r="CD2770" s="13"/>
      <c r="CE2770" s="33"/>
      <c r="CF2770" s="33"/>
      <c r="CG2770" s="33"/>
      <c r="CH2770" s="33"/>
    </row>
    <row r="2771" spans="2:86" ht="18.600000000000001" customHeight="1" thickBot="1">
      <c r="D2771" s="271" t="s">
        <v>141</v>
      </c>
      <c r="E2771" s="272"/>
      <c r="F2771" s="273" t="s">
        <v>142</v>
      </c>
      <c r="G2771" s="274"/>
      <c r="H2771" s="237"/>
      <c r="I2771" s="271" t="s">
        <v>143</v>
      </c>
      <c r="J2771" s="272"/>
      <c r="K2771" s="273" t="s">
        <v>144</v>
      </c>
      <c r="L2771" s="274"/>
      <c r="N2771" s="262" t="s">
        <v>145</v>
      </c>
      <c r="O2771" s="263"/>
      <c r="P2771" s="264" t="s">
        <v>146</v>
      </c>
      <c r="Q2771" s="265"/>
      <c r="S2771" s="271" t="s">
        <v>147</v>
      </c>
      <c r="T2771" s="272"/>
      <c r="U2771" s="273" t="s">
        <v>148</v>
      </c>
      <c r="V2771" s="274"/>
      <c r="W2771" s="20"/>
      <c r="X2771" s="262" t="s">
        <v>149</v>
      </c>
      <c r="Y2771" s="263"/>
      <c r="Z2771" s="264" t="s">
        <v>150</v>
      </c>
      <c r="AA2771" s="265"/>
      <c r="AB2771" s="20"/>
      <c r="AC2771" s="271" t="s">
        <v>151</v>
      </c>
      <c r="AD2771" s="272"/>
      <c r="AE2771" s="273" t="s">
        <v>152</v>
      </c>
      <c r="AF2771" s="274"/>
      <c r="AG2771" s="20"/>
      <c r="AH2771" s="262" t="s">
        <v>153</v>
      </c>
      <c r="AI2771" s="263"/>
      <c r="AJ2771" s="264" t="s">
        <v>154</v>
      </c>
      <c r="AK2771" s="265"/>
      <c r="AL2771" s="20"/>
      <c r="AM2771" s="271" t="s">
        <v>155</v>
      </c>
      <c r="AN2771" s="272"/>
      <c r="AO2771" s="273" t="s">
        <v>156</v>
      </c>
      <c r="AP2771" s="274"/>
      <c r="AR2771" s="262" t="s">
        <v>157</v>
      </c>
      <c r="AS2771" s="263"/>
      <c r="AT2771" s="264" t="s">
        <v>158</v>
      </c>
      <c r="AU2771" s="265"/>
      <c r="AV2771" s="41"/>
      <c r="AW2771" s="271" t="s">
        <v>159</v>
      </c>
      <c r="AX2771" s="272"/>
      <c r="AY2771" s="273" t="s">
        <v>160</v>
      </c>
      <c r="AZ2771" s="274"/>
      <c r="BA2771" s="20"/>
      <c r="BB2771" s="262" t="s">
        <v>161</v>
      </c>
      <c r="BC2771" s="263"/>
      <c r="BD2771" s="264" t="s">
        <v>162</v>
      </c>
      <c r="BE2771" s="265"/>
      <c r="BF2771" s="41"/>
      <c r="BG2771" s="271" t="s">
        <v>163</v>
      </c>
      <c r="BH2771" s="272"/>
      <c r="BI2771" s="273" t="s">
        <v>164</v>
      </c>
      <c r="BJ2771" s="274"/>
      <c r="BK2771" s="41"/>
      <c r="BL2771" s="262" t="s">
        <v>165</v>
      </c>
      <c r="BM2771" s="263"/>
      <c r="BN2771" s="264" t="s">
        <v>166</v>
      </c>
      <c r="BO2771" s="265"/>
      <c r="BP2771" s="41"/>
      <c r="BQ2771" s="271" t="s">
        <v>167</v>
      </c>
      <c r="BR2771" s="272"/>
      <c r="BS2771" s="273" t="s">
        <v>168</v>
      </c>
      <c r="BT2771" s="274"/>
      <c r="BU2771" s="20"/>
      <c r="BV2771" s="262" t="s">
        <v>169</v>
      </c>
      <c r="BW2771" s="263"/>
      <c r="BX2771" s="264" t="s">
        <v>170</v>
      </c>
      <c r="BY2771" s="265"/>
      <c r="CA2771" s="55" t="s">
        <v>35</v>
      </c>
      <c r="CC2771" s="116" t="s">
        <v>75</v>
      </c>
      <c r="CD2771" s="13"/>
      <c r="CE2771" s="33"/>
      <c r="CF2771" s="33"/>
      <c r="CG2771" s="33"/>
      <c r="CH2771" s="33"/>
    </row>
    <row r="2772" spans="2:86" ht="18.600000000000001" customHeight="1" thickTop="1" thickBot="1">
      <c r="D2772" s="1">
        <v>0</v>
      </c>
      <c r="E2772" s="9">
        <f t="shared" ref="E2772" si="26656">$E$9*$B2769</f>
        <v>9.320255999999965</v>
      </c>
      <c r="F2772" s="2">
        <v>1</v>
      </c>
      <c r="G2772" s="8">
        <v>0</v>
      </c>
      <c r="I2772" s="1">
        <v>0</v>
      </c>
      <c r="J2772" s="9">
        <v>0</v>
      </c>
      <c r="K2772" s="2">
        <v>1</v>
      </c>
      <c r="L2772" s="8">
        <v>0</v>
      </c>
      <c r="N2772" s="1">
        <f t="shared" ref="N2772" si="26657">D2772*I2769+F2772*I2772-E2772*J2769-G2772*J2772</f>
        <v>0</v>
      </c>
      <c r="O2772" s="9">
        <f t="shared" ref="O2772" si="26658">(D2772*J2769+E2772*I2769+F2772*J2772+G2772*I2772)</f>
        <v>9.320255999999965</v>
      </c>
      <c r="P2772" s="2">
        <f t="shared" ref="P2772" si="26659">D2772*K2769+F2772*K2772-E2772*L2769-G2772*L2772</f>
        <v>7.5176507521286879</v>
      </c>
      <c r="Q2772" s="8">
        <f t="shared" ref="Q2772" si="26660">(D2772*L2769+E2772*K2769+F2772*L2772+G2772*K2772)</f>
        <v>0</v>
      </c>
      <c r="S2772" s="1">
        <v>0</v>
      </c>
      <c r="T2772" s="9">
        <f t="shared" ref="T2772" si="26661">$T$9*$B2769</f>
        <v>11.969495999999955</v>
      </c>
      <c r="U2772" s="2">
        <v>1</v>
      </c>
      <c r="V2772" s="8">
        <v>0</v>
      </c>
      <c r="X2772" s="1">
        <f t="shared" ref="X2772" si="26662">N2772*S2769+P2772*S2772-O2772*T2769-Q2772*T2772</f>
        <v>0</v>
      </c>
      <c r="Y2772" s="9">
        <f t="shared" ref="Y2772" si="26663">(N2772*T2769+O2772*S2769+P2772*T2772+Q2772*S2772)</f>
        <v>99.302746607000955</v>
      </c>
      <c r="Z2772" s="2">
        <f t="shared" ref="Z2772" si="26664">N2772*U2769+P2772*U2772-O2772*V2769-Q2772*V2772</f>
        <v>7.5176507521286879</v>
      </c>
      <c r="AA2772" s="8">
        <f t="shared" ref="AA2772" si="26665">(N2772*V2769+O2772*U2769+P2772*V2772+Q2772*U2772)</f>
        <v>0</v>
      </c>
      <c r="AB2772" s="20"/>
      <c r="AC2772" s="1">
        <v>0</v>
      </c>
      <c r="AD2772" s="9">
        <v>0</v>
      </c>
      <c r="AE2772" s="2">
        <v>1</v>
      </c>
      <c r="AF2772" s="8">
        <v>0</v>
      </c>
      <c r="AH2772" s="1">
        <f t="shared" ref="AH2772" si="26666">X2772*AC2769+Z2772*AC2772-Y2772*AD2769-AA2772*AD2772</f>
        <v>0</v>
      </c>
      <c r="AI2772" s="9">
        <f t="shared" ref="AI2772" si="26667">(X2772*AD2769+Y2772*AC2769+Z2772*AD2772+AA2772*AC2772)</f>
        <v>99.302746607000955</v>
      </c>
      <c r="AJ2772" s="2">
        <f t="shared" ref="AJ2772" si="26668">X2772*AE2769+Z2772*AE2772-Y2772*AF2769-AA2772*AF2772</f>
        <v>20.195583135006675</v>
      </c>
      <c r="AK2772" s="8">
        <f t="shared" ref="AK2772" si="26669">(X2772*AF2769+Y2772*AE2769+Z2772*AF2772+AA2772*AE2772)</f>
        <v>0</v>
      </c>
      <c r="AM2772" s="1">
        <v>0</v>
      </c>
      <c r="AN2772" s="9">
        <f t="shared" ref="AN2772" si="26670">$AN$9*$B2769</f>
        <v>10.120175999999962</v>
      </c>
      <c r="AO2772" s="2">
        <v>1</v>
      </c>
      <c r="AP2772" s="8">
        <v>0</v>
      </c>
      <c r="AR2772" s="1">
        <f t="shared" ref="AR2772" si="26671">AH2772*AM2769+AJ2772*AM2772-AI2772*AN2769-AK2772*AN2772</f>
        <v>0</v>
      </c>
      <c r="AS2772" s="9">
        <f t="shared" ref="AS2772" si="26672">(AH2772*AN2769+AI2772*AM2769+AJ2772*AN2772+AK2772*AM2772)</f>
        <v>303.6856023558995</v>
      </c>
      <c r="AT2772" s="2">
        <f t="shared" ref="AT2772" si="26673">AH2772*AO2769+AJ2772*AO2772-AI2772*AP2769-AK2772*AP2772</f>
        <v>20.195583135006675</v>
      </c>
      <c r="AU2772" s="8">
        <f t="shared" ref="AU2772" si="26674">(AH2772*AP2769+AI2772*AO2769+AJ2772*AP2772+AK2772*AO2772)</f>
        <v>0</v>
      </c>
      <c r="AV2772" s="20"/>
      <c r="AW2772" s="1">
        <v>0</v>
      </c>
      <c r="AX2772" s="9">
        <v>0</v>
      </c>
      <c r="AY2772" s="2">
        <v>1</v>
      </c>
      <c r="AZ2772" s="8">
        <v>0</v>
      </c>
      <c r="BB2772" s="1">
        <f t="shared" ref="BB2772" si="26675">AR2772*AW2769+AT2772*AW2772-AS2772*AX2769-AU2772*AX2772</f>
        <v>0</v>
      </c>
      <c r="BC2772" s="9">
        <f t="shared" ref="BC2772" si="26676">(AR2772*AX2769+AS2772*AW2769+AT2772*AX2772+AU2772*AW2772)</f>
        <v>303.6856023558995</v>
      </c>
      <c r="BD2772" s="2">
        <f t="shared" ref="BD2772" si="26677">AR2772*AY2769+AT2772*AY2772-AS2772*AZ2769-AU2772*AZ2772</f>
        <v>75.589026715472329</v>
      </c>
      <c r="BE2772" s="8">
        <f t="shared" ref="BE2772" si="26678">(AR2772*AZ2769+AS2772*AY2769+AT2772*AZ2772+AU2772*AY2772)</f>
        <v>0</v>
      </c>
      <c r="BG2772" s="1">
        <v>0</v>
      </c>
      <c r="BH2772" s="9">
        <f t="shared" ref="BH2772" si="26679">$BH$9*$B2769</f>
        <v>6.6211199999999746</v>
      </c>
      <c r="BI2772" s="2">
        <v>1</v>
      </c>
      <c r="BJ2772" s="8">
        <v>0</v>
      </c>
      <c r="BK2772" s="20"/>
      <c r="BL2772" s="1">
        <f t="shared" ref="BL2772" si="26680">BB2772*BG2769+BD2772*BG2772-BC2772*BH2769-BE2772*BH2772</f>
        <v>0</v>
      </c>
      <c r="BM2772" s="9">
        <f t="shared" ref="BM2772" si="26681">(BB2772*BH2769+BC2772*BG2769+BD2772*BH2772+BE2772*BG2772)</f>
        <v>804.16961892224572</v>
      </c>
      <c r="BN2772" s="2">
        <f t="shared" ref="BN2772" si="26682">BB2772*BI2769+BD2772*BI2772-BC2772*BJ2769-BE2772*BJ2772</f>
        <v>75.589026715472329</v>
      </c>
      <c r="BO2772" s="8">
        <f t="shared" ref="BO2772" si="26683">(BB2772*BJ2769+BC2772*BI2769+BD2772*BJ2772+BE2772*BI2772)</f>
        <v>0</v>
      </c>
      <c r="BP2772" s="20"/>
      <c r="BQ2772" s="18">
        <f t="shared" ref="BQ2772:BQ2835" si="26684">1/$BR$9</f>
        <v>1</v>
      </c>
      <c r="BR2772" s="25">
        <v>0</v>
      </c>
      <c r="BS2772" s="19">
        <v>1</v>
      </c>
      <c r="BT2772" s="24">
        <v>0</v>
      </c>
      <c r="BV2772" s="1">
        <f t="shared" ref="BV2772" si="26685">BL2772*BQ2769+BN2772*BQ2772-BM2772*BR2769-BO2772*BR2772</f>
        <v>75.589026715472329</v>
      </c>
      <c r="BW2772" s="9">
        <f t="shared" ref="BW2772" si="26686">(BL2772*BR2769+BM2772*BQ2769+BN2772*BR2772+BO2772*BQ2772)</f>
        <v>804.16961892224572</v>
      </c>
      <c r="BX2772" s="2">
        <f t="shared" ref="BX2772" si="26687">BL2772*BS2769+BN2772*BS2772-BM2772*BT2769-BO2772*BT2772</f>
        <v>75.589026715472329</v>
      </c>
      <c r="BY2772" s="8">
        <f t="shared" ref="BY2772" si="26688">(BL2772*BT2769+BM2772*BS2769+BN2772*BT2772+BO2772*BS2772)</f>
        <v>0</v>
      </c>
      <c r="CA2772" s="56">
        <f t="shared" ref="CA2772" si="26689">(180/PI())*ATAN(-1*(BW2769+BW2772)/(BV2769+BV2772))</f>
        <v>-79.260295886582909</v>
      </c>
      <c r="CC2772" s="117">
        <f t="shared" ref="CC2772" si="26690">20*LOG(((1-(10^(CA2769/20)^2)*(1-((1-CC2769)/(1+CC2769))^2))^0.5))</f>
        <v>-8.2918587172618935E-6</v>
      </c>
      <c r="CD2772" s="13"/>
      <c r="CE2772" s="33"/>
      <c r="CF2772" s="33"/>
      <c r="CG2772" s="33"/>
      <c r="CH2772" s="33"/>
    </row>
    <row r="2773" spans="2:86" ht="18.600000000000001" customHeight="1"/>
    <row r="2774" spans="2:86" ht="18.600000000000001" customHeight="1" thickBot="1">
      <c r="E2774" s="6" t="s">
        <v>3</v>
      </c>
      <c r="J2774" s="6" t="s">
        <v>5</v>
      </c>
      <c r="O2774" s="6" t="s">
        <v>10</v>
      </c>
      <c r="T2774" s="6" t="s">
        <v>6</v>
      </c>
      <c r="Y2774" s="6" t="s">
        <v>11</v>
      </c>
      <c r="AD2774" s="6" t="s">
        <v>12</v>
      </c>
      <c r="AI2774" s="6" t="s">
        <v>13</v>
      </c>
      <c r="AN2774" s="6" t="s">
        <v>14</v>
      </c>
      <c r="AS2774" s="6" t="s">
        <v>15</v>
      </c>
      <c r="AX2774" s="6" t="s">
        <v>19</v>
      </c>
      <c r="BC2774" s="6" t="s">
        <v>17</v>
      </c>
      <c r="BH2774" s="6" t="s">
        <v>20</v>
      </c>
      <c r="BM2774" s="6" t="s">
        <v>18</v>
      </c>
      <c r="BQ2774" s="26" t="s">
        <v>16</v>
      </c>
      <c r="BR2774" s="26"/>
      <c r="BS2774" s="21"/>
      <c r="BT2774" s="21"/>
      <c r="BU2774" s="21"/>
      <c r="BV2774" s="21"/>
      <c r="BW2774" s="26" t="s">
        <v>21</v>
      </c>
      <c r="BX2774" s="21"/>
      <c r="BY2774" s="21"/>
    </row>
    <row r="2775" spans="2:86" ht="18.600000000000001" customHeight="1" thickBot="1">
      <c r="B2775" s="11"/>
      <c r="D2775" s="266" t="s">
        <v>113</v>
      </c>
      <c r="E2775" s="267"/>
      <c r="F2775" s="268" t="s">
        <v>114</v>
      </c>
      <c r="G2775" s="269"/>
      <c r="H2775" s="237"/>
      <c r="I2775" s="262" t="s">
        <v>0</v>
      </c>
      <c r="J2775" s="263"/>
      <c r="K2775" s="264" t="s">
        <v>1</v>
      </c>
      <c r="L2775" s="265"/>
      <c r="M2775" s="21"/>
      <c r="N2775" s="262" t="s">
        <v>115</v>
      </c>
      <c r="O2775" s="263"/>
      <c r="P2775" s="264" t="s">
        <v>116</v>
      </c>
      <c r="Q2775" s="265"/>
      <c r="R2775" s="21"/>
      <c r="S2775" s="266" t="s">
        <v>117</v>
      </c>
      <c r="T2775" s="267"/>
      <c r="U2775" s="268" t="s">
        <v>118</v>
      </c>
      <c r="V2775" s="269"/>
      <c r="W2775" s="20"/>
      <c r="X2775" s="262" t="s">
        <v>119</v>
      </c>
      <c r="Y2775" s="263"/>
      <c r="Z2775" s="264" t="s">
        <v>120</v>
      </c>
      <c r="AA2775" s="265"/>
      <c r="AB2775" s="20"/>
      <c r="AC2775" s="262" t="s">
        <v>121</v>
      </c>
      <c r="AD2775" s="263"/>
      <c r="AE2775" s="264" t="s">
        <v>7</v>
      </c>
      <c r="AF2775" s="265"/>
      <c r="AG2775" s="20"/>
      <c r="AH2775" s="262" t="s">
        <v>122</v>
      </c>
      <c r="AI2775" s="263"/>
      <c r="AJ2775" s="264" t="s">
        <v>123</v>
      </c>
      <c r="AK2775" s="265"/>
      <c r="AL2775" s="20"/>
      <c r="AM2775" s="266" t="s">
        <v>124</v>
      </c>
      <c r="AN2775" s="267"/>
      <c r="AO2775" s="268" t="s">
        <v>125</v>
      </c>
      <c r="AP2775" s="269"/>
      <c r="AQ2775" s="21"/>
      <c r="AR2775" s="262" t="s">
        <v>126</v>
      </c>
      <c r="AS2775" s="263"/>
      <c r="AT2775" s="264" t="s">
        <v>2</v>
      </c>
      <c r="AU2775" s="265"/>
      <c r="AV2775" s="41"/>
      <c r="AW2775" s="262" t="s">
        <v>127</v>
      </c>
      <c r="AX2775" s="263"/>
      <c r="AY2775" s="264" t="s">
        <v>128</v>
      </c>
      <c r="AZ2775" s="265"/>
      <c r="BA2775" s="20"/>
      <c r="BB2775" s="262" t="s">
        <v>129</v>
      </c>
      <c r="BC2775" s="263"/>
      <c r="BD2775" s="264" t="s">
        <v>130</v>
      </c>
      <c r="BE2775" s="265"/>
      <c r="BF2775" s="41"/>
      <c r="BG2775" s="266" t="s">
        <v>131</v>
      </c>
      <c r="BH2775" s="267"/>
      <c r="BI2775" s="268" t="s">
        <v>132</v>
      </c>
      <c r="BJ2775" s="269"/>
      <c r="BK2775" s="41"/>
      <c r="BL2775" s="262" t="s">
        <v>133</v>
      </c>
      <c r="BM2775" s="263"/>
      <c r="BN2775" s="264" t="s">
        <v>134</v>
      </c>
      <c r="BO2775" s="265"/>
      <c r="BP2775" s="41"/>
      <c r="BQ2775" s="262" t="s">
        <v>135</v>
      </c>
      <c r="BR2775" s="263"/>
      <c r="BS2775" s="264" t="s">
        <v>136</v>
      </c>
      <c r="BT2775" s="265"/>
      <c r="BU2775" s="20"/>
      <c r="BV2775" s="262" t="s">
        <v>137</v>
      </c>
      <c r="BW2775" s="263"/>
      <c r="BX2775" s="264" t="s">
        <v>138</v>
      </c>
      <c r="BY2775" s="265"/>
      <c r="CA2775" s="27" t="s">
        <v>8</v>
      </c>
      <c r="CC2775" s="113" t="s">
        <v>74</v>
      </c>
      <c r="CD2775" s="13"/>
      <c r="CE2775" s="33"/>
      <c r="CF2775" s="33"/>
      <c r="CG2775" s="33"/>
      <c r="CH2775" s="33"/>
    </row>
    <row r="2776" spans="2:86" ht="18.600000000000001" customHeight="1" thickTop="1" thickBot="1">
      <c r="B2776" s="37">
        <v>7.9399999999999702</v>
      </c>
      <c r="D2776" s="1">
        <v>1</v>
      </c>
      <c r="E2776" s="7">
        <v>0</v>
      </c>
      <c r="F2776" s="2">
        <v>0</v>
      </c>
      <c r="G2776" s="8">
        <v>0</v>
      </c>
      <c r="I2776" s="1">
        <v>1</v>
      </c>
      <c r="J2776" s="9">
        <v>0</v>
      </c>
      <c r="K2776" s="2">
        <v>0</v>
      </c>
      <c r="L2776" s="8">
        <f t="shared" ref="L2776:L2839" si="26691">IF(0=(1-$J$9*$K$9*$B2776^2),10^18,$B2776*$K$9/(1-$J$9*$K$9*$B2776^2))</f>
        <v>-0.69727879693525141</v>
      </c>
      <c r="N2776" s="1">
        <f t="shared" ref="N2776" si="26692">D2776*I2776+F2776*I2779-E2776*J2776-G2776*J2779</f>
        <v>1</v>
      </c>
      <c r="O2776" s="9">
        <f t="shared" ref="O2776" si="26693">(D2776*J2776+E2776*I2776+F2776*J2779+G2776*I2779)</f>
        <v>0</v>
      </c>
      <c r="P2776" s="2">
        <f t="shared" ref="P2776" si="26694">D2776*K2776+F2776*K2779-E2776*L2776-G2776*L2779</f>
        <v>0</v>
      </c>
      <c r="Q2776" s="8">
        <f t="shared" ref="Q2776" si="26695">(D2776*L2776+E2776*K2776+F2776*L2779+G2776*K2779)</f>
        <v>-0.69727879693525141</v>
      </c>
      <c r="S2776" s="1">
        <v>1</v>
      </c>
      <c r="T2776" s="7">
        <v>0</v>
      </c>
      <c r="U2776" s="2">
        <v>0</v>
      </c>
      <c r="V2776" s="8">
        <v>0</v>
      </c>
      <c r="X2776" s="1">
        <f t="shared" ref="X2776" si="26696">N2776*S2776+P2776*S2779-O2776*T2776-Q2776*T2779</f>
        <v>9.3671517197174374</v>
      </c>
      <c r="Y2776" s="9">
        <f t="shared" ref="Y2776" si="26697">(N2776*T2776+O2776*S2776+P2776*T2779+Q2776*S2779)</f>
        <v>0</v>
      </c>
      <c r="Z2776" s="2">
        <f t="shared" ref="Z2776" si="26698">N2776*U2776+P2776*U2779-O2776*V2776-Q2776*V2779</f>
        <v>0</v>
      </c>
      <c r="AA2776" s="8">
        <f t="shared" ref="AA2776" si="26699">(N2776*V2776+O2776*U2776+P2776*V2779+Q2776*U2779)</f>
        <v>-0.69727879693525141</v>
      </c>
      <c r="AB2776" s="20"/>
      <c r="AC2776" s="1">
        <v>1</v>
      </c>
      <c r="AD2776" s="9">
        <v>0</v>
      </c>
      <c r="AE2776" s="2">
        <v>0</v>
      </c>
      <c r="AF2776" s="8">
        <f t="shared" ref="AF2776:AF2839" si="26700">IF(0=(1-$AE$9*$AD$9*$B2776^2),10^18,$B2776*$AE$9/(1-$AE$9*$AD$9*$B2776^2))</f>
        <v>-0.12733365355016829</v>
      </c>
      <c r="AH2776" s="1">
        <f t="shared" ref="AH2776" si="26701">X2776*AC2776+Z2776*AC2779-Y2776*AD2776-AA2776*AD2779</f>
        <v>9.3671517197174374</v>
      </c>
      <c r="AI2776" s="9">
        <f t="shared" ref="AI2776" si="26702">(X2776*AD2776+Y2776*AC2776+Z2776*AD2779+AA2776*AC2779)</f>
        <v>0</v>
      </c>
      <c r="AJ2776" s="2">
        <f t="shared" ref="AJ2776" si="26703">X2776*AE2776+Z2776*AE2779-Y2776*AF2776-AA2776*AF2779</f>
        <v>0</v>
      </c>
      <c r="AK2776" s="8">
        <f t="shared" ref="AK2776" si="26704">(X2776*AF2776+Y2776*AE2776+Z2776*AF2779+AA2776*AE2779)</f>
        <v>-1.8900324487656146</v>
      </c>
      <c r="AM2776" s="1">
        <v>1</v>
      </c>
      <c r="AN2776" s="7">
        <v>0</v>
      </c>
      <c r="AO2776" s="2">
        <v>0</v>
      </c>
      <c r="AP2776" s="8">
        <v>0</v>
      </c>
      <c r="AR2776" s="1">
        <f t="shared" ref="AR2776" si="26705">AH2776*AM2776+AJ2776*AM2779-AI2776*AN2776-AK2776*AN2779</f>
        <v>28.542914416197021</v>
      </c>
      <c r="AS2776" s="9">
        <f t="shared" ref="AS2776" si="26706">(AH2776*AN2776+AI2776*AM2776+AJ2776*AN2779+AK2776*AM2779)</f>
        <v>0</v>
      </c>
      <c r="AT2776" s="2">
        <f t="shared" ref="AT2776" si="26707">AH2776*AO2776+AJ2776*AO2779-AI2776*AP2776-AK2776*AP2779</f>
        <v>0</v>
      </c>
      <c r="AU2776" s="8">
        <f t="shared" ref="AU2776" si="26708">(AH2776*AP2776+AI2776*AO2776+AJ2776*AP2779+AK2776*AO2779)</f>
        <v>-1.8900324487656146</v>
      </c>
      <c r="AV2776" s="20"/>
      <c r="AW2776" s="1">
        <v>1</v>
      </c>
      <c r="AX2776" s="9">
        <v>0</v>
      </c>
      <c r="AY2776" s="2">
        <v>0</v>
      </c>
      <c r="AZ2776" s="8">
        <f t="shared" ref="AZ2776:AZ2839" si="26709">IF(0=(1-$AX$9*$AY$9*$B2776^2),10^18,$B2776*$AY$9/(1-$AX$9*$AY$9*$B2776^2))</f>
        <v>-0.18191816733623198</v>
      </c>
      <c r="BB2776" s="1">
        <f t="shared" ref="BB2776" si="26710">AR2776*AW2776+AT2776*AW2779-AS2776*AX2776-AU2776*AX2779</f>
        <v>28.542914416197021</v>
      </c>
      <c r="BC2776" s="9">
        <f t="shared" ref="BC2776" si="26711">(AR2776*AX2776+AS2776*AW2776+AT2776*AX2779+AU2776*AW2779)</f>
        <v>0</v>
      </c>
      <c r="BD2776" s="2">
        <f t="shared" ref="BD2776" si="26712">AR2776*AY2776+AT2776*AY2779-AS2776*AZ2776-AU2776*AZ2779</f>
        <v>0</v>
      </c>
      <c r="BE2776" s="8">
        <f t="shared" ref="BE2776" si="26713">(AR2776*AZ2776+AS2776*AY2776+AT2776*AZ2779+AU2776*AY2779)</f>
        <v>-7.0825071297950926</v>
      </c>
      <c r="BG2776" s="1">
        <v>1</v>
      </c>
      <c r="BH2776" s="7">
        <v>0</v>
      </c>
      <c r="BI2776" s="2">
        <v>0</v>
      </c>
      <c r="BJ2776" s="8">
        <v>0</v>
      </c>
      <c r="BK2776" s="20"/>
      <c r="BL2776" s="1">
        <f t="shared" ref="BL2776" si="26714">BB2776*BG2776+BD2776*BG2779-BC2776*BH2776-BE2776*BH2779</f>
        <v>75.555463542635891</v>
      </c>
      <c r="BM2776" s="9">
        <f t="shared" ref="BM2776" si="26715">(BB2776*BH2776+BC2776*BG2776+BD2776*BH2779+BE2776*BG2779)</f>
        <v>0</v>
      </c>
      <c r="BN2776" s="2">
        <f t="shared" ref="BN2776" si="26716">BB2776*BI2776+BD2776*BI2779-BC2776*BJ2776-BE2776*BJ2779</f>
        <v>0</v>
      </c>
      <c r="BO2776" s="8">
        <f t="shared" ref="BO2776" si="26717">(BB2776*BJ2776+BC2776*BI2776+BD2776*BJ2779+BE2776*BI2779)</f>
        <v>-7.0825071297950926</v>
      </c>
      <c r="BP2776" s="20"/>
      <c r="BQ2776" s="16">
        <v>1</v>
      </c>
      <c r="BR2776" s="23">
        <v>0</v>
      </c>
      <c r="BS2776" s="14">
        <v>0</v>
      </c>
      <c r="BT2776" s="22">
        <v>0</v>
      </c>
      <c r="BV2776" s="1">
        <f t="shared" ref="BV2776" si="26718">BL2776*BQ2776+BN2776*BQ2779-BM2776*BR2776-BO2776*BR2779</f>
        <v>75.555463542635891</v>
      </c>
      <c r="BW2776" s="9">
        <f t="shared" ref="BW2776" si="26719">(BL2776*BR2776+BM2776*BQ2776+BN2776*BR2779+BO2776*BQ2779)</f>
        <v>-7.0825071297950926</v>
      </c>
      <c r="BX2776" s="2">
        <f t="shared" ref="BX2776" si="26720">BL2776*BS2776+BN2776*BS2779-BM2776*BT2776-BO2776*BT2779</f>
        <v>0</v>
      </c>
      <c r="BY2776" s="8">
        <f t="shared" ref="BY2776" si="26721">(BL2776*BT2776+BM2776*BS2776+BN2776*BT2779+BO2776*BS2779)</f>
        <v>-7.0825071297950926</v>
      </c>
      <c r="CA2776" s="28">
        <f t="shared" ref="CA2776" si="26722">20*LOG(((1+$BR$9)/$BR$9)/((BV2776+BV2779)^2+(BW2776+BW2779)^2)^0.5)</f>
        <v>-52.180665508230561</v>
      </c>
      <c r="CC2776" s="114">
        <f t="shared" ref="CC2776" si="26723">((BV2776^2+BW2776^2)^0.5)/((BV2779^2+BW2779^2)^0.5)</f>
        <v>9.3756949612440244E-2</v>
      </c>
      <c r="CD2776" s="13"/>
      <c r="CE2776" s="33"/>
      <c r="CF2776" s="33"/>
      <c r="CG2776" s="33"/>
      <c r="CH2776" s="33"/>
    </row>
    <row r="2777" spans="2:86" ht="18.600000000000001" customHeight="1" thickBot="1">
      <c r="D2777" s="3"/>
      <c r="G2777" s="4"/>
      <c r="I2777" s="3"/>
      <c r="L2777" s="4"/>
      <c r="N2777" s="3"/>
      <c r="Q2777" s="4"/>
      <c r="S2777" s="3"/>
      <c r="V2777" s="4"/>
      <c r="X2777" s="3"/>
      <c r="AA2777" s="4"/>
      <c r="AC2777" s="3"/>
      <c r="AF2777" s="4"/>
      <c r="AH2777" s="3"/>
      <c r="AK2777" s="4"/>
      <c r="AM2777" s="3"/>
      <c r="AP2777" s="4"/>
      <c r="AR2777" s="3"/>
      <c r="AU2777" s="4"/>
      <c r="AW2777" s="3"/>
      <c r="AZ2777" s="4"/>
      <c r="BB2777" s="3"/>
      <c r="BE2777" s="4"/>
      <c r="BG2777" s="3"/>
      <c r="BJ2777" s="4"/>
      <c r="BL2777" s="3"/>
      <c r="BO2777" s="4"/>
      <c r="BQ2777" s="16"/>
      <c r="BR2777" s="14"/>
      <c r="BS2777" s="14"/>
      <c r="BT2777" s="17"/>
      <c r="BV2777" s="3"/>
      <c r="BY2777" s="4"/>
      <c r="CC2777" s="115"/>
      <c r="CD2777" s="13"/>
      <c r="CE2777" s="33"/>
      <c r="CF2777" s="33"/>
      <c r="CG2777" s="33"/>
      <c r="CH2777" s="33"/>
    </row>
    <row r="2778" spans="2:86" ht="18.600000000000001" customHeight="1" thickBot="1">
      <c r="D2778" s="271" t="s">
        <v>141</v>
      </c>
      <c r="E2778" s="272"/>
      <c r="F2778" s="273" t="s">
        <v>142</v>
      </c>
      <c r="G2778" s="274"/>
      <c r="H2778" s="237"/>
      <c r="I2778" s="271" t="s">
        <v>143</v>
      </c>
      <c r="J2778" s="272"/>
      <c r="K2778" s="273" t="s">
        <v>144</v>
      </c>
      <c r="L2778" s="274"/>
      <c r="N2778" s="262" t="s">
        <v>145</v>
      </c>
      <c r="O2778" s="263"/>
      <c r="P2778" s="264" t="s">
        <v>146</v>
      </c>
      <c r="Q2778" s="265"/>
      <c r="S2778" s="271" t="s">
        <v>147</v>
      </c>
      <c r="T2778" s="272"/>
      <c r="U2778" s="273" t="s">
        <v>148</v>
      </c>
      <c r="V2778" s="274"/>
      <c r="W2778" s="20"/>
      <c r="X2778" s="262" t="s">
        <v>149</v>
      </c>
      <c r="Y2778" s="263"/>
      <c r="Z2778" s="264" t="s">
        <v>150</v>
      </c>
      <c r="AA2778" s="265"/>
      <c r="AB2778" s="20"/>
      <c r="AC2778" s="271" t="s">
        <v>151</v>
      </c>
      <c r="AD2778" s="272"/>
      <c r="AE2778" s="273" t="s">
        <v>152</v>
      </c>
      <c r="AF2778" s="274"/>
      <c r="AG2778" s="20"/>
      <c r="AH2778" s="262" t="s">
        <v>153</v>
      </c>
      <c r="AI2778" s="263"/>
      <c r="AJ2778" s="264" t="s">
        <v>154</v>
      </c>
      <c r="AK2778" s="265"/>
      <c r="AL2778" s="20"/>
      <c r="AM2778" s="271" t="s">
        <v>155</v>
      </c>
      <c r="AN2778" s="272"/>
      <c r="AO2778" s="273" t="s">
        <v>156</v>
      </c>
      <c r="AP2778" s="274"/>
      <c r="AR2778" s="262" t="s">
        <v>157</v>
      </c>
      <c r="AS2778" s="263"/>
      <c r="AT2778" s="264" t="s">
        <v>158</v>
      </c>
      <c r="AU2778" s="265"/>
      <c r="AV2778" s="41"/>
      <c r="AW2778" s="271" t="s">
        <v>159</v>
      </c>
      <c r="AX2778" s="272"/>
      <c r="AY2778" s="273" t="s">
        <v>160</v>
      </c>
      <c r="AZ2778" s="274"/>
      <c r="BA2778" s="20"/>
      <c r="BB2778" s="262" t="s">
        <v>161</v>
      </c>
      <c r="BC2778" s="263"/>
      <c r="BD2778" s="264" t="s">
        <v>162</v>
      </c>
      <c r="BE2778" s="265"/>
      <c r="BF2778" s="41"/>
      <c r="BG2778" s="271" t="s">
        <v>163</v>
      </c>
      <c r="BH2778" s="272"/>
      <c r="BI2778" s="273" t="s">
        <v>164</v>
      </c>
      <c r="BJ2778" s="274"/>
      <c r="BK2778" s="41"/>
      <c r="BL2778" s="262" t="s">
        <v>165</v>
      </c>
      <c r="BM2778" s="263"/>
      <c r="BN2778" s="264" t="s">
        <v>166</v>
      </c>
      <c r="BO2778" s="265"/>
      <c r="BP2778" s="41"/>
      <c r="BQ2778" s="271" t="s">
        <v>167</v>
      </c>
      <c r="BR2778" s="272"/>
      <c r="BS2778" s="273" t="s">
        <v>168</v>
      </c>
      <c r="BT2778" s="274"/>
      <c r="BU2778" s="20"/>
      <c r="BV2778" s="262" t="s">
        <v>169</v>
      </c>
      <c r="BW2778" s="263"/>
      <c r="BX2778" s="264" t="s">
        <v>170</v>
      </c>
      <c r="BY2778" s="265"/>
      <c r="CA2778" s="55" t="s">
        <v>35</v>
      </c>
      <c r="CC2778" s="116" t="s">
        <v>75</v>
      </c>
      <c r="CD2778" s="13"/>
      <c r="CE2778" s="33"/>
      <c r="CF2778" s="33"/>
      <c r="CG2778" s="33"/>
      <c r="CH2778" s="33"/>
    </row>
    <row r="2779" spans="2:86" ht="18.600000000000001" customHeight="1" thickTop="1" thickBot="1">
      <c r="D2779" s="1">
        <v>0</v>
      </c>
      <c r="E2779" s="9">
        <f t="shared" ref="E2779" si="26724">$E$9*$B2776</f>
        <v>9.343791999999965</v>
      </c>
      <c r="F2779" s="2">
        <v>1</v>
      </c>
      <c r="G2779" s="8">
        <v>0</v>
      </c>
      <c r="I2779" s="1">
        <v>0</v>
      </c>
      <c r="J2779" s="9">
        <v>0</v>
      </c>
      <c r="K2779" s="2">
        <v>1</v>
      </c>
      <c r="L2779" s="8">
        <v>0</v>
      </c>
      <c r="N2779" s="1">
        <f t="shared" ref="N2779" si="26725">D2779*I2776+F2779*I2779-E2779*J2776-G2779*J2779</f>
        <v>0</v>
      </c>
      <c r="O2779" s="9">
        <f t="shared" ref="O2779" si="26726">(D2779*J2776+E2779*I2776+F2779*J2779+G2779*I2779)</f>
        <v>9.343791999999965</v>
      </c>
      <c r="P2779" s="2">
        <f t="shared" ref="P2779" si="26727">D2779*K2776+F2779*K2779-E2779*L2776-G2779*L2779</f>
        <v>7.5152280445732025</v>
      </c>
      <c r="Q2779" s="8">
        <f t="shared" ref="Q2779" si="26728">(D2779*L2776+E2779*K2776+F2779*L2779+G2779*K2779)</f>
        <v>0</v>
      </c>
      <c r="S2779" s="1">
        <v>0</v>
      </c>
      <c r="T2779" s="9">
        <f t="shared" ref="T2779" si="26729">$T$9*$B2776</f>
        <v>11.999721999999956</v>
      </c>
      <c r="U2779" s="2">
        <v>1</v>
      </c>
      <c r="V2779" s="8">
        <v>0</v>
      </c>
      <c r="X2779" s="1">
        <f t="shared" ref="X2779" si="26730">N2779*S2776+P2779*S2779-O2779*T2776-Q2779*T2779</f>
        <v>0</v>
      </c>
      <c r="Y2779" s="9">
        <f t="shared" ref="Y2779" si="26731">(N2779*T2776+O2779*S2776+P2779*T2779+Q2779*S2779)</f>
        <v>99.524439301481678</v>
      </c>
      <c r="Z2779" s="2">
        <f t="shared" ref="Z2779" si="26732">N2779*U2776+P2779*U2779-O2779*V2776-Q2779*V2779</f>
        <v>7.5152280445732025</v>
      </c>
      <c r="AA2779" s="8">
        <f t="shared" ref="AA2779" si="26733">(N2779*V2776+O2779*U2776+P2779*V2779+Q2779*U2779)</f>
        <v>0</v>
      </c>
      <c r="AB2779" s="20"/>
      <c r="AC2779" s="1">
        <v>0</v>
      </c>
      <c r="AD2779" s="9">
        <v>0</v>
      </c>
      <c r="AE2779" s="2">
        <v>1</v>
      </c>
      <c r="AF2779" s="8">
        <v>0</v>
      </c>
      <c r="AH2779" s="1">
        <f t="shared" ref="AH2779" si="26734">X2779*AC2776+Z2779*AC2779-Y2779*AD2776-AA2779*AD2779</f>
        <v>0</v>
      </c>
      <c r="AI2779" s="9">
        <f t="shared" ref="AI2779" si="26735">(X2779*AD2776+Y2779*AC2776+Z2779*AD2779+AA2779*AC2779)</f>
        <v>99.524439301481678</v>
      </c>
      <c r="AJ2779" s="2">
        <f t="shared" ref="AJ2779" si="26736">X2779*AE2776+Z2779*AE2779-Y2779*AF2776-AA2779*AF2779</f>
        <v>20.188038518362823</v>
      </c>
      <c r="AK2779" s="8">
        <f t="shared" ref="AK2779" si="26737">(X2779*AF2776+Y2779*AE2776+Z2779*AF2779+AA2779*AE2779)</f>
        <v>0</v>
      </c>
      <c r="AM2779" s="1">
        <v>0</v>
      </c>
      <c r="AN2779" s="9">
        <f t="shared" ref="AN2779" si="26738">$AN$9*$B2776</f>
        <v>10.145731999999962</v>
      </c>
      <c r="AO2779" s="2">
        <v>1</v>
      </c>
      <c r="AP2779" s="8">
        <v>0</v>
      </c>
      <c r="AR2779" s="1">
        <f t="shared" ref="AR2779" si="26739">AH2779*AM2776+AJ2779*AM2779-AI2779*AN2776-AK2779*AN2779</f>
        <v>0</v>
      </c>
      <c r="AS2779" s="9">
        <f t="shared" ref="AS2779" si="26740">(AH2779*AN2776+AI2779*AM2776+AJ2779*AN2779+AK2779*AM2779)</f>
        <v>304.34686771446718</v>
      </c>
      <c r="AT2779" s="2">
        <f t="shared" ref="AT2779" si="26741">AH2779*AO2776+AJ2779*AO2779-AI2779*AP2776-AK2779*AP2779</f>
        <v>20.188038518362823</v>
      </c>
      <c r="AU2779" s="8">
        <f t="shared" ref="AU2779" si="26742">(AH2779*AP2776+AI2779*AO2776+AJ2779*AP2779+AK2779*AO2779)</f>
        <v>0</v>
      </c>
      <c r="AV2779" s="20"/>
      <c r="AW2779" s="1">
        <v>0</v>
      </c>
      <c r="AX2779" s="9">
        <v>0</v>
      </c>
      <c r="AY2779" s="2">
        <v>1</v>
      </c>
      <c r="AZ2779" s="8">
        <v>0</v>
      </c>
      <c r="BB2779" s="1">
        <f t="shared" ref="BB2779" si="26743">AR2779*AW2776+AT2779*AW2779-AS2779*AX2776-AU2779*AX2779</f>
        <v>0</v>
      </c>
      <c r="BC2779" s="9">
        <f t="shared" ref="BC2779" si="26744">(AR2779*AX2776+AS2779*AW2776+AT2779*AX2779+AU2779*AW2779)</f>
        <v>304.34686771446718</v>
      </c>
      <c r="BD2779" s="2">
        <f t="shared" ref="BD2779" si="26745">AR2779*AY2776+AT2779*AY2779-AS2779*AZ2776-AU2779*AZ2779</f>
        <v>75.554262927501327</v>
      </c>
      <c r="BE2779" s="8">
        <f t="shared" ref="BE2779" si="26746">(AR2779*AZ2776+AS2779*AY2776+AT2779*AZ2779+AU2779*AY2779)</f>
        <v>0</v>
      </c>
      <c r="BG2779" s="1">
        <v>0</v>
      </c>
      <c r="BH2779" s="9">
        <f t="shared" ref="BH2779" si="26747">$BH$9*$B2776</f>
        <v>6.6378399999999749</v>
      </c>
      <c r="BI2779" s="2">
        <v>1</v>
      </c>
      <c r="BJ2779" s="8">
        <v>0</v>
      </c>
      <c r="BK2779" s="20"/>
      <c r="BL2779" s="1">
        <f t="shared" ref="BL2779" si="26748">BB2779*BG2776+BD2779*BG2779-BC2779*BH2776-BE2779*BH2779</f>
        <v>0</v>
      </c>
      <c r="BM2779" s="9">
        <f t="shared" ref="BM2779" si="26749">(BB2779*BH2776+BC2779*BG2776+BD2779*BH2779+BE2779*BG2779)</f>
        <v>805.8639763451506</v>
      </c>
      <c r="BN2779" s="2">
        <f t="shared" ref="BN2779" si="26750">BB2779*BI2776+BD2779*BI2779-BC2779*BJ2776-BE2779*BJ2779</f>
        <v>75.554262927501327</v>
      </c>
      <c r="BO2779" s="8">
        <f t="shared" ref="BO2779" si="26751">(BB2779*BJ2776+BC2779*BI2776+BD2779*BJ2779+BE2779*BI2779)</f>
        <v>0</v>
      </c>
      <c r="BP2779" s="20"/>
      <c r="BQ2779" s="18">
        <f t="shared" ref="BQ2779:BQ2842" si="26752">1/$BR$9</f>
        <v>1</v>
      </c>
      <c r="BR2779" s="25">
        <v>0</v>
      </c>
      <c r="BS2779" s="19">
        <v>1</v>
      </c>
      <c r="BT2779" s="24">
        <v>0</v>
      </c>
      <c r="BV2779" s="1">
        <f t="shared" ref="BV2779" si="26753">BL2779*BQ2776+BN2779*BQ2779-BM2779*BR2776-BO2779*BR2779</f>
        <v>75.554262927501327</v>
      </c>
      <c r="BW2779" s="9">
        <f t="shared" ref="BW2779" si="26754">(BL2779*BR2776+BM2779*BQ2776+BN2779*BR2779+BO2779*BQ2779)</f>
        <v>805.8639763451506</v>
      </c>
      <c r="BX2779" s="2">
        <f t="shared" ref="BX2779" si="26755">BL2779*BS2776+BN2779*BS2779-BM2779*BT2776-BO2779*BT2779</f>
        <v>75.554262927501327</v>
      </c>
      <c r="BY2779" s="8">
        <f t="shared" ref="BY2779" si="26756">(BL2779*BT2776+BM2779*BS2776+BN2779*BT2779+BO2779*BS2779)</f>
        <v>0</v>
      </c>
      <c r="CA2779" s="56">
        <f t="shared" ref="CA2779" si="26757">(180/PI())*ATAN(-1*(BW2776+BW2779)/(BV2776+BV2779))</f>
        <v>-79.287645105937045</v>
      </c>
      <c r="CC2779" s="117">
        <f t="shared" ref="CC2779" si="26758">20*LOG(((1-(10^(CA2776/20)^2)*(1-((1-CC2776)/(1+CC2776))^2))^0.5))</f>
        <v>-8.2402422969966745E-6</v>
      </c>
      <c r="CD2779" s="13"/>
      <c r="CE2779" s="33"/>
      <c r="CF2779" s="33"/>
      <c r="CG2779" s="33"/>
      <c r="CH2779" s="33"/>
    </row>
    <row r="2780" spans="2:86" ht="18.600000000000001" customHeight="1"/>
    <row r="2781" spans="2:86" ht="18.600000000000001" customHeight="1" thickBot="1">
      <c r="E2781" s="6" t="s">
        <v>3</v>
      </c>
      <c r="J2781" s="6" t="s">
        <v>5</v>
      </c>
      <c r="O2781" s="6" t="s">
        <v>10</v>
      </c>
      <c r="T2781" s="6" t="s">
        <v>6</v>
      </c>
      <c r="Y2781" s="6" t="s">
        <v>11</v>
      </c>
      <c r="AD2781" s="6" t="s">
        <v>12</v>
      </c>
      <c r="AI2781" s="6" t="s">
        <v>13</v>
      </c>
      <c r="AN2781" s="6" t="s">
        <v>14</v>
      </c>
      <c r="AS2781" s="6" t="s">
        <v>15</v>
      </c>
      <c r="AX2781" s="6" t="s">
        <v>19</v>
      </c>
      <c r="BC2781" s="6" t="s">
        <v>17</v>
      </c>
      <c r="BH2781" s="6" t="s">
        <v>20</v>
      </c>
      <c r="BM2781" s="6" t="s">
        <v>18</v>
      </c>
      <c r="BQ2781" s="26" t="s">
        <v>16</v>
      </c>
      <c r="BR2781" s="26"/>
      <c r="BS2781" s="21"/>
      <c r="BT2781" s="21"/>
      <c r="BU2781" s="21"/>
      <c r="BV2781" s="21"/>
      <c r="BW2781" s="26" t="s">
        <v>21</v>
      </c>
      <c r="BX2781" s="21"/>
      <c r="BY2781" s="21"/>
    </row>
    <row r="2782" spans="2:86" ht="18.600000000000001" customHeight="1" thickBot="1">
      <c r="B2782" s="11"/>
      <c r="D2782" s="266" t="s">
        <v>113</v>
      </c>
      <c r="E2782" s="267"/>
      <c r="F2782" s="268" t="s">
        <v>114</v>
      </c>
      <c r="G2782" s="269"/>
      <c r="H2782" s="237"/>
      <c r="I2782" s="262" t="s">
        <v>0</v>
      </c>
      <c r="J2782" s="263"/>
      <c r="K2782" s="264" t="s">
        <v>1</v>
      </c>
      <c r="L2782" s="265"/>
      <c r="M2782" s="21"/>
      <c r="N2782" s="262" t="s">
        <v>115</v>
      </c>
      <c r="O2782" s="263"/>
      <c r="P2782" s="264" t="s">
        <v>116</v>
      </c>
      <c r="Q2782" s="265"/>
      <c r="R2782" s="21"/>
      <c r="S2782" s="266" t="s">
        <v>117</v>
      </c>
      <c r="T2782" s="267"/>
      <c r="U2782" s="268" t="s">
        <v>118</v>
      </c>
      <c r="V2782" s="269"/>
      <c r="W2782" s="20"/>
      <c r="X2782" s="262" t="s">
        <v>119</v>
      </c>
      <c r="Y2782" s="263"/>
      <c r="Z2782" s="264" t="s">
        <v>120</v>
      </c>
      <c r="AA2782" s="265"/>
      <c r="AB2782" s="20"/>
      <c r="AC2782" s="262" t="s">
        <v>121</v>
      </c>
      <c r="AD2782" s="263"/>
      <c r="AE2782" s="264" t="s">
        <v>7</v>
      </c>
      <c r="AF2782" s="265"/>
      <c r="AG2782" s="20"/>
      <c r="AH2782" s="262" t="s">
        <v>122</v>
      </c>
      <c r="AI2782" s="263"/>
      <c r="AJ2782" s="264" t="s">
        <v>123</v>
      </c>
      <c r="AK2782" s="265"/>
      <c r="AL2782" s="20"/>
      <c r="AM2782" s="266" t="s">
        <v>124</v>
      </c>
      <c r="AN2782" s="267"/>
      <c r="AO2782" s="268" t="s">
        <v>125</v>
      </c>
      <c r="AP2782" s="269"/>
      <c r="AQ2782" s="21"/>
      <c r="AR2782" s="262" t="s">
        <v>126</v>
      </c>
      <c r="AS2782" s="263"/>
      <c r="AT2782" s="264" t="s">
        <v>2</v>
      </c>
      <c r="AU2782" s="265"/>
      <c r="AV2782" s="41"/>
      <c r="AW2782" s="262" t="s">
        <v>127</v>
      </c>
      <c r="AX2782" s="263"/>
      <c r="AY2782" s="264" t="s">
        <v>128</v>
      </c>
      <c r="AZ2782" s="265"/>
      <c r="BA2782" s="20"/>
      <c r="BB2782" s="262" t="s">
        <v>129</v>
      </c>
      <c r="BC2782" s="263"/>
      <c r="BD2782" s="264" t="s">
        <v>130</v>
      </c>
      <c r="BE2782" s="265"/>
      <c r="BF2782" s="41"/>
      <c r="BG2782" s="266" t="s">
        <v>131</v>
      </c>
      <c r="BH2782" s="267"/>
      <c r="BI2782" s="268" t="s">
        <v>132</v>
      </c>
      <c r="BJ2782" s="269"/>
      <c r="BK2782" s="41"/>
      <c r="BL2782" s="262" t="s">
        <v>133</v>
      </c>
      <c r="BM2782" s="263"/>
      <c r="BN2782" s="264" t="s">
        <v>134</v>
      </c>
      <c r="BO2782" s="265"/>
      <c r="BP2782" s="41"/>
      <c r="BQ2782" s="262" t="s">
        <v>135</v>
      </c>
      <c r="BR2782" s="263"/>
      <c r="BS2782" s="264" t="s">
        <v>136</v>
      </c>
      <c r="BT2782" s="265"/>
      <c r="BU2782" s="20"/>
      <c r="BV2782" s="262" t="s">
        <v>137</v>
      </c>
      <c r="BW2782" s="263"/>
      <c r="BX2782" s="264" t="s">
        <v>138</v>
      </c>
      <c r="BY2782" s="265"/>
      <c r="CA2782" s="27" t="s">
        <v>8</v>
      </c>
      <c r="CC2782" s="113" t="s">
        <v>74</v>
      </c>
      <c r="CD2782" s="13"/>
      <c r="CE2782" s="33"/>
      <c r="CF2782" s="33"/>
      <c r="CG2782" s="33"/>
      <c r="CH2782" s="33"/>
    </row>
    <row r="2783" spans="2:86" ht="18.600000000000001" customHeight="1" thickTop="1" thickBot="1">
      <c r="B2783" s="37">
        <v>7.9599999999999698</v>
      </c>
      <c r="D2783" s="1">
        <v>1</v>
      </c>
      <c r="E2783" s="7">
        <v>0</v>
      </c>
      <c r="F2783" s="2">
        <v>0</v>
      </c>
      <c r="G2783" s="8">
        <v>0</v>
      </c>
      <c r="I2783" s="1">
        <v>1</v>
      </c>
      <c r="J2783" s="9">
        <v>0</v>
      </c>
      <c r="K2783" s="2">
        <v>0</v>
      </c>
      <c r="L2783" s="8">
        <f t="shared" ref="L2783:L2846" si="26759">IF(0=(1-$J$9*$K$9*$B2783^2),10^18,$B2783*$K$9/(1-$J$9*$K$9*$B2783^2))</f>
        <v>-0.69527034345860528</v>
      </c>
      <c r="N2783" s="1">
        <f t="shared" ref="N2783" si="26760">D2783*I2783+F2783*I2786-E2783*J2783-G2783*J2786</f>
        <v>1</v>
      </c>
      <c r="O2783" s="9">
        <f t="shared" ref="O2783" si="26761">(D2783*J2783+E2783*I2783+F2783*J2786+G2783*I2786)</f>
        <v>0</v>
      </c>
      <c r="P2783" s="2">
        <f t="shared" ref="P2783" si="26762">D2783*K2783+F2783*K2786-E2783*L2783-G2783*L2786</f>
        <v>0</v>
      </c>
      <c r="Q2783" s="8">
        <f t="shared" ref="Q2783" si="26763">(D2783*L2783+E2783*K2783+F2783*L2786+G2783*K2786)</f>
        <v>-0.69527034345860528</v>
      </c>
      <c r="S2783" s="1">
        <v>1</v>
      </c>
      <c r="T2783" s="7">
        <v>0</v>
      </c>
      <c r="U2783" s="2">
        <v>0</v>
      </c>
      <c r="V2783" s="8">
        <v>0</v>
      </c>
      <c r="X2783" s="1">
        <f t="shared" ref="X2783" si="26764">N2783*S2783+P2783*S2786-O2783*T2783-Q2783*T2786</f>
        <v>9.3640660777491309</v>
      </c>
      <c r="Y2783" s="9">
        <f t="shared" ref="Y2783" si="26765">(N2783*T2783+O2783*S2783+P2783*T2786+Q2783*S2786)</f>
        <v>0</v>
      </c>
      <c r="Z2783" s="2">
        <f t="shared" ref="Z2783" si="26766">N2783*U2783+P2783*U2786-O2783*V2783-Q2783*V2786</f>
        <v>0</v>
      </c>
      <c r="AA2783" s="8">
        <f t="shared" ref="AA2783" si="26767">(N2783*V2783+O2783*U2783+P2783*V2786+Q2783*U2786)</f>
        <v>-0.69527034345860528</v>
      </c>
      <c r="AB2783" s="20"/>
      <c r="AC2783" s="1">
        <v>1</v>
      </c>
      <c r="AD2783" s="9">
        <v>0</v>
      </c>
      <c r="AE2783" s="2">
        <v>0</v>
      </c>
      <c r="AF2783" s="8">
        <f t="shared" ref="AF2783:AF2846" si="26768">IF(0=(1-$AE$9*$AD$9*$B2783^2),10^18,$B2783*$AE$9/(1-$AE$9*$AD$9*$B2783^2))</f>
        <v>-0.12699960128253271</v>
      </c>
      <c r="AH2783" s="1">
        <f t="shared" ref="AH2783" si="26769">X2783*AC2783+Z2783*AC2786-Y2783*AD2783-AA2783*AD2786</f>
        <v>9.3640660777491309</v>
      </c>
      <c r="AI2783" s="9">
        <f t="shared" ref="AI2783" si="26770">(X2783*AD2783+Y2783*AC2783+Z2783*AD2786+AA2783*AC2786)</f>
        <v>0</v>
      </c>
      <c r="AJ2783" s="2">
        <f t="shared" ref="AJ2783" si="26771">X2783*AE2783+Z2783*AE2786-Y2783*AF2783-AA2783*AF2786</f>
        <v>0</v>
      </c>
      <c r="AK2783" s="8">
        <f t="shared" ref="AK2783" si="26772">(X2783*AF2783+Y2783*AE2783+Z2783*AF2786+AA2783*AE2786)</f>
        <v>-1.8845030017160349</v>
      </c>
      <c r="AM2783" s="1">
        <v>1</v>
      </c>
      <c r="AN2783" s="7">
        <v>0</v>
      </c>
      <c r="AO2783" s="2">
        <v>0</v>
      </c>
      <c r="AP2783" s="8">
        <v>0</v>
      </c>
      <c r="AR2783" s="1">
        <f t="shared" ref="AR2783" si="26773">AH2783*AM2783+AJ2783*AM2786-AI2783*AN2783-AK2783*AN2786</f>
        <v>28.531888845067343</v>
      </c>
      <c r="AS2783" s="9">
        <f t="shared" ref="AS2783" si="26774">(AH2783*AN2783+AI2783*AM2783+AJ2783*AN2786+AK2783*AM2786)</f>
        <v>0</v>
      </c>
      <c r="AT2783" s="2">
        <f t="shared" ref="AT2783" si="26775">AH2783*AO2783+AJ2783*AO2786-AI2783*AP2783-AK2783*AP2786</f>
        <v>0</v>
      </c>
      <c r="AU2783" s="8">
        <f t="shared" ref="AU2783" si="26776">(AH2783*AP2783+AI2783*AO2783+AJ2783*AP2786+AK2783*AO2786)</f>
        <v>-1.8845030017160349</v>
      </c>
      <c r="AV2783" s="20"/>
      <c r="AW2783" s="1">
        <v>1</v>
      </c>
      <c r="AX2783" s="9">
        <v>0</v>
      </c>
      <c r="AY2783" s="2">
        <v>0</v>
      </c>
      <c r="AZ2783" s="8">
        <f t="shared" ref="AZ2783:AZ2846" si="26777">IF(0=(1-$AX$9*$AY$9*$B2783^2),10^18,$B2783*$AY$9/(1-$AX$9*$AY$9*$B2783^2))</f>
        <v>-0.18143506300272338</v>
      </c>
      <c r="BB2783" s="1">
        <f t="shared" ref="BB2783" si="26778">AR2783*AW2783+AT2783*AW2786-AS2783*AX2783-AU2783*AX2786</f>
        <v>28.531888845067343</v>
      </c>
      <c r="BC2783" s="9">
        <f t="shared" ref="BC2783" si="26779">(AR2783*AX2783+AS2783*AW2783+AT2783*AX2786+AU2783*AW2786)</f>
        <v>0</v>
      </c>
      <c r="BD2783" s="2">
        <f t="shared" ref="BD2783" si="26780">AR2783*AY2783+AT2783*AY2786-AS2783*AZ2783-AU2783*AZ2786</f>
        <v>0</v>
      </c>
      <c r="BE2783" s="8">
        <f t="shared" ref="BE2783" si="26781">(AR2783*AZ2783+AS2783*AY2783+AT2783*AZ2786+AU2783*AY2786)</f>
        <v>-7.0611880519075285</v>
      </c>
      <c r="BG2783" s="1">
        <v>1</v>
      </c>
      <c r="BH2783" s="7">
        <v>0</v>
      </c>
      <c r="BI2783" s="2">
        <v>0</v>
      </c>
      <c r="BJ2783" s="8">
        <v>0</v>
      </c>
      <c r="BK2783" s="20"/>
      <c r="BL2783" s="1">
        <f t="shared" ref="BL2783" si="26782">BB2783*BG2783+BD2783*BG2786-BC2783*BH2783-BE2783*BH2786</f>
        <v>75.520988407768925</v>
      </c>
      <c r="BM2783" s="9">
        <f t="shared" ref="BM2783" si="26783">(BB2783*BH2783+BC2783*BG2783+BD2783*BH2786+BE2783*BG2786)</f>
        <v>0</v>
      </c>
      <c r="BN2783" s="2">
        <f t="shared" ref="BN2783" si="26784">BB2783*BI2783+BD2783*BI2786-BC2783*BJ2783-BE2783*BJ2786</f>
        <v>0</v>
      </c>
      <c r="BO2783" s="8">
        <f t="shared" ref="BO2783" si="26785">(BB2783*BJ2783+BC2783*BI2783+BD2783*BJ2786+BE2783*BI2786)</f>
        <v>-7.0611880519075285</v>
      </c>
      <c r="BP2783" s="20"/>
      <c r="BQ2783" s="16">
        <v>1</v>
      </c>
      <c r="BR2783" s="23">
        <v>0</v>
      </c>
      <c r="BS2783" s="14">
        <v>0</v>
      </c>
      <c r="BT2783" s="22">
        <v>0</v>
      </c>
      <c r="BV2783" s="1">
        <f t="shared" ref="BV2783" si="26786">BL2783*BQ2783+BN2783*BQ2786-BM2783*BR2783-BO2783*BR2786</f>
        <v>75.520988407768925</v>
      </c>
      <c r="BW2783" s="9">
        <f t="shared" ref="BW2783" si="26787">(BL2783*BR2783+BM2783*BQ2783+BN2783*BR2786+BO2783*BQ2786)</f>
        <v>-7.0611880519075285</v>
      </c>
      <c r="BX2783" s="2">
        <f t="shared" ref="BX2783" si="26788">BL2783*BS2783+BN2783*BS2786-BM2783*BT2783-BO2783*BT2786</f>
        <v>0</v>
      </c>
      <c r="BY2783" s="8">
        <f t="shared" ref="BY2783" si="26789">(BL2783*BT2783+BM2783*BS2783+BN2783*BT2786+BO2783*BS2786)</f>
        <v>-7.0611880519075285</v>
      </c>
      <c r="CA2783" s="28">
        <f t="shared" ref="CA2783" si="26790">20*LOG(((1+$BR$9)/$BR$9)/((BV2783+BV2786)^2+(BW2783+BW2786)^2)^0.5)</f>
        <v>-52.198534338227532</v>
      </c>
      <c r="CC2783" s="114">
        <f t="shared" ref="CC2783" si="26791">((BV2783^2+BW2783^2)^0.5)/((BV2786^2+BW2786^2)^0.5)</f>
        <v>9.3517417786651152E-2</v>
      </c>
      <c r="CD2783" s="13"/>
      <c r="CE2783" s="33"/>
      <c r="CF2783" s="33"/>
      <c r="CG2783" s="33"/>
      <c r="CH2783" s="33"/>
    </row>
    <row r="2784" spans="2:86" ht="18.600000000000001" customHeight="1" thickBot="1">
      <c r="D2784" s="3"/>
      <c r="G2784" s="4"/>
      <c r="I2784" s="3"/>
      <c r="L2784" s="4"/>
      <c r="N2784" s="3"/>
      <c r="Q2784" s="4"/>
      <c r="S2784" s="3"/>
      <c r="V2784" s="4"/>
      <c r="X2784" s="3"/>
      <c r="AA2784" s="4"/>
      <c r="AC2784" s="3"/>
      <c r="AF2784" s="4"/>
      <c r="AH2784" s="3"/>
      <c r="AK2784" s="4"/>
      <c r="AM2784" s="3"/>
      <c r="AP2784" s="4"/>
      <c r="AR2784" s="3"/>
      <c r="AU2784" s="4"/>
      <c r="AW2784" s="3"/>
      <c r="AZ2784" s="4"/>
      <c r="BB2784" s="3"/>
      <c r="BE2784" s="4"/>
      <c r="BG2784" s="3"/>
      <c r="BJ2784" s="4"/>
      <c r="BL2784" s="3"/>
      <c r="BO2784" s="4"/>
      <c r="BQ2784" s="16"/>
      <c r="BR2784" s="14"/>
      <c r="BS2784" s="14"/>
      <c r="BT2784" s="17"/>
      <c r="BV2784" s="3"/>
      <c r="BY2784" s="4"/>
      <c r="CC2784" s="115"/>
      <c r="CD2784" s="13"/>
      <c r="CE2784" s="33"/>
      <c r="CF2784" s="33"/>
      <c r="CG2784" s="33"/>
      <c r="CH2784" s="33"/>
    </row>
    <row r="2785" spans="2:86" ht="18.600000000000001" customHeight="1" thickBot="1">
      <c r="D2785" s="271" t="s">
        <v>141</v>
      </c>
      <c r="E2785" s="272"/>
      <c r="F2785" s="273" t="s">
        <v>142</v>
      </c>
      <c r="G2785" s="274"/>
      <c r="H2785" s="237"/>
      <c r="I2785" s="271" t="s">
        <v>143</v>
      </c>
      <c r="J2785" s="272"/>
      <c r="K2785" s="273" t="s">
        <v>144</v>
      </c>
      <c r="L2785" s="274"/>
      <c r="N2785" s="262" t="s">
        <v>145</v>
      </c>
      <c r="O2785" s="263"/>
      <c r="P2785" s="264" t="s">
        <v>146</v>
      </c>
      <c r="Q2785" s="265"/>
      <c r="S2785" s="271" t="s">
        <v>147</v>
      </c>
      <c r="T2785" s="272"/>
      <c r="U2785" s="273" t="s">
        <v>148</v>
      </c>
      <c r="V2785" s="274"/>
      <c r="W2785" s="20"/>
      <c r="X2785" s="262" t="s">
        <v>149</v>
      </c>
      <c r="Y2785" s="263"/>
      <c r="Z2785" s="264" t="s">
        <v>150</v>
      </c>
      <c r="AA2785" s="265"/>
      <c r="AB2785" s="20"/>
      <c r="AC2785" s="271" t="s">
        <v>151</v>
      </c>
      <c r="AD2785" s="272"/>
      <c r="AE2785" s="273" t="s">
        <v>152</v>
      </c>
      <c r="AF2785" s="274"/>
      <c r="AG2785" s="20"/>
      <c r="AH2785" s="262" t="s">
        <v>153</v>
      </c>
      <c r="AI2785" s="263"/>
      <c r="AJ2785" s="264" t="s">
        <v>154</v>
      </c>
      <c r="AK2785" s="265"/>
      <c r="AL2785" s="20"/>
      <c r="AM2785" s="271" t="s">
        <v>155</v>
      </c>
      <c r="AN2785" s="272"/>
      <c r="AO2785" s="273" t="s">
        <v>156</v>
      </c>
      <c r="AP2785" s="274"/>
      <c r="AR2785" s="262" t="s">
        <v>157</v>
      </c>
      <c r="AS2785" s="263"/>
      <c r="AT2785" s="264" t="s">
        <v>158</v>
      </c>
      <c r="AU2785" s="265"/>
      <c r="AV2785" s="41"/>
      <c r="AW2785" s="271" t="s">
        <v>159</v>
      </c>
      <c r="AX2785" s="272"/>
      <c r="AY2785" s="273" t="s">
        <v>160</v>
      </c>
      <c r="AZ2785" s="274"/>
      <c r="BA2785" s="20"/>
      <c r="BB2785" s="262" t="s">
        <v>161</v>
      </c>
      <c r="BC2785" s="263"/>
      <c r="BD2785" s="264" t="s">
        <v>162</v>
      </c>
      <c r="BE2785" s="265"/>
      <c r="BF2785" s="41"/>
      <c r="BG2785" s="271" t="s">
        <v>163</v>
      </c>
      <c r="BH2785" s="272"/>
      <c r="BI2785" s="273" t="s">
        <v>164</v>
      </c>
      <c r="BJ2785" s="274"/>
      <c r="BK2785" s="41"/>
      <c r="BL2785" s="262" t="s">
        <v>165</v>
      </c>
      <c r="BM2785" s="263"/>
      <c r="BN2785" s="264" t="s">
        <v>166</v>
      </c>
      <c r="BO2785" s="265"/>
      <c r="BP2785" s="41"/>
      <c r="BQ2785" s="271" t="s">
        <v>167</v>
      </c>
      <c r="BR2785" s="272"/>
      <c r="BS2785" s="273" t="s">
        <v>168</v>
      </c>
      <c r="BT2785" s="274"/>
      <c r="BU2785" s="20"/>
      <c r="BV2785" s="262" t="s">
        <v>169</v>
      </c>
      <c r="BW2785" s="263"/>
      <c r="BX2785" s="264" t="s">
        <v>170</v>
      </c>
      <c r="BY2785" s="265"/>
      <c r="CA2785" s="55" t="s">
        <v>35</v>
      </c>
      <c r="CC2785" s="116" t="s">
        <v>75</v>
      </c>
      <c r="CD2785" s="13"/>
      <c r="CE2785" s="33"/>
      <c r="CF2785" s="33"/>
      <c r="CG2785" s="33"/>
      <c r="CH2785" s="33"/>
    </row>
    <row r="2786" spans="2:86" ht="18.600000000000001" customHeight="1" thickTop="1" thickBot="1">
      <c r="D2786" s="1">
        <v>0</v>
      </c>
      <c r="E2786" s="9">
        <f t="shared" ref="E2786" si="26792">$E$9*$B2783</f>
        <v>9.367327999999965</v>
      </c>
      <c r="F2786" s="2">
        <v>1</v>
      </c>
      <c r="G2786" s="8">
        <v>0</v>
      </c>
      <c r="I2786" s="1">
        <v>0</v>
      </c>
      <c r="J2786" s="9">
        <v>0</v>
      </c>
      <c r="K2786" s="2">
        <v>1</v>
      </c>
      <c r="L2786" s="8">
        <v>0</v>
      </c>
      <c r="N2786" s="1">
        <f t="shared" ref="N2786" si="26793">D2786*I2783+F2786*I2786-E2786*J2783-G2786*J2786</f>
        <v>0</v>
      </c>
      <c r="O2786" s="9">
        <f t="shared" ref="O2786" si="26794">(D2786*J2783+E2786*I2783+F2786*J2786+G2786*I2786)</f>
        <v>9.367327999999965</v>
      </c>
      <c r="P2786" s="2">
        <f t="shared" ref="P2786" si="26795">D2786*K2783+F2786*K2786-E2786*L2783-G2786*L2786</f>
        <v>7.5128253558493858</v>
      </c>
      <c r="Q2786" s="8">
        <f t="shared" ref="Q2786" si="26796">(D2786*L2783+E2786*K2783+F2786*L2786+G2786*K2786)</f>
        <v>0</v>
      </c>
      <c r="S2786" s="1">
        <v>0</v>
      </c>
      <c r="T2786" s="9">
        <f t="shared" ref="T2786" si="26797">$T$9*$B2783</f>
        <v>12.029947999999955</v>
      </c>
      <c r="U2786" s="2">
        <v>1</v>
      </c>
      <c r="V2786" s="8">
        <v>0</v>
      </c>
      <c r="X2786" s="1">
        <f t="shared" ref="X2786" si="26798">N2786*S2783+P2786*S2786-O2786*T2783-Q2786*T2786</f>
        <v>0</v>
      </c>
      <c r="Y2786" s="9">
        <f t="shared" ref="Y2786" si="26799">(N2786*T2783+O2786*S2783+P2786*T2786+Q2786*S2786)</f>
        <v>99.746226363949233</v>
      </c>
      <c r="Z2786" s="2">
        <f t="shared" ref="Z2786" si="26800">N2786*U2783+P2786*U2786-O2786*V2783-Q2786*V2786</f>
        <v>7.5128253558493858</v>
      </c>
      <c r="AA2786" s="8">
        <f t="shared" ref="AA2786" si="26801">(N2786*V2783+O2786*U2783+P2786*V2786+Q2786*U2786)</f>
        <v>0</v>
      </c>
      <c r="AB2786" s="20"/>
      <c r="AC2786" s="1">
        <v>0</v>
      </c>
      <c r="AD2786" s="9">
        <v>0</v>
      </c>
      <c r="AE2786" s="2">
        <v>1</v>
      </c>
      <c r="AF2786" s="8">
        <v>0</v>
      </c>
      <c r="AH2786" s="1">
        <f t="shared" ref="AH2786" si="26802">X2786*AC2783+Z2786*AC2786-Y2786*AD2783-AA2786*AD2786</f>
        <v>0</v>
      </c>
      <c r="AI2786" s="9">
        <f t="shared" ref="AI2786" si="26803">(X2786*AD2783+Y2786*AC2783+Z2786*AD2786+AA2786*AC2786)</f>
        <v>99.746226363949233</v>
      </c>
      <c r="AJ2786" s="2">
        <f t="shared" ref="AJ2786" si="26804">X2786*AE2783+Z2786*AE2786-Y2786*AF2783-AA2786*AF2786</f>
        <v>20.180556333508189</v>
      </c>
      <c r="AK2786" s="8">
        <f t="shared" ref="AK2786" si="26805">(X2786*AF2783+Y2786*AE2783+Z2786*AF2786+AA2786*AE2786)</f>
        <v>0</v>
      </c>
      <c r="AM2786" s="1">
        <v>0</v>
      </c>
      <c r="AN2786" s="9">
        <f t="shared" ref="AN2786" si="26806">$AN$9*$B2783</f>
        <v>10.171287999999961</v>
      </c>
      <c r="AO2786" s="2">
        <v>1</v>
      </c>
      <c r="AP2786" s="8">
        <v>0</v>
      </c>
      <c r="AR2786" s="1">
        <f t="shared" ref="AR2786" si="26807">AH2786*AM2783+AJ2786*AM2786-AI2786*AN2783-AK2786*AN2786</f>
        <v>0</v>
      </c>
      <c r="AS2786" s="9">
        <f t="shared" ref="AS2786" si="26808">(AH2786*AN2783+AI2786*AM2783+AJ2786*AN2786+AK2786*AM2786)</f>
        <v>305.00847683228426</v>
      </c>
      <c r="AT2786" s="2">
        <f t="shared" ref="AT2786" si="26809">AH2786*AO2783+AJ2786*AO2786-AI2786*AP2783-AK2786*AP2786</f>
        <v>20.180556333508189</v>
      </c>
      <c r="AU2786" s="8">
        <f t="shared" ref="AU2786" si="26810">(AH2786*AP2783+AI2786*AO2783+AJ2786*AP2786+AK2786*AO2786)</f>
        <v>0</v>
      </c>
      <c r="AV2786" s="20"/>
      <c r="AW2786" s="1">
        <v>0</v>
      </c>
      <c r="AX2786" s="9">
        <v>0</v>
      </c>
      <c r="AY2786" s="2">
        <v>1</v>
      </c>
      <c r="AZ2786" s="8">
        <v>0</v>
      </c>
      <c r="BB2786" s="1">
        <f t="shared" ref="BB2786" si="26811">AR2786*AW2783+AT2786*AW2786-AS2786*AX2783-AU2786*AX2786</f>
        <v>0</v>
      </c>
      <c r="BC2786" s="9">
        <f t="shared" ref="BC2786" si="26812">(AR2786*AX2783+AS2786*AW2783+AT2786*AX2786+AU2786*AW2786)</f>
        <v>305.00847683228426</v>
      </c>
      <c r="BD2786" s="2">
        <f t="shared" ref="BD2786" si="26813">AR2786*AY2783+AT2786*AY2786-AS2786*AZ2783-AU2786*AZ2786</f>
        <v>75.519788543938375</v>
      </c>
      <c r="BE2786" s="8">
        <f t="shared" ref="BE2786" si="26814">(AR2786*AZ2783+AS2786*AY2783+AT2786*AZ2786+AU2786*AY2786)</f>
        <v>0</v>
      </c>
      <c r="BG2786" s="1">
        <v>0</v>
      </c>
      <c r="BH2786" s="9">
        <f t="shared" ref="BH2786" si="26815">$BH$9*$B2783</f>
        <v>6.6545599999999743</v>
      </c>
      <c r="BI2786" s="2">
        <v>1</v>
      </c>
      <c r="BJ2786" s="8">
        <v>0</v>
      </c>
      <c r="BK2786" s="20"/>
      <c r="BL2786" s="1">
        <f t="shared" ref="BL2786" si="26816">BB2786*BG2783+BD2786*BG2786-BC2786*BH2783-BE2786*BH2786</f>
        <v>0</v>
      </c>
      <c r="BM2786" s="9">
        <f t="shared" ref="BM2786" si="26817">(BB2786*BH2783+BC2786*BG2783+BD2786*BH2786+BE2786*BG2786)</f>
        <v>807.55944088523279</v>
      </c>
      <c r="BN2786" s="2">
        <f t="shared" ref="BN2786" si="26818">BB2786*BI2783+BD2786*BI2786-BC2786*BJ2783-BE2786*BJ2786</f>
        <v>75.519788543938375</v>
      </c>
      <c r="BO2786" s="8">
        <f t="shared" ref="BO2786" si="26819">(BB2786*BJ2783+BC2786*BI2783+BD2786*BJ2786+BE2786*BI2786)</f>
        <v>0</v>
      </c>
      <c r="BP2786" s="20"/>
      <c r="BQ2786" s="18">
        <f t="shared" ref="BQ2786:BQ2849" si="26820">1/$BR$9</f>
        <v>1</v>
      </c>
      <c r="BR2786" s="25">
        <v>0</v>
      </c>
      <c r="BS2786" s="19">
        <v>1</v>
      </c>
      <c r="BT2786" s="24">
        <v>0</v>
      </c>
      <c r="BV2786" s="1">
        <f t="shared" ref="BV2786" si="26821">BL2786*BQ2783+BN2786*BQ2786-BM2786*BR2783-BO2786*BR2786</f>
        <v>75.519788543938375</v>
      </c>
      <c r="BW2786" s="9">
        <f t="shared" ref="BW2786" si="26822">(BL2786*BR2783+BM2786*BQ2783+BN2786*BR2786+BO2786*BQ2786)</f>
        <v>807.55944088523279</v>
      </c>
      <c r="BX2786" s="2">
        <f t="shared" ref="BX2786" si="26823">BL2786*BS2783+BN2786*BS2786-BM2786*BT2783-BO2786*BT2786</f>
        <v>75.519788543938375</v>
      </c>
      <c r="BY2786" s="8">
        <f t="shared" ref="BY2786" si="26824">(BL2786*BT2783+BM2786*BS2783+BN2786*BT2786+BO2786*BS2786)</f>
        <v>0</v>
      </c>
      <c r="CA2786" s="56">
        <f t="shared" ref="CA2786" si="26825">(180/PI())*ATAN(-1*(BW2783+BW2786)/(BV2783+BV2786))</f>
        <v>-79.314854631423785</v>
      </c>
      <c r="CC2786" s="117">
        <f t="shared" ref="CC2786" si="26826">20*LOG(((1-(10^(CA2783/20)^2)*(1-((1-CC2783)/(1+CC2783))^2))^0.5))</f>
        <v>-8.1890283549150404E-6</v>
      </c>
      <c r="CD2786" s="13"/>
      <c r="CE2786" s="33"/>
      <c r="CF2786" s="33"/>
      <c r="CG2786" s="33"/>
      <c r="CH2786" s="33"/>
    </row>
    <row r="2787" spans="2:86" ht="18.600000000000001" customHeight="1"/>
    <row r="2788" spans="2:86" ht="18.600000000000001" customHeight="1" thickBot="1">
      <c r="E2788" s="6" t="s">
        <v>3</v>
      </c>
      <c r="J2788" s="6" t="s">
        <v>5</v>
      </c>
      <c r="O2788" s="6" t="s">
        <v>10</v>
      </c>
      <c r="T2788" s="6" t="s">
        <v>6</v>
      </c>
      <c r="Y2788" s="6" t="s">
        <v>11</v>
      </c>
      <c r="AD2788" s="6" t="s">
        <v>12</v>
      </c>
      <c r="AI2788" s="6" t="s">
        <v>13</v>
      </c>
      <c r="AN2788" s="6" t="s">
        <v>14</v>
      </c>
      <c r="AS2788" s="6" t="s">
        <v>15</v>
      </c>
      <c r="AX2788" s="6" t="s">
        <v>19</v>
      </c>
      <c r="BC2788" s="6" t="s">
        <v>17</v>
      </c>
      <c r="BH2788" s="6" t="s">
        <v>20</v>
      </c>
      <c r="BM2788" s="6" t="s">
        <v>18</v>
      </c>
      <c r="BQ2788" s="26" t="s">
        <v>16</v>
      </c>
      <c r="BR2788" s="26"/>
      <c r="BS2788" s="21"/>
      <c r="BT2788" s="21"/>
      <c r="BU2788" s="21"/>
      <c r="BV2788" s="21"/>
      <c r="BW2788" s="26" t="s">
        <v>21</v>
      </c>
      <c r="BX2788" s="21"/>
      <c r="BY2788" s="21"/>
    </row>
    <row r="2789" spans="2:86" ht="18.600000000000001" customHeight="1" thickBot="1">
      <c r="B2789" s="11"/>
      <c r="D2789" s="266" t="s">
        <v>113</v>
      </c>
      <c r="E2789" s="267"/>
      <c r="F2789" s="268" t="s">
        <v>114</v>
      </c>
      <c r="G2789" s="269"/>
      <c r="H2789" s="237"/>
      <c r="I2789" s="262" t="s">
        <v>0</v>
      </c>
      <c r="J2789" s="263"/>
      <c r="K2789" s="264" t="s">
        <v>1</v>
      </c>
      <c r="L2789" s="265"/>
      <c r="M2789" s="21"/>
      <c r="N2789" s="262" t="s">
        <v>115</v>
      </c>
      <c r="O2789" s="263"/>
      <c r="P2789" s="264" t="s">
        <v>116</v>
      </c>
      <c r="Q2789" s="265"/>
      <c r="R2789" s="21"/>
      <c r="S2789" s="266" t="s">
        <v>117</v>
      </c>
      <c r="T2789" s="267"/>
      <c r="U2789" s="268" t="s">
        <v>118</v>
      </c>
      <c r="V2789" s="269"/>
      <c r="W2789" s="20"/>
      <c r="X2789" s="262" t="s">
        <v>119</v>
      </c>
      <c r="Y2789" s="263"/>
      <c r="Z2789" s="264" t="s">
        <v>120</v>
      </c>
      <c r="AA2789" s="265"/>
      <c r="AB2789" s="20"/>
      <c r="AC2789" s="262" t="s">
        <v>121</v>
      </c>
      <c r="AD2789" s="263"/>
      <c r="AE2789" s="264" t="s">
        <v>7</v>
      </c>
      <c r="AF2789" s="265"/>
      <c r="AG2789" s="20"/>
      <c r="AH2789" s="262" t="s">
        <v>122</v>
      </c>
      <c r="AI2789" s="263"/>
      <c r="AJ2789" s="264" t="s">
        <v>123</v>
      </c>
      <c r="AK2789" s="265"/>
      <c r="AL2789" s="20"/>
      <c r="AM2789" s="266" t="s">
        <v>124</v>
      </c>
      <c r="AN2789" s="267"/>
      <c r="AO2789" s="268" t="s">
        <v>125</v>
      </c>
      <c r="AP2789" s="269"/>
      <c r="AQ2789" s="21"/>
      <c r="AR2789" s="262" t="s">
        <v>126</v>
      </c>
      <c r="AS2789" s="263"/>
      <c r="AT2789" s="264" t="s">
        <v>2</v>
      </c>
      <c r="AU2789" s="265"/>
      <c r="AV2789" s="41"/>
      <c r="AW2789" s="262" t="s">
        <v>127</v>
      </c>
      <c r="AX2789" s="263"/>
      <c r="AY2789" s="264" t="s">
        <v>128</v>
      </c>
      <c r="AZ2789" s="265"/>
      <c r="BA2789" s="20"/>
      <c r="BB2789" s="262" t="s">
        <v>129</v>
      </c>
      <c r="BC2789" s="263"/>
      <c r="BD2789" s="264" t="s">
        <v>130</v>
      </c>
      <c r="BE2789" s="265"/>
      <c r="BF2789" s="41"/>
      <c r="BG2789" s="266" t="s">
        <v>131</v>
      </c>
      <c r="BH2789" s="267"/>
      <c r="BI2789" s="268" t="s">
        <v>132</v>
      </c>
      <c r="BJ2789" s="269"/>
      <c r="BK2789" s="41"/>
      <c r="BL2789" s="262" t="s">
        <v>133</v>
      </c>
      <c r="BM2789" s="263"/>
      <c r="BN2789" s="264" t="s">
        <v>134</v>
      </c>
      <c r="BO2789" s="265"/>
      <c r="BP2789" s="41"/>
      <c r="BQ2789" s="262" t="s">
        <v>135</v>
      </c>
      <c r="BR2789" s="263"/>
      <c r="BS2789" s="264" t="s">
        <v>136</v>
      </c>
      <c r="BT2789" s="265"/>
      <c r="BU2789" s="20"/>
      <c r="BV2789" s="262" t="s">
        <v>137</v>
      </c>
      <c r="BW2789" s="263"/>
      <c r="BX2789" s="264" t="s">
        <v>138</v>
      </c>
      <c r="BY2789" s="265"/>
      <c r="CA2789" s="27" t="s">
        <v>8</v>
      </c>
      <c r="CC2789" s="113" t="s">
        <v>74</v>
      </c>
      <c r="CD2789" s="13"/>
      <c r="CE2789" s="33"/>
      <c r="CF2789" s="33"/>
      <c r="CG2789" s="33"/>
      <c r="CH2789" s="33"/>
    </row>
    <row r="2790" spans="2:86" ht="18.600000000000001" customHeight="1" thickTop="1" thickBot="1">
      <c r="B2790" s="37">
        <v>7.9799999999999702</v>
      </c>
      <c r="D2790" s="1">
        <v>1</v>
      </c>
      <c r="E2790" s="7">
        <v>0</v>
      </c>
      <c r="F2790" s="2">
        <v>0</v>
      </c>
      <c r="G2790" s="8">
        <v>0</v>
      </c>
      <c r="I2790" s="1">
        <v>1</v>
      </c>
      <c r="J2790" s="9">
        <v>0</v>
      </c>
      <c r="K2790" s="2">
        <v>0</v>
      </c>
      <c r="L2790" s="8">
        <f t="shared" ref="L2790:L2853" si="26827">IF(0=(1-$J$9*$K$9*$B2790^2),10^18,$B2790*$K$9/(1-$J$9*$K$9*$B2790^2))</f>
        <v>-0.69327406523865653</v>
      </c>
      <c r="N2790" s="1">
        <f t="shared" ref="N2790" si="26828">D2790*I2790+F2790*I2793-E2790*J2790-G2790*J2793</f>
        <v>1</v>
      </c>
      <c r="O2790" s="9">
        <f t="shared" ref="O2790" si="26829">(D2790*J2790+E2790*I2790+F2790*J2793+G2790*I2793)</f>
        <v>0</v>
      </c>
      <c r="P2790" s="2">
        <f t="shared" ref="P2790" si="26830">D2790*K2790+F2790*K2793-E2790*L2790-G2790*L2793</f>
        <v>0</v>
      </c>
      <c r="Q2790" s="8">
        <f t="shared" ref="Q2790" si="26831">(D2790*L2790+E2790*K2790+F2790*L2793+G2790*K2793)</f>
        <v>-0.69327406523865653</v>
      </c>
      <c r="S2790" s="1">
        <v>1</v>
      </c>
      <c r="T2790" s="7">
        <v>0</v>
      </c>
      <c r="U2790" s="2">
        <v>0</v>
      </c>
      <c r="V2790" s="8">
        <v>0</v>
      </c>
      <c r="X2790" s="1">
        <f t="shared" ref="X2790" si="26832">N2790*S2790+P2790*S2793-O2790*T2790-Q2790*T2793</f>
        <v>9.3610058564655176</v>
      </c>
      <c r="Y2790" s="9">
        <f t="shared" ref="Y2790" si="26833">(N2790*T2790+O2790*S2790+P2790*T2793+Q2790*S2793)</f>
        <v>0</v>
      </c>
      <c r="Z2790" s="2">
        <f t="shared" ref="Z2790" si="26834">N2790*U2790+P2790*U2793-O2790*V2790-Q2790*V2793</f>
        <v>0</v>
      </c>
      <c r="AA2790" s="8">
        <f t="shared" ref="AA2790" si="26835">(N2790*V2790+O2790*U2790+P2790*V2793+Q2790*U2793)</f>
        <v>-0.69327406523865653</v>
      </c>
      <c r="AB2790" s="20"/>
      <c r="AC2790" s="1">
        <v>1</v>
      </c>
      <c r="AD2790" s="9">
        <v>0</v>
      </c>
      <c r="AE2790" s="2">
        <v>0</v>
      </c>
      <c r="AF2790" s="8">
        <f t="shared" ref="AF2790:AF2853" si="26836">IF(0=(1-$AE$9*$AD$9*$B2790^2),10^18,$B2790*$AE$9/(1-$AE$9*$AD$9*$B2790^2))</f>
        <v>-0.12666733231277388</v>
      </c>
      <c r="AH2790" s="1">
        <f t="shared" ref="AH2790" si="26837">X2790*AC2790+Z2790*AC2793-Y2790*AD2790-AA2790*AD2793</f>
        <v>9.3610058564655176</v>
      </c>
      <c r="AI2790" s="9">
        <f t="shared" ref="AI2790" si="26838">(X2790*AD2790+Y2790*AC2790+Z2790*AD2793+AA2790*AC2793)</f>
        <v>0</v>
      </c>
      <c r="AJ2790" s="2">
        <f t="shared" ref="AJ2790" si="26839">X2790*AE2790+Z2790*AE2793-Y2790*AF2790-AA2790*AF2793</f>
        <v>0</v>
      </c>
      <c r="AK2790" s="8">
        <f t="shared" ref="AK2790" si="26840">(X2790*AF2790+Y2790*AE2790+Z2790*AF2793+AA2790*AE2793)</f>
        <v>-1.8790077048413969</v>
      </c>
      <c r="AM2790" s="1">
        <v>1</v>
      </c>
      <c r="AN2790" s="7">
        <v>0</v>
      </c>
      <c r="AO2790" s="2">
        <v>0</v>
      </c>
      <c r="AP2790" s="8">
        <v>0</v>
      </c>
      <c r="AR2790" s="1">
        <f t="shared" ref="AR2790" si="26841">AH2790*AM2790+AJ2790*AM2793-AI2790*AN2790-AK2790*AN2793</f>
        <v>28.520954297531219</v>
      </c>
      <c r="AS2790" s="9">
        <f t="shared" ref="AS2790" si="26842">(AH2790*AN2790+AI2790*AM2790+AJ2790*AN2793+AK2790*AM2793)</f>
        <v>0</v>
      </c>
      <c r="AT2790" s="2">
        <f t="shared" ref="AT2790" si="26843">AH2790*AO2790+AJ2790*AO2793-AI2790*AP2790-AK2790*AP2793</f>
        <v>0</v>
      </c>
      <c r="AU2790" s="8">
        <f t="shared" ref="AU2790" si="26844">(AH2790*AP2790+AI2790*AO2790+AJ2790*AP2793+AK2790*AO2793)</f>
        <v>-1.8790077048413969</v>
      </c>
      <c r="AV2790" s="20"/>
      <c r="AW2790" s="1">
        <v>1</v>
      </c>
      <c r="AX2790" s="9">
        <v>0</v>
      </c>
      <c r="AY2790" s="2">
        <v>0</v>
      </c>
      <c r="AZ2790" s="8">
        <f t="shared" ref="AZ2790:AZ2853" si="26845">IF(0=(1-$AX$9*$AY$9*$B2790^2),10^18,$B2790*$AY$9/(1-$AX$9*$AY$9*$B2790^2))</f>
        <v>-0.18095458253594923</v>
      </c>
      <c r="BB2790" s="1">
        <f t="shared" ref="BB2790" si="26846">AR2790*AW2790+AT2790*AW2793-AS2790*AX2790-AU2790*AX2793</f>
        <v>28.520954297531219</v>
      </c>
      <c r="BC2790" s="9">
        <f t="shared" ref="BC2790" si="26847">(AR2790*AX2790+AS2790*AW2790+AT2790*AX2793+AU2790*AW2793)</f>
        <v>0</v>
      </c>
      <c r="BD2790" s="2">
        <f t="shared" ref="BD2790" si="26848">AR2790*AY2790+AT2790*AY2793-AS2790*AZ2790-AU2790*AZ2793</f>
        <v>0</v>
      </c>
      <c r="BE2790" s="8">
        <f t="shared" ref="BE2790" si="26849">(AR2790*AZ2790+AS2790*AY2790+AT2790*AZ2793+AU2790*AY2793)</f>
        <v>-7.0400050832780465</v>
      </c>
      <c r="BG2790" s="1">
        <v>1</v>
      </c>
      <c r="BH2790" s="7">
        <v>0</v>
      </c>
      <c r="BI2790" s="2">
        <v>0</v>
      </c>
      <c r="BJ2790" s="8">
        <v>0</v>
      </c>
      <c r="BK2790" s="20"/>
      <c r="BL2790" s="1">
        <f t="shared" ref="BL2790" si="26850">BB2790*BG2790+BD2790*BG2793-BC2790*BH2790-BE2790*BH2793</f>
        <v>75.486799409502197</v>
      </c>
      <c r="BM2790" s="9">
        <f t="shared" ref="BM2790" si="26851">(BB2790*BH2790+BC2790*BG2790+BD2790*BH2793+BE2790*BG2793)</f>
        <v>0</v>
      </c>
      <c r="BN2790" s="2">
        <f t="shared" ref="BN2790" si="26852">BB2790*BI2790+BD2790*BI2793-BC2790*BJ2790-BE2790*BJ2793</f>
        <v>0</v>
      </c>
      <c r="BO2790" s="8">
        <f t="shared" ref="BO2790" si="26853">(BB2790*BJ2790+BC2790*BI2790+BD2790*BJ2793+BE2790*BI2793)</f>
        <v>-7.0400050832780465</v>
      </c>
      <c r="BP2790" s="20"/>
      <c r="BQ2790" s="16">
        <v>1</v>
      </c>
      <c r="BR2790" s="23">
        <v>0</v>
      </c>
      <c r="BS2790" s="14">
        <v>0</v>
      </c>
      <c r="BT2790" s="22">
        <v>0</v>
      </c>
      <c r="BV2790" s="1">
        <f t="shared" ref="BV2790" si="26854">BL2790*BQ2790+BN2790*BQ2793-BM2790*BR2790-BO2790*BR2793</f>
        <v>75.486799409502197</v>
      </c>
      <c r="BW2790" s="9">
        <f t="shared" ref="BW2790" si="26855">(BL2790*BR2790+BM2790*BQ2790+BN2790*BR2793+BO2790*BQ2793)</f>
        <v>-7.0400050832780465</v>
      </c>
      <c r="BX2790" s="2">
        <f t="shared" ref="BX2790" si="26856">BL2790*BS2790+BN2790*BS2793-BM2790*BT2790-BO2790*BT2793</f>
        <v>0</v>
      </c>
      <c r="BY2790" s="8">
        <f t="shared" ref="BY2790" si="26857">(BL2790*BT2790+BM2790*BS2790+BN2790*BT2793+BO2790*BS2793)</f>
        <v>-7.0400050832780465</v>
      </c>
      <c r="CA2790" s="28">
        <f t="shared" ref="CA2790" si="26858">20*LOG(((1+$BR$9)/$BR$9)/((BV2790+BV2793)^2+(BW2790+BW2793)^2)^0.5)</f>
        <v>-52.216379599678191</v>
      </c>
      <c r="CC2790" s="114">
        <f t="shared" ref="CC2790" si="26859">((BV2790^2+BW2790^2)^0.5)/((BV2793^2+BW2793^2)^0.5)</f>
        <v>9.3279116827723441E-2</v>
      </c>
      <c r="CD2790" s="13"/>
      <c r="CE2790" s="33"/>
      <c r="CF2790" s="33"/>
      <c r="CG2790" s="33"/>
      <c r="CH2790" s="33"/>
    </row>
    <row r="2791" spans="2:86" ht="18.600000000000001" customHeight="1" thickBot="1">
      <c r="D2791" s="3"/>
      <c r="G2791" s="4"/>
      <c r="I2791" s="3"/>
      <c r="L2791" s="4"/>
      <c r="N2791" s="3"/>
      <c r="Q2791" s="4"/>
      <c r="S2791" s="3"/>
      <c r="V2791" s="4"/>
      <c r="X2791" s="3"/>
      <c r="AA2791" s="4"/>
      <c r="AC2791" s="3"/>
      <c r="AF2791" s="4"/>
      <c r="AH2791" s="3"/>
      <c r="AK2791" s="4"/>
      <c r="AM2791" s="3"/>
      <c r="AP2791" s="4"/>
      <c r="AR2791" s="3"/>
      <c r="AU2791" s="4"/>
      <c r="AW2791" s="3"/>
      <c r="AZ2791" s="4"/>
      <c r="BB2791" s="3"/>
      <c r="BE2791" s="4"/>
      <c r="BG2791" s="3"/>
      <c r="BJ2791" s="4"/>
      <c r="BL2791" s="3"/>
      <c r="BO2791" s="4"/>
      <c r="BQ2791" s="16"/>
      <c r="BR2791" s="14"/>
      <c r="BS2791" s="14"/>
      <c r="BT2791" s="17"/>
      <c r="BV2791" s="3"/>
      <c r="BY2791" s="4"/>
      <c r="CC2791" s="115"/>
      <c r="CD2791" s="13"/>
      <c r="CE2791" s="33"/>
      <c r="CF2791" s="33"/>
      <c r="CG2791" s="33"/>
      <c r="CH2791" s="33"/>
    </row>
    <row r="2792" spans="2:86" ht="18.600000000000001" customHeight="1" thickBot="1">
      <c r="D2792" s="271" t="s">
        <v>141</v>
      </c>
      <c r="E2792" s="272"/>
      <c r="F2792" s="273" t="s">
        <v>142</v>
      </c>
      <c r="G2792" s="274"/>
      <c r="H2792" s="237"/>
      <c r="I2792" s="271" t="s">
        <v>143</v>
      </c>
      <c r="J2792" s="272"/>
      <c r="K2792" s="273" t="s">
        <v>144</v>
      </c>
      <c r="L2792" s="274"/>
      <c r="N2792" s="262" t="s">
        <v>145</v>
      </c>
      <c r="O2792" s="263"/>
      <c r="P2792" s="264" t="s">
        <v>146</v>
      </c>
      <c r="Q2792" s="265"/>
      <c r="S2792" s="271" t="s">
        <v>147</v>
      </c>
      <c r="T2792" s="272"/>
      <c r="U2792" s="273" t="s">
        <v>148</v>
      </c>
      <c r="V2792" s="274"/>
      <c r="W2792" s="20"/>
      <c r="X2792" s="262" t="s">
        <v>149</v>
      </c>
      <c r="Y2792" s="263"/>
      <c r="Z2792" s="264" t="s">
        <v>150</v>
      </c>
      <c r="AA2792" s="265"/>
      <c r="AB2792" s="20"/>
      <c r="AC2792" s="271" t="s">
        <v>151</v>
      </c>
      <c r="AD2792" s="272"/>
      <c r="AE2792" s="273" t="s">
        <v>152</v>
      </c>
      <c r="AF2792" s="274"/>
      <c r="AG2792" s="20"/>
      <c r="AH2792" s="262" t="s">
        <v>153</v>
      </c>
      <c r="AI2792" s="263"/>
      <c r="AJ2792" s="264" t="s">
        <v>154</v>
      </c>
      <c r="AK2792" s="265"/>
      <c r="AL2792" s="20"/>
      <c r="AM2792" s="271" t="s">
        <v>155</v>
      </c>
      <c r="AN2792" s="272"/>
      <c r="AO2792" s="273" t="s">
        <v>156</v>
      </c>
      <c r="AP2792" s="274"/>
      <c r="AR2792" s="262" t="s">
        <v>157</v>
      </c>
      <c r="AS2792" s="263"/>
      <c r="AT2792" s="264" t="s">
        <v>158</v>
      </c>
      <c r="AU2792" s="265"/>
      <c r="AV2792" s="41"/>
      <c r="AW2792" s="271" t="s">
        <v>159</v>
      </c>
      <c r="AX2792" s="272"/>
      <c r="AY2792" s="273" t="s">
        <v>160</v>
      </c>
      <c r="AZ2792" s="274"/>
      <c r="BA2792" s="20"/>
      <c r="BB2792" s="262" t="s">
        <v>161</v>
      </c>
      <c r="BC2792" s="263"/>
      <c r="BD2792" s="264" t="s">
        <v>162</v>
      </c>
      <c r="BE2792" s="265"/>
      <c r="BF2792" s="41"/>
      <c r="BG2792" s="271" t="s">
        <v>163</v>
      </c>
      <c r="BH2792" s="272"/>
      <c r="BI2792" s="273" t="s">
        <v>164</v>
      </c>
      <c r="BJ2792" s="274"/>
      <c r="BK2792" s="41"/>
      <c r="BL2792" s="262" t="s">
        <v>165</v>
      </c>
      <c r="BM2792" s="263"/>
      <c r="BN2792" s="264" t="s">
        <v>166</v>
      </c>
      <c r="BO2792" s="265"/>
      <c r="BP2792" s="41"/>
      <c r="BQ2792" s="271" t="s">
        <v>167</v>
      </c>
      <c r="BR2792" s="272"/>
      <c r="BS2792" s="273" t="s">
        <v>168</v>
      </c>
      <c r="BT2792" s="274"/>
      <c r="BU2792" s="20"/>
      <c r="BV2792" s="262" t="s">
        <v>169</v>
      </c>
      <c r="BW2792" s="263"/>
      <c r="BX2792" s="264" t="s">
        <v>170</v>
      </c>
      <c r="BY2792" s="265"/>
      <c r="CA2792" s="55" t="s">
        <v>35</v>
      </c>
      <c r="CC2792" s="116" t="s">
        <v>75</v>
      </c>
      <c r="CD2792" s="13"/>
      <c r="CE2792" s="33"/>
      <c r="CF2792" s="33"/>
      <c r="CG2792" s="33"/>
      <c r="CH2792" s="33"/>
    </row>
    <row r="2793" spans="2:86" ht="18.600000000000001" customHeight="1" thickTop="1" thickBot="1">
      <c r="D2793" s="1">
        <v>0</v>
      </c>
      <c r="E2793" s="9">
        <f t="shared" ref="E2793" si="26860">$E$9*$B2790</f>
        <v>9.390863999999965</v>
      </c>
      <c r="F2793" s="2">
        <v>1</v>
      </c>
      <c r="G2793" s="8">
        <v>0</v>
      </c>
      <c r="I2793" s="1">
        <v>0</v>
      </c>
      <c r="J2793" s="9">
        <v>0</v>
      </c>
      <c r="K2793" s="2">
        <v>1</v>
      </c>
      <c r="L2793" s="8">
        <v>0</v>
      </c>
      <c r="N2793" s="1">
        <f t="shared" ref="N2793" si="26861">D2793*I2790+F2793*I2793-E2793*J2790-G2793*J2793</f>
        <v>0</v>
      </c>
      <c r="O2793" s="9">
        <f t="shared" ref="O2793" si="26862">(D2793*J2790+E2793*I2790+F2793*J2793+G2793*I2793)</f>
        <v>9.390863999999965</v>
      </c>
      <c r="P2793" s="2">
        <f t="shared" ref="P2793" si="26863">D2793*K2790+F2793*K2793-E2793*L2790-G2793*L2793</f>
        <v>7.5104424613833265</v>
      </c>
      <c r="Q2793" s="8">
        <f t="shared" ref="Q2793" si="26864">(D2793*L2790+E2793*K2790+F2793*L2793+G2793*K2793)</f>
        <v>0</v>
      </c>
      <c r="S2793" s="1">
        <v>0</v>
      </c>
      <c r="T2793" s="9">
        <f t="shared" ref="T2793" si="26865">$T$9*$B2790</f>
        <v>12.060173999999956</v>
      </c>
      <c r="U2793" s="2">
        <v>1</v>
      </c>
      <c r="V2793" s="8">
        <v>0</v>
      </c>
      <c r="X2793" s="1">
        <f t="shared" ref="X2793" si="26866">N2793*S2790+P2793*S2793-O2793*T2790-Q2793*T2793</f>
        <v>0</v>
      </c>
      <c r="Y2793" s="9">
        <f t="shared" ref="Y2793" si="26867">(N2793*T2790+O2793*S2790+P2793*T2793+Q2793*S2793)</f>
        <v>99.968106901270829</v>
      </c>
      <c r="Z2793" s="2">
        <f t="shared" ref="Z2793" si="26868">N2793*U2790+P2793*U2793-O2793*V2790-Q2793*V2793</f>
        <v>7.5104424613833265</v>
      </c>
      <c r="AA2793" s="8">
        <f t="shared" ref="AA2793" si="26869">(N2793*V2790+O2793*U2790+P2793*V2793+Q2793*U2793)</f>
        <v>0</v>
      </c>
      <c r="AB2793" s="20"/>
      <c r="AC2793" s="1">
        <v>0</v>
      </c>
      <c r="AD2793" s="9">
        <v>0</v>
      </c>
      <c r="AE2793" s="2">
        <v>1</v>
      </c>
      <c r="AF2793" s="8">
        <v>0</v>
      </c>
      <c r="AH2793" s="1">
        <f t="shared" ref="AH2793" si="26870">X2793*AC2790+Z2793*AC2793-Y2793*AD2790-AA2793*AD2793</f>
        <v>0</v>
      </c>
      <c r="AI2793" s="9">
        <f t="shared" ref="AI2793" si="26871">(X2793*AD2790+Y2793*AC2790+Z2793*AD2793+AA2793*AC2793)</f>
        <v>99.968106901270829</v>
      </c>
      <c r="AJ2793" s="2">
        <f t="shared" ref="AJ2793" si="26872">X2793*AE2790+Z2793*AE2793-Y2793*AF2790-AA2793*AF2793</f>
        <v>20.173135878925503</v>
      </c>
      <c r="AK2793" s="8">
        <f t="shared" ref="AK2793" si="26873">(X2793*AF2790+Y2793*AE2790+Z2793*AF2793+AA2793*AE2793)</f>
        <v>0</v>
      </c>
      <c r="AM2793" s="1">
        <v>0</v>
      </c>
      <c r="AN2793" s="9">
        <f t="shared" ref="AN2793" si="26874">$AN$9*$B2790</f>
        <v>10.196843999999963</v>
      </c>
      <c r="AO2793" s="2">
        <v>1</v>
      </c>
      <c r="AP2793" s="8">
        <v>0</v>
      </c>
      <c r="AR2793" s="1">
        <f t="shared" ref="AR2793" si="26875">AH2793*AM2790+AJ2793*AM2793-AI2793*AN2790-AK2793*AN2793</f>
        <v>0</v>
      </c>
      <c r="AS2793" s="9">
        <f t="shared" ref="AS2793" si="26876">(AH2793*AN2790+AI2793*AM2790+AJ2793*AN2793+AK2793*AM2793)</f>
        <v>305.67042644947634</v>
      </c>
      <c r="AT2793" s="2">
        <f t="shared" ref="AT2793" si="26877">AH2793*AO2790+AJ2793*AO2793-AI2793*AP2790-AK2793*AP2793</f>
        <v>20.173135878925503</v>
      </c>
      <c r="AU2793" s="8">
        <f t="shared" ref="AU2793" si="26878">(AH2793*AP2790+AI2793*AO2790+AJ2793*AP2793+AK2793*AO2793)</f>
        <v>0</v>
      </c>
      <c r="AV2793" s="20"/>
      <c r="AW2793" s="1">
        <v>0</v>
      </c>
      <c r="AX2793" s="9">
        <v>0</v>
      </c>
      <c r="AY2793" s="2">
        <v>1</v>
      </c>
      <c r="AZ2793" s="8">
        <v>0</v>
      </c>
      <c r="BB2793" s="1">
        <f t="shared" ref="BB2793" si="26879">AR2793*AW2790+AT2793*AW2793-AS2793*AX2790-AU2793*AX2793</f>
        <v>0</v>
      </c>
      <c r="BC2793" s="9">
        <f t="shared" ref="BC2793" si="26880">(AR2793*AX2790+AS2793*AW2790+AT2793*AX2793+AU2793*AW2793)</f>
        <v>305.67042644947634</v>
      </c>
      <c r="BD2793" s="2">
        <f t="shared" ref="BD2793" si="26881">AR2793*AY2790+AT2793*AY2793-AS2793*AZ2790-AU2793*AZ2793</f>
        <v>75.485600290676075</v>
      </c>
      <c r="BE2793" s="8">
        <f t="shared" ref="BE2793" si="26882">(AR2793*AZ2790+AS2793*AY2790+AT2793*AZ2793+AU2793*AY2793)</f>
        <v>0</v>
      </c>
      <c r="BG2793" s="1">
        <v>0</v>
      </c>
      <c r="BH2793" s="9">
        <f t="shared" ref="BH2793" si="26883">$BH$9*$B2790</f>
        <v>6.6712799999999746</v>
      </c>
      <c r="BI2793" s="2">
        <v>1</v>
      </c>
      <c r="BJ2793" s="8">
        <v>0</v>
      </c>
      <c r="BK2793" s="20"/>
      <c r="BL2793" s="1">
        <f t="shared" ref="BL2793" si="26884">BB2793*BG2790+BD2793*BG2793-BC2793*BH2790-BE2793*BH2793</f>
        <v>0</v>
      </c>
      <c r="BM2793" s="9">
        <f t="shared" ref="BM2793" si="26885">(BB2793*BH2790+BC2793*BG2790+BD2793*BH2793+BE2793*BG2793)</f>
        <v>809.25600195665584</v>
      </c>
      <c r="BN2793" s="2">
        <f t="shared" ref="BN2793" si="26886">BB2793*BI2790+BD2793*BI2793-BC2793*BJ2790-BE2793*BJ2793</f>
        <v>75.485600290676075</v>
      </c>
      <c r="BO2793" s="8">
        <f t="shared" ref="BO2793" si="26887">(BB2793*BJ2790+BC2793*BI2790+BD2793*BJ2793+BE2793*BI2793)</f>
        <v>0</v>
      </c>
      <c r="BP2793" s="20"/>
      <c r="BQ2793" s="18">
        <f t="shared" ref="BQ2793:BQ2856" si="26888">1/$BR$9</f>
        <v>1</v>
      </c>
      <c r="BR2793" s="25">
        <v>0</v>
      </c>
      <c r="BS2793" s="19">
        <v>1</v>
      </c>
      <c r="BT2793" s="24">
        <v>0</v>
      </c>
      <c r="BV2793" s="1">
        <f t="shared" ref="BV2793" si="26889">BL2793*BQ2790+BN2793*BQ2793-BM2793*BR2790-BO2793*BR2793</f>
        <v>75.485600290676075</v>
      </c>
      <c r="BW2793" s="9">
        <f t="shared" ref="BW2793" si="26890">(BL2793*BR2790+BM2793*BQ2790+BN2793*BR2793+BO2793*BQ2793)</f>
        <v>809.25600195665584</v>
      </c>
      <c r="BX2793" s="2">
        <f t="shared" ref="BX2793" si="26891">BL2793*BS2790+BN2793*BS2793-BM2793*BT2790-BO2793*BT2793</f>
        <v>75.485600290676075</v>
      </c>
      <c r="BY2793" s="8">
        <f t="shared" ref="BY2793" si="26892">(BL2793*BT2790+BM2793*BS2790+BN2793*BT2793+BO2793*BS2793)</f>
        <v>0</v>
      </c>
      <c r="CA2793" s="56">
        <f t="shared" ref="CA2793" si="26893">(180/PI())*ATAN(-1*(BW2790+BW2793)/(BV2790+BV2793))</f>
        <v>-79.341925536326514</v>
      </c>
      <c r="CC2793" s="117">
        <f t="shared" ref="CC2793" si="26894">20*LOG(((1-(10^(CA2790/20)^2)*(1-((1-CC2790)/(1+CC2790))^2))^0.5))</f>
        <v>-8.1382133297451999E-6</v>
      </c>
      <c r="CD2793" s="13"/>
      <c r="CE2793" s="33"/>
      <c r="CF2793" s="33"/>
      <c r="CG2793" s="33"/>
      <c r="CH2793" s="33"/>
    </row>
    <row r="2794" spans="2:86" ht="18.600000000000001" customHeight="1"/>
    <row r="2795" spans="2:86" ht="18.600000000000001" customHeight="1" thickBot="1">
      <c r="E2795" s="6" t="s">
        <v>3</v>
      </c>
      <c r="J2795" s="6" t="s">
        <v>5</v>
      </c>
      <c r="O2795" s="6" t="s">
        <v>10</v>
      </c>
      <c r="T2795" s="6" t="s">
        <v>6</v>
      </c>
      <c r="Y2795" s="6" t="s">
        <v>11</v>
      </c>
      <c r="AD2795" s="6" t="s">
        <v>12</v>
      </c>
      <c r="AI2795" s="6" t="s">
        <v>13</v>
      </c>
      <c r="AN2795" s="6" t="s">
        <v>14</v>
      </c>
      <c r="AS2795" s="6" t="s">
        <v>15</v>
      </c>
      <c r="AX2795" s="6" t="s">
        <v>19</v>
      </c>
      <c r="BC2795" s="6" t="s">
        <v>17</v>
      </c>
      <c r="BH2795" s="6" t="s">
        <v>20</v>
      </c>
      <c r="BM2795" s="6" t="s">
        <v>18</v>
      </c>
      <c r="BQ2795" s="26" t="s">
        <v>16</v>
      </c>
      <c r="BR2795" s="26"/>
      <c r="BS2795" s="21"/>
      <c r="BT2795" s="21"/>
      <c r="BU2795" s="21"/>
      <c r="BV2795" s="21"/>
      <c r="BW2795" s="26" t="s">
        <v>21</v>
      </c>
      <c r="BX2795" s="21"/>
      <c r="BY2795" s="21"/>
    </row>
    <row r="2796" spans="2:86" ht="18.600000000000001" customHeight="1" thickBot="1">
      <c r="B2796" s="11"/>
      <c r="D2796" s="266" t="s">
        <v>113</v>
      </c>
      <c r="E2796" s="267"/>
      <c r="F2796" s="268" t="s">
        <v>114</v>
      </c>
      <c r="G2796" s="269"/>
      <c r="H2796" s="237"/>
      <c r="I2796" s="262" t="s">
        <v>0</v>
      </c>
      <c r="J2796" s="263"/>
      <c r="K2796" s="264" t="s">
        <v>1</v>
      </c>
      <c r="L2796" s="265"/>
      <c r="M2796" s="21"/>
      <c r="N2796" s="262" t="s">
        <v>115</v>
      </c>
      <c r="O2796" s="263"/>
      <c r="P2796" s="264" t="s">
        <v>116</v>
      </c>
      <c r="Q2796" s="265"/>
      <c r="R2796" s="21"/>
      <c r="S2796" s="266" t="s">
        <v>117</v>
      </c>
      <c r="T2796" s="267"/>
      <c r="U2796" s="268" t="s">
        <v>118</v>
      </c>
      <c r="V2796" s="269"/>
      <c r="W2796" s="20"/>
      <c r="X2796" s="262" t="s">
        <v>119</v>
      </c>
      <c r="Y2796" s="263"/>
      <c r="Z2796" s="264" t="s">
        <v>120</v>
      </c>
      <c r="AA2796" s="265"/>
      <c r="AB2796" s="20"/>
      <c r="AC2796" s="262" t="s">
        <v>121</v>
      </c>
      <c r="AD2796" s="263"/>
      <c r="AE2796" s="264" t="s">
        <v>7</v>
      </c>
      <c r="AF2796" s="265"/>
      <c r="AG2796" s="20"/>
      <c r="AH2796" s="262" t="s">
        <v>122</v>
      </c>
      <c r="AI2796" s="263"/>
      <c r="AJ2796" s="264" t="s">
        <v>123</v>
      </c>
      <c r="AK2796" s="265"/>
      <c r="AL2796" s="20"/>
      <c r="AM2796" s="266" t="s">
        <v>124</v>
      </c>
      <c r="AN2796" s="267"/>
      <c r="AO2796" s="268" t="s">
        <v>125</v>
      </c>
      <c r="AP2796" s="269"/>
      <c r="AQ2796" s="21"/>
      <c r="AR2796" s="262" t="s">
        <v>126</v>
      </c>
      <c r="AS2796" s="263"/>
      <c r="AT2796" s="264" t="s">
        <v>2</v>
      </c>
      <c r="AU2796" s="265"/>
      <c r="AV2796" s="41"/>
      <c r="AW2796" s="262" t="s">
        <v>127</v>
      </c>
      <c r="AX2796" s="263"/>
      <c r="AY2796" s="264" t="s">
        <v>128</v>
      </c>
      <c r="AZ2796" s="265"/>
      <c r="BA2796" s="20"/>
      <c r="BB2796" s="262" t="s">
        <v>129</v>
      </c>
      <c r="BC2796" s="263"/>
      <c r="BD2796" s="264" t="s">
        <v>130</v>
      </c>
      <c r="BE2796" s="265"/>
      <c r="BF2796" s="41"/>
      <c r="BG2796" s="266" t="s">
        <v>131</v>
      </c>
      <c r="BH2796" s="267"/>
      <c r="BI2796" s="268" t="s">
        <v>132</v>
      </c>
      <c r="BJ2796" s="269"/>
      <c r="BK2796" s="41"/>
      <c r="BL2796" s="262" t="s">
        <v>133</v>
      </c>
      <c r="BM2796" s="263"/>
      <c r="BN2796" s="264" t="s">
        <v>134</v>
      </c>
      <c r="BO2796" s="265"/>
      <c r="BP2796" s="41"/>
      <c r="BQ2796" s="262" t="s">
        <v>135</v>
      </c>
      <c r="BR2796" s="263"/>
      <c r="BS2796" s="264" t="s">
        <v>136</v>
      </c>
      <c r="BT2796" s="265"/>
      <c r="BU2796" s="20"/>
      <c r="BV2796" s="262" t="s">
        <v>137</v>
      </c>
      <c r="BW2796" s="263"/>
      <c r="BX2796" s="264" t="s">
        <v>138</v>
      </c>
      <c r="BY2796" s="265"/>
      <c r="CA2796" s="27" t="s">
        <v>8</v>
      </c>
      <c r="CC2796" s="113" t="s">
        <v>74</v>
      </c>
      <c r="CD2796" s="13"/>
      <c r="CE2796" s="33"/>
      <c r="CF2796" s="33"/>
      <c r="CG2796" s="33"/>
      <c r="CH2796" s="33"/>
    </row>
    <row r="2797" spans="2:86" ht="18.600000000000001" customHeight="1" thickTop="1" thickBot="1">
      <c r="B2797" s="37">
        <v>7.9999999999999698</v>
      </c>
      <c r="D2797" s="1">
        <v>1</v>
      </c>
      <c r="E2797" s="7">
        <v>0</v>
      </c>
      <c r="F2797" s="2">
        <v>0</v>
      </c>
      <c r="G2797" s="8">
        <v>0</v>
      </c>
      <c r="I2797" s="1">
        <v>1</v>
      </c>
      <c r="J2797" s="9">
        <v>0</v>
      </c>
      <c r="K2797" s="2">
        <v>0</v>
      </c>
      <c r="L2797" s="8">
        <f t="shared" ref="L2797:L2860" si="26895">IF(0=(1-$J$9*$K$9*$B2797^2),10^18,$B2797*$K$9/(1-$J$9*$K$9*$B2797^2))</f>
        <v>-0.69128984744662003</v>
      </c>
      <c r="N2797" s="1">
        <f t="shared" ref="N2797" si="26896">D2797*I2797+F2797*I2800-E2797*J2797-G2797*J2800</f>
        <v>1</v>
      </c>
      <c r="O2797" s="9">
        <f t="shared" ref="O2797" si="26897">(D2797*J2797+E2797*I2797+F2797*J2800+G2797*I2800)</f>
        <v>0</v>
      </c>
      <c r="P2797" s="2">
        <f t="shared" ref="P2797" si="26898">D2797*K2797+F2797*K2800-E2797*L2797-G2797*L2800</f>
        <v>0</v>
      </c>
      <c r="Q2797" s="8">
        <f t="shared" ref="Q2797" si="26899">(D2797*L2797+E2797*K2797+F2797*L2800+G2797*K2800)</f>
        <v>-0.69128984744662003</v>
      </c>
      <c r="S2797" s="1">
        <v>1</v>
      </c>
      <c r="T2797" s="7">
        <v>0</v>
      </c>
      <c r="U2797" s="2">
        <v>0</v>
      </c>
      <c r="V2797" s="8">
        <v>0</v>
      </c>
      <c r="X2797" s="1">
        <f t="shared" ref="X2797" si="26900">N2797*S2797+P2797*S2800-O2797*T2797-Q2797*T2800</f>
        <v>9.3579707715685831</v>
      </c>
      <c r="Y2797" s="9">
        <f t="shared" ref="Y2797" si="26901">(N2797*T2797+O2797*S2797+P2797*T2800+Q2797*S2800)</f>
        <v>0</v>
      </c>
      <c r="Z2797" s="2">
        <f t="shared" ref="Z2797" si="26902">N2797*U2797+P2797*U2800-O2797*V2797-Q2797*V2800</f>
        <v>0</v>
      </c>
      <c r="AA2797" s="8">
        <f t="shared" ref="AA2797" si="26903">(N2797*V2797+O2797*U2797+P2797*V2800+Q2797*U2800)</f>
        <v>-0.69128984744662003</v>
      </c>
      <c r="AB2797" s="20"/>
      <c r="AC2797" s="1">
        <v>1</v>
      </c>
      <c r="AD2797" s="9">
        <v>0</v>
      </c>
      <c r="AE2797" s="2">
        <v>0</v>
      </c>
      <c r="AF2797" s="8">
        <f t="shared" ref="AF2797:AF2860" si="26904">IF(0=(1-$AE$9*$AD$9*$B2797^2),10^18,$B2797*$AE$9/(1-$AE$9*$AD$9*$B2797^2))</f>
        <v>-0.12633683214232416</v>
      </c>
      <c r="AH2797" s="1">
        <f t="shared" ref="AH2797" si="26905">X2797*AC2797+Z2797*AC2800-Y2797*AD2797-AA2797*AD2800</f>
        <v>9.3579707715685831</v>
      </c>
      <c r="AI2797" s="9">
        <f t="shared" ref="AI2797" si="26906">(X2797*AD2797+Y2797*AC2797+Z2797*AD2800+AA2797*AC2800)</f>
        <v>0</v>
      </c>
      <c r="AJ2797" s="2">
        <f t="shared" ref="AJ2797" si="26907">X2797*AE2797+Z2797*AE2800-Y2797*AF2797-AA2797*AF2800</f>
        <v>0</v>
      </c>
      <c r="AK2797" s="8">
        <f t="shared" ref="AK2797" si="26908">(X2797*AF2797+Y2797*AE2797+Z2797*AF2800+AA2797*AE2800)</f>
        <v>-1.8735462300070558</v>
      </c>
      <c r="AM2797" s="1">
        <v>1</v>
      </c>
      <c r="AN2797" s="7">
        <v>0</v>
      </c>
      <c r="AO2797" s="2">
        <v>0</v>
      </c>
      <c r="AP2797" s="8">
        <v>0</v>
      </c>
      <c r="AR2797" s="1">
        <f t="shared" ref="AR2797" si="26909">AH2797*AM2797+AJ2797*AM2800-AI2797*AN2797-AK2797*AN2800</f>
        <v>28.510109753192637</v>
      </c>
      <c r="AS2797" s="9">
        <f t="shared" ref="AS2797" si="26910">(AH2797*AN2797+AI2797*AM2797+AJ2797*AN2800+AK2797*AM2800)</f>
        <v>0</v>
      </c>
      <c r="AT2797" s="2">
        <f t="shared" ref="AT2797" si="26911">AH2797*AO2797+AJ2797*AO2800-AI2797*AP2797-AK2797*AP2800</f>
        <v>0</v>
      </c>
      <c r="AU2797" s="8">
        <f t="shared" ref="AU2797" si="26912">(AH2797*AP2797+AI2797*AO2797+AJ2797*AP2800+AK2797*AO2800)</f>
        <v>-1.8735462300070558</v>
      </c>
      <c r="AV2797" s="20"/>
      <c r="AW2797" s="1">
        <v>1</v>
      </c>
      <c r="AX2797" s="9">
        <v>0</v>
      </c>
      <c r="AY2797" s="2">
        <v>0</v>
      </c>
      <c r="AZ2797" s="8">
        <f t="shared" ref="AZ2797:AZ2860" si="26913">IF(0=(1-$AX$9*$AY$9*$B2797^2),10^18,$B2797*$AY$9/(1-$AX$9*$AY$9*$B2797^2))</f>
        <v>-0.18047670414717124</v>
      </c>
      <c r="BB2797" s="1">
        <f t="shared" ref="BB2797" si="26914">AR2797*AW2797+AT2797*AW2800-AS2797*AX2797-AU2797*AX2800</f>
        <v>28.510109753192637</v>
      </c>
      <c r="BC2797" s="9">
        <f t="shared" ref="BC2797" si="26915">(AR2797*AX2797+AS2797*AW2797+AT2797*AX2800+AU2797*AW2800)</f>
        <v>0</v>
      </c>
      <c r="BD2797" s="2">
        <f t="shared" ref="BD2797" si="26916">AR2797*AY2797+AT2797*AY2800-AS2797*AZ2797-AU2797*AZ2800</f>
        <v>0</v>
      </c>
      <c r="BE2797" s="8">
        <f t="shared" ref="BE2797" si="26917">(AR2797*AZ2797+AS2797*AY2797+AT2797*AZ2800+AU2797*AY2800)</f>
        <v>-7.0189568731373839</v>
      </c>
      <c r="BG2797" s="1">
        <v>1</v>
      </c>
      <c r="BH2797" s="7">
        <v>0</v>
      </c>
      <c r="BI2797" s="2">
        <v>0</v>
      </c>
      <c r="BJ2797" s="8">
        <v>0</v>
      </c>
      <c r="BK2797" s="20"/>
      <c r="BL2797" s="1">
        <f t="shared" ref="BL2797" si="26918">BB2797*BG2797+BD2797*BG2800-BC2797*BH2797-BE2797*BH2800</f>
        <v>75.452893320735285</v>
      </c>
      <c r="BM2797" s="9">
        <f t="shared" ref="BM2797" si="26919">(BB2797*BH2797+BC2797*BG2797+BD2797*BH2800+BE2797*BG2800)</f>
        <v>0</v>
      </c>
      <c r="BN2797" s="2">
        <f t="shared" ref="BN2797" si="26920">BB2797*BI2797+BD2797*BI2800-BC2797*BJ2797-BE2797*BJ2800</f>
        <v>0</v>
      </c>
      <c r="BO2797" s="8">
        <f t="shared" ref="BO2797" si="26921">(BB2797*BJ2797+BC2797*BI2797+BD2797*BJ2800+BE2797*BI2800)</f>
        <v>-7.0189568731373839</v>
      </c>
      <c r="BP2797" s="20"/>
      <c r="BQ2797" s="16">
        <v>1</v>
      </c>
      <c r="BR2797" s="23">
        <v>0</v>
      </c>
      <c r="BS2797" s="14">
        <v>0</v>
      </c>
      <c r="BT2797" s="22">
        <v>0</v>
      </c>
      <c r="BV2797" s="1">
        <f t="shared" ref="BV2797" si="26922">BL2797*BQ2797+BN2797*BQ2800-BM2797*BR2797-BO2797*BR2800</f>
        <v>75.452893320735285</v>
      </c>
      <c r="BW2797" s="9">
        <f t="shared" ref="BW2797" si="26923">(BL2797*BR2797+BM2797*BQ2797+BN2797*BR2800+BO2797*BQ2800)</f>
        <v>-7.0189568731373839</v>
      </c>
      <c r="BX2797" s="2">
        <f t="shared" ref="BX2797" si="26924">BL2797*BS2797+BN2797*BS2800-BM2797*BT2797-BO2797*BT2800</f>
        <v>0</v>
      </c>
      <c r="BY2797" s="8">
        <f t="shared" ref="BY2797" si="26925">(BL2797*BT2797+BM2797*BS2797+BN2797*BT2800+BO2797*BS2800)</f>
        <v>-7.0189568731373839</v>
      </c>
      <c r="CA2797" s="28">
        <f t="shared" ref="CA2797" si="26926">20*LOG(((1+$BR$9)/$BR$9)/((BV2797+BV2800)^2+(BW2797+BW2800)^2)^0.5)</f>
        <v>-52.234201237021686</v>
      </c>
      <c r="CC2797" s="114">
        <f t="shared" ref="CC2797" si="26927">((BV2797^2+BW2797^2)^0.5)/((BV2800^2+BW2800^2)^0.5)</f>
        <v>9.3042037196516908E-2</v>
      </c>
      <c r="CD2797" s="13"/>
      <c r="CE2797" s="33"/>
      <c r="CF2797" s="33"/>
      <c r="CG2797" s="33"/>
      <c r="CH2797" s="33"/>
    </row>
    <row r="2798" spans="2:86" ht="18.600000000000001" customHeight="1" thickBot="1">
      <c r="D2798" s="3"/>
      <c r="G2798" s="4"/>
      <c r="I2798" s="3"/>
      <c r="L2798" s="4"/>
      <c r="N2798" s="3"/>
      <c r="Q2798" s="4"/>
      <c r="S2798" s="3"/>
      <c r="V2798" s="4"/>
      <c r="X2798" s="3"/>
      <c r="AA2798" s="4"/>
      <c r="AC2798" s="3"/>
      <c r="AF2798" s="4"/>
      <c r="AH2798" s="3"/>
      <c r="AK2798" s="4"/>
      <c r="AM2798" s="3"/>
      <c r="AP2798" s="4"/>
      <c r="AR2798" s="3"/>
      <c r="AU2798" s="4"/>
      <c r="AW2798" s="3"/>
      <c r="AZ2798" s="4"/>
      <c r="BB2798" s="3"/>
      <c r="BE2798" s="4"/>
      <c r="BG2798" s="3"/>
      <c r="BJ2798" s="4"/>
      <c r="BL2798" s="3"/>
      <c r="BO2798" s="4"/>
      <c r="BQ2798" s="16"/>
      <c r="BR2798" s="14"/>
      <c r="BS2798" s="14"/>
      <c r="BT2798" s="17"/>
      <c r="BV2798" s="3"/>
      <c r="BY2798" s="4"/>
      <c r="CC2798" s="115"/>
      <c r="CD2798" s="13"/>
      <c r="CE2798" s="33"/>
      <c r="CF2798" s="33"/>
      <c r="CG2798" s="33"/>
      <c r="CH2798" s="33"/>
    </row>
    <row r="2799" spans="2:86" ht="18.600000000000001" customHeight="1" thickBot="1">
      <c r="D2799" s="271" t="s">
        <v>141</v>
      </c>
      <c r="E2799" s="272"/>
      <c r="F2799" s="273" t="s">
        <v>142</v>
      </c>
      <c r="G2799" s="274"/>
      <c r="H2799" s="237"/>
      <c r="I2799" s="271" t="s">
        <v>143</v>
      </c>
      <c r="J2799" s="272"/>
      <c r="K2799" s="273" t="s">
        <v>144</v>
      </c>
      <c r="L2799" s="274"/>
      <c r="N2799" s="262" t="s">
        <v>145</v>
      </c>
      <c r="O2799" s="263"/>
      <c r="P2799" s="264" t="s">
        <v>146</v>
      </c>
      <c r="Q2799" s="265"/>
      <c r="S2799" s="271" t="s">
        <v>147</v>
      </c>
      <c r="T2799" s="272"/>
      <c r="U2799" s="273" t="s">
        <v>148</v>
      </c>
      <c r="V2799" s="274"/>
      <c r="W2799" s="20"/>
      <c r="X2799" s="262" t="s">
        <v>149</v>
      </c>
      <c r="Y2799" s="263"/>
      <c r="Z2799" s="264" t="s">
        <v>150</v>
      </c>
      <c r="AA2799" s="265"/>
      <c r="AB2799" s="20"/>
      <c r="AC2799" s="271" t="s">
        <v>151</v>
      </c>
      <c r="AD2799" s="272"/>
      <c r="AE2799" s="273" t="s">
        <v>152</v>
      </c>
      <c r="AF2799" s="274"/>
      <c r="AG2799" s="20"/>
      <c r="AH2799" s="262" t="s">
        <v>153</v>
      </c>
      <c r="AI2799" s="263"/>
      <c r="AJ2799" s="264" t="s">
        <v>154</v>
      </c>
      <c r="AK2799" s="265"/>
      <c r="AL2799" s="20"/>
      <c r="AM2799" s="271" t="s">
        <v>155</v>
      </c>
      <c r="AN2799" s="272"/>
      <c r="AO2799" s="273" t="s">
        <v>156</v>
      </c>
      <c r="AP2799" s="274"/>
      <c r="AR2799" s="262" t="s">
        <v>157</v>
      </c>
      <c r="AS2799" s="263"/>
      <c r="AT2799" s="264" t="s">
        <v>158</v>
      </c>
      <c r="AU2799" s="265"/>
      <c r="AV2799" s="41"/>
      <c r="AW2799" s="271" t="s">
        <v>159</v>
      </c>
      <c r="AX2799" s="272"/>
      <c r="AY2799" s="273" t="s">
        <v>160</v>
      </c>
      <c r="AZ2799" s="274"/>
      <c r="BA2799" s="20"/>
      <c r="BB2799" s="262" t="s">
        <v>161</v>
      </c>
      <c r="BC2799" s="263"/>
      <c r="BD2799" s="264" t="s">
        <v>162</v>
      </c>
      <c r="BE2799" s="265"/>
      <c r="BF2799" s="41"/>
      <c r="BG2799" s="271" t="s">
        <v>163</v>
      </c>
      <c r="BH2799" s="272"/>
      <c r="BI2799" s="273" t="s">
        <v>164</v>
      </c>
      <c r="BJ2799" s="274"/>
      <c r="BK2799" s="41"/>
      <c r="BL2799" s="262" t="s">
        <v>165</v>
      </c>
      <c r="BM2799" s="263"/>
      <c r="BN2799" s="264" t="s">
        <v>166</v>
      </c>
      <c r="BO2799" s="265"/>
      <c r="BP2799" s="41"/>
      <c r="BQ2799" s="271" t="s">
        <v>167</v>
      </c>
      <c r="BR2799" s="272"/>
      <c r="BS2799" s="273" t="s">
        <v>168</v>
      </c>
      <c r="BT2799" s="274"/>
      <c r="BU2799" s="20"/>
      <c r="BV2799" s="262" t="s">
        <v>169</v>
      </c>
      <c r="BW2799" s="263"/>
      <c r="BX2799" s="264" t="s">
        <v>170</v>
      </c>
      <c r="BY2799" s="265"/>
      <c r="CA2799" s="55" t="s">
        <v>35</v>
      </c>
      <c r="CC2799" s="116" t="s">
        <v>75</v>
      </c>
      <c r="CD2799" s="13"/>
      <c r="CE2799" s="33"/>
      <c r="CF2799" s="33"/>
      <c r="CG2799" s="33"/>
      <c r="CH2799" s="33"/>
    </row>
    <row r="2800" spans="2:86" ht="18.600000000000001" customHeight="1" thickTop="1" thickBot="1">
      <c r="D2800" s="1">
        <v>0</v>
      </c>
      <c r="E2800" s="9">
        <f t="shared" ref="E2800" si="26928">$E$9*$B2797</f>
        <v>9.414399999999965</v>
      </c>
      <c r="F2800" s="2">
        <v>1</v>
      </c>
      <c r="G2800" s="8">
        <v>0</v>
      </c>
      <c r="I2800" s="1">
        <v>0</v>
      </c>
      <c r="J2800" s="9">
        <v>0</v>
      </c>
      <c r="K2800" s="2">
        <v>1</v>
      </c>
      <c r="L2800" s="8">
        <v>0</v>
      </c>
      <c r="N2800" s="1">
        <f t="shared" ref="N2800" si="26929">D2800*I2797+F2800*I2800-E2800*J2797-G2800*J2800</f>
        <v>0</v>
      </c>
      <c r="O2800" s="9">
        <f t="shared" ref="O2800" si="26930">(D2800*J2797+E2800*I2797+F2800*J2800+G2800*I2800)</f>
        <v>9.414399999999965</v>
      </c>
      <c r="P2800" s="2">
        <f t="shared" ref="P2800" si="26931">D2800*K2797+F2800*K2800-E2800*L2797-G2800*L2800</f>
        <v>7.5080791398014357</v>
      </c>
      <c r="Q2800" s="8">
        <f t="shared" ref="Q2800" si="26932">(D2800*L2797+E2800*K2797+F2800*L2800+G2800*K2800)</f>
        <v>0</v>
      </c>
      <c r="S2800" s="1">
        <v>0</v>
      </c>
      <c r="T2800" s="9">
        <f t="shared" ref="T2800" si="26933">$T$9*$B2797</f>
        <v>12.090399999999955</v>
      </c>
      <c r="U2800" s="2">
        <v>1</v>
      </c>
      <c r="V2800" s="8">
        <v>0</v>
      </c>
      <c r="X2800" s="1">
        <f t="shared" ref="X2800" si="26934">N2800*S2797+P2800*S2800-O2800*T2797-Q2800*T2800</f>
        <v>0</v>
      </c>
      <c r="Y2800" s="9">
        <f t="shared" ref="Y2800" si="26935">(N2800*T2797+O2800*S2797+P2800*T2800+Q2800*S2800)</f>
        <v>100.1900800318549</v>
      </c>
      <c r="Z2800" s="2">
        <f t="shared" ref="Z2800" si="26936">N2800*U2797+P2800*U2800-O2800*V2797-Q2800*V2800</f>
        <v>7.5080791398014357</v>
      </c>
      <c r="AA2800" s="8">
        <f t="shared" ref="AA2800" si="26937">(N2800*V2797+O2800*U2797+P2800*V2800+Q2800*U2800)</f>
        <v>0</v>
      </c>
      <c r="AB2800" s="20"/>
      <c r="AC2800" s="1">
        <v>0</v>
      </c>
      <c r="AD2800" s="9">
        <v>0</v>
      </c>
      <c r="AE2800" s="2">
        <v>1</v>
      </c>
      <c r="AF2800" s="8">
        <v>0</v>
      </c>
      <c r="AH2800" s="1">
        <f t="shared" ref="AH2800" si="26938">X2800*AC2797+Z2800*AC2800-Y2800*AD2797-AA2800*AD2800</f>
        <v>0</v>
      </c>
      <c r="AI2800" s="9">
        <f t="shared" ref="AI2800" si="26939">(X2800*AD2797+Y2800*AC2797+Z2800*AD2800+AA2800*AC2800)</f>
        <v>100.1900800318549</v>
      </c>
      <c r="AJ2800" s="2">
        <f t="shared" ref="AJ2800" si="26940">X2800*AE2797+Z2800*AE2800-Y2800*AF2797-AA2800*AF2800</f>
        <v>20.165776463111914</v>
      </c>
      <c r="AK2800" s="8">
        <f t="shared" ref="AK2800" si="26941">(X2800*AF2797+Y2800*AE2797+Z2800*AF2800+AA2800*AE2800)</f>
        <v>0</v>
      </c>
      <c r="AM2800" s="1">
        <v>0</v>
      </c>
      <c r="AN2800" s="9">
        <f t="shared" ref="AN2800" si="26942">$AN$9*$B2797</f>
        <v>10.222399999999961</v>
      </c>
      <c r="AO2800" s="2">
        <v>1</v>
      </c>
      <c r="AP2800" s="8">
        <v>0</v>
      </c>
      <c r="AR2800" s="1">
        <f t="shared" ref="AR2800" si="26943">AH2800*AM2797+AJ2800*AM2800-AI2800*AN2797-AK2800*AN2800</f>
        <v>0</v>
      </c>
      <c r="AS2800" s="9">
        <f t="shared" ref="AS2800" si="26944">(AH2800*AN2797+AI2800*AM2797+AJ2800*AN2800+AK2800*AM2800)</f>
        <v>306.33271334836934</v>
      </c>
      <c r="AT2800" s="2">
        <f t="shared" ref="AT2800" si="26945">AH2800*AO2797+AJ2800*AO2800-AI2800*AP2797-AK2800*AP2800</f>
        <v>20.165776463111914</v>
      </c>
      <c r="AU2800" s="8">
        <f t="shared" ref="AU2800" si="26946">(AH2800*AP2797+AI2800*AO2797+AJ2800*AP2800+AK2800*AO2800)</f>
        <v>0</v>
      </c>
      <c r="AV2800" s="20"/>
      <c r="AW2800" s="1">
        <v>0</v>
      </c>
      <c r="AX2800" s="9">
        <v>0</v>
      </c>
      <c r="AY2800" s="2">
        <v>1</v>
      </c>
      <c r="AZ2800" s="8">
        <v>0</v>
      </c>
      <c r="BB2800" s="1">
        <f t="shared" ref="BB2800" si="26947">AR2800*AW2797+AT2800*AW2800-AS2800*AX2797-AU2800*AX2800</f>
        <v>0</v>
      </c>
      <c r="BC2800" s="9">
        <f t="shared" ref="BC2800" si="26948">(AR2800*AX2797+AS2800*AW2797+AT2800*AX2800+AU2800*AW2800)</f>
        <v>306.33271334836934</v>
      </c>
      <c r="BD2800" s="2">
        <f t="shared" ref="BD2800" si="26949">AR2800*AY2797+AT2800*AY2800-AS2800*AZ2797-AU2800*AZ2800</f>
        <v>75.451694940685783</v>
      </c>
      <c r="BE2800" s="8">
        <f t="shared" ref="BE2800" si="26950">(AR2800*AZ2797+AS2800*AY2797+AT2800*AZ2800+AU2800*AY2800)</f>
        <v>0</v>
      </c>
      <c r="BG2800" s="1">
        <v>0</v>
      </c>
      <c r="BH2800" s="9">
        <f t="shared" ref="BH2800" si="26951">$BH$9*$B2797</f>
        <v>6.6879999999999749</v>
      </c>
      <c r="BI2800" s="2">
        <v>1</v>
      </c>
      <c r="BJ2800" s="8">
        <v>0</v>
      </c>
      <c r="BK2800" s="20"/>
      <c r="BL2800" s="1">
        <f t="shared" ref="BL2800" si="26952">BB2800*BG2797+BD2800*BG2800-BC2800*BH2797-BE2800*BH2800</f>
        <v>0</v>
      </c>
      <c r="BM2800" s="9">
        <f t="shared" ref="BM2800" si="26953">(BB2800*BH2797+BC2800*BG2797+BD2800*BH2800+BE2800*BG2800)</f>
        <v>810.95364911167394</v>
      </c>
      <c r="BN2800" s="2">
        <f t="shared" ref="BN2800" si="26954">BB2800*BI2797+BD2800*BI2800-BC2800*BJ2797-BE2800*BJ2800</f>
        <v>75.451694940685783</v>
      </c>
      <c r="BO2800" s="8">
        <f t="shared" ref="BO2800" si="26955">(BB2800*BJ2797+BC2800*BI2797+BD2800*BJ2800+BE2800*BI2800)</f>
        <v>0</v>
      </c>
      <c r="BP2800" s="20"/>
      <c r="BQ2800" s="18">
        <f t="shared" ref="BQ2800:BQ2863" si="26956">1/$BR$9</f>
        <v>1</v>
      </c>
      <c r="BR2800" s="25">
        <v>0</v>
      </c>
      <c r="BS2800" s="19">
        <v>1</v>
      </c>
      <c r="BT2800" s="24">
        <v>0</v>
      </c>
      <c r="BV2800" s="1">
        <f t="shared" ref="BV2800" si="26957">BL2800*BQ2797+BN2800*BQ2800-BM2800*BR2797-BO2800*BR2800</f>
        <v>75.451694940685783</v>
      </c>
      <c r="BW2800" s="9">
        <f t="shared" ref="BW2800" si="26958">(BL2800*BR2797+BM2800*BQ2797+BN2800*BR2800+BO2800*BQ2800)</f>
        <v>810.95364911167394</v>
      </c>
      <c r="BX2800" s="2">
        <f t="shared" ref="BX2800" si="26959">BL2800*BS2797+BN2800*BS2800-BM2800*BT2797-BO2800*BT2800</f>
        <v>75.451694940685783</v>
      </c>
      <c r="BY2800" s="8">
        <f t="shared" ref="BY2800" si="26960">(BL2800*BT2797+BM2800*BS2797+BN2800*BT2800+BO2800*BS2800)</f>
        <v>0</v>
      </c>
      <c r="CA2800" s="56">
        <f t="shared" ref="CA2800" si="26961">(180/PI())*ATAN(-1*(BW2797+BW2800)/(BV2797+BV2800))</f>
        <v>-79.368858882904149</v>
      </c>
      <c r="CC2800" s="117">
        <f t="shared" ref="CC2800" si="26962">20*LOG(((1-(10^(CA2797/20)^2)*(1-((1-CC2797)/(1+CC2797))^2))^0.5))</f>
        <v>-8.0877936958956522E-6</v>
      </c>
      <c r="CD2800" s="13"/>
      <c r="CE2800" s="33"/>
      <c r="CF2800" s="33"/>
      <c r="CG2800" s="33"/>
      <c r="CH2800" s="33"/>
    </row>
    <row r="2801" spans="2:86" ht="18.600000000000001" customHeight="1"/>
    <row r="2802" spans="2:86" ht="18.600000000000001" customHeight="1" thickBot="1">
      <c r="E2802" s="6" t="s">
        <v>3</v>
      </c>
      <c r="J2802" s="6" t="s">
        <v>5</v>
      </c>
      <c r="O2802" s="6" t="s">
        <v>10</v>
      </c>
      <c r="T2802" s="6" t="s">
        <v>6</v>
      </c>
      <c r="Y2802" s="6" t="s">
        <v>11</v>
      </c>
      <c r="AD2802" s="6" t="s">
        <v>12</v>
      </c>
      <c r="AI2802" s="6" t="s">
        <v>13</v>
      </c>
      <c r="AN2802" s="6" t="s">
        <v>14</v>
      </c>
      <c r="AS2802" s="6" t="s">
        <v>15</v>
      </c>
      <c r="AX2802" s="6" t="s">
        <v>19</v>
      </c>
      <c r="BC2802" s="6" t="s">
        <v>17</v>
      </c>
      <c r="BH2802" s="6" t="s">
        <v>20</v>
      </c>
      <c r="BM2802" s="6" t="s">
        <v>18</v>
      </c>
      <c r="BQ2802" s="26" t="s">
        <v>16</v>
      </c>
      <c r="BR2802" s="26"/>
      <c r="BS2802" s="21"/>
      <c r="BT2802" s="21"/>
      <c r="BU2802" s="21"/>
      <c r="BV2802" s="21"/>
      <c r="BW2802" s="26" t="s">
        <v>21</v>
      </c>
      <c r="BX2802" s="21"/>
      <c r="BY2802" s="21"/>
    </row>
    <row r="2803" spans="2:86" ht="18.600000000000001" customHeight="1" thickBot="1">
      <c r="B2803" s="11"/>
      <c r="D2803" s="266" t="s">
        <v>113</v>
      </c>
      <c r="E2803" s="267"/>
      <c r="F2803" s="268" t="s">
        <v>114</v>
      </c>
      <c r="G2803" s="269"/>
      <c r="H2803" s="237"/>
      <c r="I2803" s="262" t="s">
        <v>0</v>
      </c>
      <c r="J2803" s="263"/>
      <c r="K2803" s="264" t="s">
        <v>1</v>
      </c>
      <c r="L2803" s="265"/>
      <c r="M2803" s="21"/>
      <c r="N2803" s="262" t="s">
        <v>115</v>
      </c>
      <c r="O2803" s="263"/>
      <c r="P2803" s="264" t="s">
        <v>116</v>
      </c>
      <c r="Q2803" s="265"/>
      <c r="R2803" s="21"/>
      <c r="S2803" s="266" t="s">
        <v>117</v>
      </c>
      <c r="T2803" s="267"/>
      <c r="U2803" s="268" t="s">
        <v>118</v>
      </c>
      <c r="V2803" s="269"/>
      <c r="W2803" s="20"/>
      <c r="X2803" s="262" t="s">
        <v>119</v>
      </c>
      <c r="Y2803" s="263"/>
      <c r="Z2803" s="264" t="s">
        <v>120</v>
      </c>
      <c r="AA2803" s="265"/>
      <c r="AB2803" s="20"/>
      <c r="AC2803" s="262" t="s">
        <v>121</v>
      </c>
      <c r="AD2803" s="263"/>
      <c r="AE2803" s="264" t="s">
        <v>7</v>
      </c>
      <c r="AF2803" s="265"/>
      <c r="AG2803" s="20"/>
      <c r="AH2803" s="262" t="s">
        <v>122</v>
      </c>
      <c r="AI2803" s="263"/>
      <c r="AJ2803" s="264" t="s">
        <v>123</v>
      </c>
      <c r="AK2803" s="265"/>
      <c r="AL2803" s="20"/>
      <c r="AM2803" s="266" t="s">
        <v>124</v>
      </c>
      <c r="AN2803" s="267"/>
      <c r="AO2803" s="268" t="s">
        <v>125</v>
      </c>
      <c r="AP2803" s="269"/>
      <c r="AQ2803" s="21"/>
      <c r="AR2803" s="262" t="s">
        <v>126</v>
      </c>
      <c r="AS2803" s="263"/>
      <c r="AT2803" s="264" t="s">
        <v>2</v>
      </c>
      <c r="AU2803" s="265"/>
      <c r="AV2803" s="41"/>
      <c r="AW2803" s="262" t="s">
        <v>127</v>
      </c>
      <c r="AX2803" s="263"/>
      <c r="AY2803" s="264" t="s">
        <v>128</v>
      </c>
      <c r="AZ2803" s="265"/>
      <c r="BA2803" s="20"/>
      <c r="BB2803" s="262" t="s">
        <v>129</v>
      </c>
      <c r="BC2803" s="263"/>
      <c r="BD2803" s="264" t="s">
        <v>130</v>
      </c>
      <c r="BE2803" s="265"/>
      <c r="BF2803" s="41"/>
      <c r="BG2803" s="266" t="s">
        <v>131</v>
      </c>
      <c r="BH2803" s="267"/>
      <c r="BI2803" s="268" t="s">
        <v>132</v>
      </c>
      <c r="BJ2803" s="269"/>
      <c r="BK2803" s="41"/>
      <c r="BL2803" s="262" t="s">
        <v>133</v>
      </c>
      <c r="BM2803" s="263"/>
      <c r="BN2803" s="264" t="s">
        <v>134</v>
      </c>
      <c r="BO2803" s="265"/>
      <c r="BP2803" s="41"/>
      <c r="BQ2803" s="262" t="s">
        <v>135</v>
      </c>
      <c r="BR2803" s="263"/>
      <c r="BS2803" s="264" t="s">
        <v>136</v>
      </c>
      <c r="BT2803" s="265"/>
      <c r="BU2803" s="20"/>
      <c r="BV2803" s="262" t="s">
        <v>137</v>
      </c>
      <c r="BW2803" s="263"/>
      <c r="BX2803" s="264" t="s">
        <v>138</v>
      </c>
      <c r="BY2803" s="265"/>
      <c r="CA2803" s="27" t="s">
        <v>8</v>
      </c>
      <c r="CC2803" s="113" t="s">
        <v>74</v>
      </c>
      <c r="CD2803" s="13"/>
      <c r="CE2803" s="33"/>
      <c r="CF2803" s="33"/>
      <c r="CG2803" s="33"/>
      <c r="CH2803" s="33"/>
    </row>
    <row r="2804" spans="2:86" ht="18.600000000000001" customHeight="1" thickTop="1" thickBot="1">
      <c r="B2804" s="37">
        <v>8.0199999999999694</v>
      </c>
      <c r="D2804" s="1">
        <v>1</v>
      </c>
      <c r="E2804" s="7">
        <v>0</v>
      </c>
      <c r="F2804" s="2">
        <v>0</v>
      </c>
      <c r="G2804" s="8">
        <v>0</v>
      </c>
      <c r="I2804" s="1">
        <v>1</v>
      </c>
      <c r="J2804" s="9">
        <v>0</v>
      </c>
      <c r="K2804" s="2">
        <v>0</v>
      </c>
      <c r="L2804" s="8">
        <f t="shared" ref="L2804:L2867" si="26963">IF(0=(1-$J$9*$K$9*$B2804^2),10^18,$B2804*$K$9/(1-$J$9*$K$9*$B2804^2))</f>
        <v>-0.68931757673234395</v>
      </c>
      <c r="N2804" s="1">
        <f t="shared" ref="N2804" si="26964">D2804*I2804+F2804*I2807-E2804*J2804-G2804*J2807</f>
        <v>1</v>
      </c>
      <c r="O2804" s="9">
        <f t="shared" ref="O2804" si="26965">(D2804*J2804+E2804*I2804+F2804*J2807+G2804*I2807)</f>
        <v>0</v>
      </c>
      <c r="P2804" s="2">
        <f t="shared" ref="P2804" si="26966">D2804*K2804+F2804*K2807-E2804*L2804-G2804*L2807</f>
        <v>0</v>
      </c>
      <c r="Q2804" s="8">
        <f t="shared" ref="Q2804" si="26967">(D2804*L2804+E2804*K2804+F2804*L2807+G2804*K2807)</f>
        <v>-0.68931757673234395</v>
      </c>
      <c r="S2804" s="1">
        <v>1</v>
      </c>
      <c r="T2804" s="7">
        <v>0</v>
      </c>
      <c r="U2804" s="2">
        <v>0</v>
      </c>
      <c r="V2804" s="8">
        <v>0</v>
      </c>
      <c r="X2804" s="1">
        <f t="shared" ref="X2804" si="26968">N2804*S2804+P2804*S2807-O2804*T2804-Q2804*T2807</f>
        <v>9.354960542799013</v>
      </c>
      <c r="Y2804" s="9">
        <f t="shared" ref="Y2804" si="26969">(N2804*T2804+O2804*S2804+P2804*T2807+Q2804*S2807)</f>
        <v>0</v>
      </c>
      <c r="Z2804" s="2">
        <f t="shared" ref="Z2804" si="26970">N2804*U2804+P2804*U2807-O2804*V2804-Q2804*V2807</f>
        <v>0</v>
      </c>
      <c r="AA2804" s="8">
        <f t="shared" ref="AA2804" si="26971">(N2804*V2804+O2804*U2804+P2804*V2807+Q2804*U2807)</f>
        <v>-0.68931757673234395</v>
      </c>
      <c r="AB2804" s="20"/>
      <c r="AC2804" s="1">
        <v>1</v>
      </c>
      <c r="AD2804" s="9">
        <v>0</v>
      </c>
      <c r="AE2804" s="2">
        <v>0</v>
      </c>
      <c r="AF2804" s="8">
        <f t="shared" ref="AF2804:AF2867" si="26972">IF(0=(1-$AE$9*$AD$9*$B2804^2),10^18,$B2804*$AE$9/(1-$AE$9*$AD$9*$B2804^2))</f>
        <v>-0.12600808643180381</v>
      </c>
      <c r="AH2804" s="1">
        <f t="shared" ref="AH2804" si="26973">X2804*AC2804+Z2804*AC2807-Y2804*AD2804-AA2804*AD2807</f>
        <v>9.354960542799013</v>
      </c>
      <c r="AI2804" s="9">
        <f t="shared" ref="AI2804" si="26974">(X2804*AD2804+Y2804*AC2804+Z2804*AD2807+AA2804*AC2807)</f>
        <v>0</v>
      </c>
      <c r="AJ2804" s="2">
        <f t="shared" ref="AJ2804" si="26975">X2804*AE2804+Z2804*AE2807-Y2804*AF2804-AA2804*AF2807</f>
        <v>0</v>
      </c>
      <c r="AK2804" s="8">
        <f t="shared" ref="AK2804" si="26976">(X2804*AF2804+Y2804*AE2804+Z2804*AF2807+AA2804*AE2807)</f>
        <v>-1.8681182533754761</v>
      </c>
      <c r="AM2804" s="1">
        <v>1</v>
      </c>
      <c r="AN2804" s="7">
        <v>0</v>
      </c>
      <c r="AO2804" s="2">
        <v>0</v>
      </c>
      <c r="AP2804" s="8">
        <v>0</v>
      </c>
      <c r="AR2804" s="1">
        <f t="shared" ref="AR2804" si="26977">AH2804*AM2804+AJ2804*AM2807-AI2804*AN2804-AK2804*AN2807</f>
        <v>28.499354206187672</v>
      </c>
      <c r="AS2804" s="9">
        <f t="shared" ref="AS2804" si="26978">(AH2804*AN2804+AI2804*AM2804+AJ2804*AN2807+AK2804*AM2807)</f>
        <v>0</v>
      </c>
      <c r="AT2804" s="2">
        <f t="shared" ref="AT2804" si="26979">AH2804*AO2804+AJ2804*AO2807-AI2804*AP2804-AK2804*AP2807</f>
        <v>0</v>
      </c>
      <c r="AU2804" s="8">
        <f t="shared" ref="AU2804" si="26980">(AH2804*AP2804+AI2804*AO2804+AJ2804*AP2807+AK2804*AO2807)</f>
        <v>-1.8681182533754761</v>
      </c>
      <c r="AV2804" s="20"/>
      <c r="AW2804" s="1">
        <v>1</v>
      </c>
      <c r="AX2804" s="9">
        <v>0</v>
      </c>
      <c r="AY2804" s="2">
        <v>0</v>
      </c>
      <c r="AZ2804" s="8">
        <f t="shared" ref="AZ2804:AZ2867" si="26981">IF(0=(1-$AX$9*$AY$9*$B2804^2),10^18,$B2804*$AY$9/(1-$AX$9*$AY$9*$B2804^2))</f>
        <v>-0.18000140629265976</v>
      </c>
      <c r="BB2804" s="1">
        <f t="shared" ref="BB2804" si="26982">AR2804*AW2804+AT2804*AW2807-AS2804*AX2804-AU2804*AX2807</f>
        <v>28.499354206187672</v>
      </c>
      <c r="BC2804" s="9">
        <f t="shared" ref="BC2804" si="26983">(AR2804*AX2804+AS2804*AW2804+AT2804*AX2807+AU2804*AW2807)</f>
        <v>0</v>
      </c>
      <c r="BD2804" s="2">
        <f t="shared" ref="BD2804" si="26984">AR2804*AY2804+AT2804*AY2807-AS2804*AZ2804-AU2804*AZ2807</f>
        <v>0</v>
      </c>
      <c r="BE2804" s="8">
        <f t="shared" ref="BE2804" si="26985">(AR2804*AZ2804+AS2804*AY2804+AT2804*AZ2807+AU2804*AY2807)</f>
        <v>-6.9980420889218848</v>
      </c>
      <c r="BG2804" s="1">
        <v>1</v>
      </c>
      <c r="BH2804" s="7">
        <v>0</v>
      </c>
      <c r="BI2804" s="2">
        <v>0</v>
      </c>
      <c r="BJ2804" s="8">
        <v>0</v>
      </c>
      <c r="BK2804" s="20"/>
      <c r="BL2804" s="1">
        <f t="shared" ref="BL2804" si="26986">BB2804*BG2804+BD2804*BG2807-BC2804*BH2804-BE2804*BH2807</f>
        <v>75.41926696062383</v>
      </c>
      <c r="BM2804" s="9">
        <f t="shared" ref="BM2804" si="26987">(BB2804*BH2804+BC2804*BG2804+BD2804*BH2807+BE2804*BG2807)</f>
        <v>0</v>
      </c>
      <c r="BN2804" s="2">
        <f t="shared" ref="BN2804" si="26988">BB2804*BI2804+BD2804*BI2807-BC2804*BJ2804-BE2804*BJ2807</f>
        <v>0</v>
      </c>
      <c r="BO2804" s="8">
        <f t="shared" ref="BO2804" si="26989">(BB2804*BJ2804+BC2804*BI2804+BD2804*BJ2807+BE2804*BI2807)</f>
        <v>-6.9980420889218848</v>
      </c>
      <c r="BP2804" s="20"/>
      <c r="BQ2804" s="16">
        <v>1</v>
      </c>
      <c r="BR2804" s="23">
        <v>0</v>
      </c>
      <c r="BS2804" s="14">
        <v>0</v>
      </c>
      <c r="BT2804" s="22">
        <v>0</v>
      </c>
      <c r="BV2804" s="1">
        <f t="shared" ref="BV2804" si="26990">BL2804*BQ2804+BN2804*BQ2807-BM2804*BR2804-BO2804*BR2807</f>
        <v>75.41926696062383</v>
      </c>
      <c r="BW2804" s="9">
        <f t="shared" ref="BW2804" si="26991">(BL2804*BR2804+BM2804*BQ2804+BN2804*BR2807+BO2804*BQ2807)</f>
        <v>-6.9980420889218848</v>
      </c>
      <c r="BX2804" s="2">
        <f t="shared" ref="BX2804" si="26992">BL2804*BS2804+BN2804*BS2807-BM2804*BT2804-BO2804*BT2807</f>
        <v>0</v>
      </c>
      <c r="BY2804" s="8">
        <f t="shared" ref="BY2804" si="26993">(BL2804*BT2804+BM2804*BS2804+BN2804*BT2807+BO2804*BS2807)</f>
        <v>-6.9980420889218848</v>
      </c>
      <c r="CA2804" s="28">
        <f t="shared" ref="CA2804" si="26994">20*LOG(((1+$BR$9)/$BR$9)/((BV2804+BV2807)^2+(BW2804+BW2807)^2)^0.5)</f>
        <v>-52.251999197033086</v>
      </c>
      <c r="CC2804" s="114">
        <f t="shared" ref="CC2804" si="26995">((BV2804^2+BW2804^2)^0.5)/((BV2807^2+BW2807^2)^0.5)</f>
        <v>9.2806169452968018E-2</v>
      </c>
      <c r="CD2804" s="13"/>
      <c r="CE2804" s="33"/>
      <c r="CF2804" s="33"/>
      <c r="CG2804" s="33"/>
      <c r="CH2804" s="33"/>
    </row>
    <row r="2805" spans="2:86" ht="18.600000000000001" customHeight="1" thickBot="1">
      <c r="D2805" s="3"/>
      <c r="G2805" s="4"/>
      <c r="I2805" s="3"/>
      <c r="L2805" s="4"/>
      <c r="N2805" s="3"/>
      <c r="Q2805" s="4"/>
      <c r="S2805" s="3"/>
      <c r="V2805" s="4"/>
      <c r="X2805" s="3"/>
      <c r="AA2805" s="4"/>
      <c r="AC2805" s="3"/>
      <c r="AF2805" s="4"/>
      <c r="AH2805" s="3"/>
      <c r="AK2805" s="4"/>
      <c r="AM2805" s="3"/>
      <c r="AP2805" s="4"/>
      <c r="AR2805" s="3"/>
      <c r="AU2805" s="4"/>
      <c r="AW2805" s="3"/>
      <c r="AZ2805" s="4"/>
      <c r="BB2805" s="3"/>
      <c r="BE2805" s="4"/>
      <c r="BG2805" s="3"/>
      <c r="BJ2805" s="4"/>
      <c r="BL2805" s="3"/>
      <c r="BO2805" s="4"/>
      <c r="BQ2805" s="16"/>
      <c r="BR2805" s="14"/>
      <c r="BS2805" s="14"/>
      <c r="BT2805" s="17"/>
      <c r="BV2805" s="3"/>
      <c r="BY2805" s="4"/>
      <c r="CC2805" s="115"/>
      <c r="CD2805" s="13"/>
      <c r="CE2805" s="33"/>
      <c r="CF2805" s="33"/>
      <c r="CG2805" s="33"/>
      <c r="CH2805" s="33"/>
    </row>
    <row r="2806" spans="2:86" ht="18.600000000000001" customHeight="1" thickBot="1">
      <c r="D2806" s="271" t="s">
        <v>141</v>
      </c>
      <c r="E2806" s="272"/>
      <c r="F2806" s="273" t="s">
        <v>142</v>
      </c>
      <c r="G2806" s="274"/>
      <c r="H2806" s="237"/>
      <c r="I2806" s="271" t="s">
        <v>143</v>
      </c>
      <c r="J2806" s="272"/>
      <c r="K2806" s="273" t="s">
        <v>144</v>
      </c>
      <c r="L2806" s="274"/>
      <c r="N2806" s="262" t="s">
        <v>145</v>
      </c>
      <c r="O2806" s="263"/>
      <c r="P2806" s="264" t="s">
        <v>146</v>
      </c>
      <c r="Q2806" s="265"/>
      <c r="S2806" s="271" t="s">
        <v>147</v>
      </c>
      <c r="T2806" s="272"/>
      <c r="U2806" s="273" t="s">
        <v>148</v>
      </c>
      <c r="V2806" s="274"/>
      <c r="W2806" s="20"/>
      <c r="X2806" s="262" t="s">
        <v>149</v>
      </c>
      <c r="Y2806" s="263"/>
      <c r="Z2806" s="264" t="s">
        <v>150</v>
      </c>
      <c r="AA2806" s="265"/>
      <c r="AB2806" s="20"/>
      <c r="AC2806" s="271" t="s">
        <v>151</v>
      </c>
      <c r="AD2806" s="272"/>
      <c r="AE2806" s="273" t="s">
        <v>152</v>
      </c>
      <c r="AF2806" s="274"/>
      <c r="AG2806" s="20"/>
      <c r="AH2806" s="262" t="s">
        <v>153</v>
      </c>
      <c r="AI2806" s="263"/>
      <c r="AJ2806" s="264" t="s">
        <v>154</v>
      </c>
      <c r="AK2806" s="265"/>
      <c r="AL2806" s="20"/>
      <c r="AM2806" s="271" t="s">
        <v>155</v>
      </c>
      <c r="AN2806" s="272"/>
      <c r="AO2806" s="273" t="s">
        <v>156</v>
      </c>
      <c r="AP2806" s="274"/>
      <c r="AR2806" s="262" t="s">
        <v>157</v>
      </c>
      <c r="AS2806" s="263"/>
      <c r="AT2806" s="264" t="s">
        <v>158</v>
      </c>
      <c r="AU2806" s="265"/>
      <c r="AV2806" s="41"/>
      <c r="AW2806" s="271" t="s">
        <v>159</v>
      </c>
      <c r="AX2806" s="272"/>
      <c r="AY2806" s="273" t="s">
        <v>160</v>
      </c>
      <c r="AZ2806" s="274"/>
      <c r="BA2806" s="20"/>
      <c r="BB2806" s="262" t="s">
        <v>161</v>
      </c>
      <c r="BC2806" s="263"/>
      <c r="BD2806" s="264" t="s">
        <v>162</v>
      </c>
      <c r="BE2806" s="265"/>
      <c r="BF2806" s="41"/>
      <c r="BG2806" s="271" t="s">
        <v>163</v>
      </c>
      <c r="BH2806" s="272"/>
      <c r="BI2806" s="273" t="s">
        <v>164</v>
      </c>
      <c r="BJ2806" s="274"/>
      <c r="BK2806" s="41"/>
      <c r="BL2806" s="262" t="s">
        <v>165</v>
      </c>
      <c r="BM2806" s="263"/>
      <c r="BN2806" s="264" t="s">
        <v>166</v>
      </c>
      <c r="BO2806" s="265"/>
      <c r="BP2806" s="41"/>
      <c r="BQ2806" s="271" t="s">
        <v>167</v>
      </c>
      <c r="BR2806" s="272"/>
      <c r="BS2806" s="273" t="s">
        <v>168</v>
      </c>
      <c r="BT2806" s="274"/>
      <c r="BU2806" s="20"/>
      <c r="BV2806" s="262" t="s">
        <v>169</v>
      </c>
      <c r="BW2806" s="263"/>
      <c r="BX2806" s="264" t="s">
        <v>170</v>
      </c>
      <c r="BY2806" s="265"/>
      <c r="CA2806" s="55" t="s">
        <v>35</v>
      </c>
      <c r="CC2806" s="116" t="s">
        <v>75</v>
      </c>
      <c r="CD2806" s="13"/>
      <c r="CE2806" s="33"/>
      <c r="CF2806" s="33"/>
      <c r="CG2806" s="33"/>
      <c r="CH2806" s="33"/>
    </row>
    <row r="2807" spans="2:86" ht="18.600000000000001" customHeight="1" thickTop="1" thickBot="1">
      <c r="D2807" s="1">
        <v>0</v>
      </c>
      <c r="E2807" s="9">
        <f t="shared" ref="E2807" si="26996">$E$9*$B2804</f>
        <v>9.437935999999965</v>
      </c>
      <c r="F2807" s="2">
        <v>1</v>
      </c>
      <c r="G2807" s="8">
        <v>0</v>
      </c>
      <c r="I2807" s="1">
        <v>0</v>
      </c>
      <c r="J2807" s="9">
        <v>0</v>
      </c>
      <c r="K2807" s="2">
        <v>1</v>
      </c>
      <c r="L2807" s="8">
        <v>0</v>
      </c>
      <c r="N2807" s="1">
        <f t="shared" ref="N2807" si="26997">D2807*I2804+F2807*I2807-E2807*J2804-G2807*J2807</f>
        <v>0</v>
      </c>
      <c r="O2807" s="9">
        <f t="shared" ref="O2807" si="26998">(D2807*J2804+E2807*I2804+F2807*J2807+G2807*I2807)</f>
        <v>9.437935999999965</v>
      </c>
      <c r="P2807" s="2">
        <f t="shared" ref="P2807" si="26999">D2807*K2804+F2807*K2807-E2807*L2804-G2807*L2807</f>
        <v>7.5057351728749273</v>
      </c>
      <c r="Q2807" s="8">
        <f t="shared" ref="Q2807" si="27000">(D2807*L2804+E2807*K2804+F2807*L2807+G2807*K2807)</f>
        <v>0</v>
      </c>
      <c r="S2807" s="1">
        <v>0</v>
      </c>
      <c r="T2807" s="9">
        <f t="shared" ref="T2807" si="27001">$T$9*$B2804</f>
        <v>12.120625999999955</v>
      </c>
      <c r="U2807" s="2">
        <v>1</v>
      </c>
      <c r="V2807" s="8">
        <v>0</v>
      </c>
      <c r="X2807" s="1">
        <f t="shared" ref="X2807" si="27002">N2807*S2804+P2807*S2807-O2807*T2804-Q2807*T2807</f>
        <v>0</v>
      </c>
      <c r="Y2807" s="9">
        <f t="shared" ref="Y2807" si="27003">(N2807*T2804+O2807*S2804+P2807*T2807+Q2807*S2807)</f>
        <v>100.41214488546197</v>
      </c>
      <c r="Z2807" s="2">
        <f t="shared" ref="Z2807" si="27004">N2807*U2804+P2807*U2807-O2807*V2804-Q2807*V2807</f>
        <v>7.5057351728749273</v>
      </c>
      <c r="AA2807" s="8">
        <f t="shared" ref="AA2807" si="27005">(N2807*V2804+O2807*U2804+P2807*V2807+Q2807*U2807)</f>
        <v>0</v>
      </c>
      <c r="AB2807" s="20"/>
      <c r="AC2807" s="1">
        <v>0</v>
      </c>
      <c r="AD2807" s="9">
        <v>0</v>
      </c>
      <c r="AE2807" s="2">
        <v>1</v>
      </c>
      <c r="AF2807" s="8">
        <v>0</v>
      </c>
      <c r="AH2807" s="1">
        <f t="shared" ref="AH2807" si="27006">X2807*AC2804+Z2807*AC2807-Y2807*AD2804-AA2807*AD2807</f>
        <v>0</v>
      </c>
      <c r="AI2807" s="9">
        <f t="shared" ref="AI2807" si="27007">(X2807*AD2804+Y2807*AC2804+Z2807*AD2807+AA2807*AC2807)</f>
        <v>100.41214488546197</v>
      </c>
      <c r="AJ2807" s="2">
        <f t="shared" ref="AJ2807" si="27008">X2807*AE2804+Z2807*AE2807-Y2807*AF2804-AA2807*AF2807</f>
        <v>20.158477404405026</v>
      </c>
      <c r="AK2807" s="8">
        <f t="shared" ref="AK2807" si="27009">(X2807*AF2804+Y2807*AE2804+Z2807*AF2807+AA2807*AE2807)</f>
        <v>0</v>
      </c>
      <c r="AM2807" s="1">
        <v>0</v>
      </c>
      <c r="AN2807" s="9">
        <f t="shared" ref="AN2807" si="27010">$AN$9*$B2804</f>
        <v>10.247955999999961</v>
      </c>
      <c r="AO2807" s="2">
        <v>1</v>
      </c>
      <c r="AP2807" s="8">
        <v>0</v>
      </c>
      <c r="AR2807" s="1">
        <f t="shared" ref="AR2807" si="27011">AH2807*AM2804+AJ2807*AM2807-AI2807*AN2804-AK2807*AN2807</f>
        <v>0</v>
      </c>
      <c r="AS2807" s="9">
        <f t="shared" ref="AS2807" si="27012">(AH2807*AN2804+AI2807*AM2804+AJ2807*AN2807+AK2807*AM2807)</f>
        <v>306.99533435279807</v>
      </c>
      <c r="AT2807" s="2">
        <f t="shared" ref="AT2807" si="27013">AH2807*AO2804+AJ2807*AO2807-AI2807*AP2804-AK2807*AP2807</f>
        <v>20.158477404405026</v>
      </c>
      <c r="AU2807" s="8">
        <f t="shared" ref="AU2807" si="27014">(AH2807*AP2804+AI2807*AO2804+AJ2807*AP2807+AK2807*AO2807)</f>
        <v>0</v>
      </c>
      <c r="AV2807" s="20"/>
      <c r="AW2807" s="1">
        <v>0</v>
      </c>
      <c r="AX2807" s="9">
        <v>0</v>
      </c>
      <c r="AY2807" s="2">
        <v>1</v>
      </c>
      <c r="AZ2807" s="8">
        <v>0</v>
      </c>
      <c r="BB2807" s="1">
        <f t="shared" ref="BB2807" si="27015">AR2807*AW2804+AT2807*AW2807-AS2807*AX2804-AU2807*AX2807</f>
        <v>0</v>
      </c>
      <c r="BC2807" s="9">
        <f t="shared" ref="BC2807" si="27016">(AR2807*AX2804+AS2807*AW2804+AT2807*AX2807+AU2807*AW2807)</f>
        <v>306.99533435279807</v>
      </c>
      <c r="BD2807" s="2">
        <f t="shared" ref="BD2807" si="27017">AR2807*AY2804+AT2807*AY2807-AS2807*AZ2804-AU2807*AZ2807</f>
        <v>75.418069313193968</v>
      </c>
      <c r="BE2807" s="8">
        <f t="shared" ref="BE2807" si="27018">(AR2807*AZ2804+AS2807*AY2804+AT2807*AZ2807+AU2807*AY2807)</f>
        <v>0</v>
      </c>
      <c r="BG2807" s="1">
        <v>0</v>
      </c>
      <c r="BH2807" s="9">
        <f t="shared" ref="BH2807" si="27019">$BH$9*$B2804</f>
        <v>6.7047199999999743</v>
      </c>
      <c r="BI2807" s="2">
        <v>1</v>
      </c>
      <c r="BJ2807" s="8">
        <v>0</v>
      </c>
      <c r="BK2807" s="20"/>
      <c r="BL2807" s="1">
        <f t="shared" ref="BL2807" si="27020">BB2807*BG2804+BD2807*BG2807-BC2807*BH2804-BE2807*BH2807</f>
        <v>0</v>
      </c>
      <c r="BM2807" s="9">
        <f t="shared" ref="BM2807" si="27021">(BB2807*BH2804+BC2807*BG2804+BD2807*BH2807+BE2807*BG2807)</f>
        <v>812.65237203835397</v>
      </c>
      <c r="BN2807" s="2">
        <f t="shared" ref="BN2807" si="27022">BB2807*BI2804+BD2807*BI2807-BC2807*BJ2804-BE2807*BJ2807</f>
        <v>75.418069313193968</v>
      </c>
      <c r="BO2807" s="8">
        <f t="shared" ref="BO2807" si="27023">(BB2807*BJ2804+BC2807*BI2804+BD2807*BJ2807+BE2807*BI2807)</f>
        <v>0</v>
      </c>
      <c r="BP2807" s="20"/>
      <c r="BQ2807" s="18">
        <f t="shared" ref="BQ2807:BQ2870" si="27024">1/$BR$9</f>
        <v>1</v>
      </c>
      <c r="BR2807" s="25">
        <v>0</v>
      </c>
      <c r="BS2807" s="19">
        <v>1</v>
      </c>
      <c r="BT2807" s="24">
        <v>0</v>
      </c>
      <c r="BV2807" s="1">
        <f t="shared" ref="BV2807" si="27025">BL2807*BQ2804+BN2807*BQ2807-BM2807*BR2804-BO2807*BR2807</f>
        <v>75.418069313193968</v>
      </c>
      <c r="BW2807" s="9">
        <f t="shared" ref="BW2807" si="27026">(BL2807*BR2804+BM2807*BQ2804+BN2807*BR2807+BO2807*BQ2807)</f>
        <v>812.65237203835397</v>
      </c>
      <c r="BX2807" s="2">
        <f t="shared" ref="BX2807" si="27027">BL2807*BS2804+BN2807*BS2807-BM2807*BT2804-BO2807*BT2807</f>
        <v>75.418069313193968</v>
      </c>
      <c r="BY2807" s="8">
        <f t="shared" ref="BY2807" si="27028">(BL2807*BT2804+BM2807*BS2804+BN2807*BT2807+BO2807*BS2807)</f>
        <v>0</v>
      </c>
      <c r="CA2807" s="56">
        <f t="shared" ref="CA2807" si="27029">(180/PI())*ATAN(-1*(BW2804+BW2807)/(BV2804+BV2807))</f>
        <v>-79.395655722533277</v>
      </c>
      <c r="CC2807" s="117">
        <f t="shared" ref="CC2807" si="27030">20*LOG(((1-(10^(CA2804/20)^2)*(1-((1-CC2804)/(1+CC2804))^2))^0.5))</f>
        <v>-8.0377659547762264E-6</v>
      </c>
      <c r="CD2807" s="13"/>
      <c r="CE2807" s="33"/>
      <c r="CF2807" s="33"/>
      <c r="CG2807" s="33"/>
      <c r="CH2807" s="33"/>
    </row>
    <row r="2808" spans="2:86" ht="18.600000000000001" customHeight="1"/>
    <row r="2809" spans="2:86" ht="18.600000000000001" customHeight="1" thickBot="1">
      <c r="E2809" s="6" t="s">
        <v>3</v>
      </c>
      <c r="J2809" s="6" t="s">
        <v>5</v>
      </c>
      <c r="O2809" s="6" t="s">
        <v>10</v>
      </c>
      <c r="T2809" s="6" t="s">
        <v>6</v>
      </c>
      <c r="Y2809" s="6" t="s">
        <v>11</v>
      </c>
      <c r="AD2809" s="6" t="s">
        <v>12</v>
      </c>
      <c r="AI2809" s="6" t="s">
        <v>13</v>
      </c>
      <c r="AN2809" s="6" t="s">
        <v>14</v>
      </c>
      <c r="AS2809" s="6" t="s">
        <v>15</v>
      </c>
      <c r="AX2809" s="6" t="s">
        <v>19</v>
      </c>
      <c r="BC2809" s="6" t="s">
        <v>17</v>
      </c>
      <c r="BH2809" s="6" t="s">
        <v>20</v>
      </c>
      <c r="BM2809" s="6" t="s">
        <v>18</v>
      </c>
      <c r="BQ2809" s="26" t="s">
        <v>16</v>
      </c>
      <c r="BR2809" s="26"/>
      <c r="BS2809" s="21"/>
      <c r="BT2809" s="21"/>
      <c r="BU2809" s="21"/>
      <c r="BV2809" s="21"/>
      <c r="BW2809" s="26" t="s">
        <v>21</v>
      </c>
      <c r="BX2809" s="21"/>
      <c r="BY2809" s="21"/>
    </row>
    <row r="2810" spans="2:86" ht="18.600000000000001" customHeight="1" thickBot="1">
      <c r="B2810" s="11"/>
      <c r="D2810" s="266" t="s">
        <v>113</v>
      </c>
      <c r="E2810" s="267"/>
      <c r="F2810" s="268" t="s">
        <v>114</v>
      </c>
      <c r="G2810" s="269"/>
      <c r="H2810" s="237"/>
      <c r="I2810" s="262" t="s">
        <v>0</v>
      </c>
      <c r="J2810" s="263"/>
      <c r="K2810" s="264" t="s">
        <v>1</v>
      </c>
      <c r="L2810" s="265"/>
      <c r="M2810" s="21"/>
      <c r="N2810" s="262" t="s">
        <v>115</v>
      </c>
      <c r="O2810" s="263"/>
      <c r="P2810" s="264" t="s">
        <v>116</v>
      </c>
      <c r="Q2810" s="265"/>
      <c r="R2810" s="21"/>
      <c r="S2810" s="266" t="s">
        <v>117</v>
      </c>
      <c r="T2810" s="267"/>
      <c r="U2810" s="268" t="s">
        <v>118</v>
      </c>
      <c r="V2810" s="269"/>
      <c r="W2810" s="20"/>
      <c r="X2810" s="262" t="s">
        <v>119</v>
      </c>
      <c r="Y2810" s="263"/>
      <c r="Z2810" s="264" t="s">
        <v>120</v>
      </c>
      <c r="AA2810" s="265"/>
      <c r="AB2810" s="20"/>
      <c r="AC2810" s="262" t="s">
        <v>121</v>
      </c>
      <c r="AD2810" s="263"/>
      <c r="AE2810" s="264" t="s">
        <v>7</v>
      </c>
      <c r="AF2810" s="265"/>
      <c r="AG2810" s="20"/>
      <c r="AH2810" s="262" t="s">
        <v>122</v>
      </c>
      <c r="AI2810" s="263"/>
      <c r="AJ2810" s="264" t="s">
        <v>123</v>
      </c>
      <c r="AK2810" s="265"/>
      <c r="AL2810" s="20"/>
      <c r="AM2810" s="266" t="s">
        <v>124</v>
      </c>
      <c r="AN2810" s="267"/>
      <c r="AO2810" s="268" t="s">
        <v>125</v>
      </c>
      <c r="AP2810" s="269"/>
      <c r="AQ2810" s="21"/>
      <c r="AR2810" s="262" t="s">
        <v>126</v>
      </c>
      <c r="AS2810" s="263"/>
      <c r="AT2810" s="264" t="s">
        <v>2</v>
      </c>
      <c r="AU2810" s="265"/>
      <c r="AV2810" s="41"/>
      <c r="AW2810" s="262" t="s">
        <v>127</v>
      </c>
      <c r="AX2810" s="263"/>
      <c r="AY2810" s="264" t="s">
        <v>128</v>
      </c>
      <c r="AZ2810" s="265"/>
      <c r="BA2810" s="20"/>
      <c r="BB2810" s="262" t="s">
        <v>129</v>
      </c>
      <c r="BC2810" s="263"/>
      <c r="BD2810" s="264" t="s">
        <v>130</v>
      </c>
      <c r="BE2810" s="265"/>
      <c r="BF2810" s="41"/>
      <c r="BG2810" s="266" t="s">
        <v>131</v>
      </c>
      <c r="BH2810" s="267"/>
      <c r="BI2810" s="268" t="s">
        <v>132</v>
      </c>
      <c r="BJ2810" s="269"/>
      <c r="BK2810" s="41"/>
      <c r="BL2810" s="262" t="s">
        <v>133</v>
      </c>
      <c r="BM2810" s="263"/>
      <c r="BN2810" s="264" t="s">
        <v>134</v>
      </c>
      <c r="BO2810" s="265"/>
      <c r="BP2810" s="41"/>
      <c r="BQ2810" s="262" t="s">
        <v>135</v>
      </c>
      <c r="BR2810" s="263"/>
      <c r="BS2810" s="264" t="s">
        <v>136</v>
      </c>
      <c r="BT2810" s="265"/>
      <c r="BU2810" s="20"/>
      <c r="BV2810" s="262" t="s">
        <v>137</v>
      </c>
      <c r="BW2810" s="263"/>
      <c r="BX2810" s="264" t="s">
        <v>138</v>
      </c>
      <c r="BY2810" s="265"/>
      <c r="CA2810" s="27" t="s">
        <v>8</v>
      </c>
      <c r="CC2810" s="113" t="s">
        <v>74</v>
      </c>
      <c r="CD2810" s="13"/>
      <c r="CE2810" s="33"/>
      <c r="CF2810" s="33"/>
      <c r="CG2810" s="33"/>
      <c r="CH2810" s="33"/>
    </row>
    <row r="2811" spans="2:86" ht="18.600000000000001" customHeight="1" thickTop="1" thickBot="1">
      <c r="B2811" s="37">
        <v>8.0399999999999707</v>
      </c>
      <c r="D2811" s="1">
        <v>1</v>
      </c>
      <c r="E2811" s="7">
        <v>0</v>
      </c>
      <c r="F2811" s="2">
        <v>0</v>
      </c>
      <c r="G2811" s="8">
        <v>0</v>
      </c>
      <c r="I2811" s="1">
        <v>1</v>
      </c>
      <c r="J2811" s="9">
        <v>0</v>
      </c>
      <c r="K2811" s="2">
        <v>0</v>
      </c>
      <c r="L2811" s="8">
        <f t="shared" ref="L2811:L2874" si="27031">IF(0=(1-$J$9*$K$9*$B2811^2),10^18,$B2811*$K$9/(1-$J$9*$K$9*$B2811^2))</f>
        <v>-0.68735714120017355</v>
      </c>
      <c r="N2811" s="1">
        <f t="shared" ref="N2811" si="27032">D2811*I2811+F2811*I2814-E2811*J2811-G2811*J2814</f>
        <v>1</v>
      </c>
      <c r="O2811" s="9">
        <f t="shared" ref="O2811" si="27033">(D2811*J2811+E2811*I2811+F2811*J2814+G2811*I2814)</f>
        <v>0</v>
      </c>
      <c r="P2811" s="2">
        <f t="shared" ref="P2811" si="27034">D2811*K2811+F2811*K2814-E2811*L2811-G2811*L2814</f>
        <v>0</v>
      </c>
      <c r="Q2811" s="8">
        <f t="shared" ref="Q2811" si="27035">(D2811*L2811+E2811*K2811+F2811*L2814+G2811*K2814)</f>
        <v>-0.68735714120017355</v>
      </c>
      <c r="S2811" s="1">
        <v>1</v>
      </c>
      <c r="T2811" s="7">
        <v>0</v>
      </c>
      <c r="U2811" s="2">
        <v>0</v>
      </c>
      <c r="V2811" s="8">
        <v>0</v>
      </c>
      <c r="X2811" s="1">
        <f t="shared" ref="X2811" si="27036">N2811*S2811+P2811*S2814-O2811*T2811-Q2811*T2814</f>
        <v>9.3519748938663803</v>
      </c>
      <c r="Y2811" s="9">
        <f t="shared" ref="Y2811" si="27037">(N2811*T2811+O2811*S2811+P2811*T2814+Q2811*S2814)</f>
        <v>0</v>
      </c>
      <c r="Z2811" s="2">
        <f t="shared" ref="Z2811" si="27038">N2811*U2811+P2811*U2814-O2811*V2811-Q2811*V2814</f>
        <v>0</v>
      </c>
      <c r="AA2811" s="8">
        <f t="shared" ref="AA2811" si="27039">(N2811*V2811+O2811*U2811+P2811*V2814+Q2811*U2814)</f>
        <v>-0.68735714120017355</v>
      </c>
      <c r="AB2811" s="20"/>
      <c r="AC2811" s="1">
        <v>1</v>
      </c>
      <c r="AD2811" s="9">
        <v>0</v>
      </c>
      <c r="AE2811" s="2">
        <v>0</v>
      </c>
      <c r="AF2811" s="8">
        <f t="shared" ref="AF2811:AF2874" si="27040">IF(0=(1-$AE$9*$AD$9*$B2811^2),10^18,$B2811*$AE$9/(1-$AE$9*$AD$9*$B2811^2))</f>
        <v>-0.12568108099881328</v>
      </c>
      <c r="AH2811" s="1">
        <f t="shared" ref="AH2811" si="27041">X2811*AC2811+Z2811*AC2814-Y2811*AD2811-AA2811*AD2814</f>
        <v>9.3519748938663803</v>
      </c>
      <c r="AI2811" s="9">
        <f t="shared" ref="AI2811" si="27042">(X2811*AD2811+Y2811*AC2811+Z2811*AD2814+AA2811*AC2814)</f>
        <v>0</v>
      </c>
      <c r="AJ2811" s="2">
        <f t="shared" ref="AJ2811" si="27043">X2811*AE2811+Z2811*AE2814-Y2811*AF2811-AA2811*AF2814</f>
        <v>0</v>
      </c>
      <c r="AK2811" s="8">
        <f t="shared" ref="AK2811" si="27044">(X2811*AF2811+Y2811*AE2811+Z2811*AF2814+AA2811*AE2814)</f>
        <v>-1.8627234553350622</v>
      </c>
      <c r="AM2811" s="1">
        <v>1</v>
      </c>
      <c r="AN2811" s="7">
        <v>0</v>
      </c>
      <c r="AO2811" s="2">
        <v>0</v>
      </c>
      <c r="AP2811" s="8">
        <v>0</v>
      </c>
      <c r="AR2811" s="1">
        <f t="shared" ref="AR2811" si="27045">AH2811*AM2811+AJ2811*AM2814-AI2811*AN2811-AK2811*AN2814</f>
        <v>28.488686664932537</v>
      </c>
      <c r="AS2811" s="9">
        <f t="shared" ref="AS2811" si="27046">(AH2811*AN2811+AI2811*AM2811+AJ2811*AN2814+AK2811*AM2814)</f>
        <v>0</v>
      </c>
      <c r="AT2811" s="2">
        <f t="shared" ref="AT2811" si="27047">AH2811*AO2811+AJ2811*AO2814-AI2811*AP2811-AK2811*AP2814</f>
        <v>0</v>
      </c>
      <c r="AU2811" s="8">
        <f t="shared" ref="AU2811" si="27048">(AH2811*AP2811+AI2811*AO2811+AJ2811*AP2814+AK2811*AO2814)</f>
        <v>-1.8627234553350622</v>
      </c>
      <c r="AV2811" s="20"/>
      <c r="AW2811" s="1">
        <v>1</v>
      </c>
      <c r="AX2811" s="9">
        <v>0</v>
      </c>
      <c r="AY2811" s="2">
        <v>0</v>
      </c>
      <c r="AZ2811" s="8">
        <f t="shared" ref="AZ2811:AZ2874" si="27049">IF(0=(1-$AX$9*$AY$9*$B2811^2),10^18,$B2811*$AY$9/(1-$AX$9*$AY$9*$B2811^2))</f>
        <v>-0.17952866767020884</v>
      </c>
      <c r="BB2811" s="1">
        <f t="shared" ref="BB2811" si="27050">AR2811*AW2811+AT2811*AW2814-AS2811*AX2811-AU2811*AX2814</f>
        <v>28.488686664932537</v>
      </c>
      <c r="BC2811" s="9">
        <f t="shared" ref="BC2811" si="27051">(AR2811*AX2811+AS2811*AW2811+AT2811*AX2814+AU2811*AW2814)</f>
        <v>0</v>
      </c>
      <c r="BD2811" s="2">
        <f t="shared" ref="BD2811" si="27052">AR2811*AY2811+AT2811*AY2814-AS2811*AZ2811-AU2811*AZ2814</f>
        <v>0</v>
      </c>
      <c r="BE2811" s="8">
        <f t="shared" ref="BE2811" si="27053">(AR2811*AZ2811+AS2811*AY2811+AT2811*AZ2814+AU2811*AY2814)</f>
        <v>-6.9772594159644452</v>
      </c>
      <c r="BG2811" s="1">
        <v>1</v>
      </c>
      <c r="BH2811" s="7">
        <v>0</v>
      </c>
      <c r="BI2811" s="2">
        <v>0</v>
      </c>
      <c r="BJ2811" s="8">
        <v>0</v>
      </c>
      <c r="BK2811" s="20"/>
      <c r="BL2811" s="1">
        <f t="shared" ref="BL2811" si="27054">BB2811*BG2811+BD2811*BG2814-BC2811*BH2811-BE2811*BH2814</f>
        <v>75.385917193772428</v>
      </c>
      <c r="BM2811" s="9">
        <f t="shared" ref="BM2811" si="27055">(BB2811*BH2811+BC2811*BG2811+BD2811*BH2814+BE2811*BG2814)</f>
        <v>0</v>
      </c>
      <c r="BN2811" s="2">
        <f t="shared" ref="BN2811" si="27056">BB2811*BI2811+BD2811*BI2814-BC2811*BJ2811-BE2811*BJ2814</f>
        <v>0</v>
      </c>
      <c r="BO2811" s="8">
        <f t="shared" ref="BO2811" si="27057">(BB2811*BJ2811+BC2811*BI2811+BD2811*BJ2814+BE2811*BI2814)</f>
        <v>-6.9772594159644452</v>
      </c>
      <c r="BP2811" s="20"/>
      <c r="BQ2811" s="16">
        <v>1</v>
      </c>
      <c r="BR2811" s="23">
        <v>0</v>
      </c>
      <c r="BS2811" s="14">
        <v>0</v>
      </c>
      <c r="BT2811" s="22">
        <v>0</v>
      </c>
      <c r="BV2811" s="1">
        <f t="shared" ref="BV2811" si="27058">BL2811*BQ2811+BN2811*BQ2814-BM2811*BR2811-BO2811*BR2814</f>
        <v>75.385917193772428</v>
      </c>
      <c r="BW2811" s="9">
        <f t="shared" ref="BW2811" si="27059">(BL2811*BR2811+BM2811*BQ2811+BN2811*BR2814+BO2811*BQ2814)</f>
        <v>-6.9772594159644452</v>
      </c>
      <c r="BX2811" s="2">
        <f t="shared" ref="BX2811" si="27060">BL2811*BS2811+BN2811*BS2814-BM2811*BT2811-BO2811*BT2814</f>
        <v>0</v>
      </c>
      <c r="BY2811" s="8">
        <f t="shared" ref="BY2811" si="27061">(BL2811*BT2811+BM2811*BS2811+BN2811*BT2814+BO2811*BS2814)</f>
        <v>-6.9772594159644452</v>
      </c>
      <c r="CA2811" s="28">
        <f t="shared" ref="CA2811" si="27062">20*LOG(((1+$BR$9)/$BR$9)/((BV2811+BV2814)^2+(BW2811+BW2814)^2)^0.5)</f>
        <v>-52.269773428773192</v>
      </c>
      <c r="CC2811" s="114">
        <f t="shared" ref="CC2811" si="27063">((BV2811^2+BW2811^2)^0.5)/((BV2814^2+BW2814^2)^0.5)</f>
        <v>9.2571504254797543E-2</v>
      </c>
      <c r="CD2811" s="13"/>
      <c r="CE2811" s="33"/>
      <c r="CF2811" s="33"/>
      <c r="CG2811" s="33"/>
      <c r="CH2811" s="33"/>
    </row>
    <row r="2812" spans="2:86" ht="18.600000000000001" customHeight="1" thickBot="1">
      <c r="D2812" s="3"/>
      <c r="G2812" s="4"/>
      <c r="I2812" s="3"/>
      <c r="L2812" s="4"/>
      <c r="N2812" s="3"/>
      <c r="Q2812" s="4"/>
      <c r="S2812" s="3"/>
      <c r="V2812" s="4"/>
      <c r="X2812" s="3"/>
      <c r="AA2812" s="4"/>
      <c r="AC2812" s="3"/>
      <c r="AF2812" s="4"/>
      <c r="AH2812" s="3"/>
      <c r="AK2812" s="4"/>
      <c r="AM2812" s="3"/>
      <c r="AP2812" s="4"/>
      <c r="AR2812" s="3"/>
      <c r="AU2812" s="4"/>
      <c r="AW2812" s="3"/>
      <c r="AZ2812" s="4"/>
      <c r="BB2812" s="3"/>
      <c r="BE2812" s="4"/>
      <c r="BG2812" s="3"/>
      <c r="BJ2812" s="4"/>
      <c r="BL2812" s="3"/>
      <c r="BO2812" s="4"/>
      <c r="BQ2812" s="16"/>
      <c r="BR2812" s="14"/>
      <c r="BS2812" s="14"/>
      <c r="BT2812" s="17"/>
      <c r="BV2812" s="3"/>
      <c r="BY2812" s="4"/>
      <c r="CC2812" s="115"/>
      <c r="CD2812" s="13"/>
      <c r="CE2812" s="33"/>
      <c r="CF2812" s="33"/>
      <c r="CG2812" s="33"/>
      <c r="CH2812" s="33"/>
    </row>
    <row r="2813" spans="2:86" ht="18.600000000000001" customHeight="1" thickBot="1">
      <c r="D2813" s="271" t="s">
        <v>141</v>
      </c>
      <c r="E2813" s="272"/>
      <c r="F2813" s="273" t="s">
        <v>142</v>
      </c>
      <c r="G2813" s="274"/>
      <c r="H2813" s="237"/>
      <c r="I2813" s="271" t="s">
        <v>143</v>
      </c>
      <c r="J2813" s="272"/>
      <c r="K2813" s="273" t="s">
        <v>144</v>
      </c>
      <c r="L2813" s="274"/>
      <c r="N2813" s="262" t="s">
        <v>145</v>
      </c>
      <c r="O2813" s="263"/>
      <c r="P2813" s="264" t="s">
        <v>146</v>
      </c>
      <c r="Q2813" s="265"/>
      <c r="S2813" s="271" t="s">
        <v>147</v>
      </c>
      <c r="T2813" s="272"/>
      <c r="U2813" s="273" t="s">
        <v>148</v>
      </c>
      <c r="V2813" s="274"/>
      <c r="W2813" s="20"/>
      <c r="X2813" s="262" t="s">
        <v>149</v>
      </c>
      <c r="Y2813" s="263"/>
      <c r="Z2813" s="264" t="s">
        <v>150</v>
      </c>
      <c r="AA2813" s="265"/>
      <c r="AB2813" s="20"/>
      <c r="AC2813" s="271" t="s">
        <v>151</v>
      </c>
      <c r="AD2813" s="272"/>
      <c r="AE2813" s="273" t="s">
        <v>152</v>
      </c>
      <c r="AF2813" s="274"/>
      <c r="AG2813" s="20"/>
      <c r="AH2813" s="262" t="s">
        <v>153</v>
      </c>
      <c r="AI2813" s="263"/>
      <c r="AJ2813" s="264" t="s">
        <v>154</v>
      </c>
      <c r="AK2813" s="265"/>
      <c r="AL2813" s="20"/>
      <c r="AM2813" s="271" t="s">
        <v>155</v>
      </c>
      <c r="AN2813" s="272"/>
      <c r="AO2813" s="273" t="s">
        <v>156</v>
      </c>
      <c r="AP2813" s="274"/>
      <c r="AR2813" s="262" t="s">
        <v>157</v>
      </c>
      <c r="AS2813" s="263"/>
      <c r="AT2813" s="264" t="s">
        <v>158</v>
      </c>
      <c r="AU2813" s="265"/>
      <c r="AV2813" s="41"/>
      <c r="AW2813" s="271" t="s">
        <v>159</v>
      </c>
      <c r="AX2813" s="272"/>
      <c r="AY2813" s="273" t="s">
        <v>160</v>
      </c>
      <c r="AZ2813" s="274"/>
      <c r="BA2813" s="20"/>
      <c r="BB2813" s="262" t="s">
        <v>161</v>
      </c>
      <c r="BC2813" s="263"/>
      <c r="BD2813" s="264" t="s">
        <v>162</v>
      </c>
      <c r="BE2813" s="265"/>
      <c r="BF2813" s="41"/>
      <c r="BG2813" s="271" t="s">
        <v>163</v>
      </c>
      <c r="BH2813" s="272"/>
      <c r="BI2813" s="273" t="s">
        <v>164</v>
      </c>
      <c r="BJ2813" s="274"/>
      <c r="BK2813" s="41"/>
      <c r="BL2813" s="262" t="s">
        <v>165</v>
      </c>
      <c r="BM2813" s="263"/>
      <c r="BN2813" s="264" t="s">
        <v>166</v>
      </c>
      <c r="BO2813" s="265"/>
      <c r="BP2813" s="41"/>
      <c r="BQ2813" s="271" t="s">
        <v>167</v>
      </c>
      <c r="BR2813" s="272"/>
      <c r="BS2813" s="273" t="s">
        <v>168</v>
      </c>
      <c r="BT2813" s="274"/>
      <c r="BU2813" s="20"/>
      <c r="BV2813" s="262" t="s">
        <v>169</v>
      </c>
      <c r="BW2813" s="263"/>
      <c r="BX2813" s="264" t="s">
        <v>170</v>
      </c>
      <c r="BY2813" s="265"/>
      <c r="CA2813" s="55" t="s">
        <v>35</v>
      </c>
      <c r="CC2813" s="116" t="s">
        <v>75</v>
      </c>
      <c r="CD2813" s="13"/>
      <c r="CE2813" s="33"/>
      <c r="CF2813" s="33"/>
      <c r="CG2813" s="33"/>
      <c r="CH2813" s="33"/>
    </row>
    <row r="2814" spans="2:86" ht="18.600000000000001" customHeight="1" thickTop="1" thickBot="1">
      <c r="D2814" s="1">
        <v>0</v>
      </c>
      <c r="E2814" s="9">
        <f t="shared" ref="E2814" si="27064">$E$9*$B2811</f>
        <v>9.4614719999999668</v>
      </c>
      <c r="F2814" s="2">
        <v>1</v>
      </c>
      <c r="G2814" s="8">
        <v>0</v>
      </c>
      <c r="I2814" s="1">
        <v>0</v>
      </c>
      <c r="J2814" s="9">
        <v>0</v>
      </c>
      <c r="K2814" s="2">
        <v>1</v>
      </c>
      <c r="L2814" s="8">
        <v>0</v>
      </c>
      <c r="N2814" s="1">
        <f t="shared" ref="N2814" si="27065">D2814*I2811+F2814*I2814-E2814*J2811-G2814*J2814</f>
        <v>0</v>
      </c>
      <c r="O2814" s="9">
        <f t="shared" ref="O2814" si="27066">(D2814*J2811+E2814*I2811+F2814*J2814+G2814*I2814)</f>
        <v>9.4614719999999668</v>
      </c>
      <c r="P2814" s="2">
        <f t="shared" ref="P2814" si="27067">D2814*K2811+F2814*K2814-E2814*L2811-G2814*L2814</f>
        <v>7.5034103454654657</v>
      </c>
      <c r="Q2814" s="8">
        <f t="shared" ref="Q2814" si="27068">(D2814*L2811+E2814*K2811+F2814*L2814+G2814*K2814)</f>
        <v>0</v>
      </c>
      <c r="S2814" s="1">
        <v>0</v>
      </c>
      <c r="T2814" s="9">
        <f t="shared" ref="T2814" si="27069">$T$9*$B2811</f>
        <v>12.150851999999956</v>
      </c>
      <c r="U2814" s="2">
        <v>1</v>
      </c>
      <c r="V2814" s="8">
        <v>0</v>
      </c>
      <c r="X2814" s="1">
        <f t="shared" ref="X2814" si="27070">N2814*S2811+P2814*S2814-O2814*T2811-Q2814*T2814</f>
        <v>0</v>
      </c>
      <c r="Y2814" s="9">
        <f t="shared" ref="Y2814" si="27071">(N2814*T2811+O2814*S2811+P2814*T2814+Q2814*S2814)</f>
        <v>100.63430060301938</v>
      </c>
      <c r="Z2814" s="2">
        <f t="shared" ref="Z2814" si="27072">N2814*U2811+P2814*U2814-O2814*V2811-Q2814*V2814</f>
        <v>7.5034103454654657</v>
      </c>
      <c r="AA2814" s="8">
        <f t="shared" ref="AA2814" si="27073">(N2814*V2811+O2814*U2811+P2814*V2814+Q2814*U2814)</f>
        <v>0</v>
      </c>
      <c r="AB2814" s="20"/>
      <c r="AC2814" s="1">
        <v>0</v>
      </c>
      <c r="AD2814" s="9">
        <v>0</v>
      </c>
      <c r="AE2814" s="2">
        <v>1</v>
      </c>
      <c r="AF2814" s="8">
        <v>0</v>
      </c>
      <c r="AH2814" s="1">
        <f t="shared" ref="AH2814" si="27074">X2814*AC2811+Z2814*AC2814-Y2814*AD2811-AA2814*AD2814</f>
        <v>0</v>
      </c>
      <c r="AI2814" s="9">
        <f t="shared" ref="AI2814" si="27075">(X2814*AD2811+Y2814*AC2811+Z2814*AD2814+AA2814*AC2814)</f>
        <v>100.63430060301938</v>
      </c>
      <c r="AJ2814" s="2">
        <f t="shared" ref="AJ2814" si="27076">X2814*AE2811+Z2814*AE2814-Y2814*AF2811-AA2814*AF2814</f>
        <v>20.151238030812468</v>
      </c>
      <c r="AK2814" s="8">
        <f t="shared" ref="AK2814" si="27077">(X2814*AF2811+Y2814*AE2811+Z2814*AF2814+AA2814*AE2814)</f>
        <v>0</v>
      </c>
      <c r="AM2814" s="1">
        <v>0</v>
      </c>
      <c r="AN2814" s="9">
        <f t="shared" ref="AN2814" si="27078">$AN$9*$B2811</f>
        <v>10.273511999999963</v>
      </c>
      <c r="AO2814" s="2">
        <v>1</v>
      </c>
      <c r="AP2814" s="8">
        <v>0</v>
      </c>
      <c r="AR2814" s="1">
        <f t="shared" ref="AR2814" si="27079">AH2814*AM2811+AJ2814*AM2814-AI2814*AN2811-AK2814*AN2814</f>
        <v>0</v>
      </c>
      <c r="AS2814" s="9">
        <f t="shared" ref="AS2814" si="27080">(AH2814*AN2811+AI2814*AM2811+AJ2814*AN2814+AK2814*AM2814)</f>
        <v>307.65828632742688</v>
      </c>
      <c r="AT2814" s="2">
        <f t="shared" ref="AT2814" si="27081">AH2814*AO2811+AJ2814*AO2814-AI2814*AP2811-AK2814*AP2814</f>
        <v>20.151238030812468</v>
      </c>
      <c r="AU2814" s="8">
        <f t="shared" ref="AU2814" si="27082">(AH2814*AP2811+AI2814*AO2811+AJ2814*AP2814+AK2814*AO2814)</f>
        <v>0</v>
      </c>
      <c r="AV2814" s="20"/>
      <c r="AW2814" s="1">
        <v>0</v>
      </c>
      <c r="AX2814" s="9">
        <v>0</v>
      </c>
      <c r="AY2814" s="2">
        <v>1</v>
      </c>
      <c r="AZ2814" s="8">
        <v>0</v>
      </c>
      <c r="BB2814" s="1">
        <f t="shared" ref="BB2814" si="27083">AR2814*AW2811+AT2814*AW2814-AS2814*AX2811-AU2814*AX2814</f>
        <v>0</v>
      </c>
      <c r="BC2814" s="9">
        <f t="shared" ref="BC2814" si="27084">(AR2814*AX2811+AS2814*AW2811+AT2814*AX2814+AU2814*AW2814)</f>
        <v>307.65828632742688</v>
      </c>
      <c r="BD2814" s="2">
        <f t="shared" ref="BD2814" si="27085">AR2814*AY2811+AT2814*AY2814-AS2814*AZ2811-AU2814*AZ2814</f>
        <v>75.384720272875043</v>
      </c>
      <c r="BE2814" s="8">
        <f t="shared" ref="BE2814" si="27086">(AR2814*AZ2811+AS2814*AY2811+AT2814*AZ2814+AU2814*AY2814)</f>
        <v>0</v>
      </c>
      <c r="BG2814" s="1">
        <v>0</v>
      </c>
      <c r="BH2814" s="9">
        <f t="shared" ref="BH2814" si="27087">$BH$9*$B2811</f>
        <v>6.7214399999999754</v>
      </c>
      <c r="BI2814" s="2">
        <v>1</v>
      </c>
      <c r="BJ2814" s="8">
        <v>0</v>
      </c>
      <c r="BK2814" s="20"/>
      <c r="BL2814" s="1">
        <f t="shared" ref="BL2814" si="27088">BB2814*BG2811+BD2814*BG2814-BC2814*BH2811-BE2814*BH2814</f>
        <v>0</v>
      </c>
      <c r="BM2814" s="9">
        <f t="shared" ref="BM2814" si="27089">(BB2814*BH2811+BC2814*BG2811+BD2814*BH2814+BE2814*BG2814)</f>
        <v>814.35216055833826</v>
      </c>
      <c r="BN2814" s="2">
        <f t="shared" ref="BN2814" si="27090">BB2814*BI2811+BD2814*BI2814-BC2814*BJ2811-BE2814*BJ2814</f>
        <v>75.384720272875043</v>
      </c>
      <c r="BO2814" s="8">
        <f t="shared" ref="BO2814" si="27091">(BB2814*BJ2811+BC2814*BI2811+BD2814*BJ2814+BE2814*BI2814)</f>
        <v>0</v>
      </c>
      <c r="BP2814" s="20"/>
      <c r="BQ2814" s="18">
        <f t="shared" ref="BQ2814:BQ2877" si="27092">1/$BR$9</f>
        <v>1</v>
      </c>
      <c r="BR2814" s="25">
        <v>0</v>
      </c>
      <c r="BS2814" s="19">
        <v>1</v>
      </c>
      <c r="BT2814" s="24">
        <v>0</v>
      </c>
      <c r="BV2814" s="1">
        <f t="shared" ref="BV2814" si="27093">BL2814*BQ2811+BN2814*BQ2814-BM2814*BR2811-BO2814*BR2814</f>
        <v>75.384720272875043</v>
      </c>
      <c r="BW2814" s="9">
        <f t="shared" ref="BW2814" si="27094">(BL2814*BR2811+BM2814*BQ2811+BN2814*BR2814+BO2814*BQ2814)</f>
        <v>814.35216055833826</v>
      </c>
      <c r="BX2814" s="2">
        <f t="shared" ref="BX2814" si="27095">BL2814*BS2811+BN2814*BS2814-BM2814*BT2811-BO2814*BT2814</f>
        <v>75.384720272875043</v>
      </c>
      <c r="BY2814" s="8">
        <f t="shared" ref="BY2814" si="27096">(BL2814*BT2811+BM2814*BS2811+BN2814*BT2814+BO2814*BS2814)</f>
        <v>0</v>
      </c>
      <c r="CA2814" s="56">
        <f t="shared" ref="CA2814" si="27097">(180/PI())*ATAN(-1*(BW2811+BW2814)/(BV2811+BV2814))</f>
        <v>-79.422317095847632</v>
      </c>
      <c r="CC2814" s="117">
        <f t="shared" ref="CC2814" si="27098">20*LOG(((1-(10^(CA2811/20)^2)*(1-((1-CC2811)/(1+CC2811))^2))^0.5))</f>
        <v>-7.9881266415483753E-6</v>
      </c>
      <c r="CD2814" s="13"/>
      <c r="CE2814" s="33"/>
      <c r="CF2814" s="33"/>
      <c r="CG2814" s="33"/>
      <c r="CH2814" s="33"/>
    </row>
    <row r="2815" spans="2:86" ht="18.600000000000001" customHeight="1"/>
    <row r="2816" spans="2:86" ht="18.600000000000001" customHeight="1" thickBot="1">
      <c r="E2816" s="6" t="s">
        <v>3</v>
      </c>
      <c r="J2816" s="6" t="s">
        <v>5</v>
      </c>
      <c r="O2816" s="6" t="s">
        <v>10</v>
      </c>
      <c r="T2816" s="6" t="s">
        <v>6</v>
      </c>
      <c r="Y2816" s="6" t="s">
        <v>11</v>
      </c>
      <c r="AD2816" s="6" t="s">
        <v>12</v>
      </c>
      <c r="AI2816" s="6" t="s">
        <v>13</v>
      </c>
      <c r="AN2816" s="6" t="s">
        <v>14</v>
      </c>
      <c r="AS2816" s="6" t="s">
        <v>15</v>
      </c>
      <c r="AX2816" s="6" t="s">
        <v>19</v>
      </c>
      <c r="BC2816" s="6" t="s">
        <v>17</v>
      </c>
      <c r="BH2816" s="6" t="s">
        <v>20</v>
      </c>
      <c r="BM2816" s="6" t="s">
        <v>18</v>
      </c>
      <c r="BQ2816" s="26" t="s">
        <v>16</v>
      </c>
      <c r="BR2816" s="26"/>
      <c r="BS2816" s="21"/>
      <c r="BT2816" s="21"/>
      <c r="BU2816" s="21"/>
      <c r="BV2816" s="21"/>
      <c r="BW2816" s="26" t="s">
        <v>21</v>
      </c>
      <c r="BX2816" s="21"/>
      <c r="BY2816" s="21"/>
    </row>
    <row r="2817" spans="2:86" ht="18.600000000000001" customHeight="1" thickBot="1">
      <c r="B2817" s="11"/>
      <c r="D2817" s="266" t="s">
        <v>113</v>
      </c>
      <c r="E2817" s="267"/>
      <c r="F2817" s="268" t="s">
        <v>114</v>
      </c>
      <c r="G2817" s="269"/>
      <c r="H2817" s="237"/>
      <c r="I2817" s="262" t="s">
        <v>0</v>
      </c>
      <c r="J2817" s="263"/>
      <c r="K2817" s="264" t="s">
        <v>1</v>
      </c>
      <c r="L2817" s="265"/>
      <c r="M2817" s="21"/>
      <c r="N2817" s="262" t="s">
        <v>115</v>
      </c>
      <c r="O2817" s="263"/>
      <c r="P2817" s="264" t="s">
        <v>116</v>
      </c>
      <c r="Q2817" s="265"/>
      <c r="R2817" s="21"/>
      <c r="S2817" s="266" t="s">
        <v>117</v>
      </c>
      <c r="T2817" s="267"/>
      <c r="U2817" s="268" t="s">
        <v>118</v>
      </c>
      <c r="V2817" s="269"/>
      <c r="W2817" s="20"/>
      <c r="X2817" s="262" t="s">
        <v>119</v>
      </c>
      <c r="Y2817" s="263"/>
      <c r="Z2817" s="264" t="s">
        <v>120</v>
      </c>
      <c r="AA2817" s="265"/>
      <c r="AB2817" s="20"/>
      <c r="AC2817" s="262" t="s">
        <v>121</v>
      </c>
      <c r="AD2817" s="263"/>
      <c r="AE2817" s="264" t="s">
        <v>7</v>
      </c>
      <c r="AF2817" s="265"/>
      <c r="AG2817" s="20"/>
      <c r="AH2817" s="262" t="s">
        <v>122</v>
      </c>
      <c r="AI2817" s="263"/>
      <c r="AJ2817" s="264" t="s">
        <v>123</v>
      </c>
      <c r="AK2817" s="265"/>
      <c r="AL2817" s="20"/>
      <c r="AM2817" s="266" t="s">
        <v>124</v>
      </c>
      <c r="AN2817" s="267"/>
      <c r="AO2817" s="268" t="s">
        <v>125</v>
      </c>
      <c r="AP2817" s="269"/>
      <c r="AQ2817" s="21"/>
      <c r="AR2817" s="262" t="s">
        <v>126</v>
      </c>
      <c r="AS2817" s="263"/>
      <c r="AT2817" s="264" t="s">
        <v>2</v>
      </c>
      <c r="AU2817" s="265"/>
      <c r="AV2817" s="41"/>
      <c r="AW2817" s="262" t="s">
        <v>127</v>
      </c>
      <c r="AX2817" s="263"/>
      <c r="AY2817" s="264" t="s">
        <v>128</v>
      </c>
      <c r="AZ2817" s="265"/>
      <c r="BA2817" s="20"/>
      <c r="BB2817" s="262" t="s">
        <v>129</v>
      </c>
      <c r="BC2817" s="263"/>
      <c r="BD2817" s="264" t="s">
        <v>130</v>
      </c>
      <c r="BE2817" s="265"/>
      <c r="BF2817" s="41"/>
      <c r="BG2817" s="266" t="s">
        <v>131</v>
      </c>
      <c r="BH2817" s="267"/>
      <c r="BI2817" s="268" t="s">
        <v>132</v>
      </c>
      <c r="BJ2817" s="269"/>
      <c r="BK2817" s="41"/>
      <c r="BL2817" s="262" t="s">
        <v>133</v>
      </c>
      <c r="BM2817" s="263"/>
      <c r="BN2817" s="264" t="s">
        <v>134</v>
      </c>
      <c r="BO2817" s="265"/>
      <c r="BP2817" s="41"/>
      <c r="BQ2817" s="262" t="s">
        <v>135</v>
      </c>
      <c r="BR2817" s="263"/>
      <c r="BS2817" s="264" t="s">
        <v>136</v>
      </c>
      <c r="BT2817" s="265"/>
      <c r="BU2817" s="20"/>
      <c r="BV2817" s="262" t="s">
        <v>137</v>
      </c>
      <c r="BW2817" s="263"/>
      <c r="BX2817" s="264" t="s">
        <v>138</v>
      </c>
      <c r="BY2817" s="265"/>
      <c r="CA2817" s="27" t="s">
        <v>8</v>
      </c>
      <c r="CC2817" s="113" t="s">
        <v>74</v>
      </c>
      <c r="CD2817" s="13"/>
      <c r="CE2817" s="33"/>
      <c r="CF2817" s="33"/>
      <c r="CG2817" s="33"/>
      <c r="CH2817" s="33"/>
    </row>
    <row r="2818" spans="2:86" ht="18.600000000000001" customHeight="1" thickTop="1" thickBot="1">
      <c r="B2818" s="37">
        <v>8.0599999999999703</v>
      </c>
      <c r="D2818" s="1">
        <v>1</v>
      </c>
      <c r="E2818" s="7">
        <v>0</v>
      </c>
      <c r="F2818" s="2">
        <v>0</v>
      </c>
      <c r="G2818" s="8">
        <v>0</v>
      </c>
      <c r="I2818" s="1">
        <v>1</v>
      </c>
      <c r="J2818" s="9">
        <v>0</v>
      </c>
      <c r="K2818" s="2">
        <v>0</v>
      </c>
      <c r="L2818" s="8">
        <f t="shared" ref="L2818:L2881" si="27099">IF(0=(1-$J$9*$K$9*$B2818^2),10^18,$B2818*$K$9/(1-$J$9*$K$9*$B2818^2))</f>
        <v>-0.6854084303852912</v>
      </c>
      <c r="N2818" s="1">
        <f t="shared" ref="N2818" si="27100">D2818*I2818+F2818*I2821-E2818*J2818-G2818*J2821</f>
        <v>1</v>
      </c>
      <c r="O2818" s="9">
        <f t="shared" ref="O2818" si="27101">(D2818*J2818+E2818*I2818+F2818*J2821+G2818*I2821)</f>
        <v>0</v>
      </c>
      <c r="P2818" s="2">
        <f t="shared" ref="P2818" si="27102">D2818*K2818+F2818*K2821-E2818*L2818-G2818*L2821</f>
        <v>0</v>
      </c>
      <c r="Q2818" s="8">
        <f t="shared" ref="Q2818" si="27103">(D2818*L2818+E2818*K2818+F2818*L2821+G2818*K2821)</f>
        <v>-0.6854084303852912</v>
      </c>
      <c r="S2818" s="1">
        <v>1</v>
      </c>
      <c r="T2818" s="7">
        <v>0</v>
      </c>
      <c r="U2818" s="2">
        <v>0</v>
      </c>
      <c r="V2818" s="8">
        <v>0</v>
      </c>
      <c r="X2818" s="1">
        <f t="shared" ref="X2818" si="27104">N2818*S2818+P2818*S2821-O2818*T2818-Q2818*T2821</f>
        <v>9.3490135523807716</v>
      </c>
      <c r="Y2818" s="9">
        <f t="shared" ref="Y2818" si="27105">(N2818*T2818+O2818*S2818+P2818*T2821+Q2818*S2821)</f>
        <v>0</v>
      </c>
      <c r="Z2818" s="2">
        <f t="shared" ref="Z2818" si="27106">N2818*U2818+P2818*U2821-O2818*V2818-Q2818*V2821</f>
        <v>0</v>
      </c>
      <c r="AA2818" s="8">
        <f t="shared" ref="AA2818" si="27107">(N2818*V2818+O2818*U2818+P2818*V2821+Q2818*U2821)</f>
        <v>-0.6854084303852912</v>
      </c>
      <c r="AB2818" s="20"/>
      <c r="AC2818" s="1">
        <v>1</v>
      </c>
      <c r="AD2818" s="9">
        <v>0</v>
      </c>
      <c r="AE2818" s="2">
        <v>0</v>
      </c>
      <c r="AF2818" s="8">
        <f t="shared" ref="AF2818:AF2881" si="27108">IF(0=(1-$AE$9*$AD$9*$B2818^2),10^18,$B2818*$AE$9/(1-$AE$9*$AD$9*$B2818^2))</f>
        <v>-0.1253558018157632</v>
      </c>
      <c r="AH2818" s="1">
        <f t="shared" ref="AH2818" si="27109">X2818*AC2818+Z2818*AC2821-Y2818*AD2818-AA2818*AD2821</f>
        <v>9.3490135523807716</v>
      </c>
      <c r="AI2818" s="9">
        <f t="shared" ref="AI2818" si="27110">(X2818*AD2818+Y2818*AC2818+Z2818*AD2821+AA2818*AC2821)</f>
        <v>0</v>
      </c>
      <c r="AJ2818" s="2">
        <f t="shared" ref="AJ2818" si="27111">X2818*AE2818+Z2818*AE2821-Y2818*AF2818-AA2818*AF2821</f>
        <v>0</v>
      </c>
      <c r="AK2818" s="8">
        <f t="shared" ref="AK2818" si="27112">(X2818*AF2818+Y2818*AE2818+Z2818*AF2821+AA2818*AE2821)</f>
        <v>-1.8573615204304195</v>
      </c>
      <c r="AM2818" s="1">
        <v>1</v>
      </c>
      <c r="AN2818" s="7">
        <v>0</v>
      </c>
      <c r="AO2818" s="2">
        <v>0</v>
      </c>
      <c r="AP2818" s="8">
        <v>0</v>
      </c>
      <c r="AR2818" s="1">
        <f t="shared" ref="AR2818" si="27113">AH2818*AM2818+AJ2818*AM2821-AI2818*AN2818-AK2818*AN2821</f>
        <v>28.478106151876982</v>
      </c>
      <c r="AS2818" s="9">
        <f t="shared" ref="AS2818" si="27114">(AH2818*AN2818+AI2818*AM2818+AJ2818*AN2821+AK2818*AM2821)</f>
        <v>0</v>
      </c>
      <c r="AT2818" s="2">
        <f t="shared" ref="AT2818" si="27115">AH2818*AO2818+AJ2818*AO2821-AI2818*AP2818-AK2818*AP2821</f>
        <v>0</v>
      </c>
      <c r="AU2818" s="8">
        <f t="shared" ref="AU2818" si="27116">(AH2818*AP2818+AI2818*AO2818+AJ2818*AP2821+AK2818*AO2821)</f>
        <v>-1.8573615204304195</v>
      </c>
      <c r="AV2818" s="20"/>
      <c r="AW2818" s="1">
        <v>1</v>
      </c>
      <c r="AX2818" s="9">
        <v>0</v>
      </c>
      <c r="AY2818" s="2">
        <v>0</v>
      </c>
      <c r="AZ2818" s="8">
        <f t="shared" ref="AZ2818:AZ2881" si="27117">IF(0=(1-$AX$9*$AY$9*$B2818^2),10^18,$B2818*$AY$9/(1-$AX$9*$AY$9*$B2818^2))</f>
        <v>-0.17905846721571114</v>
      </c>
      <c r="BB2818" s="1">
        <f t="shared" ref="BB2818" si="27118">AR2818*AW2818+AT2818*AW2821-AS2818*AX2818-AU2818*AX2821</f>
        <v>28.478106151876982</v>
      </c>
      <c r="BC2818" s="9">
        <f t="shared" ref="BC2818" si="27119">(AR2818*AX2818+AS2818*AW2818+AT2818*AX2821+AU2818*AW2821)</f>
        <v>0</v>
      </c>
      <c r="BD2818" s="2">
        <f t="shared" ref="BD2818" si="27120">AR2818*AY2818+AT2818*AY2821-AS2818*AZ2818-AU2818*AZ2821</f>
        <v>0</v>
      </c>
      <c r="BE2818" s="8">
        <f t="shared" ref="BE2818" si="27121">(AR2818*AZ2818+AS2818*AY2818+AT2818*AZ2821+AU2818*AY2821)</f>
        <v>-6.956607557191826</v>
      </c>
      <c r="BG2818" s="1">
        <v>1</v>
      </c>
      <c r="BH2818" s="7">
        <v>0</v>
      </c>
      <c r="BI2818" s="2">
        <v>0</v>
      </c>
      <c r="BJ2818" s="8">
        <v>0</v>
      </c>
      <c r="BK2818" s="20"/>
      <c r="BL2818" s="1">
        <f t="shared" ref="BL2818" si="27122">BB2818*BG2818+BD2818*BG2821-BC2818*BH2818-BE2818*BH2821</f>
        <v>75.352840929444483</v>
      </c>
      <c r="BM2818" s="9">
        <f t="shared" ref="BM2818" si="27123">(BB2818*BH2818+BC2818*BG2818+BD2818*BH2821+BE2818*BG2821)</f>
        <v>0</v>
      </c>
      <c r="BN2818" s="2">
        <f t="shared" ref="BN2818" si="27124">BB2818*BI2818+BD2818*BI2821-BC2818*BJ2818-BE2818*BJ2821</f>
        <v>0</v>
      </c>
      <c r="BO2818" s="8">
        <f t="shared" ref="BO2818" si="27125">(BB2818*BJ2818+BC2818*BI2818+BD2818*BJ2821+BE2818*BI2821)</f>
        <v>-6.956607557191826</v>
      </c>
      <c r="BP2818" s="20"/>
      <c r="BQ2818" s="16">
        <v>1</v>
      </c>
      <c r="BR2818" s="23">
        <v>0</v>
      </c>
      <c r="BS2818" s="14">
        <v>0</v>
      </c>
      <c r="BT2818" s="22">
        <v>0</v>
      </c>
      <c r="BV2818" s="1">
        <f t="shared" ref="BV2818" si="27126">BL2818*BQ2818+BN2818*BQ2821-BM2818*BR2818-BO2818*BR2821</f>
        <v>75.352840929444483</v>
      </c>
      <c r="BW2818" s="9">
        <f t="shared" ref="BW2818" si="27127">(BL2818*BR2818+BM2818*BQ2818+BN2818*BR2821+BO2818*BQ2821)</f>
        <v>-6.956607557191826</v>
      </c>
      <c r="BX2818" s="2">
        <f t="shared" ref="BX2818" si="27128">BL2818*BS2818+BN2818*BS2821-BM2818*BT2818-BO2818*BT2821</f>
        <v>0</v>
      </c>
      <c r="BY2818" s="8">
        <f t="shared" ref="BY2818" si="27129">(BL2818*BT2818+BM2818*BS2818+BN2818*BT2821+BO2818*BS2821)</f>
        <v>-6.956607557191826</v>
      </c>
      <c r="CA2818" s="28">
        <f t="shared" ref="CA2818" si="27130">20*LOG(((1+$BR$9)/$BR$9)/((BV2818+BV2821)^2+(BW2818+BW2821)^2)^0.5)</f>
        <v>-52.287523883539365</v>
      </c>
      <c r="CC2818" s="114">
        <f t="shared" ref="CC2818" si="27131">((BV2818^2+BW2818^2)^0.5)/((BV2821^2+BW2821^2)^0.5)</f>
        <v>9.2338032356238609E-2</v>
      </c>
      <c r="CD2818" s="13"/>
      <c r="CE2818" s="33"/>
      <c r="CF2818" s="33"/>
      <c r="CG2818" s="33"/>
      <c r="CH2818" s="33"/>
    </row>
    <row r="2819" spans="2:86" ht="18.600000000000001" customHeight="1" thickBot="1">
      <c r="D2819" s="3"/>
      <c r="G2819" s="4"/>
      <c r="I2819" s="3"/>
      <c r="L2819" s="4"/>
      <c r="N2819" s="3"/>
      <c r="Q2819" s="4"/>
      <c r="S2819" s="3"/>
      <c r="V2819" s="4"/>
      <c r="X2819" s="3"/>
      <c r="AA2819" s="4"/>
      <c r="AC2819" s="3"/>
      <c r="AF2819" s="4"/>
      <c r="AH2819" s="3"/>
      <c r="AK2819" s="4"/>
      <c r="AM2819" s="3"/>
      <c r="AP2819" s="4"/>
      <c r="AR2819" s="3"/>
      <c r="AU2819" s="4"/>
      <c r="AW2819" s="3"/>
      <c r="AZ2819" s="4"/>
      <c r="BB2819" s="3"/>
      <c r="BE2819" s="4"/>
      <c r="BG2819" s="3"/>
      <c r="BJ2819" s="4"/>
      <c r="BL2819" s="3"/>
      <c r="BO2819" s="4"/>
      <c r="BQ2819" s="16"/>
      <c r="BR2819" s="14"/>
      <c r="BS2819" s="14"/>
      <c r="BT2819" s="17"/>
      <c r="BV2819" s="3"/>
      <c r="BY2819" s="4"/>
      <c r="CC2819" s="115"/>
      <c r="CD2819" s="13"/>
      <c r="CE2819" s="33"/>
      <c r="CF2819" s="33"/>
      <c r="CG2819" s="33"/>
      <c r="CH2819" s="33"/>
    </row>
    <row r="2820" spans="2:86" ht="18.600000000000001" customHeight="1" thickBot="1">
      <c r="D2820" s="271" t="s">
        <v>141</v>
      </c>
      <c r="E2820" s="272"/>
      <c r="F2820" s="273" t="s">
        <v>142</v>
      </c>
      <c r="G2820" s="274"/>
      <c r="H2820" s="237"/>
      <c r="I2820" s="271" t="s">
        <v>143</v>
      </c>
      <c r="J2820" s="272"/>
      <c r="K2820" s="273" t="s">
        <v>144</v>
      </c>
      <c r="L2820" s="274"/>
      <c r="N2820" s="262" t="s">
        <v>145</v>
      </c>
      <c r="O2820" s="263"/>
      <c r="P2820" s="264" t="s">
        <v>146</v>
      </c>
      <c r="Q2820" s="265"/>
      <c r="S2820" s="271" t="s">
        <v>147</v>
      </c>
      <c r="T2820" s="272"/>
      <c r="U2820" s="273" t="s">
        <v>148</v>
      </c>
      <c r="V2820" s="274"/>
      <c r="W2820" s="20"/>
      <c r="X2820" s="262" t="s">
        <v>149</v>
      </c>
      <c r="Y2820" s="263"/>
      <c r="Z2820" s="264" t="s">
        <v>150</v>
      </c>
      <c r="AA2820" s="265"/>
      <c r="AB2820" s="20"/>
      <c r="AC2820" s="271" t="s">
        <v>151</v>
      </c>
      <c r="AD2820" s="272"/>
      <c r="AE2820" s="273" t="s">
        <v>152</v>
      </c>
      <c r="AF2820" s="274"/>
      <c r="AG2820" s="20"/>
      <c r="AH2820" s="262" t="s">
        <v>153</v>
      </c>
      <c r="AI2820" s="263"/>
      <c r="AJ2820" s="264" t="s">
        <v>154</v>
      </c>
      <c r="AK2820" s="265"/>
      <c r="AL2820" s="20"/>
      <c r="AM2820" s="271" t="s">
        <v>155</v>
      </c>
      <c r="AN2820" s="272"/>
      <c r="AO2820" s="273" t="s">
        <v>156</v>
      </c>
      <c r="AP2820" s="274"/>
      <c r="AR2820" s="262" t="s">
        <v>157</v>
      </c>
      <c r="AS2820" s="263"/>
      <c r="AT2820" s="264" t="s">
        <v>158</v>
      </c>
      <c r="AU2820" s="265"/>
      <c r="AV2820" s="41"/>
      <c r="AW2820" s="271" t="s">
        <v>159</v>
      </c>
      <c r="AX2820" s="272"/>
      <c r="AY2820" s="273" t="s">
        <v>160</v>
      </c>
      <c r="AZ2820" s="274"/>
      <c r="BA2820" s="20"/>
      <c r="BB2820" s="262" t="s">
        <v>161</v>
      </c>
      <c r="BC2820" s="263"/>
      <c r="BD2820" s="264" t="s">
        <v>162</v>
      </c>
      <c r="BE2820" s="265"/>
      <c r="BF2820" s="41"/>
      <c r="BG2820" s="271" t="s">
        <v>163</v>
      </c>
      <c r="BH2820" s="272"/>
      <c r="BI2820" s="273" t="s">
        <v>164</v>
      </c>
      <c r="BJ2820" s="274"/>
      <c r="BK2820" s="41"/>
      <c r="BL2820" s="262" t="s">
        <v>165</v>
      </c>
      <c r="BM2820" s="263"/>
      <c r="BN2820" s="264" t="s">
        <v>166</v>
      </c>
      <c r="BO2820" s="265"/>
      <c r="BP2820" s="41"/>
      <c r="BQ2820" s="271" t="s">
        <v>167</v>
      </c>
      <c r="BR2820" s="272"/>
      <c r="BS2820" s="273" t="s">
        <v>168</v>
      </c>
      <c r="BT2820" s="274"/>
      <c r="BU2820" s="20"/>
      <c r="BV2820" s="262" t="s">
        <v>169</v>
      </c>
      <c r="BW2820" s="263"/>
      <c r="BX2820" s="264" t="s">
        <v>170</v>
      </c>
      <c r="BY2820" s="265"/>
      <c r="CA2820" s="55" t="s">
        <v>35</v>
      </c>
      <c r="CC2820" s="116" t="s">
        <v>75</v>
      </c>
      <c r="CD2820" s="13"/>
      <c r="CE2820" s="33"/>
      <c r="CF2820" s="33"/>
      <c r="CG2820" s="33"/>
      <c r="CH2820" s="33"/>
    </row>
    <row r="2821" spans="2:86" ht="18.600000000000001" customHeight="1" thickTop="1" thickBot="1">
      <c r="D2821" s="1">
        <v>0</v>
      </c>
      <c r="E2821" s="9">
        <f t="shared" ref="E2821" si="27132">$E$9*$B2818</f>
        <v>9.485007999999965</v>
      </c>
      <c r="F2821" s="2">
        <v>1</v>
      </c>
      <c r="G2821" s="8">
        <v>0</v>
      </c>
      <c r="I2821" s="1">
        <v>0</v>
      </c>
      <c r="J2821" s="9">
        <v>0</v>
      </c>
      <c r="K2821" s="2">
        <v>1</v>
      </c>
      <c r="L2821" s="8">
        <v>0</v>
      </c>
      <c r="N2821" s="1">
        <f t="shared" ref="N2821" si="27133">D2821*I2818+F2821*I2821-E2821*J2818-G2821*J2821</f>
        <v>0</v>
      </c>
      <c r="O2821" s="9">
        <f t="shared" ref="O2821" si="27134">(D2821*J2818+E2821*I2818+F2821*J2821+G2821*I2821)</f>
        <v>9.485007999999965</v>
      </c>
      <c r="P2821" s="2">
        <f t="shared" ref="P2821" si="27135">D2821*K2818+F2821*K2821-E2821*L2818-G2821*L2821</f>
        <v>7.5011044454719062</v>
      </c>
      <c r="Q2821" s="8">
        <f t="shared" ref="Q2821" si="27136">(D2821*L2818+E2821*K2818+F2821*L2821+G2821*K2821)</f>
        <v>0</v>
      </c>
      <c r="S2821" s="1">
        <v>0</v>
      </c>
      <c r="T2821" s="9">
        <f t="shared" ref="T2821" si="27137">$T$9*$B2818</f>
        <v>12.181077999999955</v>
      </c>
      <c r="U2821" s="2">
        <v>1</v>
      </c>
      <c r="V2821" s="8">
        <v>0</v>
      </c>
      <c r="X2821" s="1">
        <f t="shared" ref="X2821" si="27138">N2821*S2818+P2821*S2821-O2821*T2818-Q2821*T2821</f>
        <v>0</v>
      </c>
      <c r="Y2821" s="9">
        <f t="shared" ref="Y2821" si="27139">(N2821*T2818+O2821*S2818+P2821*T2821+Q2821*S2821)</f>
        <v>100.85654633643966</v>
      </c>
      <c r="Z2821" s="2">
        <f t="shared" ref="Z2821" si="27140">N2821*U2818+P2821*U2821-O2821*V2818-Q2821*V2821</f>
        <v>7.5011044454719062</v>
      </c>
      <c r="AA2821" s="8">
        <f t="shared" ref="AA2821" si="27141">(N2821*V2818+O2821*U2818+P2821*V2821+Q2821*U2821)</f>
        <v>0</v>
      </c>
      <c r="AB2821" s="20"/>
      <c r="AC2821" s="1">
        <v>0</v>
      </c>
      <c r="AD2821" s="9">
        <v>0</v>
      </c>
      <c r="AE2821" s="2">
        <v>1</v>
      </c>
      <c r="AF2821" s="8">
        <v>0</v>
      </c>
      <c r="AH2821" s="1">
        <f t="shared" ref="AH2821" si="27142">X2821*AC2818+Z2821*AC2821-Y2821*AD2818-AA2821*AD2821</f>
        <v>0</v>
      </c>
      <c r="AI2821" s="9">
        <f t="shared" ref="AI2821" si="27143">(X2821*AD2818+Y2821*AC2818+Z2821*AD2821+AA2821*AC2821)</f>
        <v>100.85654633643966</v>
      </c>
      <c r="AJ2821" s="2">
        <f t="shared" ref="AJ2821" si="27144">X2821*AE2818+Z2821*AE2821-Y2821*AF2818-AA2821*AF2821</f>
        <v>20.144057679844977</v>
      </c>
      <c r="AK2821" s="8">
        <f t="shared" ref="AK2821" si="27145">(X2821*AF2818+Y2821*AE2818+Z2821*AF2821+AA2821*AE2821)</f>
        <v>0</v>
      </c>
      <c r="AM2821" s="1">
        <v>0</v>
      </c>
      <c r="AN2821" s="9">
        <f t="shared" ref="AN2821" si="27146">$AN$9*$B2818</f>
        <v>10.299067999999963</v>
      </c>
      <c r="AO2821" s="2">
        <v>1</v>
      </c>
      <c r="AP2821" s="8">
        <v>0</v>
      </c>
      <c r="AR2821" s="1">
        <f t="shared" ref="AR2821" si="27147">AH2821*AM2818+AJ2821*AM2821-AI2821*AN2818-AK2821*AN2821</f>
        <v>0</v>
      </c>
      <c r="AS2821" s="9">
        <f t="shared" ref="AS2821" si="27148">(AH2821*AN2818+AI2821*AM2818+AJ2821*AN2821+AK2821*AM2821)</f>
        <v>308.32156617708455</v>
      </c>
      <c r="AT2821" s="2">
        <f t="shared" ref="AT2821" si="27149">AH2821*AO2818+AJ2821*AO2821-AI2821*AP2818-AK2821*AP2821</f>
        <v>20.144057679844977</v>
      </c>
      <c r="AU2821" s="8">
        <f t="shared" ref="AU2821" si="27150">(AH2821*AP2818+AI2821*AO2818+AJ2821*AP2821+AK2821*AO2821)</f>
        <v>0</v>
      </c>
      <c r="AV2821" s="20"/>
      <c r="AW2821" s="1">
        <v>0</v>
      </c>
      <c r="AX2821" s="9">
        <v>0</v>
      </c>
      <c r="AY2821" s="2">
        <v>1</v>
      </c>
      <c r="AZ2821" s="8">
        <v>0</v>
      </c>
      <c r="BB2821" s="1">
        <f t="shared" ref="BB2821" si="27151">AR2821*AW2818+AT2821*AW2821-AS2821*AX2818-AU2821*AX2821</f>
        <v>0</v>
      </c>
      <c r="BC2821" s="9">
        <f t="shared" ref="BC2821" si="27152">(AR2821*AX2818+AS2821*AW2818+AT2821*AX2821+AU2821*AW2821)</f>
        <v>308.32156617708455</v>
      </c>
      <c r="BD2821" s="2">
        <f t="shared" ref="BD2821" si="27153">AR2821*AY2818+AT2821*AY2821-AS2821*AZ2818-AU2821*AZ2821</f>
        <v>75.351644729061178</v>
      </c>
      <c r="BE2821" s="8">
        <f t="shared" ref="BE2821" si="27154">(AR2821*AZ2818+AS2821*AY2818+AT2821*AZ2821+AU2821*AY2821)</f>
        <v>0</v>
      </c>
      <c r="BG2821" s="1">
        <v>0</v>
      </c>
      <c r="BH2821" s="9">
        <f t="shared" ref="BH2821" si="27155">$BH$9*$B2818</f>
        <v>6.7381599999999748</v>
      </c>
      <c r="BI2821" s="2">
        <v>1</v>
      </c>
      <c r="BJ2821" s="8">
        <v>0</v>
      </c>
      <c r="BK2821" s="20"/>
      <c r="BL2821" s="1">
        <f t="shared" ref="BL2821" si="27156">BB2821*BG2818+BD2821*BG2821-BC2821*BH2818-BE2821*BH2821</f>
        <v>0</v>
      </c>
      <c r="BM2821" s="9">
        <f t="shared" ref="BM2821" si="27157">(BB2821*BH2818+BC2821*BG2818+BD2821*BH2821+BE2821*BG2821)</f>
        <v>816.05300462465357</v>
      </c>
      <c r="BN2821" s="2">
        <f t="shared" ref="BN2821" si="27158">BB2821*BI2818+BD2821*BI2821-BC2821*BJ2818-BE2821*BJ2821</f>
        <v>75.351644729061178</v>
      </c>
      <c r="BO2821" s="8">
        <f t="shared" ref="BO2821" si="27159">(BB2821*BJ2818+BC2821*BI2818+BD2821*BJ2821+BE2821*BI2821)</f>
        <v>0</v>
      </c>
      <c r="BP2821" s="20"/>
      <c r="BQ2821" s="18">
        <f t="shared" ref="BQ2821:BQ2884" si="27160">1/$BR$9</f>
        <v>1</v>
      </c>
      <c r="BR2821" s="25">
        <v>0</v>
      </c>
      <c r="BS2821" s="19">
        <v>1</v>
      </c>
      <c r="BT2821" s="24">
        <v>0</v>
      </c>
      <c r="BV2821" s="1">
        <f t="shared" ref="BV2821" si="27161">BL2821*BQ2818+BN2821*BQ2821-BM2821*BR2818-BO2821*BR2821</f>
        <v>75.351644729061178</v>
      </c>
      <c r="BW2821" s="9">
        <f t="shared" ref="BW2821" si="27162">(BL2821*BR2818+BM2821*BQ2818+BN2821*BR2821+BO2821*BQ2821)</f>
        <v>816.05300462465357</v>
      </c>
      <c r="BX2821" s="2">
        <f t="shared" ref="BX2821" si="27163">BL2821*BS2818+BN2821*BS2821-BM2821*BT2818-BO2821*BT2821</f>
        <v>75.351644729061178</v>
      </c>
      <c r="BY2821" s="8">
        <f t="shared" ref="BY2821" si="27164">(BL2821*BT2818+BM2821*BS2818+BN2821*BT2821+BO2821*BS2821)</f>
        <v>0</v>
      </c>
      <c r="CA2821" s="56">
        <f t="shared" ref="CA2821" si="27165">(180/PI())*ATAN(-1*(BW2818+BW2821)/(BV2818+BV2821))</f>
        <v>-79.448844032875812</v>
      </c>
      <c r="CC2821" s="117">
        <f t="shared" ref="CC2821" si="27166">20*LOG(((1-(10^(CA2818/20)^2)*(1-((1-CC2818)/(1+CC2818))^2))^0.5))</f>
        <v>-7.9388723193392083E-6</v>
      </c>
      <c r="CD2821" s="13"/>
      <c r="CE2821" s="33"/>
      <c r="CF2821" s="33"/>
      <c r="CG2821" s="33"/>
      <c r="CH2821" s="33"/>
    </row>
    <row r="2822" spans="2:86" ht="18.600000000000001" customHeight="1"/>
    <row r="2823" spans="2:86" ht="18.600000000000001" customHeight="1" thickBot="1">
      <c r="E2823" s="6" t="s">
        <v>3</v>
      </c>
      <c r="J2823" s="6" t="s">
        <v>5</v>
      </c>
      <c r="O2823" s="6" t="s">
        <v>10</v>
      </c>
      <c r="T2823" s="6" t="s">
        <v>6</v>
      </c>
      <c r="Y2823" s="6" t="s">
        <v>11</v>
      </c>
      <c r="AD2823" s="6" t="s">
        <v>12</v>
      </c>
      <c r="AI2823" s="6" t="s">
        <v>13</v>
      </c>
      <c r="AN2823" s="6" t="s">
        <v>14</v>
      </c>
      <c r="AS2823" s="6" t="s">
        <v>15</v>
      </c>
      <c r="AX2823" s="6" t="s">
        <v>19</v>
      </c>
      <c r="BC2823" s="6" t="s">
        <v>17</v>
      </c>
      <c r="BH2823" s="6" t="s">
        <v>20</v>
      </c>
      <c r="BM2823" s="6" t="s">
        <v>18</v>
      </c>
      <c r="BQ2823" s="26" t="s">
        <v>16</v>
      </c>
      <c r="BR2823" s="26"/>
      <c r="BS2823" s="21"/>
      <c r="BT2823" s="21"/>
      <c r="BU2823" s="21"/>
      <c r="BV2823" s="21"/>
      <c r="BW2823" s="26" t="s">
        <v>21</v>
      </c>
      <c r="BX2823" s="21"/>
      <c r="BY2823" s="21"/>
    </row>
    <row r="2824" spans="2:86" ht="18.600000000000001" customHeight="1" thickBot="1">
      <c r="B2824" s="11"/>
      <c r="D2824" s="266" t="s">
        <v>113</v>
      </c>
      <c r="E2824" s="267"/>
      <c r="F2824" s="268" t="s">
        <v>114</v>
      </c>
      <c r="G2824" s="269"/>
      <c r="H2824" s="237"/>
      <c r="I2824" s="262" t="s">
        <v>0</v>
      </c>
      <c r="J2824" s="263"/>
      <c r="K2824" s="264" t="s">
        <v>1</v>
      </c>
      <c r="L2824" s="265"/>
      <c r="M2824" s="21"/>
      <c r="N2824" s="262" t="s">
        <v>115</v>
      </c>
      <c r="O2824" s="263"/>
      <c r="P2824" s="264" t="s">
        <v>116</v>
      </c>
      <c r="Q2824" s="265"/>
      <c r="R2824" s="21"/>
      <c r="S2824" s="266" t="s">
        <v>117</v>
      </c>
      <c r="T2824" s="267"/>
      <c r="U2824" s="268" t="s">
        <v>118</v>
      </c>
      <c r="V2824" s="269"/>
      <c r="W2824" s="20"/>
      <c r="X2824" s="262" t="s">
        <v>119</v>
      </c>
      <c r="Y2824" s="263"/>
      <c r="Z2824" s="264" t="s">
        <v>120</v>
      </c>
      <c r="AA2824" s="265"/>
      <c r="AB2824" s="20"/>
      <c r="AC2824" s="262" t="s">
        <v>121</v>
      </c>
      <c r="AD2824" s="263"/>
      <c r="AE2824" s="264" t="s">
        <v>7</v>
      </c>
      <c r="AF2824" s="265"/>
      <c r="AG2824" s="20"/>
      <c r="AH2824" s="262" t="s">
        <v>122</v>
      </c>
      <c r="AI2824" s="263"/>
      <c r="AJ2824" s="264" t="s">
        <v>123</v>
      </c>
      <c r="AK2824" s="265"/>
      <c r="AL2824" s="20"/>
      <c r="AM2824" s="266" t="s">
        <v>124</v>
      </c>
      <c r="AN2824" s="267"/>
      <c r="AO2824" s="268" t="s">
        <v>125</v>
      </c>
      <c r="AP2824" s="269"/>
      <c r="AQ2824" s="21"/>
      <c r="AR2824" s="262" t="s">
        <v>126</v>
      </c>
      <c r="AS2824" s="263"/>
      <c r="AT2824" s="264" t="s">
        <v>2</v>
      </c>
      <c r="AU2824" s="265"/>
      <c r="AV2824" s="41"/>
      <c r="AW2824" s="262" t="s">
        <v>127</v>
      </c>
      <c r="AX2824" s="263"/>
      <c r="AY2824" s="264" t="s">
        <v>128</v>
      </c>
      <c r="AZ2824" s="265"/>
      <c r="BA2824" s="20"/>
      <c r="BB2824" s="262" t="s">
        <v>129</v>
      </c>
      <c r="BC2824" s="263"/>
      <c r="BD2824" s="264" t="s">
        <v>130</v>
      </c>
      <c r="BE2824" s="265"/>
      <c r="BF2824" s="41"/>
      <c r="BG2824" s="266" t="s">
        <v>131</v>
      </c>
      <c r="BH2824" s="267"/>
      <c r="BI2824" s="268" t="s">
        <v>132</v>
      </c>
      <c r="BJ2824" s="269"/>
      <c r="BK2824" s="41"/>
      <c r="BL2824" s="262" t="s">
        <v>133</v>
      </c>
      <c r="BM2824" s="263"/>
      <c r="BN2824" s="264" t="s">
        <v>134</v>
      </c>
      <c r="BO2824" s="265"/>
      <c r="BP2824" s="41"/>
      <c r="BQ2824" s="262" t="s">
        <v>135</v>
      </c>
      <c r="BR2824" s="263"/>
      <c r="BS2824" s="264" t="s">
        <v>136</v>
      </c>
      <c r="BT2824" s="265"/>
      <c r="BU2824" s="20"/>
      <c r="BV2824" s="262" t="s">
        <v>137</v>
      </c>
      <c r="BW2824" s="263"/>
      <c r="BX2824" s="264" t="s">
        <v>138</v>
      </c>
      <c r="BY2824" s="265"/>
      <c r="CA2824" s="27" t="s">
        <v>8</v>
      </c>
      <c r="CC2824" s="113" t="s">
        <v>74</v>
      </c>
      <c r="CD2824" s="13"/>
      <c r="CE2824" s="33"/>
      <c r="CF2824" s="33"/>
      <c r="CG2824" s="33"/>
      <c r="CH2824" s="33"/>
    </row>
    <row r="2825" spans="2:86" ht="18.600000000000001" customHeight="1" thickTop="1" thickBot="1">
      <c r="B2825" s="37">
        <v>8.0799999999999699</v>
      </c>
      <c r="D2825" s="1">
        <v>1</v>
      </c>
      <c r="E2825" s="7">
        <v>0</v>
      </c>
      <c r="F2825" s="2">
        <v>0</v>
      </c>
      <c r="G2825" s="8">
        <v>0</v>
      </c>
      <c r="I2825" s="1">
        <v>1</v>
      </c>
      <c r="J2825" s="9">
        <v>0</v>
      </c>
      <c r="K2825" s="2">
        <v>0</v>
      </c>
      <c r="L2825" s="8">
        <f t="shared" ref="L2825:L2888" si="27167">IF(0=(1-$J$9*$K$9*$B2825^2),10^18,$B2825*$K$9/(1-$J$9*$K$9*$B2825^2))</f>
        <v>-0.68347133523051917</v>
      </c>
      <c r="N2825" s="1">
        <f t="shared" ref="N2825" si="27168">D2825*I2825+F2825*I2828-E2825*J2825-G2825*J2828</f>
        <v>1</v>
      </c>
      <c r="O2825" s="9">
        <f t="shared" ref="O2825" si="27169">(D2825*J2825+E2825*I2825+F2825*J2828+G2825*I2828)</f>
        <v>0</v>
      </c>
      <c r="P2825" s="2">
        <f t="shared" ref="P2825" si="27170">D2825*K2825+F2825*K2828-E2825*L2825-G2825*L2828</f>
        <v>0</v>
      </c>
      <c r="Q2825" s="8">
        <f t="shared" ref="Q2825" si="27171">(D2825*L2825+E2825*K2825+F2825*L2828+G2825*K2828)</f>
        <v>-0.68347133523051917</v>
      </c>
      <c r="S2825" s="1">
        <v>1</v>
      </c>
      <c r="T2825" s="7">
        <v>0</v>
      </c>
      <c r="U2825" s="2">
        <v>0</v>
      </c>
      <c r="V2825" s="8">
        <v>0</v>
      </c>
      <c r="X2825" s="1">
        <f t="shared" ref="X2825" si="27172">N2825*S2825+P2825*S2828-O2825*T2825-Q2825*T2828</f>
        <v>9.3460762497857495</v>
      </c>
      <c r="Y2825" s="9">
        <f t="shared" ref="Y2825" si="27173">(N2825*T2825+O2825*S2825+P2825*T2828+Q2825*S2828)</f>
        <v>0</v>
      </c>
      <c r="Z2825" s="2">
        <f t="shared" ref="Z2825" si="27174">N2825*U2825+P2825*U2828-O2825*V2825-Q2825*V2828</f>
        <v>0</v>
      </c>
      <c r="AA2825" s="8">
        <f t="shared" ref="AA2825" si="27175">(N2825*V2825+O2825*U2825+P2825*V2828+Q2825*U2828)</f>
        <v>-0.68347133523051917</v>
      </c>
      <c r="AB2825" s="20"/>
      <c r="AC2825" s="1">
        <v>1</v>
      </c>
      <c r="AD2825" s="9">
        <v>0</v>
      </c>
      <c r="AE2825" s="2">
        <v>0</v>
      </c>
      <c r="AF2825" s="8">
        <f t="shared" ref="AF2825:AF2888" si="27176">IF(0=(1-$AE$9*$AD$9*$B2825^2),10^18,$B2825*$AE$9/(1-$AE$9*$AD$9*$B2825^2))</f>
        <v>-0.12503223500774036</v>
      </c>
      <c r="AH2825" s="1">
        <f t="shared" ref="AH2825" si="27177">X2825*AC2825+Z2825*AC2828-Y2825*AD2825-AA2825*AD2828</f>
        <v>9.3460762497857495</v>
      </c>
      <c r="AI2825" s="9">
        <f t="shared" ref="AI2825" si="27178">(X2825*AD2825+Y2825*AC2825+Z2825*AD2828+AA2825*AC2828)</f>
        <v>0</v>
      </c>
      <c r="AJ2825" s="2">
        <f t="shared" ref="AJ2825" si="27179">X2825*AE2825+Z2825*AE2828-Y2825*AF2825-AA2825*AF2828</f>
        <v>0</v>
      </c>
      <c r="AK2825" s="8">
        <f t="shared" ref="AK2825" si="27180">(X2825*AF2825+Y2825*AE2825+Z2825*AF2828+AA2825*AE2828)</f>
        <v>-1.8520321372939916</v>
      </c>
      <c r="AM2825" s="1">
        <v>1</v>
      </c>
      <c r="AN2825" s="7">
        <v>0</v>
      </c>
      <c r="AO2825" s="2">
        <v>0</v>
      </c>
      <c r="AP2825" s="8">
        <v>0</v>
      </c>
      <c r="AR2825" s="1">
        <f t="shared" ref="AR2825" si="27181">AH2825*AM2825+AJ2825*AM2828-AI2825*AN2825-AK2825*AN2828</f>
        <v>28.46761170326252</v>
      </c>
      <c r="AS2825" s="9">
        <f t="shared" ref="AS2825" si="27182">(AH2825*AN2825+AI2825*AM2825+AJ2825*AN2828+AK2825*AM2828)</f>
        <v>0</v>
      </c>
      <c r="AT2825" s="2">
        <f t="shared" ref="AT2825" si="27183">AH2825*AO2825+AJ2825*AO2828-AI2825*AP2825-AK2825*AP2828</f>
        <v>0</v>
      </c>
      <c r="AU2825" s="8">
        <f t="shared" ref="AU2825" si="27184">(AH2825*AP2825+AI2825*AO2825+AJ2825*AP2828+AK2825*AO2828)</f>
        <v>-1.8520321372939916</v>
      </c>
      <c r="AV2825" s="20"/>
      <c r="AW2825" s="1">
        <v>1</v>
      </c>
      <c r="AX2825" s="9">
        <v>0</v>
      </c>
      <c r="AY2825" s="2">
        <v>0</v>
      </c>
      <c r="AZ2825" s="8">
        <f t="shared" ref="AZ2825:AZ2888" si="27185">IF(0=(1-$AX$9*$AY$9*$B2825^2),10^18,$B2825*$AY$9/(1-$AX$9*$AY$9*$B2825^2))</f>
        <v>-0.17859078409979154</v>
      </c>
      <c r="BB2825" s="1">
        <f t="shared" ref="BB2825" si="27186">AR2825*AW2825+AT2825*AW2828-AS2825*AX2825-AU2825*AX2828</f>
        <v>28.46761170326252</v>
      </c>
      <c r="BC2825" s="9">
        <f t="shared" ref="BC2825" si="27187">(AR2825*AX2825+AS2825*AW2825+AT2825*AX2828+AU2825*AW2828)</f>
        <v>0</v>
      </c>
      <c r="BD2825" s="2">
        <f t="shared" ref="BD2825" si="27188">AR2825*AY2825+AT2825*AY2828-AS2825*AZ2825-AU2825*AZ2828</f>
        <v>0</v>
      </c>
      <c r="BE2825" s="8">
        <f t="shared" ref="BE2825" si="27189">(AR2825*AZ2825+AS2825*AY2825+AT2825*AZ2828+AU2825*AY2828)</f>
        <v>-6.9360852328280469</v>
      </c>
      <c r="BG2825" s="1">
        <v>1</v>
      </c>
      <c r="BH2825" s="7">
        <v>0</v>
      </c>
      <c r="BI2825" s="2">
        <v>0</v>
      </c>
      <c r="BJ2825" s="8">
        <v>0</v>
      </c>
      <c r="BK2825" s="20"/>
      <c r="BL2825" s="1">
        <f t="shared" ref="BL2825" si="27190">BB2825*BG2825+BD2825*BG2828-BC2825*BH2825-BE2825*BH2828</f>
        <v>75.32003512078785</v>
      </c>
      <c r="BM2825" s="9">
        <f t="shared" ref="BM2825" si="27191">(BB2825*BH2825+BC2825*BG2825+BD2825*BH2828+BE2825*BG2828)</f>
        <v>0</v>
      </c>
      <c r="BN2825" s="2">
        <f t="shared" ref="BN2825" si="27192">BB2825*BI2825+BD2825*BI2828-BC2825*BJ2825-BE2825*BJ2828</f>
        <v>0</v>
      </c>
      <c r="BO2825" s="8">
        <f t="shared" ref="BO2825" si="27193">(BB2825*BJ2825+BC2825*BI2825+BD2825*BJ2828+BE2825*BI2828)</f>
        <v>-6.9360852328280469</v>
      </c>
      <c r="BP2825" s="20"/>
      <c r="BQ2825" s="16">
        <v>1</v>
      </c>
      <c r="BR2825" s="23">
        <v>0</v>
      </c>
      <c r="BS2825" s="14">
        <v>0</v>
      </c>
      <c r="BT2825" s="22">
        <v>0</v>
      </c>
      <c r="BV2825" s="1">
        <f t="shared" ref="BV2825" si="27194">BL2825*BQ2825+BN2825*BQ2828-BM2825*BR2825-BO2825*BR2828</f>
        <v>75.32003512078785</v>
      </c>
      <c r="BW2825" s="9">
        <f t="shared" ref="BW2825" si="27195">(BL2825*BR2825+BM2825*BQ2825+BN2825*BR2828+BO2825*BQ2828)</f>
        <v>-6.9360852328280469</v>
      </c>
      <c r="BX2825" s="2">
        <f t="shared" ref="BX2825" si="27196">BL2825*BS2825+BN2825*BS2828-BM2825*BT2825-BO2825*BT2828</f>
        <v>0</v>
      </c>
      <c r="BY2825" s="8">
        <f t="shared" ref="BY2825" si="27197">(BL2825*BT2825+BM2825*BS2825+BN2825*BT2828+BO2825*BS2828)</f>
        <v>-6.9360852328280469</v>
      </c>
      <c r="CA2825" s="28">
        <f t="shared" ref="CA2825" si="27198">20*LOG(((1+$BR$9)/$BR$9)/((BV2825+BV2828)^2+(BW2825+BW2828)^2)^0.5)</f>
        <v>-52.30525051481748</v>
      </c>
      <c r="CC2825" s="114">
        <f t="shared" ref="CC2825" si="27199">((BV2825^2+BW2825^2)^0.5)/((BV2828^2+BW2828^2)^0.5)</f>
        <v>9.2105744606784182E-2</v>
      </c>
      <c r="CD2825" s="13"/>
      <c r="CE2825" s="33"/>
      <c r="CF2825" s="33"/>
      <c r="CG2825" s="33"/>
      <c r="CH2825" s="33"/>
    </row>
    <row r="2826" spans="2:86" ht="18.600000000000001" customHeight="1" thickBot="1">
      <c r="D2826" s="3"/>
      <c r="G2826" s="4"/>
      <c r="I2826" s="3"/>
      <c r="L2826" s="4"/>
      <c r="N2826" s="3"/>
      <c r="Q2826" s="4"/>
      <c r="S2826" s="3"/>
      <c r="V2826" s="4"/>
      <c r="X2826" s="3"/>
      <c r="AA2826" s="4"/>
      <c r="AC2826" s="3"/>
      <c r="AF2826" s="4"/>
      <c r="AH2826" s="3"/>
      <c r="AK2826" s="4"/>
      <c r="AM2826" s="3"/>
      <c r="AP2826" s="4"/>
      <c r="AR2826" s="3"/>
      <c r="AU2826" s="4"/>
      <c r="AW2826" s="3"/>
      <c r="AZ2826" s="4"/>
      <c r="BB2826" s="3"/>
      <c r="BE2826" s="4"/>
      <c r="BG2826" s="3"/>
      <c r="BJ2826" s="4"/>
      <c r="BL2826" s="3"/>
      <c r="BO2826" s="4"/>
      <c r="BQ2826" s="16"/>
      <c r="BR2826" s="14"/>
      <c r="BS2826" s="14"/>
      <c r="BT2826" s="17"/>
      <c r="BV2826" s="3"/>
      <c r="BY2826" s="4"/>
      <c r="CC2826" s="115"/>
      <c r="CD2826" s="13"/>
      <c r="CE2826" s="33"/>
      <c r="CF2826" s="33"/>
      <c r="CG2826" s="33"/>
      <c r="CH2826" s="33"/>
    </row>
    <row r="2827" spans="2:86" ht="18.600000000000001" customHeight="1" thickBot="1">
      <c r="D2827" s="271" t="s">
        <v>141</v>
      </c>
      <c r="E2827" s="272"/>
      <c r="F2827" s="273" t="s">
        <v>142</v>
      </c>
      <c r="G2827" s="274"/>
      <c r="H2827" s="237"/>
      <c r="I2827" s="271" t="s">
        <v>143</v>
      </c>
      <c r="J2827" s="272"/>
      <c r="K2827" s="273" t="s">
        <v>144</v>
      </c>
      <c r="L2827" s="274"/>
      <c r="N2827" s="262" t="s">
        <v>145</v>
      </c>
      <c r="O2827" s="263"/>
      <c r="P2827" s="264" t="s">
        <v>146</v>
      </c>
      <c r="Q2827" s="265"/>
      <c r="S2827" s="271" t="s">
        <v>147</v>
      </c>
      <c r="T2827" s="272"/>
      <c r="U2827" s="273" t="s">
        <v>148</v>
      </c>
      <c r="V2827" s="274"/>
      <c r="W2827" s="20"/>
      <c r="X2827" s="262" t="s">
        <v>149</v>
      </c>
      <c r="Y2827" s="263"/>
      <c r="Z2827" s="264" t="s">
        <v>150</v>
      </c>
      <c r="AA2827" s="265"/>
      <c r="AB2827" s="20"/>
      <c r="AC2827" s="271" t="s">
        <v>151</v>
      </c>
      <c r="AD2827" s="272"/>
      <c r="AE2827" s="273" t="s">
        <v>152</v>
      </c>
      <c r="AF2827" s="274"/>
      <c r="AG2827" s="20"/>
      <c r="AH2827" s="262" t="s">
        <v>153</v>
      </c>
      <c r="AI2827" s="263"/>
      <c r="AJ2827" s="264" t="s">
        <v>154</v>
      </c>
      <c r="AK2827" s="265"/>
      <c r="AL2827" s="20"/>
      <c r="AM2827" s="271" t="s">
        <v>155</v>
      </c>
      <c r="AN2827" s="272"/>
      <c r="AO2827" s="273" t="s">
        <v>156</v>
      </c>
      <c r="AP2827" s="274"/>
      <c r="AR2827" s="262" t="s">
        <v>157</v>
      </c>
      <c r="AS2827" s="263"/>
      <c r="AT2827" s="264" t="s">
        <v>158</v>
      </c>
      <c r="AU2827" s="265"/>
      <c r="AV2827" s="41"/>
      <c r="AW2827" s="271" t="s">
        <v>159</v>
      </c>
      <c r="AX2827" s="272"/>
      <c r="AY2827" s="273" t="s">
        <v>160</v>
      </c>
      <c r="AZ2827" s="274"/>
      <c r="BA2827" s="20"/>
      <c r="BB2827" s="262" t="s">
        <v>161</v>
      </c>
      <c r="BC2827" s="263"/>
      <c r="BD2827" s="264" t="s">
        <v>162</v>
      </c>
      <c r="BE2827" s="265"/>
      <c r="BF2827" s="41"/>
      <c r="BG2827" s="271" t="s">
        <v>163</v>
      </c>
      <c r="BH2827" s="272"/>
      <c r="BI2827" s="273" t="s">
        <v>164</v>
      </c>
      <c r="BJ2827" s="274"/>
      <c r="BK2827" s="41"/>
      <c r="BL2827" s="262" t="s">
        <v>165</v>
      </c>
      <c r="BM2827" s="263"/>
      <c r="BN2827" s="264" t="s">
        <v>166</v>
      </c>
      <c r="BO2827" s="265"/>
      <c r="BP2827" s="41"/>
      <c r="BQ2827" s="271" t="s">
        <v>167</v>
      </c>
      <c r="BR2827" s="272"/>
      <c r="BS2827" s="273" t="s">
        <v>168</v>
      </c>
      <c r="BT2827" s="274"/>
      <c r="BU2827" s="20"/>
      <c r="BV2827" s="262" t="s">
        <v>169</v>
      </c>
      <c r="BW2827" s="263"/>
      <c r="BX2827" s="264" t="s">
        <v>170</v>
      </c>
      <c r="BY2827" s="265"/>
      <c r="CA2827" s="55" t="s">
        <v>35</v>
      </c>
      <c r="CC2827" s="116" t="s">
        <v>75</v>
      </c>
      <c r="CD2827" s="13"/>
      <c r="CE2827" s="33"/>
      <c r="CF2827" s="33"/>
      <c r="CG2827" s="33"/>
      <c r="CH2827" s="33"/>
    </row>
    <row r="2828" spans="2:86" ht="18.600000000000001" customHeight="1" thickTop="1" thickBot="1">
      <c r="D2828" s="1">
        <v>0</v>
      </c>
      <c r="E2828" s="9">
        <f t="shared" ref="E2828" si="27200">$E$9*$B2825</f>
        <v>9.508543999999965</v>
      </c>
      <c r="F2828" s="2">
        <v>1</v>
      </c>
      <c r="G2828" s="8">
        <v>0</v>
      </c>
      <c r="I2828" s="1">
        <v>0</v>
      </c>
      <c r="J2828" s="9">
        <v>0</v>
      </c>
      <c r="K2828" s="2">
        <v>1</v>
      </c>
      <c r="L2828" s="8">
        <v>0</v>
      </c>
      <c r="N2828" s="1">
        <f t="shared" ref="N2828" si="27201">D2828*I2825+F2828*I2828-E2828*J2825-G2828*J2828</f>
        <v>0</v>
      </c>
      <c r="O2828" s="9">
        <f t="shared" ref="O2828" si="27202">(D2828*J2825+E2828*I2825+F2828*J2828+G2828*I2828)</f>
        <v>9.508543999999965</v>
      </c>
      <c r="P2828" s="2">
        <f t="shared" ref="P2828" si="27203">D2828*K2825+F2828*K2828-E2828*L2825-G2828*L2828</f>
        <v>7.4988172637781174</v>
      </c>
      <c r="Q2828" s="8">
        <f t="shared" ref="Q2828" si="27204">(D2828*L2825+E2828*K2825+F2828*L2828+G2828*K2828)</f>
        <v>0</v>
      </c>
      <c r="S2828" s="1">
        <v>0</v>
      </c>
      <c r="T2828" s="9">
        <f t="shared" ref="T2828" si="27205">$T$9*$B2825</f>
        <v>12.211303999999956</v>
      </c>
      <c r="U2828" s="2">
        <v>1</v>
      </c>
      <c r="V2828" s="8">
        <v>0</v>
      </c>
      <c r="X2828" s="1">
        <f t="shared" ref="X2828" si="27206">N2828*S2825+P2828*S2828-O2828*T2825-Q2828*T2828</f>
        <v>0</v>
      </c>
      <c r="Y2828" s="9">
        <f t="shared" ref="Y2828" si="27207">(N2828*T2825+O2828*S2825+P2828*T2828+Q2828*S2828)</f>
        <v>101.0788812484424</v>
      </c>
      <c r="Z2828" s="2">
        <f t="shared" ref="Z2828" si="27208">N2828*U2825+P2828*U2828-O2828*V2825-Q2828*V2828</f>
        <v>7.4988172637781174</v>
      </c>
      <c r="AA2828" s="8">
        <f t="shared" ref="AA2828" si="27209">(N2828*V2825+O2828*U2825+P2828*V2828+Q2828*U2828)</f>
        <v>0</v>
      </c>
      <c r="AB2828" s="20"/>
      <c r="AC2828" s="1">
        <v>0</v>
      </c>
      <c r="AD2828" s="9">
        <v>0</v>
      </c>
      <c r="AE2828" s="2">
        <v>1</v>
      </c>
      <c r="AF2828" s="8">
        <v>0</v>
      </c>
      <c r="AH2828" s="1">
        <f t="shared" ref="AH2828" si="27210">X2828*AC2825+Z2828*AC2828-Y2828*AD2825-AA2828*AD2828</f>
        <v>0</v>
      </c>
      <c r="AI2828" s="9">
        <f t="shared" ref="AI2828" si="27211">(X2828*AD2825+Y2828*AC2825+Z2828*AD2828+AA2828*AC2828)</f>
        <v>101.0788812484424</v>
      </c>
      <c r="AJ2828" s="2">
        <f t="shared" ref="AJ2828" si="27212">X2828*AE2825+Z2828*AE2828-Y2828*AF2825-AA2828*AF2828</f>
        <v>20.136935698352847</v>
      </c>
      <c r="AK2828" s="8">
        <f t="shared" ref="AK2828" si="27213">(X2828*AF2825+Y2828*AE2825+Z2828*AF2828+AA2828*AE2828)</f>
        <v>0</v>
      </c>
      <c r="AM2828" s="1">
        <v>0</v>
      </c>
      <c r="AN2828" s="9">
        <f t="shared" ref="AN2828" si="27214">$AN$9*$B2825</f>
        <v>10.324623999999963</v>
      </c>
      <c r="AO2828" s="2">
        <v>1</v>
      </c>
      <c r="AP2828" s="8">
        <v>0</v>
      </c>
      <c r="AR2828" s="1">
        <f t="shared" ref="AR2828" si="27215">AH2828*AM2825+AJ2828*AM2828-AI2828*AN2825-AK2828*AN2828</f>
        <v>0</v>
      </c>
      <c r="AS2828" s="9">
        <f t="shared" ref="AS2828" si="27216">(AH2828*AN2825+AI2828*AM2825+AJ2828*AN2828+AK2828*AM2828)</f>
        <v>308.98517084611223</v>
      </c>
      <c r="AT2828" s="2">
        <f t="shared" ref="AT2828" si="27217">AH2828*AO2825+AJ2828*AO2828-AI2828*AP2825-AK2828*AP2828</f>
        <v>20.136935698352847</v>
      </c>
      <c r="AU2828" s="8">
        <f t="shared" ref="AU2828" si="27218">(AH2828*AP2825+AI2828*AO2825+AJ2828*AP2828+AK2828*AO2828)</f>
        <v>0</v>
      </c>
      <c r="AV2828" s="20"/>
      <c r="AW2828" s="1">
        <v>0</v>
      </c>
      <c r="AX2828" s="9">
        <v>0</v>
      </c>
      <c r="AY2828" s="2">
        <v>1</v>
      </c>
      <c r="AZ2828" s="8">
        <v>0</v>
      </c>
      <c r="BB2828" s="1">
        <f t="shared" ref="BB2828" si="27219">AR2828*AW2825+AT2828*AW2828-AS2828*AX2825-AU2828*AX2828</f>
        <v>0</v>
      </c>
      <c r="BC2828" s="9">
        <f t="shared" ref="BC2828" si="27220">(AR2828*AX2825+AS2828*AW2825+AT2828*AX2828+AU2828*AW2828)</f>
        <v>308.98517084611223</v>
      </c>
      <c r="BD2828" s="2">
        <f t="shared" ref="BD2828" si="27221">AR2828*AY2825+AT2828*AY2828-AS2828*AZ2825-AU2828*AZ2828</f>
        <v>75.318839634968072</v>
      </c>
      <c r="BE2828" s="8">
        <f t="shared" ref="BE2828" si="27222">(AR2828*AZ2825+AS2828*AY2825+AT2828*AZ2828+AU2828*AY2828)</f>
        <v>0</v>
      </c>
      <c r="BG2828" s="1">
        <v>0</v>
      </c>
      <c r="BH2828" s="9">
        <f t="shared" ref="BH2828" si="27223">$BH$9*$B2825</f>
        <v>6.7548799999999742</v>
      </c>
      <c r="BI2828" s="2">
        <v>1</v>
      </c>
      <c r="BJ2828" s="8">
        <v>0</v>
      </c>
      <c r="BK2828" s="20"/>
      <c r="BL2828" s="1">
        <f t="shared" ref="BL2828" si="27224">BB2828*BG2825+BD2828*BG2828-BC2828*BH2825-BE2828*BH2828</f>
        <v>0</v>
      </c>
      <c r="BM2828" s="9">
        <f t="shared" ref="BM2828" si="27225">(BB2828*BH2825+BC2828*BG2825+BD2828*BH2828+BE2828*BG2828)</f>
        <v>817.75489431956339</v>
      </c>
      <c r="BN2828" s="2">
        <f t="shared" ref="BN2828" si="27226">BB2828*BI2825+BD2828*BI2828-BC2828*BJ2825-BE2828*BJ2828</f>
        <v>75.318839634968072</v>
      </c>
      <c r="BO2828" s="8">
        <f t="shared" ref="BO2828" si="27227">(BB2828*BJ2825+BC2828*BI2825+BD2828*BJ2828+BE2828*BI2828)</f>
        <v>0</v>
      </c>
      <c r="BP2828" s="20"/>
      <c r="BQ2828" s="18">
        <f t="shared" ref="BQ2828:BQ2891" si="27228">1/$BR$9</f>
        <v>1</v>
      </c>
      <c r="BR2828" s="25">
        <v>0</v>
      </c>
      <c r="BS2828" s="19">
        <v>1</v>
      </c>
      <c r="BT2828" s="24">
        <v>0</v>
      </c>
      <c r="BV2828" s="1">
        <f t="shared" ref="BV2828" si="27229">BL2828*BQ2825+BN2828*BQ2828-BM2828*BR2825-BO2828*BR2828</f>
        <v>75.318839634968072</v>
      </c>
      <c r="BW2828" s="9">
        <f t="shared" ref="BW2828" si="27230">(BL2828*BR2825+BM2828*BQ2825+BN2828*BR2828+BO2828*BQ2828)</f>
        <v>817.75489431956339</v>
      </c>
      <c r="BX2828" s="2">
        <f t="shared" ref="BX2828" si="27231">BL2828*BS2825+BN2828*BS2828-BM2828*BT2825-BO2828*BT2828</f>
        <v>75.318839634968072</v>
      </c>
      <c r="BY2828" s="8">
        <f t="shared" ref="BY2828" si="27232">(BL2828*BT2825+BM2828*BS2825+BN2828*BT2828+BO2828*BS2828)</f>
        <v>0</v>
      </c>
      <c r="CA2828" s="56">
        <f t="shared" ref="CA2828" si="27233">(180/PI())*ATAN(-1*(BW2825+BW2828)/(BV2825+BV2828))</f>
        <v>-79.47523755317664</v>
      </c>
      <c r="CC2828" s="117">
        <f t="shared" ref="CC2828" si="27234">20*LOG(((1-(10^(CA2825/20)^2)*(1-((1-CC2825)/(1+CC2825))^2))^0.5))</f>
        <v>-7.8899995859917836E-6</v>
      </c>
      <c r="CD2828" s="13"/>
      <c r="CE2828" s="33"/>
      <c r="CF2828" s="33"/>
      <c r="CG2828" s="33"/>
      <c r="CH2828" s="33"/>
    </row>
    <row r="2829" spans="2:86" ht="18.600000000000001" customHeight="1"/>
    <row r="2830" spans="2:86" ht="18.600000000000001" customHeight="1" thickBot="1">
      <c r="E2830" s="6" t="s">
        <v>3</v>
      </c>
      <c r="J2830" s="6" t="s">
        <v>5</v>
      </c>
      <c r="O2830" s="6" t="s">
        <v>10</v>
      </c>
      <c r="T2830" s="6" t="s">
        <v>6</v>
      </c>
      <c r="Y2830" s="6" t="s">
        <v>11</v>
      </c>
      <c r="AD2830" s="6" t="s">
        <v>12</v>
      </c>
      <c r="AI2830" s="6" t="s">
        <v>13</v>
      </c>
      <c r="AN2830" s="6" t="s">
        <v>14</v>
      </c>
      <c r="AS2830" s="6" t="s">
        <v>15</v>
      </c>
      <c r="AX2830" s="6" t="s">
        <v>19</v>
      </c>
      <c r="BC2830" s="6" t="s">
        <v>17</v>
      </c>
      <c r="BH2830" s="6" t="s">
        <v>20</v>
      </c>
      <c r="BM2830" s="6" t="s">
        <v>18</v>
      </c>
      <c r="BQ2830" s="26" t="s">
        <v>16</v>
      </c>
      <c r="BR2830" s="26"/>
      <c r="BS2830" s="21"/>
      <c r="BT2830" s="21"/>
      <c r="BU2830" s="21"/>
      <c r="BV2830" s="21"/>
      <c r="BW2830" s="26" t="s">
        <v>21</v>
      </c>
      <c r="BX2830" s="21"/>
      <c r="BY2830" s="21"/>
    </row>
    <row r="2831" spans="2:86" ht="18.600000000000001" customHeight="1" thickBot="1">
      <c r="B2831" s="11"/>
      <c r="D2831" s="266" t="s">
        <v>113</v>
      </c>
      <c r="E2831" s="267"/>
      <c r="F2831" s="268" t="s">
        <v>114</v>
      </c>
      <c r="G2831" s="269"/>
      <c r="H2831" s="237"/>
      <c r="I2831" s="262" t="s">
        <v>0</v>
      </c>
      <c r="J2831" s="263"/>
      <c r="K2831" s="264" t="s">
        <v>1</v>
      </c>
      <c r="L2831" s="265"/>
      <c r="M2831" s="21"/>
      <c r="N2831" s="262" t="s">
        <v>115</v>
      </c>
      <c r="O2831" s="263"/>
      <c r="P2831" s="264" t="s">
        <v>116</v>
      </c>
      <c r="Q2831" s="265"/>
      <c r="R2831" s="21"/>
      <c r="S2831" s="266" t="s">
        <v>117</v>
      </c>
      <c r="T2831" s="267"/>
      <c r="U2831" s="268" t="s">
        <v>118</v>
      </c>
      <c r="V2831" s="269"/>
      <c r="W2831" s="20"/>
      <c r="X2831" s="262" t="s">
        <v>119</v>
      </c>
      <c r="Y2831" s="263"/>
      <c r="Z2831" s="264" t="s">
        <v>120</v>
      </c>
      <c r="AA2831" s="265"/>
      <c r="AB2831" s="20"/>
      <c r="AC2831" s="262" t="s">
        <v>121</v>
      </c>
      <c r="AD2831" s="263"/>
      <c r="AE2831" s="264" t="s">
        <v>7</v>
      </c>
      <c r="AF2831" s="265"/>
      <c r="AG2831" s="20"/>
      <c r="AH2831" s="262" t="s">
        <v>122</v>
      </c>
      <c r="AI2831" s="263"/>
      <c r="AJ2831" s="264" t="s">
        <v>123</v>
      </c>
      <c r="AK2831" s="265"/>
      <c r="AL2831" s="20"/>
      <c r="AM2831" s="266" t="s">
        <v>124</v>
      </c>
      <c r="AN2831" s="267"/>
      <c r="AO2831" s="268" t="s">
        <v>125</v>
      </c>
      <c r="AP2831" s="269"/>
      <c r="AQ2831" s="21"/>
      <c r="AR2831" s="262" t="s">
        <v>126</v>
      </c>
      <c r="AS2831" s="263"/>
      <c r="AT2831" s="264" t="s">
        <v>2</v>
      </c>
      <c r="AU2831" s="265"/>
      <c r="AV2831" s="41"/>
      <c r="AW2831" s="262" t="s">
        <v>127</v>
      </c>
      <c r="AX2831" s="263"/>
      <c r="AY2831" s="264" t="s">
        <v>128</v>
      </c>
      <c r="AZ2831" s="265"/>
      <c r="BA2831" s="20"/>
      <c r="BB2831" s="262" t="s">
        <v>129</v>
      </c>
      <c r="BC2831" s="263"/>
      <c r="BD2831" s="264" t="s">
        <v>130</v>
      </c>
      <c r="BE2831" s="265"/>
      <c r="BF2831" s="41"/>
      <c r="BG2831" s="266" t="s">
        <v>131</v>
      </c>
      <c r="BH2831" s="267"/>
      <c r="BI2831" s="268" t="s">
        <v>132</v>
      </c>
      <c r="BJ2831" s="269"/>
      <c r="BK2831" s="41"/>
      <c r="BL2831" s="262" t="s">
        <v>133</v>
      </c>
      <c r="BM2831" s="263"/>
      <c r="BN2831" s="264" t="s">
        <v>134</v>
      </c>
      <c r="BO2831" s="265"/>
      <c r="BP2831" s="41"/>
      <c r="BQ2831" s="262" t="s">
        <v>135</v>
      </c>
      <c r="BR2831" s="263"/>
      <c r="BS2831" s="264" t="s">
        <v>136</v>
      </c>
      <c r="BT2831" s="265"/>
      <c r="BU2831" s="20"/>
      <c r="BV2831" s="262" t="s">
        <v>137</v>
      </c>
      <c r="BW2831" s="263"/>
      <c r="BX2831" s="264" t="s">
        <v>138</v>
      </c>
      <c r="BY2831" s="265"/>
      <c r="CA2831" s="27" t="s">
        <v>8</v>
      </c>
      <c r="CC2831" s="113" t="s">
        <v>74</v>
      </c>
      <c r="CD2831" s="13"/>
      <c r="CE2831" s="33"/>
      <c r="CF2831" s="33"/>
      <c r="CG2831" s="33"/>
      <c r="CH2831" s="33"/>
    </row>
    <row r="2832" spans="2:86" ht="18.600000000000001" customHeight="1" thickTop="1" thickBot="1">
      <c r="B2832" s="37">
        <v>8.0999999999999694</v>
      </c>
      <c r="D2832" s="1">
        <v>1</v>
      </c>
      <c r="E2832" s="7">
        <v>0</v>
      </c>
      <c r="F2832" s="2">
        <v>0</v>
      </c>
      <c r="G2832" s="8">
        <v>0</v>
      </c>
      <c r="I2832" s="1">
        <v>1</v>
      </c>
      <c r="J2832" s="9">
        <v>0</v>
      </c>
      <c r="K2832" s="2">
        <v>0</v>
      </c>
      <c r="L2832" s="8">
        <f t="shared" ref="L2832:L2895" si="27235">IF(0=(1-$J$9*$K$9*$B2832^2),10^18,$B2832*$K$9/(1-$J$9*$K$9*$B2832^2))</f>
        <v>-0.68154574806358148</v>
      </c>
      <c r="N2832" s="1">
        <f t="shared" ref="N2832" si="27236">D2832*I2832+F2832*I2835-E2832*J2832-G2832*J2835</f>
        <v>1</v>
      </c>
      <c r="O2832" s="9">
        <f t="shared" ref="O2832" si="27237">(D2832*J2832+E2832*I2832+F2832*J2835+G2832*I2835)</f>
        <v>0</v>
      </c>
      <c r="P2832" s="2">
        <f t="shared" ref="P2832" si="27238">D2832*K2832+F2832*K2835-E2832*L2832-G2832*L2835</f>
        <v>0</v>
      </c>
      <c r="Q2832" s="8">
        <f t="shared" ref="Q2832" si="27239">(D2832*L2832+E2832*K2832+F2832*L2835+G2832*K2835)</f>
        <v>-0.68154574806358148</v>
      </c>
      <c r="S2832" s="1">
        <v>1</v>
      </c>
      <c r="T2832" s="7">
        <v>0</v>
      </c>
      <c r="U2832" s="2">
        <v>0</v>
      </c>
      <c r="V2832" s="8">
        <v>0</v>
      </c>
      <c r="X2832" s="1">
        <f t="shared" ref="X2832" si="27240">N2832*S2832+P2832*S2835-O2832*T2832-Q2832*T2835</f>
        <v>9.3431627212927442</v>
      </c>
      <c r="Y2832" s="9">
        <f t="shared" ref="Y2832" si="27241">(N2832*T2832+O2832*S2832+P2832*T2835+Q2832*S2835)</f>
        <v>0</v>
      </c>
      <c r="Z2832" s="2">
        <f t="shared" ref="Z2832" si="27242">N2832*U2832+P2832*U2835-O2832*V2832-Q2832*V2835</f>
        <v>0</v>
      </c>
      <c r="AA2832" s="8">
        <f t="shared" ref="AA2832" si="27243">(N2832*V2832+O2832*U2832+P2832*V2835+Q2832*U2835)</f>
        <v>-0.68154574806358148</v>
      </c>
      <c r="AB2832" s="20"/>
      <c r="AC2832" s="1">
        <v>1</v>
      </c>
      <c r="AD2832" s="9">
        <v>0</v>
      </c>
      <c r="AE2832" s="2">
        <v>0</v>
      </c>
      <c r="AF2832" s="8">
        <f t="shared" ref="AF2832:AF2895" si="27244">IF(0=(1-$AE$9*$AD$9*$B2832^2),10^18,$B2832*$AE$9/(1-$AE$9*$AD$9*$B2832^2))</f>
        <v>-0.12471036685040929</v>
      </c>
      <c r="AH2832" s="1">
        <f t="shared" ref="AH2832" si="27245">X2832*AC2832+Z2832*AC2835-Y2832*AD2832-AA2832*AD2835</f>
        <v>9.3431627212927442</v>
      </c>
      <c r="AI2832" s="9">
        <f t="shared" ref="AI2832" si="27246">(X2832*AD2832+Y2832*AC2832+Z2832*AD2835+AA2832*AC2835)</f>
        <v>0</v>
      </c>
      <c r="AJ2832" s="2">
        <f t="shared" ref="AJ2832" si="27247">X2832*AE2832+Z2832*AE2835-Y2832*AF2832-AA2832*AF2835</f>
        <v>0</v>
      </c>
      <c r="AK2832" s="8">
        <f t="shared" ref="AK2832" si="27248">(X2832*AF2832+Y2832*AE2832+Z2832*AF2835+AA2832*AE2835)</f>
        <v>-1.846734998579068</v>
      </c>
      <c r="AM2832" s="1">
        <v>1</v>
      </c>
      <c r="AN2832" s="7">
        <v>0</v>
      </c>
      <c r="AO2832" s="2">
        <v>0</v>
      </c>
      <c r="AP2832" s="8">
        <v>0</v>
      </c>
      <c r="AR2832" s="1">
        <f t="shared" ref="AR2832" si="27249">AH2832*AM2832+AJ2832*AM2835-AI2832*AN2832-AK2832*AN2835</f>
        <v>28.457202368885767</v>
      </c>
      <c r="AS2832" s="9">
        <f t="shared" ref="AS2832" si="27250">(AH2832*AN2832+AI2832*AM2832+AJ2832*AN2835+AK2832*AM2835)</f>
        <v>0</v>
      </c>
      <c r="AT2832" s="2">
        <f t="shared" ref="AT2832" si="27251">AH2832*AO2832+AJ2832*AO2835-AI2832*AP2832-AK2832*AP2835</f>
        <v>0</v>
      </c>
      <c r="AU2832" s="8">
        <f t="shared" ref="AU2832" si="27252">(AH2832*AP2832+AI2832*AO2832+AJ2832*AP2835+AK2832*AO2835)</f>
        <v>-1.846734998579068</v>
      </c>
      <c r="AV2832" s="20"/>
      <c r="AW2832" s="1">
        <v>1</v>
      </c>
      <c r="AX2832" s="9">
        <v>0</v>
      </c>
      <c r="AY2832" s="2">
        <v>0</v>
      </c>
      <c r="AZ2832" s="8">
        <f t="shared" ref="AZ2832:AZ2895" si="27253">IF(0=(1-$AX$9*$AY$9*$B2832^2),10^18,$B2832*$AY$9/(1-$AX$9*$AY$9*$B2832^2))</f>
        <v>-0.1781255977244989</v>
      </c>
      <c r="BB2832" s="1">
        <f t="shared" ref="BB2832" si="27254">AR2832*AW2832+AT2832*AW2835-AS2832*AX2832-AU2832*AX2835</f>
        <v>28.457202368885767</v>
      </c>
      <c r="BC2832" s="9">
        <f t="shared" ref="BC2832" si="27255">(AR2832*AX2832+AS2832*AW2832+AT2832*AX2835+AU2832*AW2835)</f>
        <v>0</v>
      </c>
      <c r="BD2832" s="2">
        <f t="shared" ref="BD2832" si="27256">AR2832*AY2832+AT2832*AY2835-AS2832*AZ2832-AU2832*AZ2835</f>
        <v>0</v>
      </c>
      <c r="BE2832" s="8">
        <f t="shared" ref="BE2832" si="27257">(AR2832*AZ2832+AS2832*AY2832+AT2832*AZ2835+AU2832*AY2835)</f>
        <v>-6.9156911801038712</v>
      </c>
      <c r="BG2832" s="1">
        <v>1</v>
      </c>
      <c r="BH2832" s="7">
        <v>0</v>
      </c>
      <c r="BI2832" s="2">
        <v>0</v>
      </c>
      <c r="BJ2832" s="8">
        <v>0</v>
      </c>
      <c r="BK2832" s="20"/>
      <c r="BL2832" s="1">
        <f t="shared" ref="BL2832" si="27258">BB2832*BG2832+BD2832*BG2835-BC2832*BH2832-BE2832*BH2835</f>
        <v>75.287496764076963</v>
      </c>
      <c r="BM2832" s="9">
        <f t="shared" ref="BM2832" si="27259">(BB2832*BH2832+BC2832*BG2832+BD2832*BH2835+BE2832*BG2835)</f>
        <v>0</v>
      </c>
      <c r="BN2832" s="2">
        <f t="shared" ref="BN2832" si="27260">BB2832*BI2832+BD2832*BI2835-BC2832*BJ2832-BE2832*BJ2835</f>
        <v>0</v>
      </c>
      <c r="BO2832" s="8">
        <f t="shared" ref="BO2832" si="27261">(BB2832*BJ2832+BC2832*BI2832+BD2832*BJ2835+BE2832*BI2835)</f>
        <v>-6.9156911801038712</v>
      </c>
      <c r="BP2832" s="20"/>
      <c r="BQ2832" s="16">
        <v>1</v>
      </c>
      <c r="BR2832" s="23">
        <v>0</v>
      </c>
      <c r="BS2832" s="14">
        <v>0</v>
      </c>
      <c r="BT2832" s="22">
        <v>0</v>
      </c>
      <c r="BV2832" s="1">
        <f t="shared" ref="BV2832" si="27262">BL2832*BQ2832+BN2832*BQ2835-BM2832*BR2832-BO2832*BR2835</f>
        <v>75.287496764076963</v>
      </c>
      <c r="BW2832" s="9">
        <f t="shared" ref="BW2832" si="27263">(BL2832*BR2832+BM2832*BQ2832+BN2832*BR2835+BO2832*BQ2835)</f>
        <v>-6.9156911801038712</v>
      </c>
      <c r="BX2832" s="2">
        <f t="shared" ref="BX2832" si="27264">BL2832*BS2832+BN2832*BS2835-BM2832*BT2832-BO2832*BT2835</f>
        <v>0</v>
      </c>
      <c r="BY2832" s="8">
        <f t="shared" ref="BY2832" si="27265">(BL2832*BT2832+BM2832*BS2832+BN2832*BT2835+BO2832*BS2835)</f>
        <v>-6.9156911801038712</v>
      </c>
      <c r="CA2832" s="28">
        <f t="shared" ref="CA2832" si="27266">20*LOG(((1+$BR$9)/$BR$9)/((BV2832+BV2835)^2+(BW2832+BW2835)^2)^0.5)</f>
        <v>-52.32295327823487</v>
      </c>
      <c r="CC2832" s="114">
        <f t="shared" ref="CC2832" si="27267">((BV2832^2+BW2832^2)^0.5)/((BV2835^2+BW2835^2)^0.5)</f>
        <v>9.1874631949954794E-2</v>
      </c>
      <c r="CD2832" s="13"/>
      <c r="CE2832" s="33"/>
      <c r="CF2832" s="33"/>
      <c r="CG2832" s="33"/>
      <c r="CH2832" s="33"/>
    </row>
    <row r="2833" spans="2:86" ht="18.600000000000001" customHeight="1" thickBot="1">
      <c r="D2833" s="3"/>
      <c r="G2833" s="4"/>
      <c r="I2833" s="3"/>
      <c r="L2833" s="4"/>
      <c r="N2833" s="3"/>
      <c r="Q2833" s="4"/>
      <c r="S2833" s="3"/>
      <c r="V2833" s="4"/>
      <c r="X2833" s="3"/>
      <c r="AA2833" s="4"/>
      <c r="AC2833" s="3"/>
      <c r="AF2833" s="4"/>
      <c r="AH2833" s="3"/>
      <c r="AK2833" s="4"/>
      <c r="AM2833" s="3"/>
      <c r="AP2833" s="4"/>
      <c r="AR2833" s="3"/>
      <c r="AU2833" s="4"/>
      <c r="AW2833" s="3"/>
      <c r="AZ2833" s="4"/>
      <c r="BB2833" s="3"/>
      <c r="BE2833" s="4"/>
      <c r="BG2833" s="3"/>
      <c r="BJ2833" s="4"/>
      <c r="BL2833" s="3"/>
      <c r="BO2833" s="4"/>
      <c r="BQ2833" s="16"/>
      <c r="BR2833" s="14"/>
      <c r="BS2833" s="14"/>
      <c r="BT2833" s="17"/>
      <c r="BV2833" s="3"/>
      <c r="BY2833" s="4"/>
      <c r="CC2833" s="115"/>
      <c r="CD2833" s="13"/>
      <c r="CE2833" s="33"/>
      <c r="CF2833" s="33"/>
      <c r="CG2833" s="33"/>
      <c r="CH2833" s="33"/>
    </row>
    <row r="2834" spans="2:86" ht="18.600000000000001" customHeight="1" thickBot="1">
      <c r="D2834" s="271" t="s">
        <v>141</v>
      </c>
      <c r="E2834" s="272"/>
      <c r="F2834" s="273" t="s">
        <v>142</v>
      </c>
      <c r="G2834" s="274"/>
      <c r="H2834" s="237"/>
      <c r="I2834" s="271" t="s">
        <v>143</v>
      </c>
      <c r="J2834" s="272"/>
      <c r="K2834" s="273" t="s">
        <v>144</v>
      </c>
      <c r="L2834" s="274"/>
      <c r="N2834" s="262" t="s">
        <v>145</v>
      </c>
      <c r="O2834" s="263"/>
      <c r="P2834" s="264" t="s">
        <v>146</v>
      </c>
      <c r="Q2834" s="265"/>
      <c r="S2834" s="271" t="s">
        <v>147</v>
      </c>
      <c r="T2834" s="272"/>
      <c r="U2834" s="273" t="s">
        <v>148</v>
      </c>
      <c r="V2834" s="274"/>
      <c r="W2834" s="20"/>
      <c r="X2834" s="262" t="s">
        <v>149</v>
      </c>
      <c r="Y2834" s="263"/>
      <c r="Z2834" s="264" t="s">
        <v>150</v>
      </c>
      <c r="AA2834" s="265"/>
      <c r="AB2834" s="20"/>
      <c r="AC2834" s="271" t="s">
        <v>151</v>
      </c>
      <c r="AD2834" s="272"/>
      <c r="AE2834" s="273" t="s">
        <v>152</v>
      </c>
      <c r="AF2834" s="274"/>
      <c r="AG2834" s="20"/>
      <c r="AH2834" s="262" t="s">
        <v>153</v>
      </c>
      <c r="AI2834" s="263"/>
      <c r="AJ2834" s="264" t="s">
        <v>154</v>
      </c>
      <c r="AK2834" s="265"/>
      <c r="AL2834" s="20"/>
      <c r="AM2834" s="271" t="s">
        <v>155</v>
      </c>
      <c r="AN2834" s="272"/>
      <c r="AO2834" s="273" t="s">
        <v>156</v>
      </c>
      <c r="AP2834" s="274"/>
      <c r="AR2834" s="262" t="s">
        <v>157</v>
      </c>
      <c r="AS2834" s="263"/>
      <c r="AT2834" s="264" t="s">
        <v>158</v>
      </c>
      <c r="AU2834" s="265"/>
      <c r="AV2834" s="41"/>
      <c r="AW2834" s="271" t="s">
        <v>159</v>
      </c>
      <c r="AX2834" s="272"/>
      <c r="AY2834" s="273" t="s">
        <v>160</v>
      </c>
      <c r="AZ2834" s="274"/>
      <c r="BA2834" s="20"/>
      <c r="BB2834" s="262" t="s">
        <v>161</v>
      </c>
      <c r="BC2834" s="263"/>
      <c r="BD2834" s="264" t="s">
        <v>162</v>
      </c>
      <c r="BE2834" s="265"/>
      <c r="BF2834" s="41"/>
      <c r="BG2834" s="271" t="s">
        <v>163</v>
      </c>
      <c r="BH2834" s="272"/>
      <c r="BI2834" s="273" t="s">
        <v>164</v>
      </c>
      <c r="BJ2834" s="274"/>
      <c r="BK2834" s="41"/>
      <c r="BL2834" s="262" t="s">
        <v>165</v>
      </c>
      <c r="BM2834" s="263"/>
      <c r="BN2834" s="264" t="s">
        <v>166</v>
      </c>
      <c r="BO2834" s="265"/>
      <c r="BP2834" s="41"/>
      <c r="BQ2834" s="271" t="s">
        <v>167</v>
      </c>
      <c r="BR2834" s="272"/>
      <c r="BS2834" s="273" t="s">
        <v>168</v>
      </c>
      <c r="BT2834" s="274"/>
      <c r="BU2834" s="20"/>
      <c r="BV2834" s="262" t="s">
        <v>169</v>
      </c>
      <c r="BW2834" s="263"/>
      <c r="BX2834" s="264" t="s">
        <v>170</v>
      </c>
      <c r="BY2834" s="265"/>
      <c r="CA2834" s="55" t="s">
        <v>35</v>
      </c>
      <c r="CC2834" s="116" t="s">
        <v>75</v>
      </c>
      <c r="CD2834" s="13"/>
      <c r="CE2834" s="33"/>
      <c r="CF2834" s="33"/>
      <c r="CG2834" s="33"/>
      <c r="CH2834" s="33"/>
    </row>
    <row r="2835" spans="2:86" ht="18.600000000000001" customHeight="1" thickTop="1" thickBot="1">
      <c r="D2835" s="1">
        <v>0</v>
      </c>
      <c r="E2835" s="9">
        <f t="shared" ref="E2835" si="27268">$E$9*$B2832</f>
        <v>9.532079999999965</v>
      </c>
      <c r="F2835" s="2">
        <v>1</v>
      </c>
      <c r="G2835" s="8">
        <v>0</v>
      </c>
      <c r="I2835" s="1">
        <v>0</v>
      </c>
      <c r="J2835" s="9">
        <v>0</v>
      </c>
      <c r="K2835" s="2">
        <v>1</v>
      </c>
      <c r="L2835" s="8">
        <v>0</v>
      </c>
      <c r="N2835" s="1">
        <f t="shared" ref="N2835" si="27269">D2835*I2832+F2835*I2835-E2835*J2832-G2835*J2835</f>
        <v>0</v>
      </c>
      <c r="O2835" s="9">
        <f t="shared" ref="O2835" si="27270">(D2835*J2832+E2835*I2832+F2835*J2835+G2835*I2835)</f>
        <v>9.532079999999965</v>
      </c>
      <c r="P2835" s="2">
        <f t="shared" ref="P2835" si="27271">D2835*K2832+F2835*K2835-E2835*L2832-G2835*L2835</f>
        <v>7.4965485942018804</v>
      </c>
      <c r="Q2835" s="8">
        <f t="shared" ref="Q2835" si="27272">(D2835*L2832+E2835*K2832+F2835*L2835+G2835*K2835)</f>
        <v>0</v>
      </c>
      <c r="S2835" s="1">
        <v>0</v>
      </c>
      <c r="T2835" s="9">
        <f t="shared" ref="T2835" si="27273">$T$9*$B2832</f>
        <v>12.241529999999955</v>
      </c>
      <c r="U2835" s="2">
        <v>1</v>
      </c>
      <c r="V2835" s="8">
        <v>0</v>
      </c>
      <c r="X2835" s="1">
        <f t="shared" ref="X2835" si="27274">N2835*S2832+P2835*S2835-O2835*T2832-Q2835*T2835</f>
        <v>0</v>
      </c>
      <c r="Y2835" s="9">
        <f t="shared" ref="Y2835" si="27275">(N2835*T2832+O2835*S2832+P2835*T2835+Q2835*S2835)</f>
        <v>101.30130451237977</v>
      </c>
      <c r="Z2835" s="2">
        <f t="shared" ref="Z2835" si="27276">N2835*U2832+P2835*U2835-O2835*V2832-Q2835*V2835</f>
        <v>7.4965485942018804</v>
      </c>
      <c r="AA2835" s="8">
        <f t="shared" ref="AA2835" si="27277">(N2835*V2832+O2835*U2832+P2835*V2835+Q2835*U2835)</f>
        <v>0</v>
      </c>
      <c r="AB2835" s="20"/>
      <c r="AC2835" s="1">
        <v>0</v>
      </c>
      <c r="AD2835" s="9">
        <v>0</v>
      </c>
      <c r="AE2835" s="2">
        <v>1</v>
      </c>
      <c r="AF2835" s="8">
        <v>0</v>
      </c>
      <c r="AH2835" s="1">
        <f t="shared" ref="AH2835" si="27278">X2835*AC2832+Z2835*AC2835-Y2835*AD2832-AA2835*AD2835</f>
        <v>0</v>
      </c>
      <c r="AI2835" s="9">
        <f t="shared" ref="AI2835" si="27279">(X2835*AD2832+Y2835*AC2832+Z2835*AD2835+AA2835*AC2835)</f>
        <v>101.30130451237977</v>
      </c>
      <c r="AJ2835" s="2">
        <f t="shared" ref="AJ2835" si="27280">X2835*AE2832+Z2835*AE2835-Y2835*AF2832-AA2835*AF2835</f>
        <v>20.129871442365783</v>
      </c>
      <c r="AK2835" s="8">
        <f t="shared" ref="AK2835" si="27281">(X2835*AF2832+Y2835*AE2832+Z2835*AF2835+AA2835*AE2835)</f>
        <v>0</v>
      </c>
      <c r="AM2835" s="1">
        <v>0</v>
      </c>
      <c r="AN2835" s="9">
        <f t="shared" ref="AN2835" si="27282">$AN$9*$B2832</f>
        <v>10.350179999999961</v>
      </c>
      <c r="AO2835" s="2">
        <v>1</v>
      </c>
      <c r="AP2835" s="8">
        <v>0</v>
      </c>
      <c r="AR2835" s="1">
        <f t="shared" ref="AR2835" si="27283">AH2835*AM2832+AJ2835*AM2835-AI2835*AN2832-AK2835*AN2835</f>
        <v>0</v>
      </c>
      <c r="AS2835" s="9">
        <f t="shared" ref="AS2835" si="27284">(AH2835*AN2832+AI2835*AM2832+AJ2835*AN2835+AK2835*AM2835)</f>
        <v>309.64909731772445</v>
      </c>
      <c r="AT2835" s="2">
        <f t="shared" ref="AT2835" si="27285">AH2835*AO2832+AJ2835*AO2835-AI2835*AP2832-AK2835*AP2835</f>
        <v>20.129871442365783</v>
      </c>
      <c r="AU2835" s="8">
        <f t="shared" ref="AU2835" si="27286">(AH2835*AP2832+AI2835*AO2832+AJ2835*AP2835+AK2835*AO2835)</f>
        <v>0</v>
      </c>
      <c r="AV2835" s="20"/>
      <c r="AW2835" s="1">
        <v>0</v>
      </c>
      <c r="AX2835" s="9">
        <v>0</v>
      </c>
      <c r="AY2835" s="2">
        <v>1</v>
      </c>
      <c r="AZ2835" s="8">
        <v>0</v>
      </c>
      <c r="BB2835" s="1">
        <f t="shared" ref="BB2835" si="27287">AR2835*AW2832+AT2835*AW2835-AS2835*AX2832-AU2835*AX2835</f>
        <v>0</v>
      </c>
      <c r="BC2835" s="9">
        <f t="shared" ref="BC2835" si="27288">(AR2835*AX2832+AS2835*AW2832+AT2835*AX2835+AU2835*AW2835)</f>
        <v>309.64909731772445</v>
      </c>
      <c r="BD2835" s="2">
        <f t="shared" ref="BD2835" si="27289">AR2835*AY2832+AT2835*AY2835-AS2835*AZ2832-AU2835*AZ2835</f>
        <v>75.286301986936991</v>
      </c>
      <c r="BE2835" s="8">
        <f t="shared" ref="BE2835" si="27290">(AR2835*AZ2832+AS2835*AY2832+AT2835*AZ2835+AU2835*AY2835)</f>
        <v>0</v>
      </c>
      <c r="BG2835" s="1">
        <v>0</v>
      </c>
      <c r="BH2835" s="9">
        <f t="shared" ref="BH2835" si="27291">$BH$9*$B2832</f>
        <v>6.7715999999999745</v>
      </c>
      <c r="BI2835" s="2">
        <v>1</v>
      </c>
      <c r="BJ2835" s="8">
        <v>0</v>
      </c>
      <c r="BK2835" s="20"/>
      <c r="BL2835" s="1">
        <f t="shared" ref="BL2835" si="27292">BB2835*BG2832+BD2835*BG2835-BC2835*BH2832-BE2835*BH2835</f>
        <v>0</v>
      </c>
      <c r="BM2835" s="9">
        <f t="shared" ref="BM2835" si="27293">(BB2835*BH2832+BC2835*BG2832+BD2835*BH2835+BE2835*BG2835)</f>
        <v>819.45781985246504</v>
      </c>
      <c r="BN2835" s="2">
        <f t="shared" ref="BN2835" si="27294">BB2835*BI2832+BD2835*BI2835-BC2835*BJ2832-BE2835*BJ2835</f>
        <v>75.286301986936991</v>
      </c>
      <c r="BO2835" s="8">
        <f t="shared" ref="BO2835" si="27295">(BB2835*BJ2832+BC2835*BI2832+BD2835*BJ2835+BE2835*BI2835)</f>
        <v>0</v>
      </c>
      <c r="BP2835" s="20"/>
      <c r="BQ2835" s="18">
        <f t="shared" ref="BQ2835:BQ2898" si="27296">1/$BR$9</f>
        <v>1</v>
      </c>
      <c r="BR2835" s="25">
        <v>0</v>
      </c>
      <c r="BS2835" s="19">
        <v>1</v>
      </c>
      <c r="BT2835" s="24">
        <v>0</v>
      </c>
      <c r="BV2835" s="1">
        <f t="shared" ref="BV2835" si="27297">BL2835*BQ2832+BN2835*BQ2835-BM2835*BR2832-BO2835*BR2835</f>
        <v>75.286301986936991</v>
      </c>
      <c r="BW2835" s="9">
        <f t="shared" ref="BW2835" si="27298">(BL2835*BR2832+BM2835*BQ2832+BN2835*BR2835+BO2835*BQ2835)</f>
        <v>819.45781985246504</v>
      </c>
      <c r="BX2835" s="2">
        <f t="shared" ref="BX2835" si="27299">BL2835*BS2832+BN2835*BS2835-BM2835*BT2832-BO2835*BT2835</f>
        <v>75.286301986936991</v>
      </c>
      <c r="BY2835" s="8">
        <f t="shared" ref="BY2835" si="27300">(BL2835*BT2832+BM2835*BS2832+BN2835*BT2835+BO2835*BS2835)</f>
        <v>0</v>
      </c>
      <c r="CA2835" s="56">
        <f t="shared" ref="CA2835" si="27301">(180/PI())*ATAN(-1*(BW2832+BW2835)/(BV2832+BV2835))</f>
        <v>-79.501498665972534</v>
      </c>
      <c r="CC2835" s="117">
        <f t="shared" ref="CC2835" si="27302">20*LOG(((1-(10^(CA2832/20)^2)*(1-((1-CC2832)/(1+CC2832))^2))^0.5))</f>
        <v>-7.8415050653861507E-6</v>
      </c>
      <c r="CD2835" s="13"/>
      <c r="CE2835" s="33"/>
      <c r="CF2835" s="33"/>
      <c r="CG2835" s="33"/>
      <c r="CH2835" s="33"/>
    </row>
    <row r="2836" spans="2:86" ht="18.600000000000001" customHeight="1"/>
    <row r="2837" spans="2:86" ht="18.600000000000001" customHeight="1" thickBot="1">
      <c r="E2837" s="6" t="s">
        <v>3</v>
      </c>
      <c r="J2837" s="6" t="s">
        <v>5</v>
      </c>
      <c r="O2837" s="6" t="s">
        <v>10</v>
      </c>
      <c r="T2837" s="6" t="s">
        <v>6</v>
      </c>
      <c r="Y2837" s="6" t="s">
        <v>11</v>
      </c>
      <c r="AD2837" s="6" t="s">
        <v>12</v>
      </c>
      <c r="AI2837" s="6" t="s">
        <v>13</v>
      </c>
      <c r="AN2837" s="6" t="s">
        <v>14</v>
      </c>
      <c r="AS2837" s="6" t="s">
        <v>15</v>
      </c>
      <c r="AX2837" s="6" t="s">
        <v>19</v>
      </c>
      <c r="BC2837" s="6" t="s">
        <v>17</v>
      </c>
      <c r="BH2837" s="6" t="s">
        <v>20</v>
      </c>
      <c r="BM2837" s="6" t="s">
        <v>18</v>
      </c>
      <c r="BQ2837" s="26" t="s">
        <v>16</v>
      </c>
      <c r="BR2837" s="26"/>
      <c r="BS2837" s="21"/>
      <c r="BT2837" s="21"/>
      <c r="BU2837" s="21"/>
      <c r="BV2837" s="21"/>
      <c r="BW2837" s="26" t="s">
        <v>21</v>
      </c>
      <c r="BX2837" s="21"/>
      <c r="BY2837" s="21"/>
    </row>
    <row r="2838" spans="2:86" ht="18.600000000000001" customHeight="1" thickBot="1">
      <c r="B2838" s="11"/>
      <c r="D2838" s="266" t="s">
        <v>113</v>
      </c>
      <c r="E2838" s="267"/>
      <c r="F2838" s="268" t="s">
        <v>114</v>
      </c>
      <c r="G2838" s="269"/>
      <c r="H2838" s="237"/>
      <c r="I2838" s="262" t="s">
        <v>0</v>
      </c>
      <c r="J2838" s="263"/>
      <c r="K2838" s="264" t="s">
        <v>1</v>
      </c>
      <c r="L2838" s="265"/>
      <c r="M2838" s="21"/>
      <c r="N2838" s="262" t="s">
        <v>115</v>
      </c>
      <c r="O2838" s="263"/>
      <c r="P2838" s="264" t="s">
        <v>116</v>
      </c>
      <c r="Q2838" s="265"/>
      <c r="R2838" s="21"/>
      <c r="S2838" s="266" t="s">
        <v>117</v>
      </c>
      <c r="T2838" s="267"/>
      <c r="U2838" s="268" t="s">
        <v>118</v>
      </c>
      <c r="V2838" s="269"/>
      <c r="W2838" s="20"/>
      <c r="X2838" s="262" t="s">
        <v>119</v>
      </c>
      <c r="Y2838" s="263"/>
      <c r="Z2838" s="264" t="s">
        <v>120</v>
      </c>
      <c r="AA2838" s="265"/>
      <c r="AB2838" s="20"/>
      <c r="AC2838" s="262" t="s">
        <v>121</v>
      </c>
      <c r="AD2838" s="263"/>
      <c r="AE2838" s="264" t="s">
        <v>7</v>
      </c>
      <c r="AF2838" s="265"/>
      <c r="AG2838" s="20"/>
      <c r="AH2838" s="262" t="s">
        <v>122</v>
      </c>
      <c r="AI2838" s="263"/>
      <c r="AJ2838" s="264" t="s">
        <v>123</v>
      </c>
      <c r="AK2838" s="265"/>
      <c r="AL2838" s="20"/>
      <c r="AM2838" s="266" t="s">
        <v>124</v>
      </c>
      <c r="AN2838" s="267"/>
      <c r="AO2838" s="268" t="s">
        <v>125</v>
      </c>
      <c r="AP2838" s="269"/>
      <c r="AQ2838" s="21"/>
      <c r="AR2838" s="262" t="s">
        <v>126</v>
      </c>
      <c r="AS2838" s="263"/>
      <c r="AT2838" s="264" t="s">
        <v>2</v>
      </c>
      <c r="AU2838" s="265"/>
      <c r="AV2838" s="41"/>
      <c r="AW2838" s="262" t="s">
        <v>127</v>
      </c>
      <c r="AX2838" s="263"/>
      <c r="AY2838" s="264" t="s">
        <v>128</v>
      </c>
      <c r="AZ2838" s="265"/>
      <c r="BA2838" s="20"/>
      <c r="BB2838" s="262" t="s">
        <v>129</v>
      </c>
      <c r="BC2838" s="263"/>
      <c r="BD2838" s="264" t="s">
        <v>130</v>
      </c>
      <c r="BE2838" s="265"/>
      <c r="BF2838" s="41"/>
      <c r="BG2838" s="266" t="s">
        <v>131</v>
      </c>
      <c r="BH2838" s="267"/>
      <c r="BI2838" s="268" t="s">
        <v>132</v>
      </c>
      <c r="BJ2838" s="269"/>
      <c r="BK2838" s="41"/>
      <c r="BL2838" s="262" t="s">
        <v>133</v>
      </c>
      <c r="BM2838" s="263"/>
      <c r="BN2838" s="264" t="s">
        <v>134</v>
      </c>
      <c r="BO2838" s="265"/>
      <c r="BP2838" s="41"/>
      <c r="BQ2838" s="262" t="s">
        <v>135</v>
      </c>
      <c r="BR2838" s="263"/>
      <c r="BS2838" s="264" t="s">
        <v>136</v>
      </c>
      <c r="BT2838" s="265"/>
      <c r="BU2838" s="20"/>
      <c r="BV2838" s="262" t="s">
        <v>137</v>
      </c>
      <c r="BW2838" s="263"/>
      <c r="BX2838" s="264" t="s">
        <v>138</v>
      </c>
      <c r="BY2838" s="265"/>
      <c r="CA2838" s="27" t="s">
        <v>8</v>
      </c>
      <c r="CC2838" s="113" t="s">
        <v>74</v>
      </c>
      <c r="CD2838" s="13"/>
      <c r="CE2838" s="33"/>
      <c r="CF2838" s="33"/>
      <c r="CG2838" s="33"/>
      <c r="CH2838" s="33"/>
    </row>
    <row r="2839" spans="2:86" ht="18.600000000000001" customHeight="1" thickTop="1" thickBot="1">
      <c r="B2839" s="37">
        <v>8.1199999999999708</v>
      </c>
      <c r="D2839" s="1">
        <v>1</v>
      </c>
      <c r="E2839" s="7">
        <v>0</v>
      </c>
      <c r="F2839" s="2">
        <v>0</v>
      </c>
      <c r="G2839" s="8">
        <v>0</v>
      </c>
      <c r="I2839" s="1">
        <v>1</v>
      </c>
      <c r="J2839" s="9">
        <v>0</v>
      </c>
      <c r="K2839" s="2">
        <v>0</v>
      </c>
      <c r="L2839" s="8">
        <f t="shared" ref="L2839:L2902" si="27303">IF(0=(1-$J$9*$K$9*$B2839^2),10^18,$B2839*$K$9/(1-$J$9*$K$9*$B2839^2))</f>
        <v>-0.67963156257480506</v>
      </c>
      <c r="N2839" s="1">
        <f t="shared" ref="N2839" si="27304">D2839*I2839+F2839*I2842-E2839*J2839-G2839*J2842</f>
        <v>1</v>
      </c>
      <c r="O2839" s="9">
        <f t="shared" ref="O2839" si="27305">(D2839*J2839+E2839*I2839+F2839*J2842+G2839*I2842)</f>
        <v>0</v>
      </c>
      <c r="P2839" s="2">
        <f t="shared" ref="P2839" si="27306">D2839*K2839+F2839*K2842-E2839*L2839-G2839*L2842</f>
        <v>0</v>
      </c>
      <c r="Q2839" s="8">
        <f t="shared" ref="Q2839" si="27307">(D2839*L2839+E2839*K2839+F2839*L2842+G2839*K2842)</f>
        <v>-0.67963156257480506</v>
      </c>
      <c r="S2839" s="1">
        <v>1</v>
      </c>
      <c r="T2839" s="7">
        <v>0</v>
      </c>
      <c r="U2839" s="2">
        <v>0</v>
      </c>
      <c r="V2839" s="8">
        <v>0</v>
      </c>
      <c r="X2839" s="1">
        <f t="shared" ref="X2839" si="27308">N2839*S2839+P2839*S2842-O2839*T2839-Q2839*T2842</f>
        <v>9.3402727058167105</v>
      </c>
      <c r="Y2839" s="9">
        <f t="shared" ref="Y2839" si="27309">(N2839*T2839+O2839*S2839+P2839*T2842+Q2839*S2842)</f>
        <v>0</v>
      </c>
      <c r="Z2839" s="2">
        <f t="shared" ref="Z2839" si="27310">N2839*U2839+P2839*U2842-O2839*V2839-Q2839*V2842</f>
        <v>0</v>
      </c>
      <c r="AA2839" s="8">
        <f t="shared" ref="AA2839" si="27311">(N2839*V2839+O2839*U2839+P2839*V2842+Q2839*U2842)</f>
        <v>-0.67963156257480506</v>
      </c>
      <c r="AB2839" s="20"/>
      <c r="AC2839" s="1">
        <v>1</v>
      </c>
      <c r="AD2839" s="9">
        <v>0</v>
      </c>
      <c r="AE2839" s="2">
        <v>0</v>
      </c>
      <c r="AF2839" s="8">
        <f t="shared" ref="AF2839:AF2902" si="27312">IF(0=(1-$AE$9*$AD$9*$B2839^2),10^18,$B2839*$AE$9/(1-$AE$9*$AD$9*$B2839^2))</f>
        <v>-0.12439018376794865</v>
      </c>
      <c r="AH2839" s="1">
        <f t="shared" ref="AH2839" si="27313">X2839*AC2839+Z2839*AC2842-Y2839*AD2839-AA2839*AD2842</f>
        <v>9.3402727058167105</v>
      </c>
      <c r="AI2839" s="9">
        <f t="shared" ref="AI2839" si="27314">(X2839*AD2839+Y2839*AC2839+Z2839*AD2842+AA2839*AC2842)</f>
        <v>0</v>
      </c>
      <c r="AJ2839" s="2">
        <f t="shared" ref="AJ2839" si="27315">X2839*AE2839+Z2839*AE2842-Y2839*AF2839-AA2839*AF2842</f>
        <v>0</v>
      </c>
      <c r="AK2839" s="8">
        <f t="shared" ref="AK2839" si="27316">(X2839*AF2839+Y2839*AE2839+Z2839*AF2842+AA2839*AE2842)</f>
        <v>-1.8414698008941006</v>
      </c>
      <c r="AM2839" s="1">
        <v>1</v>
      </c>
      <c r="AN2839" s="7">
        <v>0</v>
      </c>
      <c r="AO2839" s="2">
        <v>0</v>
      </c>
      <c r="AP2839" s="8">
        <v>0</v>
      </c>
      <c r="AR2839" s="1">
        <f t="shared" ref="AR2839" si="27317">AH2839*AM2839+AJ2839*AM2842-AI2839*AN2839-AK2839*AN2842</f>
        <v>28.446877211866394</v>
      </c>
      <c r="AS2839" s="9">
        <f t="shared" ref="AS2839" si="27318">(AH2839*AN2839+AI2839*AM2839+AJ2839*AN2842+AK2839*AM2842)</f>
        <v>0</v>
      </c>
      <c r="AT2839" s="2">
        <f t="shared" ref="AT2839" si="27319">AH2839*AO2839+AJ2839*AO2842-AI2839*AP2839-AK2839*AP2842</f>
        <v>0</v>
      </c>
      <c r="AU2839" s="8">
        <f t="shared" ref="AU2839" si="27320">(AH2839*AP2839+AI2839*AO2839+AJ2839*AP2842+AK2839*AO2842)</f>
        <v>-1.8414698008941006</v>
      </c>
      <c r="AV2839" s="20"/>
      <c r="AW2839" s="1">
        <v>1</v>
      </c>
      <c r="AX2839" s="9">
        <v>0</v>
      </c>
      <c r="AY2839" s="2">
        <v>0</v>
      </c>
      <c r="AZ2839" s="8">
        <f t="shared" ref="AZ2839:AZ2902" si="27321">IF(0=(1-$AX$9*$AY$9*$B2839^2),10^18,$B2839*$AY$9/(1-$AX$9*$AY$9*$B2839^2))</f>
        <v>-0.1776628877200532</v>
      </c>
      <c r="BB2839" s="1">
        <f t="shared" ref="BB2839" si="27322">AR2839*AW2839+AT2839*AW2842-AS2839*AX2839-AU2839*AX2842</f>
        <v>28.446877211866394</v>
      </c>
      <c r="BC2839" s="9">
        <f t="shared" ref="BC2839" si="27323">(AR2839*AX2839+AS2839*AW2839+AT2839*AX2842+AU2839*AW2842)</f>
        <v>0</v>
      </c>
      <c r="BD2839" s="2">
        <f t="shared" ref="BD2839" si="27324">AR2839*AY2839+AT2839*AY2842-AS2839*AZ2839-AU2839*AZ2842</f>
        <v>0</v>
      </c>
      <c r="BE2839" s="8">
        <f t="shared" ref="BE2839" si="27325">(AR2839*AZ2839+AS2839*AY2839+AT2839*AZ2842+AU2839*AY2842)</f>
        <v>-6.8954241529720592</v>
      </c>
      <c r="BG2839" s="1">
        <v>1</v>
      </c>
      <c r="BH2839" s="7">
        <v>0</v>
      </c>
      <c r="BI2839" s="2">
        <v>0</v>
      </c>
      <c r="BJ2839" s="8">
        <v>0</v>
      </c>
      <c r="BK2839" s="20"/>
      <c r="BL2839" s="1">
        <f t="shared" ref="BL2839" si="27326">BB2839*BG2839+BD2839*BG2842-BC2839*BH2839-BE2839*BH2842</f>
        <v>75.255222897969517</v>
      </c>
      <c r="BM2839" s="9">
        <f t="shared" ref="BM2839" si="27327">(BB2839*BH2839+BC2839*BG2839+BD2839*BH2842+BE2839*BG2842)</f>
        <v>0</v>
      </c>
      <c r="BN2839" s="2">
        <f t="shared" ref="BN2839" si="27328">BB2839*BI2839+BD2839*BI2842-BC2839*BJ2839-BE2839*BJ2842</f>
        <v>0</v>
      </c>
      <c r="BO2839" s="8">
        <f t="shared" ref="BO2839" si="27329">(BB2839*BJ2839+BC2839*BI2839+BD2839*BJ2842+BE2839*BI2842)</f>
        <v>-6.8954241529720592</v>
      </c>
      <c r="BP2839" s="20"/>
      <c r="BQ2839" s="16">
        <v>1</v>
      </c>
      <c r="BR2839" s="23">
        <v>0</v>
      </c>
      <c r="BS2839" s="14">
        <v>0</v>
      </c>
      <c r="BT2839" s="22">
        <v>0</v>
      </c>
      <c r="BV2839" s="1">
        <f t="shared" ref="BV2839" si="27330">BL2839*BQ2839+BN2839*BQ2842-BM2839*BR2839-BO2839*BR2842</f>
        <v>75.255222897969517</v>
      </c>
      <c r="BW2839" s="9">
        <f t="shared" ref="BW2839" si="27331">(BL2839*BR2839+BM2839*BQ2839+BN2839*BR2842+BO2839*BQ2842)</f>
        <v>-6.8954241529720592</v>
      </c>
      <c r="BX2839" s="2">
        <f t="shared" ref="BX2839" si="27332">BL2839*BS2839+BN2839*BS2842-BM2839*BT2839-BO2839*BT2842</f>
        <v>0</v>
      </c>
      <c r="BY2839" s="8">
        <f t="shared" ref="BY2839" si="27333">(BL2839*BT2839+BM2839*BS2839+BN2839*BT2842+BO2839*BS2842)</f>
        <v>-6.8954241529720592</v>
      </c>
      <c r="CA2839" s="28">
        <f t="shared" ref="CA2839" si="27334">20*LOG(((1+$BR$9)/$BR$9)/((BV2839+BV2842)^2+(BW2839+BW2842)^2)^0.5)</f>
        <v>-52.340632131514312</v>
      </c>
      <c r="CC2839" s="114">
        <f t="shared" ref="CC2839" si="27335">((BV2839^2+BW2839^2)^0.5)/((BV2842^2+BW2842^2)^0.5)</f>
        <v>9.1644685422085009E-2</v>
      </c>
      <c r="CD2839" s="13"/>
      <c r="CE2839" s="33"/>
      <c r="CF2839" s="33"/>
      <c r="CG2839" s="33"/>
      <c r="CH2839" s="33"/>
    </row>
    <row r="2840" spans="2:86" ht="18.600000000000001" customHeight="1" thickBot="1">
      <c r="D2840" s="3"/>
      <c r="G2840" s="4"/>
      <c r="I2840" s="3"/>
      <c r="L2840" s="4"/>
      <c r="N2840" s="3"/>
      <c r="Q2840" s="4"/>
      <c r="S2840" s="3"/>
      <c r="V2840" s="4"/>
      <c r="X2840" s="3"/>
      <c r="AA2840" s="4"/>
      <c r="AC2840" s="3"/>
      <c r="AF2840" s="4"/>
      <c r="AH2840" s="3"/>
      <c r="AK2840" s="4"/>
      <c r="AM2840" s="3"/>
      <c r="AP2840" s="4"/>
      <c r="AR2840" s="3"/>
      <c r="AU2840" s="4"/>
      <c r="AW2840" s="3"/>
      <c r="AZ2840" s="4"/>
      <c r="BB2840" s="3"/>
      <c r="BE2840" s="4"/>
      <c r="BG2840" s="3"/>
      <c r="BJ2840" s="4"/>
      <c r="BL2840" s="3"/>
      <c r="BO2840" s="4"/>
      <c r="BQ2840" s="16"/>
      <c r="BR2840" s="14"/>
      <c r="BS2840" s="14"/>
      <c r="BT2840" s="17"/>
      <c r="BV2840" s="3"/>
      <c r="BY2840" s="4"/>
      <c r="CC2840" s="115"/>
      <c r="CD2840" s="13"/>
      <c r="CE2840" s="33"/>
      <c r="CF2840" s="33"/>
      <c r="CG2840" s="33"/>
      <c r="CH2840" s="33"/>
    </row>
    <row r="2841" spans="2:86" ht="18.600000000000001" customHeight="1" thickBot="1">
      <c r="D2841" s="271" t="s">
        <v>141</v>
      </c>
      <c r="E2841" s="272"/>
      <c r="F2841" s="273" t="s">
        <v>142</v>
      </c>
      <c r="G2841" s="274"/>
      <c r="H2841" s="237"/>
      <c r="I2841" s="271" t="s">
        <v>143</v>
      </c>
      <c r="J2841" s="272"/>
      <c r="K2841" s="273" t="s">
        <v>144</v>
      </c>
      <c r="L2841" s="274"/>
      <c r="N2841" s="262" t="s">
        <v>145</v>
      </c>
      <c r="O2841" s="263"/>
      <c r="P2841" s="264" t="s">
        <v>146</v>
      </c>
      <c r="Q2841" s="265"/>
      <c r="S2841" s="271" t="s">
        <v>147</v>
      </c>
      <c r="T2841" s="272"/>
      <c r="U2841" s="273" t="s">
        <v>148</v>
      </c>
      <c r="V2841" s="274"/>
      <c r="W2841" s="20"/>
      <c r="X2841" s="262" t="s">
        <v>149</v>
      </c>
      <c r="Y2841" s="263"/>
      <c r="Z2841" s="264" t="s">
        <v>150</v>
      </c>
      <c r="AA2841" s="265"/>
      <c r="AB2841" s="20"/>
      <c r="AC2841" s="271" t="s">
        <v>151</v>
      </c>
      <c r="AD2841" s="272"/>
      <c r="AE2841" s="273" t="s">
        <v>152</v>
      </c>
      <c r="AF2841" s="274"/>
      <c r="AG2841" s="20"/>
      <c r="AH2841" s="262" t="s">
        <v>153</v>
      </c>
      <c r="AI2841" s="263"/>
      <c r="AJ2841" s="264" t="s">
        <v>154</v>
      </c>
      <c r="AK2841" s="265"/>
      <c r="AL2841" s="20"/>
      <c r="AM2841" s="271" t="s">
        <v>155</v>
      </c>
      <c r="AN2841" s="272"/>
      <c r="AO2841" s="273" t="s">
        <v>156</v>
      </c>
      <c r="AP2841" s="274"/>
      <c r="AR2841" s="262" t="s">
        <v>157</v>
      </c>
      <c r="AS2841" s="263"/>
      <c r="AT2841" s="264" t="s">
        <v>158</v>
      </c>
      <c r="AU2841" s="265"/>
      <c r="AV2841" s="41"/>
      <c r="AW2841" s="271" t="s">
        <v>159</v>
      </c>
      <c r="AX2841" s="272"/>
      <c r="AY2841" s="273" t="s">
        <v>160</v>
      </c>
      <c r="AZ2841" s="274"/>
      <c r="BA2841" s="20"/>
      <c r="BB2841" s="262" t="s">
        <v>161</v>
      </c>
      <c r="BC2841" s="263"/>
      <c r="BD2841" s="264" t="s">
        <v>162</v>
      </c>
      <c r="BE2841" s="265"/>
      <c r="BF2841" s="41"/>
      <c r="BG2841" s="271" t="s">
        <v>163</v>
      </c>
      <c r="BH2841" s="272"/>
      <c r="BI2841" s="273" t="s">
        <v>164</v>
      </c>
      <c r="BJ2841" s="274"/>
      <c r="BK2841" s="41"/>
      <c r="BL2841" s="262" t="s">
        <v>165</v>
      </c>
      <c r="BM2841" s="263"/>
      <c r="BN2841" s="264" t="s">
        <v>166</v>
      </c>
      <c r="BO2841" s="265"/>
      <c r="BP2841" s="41"/>
      <c r="BQ2841" s="271" t="s">
        <v>167</v>
      </c>
      <c r="BR2841" s="272"/>
      <c r="BS2841" s="273" t="s">
        <v>168</v>
      </c>
      <c r="BT2841" s="274"/>
      <c r="BU2841" s="20"/>
      <c r="BV2841" s="262" t="s">
        <v>169</v>
      </c>
      <c r="BW2841" s="263"/>
      <c r="BX2841" s="264" t="s">
        <v>170</v>
      </c>
      <c r="BY2841" s="265"/>
      <c r="CA2841" s="55" t="s">
        <v>35</v>
      </c>
      <c r="CC2841" s="116" t="s">
        <v>75</v>
      </c>
      <c r="CD2841" s="13"/>
      <c r="CE2841" s="33"/>
      <c r="CF2841" s="33"/>
      <c r="CG2841" s="33"/>
      <c r="CH2841" s="33"/>
    </row>
    <row r="2842" spans="2:86" ht="18.600000000000001" customHeight="1" thickTop="1" thickBot="1">
      <c r="D2842" s="1">
        <v>0</v>
      </c>
      <c r="E2842" s="9">
        <f t="shared" ref="E2842" si="27336">$E$9*$B2839</f>
        <v>9.5556159999999668</v>
      </c>
      <c r="F2842" s="2">
        <v>1</v>
      </c>
      <c r="G2842" s="8">
        <v>0</v>
      </c>
      <c r="I2842" s="1">
        <v>0</v>
      </c>
      <c r="J2842" s="9">
        <v>0</v>
      </c>
      <c r="K2842" s="2">
        <v>1</v>
      </c>
      <c r="L2842" s="8">
        <v>0</v>
      </c>
      <c r="N2842" s="1">
        <f t="shared" ref="N2842" si="27337">D2842*I2839+F2842*I2842-E2842*J2839-G2842*J2842</f>
        <v>0</v>
      </c>
      <c r="O2842" s="9">
        <f t="shared" ref="O2842" si="27338">(D2842*J2839+E2842*I2839+F2842*J2842+G2842*I2842)</f>
        <v>9.5556159999999668</v>
      </c>
      <c r="P2842" s="2">
        <f t="shared" ref="P2842" si="27339">D2842*K2839+F2842*K2842-E2842*L2839-G2842*L2842</f>
        <v>7.4942982334447859</v>
      </c>
      <c r="Q2842" s="8">
        <f t="shared" ref="Q2842" si="27340">(D2842*L2839+E2842*K2839+F2842*L2842+G2842*K2842)</f>
        <v>0</v>
      </c>
      <c r="S2842" s="1">
        <v>0</v>
      </c>
      <c r="T2842" s="9">
        <f t="shared" ref="T2842" si="27341">$T$9*$B2839</f>
        <v>12.271755999999957</v>
      </c>
      <c r="U2842" s="2">
        <v>1</v>
      </c>
      <c r="V2842" s="8">
        <v>0</v>
      </c>
      <c r="X2842" s="1">
        <f t="shared" ref="X2842" si="27342">N2842*S2839+P2842*S2842-O2842*T2839-Q2842*T2842</f>
        <v>0</v>
      </c>
      <c r="Y2842" s="9">
        <f t="shared" ref="Y2842" si="27343">(N2842*T2839+O2842*S2839+P2842*T2842+Q2842*S2842)</f>
        <v>101.5238153120651</v>
      </c>
      <c r="Z2842" s="2">
        <f t="shared" ref="Z2842" si="27344">N2842*U2839+P2842*U2842-O2842*V2839-Q2842*V2842</f>
        <v>7.4942982334447859</v>
      </c>
      <c r="AA2842" s="8">
        <f t="shared" ref="AA2842" si="27345">(N2842*V2839+O2842*U2839+P2842*V2842+Q2842*U2842)</f>
        <v>0</v>
      </c>
      <c r="AB2842" s="20"/>
      <c r="AC2842" s="1">
        <v>0</v>
      </c>
      <c r="AD2842" s="9">
        <v>0</v>
      </c>
      <c r="AE2842" s="2">
        <v>1</v>
      </c>
      <c r="AF2842" s="8">
        <v>0</v>
      </c>
      <c r="AH2842" s="1">
        <f t="shared" ref="AH2842" si="27346">X2842*AC2839+Z2842*AC2842-Y2842*AD2839-AA2842*AD2842</f>
        <v>0</v>
      </c>
      <c r="AI2842" s="9">
        <f t="shared" ref="AI2842" si="27347">(X2842*AD2839+Y2842*AC2839+Z2842*AD2842+AA2842*AC2842)</f>
        <v>101.5238153120651</v>
      </c>
      <c r="AJ2842" s="2">
        <f t="shared" ref="AJ2842" si="27348">X2842*AE2839+Z2842*AE2842-Y2842*AF2839-AA2842*AF2842</f>
        <v>20.122864276935843</v>
      </c>
      <c r="AK2842" s="8">
        <f t="shared" ref="AK2842" si="27349">(X2842*AF2839+Y2842*AE2839+Z2842*AF2842+AA2842*AE2842)</f>
        <v>0</v>
      </c>
      <c r="AM2842" s="1">
        <v>0</v>
      </c>
      <c r="AN2842" s="9">
        <f t="shared" ref="AN2842" si="27350">$AN$9*$B2839</f>
        <v>10.375735999999963</v>
      </c>
      <c r="AO2842" s="2">
        <v>1</v>
      </c>
      <c r="AP2842" s="8">
        <v>0</v>
      </c>
      <c r="AR2842" s="1">
        <f t="shared" ref="AR2842" si="27351">AH2842*AM2839+AJ2842*AM2842-AI2842*AN2839-AK2842*AN2842</f>
        <v>0</v>
      </c>
      <c r="AS2842" s="9">
        <f t="shared" ref="AS2842" si="27352">(AH2842*AN2839+AI2842*AM2839+AJ2842*AN2842+AK2842*AM2842)</f>
        <v>310.31334261338156</v>
      </c>
      <c r="AT2842" s="2">
        <f t="shared" ref="AT2842" si="27353">AH2842*AO2839+AJ2842*AO2842-AI2842*AP2839-AK2842*AP2842</f>
        <v>20.122864276935843</v>
      </c>
      <c r="AU2842" s="8">
        <f t="shared" ref="AU2842" si="27354">(AH2842*AP2839+AI2842*AO2839+AJ2842*AP2842+AK2842*AO2842)</f>
        <v>0</v>
      </c>
      <c r="AV2842" s="20"/>
      <c r="AW2842" s="1">
        <v>0</v>
      </c>
      <c r="AX2842" s="9">
        <v>0</v>
      </c>
      <c r="AY2842" s="2">
        <v>1</v>
      </c>
      <c r="AZ2842" s="8">
        <v>0</v>
      </c>
      <c r="BB2842" s="1">
        <f t="shared" ref="BB2842" si="27355">AR2842*AW2839+AT2842*AW2842-AS2842*AX2839-AU2842*AX2842</f>
        <v>0</v>
      </c>
      <c r="BC2842" s="9">
        <f t="shared" ref="BC2842" si="27356">(AR2842*AX2839+AS2842*AW2839+AT2842*AX2842+AU2842*AW2842)</f>
        <v>310.31334261338156</v>
      </c>
      <c r="BD2842" s="2">
        <f t="shared" ref="BD2842" si="27357">AR2842*AY2839+AT2842*AY2842-AS2842*AZ2839-AU2842*AZ2842</f>
        <v>75.254028823691456</v>
      </c>
      <c r="BE2842" s="8">
        <f t="shared" ref="BE2842" si="27358">(AR2842*AZ2839+AS2842*AY2839+AT2842*AZ2842+AU2842*AY2842)</f>
        <v>0</v>
      </c>
      <c r="BG2842" s="1">
        <v>0</v>
      </c>
      <c r="BH2842" s="9">
        <f t="shared" ref="BH2842" si="27359">$BH$9*$B2839</f>
        <v>6.7883199999999757</v>
      </c>
      <c r="BI2842" s="2">
        <v>1</v>
      </c>
      <c r="BJ2842" s="8">
        <v>0</v>
      </c>
      <c r="BK2842" s="20"/>
      <c r="BL2842" s="1">
        <f t="shared" ref="BL2842" si="27360">BB2842*BG2839+BD2842*BG2842-BC2842*BH2839-BE2842*BH2842</f>
        <v>0</v>
      </c>
      <c r="BM2842" s="9">
        <f t="shared" ref="BM2842" si="27361">(BB2842*BH2839+BC2842*BG2839+BD2842*BH2842+BE2842*BG2842)</f>
        <v>821.16177155782088</v>
      </c>
      <c r="BN2842" s="2">
        <f t="shared" ref="BN2842" si="27362">BB2842*BI2839+BD2842*BI2842-BC2842*BJ2839-BE2842*BJ2842</f>
        <v>75.254028823691456</v>
      </c>
      <c r="BO2842" s="8">
        <f t="shared" ref="BO2842" si="27363">(BB2842*BJ2839+BC2842*BI2839+BD2842*BJ2842+BE2842*BI2842)</f>
        <v>0</v>
      </c>
      <c r="BP2842" s="20"/>
      <c r="BQ2842" s="18">
        <f t="shared" ref="BQ2842:BQ2905" si="27364">1/$BR$9</f>
        <v>1</v>
      </c>
      <c r="BR2842" s="25">
        <v>0</v>
      </c>
      <c r="BS2842" s="19">
        <v>1</v>
      </c>
      <c r="BT2842" s="24">
        <v>0</v>
      </c>
      <c r="BV2842" s="1">
        <f t="shared" ref="BV2842" si="27365">BL2842*BQ2839+BN2842*BQ2842-BM2842*BR2839-BO2842*BR2842</f>
        <v>75.254028823691456</v>
      </c>
      <c r="BW2842" s="9">
        <f t="shared" ref="BW2842" si="27366">(BL2842*BR2839+BM2842*BQ2839+BN2842*BR2842+BO2842*BQ2842)</f>
        <v>821.16177155782088</v>
      </c>
      <c r="BX2842" s="2">
        <f t="shared" ref="BX2842" si="27367">BL2842*BS2839+BN2842*BS2842-BM2842*BT2839-BO2842*BT2842</f>
        <v>75.254028823691456</v>
      </c>
      <c r="BY2842" s="8">
        <f t="shared" ref="BY2842" si="27368">(BL2842*BT2839+BM2842*BS2839+BN2842*BT2842+BO2842*BS2842)</f>
        <v>0</v>
      </c>
      <c r="CA2842" s="56">
        <f t="shared" ref="CA2842" si="27369">(180/PI())*ATAN(-1*(BW2839+BW2842)/(BV2839+BV2842))</f>
        <v>-79.527628370280851</v>
      </c>
      <c r="CC2842" s="117">
        <f t="shared" ref="CC2842" si="27370">20*LOG(((1-(10^(CA2839/20)^2)*(1-((1-CC2839)/(1+CC2839))^2))^0.5))</f>
        <v>-7.7933854141896511E-6</v>
      </c>
      <c r="CD2842" s="13"/>
      <c r="CE2842" s="33"/>
      <c r="CF2842" s="33"/>
      <c r="CG2842" s="33"/>
      <c r="CH2842" s="33"/>
    </row>
    <row r="2843" spans="2:86" ht="18.600000000000001" customHeight="1"/>
    <row r="2844" spans="2:86" ht="18.600000000000001" customHeight="1" thickBot="1">
      <c r="E2844" s="6" t="s">
        <v>3</v>
      </c>
      <c r="J2844" s="6" t="s">
        <v>5</v>
      </c>
      <c r="O2844" s="6" t="s">
        <v>10</v>
      </c>
      <c r="T2844" s="6" t="s">
        <v>6</v>
      </c>
      <c r="Y2844" s="6" t="s">
        <v>11</v>
      </c>
      <c r="AD2844" s="6" t="s">
        <v>12</v>
      </c>
      <c r="AI2844" s="6" t="s">
        <v>13</v>
      </c>
      <c r="AN2844" s="6" t="s">
        <v>14</v>
      </c>
      <c r="AS2844" s="6" t="s">
        <v>15</v>
      </c>
      <c r="AX2844" s="6" t="s">
        <v>19</v>
      </c>
      <c r="BC2844" s="6" t="s">
        <v>17</v>
      </c>
      <c r="BH2844" s="6" t="s">
        <v>20</v>
      </c>
      <c r="BM2844" s="6" t="s">
        <v>18</v>
      </c>
      <c r="BQ2844" s="26" t="s">
        <v>16</v>
      </c>
      <c r="BR2844" s="26"/>
      <c r="BS2844" s="21"/>
      <c r="BT2844" s="21"/>
      <c r="BU2844" s="21"/>
      <c r="BV2844" s="21"/>
      <c r="BW2844" s="26" t="s">
        <v>21</v>
      </c>
      <c r="BX2844" s="21"/>
      <c r="BY2844" s="21"/>
    </row>
    <row r="2845" spans="2:86" ht="18.600000000000001" customHeight="1" thickBot="1">
      <c r="B2845" s="11"/>
      <c r="D2845" s="266" t="s">
        <v>113</v>
      </c>
      <c r="E2845" s="267"/>
      <c r="F2845" s="268" t="s">
        <v>114</v>
      </c>
      <c r="G2845" s="269"/>
      <c r="H2845" s="237"/>
      <c r="I2845" s="262" t="s">
        <v>0</v>
      </c>
      <c r="J2845" s="263"/>
      <c r="K2845" s="264" t="s">
        <v>1</v>
      </c>
      <c r="L2845" s="265"/>
      <c r="M2845" s="21"/>
      <c r="N2845" s="262" t="s">
        <v>115</v>
      </c>
      <c r="O2845" s="263"/>
      <c r="P2845" s="264" t="s">
        <v>116</v>
      </c>
      <c r="Q2845" s="265"/>
      <c r="R2845" s="21"/>
      <c r="S2845" s="266" t="s">
        <v>117</v>
      </c>
      <c r="T2845" s="267"/>
      <c r="U2845" s="268" t="s">
        <v>118</v>
      </c>
      <c r="V2845" s="269"/>
      <c r="W2845" s="20"/>
      <c r="X2845" s="262" t="s">
        <v>119</v>
      </c>
      <c r="Y2845" s="263"/>
      <c r="Z2845" s="264" t="s">
        <v>120</v>
      </c>
      <c r="AA2845" s="265"/>
      <c r="AB2845" s="20"/>
      <c r="AC2845" s="262" t="s">
        <v>121</v>
      </c>
      <c r="AD2845" s="263"/>
      <c r="AE2845" s="264" t="s">
        <v>7</v>
      </c>
      <c r="AF2845" s="265"/>
      <c r="AG2845" s="20"/>
      <c r="AH2845" s="262" t="s">
        <v>122</v>
      </c>
      <c r="AI2845" s="263"/>
      <c r="AJ2845" s="264" t="s">
        <v>123</v>
      </c>
      <c r="AK2845" s="265"/>
      <c r="AL2845" s="20"/>
      <c r="AM2845" s="266" t="s">
        <v>124</v>
      </c>
      <c r="AN2845" s="267"/>
      <c r="AO2845" s="268" t="s">
        <v>125</v>
      </c>
      <c r="AP2845" s="269"/>
      <c r="AQ2845" s="21"/>
      <c r="AR2845" s="262" t="s">
        <v>126</v>
      </c>
      <c r="AS2845" s="263"/>
      <c r="AT2845" s="264" t="s">
        <v>2</v>
      </c>
      <c r="AU2845" s="265"/>
      <c r="AV2845" s="41"/>
      <c r="AW2845" s="262" t="s">
        <v>127</v>
      </c>
      <c r="AX2845" s="263"/>
      <c r="AY2845" s="264" t="s">
        <v>128</v>
      </c>
      <c r="AZ2845" s="265"/>
      <c r="BA2845" s="20"/>
      <c r="BB2845" s="262" t="s">
        <v>129</v>
      </c>
      <c r="BC2845" s="263"/>
      <c r="BD2845" s="264" t="s">
        <v>130</v>
      </c>
      <c r="BE2845" s="265"/>
      <c r="BF2845" s="41"/>
      <c r="BG2845" s="266" t="s">
        <v>131</v>
      </c>
      <c r="BH2845" s="267"/>
      <c r="BI2845" s="268" t="s">
        <v>132</v>
      </c>
      <c r="BJ2845" s="269"/>
      <c r="BK2845" s="41"/>
      <c r="BL2845" s="262" t="s">
        <v>133</v>
      </c>
      <c r="BM2845" s="263"/>
      <c r="BN2845" s="264" t="s">
        <v>134</v>
      </c>
      <c r="BO2845" s="265"/>
      <c r="BP2845" s="41"/>
      <c r="BQ2845" s="262" t="s">
        <v>135</v>
      </c>
      <c r="BR2845" s="263"/>
      <c r="BS2845" s="264" t="s">
        <v>136</v>
      </c>
      <c r="BT2845" s="265"/>
      <c r="BU2845" s="20"/>
      <c r="BV2845" s="262" t="s">
        <v>137</v>
      </c>
      <c r="BW2845" s="263"/>
      <c r="BX2845" s="264" t="s">
        <v>138</v>
      </c>
      <c r="BY2845" s="265"/>
      <c r="CA2845" s="27" t="s">
        <v>8</v>
      </c>
      <c r="CC2845" s="113" t="s">
        <v>74</v>
      </c>
      <c r="CD2845" s="13"/>
      <c r="CE2845" s="33"/>
      <c r="CF2845" s="33"/>
      <c r="CG2845" s="33"/>
      <c r="CH2845" s="33"/>
    </row>
    <row r="2846" spans="2:86" ht="18.600000000000001" customHeight="1" thickTop="1" thickBot="1">
      <c r="B2846" s="37">
        <v>8.1399999999999704</v>
      </c>
      <c r="D2846" s="1">
        <v>1</v>
      </c>
      <c r="E2846" s="7">
        <v>0</v>
      </c>
      <c r="F2846" s="2">
        <v>0</v>
      </c>
      <c r="G2846" s="8">
        <v>0</v>
      </c>
      <c r="I2846" s="1">
        <v>1</v>
      </c>
      <c r="J2846" s="9">
        <v>0</v>
      </c>
      <c r="K2846" s="2">
        <v>0</v>
      </c>
      <c r="L2846" s="8">
        <f t="shared" ref="L2846:L2909" si="27371">IF(0=(1-$J$9*$K$9*$B2846^2),10^18,$B2846*$K$9/(1-$J$9*$K$9*$B2846^2))</f>
        <v>-0.67772867379526036</v>
      </c>
      <c r="N2846" s="1">
        <f t="shared" ref="N2846" si="27372">D2846*I2846+F2846*I2849-E2846*J2846-G2846*J2849</f>
        <v>1</v>
      </c>
      <c r="O2846" s="9">
        <f t="shared" ref="O2846" si="27373">(D2846*J2846+E2846*I2846+F2846*J2849+G2846*I2849)</f>
        <v>0</v>
      </c>
      <c r="P2846" s="2">
        <f t="shared" ref="P2846" si="27374">D2846*K2846+F2846*K2849-E2846*L2846-G2846*L2849</f>
        <v>0</v>
      </c>
      <c r="Q2846" s="8">
        <f t="shared" ref="Q2846" si="27375">(D2846*L2846+E2846*K2846+F2846*L2849+G2846*K2849)</f>
        <v>-0.67772867379526036</v>
      </c>
      <c r="S2846" s="1">
        <v>1</v>
      </c>
      <c r="T2846" s="7">
        <v>0</v>
      </c>
      <c r="U2846" s="2">
        <v>0</v>
      </c>
      <c r="V2846" s="8">
        <v>0</v>
      </c>
      <c r="X2846" s="1">
        <f t="shared" ref="X2846" si="27376">N2846*S2846+P2846*S2849-O2846*T2846-Q2846*T2849</f>
        <v>9.3374059459131349</v>
      </c>
      <c r="Y2846" s="9">
        <f t="shared" ref="Y2846" si="27377">(N2846*T2846+O2846*S2846+P2846*T2849+Q2846*S2849)</f>
        <v>0</v>
      </c>
      <c r="Z2846" s="2">
        <f t="shared" ref="Z2846" si="27378">N2846*U2846+P2846*U2849-O2846*V2846-Q2846*V2849</f>
        <v>0</v>
      </c>
      <c r="AA2846" s="8">
        <f t="shared" ref="AA2846" si="27379">(N2846*V2846+O2846*U2846+P2846*V2849+Q2846*U2849)</f>
        <v>-0.67772867379526036</v>
      </c>
      <c r="AB2846" s="20"/>
      <c r="AC2846" s="1">
        <v>1</v>
      </c>
      <c r="AD2846" s="9">
        <v>0</v>
      </c>
      <c r="AE2846" s="2">
        <v>0</v>
      </c>
      <c r="AF2846" s="8">
        <f t="shared" ref="AF2846:AF2909" si="27380">IF(0=(1-$AE$9*$AD$9*$B2846^2),10^18,$B2846*$AE$9/(1-$AE$9*$AD$9*$B2846^2))</f>
        <v>-0.12407167233102215</v>
      </c>
      <c r="AH2846" s="1">
        <f t="shared" ref="AH2846" si="27381">X2846*AC2846+Z2846*AC2849-Y2846*AD2846-AA2846*AD2849</f>
        <v>9.3374059459131349</v>
      </c>
      <c r="AI2846" s="9">
        <f t="shared" ref="AI2846" si="27382">(X2846*AD2846+Y2846*AC2846+Z2846*AD2849+AA2846*AC2849)</f>
        <v>0</v>
      </c>
      <c r="AJ2846" s="2">
        <f t="shared" ref="AJ2846" si="27383">X2846*AE2846+Z2846*AE2849-Y2846*AF2846-AA2846*AF2849</f>
        <v>0</v>
      </c>
      <c r="AK2846" s="8">
        <f t="shared" ref="AK2846" si="27384">(X2846*AF2846+Y2846*AE2846+Z2846*AF2849+AA2846*AE2849)</f>
        <v>-1.8362362447383327</v>
      </c>
      <c r="AM2846" s="1">
        <v>1</v>
      </c>
      <c r="AN2846" s="7">
        <v>0</v>
      </c>
      <c r="AO2846" s="2">
        <v>0</v>
      </c>
      <c r="AP2846" s="8">
        <v>0</v>
      </c>
      <c r="AR2846" s="1">
        <f t="shared" ref="AR2846" si="27385">AH2846*AM2846+AJ2846*AM2849-AI2846*AN2846-AK2846*AN2849</f>
        <v>28.43663530841993</v>
      </c>
      <c r="AS2846" s="9">
        <f t="shared" ref="AS2846" si="27386">(AH2846*AN2846+AI2846*AM2846+AJ2846*AN2849+AK2846*AM2849)</f>
        <v>0</v>
      </c>
      <c r="AT2846" s="2">
        <f t="shared" ref="AT2846" si="27387">AH2846*AO2846+AJ2846*AO2849-AI2846*AP2846-AK2846*AP2849</f>
        <v>0</v>
      </c>
      <c r="AU2846" s="8">
        <f t="shared" ref="AU2846" si="27388">(AH2846*AP2846+AI2846*AO2846+AJ2846*AP2849+AK2846*AO2849)</f>
        <v>-1.8362362447383327</v>
      </c>
      <c r="AV2846" s="20"/>
      <c r="AW2846" s="1">
        <v>1</v>
      </c>
      <c r="AX2846" s="9">
        <v>0</v>
      </c>
      <c r="AY2846" s="2">
        <v>0</v>
      </c>
      <c r="AZ2846" s="8">
        <f t="shared" ref="AZ2846:AZ2909" si="27389">IF(0=(1-$AX$9*$AY$9*$B2846^2),10^18,$B2846*$AY$9/(1-$AX$9*$AY$9*$B2846^2))</f>
        <v>-0.17720263394164951</v>
      </c>
      <c r="BB2846" s="1">
        <f t="shared" ref="BB2846" si="27390">AR2846*AW2846+AT2846*AW2849-AS2846*AX2846-AU2846*AX2849</f>
        <v>28.43663530841993</v>
      </c>
      <c r="BC2846" s="9">
        <f t="shared" ref="BC2846" si="27391">(AR2846*AX2846+AS2846*AW2846+AT2846*AX2849+AU2846*AW2849)</f>
        <v>0</v>
      </c>
      <c r="BD2846" s="2">
        <f t="shared" ref="BD2846" si="27392">AR2846*AY2846+AT2846*AY2849-AS2846*AZ2846-AU2846*AZ2849</f>
        <v>0</v>
      </c>
      <c r="BE2846" s="8">
        <f t="shared" ref="BE2846" si="27393">(AR2846*AZ2846+AS2846*AY2846+AT2846*AZ2849+AU2846*AY2849)</f>
        <v>-6.8752829218284557</v>
      </c>
      <c r="BG2846" s="1">
        <v>1</v>
      </c>
      <c r="BH2846" s="7">
        <v>0</v>
      </c>
      <c r="BI2846" s="2">
        <v>0</v>
      </c>
      <c r="BJ2846" s="8">
        <v>0</v>
      </c>
      <c r="BK2846" s="20"/>
      <c r="BL2846" s="1">
        <f t="shared" ref="BL2846" si="27394">BB2846*BG2846+BD2846*BG2849-BC2846*BH2846-BE2846*BH2849</f>
        <v>75.223210602779275</v>
      </c>
      <c r="BM2846" s="9">
        <f t="shared" ref="BM2846" si="27395">(BB2846*BH2846+BC2846*BG2846+BD2846*BH2849+BE2846*BG2849)</f>
        <v>0</v>
      </c>
      <c r="BN2846" s="2">
        <f t="shared" ref="BN2846" si="27396">BB2846*BI2846+BD2846*BI2849-BC2846*BJ2846-BE2846*BJ2849</f>
        <v>0</v>
      </c>
      <c r="BO2846" s="8">
        <f t="shared" ref="BO2846" si="27397">(BB2846*BJ2846+BC2846*BI2846+BD2846*BJ2849+BE2846*BI2849)</f>
        <v>-6.8752829218284557</v>
      </c>
      <c r="BP2846" s="20"/>
      <c r="BQ2846" s="16">
        <v>1</v>
      </c>
      <c r="BR2846" s="23">
        <v>0</v>
      </c>
      <c r="BS2846" s="14">
        <v>0</v>
      </c>
      <c r="BT2846" s="22">
        <v>0</v>
      </c>
      <c r="BV2846" s="1">
        <f t="shared" ref="BV2846" si="27398">BL2846*BQ2846+BN2846*BQ2849-BM2846*BR2846-BO2846*BR2849</f>
        <v>75.223210602779275</v>
      </c>
      <c r="BW2846" s="9">
        <f t="shared" ref="BW2846" si="27399">(BL2846*BR2846+BM2846*BQ2846+BN2846*BR2849+BO2846*BQ2849)</f>
        <v>-6.8752829218284557</v>
      </c>
      <c r="BX2846" s="2">
        <f t="shared" ref="BX2846" si="27400">BL2846*BS2846+BN2846*BS2849-BM2846*BT2846-BO2846*BT2849</f>
        <v>0</v>
      </c>
      <c r="BY2846" s="8">
        <f t="shared" ref="BY2846" si="27401">(BL2846*BT2846+BM2846*BS2846+BN2846*BT2849+BO2846*BS2849)</f>
        <v>-6.8752829218284557</v>
      </c>
      <c r="CA2846" s="28">
        <f t="shared" ref="CA2846" si="27402">20*LOG(((1+$BR$9)/$BR$9)/((BV2846+BV2849)^2+(BW2846+BW2849)^2)^0.5)</f>
        <v>-52.358287034428947</v>
      </c>
      <c r="CC2846" s="114">
        <f t="shared" ref="CC2846" si="27403">((BV2846^2+BW2846^2)^0.5)/((BV2849^2+BW2849^2)^0.5)</f>
        <v>9.1415896151129106E-2</v>
      </c>
      <c r="CD2846" s="13"/>
      <c r="CE2846" s="33"/>
      <c r="CF2846" s="33"/>
      <c r="CG2846" s="33"/>
      <c r="CH2846" s="33"/>
    </row>
    <row r="2847" spans="2:86" ht="18.600000000000001" customHeight="1" thickBot="1">
      <c r="D2847" s="3"/>
      <c r="G2847" s="4"/>
      <c r="I2847" s="3"/>
      <c r="L2847" s="4"/>
      <c r="N2847" s="3"/>
      <c r="Q2847" s="4"/>
      <c r="S2847" s="3"/>
      <c r="V2847" s="4"/>
      <c r="X2847" s="3"/>
      <c r="AA2847" s="4"/>
      <c r="AC2847" s="3"/>
      <c r="AF2847" s="4"/>
      <c r="AH2847" s="3"/>
      <c r="AK2847" s="4"/>
      <c r="AM2847" s="3"/>
      <c r="AP2847" s="4"/>
      <c r="AR2847" s="3"/>
      <c r="AU2847" s="4"/>
      <c r="AW2847" s="3"/>
      <c r="AZ2847" s="4"/>
      <c r="BB2847" s="3"/>
      <c r="BE2847" s="4"/>
      <c r="BG2847" s="3"/>
      <c r="BJ2847" s="4"/>
      <c r="BL2847" s="3"/>
      <c r="BO2847" s="4"/>
      <c r="BQ2847" s="16"/>
      <c r="BR2847" s="14"/>
      <c r="BS2847" s="14"/>
      <c r="BT2847" s="17"/>
      <c r="BV2847" s="3"/>
      <c r="BY2847" s="4"/>
      <c r="CC2847" s="115"/>
      <c r="CD2847" s="13"/>
      <c r="CE2847" s="33"/>
      <c r="CF2847" s="33"/>
      <c r="CG2847" s="33"/>
      <c r="CH2847" s="33"/>
    </row>
    <row r="2848" spans="2:86" ht="18.600000000000001" customHeight="1" thickBot="1">
      <c r="D2848" s="271" t="s">
        <v>141</v>
      </c>
      <c r="E2848" s="272"/>
      <c r="F2848" s="273" t="s">
        <v>142</v>
      </c>
      <c r="G2848" s="274"/>
      <c r="H2848" s="237"/>
      <c r="I2848" s="271" t="s">
        <v>143</v>
      </c>
      <c r="J2848" s="272"/>
      <c r="K2848" s="273" t="s">
        <v>144</v>
      </c>
      <c r="L2848" s="274"/>
      <c r="N2848" s="262" t="s">
        <v>145</v>
      </c>
      <c r="O2848" s="263"/>
      <c r="P2848" s="264" t="s">
        <v>146</v>
      </c>
      <c r="Q2848" s="265"/>
      <c r="S2848" s="271" t="s">
        <v>147</v>
      </c>
      <c r="T2848" s="272"/>
      <c r="U2848" s="273" t="s">
        <v>148</v>
      </c>
      <c r="V2848" s="274"/>
      <c r="W2848" s="20"/>
      <c r="X2848" s="262" t="s">
        <v>149</v>
      </c>
      <c r="Y2848" s="263"/>
      <c r="Z2848" s="264" t="s">
        <v>150</v>
      </c>
      <c r="AA2848" s="265"/>
      <c r="AB2848" s="20"/>
      <c r="AC2848" s="271" t="s">
        <v>151</v>
      </c>
      <c r="AD2848" s="272"/>
      <c r="AE2848" s="273" t="s">
        <v>152</v>
      </c>
      <c r="AF2848" s="274"/>
      <c r="AG2848" s="20"/>
      <c r="AH2848" s="262" t="s">
        <v>153</v>
      </c>
      <c r="AI2848" s="263"/>
      <c r="AJ2848" s="264" t="s">
        <v>154</v>
      </c>
      <c r="AK2848" s="265"/>
      <c r="AL2848" s="20"/>
      <c r="AM2848" s="271" t="s">
        <v>155</v>
      </c>
      <c r="AN2848" s="272"/>
      <c r="AO2848" s="273" t="s">
        <v>156</v>
      </c>
      <c r="AP2848" s="274"/>
      <c r="AR2848" s="262" t="s">
        <v>157</v>
      </c>
      <c r="AS2848" s="263"/>
      <c r="AT2848" s="264" t="s">
        <v>158</v>
      </c>
      <c r="AU2848" s="265"/>
      <c r="AV2848" s="41"/>
      <c r="AW2848" s="271" t="s">
        <v>159</v>
      </c>
      <c r="AX2848" s="272"/>
      <c r="AY2848" s="273" t="s">
        <v>160</v>
      </c>
      <c r="AZ2848" s="274"/>
      <c r="BA2848" s="20"/>
      <c r="BB2848" s="262" t="s">
        <v>161</v>
      </c>
      <c r="BC2848" s="263"/>
      <c r="BD2848" s="264" t="s">
        <v>162</v>
      </c>
      <c r="BE2848" s="265"/>
      <c r="BF2848" s="41"/>
      <c r="BG2848" s="271" t="s">
        <v>163</v>
      </c>
      <c r="BH2848" s="272"/>
      <c r="BI2848" s="273" t="s">
        <v>164</v>
      </c>
      <c r="BJ2848" s="274"/>
      <c r="BK2848" s="41"/>
      <c r="BL2848" s="262" t="s">
        <v>165</v>
      </c>
      <c r="BM2848" s="263"/>
      <c r="BN2848" s="264" t="s">
        <v>166</v>
      </c>
      <c r="BO2848" s="265"/>
      <c r="BP2848" s="41"/>
      <c r="BQ2848" s="271" t="s">
        <v>167</v>
      </c>
      <c r="BR2848" s="272"/>
      <c r="BS2848" s="273" t="s">
        <v>168</v>
      </c>
      <c r="BT2848" s="274"/>
      <c r="BU2848" s="20"/>
      <c r="BV2848" s="262" t="s">
        <v>169</v>
      </c>
      <c r="BW2848" s="263"/>
      <c r="BX2848" s="264" t="s">
        <v>170</v>
      </c>
      <c r="BY2848" s="265"/>
      <c r="CA2848" s="55" t="s">
        <v>35</v>
      </c>
      <c r="CC2848" s="116" t="s">
        <v>75</v>
      </c>
      <c r="CD2848" s="13"/>
      <c r="CE2848" s="33"/>
      <c r="CF2848" s="33"/>
      <c r="CG2848" s="33"/>
      <c r="CH2848" s="33"/>
    </row>
    <row r="2849" spans="2:86" ht="18.600000000000001" customHeight="1" thickTop="1" thickBot="1">
      <c r="D2849" s="1">
        <v>0</v>
      </c>
      <c r="E2849" s="9">
        <f t="shared" ref="E2849" si="27404">$E$9*$B2846</f>
        <v>9.579151999999965</v>
      </c>
      <c r="F2849" s="2">
        <v>1</v>
      </c>
      <c r="G2849" s="8">
        <v>0</v>
      </c>
      <c r="I2849" s="1">
        <v>0</v>
      </c>
      <c r="J2849" s="9">
        <v>0</v>
      </c>
      <c r="K2849" s="2">
        <v>1</v>
      </c>
      <c r="L2849" s="8">
        <v>0</v>
      </c>
      <c r="N2849" s="1">
        <f t="shared" ref="N2849" si="27405">D2849*I2846+F2849*I2849-E2849*J2846-G2849*J2849</f>
        <v>0</v>
      </c>
      <c r="O2849" s="9">
        <f t="shared" ref="O2849" si="27406">(D2849*J2846+E2849*I2846+F2849*J2849+G2849*I2849)</f>
        <v>9.579151999999965</v>
      </c>
      <c r="P2849" s="2">
        <f t="shared" ref="P2849" si="27407">D2849*K2846+F2849*K2849-E2849*L2846-G2849*L2849</f>
        <v>7.4920659810431918</v>
      </c>
      <c r="Q2849" s="8">
        <f t="shared" ref="Q2849" si="27408">(D2849*L2846+E2849*K2846+F2849*L2849+G2849*K2849)</f>
        <v>0</v>
      </c>
      <c r="S2849" s="1">
        <v>0</v>
      </c>
      <c r="T2849" s="9">
        <f t="shared" ref="T2849" si="27409">$T$9*$B2846</f>
        <v>12.301981999999956</v>
      </c>
      <c r="U2849" s="2">
        <v>1</v>
      </c>
      <c r="V2849" s="8">
        <v>0</v>
      </c>
      <c r="X2849" s="1">
        <f t="shared" ref="X2849" si="27410">N2849*S2846+P2849*S2849-O2849*T2846-Q2849*T2849</f>
        <v>0</v>
      </c>
      <c r="Y2849" s="9">
        <f t="shared" ref="Y2849" si="27411">(N2849*T2846+O2849*S2846+P2849*T2849+Q2849*S2849)</f>
        <v>101.74641284160532</v>
      </c>
      <c r="Z2849" s="2">
        <f t="shared" ref="Z2849" si="27412">N2849*U2846+P2849*U2849-O2849*V2846-Q2849*V2849</f>
        <v>7.4920659810431918</v>
      </c>
      <c r="AA2849" s="8">
        <f t="shared" ref="AA2849" si="27413">(N2849*V2846+O2849*U2846+P2849*V2849+Q2849*U2849)</f>
        <v>0</v>
      </c>
      <c r="AB2849" s="20"/>
      <c r="AC2849" s="1">
        <v>0</v>
      </c>
      <c r="AD2849" s="9">
        <v>0</v>
      </c>
      <c r="AE2849" s="2">
        <v>1</v>
      </c>
      <c r="AF2849" s="8">
        <v>0</v>
      </c>
      <c r="AH2849" s="1">
        <f t="shared" ref="AH2849" si="27414">X2849*AC2846+Z2849*AC2849-Y2849*AD2846-AA2849*AD2849</f>
        <v>0</v>
      </c>
      <c r="AI2849" s="9">
        <f t="shared" ref="AI2849" si="27415">(X2849*AD2846+Y2849*AC2846+Z2849*AD2849+AA2849*AC2849)</f>
        <v>101.74641284160532</v>
      </c>
      <c r="AJ2849" s="2">
        <f t="shared" ref="AJ2849" si="27416">X2849*AE2846+Z2849*AE2849-Y2849*AF2846-AA2849*AF2849</f>
        <v>20.11591357598375</v>
      </c>
      <c r="AK2849" s="8">
        <f t="shared" ref="AK2849" si="27417">(X2849*AF2846+Y2849*AE2846+Z2849*AF2849+AA2849*AE2849)</f>
        <v>0</v>
      </c>
      <c r="AM2849" s="1">
        <v>0</v>
      </c>
      <c r="AN2849" s="9">
        <f t="shared" ref="AN2849" si="27418">$AN$9*$B2846</f>
        <v>10.401291999999962</v>
      </c>
      <c r="AO2849" s="2">
        <v>1</v>
      </c>
      <c r="AP2849" s="8">
        <v>0</v>
      </c>
      <c r="AR2849" s="1">
        <f t="shared" ref="AR2849" si="27419">AH2849*AM2846+AJ2849*AM2849-AI2849*AN2846-AK2849*AN2849</f>
        <v>0</v>
      </c>
      <c r="AS2849" s="9">
        <f t="shared" ref="AS2849" si="27420">(AH2849*AN2846+AI2849*AM2846+AJ2849*AN2849+AK2849*AM2849)</f>
        <v>310.97790379217577</v>
      </c>
      <c r="AT2849" s="2">
        <f t="shared" ref="AT2849" si="27421">AH2849*AO2846+AJ2849*AO2849-AI2849*AP2846-AK2849*AP2849</f>
        <v>20.11591357598375</v>
      </c>
      <c r="AU2849" s="8">
        <f t="shared" ref="AU2849" si="27422">(AH2849*AP2846+AI2849*AO2846+AJ2849*AP2849+AK2849*AO2849)</f>
        <v>0</v>
      </c>
      <c r="AV2849" s="20"/>
      <c r="AW2849" s="1">
        <v>0</v>
      </c>
      <c r="AX2849" s="9">
        <v>0</v>
      </c>
      <c r="AY2849" s="2">
        <v>1</v>
      </c>
      <c r="AZ2849" s="8">
        <v>0</v>
      </c>
      <c r="BB2849" s="1">
        <f t="shared" ref="BB2849" si="27423">AR2849*AW2846+AT2849*AW2849-AS2849*AX2846-AU2849*AX2849</f>
        <v>0</v>
      </c>
      <c r="BC2849" s="9">
        <f t="shared" ref="BC2849" si="27424">(AR2849*AX2846+AS2849*AW2846+AT2849*AX2849+AU2849*AW2849)</f>
        <v>310.97790379217577</v>
      </c>
      <c r="BD2849" s="2">
        <f t="shared" ref="BD2849" si="27425">AR2849*AY2846+AT2849*AY2849-AS2849*AZ2846-AU2849*AZ2849</f>
        <v>75.222017225610173</v>
      </c>
      <c r="BE2849" s="8">
        <f t="shared" ref="BE2849" si="27426">(AR2849*AZ2846+AS2849*AY2846+AT2849*AZ2849+AU2849*AY2849)</f>
        <v>0</v>
      </c>
      <c r="BG2849" s="1">
        <v>0</v>
      </c>
      <c r="BH2849" s="9">
        <f t="shared" ref="BH2849" si="27427">$BH$9*$B2846</f>
        <v>6.8050399999999751</v>
      </c>
      <c r="BI2849" s="2">
        <v>1</v>
      </c>
      <c r="BJ2849" s="8">
        <v>0</v>
      </c>
      <c r="BK2849" s="20"/>
      <c r="BL2849" s="1">
        <f t="shared" ref="BL2849" si="27428">BB2849*BG2846+BD2849*BG2849-BC2849*BH2846-BE2849*BH2849</f>
        <v>0</v>
      </c>
      <c r="BM2849" s="9">
        <f t="shared" ref="BM2849" si="27429">(BB2849*BH2846+BC2849*BG2846+BD2849*BH2849+BE2849*BG2849)</f>
        <v>822.86673989314022</v>
      </c>
      <c r="BN2849" s="2">
        <f t="shared" ref="BN2849" si="27430">BB2849*BI2846+BD2849*BI2849-BC2849*BJ2846-BE2849*BJ2849</f>
        <v>75.222017225610173</v>
      </c>
      <c r="BO2849" s="8">
        <f t="shared" ref="BO2849" si="27431">(BB2849*BJ2846+BC2849*BI2846+BD2849*BJ2849+BE2849*BI2849)</f>
        <v>0</v>
      </c>
      <c r="BP2849" s="20"/>
      <c r="BQ2849" s="18">
        <f t="shared" ref="BQ2849:BQ2912" si="27432">1/$BR$9</f>
        <v>1</v>
      </c>
      <c r="BR2849" s="25">
        <v>0</v>
      </c>
      <c r="BS2849" s="19">
        <v>1</v>
      </c>
      <c r="BT2849" s="24">
        <v>0</v>
      </c>
      <c r="BV2849" s="1">
        <f t="shared" ref="BV2849" si="27433">BL2849*BQ2846+BN2849*BQ2849-BM2849*BR2846-BO2849*BR2849</f>
        <v>75.222017225610173</v>
      </c>
      <c r="BW2849" s="9">
        <f t="shared" ref="BW2849" si="27434">(BL2849*BR2846+BM2849*BQ2846+BN2849*BR2849+BO2849*BQ2849)</f>
        <v>822.86673989314022</v>
      </c>
      <c r="BX2849" s="2">
        <f t="shared" ref="BX2849" si="27435">BL2849*BS2846+BN2849*BS2849-BM2849*BT2846-BO2849*BT2849</f>
        <v>75.222017225610173</v>
      </c>
      <c r="BY2849" s="8">
        <f t="shared" ref="BY2849" si="27436">(BL2849*BT2846+BM2849*BS2846+BN2849*BT2849+BO2849*BS2849)</f>
        <v>0</v>
      </c>
      <c r="CA2849" s="56">
        <f t="shared" ref="CA2849" si="27437">(180/PI())*ATAN(-1*(BW2846+BW2849)/(BV2846+BV2849))</f>
        <v>-79.553627655043115</v>
      </c>
      <c r="CC2849" s="117">
        <f t="shared" ref="CC2849" si="27438">20*LOG(((1-(10^(CA2846/20)^2)*(1-((1-CC2846)/(1+CC2846))^2))^0.5))</f>
        <v>-7.745637318963921E-6</v>
      </c>
      <c r="CD2849" s="13"/>
      <c r="CE2849" s="33"/>
      <c r="CF2849" s="33"/>
      <c r="CG2849" s="33"/>
      <c r="CH2849" s="33"/>
    </row>
    <row r="2850" spans="2:86" ht="18.600000000000001" customHeight="1"/>
    <row r="2851" spans="2:86" ht="18.600000000000001" customHeight="1" thickBot="1">
      <c r="E2851" s="6" t="s">
        <v>3</v>
      </c>
      <c r="J2851" s="6" t="s">
        <v>5</v>
      </c>
      <c r="O2851" s="6" t="s">
        <v>10</v>
      </c>
      <c r="T2851" s="6" t="s">
        <v>6</v>
      </c>
      <c r="Y2851" s="6" t="s">
        <v>11</v>
      </c>
      <c r="AD2851" s="6" t="s">
        <v>12</v>
      </c>
      <c r="AI2851" s="6" t="s">
        <v>13</v>
      </c>
      <c r="AN2851" s="6" t="s">
        <v>14</v>
      </c>
      <c r="AS2851" s="6" t="s">
        <v>15</v>
      </c>
      <c r="AX2851" s="6" t="s">
        <v>19</v>
      </c>
      <c r="BC2851" s="6" t="s">
        <v>17</v>
      </c>
      <c r="BH2851" s="6" t="s">
        <v>20</v>
      </c>
      <c r="BM2851" s="6" t="s">
        <v>18</v>
      </c>
      <c r="BQ2851" s="26" t="s">
        <v>16</v>
      </c>
      <c r="BR2851" s="26"/>
      <c r="BS2851" s="21"/>
      <c r="BT2851" s="21"/>
      <c r="BU2851" s="21"/>
      <c r="BV2851" s="21"/>
      <c r="BW2851" s="26" t="s">
        <v>21</v>
      </c>
      <c r="BX2851" s="21"/>
      <c r="BY2851" s="21"/>
    </row>
    <row r="2852" spans="2:86" ht="18.600000000000001" customHeight="1" thickBot="1">
      <c r="B2852" s="11"/>
      <c r="D2852" s="266" t="s">
        <v>113</v>
      </c>
      <c r="E2852" s="267"/>
      <c r="F2852" s="268" t="s">
        <v>114</v>
      </c>
      <c r="G2852" s="269"/>
      <c r="H2852" s="237"/>
      <c r="I2852" s="262" t="s">
        <v>0</v>
      </c>
      <c r="J2852" s="263"/>
      <c r="K2852" s="264" t="s">
        <v>1</v>
      </c>
      <c r="L2852" s="265"/>
      <c r="M2852" s="21"/>
      <c r="N2852" s="262" t="s">
        <v>115</v>
      </c>
      <c r="O2852" s="263"/>
      <c r="P2852" s="264" t="s">
        <v>116</v>
      </c>
      <c r="Q2852" s="265"/>
      <c r="R2852" s="21"/>
      <c r="S2852" s="266" t="s">
        <v>117</v>
      </c>
      <c r="T2852" s="267"/>
      <c r="U2852" s="268" t="s">
        <v>118</v>
      </c>
      <c r="V2852" s="269"/>
      <c r="W2852" s="20"/>
      <c r="X2852" s="262" t="s">
        <v>119</v>
      </c>
      <c r="Y2852" s="263"/>
      <c r="Z2852" s="264" t="s">
        <v>120</v>
      </c>
      <c r="AA2852" s="265"/>
      <c r="AB2852" s="20"/>
      <c r="AC2852" s="262" t="s">
        <v>121</v>
      </c>
      <c r="AD2852" s="263"/>
      <c r="AE2852" s="264" t="s">
        <v>7</v>
      </c>
      <c r="AF2852" s="265"/>
      <c r="AG2852" s="20"/>
      <c r="AH2852" s="262" t="s">
        <v>122</v>
      </c>
      <c r="AI2852" s="263"/>
      <c r="AJ2852" s="264" t="s">
        <v>123</v>
      </c>
      <c r="AK2852" s="265"/>
      <c r="AL2852" s="20"/>
      <c r="AM2852" s="266" t="s">
        <v>124</v>
      </c>
      <c r="AN2852" s="267"/>
      <c r="AO2852" s="268" t="s">
        <v>125</v>
      </c>
      <c r="AP2852" s="269"/>
      <c r="AQ2852" s="21"/>
      <c r="AR2852" s="262" t="s">
        <v>126</v>
      </c>
      <c r="AS2852" s="263"/>
      <c r="AT2852" s="264" t="s">
        <v>2</v>
      </c>
      <c r="AU2852" s="265"/>
      <c r="AV2852" s="41"/>
      <c r="AW2852" s="262" t="s">
        <v>127</v>
      </c>
      <c r="AX2852" s="263"/>
      <c r="AY2852" s="264" t="s">
        <v>128</v>
      </c>
      <c r="AZ2852" s="265"/>
      <c r="BA2852" s="20"/>
      <c r="BB2852" s="262" t="s">
        <v>129</v>
      </c>
      <c r="BC2852" s="263"/>
      <c r="BD2852" s="264" t="s">
        <v>130</v>
      </c>
      <c r="BE2852" s="265"/>
      <c r="BF2852" s="41"/>
      <c r="BG2852" s="266" t="s">
        <v>131</v>
      </c>
      <c r="BH2852" s="267"/>
      <c r="BI2852" s="268" t="s">
        <v>132</v>
      </c>
      <c r="BJ2852" s="269"/>
      <c r="BK2852" s="41"/>
      <c r="BL2852" s="262" t="s">
        <v>133</v>
      </c>
      <c r="BM2852" s="263"/>
      <c r="BN2852" s="264" t="s">
        <v>134</v>
      </c>
      <c r="BO2852" s="265"/>
      <c r="BP2852" s="41"/>
      <c r="BQ2852" s="262" t="s">
        <v>135</v>
      </c>
      <c r="BR2852" s="263"/>
      <c r="BS2852" s="264" t="s">
        <v>136</v>
      </c>
      <c r="BT2852" s="265"/>
      <c r="BU2852" s="20"/>
      <c r="BV2852" s="262" t="s">
        <v>137</v>
      </c>
      <c r="BW2852" s="263"/>
      <c r="BX2852" s="264" t="s">
        <v>138</v>
      </c>
      <c r="BY2852" s="265"/>
      <c r="CA2852" s="27" t="s">
        <v>8</v>
      </c>
      <c r="CC2852" s="113" t="s">
        <v>74</v>
      </c>
      <c r="CD2852" s="13"/>
      <c r="CE2852" s="33"/>
      <c r="CF2852" s="33"/>
      <c r="CG2852" s="33"/>
      <c r="CH2852" s="33"/>
    </row>
    <row r="2853" spans="2:86" ht="18.600000000000001" customHeight="1" thickTop="1" thickBot="1">
      <c r="B2853" s="37">
        <v>8.1599999999999699</v>
      </c>
      <c r="D2853" s="1">
        <v>1</v>
      </c>
      <c r="E2853" s="7">
        <v>0</v>
      </c>
      <c r="F2853" s="2">
        <v>0</v>
      </c>
      <c r="G2853" s="8">
        <v>0</v>
      </c>
      <c r="I2853" s="1">
        <v>1</v>
      </c>
      <c r="J2853" s="9">
        <v>0</v>
      </c>
      <c r="K2853" s="2">
        <v>0</v>
      </c>
      <c r="L2853" s="8">
        <f t="shared" ref="L2853:L2916" si="27439">IF(0=(1-$J$9*$K$9*$B2853^2),10^18,$B2853*$K$9/(1-$J$9*$K$9*$B2853^2))</f>
        <v>-0.67583697807531962</v>
      </c>
      <c r="N2853" s="1">
        <f t="shared" ref="N2853" si="27440">D2853*I2853+F2853*I2856-E2853*J2853-G2853*J2856</f>
        <v>1</v>
      </c>
      <c r="O2853" s="9">
        <f t="shared" ref="O2853" si="27441">(D2853*J2853+E2853*I2853+F2853*J2856+G2853*I2856)</f>
        <v>0</v>
      </c>
      <c r="P2853" s="2">
        <f t="shared" ref="P2853" si="27442">D2853*K2853+F2853*K2856-E2853*L2853-G2853*L2856</f>
        <v>0</v>
      </c>
      <c r="Q2853" s="8">
        <f t="shared" ref="Q2853" si="27443">(D2853*L2853+E2853*K2853+F2853*L2856+G2853*K2856)</f>
        <v>-0.67583697807531962</v>
      </c>
      <c r="S2853" s="1">
        <v>1</v>
      </c>
      <c r="T2853" s="7">
        <v>0</v>
      </c>
      <c r="U2853" s="2">
        <v>0</v>
      </c>
      <c r="V2853" s="8">
        <v>0</v>
      </c>
      <c r="X2853" s="1">
        <f t="shared" ref="X2853" si="27444">N2853*S2853+P2853*S2856-O2853*T2853-Q2853*T2856</f>
        <v>9.3345621877162515</v>
      </c>
      <c r="Y2853" s="9">
        <f t="shared" ref="Y2853" si="27445">(N2853*T2853+O2853*S2853+P2853*T2856+Q2853*S2856)</f>
        <v>0</v>
      </c>
      <c r="Z2853" s="2">
        <f t="shared" ref="Z2853" si="27446">N2853*U2853+P2853*U2856-O2853*V2853-Q2853*V2856</f>
        <v>0</v>
      </c>
      <c r="AA2853" s="8">
        <f t="shared" ref="AA2853" si="27447">(N2853*V2853+O2853*U2853+P2853*V2856+Q2853*U2856)</f>
        <v>-0.67583697807531962</v>
      </c>
      <c r="AB2853" s="20"/>
      <c r="AC2853" s="1">
        <v>1</v>
      </c>
      <c r="AD2853" s="9">
        <v>0</v>
      </c>
      <c r="AE2853" s="2">
        <v>0</v>
      </c>
      <c r="AF2853" s="8">
        <f t="shared" ref="AF2853:AF2916" si="27448">IF(0=(1-$AE$9*$AD$9*$B2853^2),10^18,$B2853*$AE$9/(1-$AE$9*$AD$9*$B2853^2))</f>
        <v>-0.1237548192547825</v>
      </c>
      <c r="AH2853" s="1">
        <f t="shared" ref="AH2853" si="27449">X2853*AC2853+Z2853*AC2856-Y2853*AD2853-AA2853*AD2856</f>
        <v>9.3345621877162515</v>
      </c>
      <c r="AI2853" s="9">
        <f t="shared" ref="AI2853" si="27450">(X2853*AD2853+Y2853*AC2853+Z2853*AD2856+AA2853*AC2856)</f>
        <v>0</v>
      </c>
      <c r="AJ2853" s="2">
        <f t="shared" ref="AJ2853" si="27451">X2853*AE2853+Z2853*AE2856-Y2853*AF2853-AA2853*AF2856</f>
        <v>0</v>
      </c>
      <c r="AK2853" s="8">
        <f t="shared" ref="AK2853" si="27452">(X2853*AF2853+Y2853*AE2853+Z2853*AF2856+AA2853*AE2856)</f>
        <v>-1.8310340344386713</v>
      </c>
      <c r="AM2853" s="1">
        <v>1</v>
      </c>
      <c r="AN2853" s="7">
        <v>0</v>
      </c>
      <c r="AO2853" s="2">
        <v>0</v>
      </c>
      <c r="AP2853" s="8">
        <v>0</v>
      </c>
      <c r="AR2853" s="1">
        <f t="shared" ref="AR2853" si="27453">AH2853*AM2853+AJ2853*AM2856-AI2853*AN2853-AK2853*AN2856</f>
        <v>28.426475747634974</v>
      </c>
      <c r="AS2853" s="9">
        <f t="shared" ref="AS2853" si="27454">(AH2853*AN2853+AI2853*AM2853+AJ2853*AN2856+AK2853*AM2856)</f>
        <v>0</v>
      </c>
      <c r="AT2853" s="2">
        <f t="shared" ref="AT2853" si="27455">AH2853*AO2853+AJ2853*AO2856-AI2853*AP2853-AK2853*AP2856</f>
        <v>0</v>
      </c>
      <c r="AU2853" s="8">
        <f t="shared" ref="AU2853" si="27456">(AH2853*AP2853+AI2853*AO2853+AJ2853*AP2856+AK2853*AO2856)</f>
        <v>-1.8310340344386713</v>
      </c>
      <c r="AV2853" s="20"/>
      <c r="AW2853" s="1">
        <v>1</v>
      </c>
      <c r="AX2853" s="9">
        <v>0</v>
      </c>
      <c r="AY2853" s="2">
        <v>0</v>
      </c>
      <c r="AZ2853" s="8">
        <f t="shared" ref="AZ2853:AZ2916" si="27457">IF(0=(1-$AX$9*$AY$9*$B2853^2),10^18,$B2853*$AY$9/(1-$AX$9*$AY$9*$B2853^2))</f>
        <v>-0.17674481646631465</v>
      </c>
      <c r="BB2853" s="1">
        <f t="shared" ref="BB2853" si="27458">AR2853*AW2853+AT2853*AW2856-AS2853*AX2853-AU2853*AX2856</f>
        <v>28.426475747634974</v>
      </c>
      <c r="BC2853" s="9">
        <f t="shared" ref="BC2853" si="27459">(AR2853*AX2853+AS2853*AW2853+AT2853*AX2856+AU2853*AW2856)</f>
        <v>0</v>
      </c>
      <c r="BD2853" s="2">
        <f t="shared" ref="BD2853" si="27460">AR2853*AY2853+AT2853*AY2856-AS2853*AZ2853-AU2853*AZ2856</f>
        <v>0</v>
      </c>
      <c r="BE2853" s="8">
        <f t="shared" ref="BE2853" si="27461">(AR2853*AZ2853+AS2853*AY2853+AT2853*AZ2856+AU2853*AY2856)</f>
        <v>-6.8552662732385592</v>
      </c>
      <c r="BG2853" s="1">
        <v>1</v>
      </c>
      <c r="BH2853" s="7">
        <v>0</v>
      </c>
      <c r="BI2853" s="2">
        <v>0</v>
      </c>
      <c r="BJ2853" s="8">
        <v>0</v>
      </c>
      <c r="BK2853" s="20"/>
      <c r="BL2853" s="1">
        <f t="shared" ref="BL2853" si="27462">BB2853*BG2853+BD2853*BG2856-BC2853*BH2853-BE2853*BH2856</f>
        <v>75.191456999762664</v>
      </c>
      <c r="BM2853" s="9">
        <f t="shared" ref="BM2853" si="27463">(BB2853*BH2853+BC2853*BG2853+BD2853*BH2856+BE2853*BG2856)</f>
        <v>0</v>
      </c>
      <c r="BN2853" s="2">
        <f t="shared" ref="BN2853" si="27464">BB2853*BI2853+BD2853*BI2856-BC2853*BJ2853-BE2853*BJ2856</f>
        <v>0</v>
      </c>
      <c r="BO2853" s="8">
        <f t="shared" ref="BO2853" si="27465">(BB2853*BJ2853+BC2853*BI2853+BD2853*BJ2856+BE2853*BI2856)</f>
        <v>-6.8552662732385592</v>
      </c>
      <c r="BP2853" s="20"/>
      <c r="BQ2853" s="16">
        <v>1</v>
      </c>
      <c r="BR2853" s="23">
        <v>0</v>
      </c>
      <c r="BS2853" s="14">
        <v>0</v>
      </c>
      <c r="BT2853" s="22">
        <v>0</v>
      </c>
      <c r="BV2853" s="1">
        <f t="shared" ref="BV2853" si="27466">BL2853*BQ2853+BN2853*BQ2856-BM2853*BR2853-BO2853*BR2856</f>
        <v>75.191456999762664</v>
      </c>
      <c r="BW2853" s="9">
        <f t="shared" ref="BW2853" si="27467">(BL2853*BR2853+BM2853*BQ2853+BN2853*BR2856+BO2853*BQ2856)</f>
        <v>-6.8552662732385592</v>
      </c>
      <c r="BX2853" s="2">
        <f t="shared" ref="BX2853" si="27468">BL2853*BS2853+BN2853*BS2856-BM2853*BT2853-BO2853*BT2856</f>
        <v>0</v>
      </c>
      <c r="BY2853" s="8">
        <f t="shared" ref="BY2853" si="27469">(BL2853*BT2853+BM2853*BS2853+BN2853*BT2856+BO2853*BS2856)</f>
        <v>-6.8552662732385592</v>
      </c>
      <c r="CA2853" s="28">
        <f t="shared" ref="CA2853" si="27470">20*LOG(((1+$BR$9)/$BR$9)/((BV2853+BV2856)^2+(BW2853+BW2856)^2)^0.5)</f>
        <v>-52.375917948758243</v>
      </c>
      <c r="CC2853" s="114">
        <f t="shared" ref="CC2853" si="27471">((BV2853^2+BW2853^2)^0.5)/((BV2856^2+BW2856^2)^0.5)</f>
        <v>9.1188255355484762E-2</v>
      </c>
      <c r="CD2853" s="13"/>
      <c r="CE2853" s="33"/>
      <c r="CF2853" s="33"/>
      <c r="CG2853" s="33"/>
      <c r="CH2853" s="33"/>
    </row>
    <row r="2854" spans="2:86" ht="18.600000000000001" customHeight="1" thickBot="1">
      <c r="D2854" s="3"/>
      <c r="G2854" s="4"/>
      <c r="I2854" s="3"/>
      <c r="L2854" s="4"/>
      <c r="N2854" s="3"/>
      <c r="Q2854" s="4"/>
      <c r="S2854" s="3"/>
      <c r="V2854" s="4"/>
      <c r="X2854" s="3"/>
      <c r="AA2854" s="4"/>
      <c r="AC2854" s="3"/>
      <c r="AF2854" s="4"/>
      <c r="AH2854" s="3"/>
      <c r="AK2854" s="4"/>
      <c r="AM2854" s="3"/>
      <c r="AP2854" s="4"/>
      <c r="AR2854" s="3"/>
      <c r="AU2854" s="4"/>
      <c r="AW2854" s="3"/>
      <c r="AZ2854" s="4"/>
      <c r="BB2854" s="3"/>
      <c r="BE2854" s="4"/>
      <c r="BG2854" s="3"/>
      <c r="BJ2854" s="4"/>
      <c r="BL2854" s="3"/>
      <c r="BO2854" s="4"/>
      <c r="BQ2854" s="16"/>
      <c r="BR2854" s="14"/>
      <c r="BS2854" s="14"/>
      <c r="BT2854" s="17"/>
      <c r="BV2854" s="3"/>
      <c r="BY2854" s="4"/>
      <c r="CC2854" s="115"/>
      <c r="CD2854" s="13"/>
      <c r="CE2854" s="33"/>
      <c r="CF2854" s="33"/>
      <c r="CG2854" s="33"/>
      <c r="CH2854" s="33"/>
    </row>
    <row r="2855" spans="2:86" ht="18.600000000000001" customHeight="1" thickBot="1">
      <c r="D2855" s="271" t="s">
        <v>141</v>
      </c>
      <c r="E2855" s="272"/>
      <c r="F2855" s="273" t="s">
        <v>142</v>
      </c>
      <c r="G2855" s="274"/>
      <c r="H2855" s="237"/>
      <c r="I2855" s="271" t="s">
        <v>143</v>
      </c>
      <c r="J2855" s="272"/>
      <c r="K2855" s="273" t="s">
        <v>144</v>
      </c>
      <c r="L2855" s="274"/>
      <c r="N2855" s="262" t="s">
        <v>145</v>
      </c>
      <c r="O2855" s="263"/>
      <c r="P2855" s="264" t="s">
        <v>146</v>
      </c>
      <c r="Q2855" s="265"/>
      <c r="S2855" s="271" t="s">
        <v>147</v>
      </c>
      <c r="T2855" s="272"/>
      <c r="U2855" s="273" t="s">
        <v>148</v>
      </c>
      <c r="V2855" s="274"/>
      <c r="W2855" s="20"/>
      <c r="X2855" s="262" t="s">
        <v>149</v>
      </c>
      <c r="Y2855" s="263"/>
      <c r="Z2855" s="264" t="s">
        <v>150</v>
      </c>
      <c r="AA2855" s="265"/>
      <c r="AB2855" s="20"/>
      <c r="AC2855" s="271" t="s">
        <v>151</v>
      </c>
      <c r="AD2855" s="272"/>
      <c r="AE2855" s="273" t="s">
        <v>152</v>
      </c>
      <c r="AF2855" s="274"/>
      <c r="AG2855" s="20"/>
      <c r="AH2855" s="262" t="s">
        <v>153</v>
      </c>
      <c r="AI2855" s="263"/>
      <c r="AJ2855" s="264" t="s">
        <v>154</v>
      </c>
      <c r="AK2855" s="265"/>
      <c r="AL2855" s="20"/>
      <c r="AM2855" s="271" t="s">
        <v>155</v>
      </c>
      <c r="AN2855" s="272"/>
      <c r="AO2855" s="273" t="s">
        <v>156</v>
      </c>
      <c r="AP2855" s="274"/>
      <c r="AR2855" s="262" t="s">
        <v>157</v>
      </c>
      <c r="AS2855" s="263"/>
      <c r="AT2855" s="264" t="s">
        <v>158</v>
      </c>
      <c r="AU2855" s="265"/>
      <c r="AV2855" s="41"/>
      <c r="AW2855" s="271" t="s">
        <v>159</v>
      </c>
      <c r="AX2855" s="272"/>
      <c r="AY2855" s="273" t="s">
        <v>160</v>
      </c>
      <c r="AZ2855" s="274"/>
      <c r="BA2855" s="20"/>
      <c r="BB2855" s="262" t="s">
        <v>161</v>
      </c>
      <c r="BC2855" s="263"/>
      <c r="BD2855" s="264" t="s">
        <v>162</v>
      </c>
      <c r="BE2855" s="265"/>
      <c r="BF2855" s="41"/>
      <c r="BG2855" s="271" t="s">
        <v>163</v>
      </c>
      <c r="BH2855" s="272"/>
      <c r="BI2855" s="273" t="s">
        <v>164</v>
      </c>
      <c r="BJ2855" s="274"/>
      <c r="BK2855" s="41"/>
      <c r="BL2855" s="262" t="s">
        <v>165</v>
      </c>
      <c r="BM2855" s="263"/>
      <c r="BN2855" s="264" t="s">
        <v>166</v>
      </c>
      <c r="BO2855" s="265"/>
      <c r="BP2855" s="41"/>
      <c r="BQ2855" s="271" t="s">
        <v>167</v>
      </c>
      <c r="BR2855" s="272"/>
      <c r="BS2855" s="273" t="s">
        <v>168</v>
      </c>
      <c r="BT2855" s="274"/>
      <c r="BU2855" s="20"/>
      <c r="BV2855" s="262" t="s">
        <v>169</v>
      </c>
      <c r="BW2855" s="263"/>
      <c r="BX2855" s="264" t="s">
        <v>170</v>
      </c>
      <c r="BY2855" s="265"/>
      <c r="CA2855" s="55" t="s">
        <v>35</v>
      </c>
      <c r="CC2855" s="116" t="s">
        <v>75</v>
      </c>
      <c r="CD2855" s="13"/>
      <c r="CE2855" s="33"/>
      <c r="CF2855" s="33"/>
      <c r="CG2855" s="33"/>
      <c r="CH2855" s="33"/>
    </row>
    <row r="2856" spans="2:86" ht="18.600000000000001" customHeight="1" thickTop="1" thickBot="1">
      <c r="D2856" s="1">
        <v>0</v>
      </c>
      <c r="E2856" s="9">
        <f t="shared" ref="E2856" si="27472">$E$9*$B2853</f>
        <v>9.602687999999965</v>
      </c>
      <c r="F2856" s="2">
        <v>1</v>
      </c>
      <c r="G2856" s="8">
        <v>0</v>
      </c>
      <c r="I2856" s="1">
        <v>0</v>
      </c>
      <c r="J2856" s="9">
        <v>0</v>
      </c>
      <c r="K2856" s="2">
        <v>1</v>
      </c>
      <c r="L2856" s="8">
        <v>0</v>
      </c>
      <c r="N2856" s="1">
        <f t="shared" ref="N2856" si="27473">D2856*I2853+F2856*I2856-E2856*J2853-G2856*J2856</f>
        <v>0</v>
      </c>
      <c r="O2856" s="9">
        <f t="shared" ref="O2856" si="27474">(D2856*J2853+E2856*I2853+F2856*J2856+G2856*I2856)</f>
        <v>9.602687999999965</v>
      </c>
      <c r="P2856" s="2">
        <f t="shared" ref="P2856" si="27475">D2856*K2853+F2856*K2856-E2856*L2853-G2856*L2856</f>
        <v>7.4898516393201113</v>
      </c>
      <c r="Q2856" s="8">
        <f t="shared" ref="Q2856" si="27476">(D2856*L2853+E2856*K2853+F2856*L2856+G2856*K2856)</f>
        <v>0</v>
      </c>
      <c r="S2856" s="1">
        <v>0</v>
      </c>
      <c r="T2856" s="9">
        <f t="shared" ref="T2856" si="27477">$T$9*$B2853</f>
        <v>12.332207999999955</v>
      </c>
      <c r="U2856" s="2">
        <v>1</v>
      </c>
      <c r="V2856" s="8">
        <v>0</v>
      </c>
      <c r="X2856" s="1">
        <f t="shared" ref="X2856" si="27478">N2856*S2853+P2856*S2856-O2856*T2853-Q2856*T2856</f>
        <v>0</v>
      </c>
      <c r="Y2856" s="9">
        <f t="shared" ref="Y2856" si="27479">(N2856*T2853+O2856*S2853+P2856*T2856+Q2856*S2856)</f>
        <v>101.96909630523623</v>
      </c>
      <c r="Z2856" s="2">
        <f t="shared" ref="Z2856" si="27480">N2856*U2853+P2856*U2856-O2856*V2853-Q2856*V2856</f>
        <v>7.4898516393201113</v>
      </c>
      <c r="AA2856" s="8">
        <f t="shared" ref="AA2856" si="27481">(N2856*V2853+O2856*U2853+P2856*V2856+Q2856*U2856)</f>
        <v>0</v>
      </c>
      <c r="AB2856" s="20"/>
      <c r="AC2856" s="1">
        <v>0</v>
      </c>
      <c r="AD2856" s="9">
        <v>0</v>
      </c>
      <c r="AE2856" s="2">
        <v>1</v>
      </c>
      <c r="AF2856" s="8">
        <v>0</v>
      </c>
      <c r="AH2856" s="1">
        <f t="shared" ref="AH2856" si="27482">X2856*AC2853+Z2856*AC2856-Y2856*AD2853-AA2856*AD2856</f>
        <v>0</v>
      </c>
      <c r="AI2856" s="9">
        <f t="shared" ref="AI2856" si="27483">(X2856*AD2853+Y2856*AC2853+Z2856*AD2856+AA2856*AC2856)</f>
        <v>101.96909630523623</v>
      </c>
      <c r="AJ2856" s="2">
        <f t="shared" ref="AJ2856" si="27484">X2856*AE2853+Z2856*AE2856-Y2856*AF2853-AA2856*AF2856</f>
        <v>20.109018722148132</v>
      </c>
      <c r="AK2856" s="8">
        <f t="shared" ref="AK2856" si="27485">(X2856*AF2853+Y2856*AE2853+Z2856*AF2856+AA2856*AE2856)</f>
        <v>0</v>
      </c>
      <c r="AM2856" s="1">
        <v>0</v>
      </c>
      <c r="AN2856" s="9">
        <f t="shared" ref="AN2856" si="27486">$AN$9*$B2853</f>
        <v>10.426847999999962</v>
      </c>
      <c r="AO2856" s="2">
        <v>1</v>
      </c>
      <c r="AP2856" s="8">
        <v>0</v>
      </c>
      <c r="AR2856" s="1">
        <f t="shared" ref="AR2856" si="27487">AH2856*AM2853+AJ2856*AM2856-AI2856*AN2853-AK2856*AN2856</f>
        <v>0</v>
      </c>
      <c r="AS2856" s="9">
        <f t="shared" ref="AS2856" si="27488">(AH2856*AN2853+AI2856*AM2853+AJ2856*AN2856+AK2856*AM2856)</f>
        <v>311.64277795022826</v>
      </c>
      <c r="AT2856" s="2">
        <f t="shared" ref="AT2856" si="27489">AH2856*AO2853+AJ2856*AO2856-AI2856*AP2853-AK2856*AP2856</f>
        <v>20.109018722148132</v>
      </c>
      <c r="AU2856" s="8">
        <f t="shared" ref="AU2856" si="27490">(AH2856*AP2853+AI2856*AO2853+AJ2856*AP2856+AK2856*AO2856)</f>
        <v>0</v>
      </c>
      <c r="AV2856" s="20"/>
      <c r="AW2856" s="1">
        <v>0</v>
      </c>
      <c r="AX2856" s="9">
        <v>0</v>
      </c>
      <c r="AY2856" s="2">
        <v>1</v>
      </c>
      <c r="AZ2856" s="8">
        <v>0</v>
      </c>
      <c r="BB2856" s="1">
        <f t="shared" ref="BB2856" si="27491">AR2856*AW2853+AT2856*AW2856-AS2856*AX2853-AU2856*AX2856</f>
        <v>0</v>
      </c>
      <c r="BC2856" s="9">
        <f t="shared" ref="BC2856" si="27492">(AR2856*AX2853+AS2856*AW2853+AT2856*AX2856+AU2856*AW2856)</f>
        <v>311.64277795022826</v>
      </c>
      <c r="BD2856" s="2">
        <f t="shared" ref="BD2856" si="27493">AR2856*AY2853+AT2856*AY2856-AS2856*AZ2853-AU2856*AZ2856</f>
        <v>75.190264314013675</v>
      </c>
      <c r="BE2856" s="8">
        <f t="shared" ref="BE2856" si="27494">(AR2856*AZ2853+AS2856*AY2853+AT2856*AZ2856+AU2856*AY2856)</f>
        <v>0</v>
      </c>
      <c r="BG2856" s="1">
        <v>0</v>
      </c>
      <c r="BH2856" s="9">
        <f t="shared" ref="BH2856" si="27495">$BH$9*$B2853</f>
        <v>6.8217599999999745</v>
      </c>
      <c r="BI2856" s="2">
        <v>1</v>
      </c>
      <c r="BJ2856" s="8">
        <v>0</v>
      </c>
      <c r="BK2856" s="20"/>
      <c r="BL2856" s="1">
        <f t="shared" ref="BL2856" si="27496">BB2856*BG2853+BD2856*BG2856-BC2856*BH2853-BE2856*BH2856</f>
        <v>0</v>
      </c>
      <c r="BM2856" s="9">
        <f t="shared" ref="BM2856" si="27497">(BB2856*BH2853+BC2856*BG2853+BD2856*BH2856+BE2856*BG2856)</f>
        <v>824.57271543699233</v>
      </c>
      <c r="BN2856" s="2">
        <f t="shared" ref="BN2856" si="27498">BB2856*BI2853+BD2856*BI2856-BC2856*BJ2853-BE2856*BJ2856</f>
        <v>75.190264314013675</v>
      </c>
      <c r="BO2856" s="8">
        <f t="shared" ref="BO2856" si="27499">(BB2856*BJ2853+BC2856*BI2853+BD2856*BJ2856+BE2856*BI2856)</f>
        <v>0</v>
      </c>
      <c r="BP2856" s="20"/>
      <c r="BQ2856" s="18">
        <f t="shared" ref="BQ2856:BQ2919" si="27500">1/$BR$9</f>
        <v>1</v>
      </c>
      <c r="BR2856" s="25">
        <v>0</v>
      </c>
      <c r="BS2856" s="19">
        <v>1</v>
      </c>
      <c r="BT2856" s="24">
        <v>0</v>
      </c>
      <c r="BV2856" s="1">
        <f t="shared" ref="BV2856" si="27501">BL2856*BQ2853+BN2856*BQ2856-BM2856*BR2853-BO2856*BR2856</f>
        <v>75.190264314013675</v>
      </c>
      <c r="BW2856" s="9">
        <f t="shared" ref="BW2856" si="27502">(BL2856*BR2853+BM2856*BQ2853+BN2856*BR2856+BO2856*BQ2856)</f>
        <v>824.57271543699233</v>
      </c>
      <c r="BX2856" s="2">
        <f t="shared" ref="BX2856" si="27503">BL2856*BS2853+BN2856*BS2856-BM2856*BT2853-BO2856*BT2856</f>
        <v>75.190264314013675</v>
      </c>
      <c r="BY2856" s="8">
        <f t="shared" ref="BY2856" si="27504">(BL2856*BT2853+BM2856*BS2853+BN2856*BT2856+BO2856*BS2856)</f>
        <v>0</v>
      </c>
      <c r="CA2856" s="56">
        <f t="shared" ref="CA2856" si="27505">(180/PI())*ATAN(-1*(BW2853+BW2856)/(BV2853+BV2856))</f>
        <v>-79.579497499252398</v>
      </c>
      <c r="CC2856" s="117">
        <f t="shared" ref="CC2856" si="27506">20*LOG(((1-(10^(CA2853/20)^2)*(1-((1-CC2853)/(1+CC2853))^2))^0.5))</f>
        <v>-7.6982574952005733E-6</v>
      </c>
      <c r="CD2856" s="13"/>
      <c r="CE2856" s="33"/>
      <c r="CF2856" s="33"/>
      <c r="CG2856" s="33"/>
      <c r="CH2856" s="33"/>
    </row>
    <row r="2857" spans="2:86" ht="18.600000000000001" customHeight="1"/>
    <row r="2858" spans="2:86" ht="18.600000000000001" customHeight="1" thickBot="1">
      <c r="E2858" s="6" t="s">
        <v>3</v>
      </c>
      <c r="J2858" s="6" t="s">
        <v>5</v>
      </c>
      <c r="O2858" s="6" t="s">
        <v>10</v>
      </c>
      <c r="T2858" s="6" t="s">
        <v>6</v>
      </c>
      <c r="Y2858" s="6" t="s">
        <v>11</v>
      </c>
      <c r="AD2858" s="6" t="s">
        <v>12</v>
      </c>
      <c r="AI2858" s="6" t="s">
        <v>13</v>
      </c>
      <c r="AN2858" s="6" t="s">
        <v>14</v>
      </c>
      <c r="AS2858" s="6" t="s">
        <v>15</v>
      </c>
      <c r="AX2858" s="6" t="s">
        <v>19</v>
      </c>
      <c r="BC2858" s="6" t="s">
        <v>17</v>
      </c>
      <c r="BH2858" s="6" t="s">
        <v>20</v>
      </c>
      <c r="BM2858" s="6" t="s">
        <v>18</v>
      </c>
      <c r="BQ2858" s="26" t="s">
        <v>16</v>
      </c>
      <c r="BR2858" s="26"/>
      <c r="BS2858" s="21"/>
      <c r="BT2858" s="21"/>
      <c r="BU2858" s="21"/>
      <c r="BV2858" s="21"/>
      <c r="BW2858" s="26" t="s">
        <v>21</v>
      </c>
      <c r="BX2858" s="21"/>
      <c r="BY2858" s="21"/>
    </row>
    <row r="2859" spans="2:86" ht="18.600000000000001" customHeight="1" thickBot="1">
      <c r="B2859" s="11"/>
      <c r="D2859" s="266" t="s">
        <v>113</v>
      </c>
      <c r="E2859" s="267"/>
      <c r="F2859" s="268" t="s">
        <v>114</v>
      </c>
      <c r="G2859" s="269"/>
      <c r="H2859" s="237"/>
      <c r="I2859" s="262" t="s">
        <v>0</v>
      </c>
      <c r="J2859" s="263"/>
      <c r="K2859" s="264" t="s">
        <v>1</v>
      </c>
      <c r="L2859" s="265"/>
      <c r="M2859" s="21"/>
      <c r="N2859" s="262" t="s">
        <v>115</v>
      </c>
      <c r="O2859" s="263"/>
      <c r="P2859" s="264" t="s">
        <v>116</v>
      </c>
      <c r="Q2859" s="265"/>
      <c r="R2859" s="21"/>
      <c r="S2859" s="266" t="s">
        <v>117</v>
      </c>
      <c r="T2859" s="267"/>
      <c r="U2859" s="268" t="s">
        <v>118</v>
      </c>
      <c r="V2859" s="269"/>
      <c r="W2859" s="20"/>
      <c r="X2859" s="262" t="s">
        <v>119</v>
      </c>
      <c r="Y2859" s="263"/>
      <c r="Z2859" s="264" t="s">
        <v>120</v>
      </c>
      <c r="AA2859" s="265"/>
      <c r="AB2859" s="20"/>
      <c r="AC2859" s="262" t="s">
        <v>121</v>
      </c>
      <c r="AD2859" s="263"/>
      <c r="AE2859" s="264" t="s">
        <v>7</v>
      </c>
      <c r="AF2859" s="265"/>
      <c r="AG2859" s="20"/>
      <c r="AH2859" s="262" t="s">
        <v>122</v>
      </c>
      <c r="AI2859" s="263"/>
      <c r="AJ2859" s="264" t="s">
        <v>123</v>
      </c>
      <c r="AK2859" s="265"/>
      <c r="AL2859" s="20"/>
      <c r="AM2859" s="266" t="s">
        <v>124</v>
      </c>
      <c r="AN2859" s="267"/>
      <c r="AO2859" s="268" t="s">
        <v>125</v>
      </c>
      <c r="AP2859" s="269"/>
      <c r="AQ2859" s="21"/>
      <c r="AR2859" s="262" t="s">
        <v>126</v>
      </c>
      <c r="AS2859" s="263"/>
      <c r="AT2859" s="264" t="s">
        <v>2</v>
      </c>
      <c r="AU2859" s="265"/>
      <c r="AV2859" s="41"/>
      <c r="AW2859" s="262" t="s">
        <v>127</v>
      </c>
      <c r="AX2859" s="263"/>
      <c r="AY2859" s="264" t="s">
        <v>128</v>
      </c>
      <c r="AZ2859" s="265"/>
      <c r="BA2859" s="20"/>
      <c r="BB2859" s="262" t="s">
        <v>129</v>
      </c>
      <c r="BC2859" s="263"/>
      <c r="BD2859" s="264" t="s">
        <v>130</v>
      </c>
      <c r="BE2859" s="265"/>
      <c r="BF2859" s="41"/>
      <c r="BG2859" s="266" t="s">
        <v>131</v>
      </c>
      <c r="BH2859" s="267"/>
      <c r="BI2859" s="268" t="s">
        <v>132</v>
      </c>
      <c r="BJ2859" s="269"/>
      <c r="BK2859" s="41"/>
      <c r="BL2859" s="262" t="s">
        <v>133</v>
      </c>
      <c r="BM2859" s="263"/>
      <c r="BN2859" s="264" t="s">
        <v>134</v>
      </c>
      <c r="BO2859" s="265"/>
      <c r="BP2859" s="41"/>
      <c r="BQ2859" s="262" t="s">
        <v>135</v>
      </c>
      <c r="BR2859" s="263"/>
      <c r="BS2859" s="264" t="s">
        <v>136</v>
      </c>
      <c r="BT2859" s="265"/>
      <c r="BU2859" s="20"/>
      <c r="BV2859" s="262" t="s">
        <v>137</v>
      </c>
      <c r="BW2859" s="263"/>
      <c r="BX2859" s="264" t="s">
        <v>138</v>
      </c>
      <c r="BY2859" s="265"/>
      <c r="CA2859" s="27" t="s">
        <v>8</v>
      </c>
      <c r="CC2859" s="113" t="s">
        <v>74</v>
      </c>
      <c r="CD2859" s="13"/>
      <c r="CE2859" s="33"/>
      <c r="CF2859" s="33"/>
      <c r="CG2859" s="33"/>
      <c r="CH2859" s="33"/>
    </row>
    <row r="2860" spans="2:86" ht="18.600000000000001" customHeight="1" thickTop="1" thickBot="1">
      <c r="B2860" s="37">
        <v>8.1799999999999695</v>
      </c>
      <c r="D2860" s="1">
        <v>1</v>
      </c>
      <c r="E2860" s="7">
        <v>0</v>
      </c>
      <c r="F2860" s="2">
        <v>0</v>
      </c>
      <c r="G2860" s="8">
        <v>0</v>
      </c>
      <c r="I2860" s="1">
        <v>1</v>
      </c>
      <c r="J2860" s="9">
        <v>0</v>
      </c>
      <c r="K2860" s="2">
        <v>0</v>
      </c>
      <c r="L2860" s="8">
        <f t="shared" ref="L2860:L2923" si="27507">IF(0=(1-$J$9*$K$9*$B2860^2),10^18,$B2860*$K$9/(1-$J$9*$K$9*$B2860^2))</f>
        <v>-0.67395637306363587</v>
      </c>
      <c r="N2860" s="1">
        <f t="shared" ref="N2860" si="27508">D2860*I2860+F2860*I2863-E2860*J2860-G2860*J2863</f>
        <v>1</v>
      </c>
      <c r="O2860" s="9">
        <f t="shared" ref="O2860" si="27509">(D2860*J2860+E2860*I2860+F2860*J2863+G2860*I2863)</f>
        <v>0</v>
      </c>
      <c r="P2860" s="2">
        <f t="shared" ref="P2860" si="27510">D2860*K2860+F2860*K2863-E2860*L2860-G2860*L2863</f>
        <v>0</v>
      </c>
      <c r="Q2860" s="8">
        <f t="shared" ref="Q2860" si="27511">(D2860*L2860+E2860*K2860+F2860*L2863+G2860*K2863)</f>
        <v>-0.67395637306363587</v>
      </c>
      <c r="S2860" s="1">
        <v>1</v>
      </c>
      <c r="T2860" s="7">
        <v>0</v>
      </c>
      <c r="U2860" s="2">
        <v>0</v>
      </c>
      <c r="V2860" s="8">
        <v>0</v>
      </c>
      <c r="X2860" s="1">
        <f t="shared" ref="X2860" si="27512">N2860*S2860+P2860*S2863-O2860*T2860-Q2860*T2863</f>
        <v>9.3317411808785451</v>
      </c>
      <c r="Y2860" s="9">
        <f t="shared" ref="Y2860" si="27513">(N2860*T2860+O2860*S2860+P2860*T2863+Q2860*S2863)</f>
        <v>0</v>
      </c>
      <c r="Z2860" s="2">
        <f t="shared" ref="Z2860" si="27514">N2860*U2860+P2860*U2863-O2860*V2860-Q2860*V2863</f>
        <v>0</v>
      </c>
      <c r="AA2860" s="8">
        <f t="shared" ref="AA2860" si="27515">(N2860*V2860+O2860*U2860+P2860*V2863+Q2860*U2863)</f>
        <v>-0.67395637306363587</v>
      </c>
      <c r="AB2860" s="20"/>
      <c r="AC2860" s="1">
        <v>1</v>
      </c>
      <c r="AD2860" s="9">
        <v>0</v>
      </c>
      <c r="AE2860" s="2">
        <v>0</v>
      </c>
      <c r="AF2860" s="8">
        <f t="shared" ref="AF2860:AF2923" si="27516">IF(0=(1-$AE$9*$AD$9*$B2860^2),10^18,$B2860*$AE$9/(1-$AE$9*$AD$9*$B2860^2))</f>
        <v>-0.12343961139690866</v>
      </c>
      <c r="AH2860" s="1">
        <f t="shared" ref="AH2860" si="27517">X2860*AC2860+Z2860*AC2863-Y2860*AD2860-AA2860*AD2863</f>
        <v>9.3317411808785451</v>
      </c>
      <c r="AI2860" s="9">
        <f t="shared" ref="AI2860" si="27518">(X2860*AD2860+Y2860*AC2860+Z2860*AD2863+AA2860*AC2863)</f>
        <v>0</v>
      </c>
      <c r="AJ2860" s="2">
        <f t="shared" ref="AJ2860" si="27519">X2860*AE2860+Z2860*AE2863-Y2860*AF2860-AA2860*AF2863</f>
        <v>0</v>
      </c>
      <c r="AK2860" s="8">
        <f t="shared" ref="AK2860" si="27520">(X2860*AF2860+Y2860*AE2860+Z2860*AF2863+AA2860*AE2863)</f>
        <v>-1.825862878087813</v>
      </c>
      <c r="AM2860" s="1">
        <v>1</v>
      </c>
      <c r="AN2860" s="7">
        <v>0</v>
      </c>
      <c r="AO2860" s="2">
        <v>0</v>
      </c>
      <c r="AP2860" s="8">
        <v>0</v>
      </c>
      <c r="AR2860" s="1">
        <f t="shared" ref="AR2860" si="27521">AH2860*AM2860+AJ2860*AM2863-AI2860*AN2860-AK2860*AN2863</f>
        <v>28.416397631255045</v>
      </c>
      <c r="AS2860" s="9">
        <f t="shared" ref="AS2860" si="27522">(AH2860*AN2860+AI2860*AM2860+AJ2860*AN2863+AK2860*AM2863)</f>
        <v>0</v>
      </c>
      <c r="AT2860" s="2">
        <f t="shared" ref="AT2860" si="27523">AH2860*AO2860+AJ2860*AO2863-AI2860*AP2860-AK2860*AP2863</f>
        <v>0</v>
      </c>
      <c r="AU2860" s="8">
        <f t="shared" ref="AU2860" si="27524">(AH2860*AP2860+AI2860*AO2860+AJ2860*AP2863+AK2860*AO2863)</f>
        <v>-1.825862878087813</v>
      </c>
      <c r="AV2860" s="20"/>
      <c r="AW2860" s="1">
        <v>1</v>
      </c>
      <c r="AX2860" s="9">
        <v>0</v>
      </c>
      <c r="AY2860" s="2">
        <v>0</v>
      </c>
      <c r="AZ2860" s="8">
        <f t="shared" ref="AZ2860:AZ2923" si="27525">IF(0=(1-$AX$9*$AY$9*$B2860^2),10^18,$B2860*$AY$9/(1-$AX$9*$AY$9*$B2860^2))</f>
        <v>-0.17628941558981803</v>
      </c>
      <c r="BB2860" s="1">
        <f t="shared" ref="BB2860" si="27526">AR2860*AW2860+AT2860*AW2863-AS2860*AX2860-AU2860*AX2863</f>
        <v>28.416397631255045</v>
      </c>
      <c r="BC2860" s="9">
        <f t="shared" ref="BC2860" si="27527">(AR2860*AX2860+AS2860*AW2860+AT2860*AX2863+AU2860*AW2863)</f>
        <v>0</v>
      </c>
      <c r="BD2860" s="2">
        <f t="shared" ref="BD2860" si="27528">AR2860*AY2860+AT2860*AY2863-AS2860*AZ2860-AU2860*AZ2863</f>
        <v>0</v>
      </c>
      <c r="BE2860" s="8">
        <f t="shared" ref="BE2860" si="27529">(AR2860*AZ2860+AS2860*AY2860+AT2860*AZ2863+AU2860*AY2863)</f>
        <v>-6.8353730096696541</v>
      </c>
      <c r="BG2860" s="1">
        <v>1</v>
      </c>
      <c r="BH2860" s="7">
        <v>0</v>
      </c>
      <c r="BI2860" s="2">
        <v>0</v>
      </c>
      <c r="BJ2860" s="8">
        <v>0</v>
      </c>
      <c r="BK2860" s="20"/>
      <c r="BL2860" s="1">
        <f t="shared" ref="BL2860" si="27530">BB2860*BG2860+BD2860*BG2863-BC2860*BH2860-BE2860*BH2863</f>
        <v>75.159959250420599</v>
      </c>
      <c r="BM2860" s="9">
        <f t="shared" ref="BM2860" si="27531">(BB2860*BH2860+BC2860*BG2860+BD2860*BH2863+BE2860*BG2863)</f>
        <v>0</v>
      </c>
      <c r="BN2860" s="2">
        <f t="shared" ref="BN2860" si="27532">BB2860*BI2860+BD2860*BI2863-BC2860*BJ2860-BE2860*BJ2863</f>
        <v>0</v>
      </c>
      <c r="BO2860" s="8">
        <f t="shared" ref="BO2860" si="27533">(BB2860*BJ2860+BC2860*BI2860+BD2860*BJ2863+BE2860*BI2863)</f>
        <v>-6.8353730096696541</v>
      </c>
      <c r="BP2860" s="20"/>
      <c r="BQ2860" s="16">
        <v>1</v>
      </c>
      <c r="BR2860" s="23">
        <v>0</v>
      </c>
      <c r="BS2860" s="14">
        <v>0</v>
      </c>
      <c r="BT2860" s="22">
        <v>0</v>
      </c>
      <c r="BV2860" s="1">
        <f t="shared" ref="BV2860" si="27534">BL2860*BQ2860+BN2860*BQ2863-BM2860*BR2860-BO2860*BR2863</f>
        <v>75.159959250420599</v>
      </c>
      <c r="BW2860" s="9">
        <f t="shared" ref="BW2860" si="27535">(BL2860*BR2860+BM2860*BQ2860+BN2860*BR2863+BO2860*BQ2863)</f>
        <v>-6.8353730096696541</v>
      </c>
      <c r="BX2860" s="2">
        <f t="shared" ref="BX2860" si="27536">BL2860*BS2860+BN2860*BS2863-BM2860*BT2860-BO2860*BT2863</f>
        <v>0</v>
      </c>
      <c r="BY2860" s="8">
        <f t="shared" ref="BY2860" si="27537">(BL2860*BT2860+BM2860*BS2860+BN2860*BT2863+BO2860*BS2863)</f>
        <v>-6.8353730096696541</v>
      </c>
      <c r="CA2860" s="28">
        <f t="shared" ref="CA2860" si="27538">20*LOG(((1+$BR$9)/$BR$9)/((BV2860+BV2863)^2+(BW2860+BW2863)^2)^0.5)</f>
        <v>-52.393524838244801</v>
      </c>
      <c r="CC2860" s="114">
        <f t="shared" ref="CC2860" si="27539">((BV2860^2+BW2860^2)^0.5)/((BV2863^2+BW2863^2)^0.5)</f>
        <v>9.0961754342835627E-2</v>
      </c>
      <c r="CD2860" s="13"/>
      <c r="CE2860" s="33"/>
      <c r="CF2860" s="33"/>
      <c r="CG2860" s="33"/>
      <c r="CH2860" s="33"/>
    </row>
    <row r="2861" spans="2:86" ht="18.600000000000001" customHeight="1" thickBot="1">
      <c r="D2861" s="3"/>
      <c r="G2861" s="4"/>
      <c r="I2861" s="3"/>
      <c r="L2861" s="4"/>
      <c r="N2861" s="3"/>
      <c r="Q2861" s="4"/>
      <c r="S2861" s="3"/>
      <c r="V2861" s="4"/>
      <c r="X2861" s="3"/>
      <c r="AA2861" s="4"/>
      <c r="AC2861" s="3"/>
      <c r="AF2861" s="4"/>
      <c r="AH2861" s="3"/>
      <c r="AK2861" s="4"/>
      <c r="AM2861" s="3"/>
      <c r="AP2861" s="4"/>
      <c r="AR2861" s="3"/>
      <c r="AU2861" s="4"/>
      <c r="AW2861" s="3"/>
      <c r="AZ2861" s="4"/>
      <c r="BB2861" s="3"/>
      <c r="BE2861" s="4"/>
      <c r="BG2861" s="3"/>
      <c r="BJ2861" s="4"/>
      <c r="BL2861" s="3"/>
      <c r="BO2861" s="4"/>
      <c r="BQ2861" s="16"/>
      <c r="BR2861" s="14"/>
      <c r="BS2861" s="14"/>
      <c r="BT2861" s="17"/>
      <c r="BV2861" s="3"/>
      <c r="BY2861" s="4"/>
      <c r="CC2861" s="115"/>
      <c r="CD2861" s="13"/>
      <c r="CE2861" s="33"/>
      <c r="CF2861" s="33"/>
      <c r="CG2861" s="33"/>
      <c r="CH2861" s="33"/>
    </row>
    <row r="2862" spans="2:86" ht="18.600000000000001" customHeight="1" thickBot="1">
      <c r="D2862" s="271" t="s">
        <v>141</v>
      </c>
      <c r="E2862" s="272"/>
      <c r="F2862" s="273" t="s">
        <v>142</v>
      </c>
      <c r="G2862" s="274"/>
      <c r="H2862" s="237"/>
      <c r="I2862" s="271" t="s">
        <v>143</v>
      </c>
      <c r="J2862" s="272"/>
      <c r="K2862" s="273" t="s">
        <v>144</v>
      </c>
      <c r="L2862" s="274"/>
      <c r="N2862" s="262" t="s">
        <v>145</v>
      </c>
      <c r="O2862" s="263"/>
      <c r="P2862" s="264" t="s">
        <v>146</v>
      </c>
      <c r="Q2862" s="265"/>
      <c r="S2862" s="271" t="s">
        <v>147</v>
      </c>
      <c r="T2862" s="272"/>
      <c r="U2862" s="273" t="s">
        <v>148</v>
      </c>
      <c r="V2862" s="274"/>
      <c r="W2862" s="20"/>
      <c r="X2862" s="262" t="s">
        <v>149</v>
      </c>
      <c r="Y2862" s="263"/>
      <c r="Z2862" s="264" t="s">
        <v>150</v>
      </c>
      <c r="AA2862" s="265"/>
      <c r="AB2862" s="20"/>
      <c r="AC2862" s="271" t="s">
        <v>151</v>
      </c>
      <c r="AD2862" s="272"/>
      <c r="AE2862" s="273" t="s">
        <v>152</v>
      </c>
      <c r="AF2862" s="274"/>
      <c r="AG2862" s="20"/>
      <c r="AH2862" s="262" t="s">
        <v>153</v>
      </c>
      <c r="AI2862" s="263"/>
      <c r="AJ2862" s="264" t="s">
        <v>154</v>
      </c>
      <c r="AK2862" s="265"/>
      <c r="AL2862" s="20"/>
      <c r="AM2862" s="271" t="s">
        <v>155</v>
      </c>
      <c r="AN2862" s="272"/>
      <c r="AO2862" s="273" t="s">
        <v>156</v>
      </c>
      <c r="AP2862" s="274"/>
      <c r="AR2862" s="262" t="s">
        <v>157</v>
      </c>
      <c r="AS2862" s="263"/>
      <c r="AT2862" s="264" t="s">
        <v>158</v>
      </c>
      <c r="AU2862" s="265"/>
      <c r="AV2862" s="41"/>
      <c r="AW2862" s="271" t="s">
        <v>159</v>
      </c>
      <c r="AX2862" s="272"/>
      <c r="AY2862" s="273" t="s">
        <v>160</v>
      </c>
      <c r="AZ2862" s="274"/>
      <c r="BA2862" s="20"/>
      <c r="BB2862" s="262" t="s">
        <v>161</v>
      </c>
      <c r="BC2862" s="263"/>
      <c r="BD2862" s="264" t="s">
        <v>162</v>
      </c>
      <c r="BE2862" s="265"/>
      <c r="BF2862" s="41"/>
      <c r="BG2862" s="271" t="s">
        <v>163</v>
      </c>
      <c r="BH2862" s="272"/>
      <c r="BI2862" s="273" t="s">
        <v>164</v>
      </c>
      <c r="BJ2862" s="274"/>
      <c r="BK2862" s="41"/>
      <c r="BL2862" s="262" t="s">
        <v>165</v>
      </c>
      <c r="BM2862" s="263"/>
      <c r="BN2862" s="264" t="s">
        <v>166</v>
      </c>
      <c r="BO2862" s="265"/>
      <c r="BP2862" s="41"/>
      <c r="BQ2862" s="271" t="s">
        <v>167</v>
      </c>
      <c r="BR2862" s="272"/>
      <c r="BS2862" s="273" t="s">
        <v>168</v>
      </c>
      <c r="BT2862" s="274"/>
      <c r="BU2862" s="20"/>
      <c r="BV2862" s="262" t="s">
        <v>169</v>
      </c>
      <c r="BW2862" s="263"/>
      <c r="BX2862" s="264" t="s">
        <v>170</v>
      </c>
      <c r="BY2862" s="265"/>
      <c r="CA2862" s="55" t="s">
        <v>35</v>
      </c>
      <c r="CC2862" s="116" t="s">
        <v>75</v>
      </c>
      <c r="CD2862" s="13"/>
      <c r="CE2862" s="33"/>
      <c r="CF2862" s="33"/>
      <c r="CG2862" s="33"/>
      <c r="CH2862" s="33"/>
    </row>
    <row r="2863" spans="2:86" ht="18.600000000000001" customHeight="1" thickTop="1" thickBot="1">
      <c r="D2863" s="1">
        <v>0</v>
      </c>
      <c r="E2863" s="9">
        <f t="shared" ref="E2863" si="27540">$E$9*$B2860</f>
        <v>9.626223999999965</v>
      </c>
      <c r="F2863" s="2">
        <v>1</v>
      </c>
      <c r="G2863" s="8">
        <v>0</v>
      </c>
      <c r="I2863" s="1">
        <v>0</v>
      </c>
      <c r="J2863" s="9">
        <v>0</v>
      </c>
      <c r="K2863" s="2">
        <v>1</v>
      </c>
      <c r="L2863" s="8">
        <v>0</v>
      </c>
      <c r="N2863" s="1">
        <f t="shared" ref="N2863" si="27541">D2863*I2860+F2863*I2863-E2863*J2860-G2863*J2863</f>
        <v>0</v>
      </c>
      <c r="O2863" s="9">
        <f t="shared" ref="O2863" si="27542">(D2863*J2860+E2863*I2860+F2863*J2863+G2863*I2863)</f>
        <v>9.626223999999965</v>
      </c>
      <c r="P2863" s="2">
        <f t="shared" ref="P2863" si="27543">D2863*K2860+F2863*K2863-E2863*L2860-G2863*L2863</f>
        <v>7.4876550133381015</v>
      </c>
      <c r="Q2863" s="8">
        <f t="shared" ref="Q2863" si="27544">(D2863*L2860+E2863*K2860+F2863*L2863+G2863*K2863)</f>
        <v>0</v>
      </c>
      <c r="S2863" s="1">
        <v>0</v>
      </c>
      <c r="T2863" s="9">
        <f t="shared" ref="T2863" si="27545">$T$9*$B2860</f>
        <v>12.362433999999954</v>
      </c>
      <c r="U2863" s="2">
        <v>1</v>
      </c>
      <c r="V2863" s="8">
        <v>0</v>
      </c>
      <c r="X2863" s="1">
        <f t="shared" ref="X2863" si="27546">N2863*S2860+P2863*S2863-O2863*T2860-Q2863*T2863</f>
        <v>0</v>
      </c>
      <c r="Y2863" s="9">
        <f t="shared" ref="Y2863" si="27547">(N2863*T2860+O2863*S2860+P2863*T2863+Q2863*S2863)</f>
        <v>102.19186491716103</v>
      </c>
      <c r="Z2863" s="2">
        <f t="shared" ref="Z2863" si="27548">N2863*U2860+P2863*U2863-O2863*V2860-Q2863*V2863</f>
        <v>7.4876550133381015</v>
      </c>
      <c r="AA2863" s="8">
        <f t="shared" ref="AA2863" si="27549">(N2863*V2860+O2863*U2860+P2863*V2863+Q2863*U2863)</f>
        <v>0</v>
      </c>
      <c r="AB2863" s="20"/>
      <c r="AC2863" s="1">
        <v>0</v>
      </c>
      <c r="AD2863" s="9">
        <v>0</v>
      </c>
      <c r="AE2863" s="2">
        <v>1</v>
      </c>
      <c r="AF2863" s="8">
        <v>0</v>
      </c>
      <c r="AH2863" s="1">
        <f t="shared" ref="AH2863" si="27550">X2863*AC2860+Z2863*AC2863-Y2863*AD2860-AA2863*AD2863</f>
        <v>0</v>
      </c>
      <c r="AI2863" s="9">
        <f t="shared" ref="AI2863" si="27551">(X2863*AD2860+Y2863*AC2860+Z2863*AD2863+AA2863*AC2863)</f>
        <v>102.19186491716103</v>
      </c>
      <c r="AJ2863" s="2">
        <f t="shared" ref="AJ2863" si="27552">X2863*AE2860+Z2863*AE2863-Y2863*AF2860-AA2863*AF2863</f>
        <v>20.102179106637841</v>
      </c>
      <c r="AK2863" s="8">
        <f t="shared" ref="AK2863" si="27553">(X2863*AF2860+Y2863*AE2860+Z2863*AF2863+AA2863*AE2863)</f>
        <v>0</v>
      </c>
      <c r="AM2863" s="1">
        <v>0</v>
      </c>
      <c r="AN2863" s="9">
        <f t="shared" ref="AN2863" si="27554">$AN$9*$B2860</f>
        <v>10.452403999999962</v>
      </c>
      <c r="AO2863" s="2">
        <v>1</v>
      </c>
      <c r="AP2863" s="8">
        <v>0</v>
      </c>
      <c r="AR2863" s="1">
        <f t="shared" ref="AR2863" si="27555">AH2863*AM2860+AJ2863*AM2863-AI2863*AN2860-AK2863*AN2863</f>
        <v>0</v>
      </c>
      <c r="AS2863" s="9">
        <f t="shared" ref="AS2863" si="27556">(AH2863*AN2860+AI2863*AM2860+AJ2863*AN2863+AK2863*AM2863)</f>
        <v>312.30796222009809</v>
      </c>
      <c r="AT2863" s="2">
        <f t="shared" ref="AT2863" si="27557">AH2863*AO2860+AJ2863*AO2863-AI2863*AP2860-AK2863*AP2863</f>
        <v>20.102179106637841</v>
      </c>
      <c r="AU2863" s="8">
        <f t="shared" ref="AU2863" si="27558">(AH2863*AP2860+AI2863*AO2860+AJ2863*AP2863+AK2863*AO2863)</f>
        <v>0</v>
      </c>
      <c r="AV2863" s="20"/>
      <c r="AW2863" s="1">
        <v>0</v>
      </c>
      <c r="AX2863" s="9">
        <v>0</v>
      </c>
      <c r="AY2863" s="2">
        <v>1</v>
      </c>
      <c r="AZ2863" s="8">
        <v>0</v>
      </c>
      <c r="BB2863" s="1">
        <f t="shared" ref="BB2863" si="27559">AR2863*AW2860+AT2863*AW2863-AS2863*AX2860-AU2863*AX2863</f>
        <v>0</v>
      </c>
      <c r="BC2863" s="9">
        <f t="shared" ref="BC2863" si="27560">(AR2863*AX2860+AS2863*AW2860+AT2863*AX2863+AU2863*AW2863)</f>
        <v>312.30796222009809</v>
      </c>
      <c r="BD2863" s="2">
        <f t="shared" ref="BD2863" si="27561">AR2863*AY2860+AT2863*AY2863-AS2863*AZ2860-AU2863*AZ2863</f>
        <v>75.1587672504659</v>
      </c>
      <c r="BE2863" s="8">
        <f t="shared" ref="BE2863" si="27562">(AR2863*AZ2860+AS2863*AY2860+AT2863*AZ2863+AU2863*AY2863)</f>
        <v>0</v>
      </c>
      <c r="BG2863" s="1">
        <v>0</v>
      </c>
      <c r="BH2863" s="9">
        <f t="shared" ref="BH2863" si="27563">$BH$9*$B2860</f>
        <v>6.8384799999999739</v>
      </c>
      <c r="BI2863" s="2">
        <v>1</v>
      </c>
      <c r="BJ2863" s="8">
        <v>0</v>
      </c>
      <c r="BK2863" s="20"/>
      <c r="BL2863" s="1">
        <f t="shared" ref="BL2863" si="27564">BB2863*BG2860+BD2863*BG2863-BC2863*BH2860-BE2863*BH2863</f>
        <v>0</v>
      </c>
      <c r="BM2863" s="9">
        <f t="shared" ref="BM2863" si="27565">(BB2863*BH2860+BC2863*BG2860+BD2863*BH2863+BE2863*BG2863)</f>
        <v>826.27968888706209</v>
      </c>
      <c r="BN2863" s="2">
        <f t="shared" ref="BN2863" si="27566">BB2863*BI2860+BD2863*BI2863-BC2863*BJ2860-BE2863*BJ2863</f>
        <v>75.1587672504659</v>
      </c>
      <c r="BO2863" s="8">
        <f t="shared" ref="BO2863" si="27567">(BB2863*BJ2860+BC2863*BI2860+BD2863*BJ2863+BE2863*BI2863)</f>
        <v>0</v>
      </c>
      <c r="BP2863" s="20"/>
      <c r="BQ2863" s="18">
        <f t="shared" ref="BQ2863:BQ2926" si="27568">1/$BR$9</f>
        <v>1</v>
      </c>
      <c r="BR2863" s="25">
        <v>0</v>
      </c>
      <c r="BS2863" s="19">
        <v>1</v>
      </c>
      <c r="BT2863" s="24">
        <v>0</v>
      </c>
      <c r="BV2863" s="1">
        <f t="shared" ref="BV2863" si="27569">BL2863*BQ2860+BN2863*BQ2863-BM2863*BR2860-BO2863*BR2863</f>
        <v>75.1587672504659</v>
      </c>
      <c r="BW2863" s="9">
        <f t="shared" ref="BW2863" si="27570">(BL2863*BR2860+BM2863*BQ2860+BN2863*BR2863+BO2863*BQ2863)</f>
        <v>826.27968888706209</v>
      </c>
      <c r="BX2863" s="2">
        <f t="shared" ref="BX2863" si="27571">BL2863*BS2860+BN2863*BS2863-BM2863*BT2860-BO2863*BT2863</f>
        <v>75.1587672504659</v>
      </c>
      <c r="BY2863" s="8">
        <f t="shared" ref="BY2863" si="27572">(BL2863*BT2860+BM2863*BS2860+BN2863*BT2863+BO2863*BS2863)</f>
        <v>0</v>
      </c>
      <c r="CA2863" s="56">
        <f t="shared" ref="CA2863" si="27573">(180/PI())*ATAN(-1*(BW2860+BW2863)/(BV2860+BV2863))</f>
        <v>-79.605238872078758</v>
      </c>
      <c r="CC2863" s="117">
        <f t="shared" ref="CC2863" si="27574">20*LOG(((1-(10^(CA2860/20)^2)*(1-((1-CC2860)/(1+CC2860))^2))^0.5))</f>
        <v>-7.651242688285514E-6</v>
      </c>
      <c r="CD2863" s="13"/>
      <c r="CE2863" s="33"/>
      <c r="CF2863" s="33"/>
      <c r="CG2863" s="33"/>
      <c r="CH2863" s="33"/>
    </row>
    <row r="2864" spans="2:86" ht="18.600000000000001" customHeight="1"/>
    <row r="2865" spans="1:86" ht="18.600000000000001" customHeight="1" thickBot="1">
      <c r="E2865" s="6" t="s">
        <v>3</v>
      </c>
      <c r="J2865" s="6" t="s">
        <v>5</v>
      </c>
      <c r="O2865" s="6" t="s">
        <v>10</v>
      </c>
      <c r="T2865" s="6" t="s">
        <v>6</v>
      </c>
      <c r="Y2865" s="6" t="s">
        <v>11</v>
      </c>
      <c r="AD2865" s="6" t="s">
        <v>12</v>
      </c>
      <c r="AI2865" s="6" t="s">
        <v>13</v>
      </c>
      <c r="AN2865" s="6" t="s">
        <v>14</v>
      </c>
      <c r="AS2865" s="6" t="s">
        <v>15</v>
      </c>
      <c r="AX2865" s="6" t="s">
        <v>19</v>
      </c>
      <c r="BC2865" s="6" t="s">
        <v>17</v>
      </c>
      <c r="BH2865" s="6" t="s">
        <v>20</v>
      </c>
      <c r="BM2865" s="6" t="s">
        <v>18</v>
      </c>
      <c r="BQ2865" s="26" t="s">
        <v>16</v>
      </c>
      <c r="BR2865" s="26"/>
      <c r="BS2865" s="21"/>
      <c r="BT2865" s="21"/>
      <c r="BU2865" s="21"/>
      <c r="BV2865" s="21"/>
      <c r="BW2865" s="26" t="s">
        <v>21</v>
      </c>
      <c r="BX2865" s="21"/>
      <c r="BY2865" s="21"/>
    </row>
    <row r="2866" spans="1:86" ht="18.600000000000001" customHeight="1" thickBot="1">
      <c r="B2866" s="11"/>
      <c r="D2866" s="266" t="s">
        <v>113</v>
      </c>
      <c r="E2866" s="267"/>
      <c r="F2866" s="268" t="s">
        <v>114</v>
      </c>
      <c r="G2866" s="269"/>
      <c r="H2866" s="237"/>
      <c r="I2866" s="262" t="s">
        <v>0</v>
      </c>
      <c r="J2866" s="263"/>
      <c r="K2866" s="264" t="s">
        <v>1</v>
      </c>
      <c r="L2866" s="265"/>
      <c r="M2866" s="21"/>
      <c r="N2866" s="262" t="s">
        <v>115</v>
      </c>
      <c r="O2866" s="263"/>
      <c r="P2866" s="264" t="s">
        <v>116</v>
      </c>
      <c r="Q2866" s="265"/>
      <c r="R2866" s="21"/>
      <c r="S2866" s="266" t="s">
        <v>117</v>
      </c>
      <c r="T2866" s="267"/>
      <c r="U2866" s="268" t="s">
        <v>118</v>
      </c>
      <c r="V2866" s="269"/>
      <c r="W2866" s="20"/>
      <c r="X2866" s="262" t="s">
        <v>119</v>
      </c>
      <c r="Y2866" s="263"/>
      <c r="Z2866" s="264" t="s">
        <v>120</v>
      </c>
      <c r="AA2866" s="265"/>
      <c r="AB2866" s="20"/>
      <c r="AC2866" s="262" t="s">
        <v>121</v>
      </c>
      <c r="AD2866" s="263"/>
      <c r="AE2866" s="264" t="s">
        <v>7</v>
      </c>
      <c r="AF2866" s="265"/>
      <c r="AG2866" s="20"/>
      <c r="AH2866" s="262" t="s">
        <v>122</v>
      </c>
      <c r="AI2866" s="263"/>
      <c r="AJ2866" s="264" t="s">
        <v>123</v>
      </c>
      <c r="AK2866" s="265"/>
      <c r="AL2866" s="20"/>
      <c r="AM2866" s="266" t="s">
        <v>124</v>
      </c>
      <c r="AN2866" s="267"/>
      <c r="AO2866" s="268" t="s">
        <v>125</v>
      </c>
      <c r="AP2866" s="269"/>
      <c r="AQ2866" s="21"/>
      <c r="AR2866" s="262" t="s">
        <v>126</v>
      </c>
      <c r="AS2866" s="263"/>
      <c r="AT2866" s="264" t="s">
        <v>2</v>
      </c>
      <c r="AU2866" s="265"/>
      <c r="AV2866" s="41"/>
      <c r="AW2866" s="262" t="s">
        <v>127</v>
      </c>
      <c r="AX2866" s="263"/>
      <c r="AY2866" s="264" t="s">
        <v>128</v>
      </c>
      <c r="AZ2866" s="265"/>
      <c r="BA2866" s="20"/>
      <c r="BB2866" s="262" t="s">
        <v>129</v>
      </c>
      <c r="BC2866" s="263"/>
      <c r="BD2866" s="264" t="s">
        <v>130</v>
      </c>
      <c r="BE2866" s="265"/>
      <c r="BF2866" s="41"/>
      <c r="BG2866" s="266" t="s">
        <v>131</v>
      </c>
      <c r="BH2866" s="267"/>
      <c r="BI2866" s="268" t="s">
        <v>132</v>
      </c>
      <c r="BJ2866" s="269"/>
      <c r="BK2866" s="41"/>
      <c r="BL2866" s="262" t="s">
        <v>133</v>
      </c>
      <c r="BM2866" s="263"/>
      <c r="BN2866" s="264" t="s">
        <v>134</v>
      </c>
      <c r="BO2866" s="265"/>
      <c r="BP2866" s="41"/>
      <c r="BQ2866" s="262" t="s">
        <v>135</v>
      </c>
      <c r="BR2866" s="263"/>
      <c r="BS2866" s="264" t="s">
        <v>136</v>
      </c>
      <c r="BT2866" s="265"/>
      <c r="BU2866" s="20"/>
      <c r="BV2866" s="262" t="s">
        <v>137</v>
      </c>
      <c r="BW2866" s="263"/>
      <c r="BX2866" s="264" t="s">
        <v>138</v>
      </c>
      <c r="BY2866" s="265"/>
      <c r="CA2866" s="27" t="s">
        <v>8</v>
      </c>
      <c r="CC2866" s="113" t="s">
        <v>74</v>
      </c>
      <c r="CD2866" s="13"/>
      <c r="CE2866" s="33"/>
      <c r="CF2866" s="33"/>
      <c r="CG2866" s="33"/>
      <c r="CH2866" s="33"/>
    </row>
    <row r="2867" spans="1:86" ht="18.600000000000001" customHeight="1" thickTop="1" thickBot="1">
      <c r="B2867" s="37">
        <v>8.1999999999999709</v>
      </c>
      <c r="D2867" s="1">
        <v>1</v>
      </c>
      <c r="E2867" s="7">
        <v>0</v>
      </c>
      <c r="F2867" s="2">
        <v>0</v>
      </c>
      <c r="G2867" s="8">
        <v>0</v>
      </c>
      <c r="I2867" s="1">
        <v>1</v>
      </c>
      <c r="J2867" s="9">
        <v>0</v>
      </c>
      <c r="K2867" s="2">
        <v>0</v>
      </c>
      <c r="L2867" s="8">
        <f t="shared" ref="L2867:L2930" si="27575">IF(0=(1-$J$9*$K$9*$B2867^2),10^18,$B2867*$K$9/(1-$J$9*$K$9*$B2867^2))</f>
        <v>-0.67208675768652304</v>
      </c>
      <c r="N2867" s="1">
        <f t="shared" ref="N2867" si="27576">D2867*I2867+F2867*I2870-E2867*J2867-G2867*J2870</f>
        <v>1</v>
      </c>
      <c r="O2867" s="9">
        <f t="shared" ref="O2867" si="27577">(D2867*J2867+E2867*I2867+F2867*J2870+G2867*I2870)</f>
        <v>0</v>
      </c>
      <c r="P2867" s="2">
        <f t="shared" ref="P2867" si="27578">D2867*K2867+F2867*K2870-E2867*L2867-G2867*L2870</f>
        <v>0</v>
      </c>
      <c r="Q2867" s="8">
        <f t="shared" ref="Q2867" si="27579">(D2867*L2867+E2867*K2867+F2867*L2870+G2867*K2870)</f>
        <v>-0.67208675768652304</v>
      </c>
      <c r="S2867" s="1">
        <v>1</v>
      </c>
      <c r="T2867" s="7">
        <v>0</v>
      </c>
      <c r="U2867" s="2">
        <v>0</v>
      </c>
      <c r="V2867" s="8">
        <v>0</v>
      </c>
      <c r="X2867" s="1">
        <f t="shared" ref="X2867" si="27580">N2867*S2867+P2867*S2870-O2867*T2867-Q2867*T2870</f>
        <v>9.3289426785114369</v>
      </c>
      <c r="Y2867" s="9">
        <f t="shared" ref="Y2867" si="27581">(N2867*T2867+O2867*S2867+P2867*T2870+Q2867*S2870)</f>
        <v>0</v>
      </c>
      <c r="Z2867" s="2">
        <f t="shared" ref="Z2867" si="27582">N2867*U2867+P2867*U2870-O2867*V2867-Q2867*V2870</f>
        <v>0</v>
      </c>
      <c r="AA2867" s="8">
        <f t="shared" ref="AA2867" si="27583">(N2867*V2867+O2867*U2867+P2867*V2870+Q2867*U2870)</f>
        <v>-0.67208675768652304</v>
      </c>
      <c r="AB2867" s="20"/>
      <c r="AC2867" s="1">
        <v>1</v>
      </c>
      <c r="AD2867" s="9">
        <v>0</v>
      </c>
      <c r="AE2867" s="2">
        <v>0</v>
      </c>
      <c r="AF2867" s="8">
        <f t="shared" ref="AF2867:AF2930" si="27584">IF(0=(1-$AE$9*$AD$9*$B2867^2),10^18,$B2867*$AE$9/(1-$AE$9*$AD$9*$B2867^2))</f>
        <v>-0.12312603575567513</v>
      </c>
      <c r="AH2867" s="1">
        <f t="shared" ref="AH2867" si="27585">X2867*AC2867+Z2867*AC2870-Y2867*AD2867-AA2867*AD2870</f>
        <v>9.3289426785114369</v>
      </c>
      <c r="AI2867" s="9">
        <f t="shared" ref="AI2867" si="27586">(X2867*AD2867+Y2867*AC2867+Z2867*AD2870+AA2867*AC2870)</f>
        <v>0</v>
      </c>
      <c r="AJ2867" s="2">
        <f t="shared" ref="AJ2867" si="27587">X2867*AE2867+Z2867*AE2870-Y2867*AF2867-AA2867*AF2870</f>
        <v>0</v>
      </c>
      <c r="AK2867" s="8">
        <f t="shared" ref="AK2867" si="27588">(X2867*AF2867+Y2867*AE2867+Z2867*AF2870+AA2867*AE2870)</f>
        <v>-1.8207224874835659</v>
      </c>
      <c r="AM2867" s="1">
        <v>1</v>
      </c>
      <c r="AN2867" s="7">
        <v>0</v>
      </c>
      <c r="AO2867" s="2">
        <v>0</v>
      </c>
      <c r="AP2867" s="8">
        <v>0</v>
      </c>
      <c r="AR2867" s="1">
        <f t="shared" ref="AR2867" si="27589">AH2867*AM2867+AJ2867*AM2870-AI2867*AN2867-AK2867*AN2870</f>
        <v>28.406400073464674</v>
      </c>
      <c r="AS2867" s="9">
        <f t="shared" ref="AS2867" si="27590">(AH2867*AN2867+AI2867*AM2867+AJ2867*AN2870+AK2867*AM2870)</f>
        <v>0</v>
      </c>
      <c r="AT2867" s="2">
        <f t="shared" ref="AT2867" si="27591">AH2867*AO2867+AJ2867*AO2870-AI2867*AP2867-AK2867*AP2870</f>
        <v>0</v>
      </c>
      <c r="AU2867" s="8">
        <f t="shared" ref="AU2867" si="27592">(AH2867*AP2867+AI2867*AO2867+AJ2867*AP2870+AK2867*AO2870)</f>
        <v>-1.8207224874835659</v>
      </c>
      <c r="AV2867" s="20"/>
      <c r="AW2867" s="1">
        <v>1</v>
      </c>
      <c r="AX2867" s="9">
        <v>0</v>
      </c>
      <c r="AY2867" s="2">
        <v>0</v>
      </c>
      <c r="AZ2867" s="8">
        <f t="shared" ref="AZ2867:AZ2930" si="27593">IF(0=(1-$AX$9*$AY$9*$B2867^2),10^18,$B2867*$AY$9/(1-$AX$9*$AY$9*$B2867^2))</f>
        <v>-0.17583641182363413</v>
      </c>
      <c r="BB2867" s="1">
        <f t="shared" ref="BB2867" si="27594">AR2867*AW2867+AT2867*AW2870-AS2867*AX2867-AU2867*AX2870</f>
        <v>28.406400073464674</v>
      </c>
      <c r="BC2867" s="9">
        <f t="shared" ref="BC2867" si="27595">(AR2867*AX2867+AS2867*AW2867+AT2867*AX2870+AU2867*AW2870)</f>
        <v>0</v>
      </c>
      <c r="BD2867" s="2">
        <f t="shared" ref="BD2867" si="27596">AR2867*AY2867+AT2867*AY2870-AS2867*AZ2867-AU2867*AZ2870</f>
        <v>0</v>
      </c>
      <c r="BE2867" s="8">
        <f t="shared" ref="BE2867" si="27597">(AR2867*AZ2867+AS2867*AY2867+AT2867*AZ2870+AU2867*AY2870)</f>
        <v>-6.8156019492282116</v>
      </c>
      <c r="BG2867" s="1">
        <v>1</v>
      </c>
      <c r="BH2867" s="7">
        <v>0</v>
      </c>
      <c r="BI2867" s="2">
        <v>0</v>
      </c>
      <c r="BJ2867" s="8">
        <v>0</v>
      </c>
      <c r="BK2867" s="20"/>
      <c r="BL2867" s="1">
        <f t="shared" ref="BL2867" si="27598">BB2867*BG2867+BD2867*BG2870-BC2867*BH2867-BE2867*BH2870</f>
        <v>75.128714555813744</v>
      </c>
      <c r="BM2867" s="9">
        <f t="shared" ref="BM2867" si="27599">(BB2867*BH2867+BC2867*BG2867+BD2867*BH2870+BE2867*BG2870)</f>
        <v>0</v>
      </c>
      <c r="BN2867" s="2">
        <f t="shared" ref="BN2867" si="27600">BB2867*BI2867+BD2867*BI2870-BC2867*BJ2867-BE2867*BJ2870</f>
        <v>0</v>
      </c>
      <c r="BO2867" s="8">
        <f t="shared" ref="BO2867" si="27601">(BB2867*BJ2867+BC2867*BI2867+BD2867*BJ2870+BE2867*BI2870)</f>
        <v>-6.8156019492282116</v>
      </c>
      <c r="BP2867" s="20"/>
      <c r="BQ2867" s="16">
        <v>1</v>
      </c>
      <c r="BR2867" s="23">
        <v>0</v>
      </c>
      <c r="BS2867" s="14">
        <v>0</v>
      </c>
      <c r="BT2867" s="22">
        <v>0</v>
      </c>
      <c r="BV2867" s="1">
        <f t="shared" ref="BV2867" si="27602">BL2867*BQ2867+BN2867*BQ2870-BM2867*BR2867-BO2867*BR2870</f>
        <v>75.128714555813744</v>
      </c>
      <c r="BW2867" s="9">
        <f t="shared" ref="BW2867" si="27603">(BL2867*BR2867+BM2867*BQ2867+BN2867*BR2870+BO2867*BQ2870)</f>
        <v>-6.8156019492282116</v>
      </c>
      <c r="BX2867" s="2">
        <f t="shared" ref="BX2867" si="27604">BL2867*BS2867+BN2867*BS2870-BM2867*BT2867-BO2867*BT2870</f>
        <v>0</v>
      </c>
      <c r="BY2867" s="8">
        <f t="shared" ref="BY2867" si="27605">(BL2867*BT2867+BM2867*BS2867+BN2867*BT2870+BO2867*BS2870)</f>
        <v>-6.8156019492282116</v>
      </c>
      <c r="CA2867" s="28">
        <f t="shared" ref="CA2867" si="27606">20*LOG(((1+$BR$9)/$BR$9)/((BV2867+BV2870)^2+(BW2867+BW2870)^2)^0.5)</f>
        <v>-52.411107668552191</v>
      </c>
      <c r="CC2867" s="114">
        <f t="shared" ref="CC2867" si="27607">((BV2867^2+BW2867^2)^0.5)/((BV2870^2+BW2870^2)^0.5)</f>
        <v>9.0736384509011128E-2</v>
      </c>
      <c r="CD2867" s="13"/>
      <c r="CE2867" s="33"/>
      <c r="CF2867" s="33"/>
      <c r="CG2867" s="33"/>
      <c r="CH2867" s="33"/>
    </row>
    <row r="2868" spans="1:86" ht="18.600000000000001" customHeight="1" thickBot="1">
      <c r="D2868" s="3"/>
      <c r="G2868" s="4"/>
      <c r="I2868" s="3"/>
      <c r="L2868" s="4"/>
      <c r="N2868" s="3"/>
      <c r="Q2868" s="4"/>
      <c r="S2868" s="3"/>
      <c r="V2868" s="4"/>
      <c r="X2868" s="3"/>
      <c r="AA2868" s="4"/>
      <c r="AC2868" s="3"/>
      <c r="AF2868" s="4"/>
      <c r="AH2868" s="3"/>
      <c r="AK2868" s="4"/>
      <c r="AM2868" s="3"/>
      <c r="AP2868" s="4"/>
      <c r="AR2868" s="3"/>
      <c r="AU2868" s="4"/>
      <c r="AW2868" s="3"/>
      <c r="AZ2868" s="4"/>
      <c r="BB2868" s="3"/>
      <c r="BE2868" s="4"/>
      <c r="BG2868" s="3"/>
      <c r="BJ2868" s="4"/>
      <c r="BL2868" s="3"/>
      <c r="BO2868" s="4"/>
      <c r="BQ2868" s="16"/>
      <c r="BR2868" s="14"/>
      <c r="BS2868" s="14"/>
      <c r="BT2868" s="17"/>
      <c r="BV2868" s="3"/>
      <c r="BY2868" s="4"/>
      <c r="CC2868" s="115"/>
      <c r="CD2868" s="13"/>
      <c r="CE2868" s="33"/>
      <c r="CF2868" s="33"/>
      <c r="CG2868" s="33"/>
      <c r="CH2868" s="33"/>
    </row>
    <row r="2869" spans="1:86" ht="18.600000000000001" customHeight="1" thickBot="1">
      <c r="D2869" s="271" t="s">
        <v>141</v>
      </c>
      <c r="E2869" s="272"/>
      <c r="F2869" s="273" t="s">
        <v>142</v>
      </c>
      <c r="G2869" s="274"/>
      <c r="H2869" s="237"/>
      <c r="I2869" s="271" t="s">
        <v>143</v>
      </c>
      <c r="J2869" s="272"/>
      <c r="K2869" s="273" t="s">
        <v>144</v>
      </c>
      <c r="L2869" s="274"/>
      <c r="N2869" s="262" t="s">
        <v>145</v>
      </c>
      <c r="O2869" s="263"/>
      <c r="P2869" s="264" t="s">
        <v>146</v>
      </c>
      <c r="Q2869" s="265"/>
      <c r="S2869" s="271" t="s">
        <v>147</v>
      </c>
      <c r="T2869" s="272"/>
      <c r="U2869" s="273" t="s">
        <v>148</v>
      </c>
      <c r="V2869" s="274"/>
      <c r="W2869" s="20"/>
      <c r="X2869" s="262" t="s">
        <v>149</v>
      </c>
      <c r="Y2869" s="263"/>
      <c r="Z2869" s="264" t="s">
        <v>150</v>
      </c>
      <c r="AA2869" s="265"/>
      <c r="AB2869" s="20"/>
      <c r="AC2869" s="271" t="s">
        <v>151</v>
      </c>
      <c r="AD2869" s="272"/>
      <c r="AE2869" s="273" t="s">
        <v>152</v>
      </c>
      <c r="AF2869" s="274"/>
      <c r="AG2869" s="20"/>
      <c r="AH2869" s="262" t="s">
        <v>153</v>
      </c>
      <c r="AI2869" s="263"/>
      <c r="AJ2869" s="264" t="s">
        <v>154</v>
      </c>
      <c r="AK2869" s="265"/>
      <c r="AL2869" s="20"/>
      <c r="AM2869" s="271" t="s">
        <v>155</v>
      </c>
      <c r="AN2869" s="272"/>
      <c r="AO2869" s="273" t="s">
        <v>156</v>
      </c>
      <c r="AP2869" s="274"/>
      <c r="AR2869" s="262" t="s">
        <v>157</v>
      </c>
      <c r="AS2869" s="263"/>
      <c r="AT2869" s="264" t="s">
        <v>158</v>
      </c>
      <c r="AU2869" s="265"/>
      <c r="AV2869" s="41"/>
      <c r="AW2869" s="271" t="s">
        <v>159</v>
      </c>
      <c r="AX2869" s="272"/>
      <c r="AY2869" s="273" t="s">
        <v>160</v>
      </c>
      <c r="AZ2869" s="274"/>
      <c r="BA2869" s="20"/>
      <c r="BB2869" s="262" t="s">
        <v>161</v>
      </c>
      <c r="BC2869" s="263"/>
      <c r="BD2869" s="264" t="s">
        <v>162</v>
      </c>
      <c r="BE2869" s="265"/>
      <c r="BF2869" s="41"/>
      <c r="BG2869" s="271" t="s">
        <v>163</v>
      </c>
      <c r="BH2869" s="272"/>
      <c r="BI2869" s="273" t="s">
        <v>164</v>
      </c>
      <c r="BJ2869" s="274"/>
      <c r="BK2869" s="41"/>
      <c r="BL2869" s="262" t="s">
        <v>165</v>
      </c>
      <c r="BM2869" s="263"/>
      <c r="BN2869" s="264" t="s">
        <v>166</v>
      </c>
      <c r="BO2869" s="265"/>
      <c r="BP2869" s="41"/>
      <c r="BQ2869" s="271" t="s">
        <v>167</v>
      </c>
      <c r="BR2869" s="272"/>
      <c r="BS2869" s="273" t="s">
        <v>168</v>
      </c>
      <c r="BT2869" s="274"/>
      <c r="BU2869" s="20"/>
      <c r="BV2869" s="262" t="s">
        <v>169</v>
      </c>
      <c r="BW2869" s="263"/>
      <c r="BX2869" s="264" t="s">
        <v>170</v>
      </c>
      <c r="BY2869" s="265"/>
      <c r="CA2869" s="55" t="s">
        <v>35</v>
      </c>
      <c r="CC2869" s="116" t="s">
        <v>75</v>
      </c>
      <c r="CD2869" s="13"/>
      <c r="CE2869" s="33"/>
      <c r="CF2869" s="33"/>
      <c r="CG2869" s="33"/>
      <c r="CH2869" s="33"/>
    </row>
    <row r="2870" spans="1:86" ht="18.600000000000001" customHeight="1" thickTop="1" thickBot="1">
      <c r="D2870" s="1">
        <v>0</v>
      </c>
      <c r="E2870" s="9">
        <f t="shared" ref="E2870" si="27608">$E$9*$B2867</f>
        <v>9.6497599999999668</v>
      </c>
      <c r="F2870" s="2">
        <v>1</v>
      </c>
      <c r="G2870" s="8">
        <v>0</v>
      </c>
      <c r="I2870" s="1">
        <v>0</v>
      </c>
      <c r="J2870" s="9">
        <v>0</v>
      </c>
      <c r="K2870" s="2">
        <v>1</v>
      </c>
      <c r="L2870" s="8">
        <v>0</v>
      </c>
      <c r="N2870" s="1">
        <f t="shared" ref="N2870" si="27609">D2870*I2867+F2870*I2870-E2870*J2867-G2870*J2870</f>
        <v>0</v>
      </c>
      <c r="O2870" s="9">
        <f t="shared" ref="O2870" si="27610">(D2870*J2867+E2870*I2867+F2870*J2870+G2870*I2870)</f>
        <v>9.6497599999999668</v>
      </c>
      <c r="P2870" s="2">
        <f t="shared" ref="P2870" si="27611">D2870*K2867+F2870*K2870-E2870*L2867-G2870*L2870</f>
        <v>7.4854759108530802</v>
      </c>
      <c r="Q2870" s="8">
        <f t="shared" ref="Q2870" si="27612">(D2870*L2867+E2870*K2867+F2870*L2870+G2870*K2870)</f>
        <v>0</v>
      </c>
      <c r="S2870" s="1">
        <v>0</v>
      </c>
      <c r="T2870" s="9">
        <f t="shared" ref="T2870" si="27613">$T$9*$B2867</f>
        <v>12.392659999999957</v>
      </c>
      <c r="U2870" s="2">
        <v>1</v>
      </c>
      <c r="V2870" s="8">
        <v>0</v>
      </c>
      <c r="X2870" s="1">
        <f t="shared" ref="X2870" si="27614">N2870*S2867+P2870*S2870-O2870*T2867-Q2870*T2870</f>
        <v>0</v>
      </c>
      <c r="Y2870" s="9">
        <f t="shared" ref="Y2870" si="27615">(N2870*T2867+O2870*S2867+P2870*T2870+Q2870*S2870)</f>
        <v>102.41471790139218</v>
      </c>
      <c r="Z2870" s="2">
        <f t="shared" ref="Z2870" si="27616">N2870*U2867+P2870*U2870-O2870*V2867-Q2870*V2870</f>
        <v>7.4854759108530802</v>
      </c>
      <c r="AA2870" s="8">
        <f t="shared" ref="AA2870" si="27617">(N2870*V2867+O2870*U2867+P2870*V2870+Q2870*U2870)</f>
        <v>0</v>
      </c>
      <c r="AB2870" s="20"/>
      <c r="AC2870" s="1">
        <v>0</v>
      </c>
      <c r="AD2870" s="9">
        <v>0</v>
      </c>
      <c r="AE2870" s="2">
        <v>1</v>
      </c>
      <c r="AF2870" s="8">
        <v>0</v>
      </c>
      <c r="AH2870" s="1">
        <f t="shared" ref="AH2870" si="27618">X2870*AC2867+Z2870*AC2870-Y2870*AD2867-AA2870*AD2870</f>
        <v>0</v>
      </c>
      <c r="AI2870" s="9">
        <f t="shared" ref="AI2870" si="27619">(X2870*AD2867+Y2870*AC2867+Z2870*AD2870+AA2870*AC2870)</f>
        <v>102.41471790139218</v>
      </c>
      <c r="AJ2870" s="2">
        <f t="shared" ref="AJ2870" si="27620">X2870*AE2867+Z2870*AE2870-Y2870*AF2867-AA2870*AF2870</f>
        <v>20.095394129087275</v>
      </c>
      <c r="AK2870" s="8">
        <f t="shared" ref="AK2870" si="27621">(X2870*AF2867+Y2870*AE2867+Z2870*AF2870+AA2870*AE2870)</f>
        <v>0</v>
      </c>
      <c r="AM2870" s="1">
        <v>0</v>
      </c>
      <c r="AN2870" s="9">
        <f t="shared" ref="AN2870" si="27622">$AN$9*$B2867</f>
        <v>10.477959999999964</v>
      </c>
      <c r="AO2870" s="2">
        <v>1</v>
      </c>
      <c r="AP2870" s="8">
        <v>0</v>
      </c>
      <c r="AR2870" s="1">
        <f t="shared" ref="AR2870" si="27623">AH2870*AM2867+AJ2870*AM2870-AI2870*AN2867-AK2870*AN2870</f>
        <v>0</v>
      </c>
      <c r="AS2870" s="9">
        <f t="shared" ref="AS2870" si="27624">(AH2870*AN2867+AI2870*AM2867+AJ2870*AN2870+AK2870*AM2870)</f>
        <v>312.97345377020275</v>
      </c>
      <c r="AT2870" s="2">
        <f t="shared" ref="AT2870" si="27625">AH2870*AO2867+AJ2870*AO2870-AI2870*AP2867-AK2870*AP2870</f>
        <v>20.095394129087275</v>
      </c>
      <c r="AU2870" s="8">
        <f t="shared" ref="AU2870" si="27626">(AH2870*AP2867+AI2870*AO2867+AJ2870*AP2870+AK2870*AO2870)</f>
        <v>0</v>
      </c>
      <c r="AV2870" s="20"/>
      <c r="AW2870" s="1">
        <v>0</v>
      </c>
      <c r="AX2870" s="9">
        <v>0</v>
      </c>
      <c r="AY2870" s="2">
        <v>1</v>
      </c>
      <c r="AZ2870" s="8">
        <v>0</v>
      </c>
      <c r="BB2870" s="1">
        <f t="shared" ref="BB2870" si="27627">AR2870*AW2867+AT2870*AW2870-AS2870*AX2867-AU2870*AX2870</f>
        <v>0</v>
      </c>
      <c r="BC2870" s="9">
        <f t="shared" ref="BC2870" si="27628">(AR2870*AX2867+AS2870*AW2867+AT2870*AX2870+AU2870*AW2870)</f>
        <v>312.97345377020275</v>
      </c>
      <c r="BD2870" s="2">
        <f t="shared" ref="BD2870" si="27629">AR2870*AY2867+AT2870*AY2870-AS2870*AZ2867-AU2870*AZ2870</f>
        <v>75.127523236089758</v>
      </c>
      <c r="BE2870" s="8">
        <f t="shared" ref="BE2870" si="27630">(AR2870*AZ2867+AS2870*AY2867+AT2870*AZ2870+AU2870*AY2870)</f>
        <v>0</v>
      </c>
      <c r="BG2870" s="1">
        <v>0</v>
      </c>
      <c r="BH2870" s="9">
        <f t="shared" ref="BH2870" si="27631">$BH$9*$B2867</f>
        <v>6.8551999999999751</v>
      </c>
      <c r="BI2870" s="2">
        <v>1</v>
      </c>
      <c r="BJ2870" s="8">
        <v>0</v>
      </c>
      <c r="BK2870" s="20"/>
      <c r="BL2870" s="1">
        <f t="shared" ref="BL2870" si="27632">BB2870*BG2867+BD2870*BG2870-BC2870*BH2867-BE2870*BH2870</f>
        <v>0</v>
      </c>
      <c r="BM2870" s="9">
        <f t="shared" ref="BM2870" si="27633">(BB2870*BH2867+BC2870*BG2867+BD2870*BH2870+BE2870*BG2870)</f>
        <v>827.9876510582435</v>
      </c>
      <c r="BN2870" s="2">
        <f t="shared" ref="BN2870" si="27634">BB2870*BI2867+BD2870*BI2870-BC2870*BJ2867-BE2870*BJ2870</f>
        <v>75.127523236089758</v>
      </c>
      <c r="BO2870" s="8">
        <f t="shared" ref="BO2870" si="27635">(BB2870*BJ2867+BC2870*BI2867+BD2870*BJ2870+BE2870*BI2870)</f>
        <v>0</v>
      </c>
      <c r="BP2870" s="20"/>
      <c r="BQ2870" s="18">
        <f t="shared" ref="BQ2870:BQ2933" si="27636">1/$BR$9</f>
        <v>1</v>
      </c>
      <c r="BR2870" s="25">
        <v>0</v>
      </c>
      <c r="BS2870" s="19">
        <v>1</v>
      </c>
      <c r="BT2870" s="24">
        <v>0</v>
      </c>
      <c r="BV2870" s="1">
        <f t="shared" ref="BV2870" si="27637">BL2870*BQ2867+BN2870*BQ2870-BM2870*BR2867-BO2870*BR2870</f>
        <v>75.127523236089758</v>
      </c>
      <c r="BW2870" s="9">
        <f t="shared" ref="BW2870" si="27638">(BL2870*BR2867+BM2870*BQ2867+BN2870*BR2870+BO2870*BQ2870)</f>
        <v>827.9876510582435</v>
      </c>
      <c r="BX2870" s="2">
        <f t="shared" ref="BX2870" si="27639">BL2870*BS2867+BN2870*BS2870-BM2870*BT2867-BO2870*BT2870</f>
        <v>75.127523236089758</v>
      </c>
      <c r="BY2870" s="8">
        <f t="shared" ref="BY2870" si="27640">(BL2870*BT2867+BM2870*BS2867+BN2870*BT2870+BO2870*BS2870)</f>
        <v>0</v>
      </c>
      <c r="CA2870" s="56">
        <f t="shared" ref="CA2870" si="27641">(180/PI())*ATAN(-1*(BW2867+BW2870)/(BV2867+BV2870))</f>
        <v>-79.630852732992622</v>
      </c>
      <c r="CC2870" s="117">
        <f t="shared" ref="CC2870" si="27642">20*LOG(((1-(10^(CA2867/20)^2)*(1-((1-CC2867)/(1+CC2867))^2))^0.5))</f>
        <v>-7.6045896725346174E-6</v>
      </c>
      <c r="CD2870" s="13"/>
      <c r="CE2870" s="33"/>
      <c r="CF2870" s="33"/>
      <c r="CG2870" s="33"/>
      <c r="CH2870" s="33"/>
    </row>
    <row r="2871" spans="1:86" ht="18.600000000000001" customHeight="1"/>
    <row r="2872" spans="1:86" ht="18.600000000000001" customHeight="1" thickBot="1">
      <c r="E2872" s="6" t="s">
        <v>3</v>
      </c>
      <c r="J2872" s="6" t="s">
        <v>5</v>
      </c>
      <c r="O2872" s="6" t="s">
        <v>10</v>
      </c>
      <c r="T2872" s="6" t="s">
        <v>6</v>
      </c>
      <c r="Y2872" s="6" t="s">
        <v>11</v>
      </c>
      <c r="AD2872" s="6" t="s">
        <v>12</v>
      </c>
      <c r="AI2872" s="6" t="s">
        <v>13</v>
      </c>
      <c r="AN2872" s="6" t="s">
        <v>14</v>
      </c>
      <c r="AS2872" s="6" t="s">
        <v>15</v>
      </c>
      <c r="AX2872" s="6" t="s">
        <v>19</v>
      </c>
      <c r="BC2872" s="6" t="s">
        <v>17</v>
      </c>
      <c r="BH2872" s="6" t="s">
        <v>20</v>
      </c>
      <c r="BM2872" s="6" t="s">
        <v>18</v>
      </c>
      <c r="BQ2872" s="26" t="s">
        <v>16</v>
      </c>
      <c r="BR2872" s="26"/>
      <c r="BS2872" s="21"/>
      <c r="BT2872" s="21"/>
      <c r="BU2872" s="21"/>
      <c r="BV2872" s="21"/>
      <c r="BW2872" s="26" t="s">
        <v>21</v>
      </c>
      <c r="BX2872" s="21"/>
      <c r="BY2872" s="21"/>
    </row>
    <row r="2873" spans="1:86" ht="18.600000000000001" customHeight="1" thickBot="1">
      <c r="B2873" s="11"/>
      <c r="D2873" s="266" t="s">
        <v>113</v>
      </c>
      <c r="E2873" s="267"/>
      <c r="F2873" s="268" t="s">
        <v>114</v>
      </c>
      <c r="G2873" s="269"/>
      <c r="H2873" s="237"/>
      <c r="I2873" s="262" t="s">
        <v>0</v>
      </c>
      <c r="J2873" s="263"/>
      <c r="K2873" s="264" t="s">
        <v>1</v>
      </c>
      <c r="L2873" s="265"/>
      <c r="M2873" s="21"/>
      <c r="N2873" s="262" t="s">
        <v>115</v>
      </c>
      <c r="O2873" s="263"/>
      <c r="P2873" s="264" t="s">
        <v>116</v>
      </c>
      <c r="Q2873" s="265"/>
      <c r="R2873" s="21"/>
      <c r="S2873" s="266" t="s">
        <v>117</v>
      </c>
      <c r="T2873" s="267"/>
      <c r="U2873" s="268" t="s">
        <v>118</v>
      </c>
      <c r="V2873" s="269"/>
      <c r="W2873" s="20"/>
      <c r="X2873" s="262" t="s">
        <v>119</v>
      </c>
      <c r="Y2873" s="263"/>
      <c r="Z2873" s="264" t="s">
        <v>120</v>
      </c>
      <c r="AA2873" s="265"/>
      <c r="AB2873" s="20"/>
      <c r="AC2873" s="262" t="s">
        <v>121</v>
      </c>
      <c r="AD2873" s="263"/>
      <c r="AE2873" s="264" t="s">
        <v>7</v>
      </c>
      <c r="AF2873" s="265"/>
      <c r="AG2873" s="20"/>
      <c r="AH2873" s="262" t="s">
        <v>122</v>
      </c>
      <c r="AI2873" s="263"/>
      <c r="AJ2873" s="264" t="s">
        <v>123</v>
      </c>
      <c r="AK2873" s="265"/>
      <c r="AL2873" s="20"/>
      <c r="AM2873" s="266" t="s">
        <v>124</v>
      </c>
      <c r="AN2873" s="267"/>
      <c r="AO2873" s="268" t="s">
        <v>125</v>
      </c>
      <c r="AP2873" s="269"/>
      <c r="AQ2873" s="21"/>
      <c r="AR2873" s="262" t="s">
        <v>126</v>
      </c>
      <c r="AS2873" s="263"/>
      <c r="AT2873" s="264" t="s">
        <v>2</v>
      </c>
      <c r="AU2873" s="265"/>
      <c r="AV2873" s="41"/>
      <c r="AW2873" s="262" t="s">
        <v>127</v>
      </c>
      <c r="AX2873" s="263"/>
      <c r="AY2873" s="264" t="s">
        <v>128</v>
      </c>
      <c r="AZ2873" s="265"/>
      <c r="BA2873" s="20"/>
      <c r="BB2873" s="262" t="s">
        <v>129</v>
      </c>
      <c r="BC2873" s="263"/>
      <c r="BD2873" s="264" t="s">
        <v>130</v>
      </c>
      <c r="BE2873" s="265"/>
      <c r="BF2873" s="41"/>
      <c r="BG2873" s="266" t="s">
        <v>131</v>
      </c>
      <c r="BH2873" s="267"/>
      <c r="BI2873" s="268" t="s">
        <v>132</v>
      </c>
      <c r="BJ2873" s="269"/>
      <c r="BK2873" s="41"/>
      <c r="BL2873" s="262" t="s">
        <v>133</v>
      </c>
      <c r="BM2873" s="263"/>
      <c r="BN2873" s="264" t="s">
        <v>134</v>
      </c>
      <c r="BO2873" s="265"/>
      <c r="BP2873" s="41"/>
      <c r="BQ2873" s="262" t="s">
        <v>135</v>
      </c>
      <c r="BR2873" s="263"/>
      <c r="BS2873" s="264" t="s">
        <v>136</v>
      </c>
      <c r="BT2873" s="265"/>
      <c r="BU2873" s="20"/>
      <c r="BV2873" s="262" t="s">
        <v>137</v>
      </c>
      <c r="BW2873" s="263"/>
      <c r="BX2873" s="264" t="s">
        <v>138</v>
      </c>
      <c r="BY2873" s="265"/>
      <c r="CA2873" s="27" t="s">
        <v>8</v>
      </c>
      <c r="CC2873" s="113" t="s">
        <v>74</v>
      </c>
      <c r="CD2873" s="13"/>
      <c r="CE2873" s="33"/>
      <c r="CF2873" s="33"/>
      <c r="CG2873" s="33"/>
      <c r="CH2873" s="33"/>
    </row>
    <row r="2874" spans="1:86" ht="18.600000000000001" customHeight="1" thickTop="1" thickBot="1">
      <c r="B2874" s="37">
        <v>8.2199999999999704</v>
      </c>
      <c r="D2874" s="1">
        <v>1</v>
      </c>
      <c r="E2874" s="7">
        <v>0</v>
      </c>
      <c r="F2874" s="2">
        <v>0</v>
      </c>
      <c r="G2874" s="8">
        <v>0</v>
      </c>
      <c r="I2874" s="1">
        <v>1</v>
      </c>
      <c r="J2874" s="9">
        <v>0</v>
      </c>
      <c r="K2874" s="2">
        <v>0</v>
      </c>
      <c r="L2874" s="8">
        <f t="shared" ref="L2874:L2937" si="27643">IF(0=(1-$J$9*$K$9*$B2874^2),10^18,$B2874*$K$9/(1-$J$9*$K$9*$B2874^2))</f>
        <v>-0.67022803212773419</v>
      </c>
      <c r="N2874" s="1">
        <f t="shared" ref="N2874" si="27644">D2874*I2874+F2874*I2877-E2874*J2874-G2874*J2877</f>
        <v>1</v>
      </c>
      <c r="O2874" s="9">
        <f t="shared" ref="O2874" si="27645">(D2874*J2874+E2874*I2874+F2874*J2877+G2874*I2877)</f>
        <v>0</v>
      </c>
      <c r="P2874" s="2">
        <f t="shared" ref="P2874" si="27646">D2874*K2874+F2874*K2877-E2874*L2874-G2874*L2877</f>
        <v>0</v>
      </c>
      <c r="Q2874" s="8">
        <f t="shared" ref="Q2874" si="27647">(D2874*L2874+E2874*K2874+F2874*L2877+G2874*K2877)</f>
        <v>-0.67022803212773419</v>
      </c>
      <c r="S2874" s="1">
        <v>1</v>
      </c>
      <c r="T2874" s="7">
        <v>0</v>
      </c>
      <c r="U2874" s="2">
        <v>0</v>
      </c>
      <c r="V2874" s="8">
        <v>0</v>
      </c>
      <c r="X2874" s="1">
        <f t="shared" ref="X2874" si="27648">N2874*S2874+P2874*S2877-O2874*T2874-Q2874*T2877</f>
        <v>9.3261664371271493</v>
      </c>
      <c r="Y2874" s="9">
        <f t="shared" ref="Y2874" si="27649">(N2874*T2874+O2874*S2874+P2874*T2877+Q2874*S2877)</f>
        <v>0</v>
      </c>
      <c r="Z2874" s="2">
        <f t="shared" ref="Z2874" si="27650">N2874*U2874+P2874*U2877-O2874*V2874-Q2874*V2877</f>
        <v>0</v>
      </c>
      <c r="AA2874" s="8">
        <f t="shared" ref="AA2874" si="27651">(N2874*V2874+O2874*U2874+P2874*V2877+Q2874*U2877)</f>
        <v>-0.67022803212773419</v>
      </c>
      <c r="AB2874" s="20"/>
      <c r="AC2874" s="1">
        <v>1</v>
      </c>
      <c r="AD2874" s="9">
        <v>0</v>
      </c>
      <c r="AE2874" s="2">
        <v>0</v>
      </c>
      <c r="AF2874" s="8">
        <f t="shared" ref="AF2874:AF2937" si="27652">IF(0=(1-$AE$9*$AD$9*$B2874^2),10^18,$B2874*$AE$9/(1-$AE$9*$AD$9*$B2874^2))</f>
        <v>-0.12281407946805308</v>
      </c>
      <c r="AH2874" s="1">
        <f t="shared" ref="AH2874" si="27653">X2874*AC2874+Z2874*AC2877-Y2874*AD2874-AA2874*AD2877</f>
        <v>9.3261664371271493</v>
      </c>
      <c r="AI2874" s="9">
        <f t="shared" ref="AI2874" si="27654">(X2874*AD2874+Y2874*AC2874+Z2874*AD2877+AA2874*AC2877)</f>
        <v>0</v>
      </c>
      <c r="AJ2874" s="2">
        <f t="shared" ref="AJ2874" si="27655">X2874*AE2874+Z2874*AE2877-Y2874*AF2874-AA2874*AF2877</f>
        <v>0</v>
      </c>
      <c r="AK2874" s="8">
        <f t="shared" ref="AK2874" si="27656">(X2874*AF2874+Y2874*AE2874+Z2874*AF2877+AA2874*AE2877)</f>
        <v>-1.8156125780693575</v>
      </c>
      <c r="AM2874" s="1">
        <v>1</v>
      </c>
      <c r="AN2874" s="7">
        <v>0</v>
      </c>
      <c r="AO2874" s="2">
        <v>0</v>
      </c>
      <c r="AP2874" s="8">
        <v>0</v>
      </c>
      <c r="AR2874" s="1">
        <f t="shared" ref="AR2874" si="27657">AH2874*AM2874+AJ2874*AM2877-AI2874*AN2874-AK2874*AN2877</f>
        <v>28.396482200679827</v>
      </c>
      <c r="AS2874" s="9">
        <f t="shared" ref="AS2874" si="27658">(AH2874*AN2874+AI2874*AM2874+AJ2874*AN2877+AK2874*AM2877)</f>
        <v>0</v>
      </c>
      <c r="AT2874" s="2">
        <f t="shared" ref="AT2874" si="27659">AH2874*AO2874+AJ2874*AO2877-AI2874*AP2874-AK2874*AP2877</f>
        <v>0</v>
      </c>
      <c r="AU2874" s="8">
        <f t="shared" ref="AU2874" si="27660">(AH2874*AP2874+AI2874*AO2874+AJ2874*AP2877+AK2874*AO2877)</f>
        <v>-1.8156125780693575</v>
      </c>
      <c r="AV2874" s="20"/>
      <c r="AW2874" s="1">
        <v>1</v>
      </c>
      <c r="AX2874" s="9">
        <v>0</v>
      </c>
      <c r="AY2874" s="2">
        <v>0</v>
      </c>
      <c r="AZ2874" s="8">
        <f t="shared" ref="AZ2874:AZ2937" si="27661">IF(0=(1-$AX$9*$AY$9*$B2874^2),10^18,$B2874*$AY$9/(1-$AX$9*$AY$9*$B2874^2))</f>
        <v>-0.17538578589195611</v>
      </c>
      <c r="BB2874" s="1">
        <f t="shared" ref="BB2874" si="27662">AR2874*AW2874+AT2874*AW2877-AS2874*AX2874-AU2874*AX2877</f>
        <v>28.396482200679827</v>
      </c>
      <c r="BC2874" s="9">
        <f t="shared" ref="BC2874" si="27663">(AR2874*AX2874+AS2874*AW2874+AT2874*AX2877+AU2874*AW2877)</f>
        <v>0</v>
      </c>
      <c r="BD2874" s="2">
        <f t="shared" ref="BD2874" si="27664">AR2874*AY2874+AT2874*AY2877-AS2874*AZ2874-AU2874*AZ2877</f>
        <v>0</v>
      </c>
      <c r="BE2874" s="8">
        <f t="shared" ref="BE2874" si="27665">(AR2874*AZ2874+AS2874*AY2874+AT2874*AZ2877+AU2874*AY2877)</f>
        <v>-6.795951925402532</v>
      </c>
      <c r="BG2874" s="1">
        <v>1</v>
      </c>
      <c r="BH2874" s="7">
        <v>0</v>
      </c>
      <c r="BI2874" s="2">
        <v>0</v>
      </c>
      <c r="BJ2874" s="8">
        <v>0</v>
      </c>
      <c r="BK2874" s="20"/>
      <c r="BL2874" s="1">
        <f t="shared" ref="BL2874" si="27666">BB2874*BG2874+BD2874*BG2877-BC2874*BH2874-BE2874*BH2877</f>
        <v>75.097720155891835</v>
      </c>
      <c r="BM2874" s="9">
        <f t="shared" ref="BM2874" si="27667">(BB2874*BH2874+BC2874*BG2874+BD2874*BH2877+BE2874*BG2877)</f>
        <v>0</v>
      </c>
      <c r="BN2874" s="2">
        <f t="shared" ref="BN2874" si="27668">BB2874*BI2874+BD2874*BI2877-BC2874*BJ2874-BE2874*BJ2877</f>
        <v>0</v>
      </c>
      <c r="BO2874" s="8">
        <f t="shared" ref="BO2874" si="27669">(BB2874*BJ2874+BC2874*BI2874+BD2874*BJ2877+BE2874*BI2877)</f>
        <v>-6.795951925402532</v>
      </c>
      <c r="BP2874" s="20"/>
      <c r="BQ2874" s="16">
        <v>1</v>
      </c>
      <c r="BR2874" s="23">
        <v>0</v>
      </c>
      <c r="BS2874" s="14">
        <v>0</v>
      </c>
      <c r="BT2874" s="22">
        <v>0</v>
      </c>
      <c r="BV2874" s="1">
        <f t="shared" ref="BV2874" si="27670">BL2874*BQ2874+BN2874*BQ2877-BM2874*BR2874-BO2874*BR2877</f>
        <v>75.097720155891835</v>
      </c>
      <c r="BW2874" s="9">
        <f t="shared" ref="BW2874" si="27671">(BL2874*BR2874+BM2874*BQ2874+BN2874*BR2877+BO2874*BQ2877)</f>
        <v>-6.795951925402532</v>
      </c>
      <c r="BX2874" s="2">
        <f t="shared" ref="BX2874" si="27672">BL2874*BS2874+BN2874*BS2877-BM2874*BT2874-BO2874*BT2877</f>
        <v>0</v>
      </c>
      <c r="BY2874" s="8">
        <f t="shared" ref="BY2874" si="27673">(BL2874*BT2874+BM2874*BS2874+BN2874*BT2877+BO2874*BS2877)</f>
        <v>-6.795951925402532</v>
      </c>
      <c r="CA2874" s="28">
        <f t="shared" ref="CA2874" si="27674">20*LOG(((1+$BR$9)/$BR$9)/((BV2874+BV2877)^2+(BW2874+BW2877)^2)^0.5)</f>
        <v>-52.42866640722356</v>
      </c>
      <c r="CC2874" s="114">
        <f t="shared" ref="CC2874" si="27675">((BV2874^2+BW2874^2)^0.5)/((BV2877^2+BW2877^2)^0.5)</f>
        <v>9.051213733686439E-2</v>
      </c>
      <c r="CD2874" s="13"/>
      <c r="CE2874" s="33"/>
      <c r="CF2874" s="33"/>
      <c r="CG2874" s="33"/>
      <c r="CH2874" s="33"/>
    </row>
    <row r="2875" spans="1:86" ht="18.600000000000001" customHeight="1" thickBot="1">
      <c r="D2875" s="3"/>
      <c r="G2875" s="4"/>
      <c r="I2875" s="3"/>
      <c r="L2875" s="4"/>
      <c r="N2875" s="3"/>
      <c r="Q2875" s="4"/>
      <c r="S2875" s="3"/>
      <c r="V2875" s="4"/>
      <c r="X2875" s="3"/>
      <c r="AA2875" s="4"/>
      <c r="AC2875" s="3"/>
      <c r="AF2875" s="4"/>
      <c r="AH2875" s="3"/>
      <c r="AK2875" s="4"/>
      <c r="AM2875" s="3"/>
      <c r="AP2875" s="4"/>
      <c r="AR2875" s="3"/>
      <c r="AU2875" s="4"/>
      <c r="AW2875" s="3"/>
      <c r="AZ2875" s="4"/>
      <c r="BB2875" s="3"/>
      <c r="BE2875" s="4"/>
      <c r="BG2875" s="3"/>
      <c r="BJ2875" s="4"/>
      <c r="BL2875" s="3"/>
      <c r="BO2875" s="4"/>
      <c r="BQ2875" s="16"/>
      <c r="BR2875" s="14"/>
      <c r="BS2875" s="14"/>
      <c r="BT2875" s="17"/>
      <c r="BV2875" s="3"/>
      <c r="BY2875" s="4"/>
      <c r="CC2875" s="115"/>
      <c r="CD2875" s="13"/>
      <c r="CE2875" s="33"/>
      <c r="CF2875" s="33"/>
      <c r="CG2875" s="33"/>
      <c r="CH2875" s="33"/>
    </row>
    <row r="2876" spans="1:86" ht="18.600000000000001" customHeight="1" thickBot="1">
      <c r="D2876" s="271" t="s">
        <v>141</v>
      </c>
      <c r="E2876" s="272"/>
      <c r="F2876" s="273" t="s">
        <v>142</v>
      </c>
      <c r="G2876" s="274"/>
      <c r="H2876" s="237"/>
      <c r="I2876" s="271" t="s">
        <v>143</v>
      </c>
      <c r="J2876" s="272"/>
      <c r="K2876" s="273" t="s">
        <v>144</v>
      </c>
      <c r="L2876" s="274"/>
      <c r="N2876" s="262" t="s">
        <v>145</v>
      </c>
      <c r="O2876" s="263"/>
      <c r="P2876" s="264" t="s">
        <v>146</v>
      </c>
      <c r="Q2876" s="265"/>
      <c r="S2876" s="271" t="s">
        <v>147</v>
      </c>
      <c r="T2876" s="272"/>
      <c r="U2876" s="273" t="s">
        <v>148</v>
      </c>
      <c r="V2876" s="274"/>
      <c r="W2876" s="20"/>
      <c r="X2876" s="262" t="s">
        <v>149</v>
      </c>
      <c r="Y2876" s="263"/>
      <c r="Z2876" s="264" t="s">
        <v>150</v>
      </c>
      <c r="AA2876" s="265"/>
      <c r="AB2876" s="20"/>
      <c r="AC2876" s="271" t="s">
        <v>151</v>
      </c>
      <c r="AD2876" s="272"/>
      <c r="AE2876" s="273" t="s">
        <v>152</v>
      </c>
      <c r="AF2876" s="274"/>
      <c r="AG2876" s="20"/>
      <c r="AH2876" s="262" t="s">
        <v>153</v>
      </c>
      <c r="AI2876" s="263"/>
      <c r="AJ2876" s="264" t="s">
        <v>154</v>
      </c>
      <c r="AK2876" s="265"/>
      <c r="AL2876" s="20"/>
      <c r="AM2876" s="271" t="s">
        <v>155</v>
      </c>
      <c r="AN2876" s="272"/>
      <c r="AO2876" s="273" t="s">
        <v>156</v>
      </c>
      <c r="AP2876" s="274"/>
      <c r="AR2876" s="262" t="s">
        <v>157</v>
      </c>
      <c r="AS2876" s="263"/>
      <c r="AT2876" s="264" t="s">
        <v>158</v>
      </c>
      <c r="AU2876" s="265"/>
      <c r="AV2876" s="41"/>
      <c r="AW2876" s="271" t="s">
        <v>159</v>
      </c>
      <c r="AX2876" s="272"/>
      <c r="AY2876" s="273" t="s">
        <v>160</v>
      </c>
      <c r="AZ2876" s="274"/>
      <c r="BA2876" s="20"/>
      <c r="BB2876" s="262" t="s">
        <v>161</v>
      </c>
      <c r="BC2876" s="263"/>
      <c r="BD2876" s="264" t="s">
        <v>162</v>
      </c>
      <c r="BE2876" s="265"/>
      <c r="BF2876" s="41"/>
      <c r="BG2876" s="271" t="s">
        <v>163</v>
      </c>
      <c r="BH2876" s="272"/>
      <c r="BI2876" s="273" t="s">
        <v>164</v>
      </c>
      <c r="BJ2876" s="274"/>
      <c r="BK2876" s="41"/>
      <c r="BL2876" s="262" t="s">
        <v>165</v>
      </c>
      <c r="BM2876" s="263"/>
      <c r="BN2876" s="264" t="s">
        <v>166</v>
      </c>
      <c r="BO2876" s="265"/>
      <c r="BP2876" s="41"/>
      <c r="BQ2876" s="271" t="s">
        <v>167</v>
      </c>
      <c r="BR2876" s="272"/>
      <c r="BS2876" s="273" t="s">
        <v>168</v>
      </c>
      <c r="BT2876" s="274"/>
      <c r="BU2876" s="20"/>
      <c r="BV2876" s="262" t="s">
        <v>169</v>
      </c>
      <c r="BW2876" s="263"/>
      <c r="BX2876" s="264" t="s">
        <v>170</v>
      </c>
      <c r="BY2876" s="265"/>
      <c r="CA2876" s="55" t="s">
        <v>35</v>
      </c>
      <c r="CC2876" s="116" t="s">
        <v>75</v>
      </c>
      <c r="CD2876" s="13"/>
      <c r="CE2876" s="33"/>
      <c r="CF2876" s="33"/>
      <c r="CG2876" s="33"/>
      <c r="CH2876" s="33"/>
    </row>
    <row r="2877" spans="1:86" ht="18.600000000000001" customHeight="1" thickTop="1" thickBot="1">
      <c r="D2877" s="1">
        <v>0</v>
      </c>
      <c r="E2877" s="9">
        <f t="shared" ref="E2877" si="27676">$E$9*$B2874</f>
        <v>9.673295999999965</v>
      </c>
      <c r="F2877" s="2">
        <v>1</v>
      </c>
      <c r="G2877" s="8">
        <v>0</v>
      </c>
      <c r="I2877" s="1">
        <v>0</v>
      </c>
      <c r="J2877" s="9">
        <v>0</v>
      </c>
      <c r="K2877" s="2">
        <v>1</v>
      </c>
      <c r="L2877" s="8">
        <v>0</v>
      </c>
      <c r="N2877" s="1">
        <f t="shared" ref="N2877" si="27677">D2877*I2874+F2877*I2877-E2877*J2874-G2877*J2877</f>
        <v>0</v>
      </c>
      <c r="O2877" s="9">
        <f t="shared" ref="O2877" si="27678">(D2877*J2874+E2877*I2874+F2877*J2877+G2877*I2877)</f>
        <v>9.673295999999965</v>
      </c>
      <c r="P2877" s="2">
        <f t="shared" ref="P2877" si="27679">D2877*K2874+F2877*K2877-E2877*L2874-G2877*L2877</f>
        <v>7.4833141422690588</v>
      </c>
      <c r="Q2877" s="8">
        <f t="shared" ref="Q2877" si="27680">(D2877*L2874+E2877*K2874+F2877*L2877+G2877*K2877)</f>
        <v>0</v>
      </c>
      <c r="S2877" s="1">
        <v>0</v>
      </c>
      <c r="T2877" s="9">
        <f t="shared" ref="T2877" si="27681">$T$9*$B2874</f>
        <v>12.422885999999956</v>
      </c>
      <c r="U2877" s="2">
        <v>1</v>
      </c>
      <c r="V2877" s="8">
        <v>0</v>
      </c>
      <c r="X2877" s="1">
        <f t="shared" ref="X2877" si="27682">N2877*S2874+P2877*S2877-O2877*T2874-Q2877*T2877</f>
        <v>0</v>
      </c>
      <c r="Y2877" s="9">
        <f t="shared" ref="Y2877" si="27683">(N2877*T2874+O2877*S2874+P2877*T2877+Q2877*S2877)</f>
        <v>102.63765449159594</v>
      </c>
      <c r="Z2877" s="2">
        <f t="shared" ref="Z2877" si="27684">N2877*U2874+P2877*U2877-O2877*V2874-Q2877*V2877</f>
        <v>7.4833141422690588</v>
      </c>
      <c r="AA2877" s="8">
        <f t="shared" ref="AA2877" si="27685">(N2877*V2874+O2877*U2874+P2877*V2877+Q2877*U2877)</f>
        <v>0</v>
      </c>
      <c r="AB2877" s="20"/>
      <c r="AC2877" s="1">
        <v>0</v>
      </c>
      <c r="AD2877" s="9">
        <v>0</v>
      </c>
      <c r="AE2877" s="2">
        <v>1</v>
      </c>
      <c r="AF2877" s="8">
        <v>0</v>
      </c>
      <c r="AH2877" s="1">
        <f t="shared" ref="AH2877" si="27686">X2877*AC2874+Z2877*AC2877-Y2877*AD2874-AA2877*AD2877</f>
        <v>0</v>
      </c>
      <c r="AI2877" s="9">
        <f t="shared" ref="AI2877" si="27687">(X2877*AD2874+Y2877*AC2874+Z2877*AD2877+AA2877*AC2877)</f>
        <v>102.63765449159594</v>
      </c>
      <c r="AJ2877" s="2">
        <f t="shared" ref="AJ2877" si="27688">X2877*AE2874+Z2877*AE2877-Y2877*AF2874-AA2877*AF2877</f>
        <v>20.088663197414498</v>
      </c>
      <c r="AK2877" s="8">
        <f t="shared" ref="AK2877" si="27689">(X2877*AF2874+Y2877*AE2874+Z2877*AF2877+AA2877*AE2877)</f>
        <v>0</v>
      </c>
      <c r="AM2877" s="1">
        <v>0</v>
      </c>
      <c r="AN2877" s="9">
        <f t="shared" ref="AN2877" si="27690">$AN$9*$B2874</f>
        <v>10.503515999999962</v>
      </c>
      <c r="AO2877" s="2">
        <v>1</v>
      </c>
      <c r="AP2877" s="8">
        <v>0</v>
      </c>
      <c r="AR2877" s="1">
        <f t="shared" ref="AR2877" si="27691">AH2877*AM2874+AJ2877*AM2877-AI2877*AN2874-AK2877*AN2877</f>
        <v>0</v>
      </c>
      <c r="AS2877" s="9">
        <f t="shared" ref="AS2877" si="27692">(AH2877*AN2874+AI2877*AM2874+AJ2877*AN2877+AK2877*AM2877)</f>
        <v>313.63924980424952</v>
      </c>
      <c r="AT2877" s="2">
        <f t="shared" ref="AT2877" si="27693">AH2877*AO2874+AJ2877*AO2877-AI2877*AP2874-AK2877*AP2877</f>
        <v>20.088663197414498</v>
      </c>
      <c r="AU2877" s="8">
        <f t="shared" ref="AU2877" si="27694">(AH2877*AP2874+AI2877*AO2874+AJ2877*AP2877+AK2877*AO2877)</f>
        <v>0</v>
      </c>
      <c r="AV2877" s="20"/>
      <c r="AW2877" s="1">
        <v>0</v>
      </c>
      <c r="AX2877" s="9">
        <v>0</v>
      </c>
      <c r="AY2877" s="2">
        <v>1</v>
      </c>
      <c r="AZ2877" s="8">
        <v>0</v>
      </c>
      <c r="BB2877" s="1">
        <f t="shared" ref="BB2877" si="27695">AR2877*AW2874+AT2877*AW2877-AS2877*AX2874-AU2877*AX2877</f>
        <v>0</v>
      </c>
      <c r="BC2877" s="9">
        <f t="shared" ref="BC2877" si="27696">(AR2877*AX2874+AS2877*AW2874+AT2877*AX2877+AU2877*AW2877)</f>
        <v>313.63924980424952</v>
      </c>
      <c r="BD2877" s="2">
        <f t="shared" ref="BD2877" si="27697">AR2877*AY2874+AT2877*AY2877-AS2877*AZ2874-AU2877*AZ2877</f>
        <v>75.096529510896346</v>
      </c>
      <c r="BE2877" s="8">
        <f t="shared" ref="BE2877" si="27698">(AR2877*AZ2874+AS2877*AY2874+AT2877*AZ2877+AU2877*AY2877)</f>
        <v>0</v>
      </c>
      <c r="BG2877" s="1">
        <v>0</v>
      </c>
      <c r="BH2877" s="9">
        <f t="shared" ref="BH2877" si="27699">$BH$9*$B2874</f>
        <v>6.8719199999999754</v>
      </c>
      <c r="BI2877" s="2">
        <v>1</v>
      </c>
      <c r="BJ2877" s="8">
        <v>0</v>
      </c>
      <c r="BK2877" s="20"/>
      <c r="BL2877" s="1">
        <f t="shared" ref="BL2877" si="27700">BB2877*BG2874+BD2877*BG2877-BC2877*BH2874-BE2877*BH2877</f>
        <v>0</v>
      </c>
      <c r="BM2877" s="9">
        <f t="shared" ref="BM2877" si="27701">(BB2877*BH2874+BC2877*BG2874+BD2877*BH2877+BE2877*BG2877)</f>
        <v>829.6965928807665</v>
      </c>
      <c r="BN2877" s="2">
        <f t="shared" ref="BN2877" si="27702">BB2877*BI2874+BD2877*BI2877-BC2877*BJ2874-BE2877*BJ2877</f>
        <v>75.096529510896346</v>
      </c>
      <c r="BO2877" s="8">
        <f t="shared" ref="BO2877" si="27703">(BB2877*BJ2874+BC2877*BI2874+BD2877*BJ2877+BE2877*BI2877)</f>
        <v>0</v>
      </c>
      <c r="BP2877" s="20"/>
      <c r="BQ2877" s="18">
        <f t="shared" ref="BQ2877:BQ2940" si="27704">1/$BR$9</f>
        <v>1</v>
      </c>
      <c r="BR2877" s="25">
        <v>0</v>
      </c>
      <c r="BS2877" s="19">
        <v>1</v>
      </c>
      <c r="BT2877" s="24">
        <v>0</v>
      </c>
      <c r="BV2877" s="1">
        <f t="shared" ref="BV2877" si="27705">BL2877*BQ2874+BN2877*BQ2877-BM2877*BR2874-BO2877*BR2877</f>
        <v>75.096529510896346</v>
      </c>
      <c r="BW2877" s="9">
        <f t="shared" ref="BW2877" si="27706">(BL2877*BR2874+BM2877*BQ2874+BN2877*BR2877+BO2877*BQ2877)</f>
        <v>829.6965928807665</v>
      </c>
      <c r="BX2877" s="2">
        <f t="shared" ref="BX2877" si="27707">BL2877*BS2874+BN2877*BS2877-BM2877*BT2874-BO2877*BT2877</f>
        <v>75.096529510896346</v>
      </c>
      <c r="BY2877" s="8">
        <f t="shared" ref="BY2877" si="27708">(BL2877*BT2874+BM2877*BS2874+BN2877*BT2877+BO2877*BS2877)</f>
        <v>0</v>
      </c>
      <c r="CA2877" s="56">
        <f t="shared" ref="CA2877" si="27709">(180/PI())*ATAN(-1*(BW2874+BW2877)/(BV2874+BV2877))</f>
        <v>-79.656340031886543</v>
      </c>
      <c r="CC2877" s="117">
        <f t="shared" ref="CC2877" si="27710">20*LOG(((1-(10^(CA2874/20)^2)*(1-((1-CC2874)/(1+CC2874))^2))^0.5))</f>
        <v>-7.5582952531223757E-6</v>
      </c>
      <c r="CD2877" s="13"/>
      <c r="CE2877" s="33"/>
      <c r="CF2877" s="33"/>
      <c r="CG2877" s="33"/>
      <c r="CH2877" s="33"/>
    </row>
    <row r="2878" spans="1:86" ht="18.600000000000001" customHeight="1"/>
    <row r="2879" spans="1:86" ht="18.600000000000001" customHeight="1" thickBot="1">
      <c r="A2879">
        <v>0</v>
      </c>
      <c r="E2879" s="6" t="s">
        <v>3</v>
      </c>
      <c r="J2879" s="6" t="s">
        <v>5</v>
      </c>
      <c r="O2879" s="6" t="s">
        <v>10</v>
      </c>
      <c r="T2879" s="6" t="s">
        <v>6</v>
      </c>
      <c r="Y2879" s="6" t="s">
        <v>11</v>
      </c>
      <c r="AD2879" s="6" t="s">
        <v>12</v>
      </c>
      <c r="AI2879" s="6" t="s">
        <v>13</v>
      </c>
      <c r="AN2879" s="6" t="s">
        <v>14</v>
      </c>
      <c r="AS2879" s="6" t="s">
        <v>15</v>
      </c>
      <c r="AX2879" s="6" t="s">
        <v>19</v>
      </c>
      <c r="BC2879" s="6" t="s">
        <v>17</v>
      </c>
      <c r="BH2879" s="6" t="s">
        <v>20</v>
      </c>
      <c r="BM2879" s="6" t="s">
        <v>18</v>
      </c>
      <c r="BQ2879" s="26" t="s">
        <v>16</v>
      </c>
      <c r="BR2879" s="26"/>
      <c r="BS2879" s="21"/>
      <c r="BT2879" s="21"/>
      <c r="BU2879" s="21"/>
      <c r="BV2879" s="21"/>
      <c r="BW2879" s="26" t="s">
        <v>21</v>
      </c>
      <c r="BX2879" s="21"/>
      <c r="BY2879" s="21"/>
    </row>
    <row r="2880" spans="1:86" ht="18.600000000000001" customHeight="1" thickBot="1">
      <c r="B2880" s="11"/>
      <c r="D2880" s="266" t="s">
        <v>113</v>
      </c>
      <c r="E2880" s="267"/>
      <c r="F2880" s="268" t="s">
        <v>114</v>
      </c>
      <c r="G2880" s="269"/>
      <c r="H2880" s="237"/>
      <c r="I2880" s="262" t="s">
        <v>0</v>
      </c>
      <c r="J2880" s="263"/>
      <c r="K2880" s="264" t="s">
        <v>1</v>
      </c>
      <c r="L2880" s="265"/>
      <c r="M2880" s="21"/>
      <c r="N2880" s="262" t="s">
        <v>115</v>
      </c>
      <c r="O2880" s="263"/>
      <c r="P2880" s="264" t="s">
        <v>116</v>
      </c>
      <c r="Q2880" s="265"/>
      <c r="R2880" s="21"/>
      <c r="S2880" s="266" t="s">
        <v>117</v>
      </c>
      <c r="T2880" s="267"/>
      <c r="U2880" s="268" t="s">
        <v>118</v>
      </c>
      <c r="V2880" s="269"/>
      <c r="W2880" s="20"/>
      <c r="X2880" s="262" t="s">
        <v>119</v>
      </c>
      <c r="Y2880" s="263"/>
      <c r="Z2880" s="264" t="s">
        <v>120</v>
      </c>
      <c r="AA2880" s="265"/>
      <c r="AB2880" s="20"/>
      <c r="AC2880" s="262" t="s">
        <v>121</v>
      </c>
      <c r="AD2880" s="263"/>
      <c r="AE2880" s="264" t="s">
        <v>7</v>
      </c>
      <c r="AF2880" s="265"/>
      <c r="AG2880" s="20"/>
      <c r="AH2880" s="262" t="s">
        <v>122</v>
      </c>
      <c r="AI2880" s="263"/>
      <c r="AJ2880" s="264" t="s">
        <v>123</v>
      </c>
      <c r="AK2880" s="265"/>
      <c r="AL2880" s="20"/>
      <c r="AM2880" s="266" t="s">
        <v>124</v>
      </c>
      <c r="AN2880" s="267"/>
      <c r="AO2880" s="268" t="s">
        <v>125</v>
      </c>
      <c r="AP2880" s="269"/>
      <c r="AQ2880" s="21"/>
      <c r="AR2880" s="262" t="s">
        <v>126</v>
      </c>
      <c r="AS2880" s="263"/>
      <c r="AT2880" s="264" t="s">
        <v>2</v>
      </c>
      <c r="AU2880" s="265"/>
      <c r="AV2880" s="41"/>
      <c r="AW2880" s="262" t="s">
        <v>127</v>
      </c>
      <c r="AX2880" s="263"/>
      <c r="AY2880" s="264" t="s">
        <v>128</v>
      </c>
      <c r="AZ2880" s="265"/>
      <c r="BA2880" s="20"/>
      <c r="BB2880" s="262" t="s">
        <v>129</v>
      </c>
      <c r="BC2880" s="263"/>
      <c r="BD2880" s="264" t="s">
        <v>130</v>
      </c>
      <c r="BE2880" s="265"/>
      <c r="BF2880" s="41"/>
      <c r="BG2880" s="266" t="s">
        <v>131</v>
      </c>
      <c r="BH2880" s="267"/>
      <c r="BI2880" s="268" t="s">
        <v>132</v>
      </c>
      <c r="BJ2880" s="269"/>
      <c r="BK2880" s="41"/>
      <c r="BL2880" s="262" t="s">
        <v>133</v>
      </c>
      <c r="BM2880" s="263"/>
      <c r="BN2880" s="264" t="s">
        <v>134</v>
      </c>
      <c r="BO2880" s="265"/>
      <c r="BP2880" s="41"/>
      <c r="BQ2880" s="262" t="s">
        <v>135</v>
      </c>
      <c r="BR2880" s="263"/>
      <c r="BS2880" s="264" t="s">
        <v>136</v>
      </c>
      <c r="BT2880" s="265"/>
      <c r="BU2880" s="20"/>
      <c r="BV2880" s="262" t="s">
        <v>137</v>
      </c>
      <c r="BW2880" s="263"/>
      <c r="BX2880" s="264" t="s">
        <v>138</v>
      </c>
      <c r="BY2880" s="265"/>
      <c r="CA2880" s="27" t="s">
        <v>8</v>
      </c>
      <c r="CC2880" s="113" t="s">
        <v>74</v>
      </c>
      <c r="CD2880" s="13"/>
      <c r="CE2880" s="33"/>
      <c r="CF2880" s="33"/>
      <c r="CG2880" s="33"/>
      <c r="CH2880" s="33"/>
    </row>
    <row r="2881" spans="2:86" ht="18.600000000000001" customHeight="1" thickTop="1" thickBot="1">
      <c r="B2881" s="37">
        <v>8.23999999999997</v>
      </c>
      <c r="D2881" s="1">
        <v>1</v>
      </c>
      <c r="E2881" s="7">
        <v>0</v>
      </c>
      <c r="F2881" s="2">
        <v>0</v>
      </c>
      <c r="G2881" s="8">
        <v>0</v>
      </c>
      <c r="I2881" s="1">
        <v>1</v>
      </c>
      <c r="J2881" s="9">
        <v>0</v>
      </c>
      <c r="K2881" s="2">
        <v>0</v>
      </c>
      <c r="L2881" s="8">
        <f t="shared" ref="L2881:L2944" si="27711">IF(0=(1-$J$9*$K$9*$B2881^2),10^18,$B2881*$K$9/(1-$J$9*$K$9*$B2881^2))</f>
        <v>-0.6683800978086254</v>
      </c>
      <c r="N2881" s="1">
        <f t="shared" ref="N2881" si="27712">D2881*I2881+F2881*I2884-E2881*J2881-G2881*J2884</f>
        <v>1</v>
      </c>
      <c r="O2881" s="9">
        <f t="shared" ref="O2881" si="27713">(D2881*J2881+E2881*I2881+F2881*J2884+G2881*I2884)</f>
        <v>0</v>
      </c>
      <c r="P2881" s="2">
        <f t="shared" ref="P2881" si="27714">D2881*K2881+F2881*K2884-E2881*L2881-G2881*L2884</f>
        <v>0</v>
      </c>
      <c r="Q2881" s="8">
        <f t="shared" ref="Q2881" si="27715">(D2881*L2881+E2881*K2881+F2881*L2884+G2881*K2884)</f>
        <v>-0.6683800978086254</v>
      </c>
      <c r="S2881" s="1">
        <v>1</v>
      </c>
      <c r="T2881" s="7">
        <v>0</v>
      </c>
      <c r="U2881" s="2">
        <v>0</v>
      </c>
      <c r="V2881" s="8">
        <v>0</v>
      </c>
      <c r="X2881" s="1">
        <f t="shared" ref="X2881" si="27716">N2881*S2881+P2881*S2884-O2881*T2881-Q2881*T2884</f>
        <v>9.3234122165817368</v>
      </c>
      <c r="Y2881" s="9">
        <f t="shared" ref="Y2881" si="27717">(N2881*T2881+O2881*S2881+P2881*T2884+Q2881*S2884)</f>
        <v>0</v>
      </c>
      <c r="Z2881" s="2">
        <f t="shared" ref="Z2881" si="27718">N2881*U2881+P2881*U2884-O2881*V2881-Q2881*V2884</f>
        <v>0</v>
      </c>
      <c r="AA2881" s="8">
        <f t="shared" ref="AA2881" si="27719">(N2881*V2881+O2881*U2881+P2881*V2884+Q2881*U2884)</f>
        <v>-0.6683800978086254</v>
      </c>
      <c r="AB2881" s="20"/>
      <c r="AC2881" s="1">
        <v>1</v>
      </c>
      <c r="AD2881" s="9">
        <v>0</v>
      </c>
      <c r="AE2881" s="2">
        <v>0</v>
      </c>
      <c r="AF2881" s="8">
        <f t="shared" ref="AF2881:AF2944" si="27720">IF(0=(1-$AE$9*$AD$9*$B2881^2),10^18,$B2881*$AE$9/(1-$AE$9*$AD$9*$B2881^2))</f>
        <v>-0.12250372980784205</v>
      </c>
      <c r="AH2881" s="1">
        <f t="shared" ref="AH2881" si="27721">X2881*AC2881+Z2881*AC2884-Y2881*AD2881-AA2881*AD2884</f>
        <v>9.3234122165817368</v>
      </c>
      <c r="AI2881" s="9">
        <f t="shared" ref="AI2881" si="27722">(X2881*AD2881+Y2881*AC2881+Z2881*AD2884+AA2881*AC2884)</f>
        <v>0</v>
      </c>
      <c r="AJ2881" s="2">
        <f t="shared" ref="AJ2881" si="27723">X2881*AE2881+Z2881*AE2884-Y2881*AF2881-AA2881*AF2884</f>
        <v>0</v>
      </c>
      <c r="AK2881" s="8">
        <f t="shared" ref="AK2881" si="27724">(X2881*AF2881+Y2881*AE2881+Z2881*AF2884+AA2881*AE2884)</f>
        <v>-1.8105328688758882</v>
      </c>
      <c r="AM2881" s="1">
        <v>1</v>
      </c>
      <c r="AN2881" s="7">
        <v>0</v>
      </c>
      <c r="AO2881" s="2">
        <v>0</v>
      </c>
      <c r="AP2881" s="8">
        <v>0</v>
      </c>
      <c r="AR2881" s="1">
        <f t="shared" ref="AR2881" si="27725">AH2881*AM2881+AJ2881*AM2884-AI2881*AN2881-AK2881*AN2884</f>
        <v>28.386643151342454</v>
      </c>
      <c r="AS2881" s="9">
        <f t="shared" ref="AS2881" si="27726">(AH2881*AN2881+AI2881*AM2881+AJ2881*AN2884+AK2881*AM2884)</f>
        <v>0</v>
      </c>
      <c r="AT2881" s="2">
        <f t="shared" ref="AT2881" si="27727">AH2881*AO2881+AJ2881*AO2884-AI2881*AP2881-AK2881*AP2884</f>
        <v>0</v>
      </c>
      <c r="AU2881" s="8">
        <f t="shared" ref="AU2881" si="27728">(AH2881*AP2881+AI2881*AO2881+AJ2881*AP2884+AK2881*AO2884)</f>
        <v>-1.8105328688758882</v>
      </c>
      <c r="AV2881" s="20"/>
      <c r="AW2881" s="1">
        <v>1</v>
      </c>
      <c r="AX2881" s="9">
        <v>0</v>
      </c>
      <c r="AY2881" s="2">
        <v>0</v>
      </c>
      <c r="AZ2881" s="8">
        <f t="shared" ref="AZ2881:AZ2944" si="27729">IF(0=(1-$AX$9*$AY$9*$B2881^2),10^18,$B2881*$AY$9/(1-$AX$9*$AY$9*$B2881^2))</f>
        <v>-0.17493751872875943</v>
      </c>
      <c r="BB2881" s="1">
        <f t="shared" ref="BB2881" si="27730">AR2881*AW2881+AT2881*AW2884-AS2881*AX2881-AU2881*AX2884</f>
        <v>28.386643151342454</v>
      </c>
      <c r="BC2881" s="9">
        <f t="shared" ref="BC2881" si="27731">(AR2881*AX2881+AS2881*AW2881+AT2881*AX2884+AU2881*AW2884)</f>
        <v>0</v>
      </c>
      <c r="BD2881" s="2">
        <f t="shared" ref="BD2881" si="27732">AR2881*AY2881+AT2881*AY2884-AS2881*AZ2881-AU2881*AZ2884</f>
        <v>0</v>
      </c>
      <c r="BE2881" s="8">
        <f t="shared" ref="BE2881" si="27733">(AR2881*AZ2881+AS2881*AY2881+AT2881*AZ2884+AU2881*AY2884)</f>
        <v>-6.7764217868104692</v>
      </c>
      <c r="BG2881" s="1">
        <v>1</v>
      </c>
      <c r="BH2881" s="7">
        <v>0</v>
      </c>
      <c r="BI2881" s="2">
        <v>0</v>
      </c>
      <c r="BJ2881" s="8">
        <v>0</v>
      </c>
      <c r="BK2881" s="20"/>
      <c r="BL2881" s="1">
        <f t="shared" ref="BL2881" si="27734">BB2881*BG2881+BD2881*BG2884-BC2881*BH2881-BE2881*BH2884</f>
        <v>75.066973328836355</v>
      </c>
      <c r="BM2881" s="9">
        <f t="shared" ref="BM2881" si="27735">(BB2881*BH2881+BC2881*BG2881+BD2881*BH2884+BE2881*BG2884)</f>
        <v>0</v>
      </c>
      <c r="BN2881" s="2">
        <f t="shared" ref="BN2881" si="27736">BB2881*BI2881+BD2881*BI2884-BC2881*BJ2881-BE2881*BJ2884</f>
        <v>0</v>
      </c>
      <c r="BO2881" s="8">
        <f t="shared" ref="BO2881" si="27737">(BB2881*BJ2881+BC2881*BI2881+BD2881*BJ2884+BE2881*BI2884)</f>
        <v>-6.7764217868104692</v>
      </c>
      <c r="BP2881" s="20"/>
      <c r="BQ2881" s="16">
        <v>1</v>
      </c>
      <c r="BR2881" s="23">
        <v>0</v>
      </c>
      <c r="BS2881" s="14">
        <v>0</v>
      </c>
      <c r="BT2881" s="22">
        <v>0</v>
      </c>
      <c r="BV2881" s="1">
        <f t="shared" ref="BV2881" si="27738">BL2881*BQ2881+BN2881*BQ2884-BM2881*BR2881-BO2881*BR2884</f>
        <v>75.066973328836355</v>
      </c>
      <c r="BW2881" s="9">
        <f t="shared" ref="BW2881" si="27739">(BL2881*BR2881+BM2881*BQ2881+BN2881*BR2884+BO2881*BQ2884)</f>
        <v>-6.7764217868104692</v>
      </c>
      <c r="BX2881" s="2">
        <f t="shared" ref="BX2881" si="27740">BL2881*BS2881+BN2881*BS2884-BM2881*BT2881-BO2881*BT2884</f>
        <v>0</v>
      </c>
      <c r="BY2881" s="8">
        <f t="shared" ref="BY2881" si="27741">(BL2881*BT2881+BM2881*BS2881+BN2881*BT2884+BO2881*BS2884)</f>
        <v>-6.7764217868104692</v>
      </c>
      <c r="CA2881" s="28">
        <f t="shared" ref="CA2881" si="27742">20*LOG(((1+$BR$9)/$BR$9)/((BV2881+BV2884)^2+(BW2881+BW2884)^2)^0.5)</f>
        <v>-52.446201023641272</v>
      </c>
      <c r="CC2881" s="114">
        <f t="shared" ref="CC2881" si="27743">((BV2881^2+BW2881^2)^0.5)/((BV2884^2+BW2884^2)^0.5)</f>
        <v>9.0289004395166558E-2</v>
      </c>
      <c r="CD2881" s="13"/>
      <c r="CE2881" s="33"/>
      <c r="CF2881" s="33"/>
      <c r="CG2881" s="33"/>
      <c r="CH2881" s="33"/>
    </row>
    <row r="2882" spans="2:86" ht="18.600000000000001" customHeight="1" thickBot="1">
      <c r="D2882" s="3"/>
      <c r="G2882" s="4"/>
      <c r="I2882" s="3"/>
      <c r="L2882" s="4"/>
      <c r="N2882" s="3"/>
      <c r="Q2882" s="4"/>
      <c r="S2882" s="3"/>
      <c r="V2882" s="4"/>
      <c r="X2882" s="3"/>
      <c r="AA2882" s="4"/>
      <c r="AC2882" s="3"/>
      <c r="AF2882" s="4"/>
      <c r="AH2882" s="3"/>
      <c r="AK2882" s="4"/>
      <c r="AM2882" s="3"/>
      <c r="AP2882" s="4"/>
      <c r="AR2882" s="3"/>
      <c r="AU2882" s="4"/>
      <c r="AW2882" s="3"/>
      <c r="AZ2882" s="4"/>
      <c r="BB2882" s="3"/>
      <c r="BE2882" s="4"/>
      <c r="BG2882" s="3"/>
      <c r="BJ2882" s="4"/>
      <c r="BL2882" s="3"/>
      <c r="BO2882" s="4"/>
      <c r="BQ2882" s="16"/>
      <c r="BR2882" s="14"/>
      <c r="BS2882" s="14"/>
      <c r="BT2882" s="17"/>
      <c r="BV2882" s="3"/>
      <c r="BY2882" s="4"/>
      <c r="CC2882" s="115"/>
      <c r="CD2882" s="13"/>
      <c r="CE2882" s="33"/>
      <c r="CF2882" s="33"/>
      <c r="CG2882" s="33"/>
      <c r="CH2882" s="33"/>
    </row>
    <row r="2883" spans="2:86" ht="18.600000000000001" customHeight="1" thickBot="1">
      <c r="D2883" s="271" t="s">
        <v>141</v>
      </c>
      <c r="E2883" s="272"/>
      <c r="F2883" s="273" t="s">
        <v>142</v>
      </c>
      <c r="G2883" s="274"/>
      <c r="H2883" s="237"/>
      <c r="I2883" s="271" t="s">
        <v>143</v>
      </c>
      <c r="J2883" s="272"/>
      <c r="K2883" s="273" t="s">
        <v>144</v>
      </c>
      <c r="L2883" s="274"/>
      <c r="N2883" s="262" t="s">
        <v>145</v>
      </c>
      <c r="O2883" s="263"/>
      <c r="P2883" s="264" t="s">
        <v>146</v>
      </c>
      <c r="Q2883" s="265"/>
      <c r="S2883" s="271" t="s">
        <v>147</v>
      </c>
      <c r="T2883" s="272"/>
      <c r="U2883" s="273" t="s">
        <v>148</v>
      </c>
      <c r="V2883" s="274"/>
      <c r="W2883" s="20"/>
      <c r="X2883" s="262" t="s">
        <v>149</v>
      </c>
      <c r="Y2883" s="263"/>
      <c r="Z2883" s="264" t="s">
        <v>150</v>
      </c>
      <c r="AA2883" s="265"/>
      <c r="AB2883" s="20"/>
      <c r="AC2883" s="271" t="s">
        <v>151</v>
      </c>
      <c r="AD2883" s="272"/>
      <c r="AE2883" s="273" t="s">
        <v>152</v>
      </c>
      <c r="AF2883" s="274"/>
      <c r="AG2883" s="20"/>
      <c r="AH2883" s="262" t="s">
        <v>153</v>
      </c>
      <c r="AI2883" s="263"/>
      <c r="AJ2883" s="264" t="s">
        <v>154</v>
      </c>
      <c r="AK2883" s="265"/>
      <c r="AL2883" s="20"/>
      <c r="AM2883" s="271" t="s">
        <v>155</v>
      </c>
      <c r="AN2883" s="272"/>
      <c r="AO2883" s="273" t="s">
        <v>156</v>
      </c>
      <c r="AP2883" s="274"/>
      <c r="AR2883" s="262" t="s">
        <v>157</v>
      </c>
      <c r="AS2883" s="263"/>
      <c r="AT2883" s="264" t="s">
        <v>158</v>
      </c>
      <c r="AU2883" s="265"/>
      <c r="AV2883" s="41"/>
      <c r="AW2883" s="271" t="s">
        <v>159</v>
      </c>
      <c r="AX2883" s="272"/>
      <c r="AY2883" s="273" t="s">
        <v>160</v>
      </c>
      <c r="AZ2883" s="274"/>
      <c r="BA2883" s="20"/>
      <c r="BB2883" s="262" t="s">
        <v>161</v>
      </c>
      <c r="BC2883" s="263"/>
      <c r="BD2883" s="264" t="s">
        <v>162</v>
      </c>
      <c r="BE2883" s="265"/>
      <c r="BF2883" s="41"/>
      <c r="BG2883" s="271" t="s">
        <v>163</v>
      </c>
      <c r="BH2883" s="272"/>
      <c r="BI2883" s="273" t="s">
        <v>164</v>
      </c>
      <c r="BJ2883" s="274"/>
      <c r="BK2883" s="41"/>
      <c r="BL2883" s="262" t="s">
        <v>165</v>
      </c>
      <c r="BM2883" s="263"/>
      <c r="BN2883" s="264" t="s">
        <v>166</v>
      </c>
      <c r="BO2883" s="265"/>
      <c r="BP2883" s="41"/>
      <c r="BQ2883" s="271" t="s">
        <v>167</v>
      </c>
      <c r="BR2883" s="272"/>
      <c r="BS2883" s="273" t="s">
        <v>168</v>
      </c>
      <c r="BT2883" s="274"/>
      <c r="BU2883" s="20"/>
      <c r="BV2883" s="262" t="s">
        <v>169</v>
      </c>
      <c r="BW2883" s="263"/>
      <c r="BX2883" s="264" t="s">
        <v>170</v>
      </c>
      <c r="BY2883" s="265"/>
      <c r="CA2883" s="55" t="s">
        <v>35</v>
      </c>
      <c r="CC2883" s="116" t="s">
        <v>75</v>
      </c>
      <c r="CD2883" s="13"/>
      <c r="CE2883" s="33"/>
      <c r="CF2883" s="33"/>
      <c r="CG2883" s="33"/>
      <c r="CH2883" s="33"/>
    </row>
    <row r="2884" spans="2:86" ht="18.600000000000001" customHeight="1" thickTop="1" thickBot="1">
      <c r="D2884" s="1">
        <v>0</v>
      </c>
      <c r="E2884" s="9">
        <f t="shared" ref="E2884" si="27744">$E$9*$B2881</f>
        <v>9.696831999999965</v>
      </c>
      <c r="F2884" s="2">
        <v>1</v>
      </c>
      <c r="G2884" s="8">
        <v>0</v>
      </c>
      <c r="I2884" s="1">
        <v>0</v>
      </c>
      <c r="J2884" s="9">
        <v>0</v>
      </c>
      <c r="K2884" s="2">
        <v>1</v>
      </c>
      <c r="L2884" s="8">
        <v>0</v>
      </c>
      <c r="N2884" s="1">
        <f t="shared" ref="N2884" si="27745">D2884*I2881+F2884*I2884-E2884*J2881-G2884*J2884</f>
        <v>0</v>
      </c>
      <c r="O2884" s="9">
        <f t="shared" ref="O2884" si="27746">(D2884*J2881+E2884*I2881+F2884*J2884+G2884*I2884)</f>
        <v>9.696831999999965</v>
      </c>
      <c r="P2884" s="2">
        <f t="shared" ref="P2884" si="27747">D2884*K2881+F2884*K2884-E2884*L2881-G2884*L2884</f>
        <v>7.4811695205937854</v>
      </c>
      <c r="Q2884" s="8">
        <f t="shared" ref="Q2884" si="27748">(D2884*L2881+E2884*K2881+F2884*L2884+G2884*K2884)</f>
        <v>0</v>
      </c>
      <c r="S2884" s="1">
        <v>0</v>
      </c>
      <c r="T2884" s="9">
        <f t="shared" ref="T2884" si="27749">$T$9*$B2881</f>
        <v>12.453111999999955</v>
      </c>
      <c r="U2884" s="2">
        <v>1</v>
      </c>
      <c r="V2884" s="8">
        <v>0</v>
      </c>
      <c r="X2884" s="1">
        <f t="shared" ref="X2884" si="27750">N2884*S2881+P2884*S2884-O2884*T2881-Q2884*T2884</f>
        <v>0</v>
      </c>
      <c r="Y2884" s="9">
        <f t="shared" ref="Y2884" si="27751">(N2884*T2881+O2884*S2881+P2884*T2884+Q2884*S2884)</f>
        <v>102.86067393094035</v>
      </c>
      <c r="Z2884" s="2">
        <f t="shared" ref="Z2884" si="27752">N2884*U2881+P2884*U2884-O2884*V2881-Q2884*V2884</f>
        <v>7.4811695205937854</v>
      </c>
      <c r="AA2884" s="8">
        <f t="shared" ref="AA2884" si="27753">(N2884*V2881+O2884*U2881+P2884*V2884+Q2884*U2884)</f>
        <v>0</v>
      </c>
      <c r="AB2884" s="20"/>
      <c r="AC2884" s="1">
        <v>0</v>
      </c>
      <c r="AD2884" s="9">
        <v>0</v>
      </c>
      <c r="AE2884" s="2">
        <v>1</v>
      </c>
      <c r="AF2884" s="8">
        <v>0</v>
      </c>
      <c r="AH2884" s="1">
        <f t="shared" ref="AH2884" si="27754">X2884*AC2881+Z2884*AC2884-Y2884*AD2881-AA2884*AD2884</f>
        <v>0</v>
      </c>
      <c r="AI2884" s="9">
        <f t="shared" ref="AI2884" si="27755">(X2884*AD2881+Y2884*AC2881+Z2884*AD2884+AA2884*AC2884)</f>
        <v>102.86067393094035</v>
      </c>
      <c r="AJ2884" s="2">
        <f t="shared" ref="AJ2884" si="27756">X2884*AE2881+Z2884*AE2884-Y2884*AF2881-AA2884*AF2884</f>
        <v>20.081985727682245</v>
      </c>
      <c r="AK2884" s="8">
        <f t="shared" ref="AK2884" si="27757">(X2884*AF2881+Y2884*AE2881+Z2884*AF2884+AA2884*AE2884)</f>
        <v>0</v>
      </c>
      <c r="AM2884" s="1">
        <v>0</v>
      </c>
      <c r="AN2884" s="9">
        <f t="shared" ref="AN2884" si="27758">$AN$9*$B2881</f>
        <v>10.529071999999962</v>
      </c>
      <c r="AO2884" s="2">
        <v>1</v>
      </c>
      <c r="AP2884" s="8">
        <v>0</v>
      </c>
      <c r="AR2884" s="1">
        <f t="shared" ref="AR2884" si="27759">AH2884*AM2881+AJ2884*AM2884-AI2884*AN2881-AK2884*AN2884</f>
        <v>0</v>
      </c>
      <c r="AS2884" s="9">
        <f t="shared" ref="AS2884" si="27760">(AH2884*AN2881+AI2884*AM2881+AJ2884*AN2884+AK2884*AM2884)</f>
        <v>314.30534756067834</v>
      </c>
      <c r="AT2884" s="2">
        <f t="shared" ref="AT2884" si="27761">AH2884*AO2881+AJ2884*AO2884-AI2884*AP2881-AK2884*AP2884</f>
        <v>20.081985727682245</v>
      </c>
      <c r="AU2884" s="8">
        <f t="shared" ref="AU2884" si="27762">(AH2884*AP2881+AI2884*AO2881+AJ2884*AP2884+AK2884*AO2884)</f>
        <v>0</v>
      </c>
      <c r="AV2884" s="20"/>
      <c r="AW2884" s="1">
        <v>0</v>
      </c>
      <c r="AX2884" s="9">
        <v>0</v>
      </c>
      <c r="AY2884" s="2">
        <v>1</v>
      </c>
      <c r="AZ2884" s="8">
        <v>0</v>
      </c>
      <c r="BB2884" s="1">
        <f t="shared" ref="BB2884" si="27763">AR2884*AW2881+AT2884*AW2884-AS2884*AX2881-AU2884*AX2884</f>
        <v>0</v>
      </c>
      <c r="BC2884" s="9">
        <f t="shared" ref="BC2884" si="27764">(AR2884*AX2881+AS2884*AW2881+AT2884*AX2884+AU2884*AW2884)</f>
        <v>314.30534756067834</v>
      </c>
      <c r="BD2884" s="2">
        <f t="shared" ref="BD2884" si="27765">AR2884*AY2881+AT2884*AY2884-AS2884*AZ2881-AU2884*AZ2884</f>
        <v>75.065783353127657</v>
      </c>
      <c r="BE2884" s="8">
        <f t="shared" ref="BE2884" si="27766">(AR2884*AZ2881+AS2884*AY2881+AT2884*AZ2884+AU2884*AY2884)</f>
        <v>0</v>
      </c>
      <c r="BG2884" s="1">
        <v>0</v>
      </c>
      <c r="BH2884" s="9">
        <f t="shared" ref="BH2884" si="27767">$BH$9*$B2881</f>
        <v>6.8886399999999748</v>
      </c>
      <c r="BI2884" s="2">
        <v>1</v>
      </c>
      <c r="BJ2884" s="8">
        <v>0</v>
      </c>
      <c r="BK2884" s="20"/>
      <c r="BL2884" s="1">
        <f t="shared" ref="BL2884" si="27768">BB2884*BG2881+BD2884*BG2884-BC2884*BH2881-BE2884*BH2884</f>
        <v>0</v>
      </c>
      <c r="BM2884" s="9">
        <f t="shared" ref="BM2884" si="27769">(BB2884*BH2881+BC2884*BG2881+BD2884*BH2884+BE2884*BG2884)</f>
        <v>831.40650539836577</v>
      </c>
      <c r="BN2884" s="2">
        <f t="shared" ref="BN2884" si="27770">BB2884*BI2881+BD2884*BI2884-BC2884*BJ2881-BE2884*BJ2884</f>
        <v>75.065783353127657</v>
      </c>
      <c r="BO2884" s="8">
        <f t="shared" ref="BO2884" si="27771">(BB2884*BJ2881+BC2884*BI2881+BD2884*BJ2884+BE2884*BI2884)</f>
        <v>0</v>
      </c>
      <c r="BP2884" s="20"/>
      <c r="BQ2884" s="18">
        <f t="shared" ref="BQ2884:BQ2947" si="27772">1/$BR$9</f>
        <v>1</v>
      </c>
      <c r="BR2884" s="25">
        <v>0</v>
      </c>
      <c r="BS2884" s="19">
        <v>1</v>
      </c>
      <c r="BT2884" s="24">
        <v>0</v>
      </c>
      <c r="BV2884" s="1">
        <f t="shared" ref="BV2884" si="27773">BL2884*BQ2881+BN2884*BQ2884-BM2884*BR2881-BO2884*BR2884</f>
        <v>75.065783353127657</v>
      </c>
      <c r="BW2884" s="9">
        <f t="shared" ref="BW2884" si="27774">(BL2884*BR2881+BM2884*BQ2881+BN2884*BR2884+BO2884*BQ2884)</f>
        <v>831.40650539836577</v>
      </c>
      <c r="BX2884" s="2">
        <f t="shared" ref="BX2884" si="27775">BL2884*BS2881+BN2884*BS2884-BM2884*BT2881-BO2884*BT2884</f>
        <v>75.065783353127657</v>
      </c>
      <c r="BY2884" s="8">
        <f t="shared" ref="BY2884" si="27776">(BL2884*BT2881+BM2884*BS2881+BN2884*BT2884+BO2884*BS2884)</f>
        <v>0</v>
      </c>
      <c r="CA2884" s="56">
        <f t="shared" ref="CA2884" si="27777">(180/PI())*ATAN(-1*(BW2881+BW2884)/(BV2881+BV2884))</f>
        <v>-79.68170170919494</v>
      </c>
      <c r="CC2884" s="117">
        <f t="shared" ref="CC2884" si="27778">20*LOG(((1-(10^(CA2881/20)^2)*(1-((1-CC2881)/(1+CC2881))^2))^0.5))</f>
        <v>-7.512356263188916E-6</v>
      </c>
      <c r="CD2884" s="13"/>
      <c r="CE2884" s="33"/>
      <c r="CF2884" s="33"/>
      <c r="CG2884" s="33"/>
      <c r="CH2884" s="33"/>
    </row>
    <row r="2885" spans="2:86" ht="18.600000000000001" customHeight="1"/>
    <row r="2886" spans="2:86" ht="18.600000000000001" customHeight="1" thickBot="1">
      <c r="E2886" s="6" t="s">
        <v>3</v>
      </c>
      <c r="J2886" s="6" t="s">
        <v>5</v>
      </c>
      <c r="O2886" s="6" t="s">
        <v>10</v>
      </c>
      <c r="T2886" s="6" t="s">
        <v>6</v>
      </c>
      <c r="Y2886" s="6" t="s">
        <v>11</v>
      </c>
      <c r="AD2886" s="6" t="s">
        <v>12</v>
      </c>
      <c r="AI2886" s="6" t="s">
        <v>13</v>
      </c>
      <c r="AN2886" s="6" t="s">
        <v>14</v>
      </c>
      <c r="AS2886" s="6" t="s">
        <v>15</v>
      </c>
      <c r="AX2886" s="6" t="s">
        <v>19</v>
      </c>
      <c r="BC2886" s="6" t="s">
        <v>17</v>
      </c>
      <c r="BH2886" s="6" t="s">
        <v>20</v>
      </c>
      <c r="BM2886" s="6" t="s">
        <v>18</v>
      </c>
      <c r="BQ2886" s="26" t="s">
        <v>16</v>
      </c>
      <c r="BR2886" s="26"/>
      <c r="BS2886" s="21"/>
      <c r="BT2886" s="21"/>
      <c r="BU2886" s="21"/>
      <c r="BV2886" s="21"/>
      <c r="BW2886" s="26" t="s">
        <v>21</v>
      </c>
      <c r="BX2886" s="21"/>
      <c r="BY2886" s="21"/>
    </row>
    <row r="2887" spans="2:86" ht="18.600000000000001" customHeight="1" thickBot="1">
      <c r="B2887" s="11"/>
      <c r="D2887" s="266" t="s">
        <v>113</v>
      </c>
      <c r="E2887" s="267"/>
      <c r="F2887" s="268" t="s">
        <v>114</v>
      </c>
      <c r="G2887" s="269"/>
      <c r="H2887" s="237"/>
      <c r="I2887" s="262" t="s">
        <v>0</v>
      </c>
      <c r="J2887" s="263"/>
      <c r="K2887" s="264" t="s">
        <v>1</v>
      </c>
      <c r="L2887" s="265"/>
      <c r="M2887" s="21"/>
      <c r="N2887" s="262" t="s">
        <v>115</v>
      </c>
      <c r="O2887" s="263"/>
      <c r="P2887" s="264" t="s">
        <v>116</v>
      </c>
      <c r="Q2887" s="265"/>
      <c r="R2887" s="21"/>
      <c r="S2887" s="266" t="s">
        <v>117</v>
      </c>
      <c r="T2887" s="267"/>
      <c r="U2887" s="268" t="s">
        <v>118</v>
      </c>
      <c r="V2887" s="269"/>
      <c r="W2887" s="20"/>
      <c r="X2887" s="262" t="s">
        <v>119</v>
      </c>
      <c r="Y2887" s="263"/>
      <c r="Z2887" s="264" t="s">
        <v>120</v>
      </c>
      <c r="AA2887" s="265"/>
      <c r="AB2887" s="20"/>
      <c r="AC2887" s="262" t="s">
        <v>121</v>
      </c>
      <c r="AD2887" s="263"/>
      <c r="AE2887" s="264" t="s">
        <v>7</v>
      </c>
      <c r="AF2887" s="265"/>
      <c r="AG2887" s="20"/>
      <c r="AH2887" s="262" t="s">
        <v>122</v>
      </c>
      <c r="AI2887" s="263"/>
      <c r="AJ2887" s="264" t="s">
        <v>123</v>
      </c>
      <c r="AK2887" s="265"/>
      <c r="AL2887" s="20"/>
      <c r="AM2887" s="266" t="s">
        <v>124</v>
      </c>
      <c r="AN2887" s="267"/>
      <c r="AO2887" s="268" t="s">
        <v>125</v>
      </c>
      <c r="AP2887" s="269"/>
      <c r="AQ2887" s="21"/>
      <c r="AR2887" s="262" t="s">
        <v>126</v>
      </c>
      <c r="AS2887" s="263"/>
      <c r="AT2887" s="264" t="s">
        <v>2</v>
      </c>
      <c r="AU2887" s="265"/>
      <c r="AV2887" s="41"/>
      <c r="AW2887" s="262" t="s">
        <v>127</v>
      </c>
      <c r="AX2887" s="263"/>
      <c r="AY2887" s="264" t="s">
        <v>128</v>
      </c>
      <c r="AZ2887" s="265"/>
      <c r="BA2887" s="20"/>
      <c r="BB2887" s="262" t="s">
        <v>129</v>
      </c>
      <c r="BC2887" s="263"/>
      <c r="BD2887" s="264" t="s">
        <v>130</v>
      </c>
      <c r="BE2887" s="265"/>
      <c r="BF2887" s="41"/>
      <c r="BG2887" s="266" t="s">
        <v>131</v>
      </c>
      <c r="BH2887" s="267"/>
      <c r="BI2887" s="268" t="s">
        <v>132</v>
      </c>
      <c r="BJ2887" s="269"/>
      <c r="BK2887" s="41"/>
      <c r="BL2887" s="262" t="s">
        <v>133</v>
      </c>
      <c r="BM2887" s="263"/>
      <c r="BN2887" s="264" t="s">
        <v>134</v>
      </c>
      <c r="BO2887" s="265"/>
      <c r="BP2887" s="41"/>
      <c r="BQ2887" s="262" t="s">
        <v>135</v>
      </c>
      <c r="BR2887" s="263"/>
      <c r="BS2887" s="264" t="s">
        <v>136</v>
      </c>
      <c r="BT2887" s="265"/>
      <c r="BU2887" s="20"/>
      <c r="BV2887" s="262" t="s">
        <v>137</v>
      </c>
      <c r="BW2887" s="263"/>
      <c r="BX2887" s="264" t="s">
        <v>138</v>
      </c>
      <c r="BY2887" s="265"/>
      <c r="CA2887" s="27" t="s">
        <v>8</v>
      </c>
      <c r="CC2887" s="113" t="s">
        <v>74</v>
      </c>
      <c r="CD2887" s="13"/>
      <c r="CE2887" s="33"/>
      <c r="CF2887" s="33"/>
      <c r="CG2887" s="33"/>
      <c r="CH2887" s="33"/>
    </row>
    <row r="2888" spans="2:86" ht="18" customHeight="1" thickTop="1" thickBot="1">
      <c r="B2888" s="37">
        <v>8.2599999999999696</v>
      </c>
      <c r="D2888" s="1">
        <v>1</v>
      </c>
      <c r="E2888" s="7">
        <v>0</v>
      </c>
      <c r="F2888" s="2">
        <v>0</v>
      </c>
      <c r="G2888" s="8">
        <v>0</v>
      </c>
      <c r="I2888" s="1">
        <v>1</v>
      </c>
      <c r="J2888" s="9">
        <v>0</v>
      </c>
      <c r="K2888" s="2">
        <v>0</v>
      </c>
      <c r="L2888" s="8">
        <f t="shared" ref="L2888:L2951" si="27779">IF(0=(1-$J$9*$K$9*$B2888^2),10^18,$B2888*$K$9/(1-$J$9*$K$9*$B2888^2))</f>
        <v>-0.66654285736869867</v>
      </c>
      <c r="N2888" s="1">
        <f t="shared" ref="N2888" si="27780">D2888*I2888+F2888*I2891-E2888*J2888-G2888*J2891</f>
        <v>1</v>
      </c>
      <c r="O2888" s="9">
        <f t="shared" ref="O2888" si="27781">(D2888*J2888+E2888*I2888+F2888*J2891+G2888*I2891)</f>
        <v>0</v>
      </c>
      <c r="P2888" s="2">
        <f t="shared" ref="P2888" si="27782">D2888*K2888+F2888*K2891-E2888*L2888-G2888*L2891</f>
        <v>0</v>
      </c>
      <c r="Q2888" s="8">
        <f t="shared" ref="Q2888" si="27783">(D2888*L2888+E2888*K2888+F2888*L2891+G2888*K2891)</f>
        <v>-0.66654285736869867</v>
      </c>
      <c r="S2888" s="1">
        <v>1</v>
      </c>
      <c r="T2888" s="7">
        <v>0</v>
      </c>
      <c r="U2888" s="2">
        <v>0</v>
      </c>
      <c r="V2888" s="8">
        <v>0</v>
      </c>
      <c r="X2888" s="1">
        <f t="shared" ref="X2888" si="27784">N2888*S2888+P2888*S2891-O2888*T2888-Q2888*T2891</f>
        <v>9.3206797800192263</v>
      </c>
      <c r="Y2888" s="9">
        <f t="shared" ref="Y2888" si="27785">(N2888*T2888+O2888*S2888+P2888*T2891+Q2888*S2891)</f>
        <v>0</v>
      </c>
      <c r="Z2888" s="2">
        <f t="shared" ref="Z2888" si="27786">N2888*U2888+P2888*U2891-O2888*V2888-Q2888*V2891</f>
        <v>0</v>
      </c>
      <c r="AA2888" s="8">
        <f t="shared" ref="AA2888" si="27787">(N2888*V2888+O2888*U2888+P2888*V2891+Q2888*U2891)</f>
        <v>-0.66654285736869867</v>
      </c>
      <c r="AB2888" s="20"/>
      <c r="AC2888" s="1">
        <v>1</v>
      </c>
      <c r="AD2888" s="9">
        <v>0</v>
      </c>
      <c r="AE2888" s="2">
        <v>0</v>
      </c>
      <c r="AF2888" s="8">
        <f t="shared" ref="AF2888:AF2951" si="27788">IF(0=(1-$AE$9*$AD$9*$B2888^2),10^18,$B2888*$AE$9/(1-$AE$9*$AD$9*$B2888^2))</f>
        <v>-0.12219497418383267</v>
      </c>
      <c r="AH2888" s="1">
        <f t="shared" ref="AH2888" si="27789">X2888*AC2888+Z2888*AC2891-Y2888*AD2888-AA2888*AD2891</f>
        <v>9.3206797800192263</v>
      </c>
      <c r="AI2888" s="9">
        <f t="shared" ref="AI2888" si="27790">(X2888*AD2888+Y2888*AC2888+Z2888*AD2891+AA2888*AC2891)</f>
        <v>0</v>
      </c>
      <c r="AJ2888" s="2">
        <f t="shared" ref="AJ2888" si="27791">X2888*AE2888+Z2888*AE2891-Y2888*AF2888-AA2888*AF2891</f>
        <v>0</v>
      </c>
      <c r="AK2888" s="8">
        <f t="shared" ref="AK2888" si="27792">(X2888*AF2888+Y2888*AE2888+Z2888*AF2891+AA2888*AE2891)</f>
        <v>-1.8054830824639192</v>
      </c>
      <c r="AM2888" s="1">
        <v>1</v>
      </c>
      <c r="AN2888" s="7">
        <v>0</v>
      </c>
      <c r="AO2888" s="2">
        <v>0</v>
      </c>
      <c r="AP2888" s="8">
        <v>0</v>
      </c>
      <c r="AR2888" s="1">
        <f t="shared" ref="AR2888" si="27793">AH2888*AM2888+AJ2888*AM2891-AI2888*AN2888-AK2888*AN2891</f>
        <v>28.376882075719148</v>
      </c>
      <c r="AS2888" s="9">
        <f t="shared" ref="AS2888" si="27794">(AH2888*AN2888+AI2888*AM2888+AJ2888*AN2891+AK2888*AM2891)</f>
        <v>0</v>
      </c>
      <c r="AT2888" s="2">
        <f t="shared" ref="AT2888" si="27795">AH2888*AO2888+AJ2888*AO2891-AI2888*AP2888-AK2888*AP2891</f>
        <v>0</v>
      </c>
      <c r="AU2888" s="8">
        <f t="shared" ref="AU2888" si="27796">(AH2888*AP2888+AI2888*AO2888+AJ2888*AP2891+AK2888*AO2891)</f>
        <v>-1.8054830824639192</v>
      </c>
      <c r="AV2888" s="20"/>
      <c r="AW2888" s="1">
        <v>1</v>
      </c>
      <c r="AX2888" s="9">
        <v>0</v>
      </c>
      <c r="AY2888" s="2">
        <v>0</v>
      </c>
      <c r="AZ2888" s="8">
        <f t="shared" ref="AZ2888:AZ2951" si="27797">IF(0=(1-$AX$9*$AY$9*$B2888^2),10^18,$B2888*$AY$9/(1-$AX$9*$AY$9*$B2888^2))</f>
        <v>-0.17449159147491464</v>
      </c>
      <c r="BB2888" s="1">
        <f t="shared" ref="BB2888" si="27798">AR2888*AW2888+AT2888*AW2891-AS2888*AX2888-AU2888*AX2891</f>
        <v>28.376882075719148</v>
      </c>
      <c r="BC2888" s="9">
        <f t="shared" ref="BC2888" si="27799">(AR2888*AX2888+AS2888*AW2888+AT2888*AX2891+AU2888*AW2891)</f>
        <v>0</v>
      </c>
      <c r="BD2888" s="2">
        <f t="shared" ref="BD2888" si="27800">AR2888*AY2888+AT2888*AY2891-AS2888*AZ2888-AU2888*AZ2891</f>
        <v>0</v>
      </c>
      <c r="BE2888" s="8">
        <f t="shared" ref="BE2888" si="27801">(AR2888*AZ2888+AS2888*AY2888+AT2888*AZ2891+AU2888*AY2891)</f>
        <v>-6.7570103969521327</v>
      </c>
      <c r="BG2888" s="1">
        <v>1</v>
      </c>
      <c r="BH2888" s="7">
        <v>0</v>
      </c>
      <c r="BI2888" s="2">
        <v>0</v>
      </c>
      <c r="BJ2888" s="8">
        <v>0</v>
      </c>
      <c r="BK2888" s="20"/>
      <c r="BL2888" s="1">
        <f t="shared" ref="BL2888" si="27802">BB2888*BG2888+BD2888*BG2891-BC2888*BH2888-BE2888*BH2891</f>
        <v>75.036471390416352</v>
      </c>
      <c r="BM2888" s="9">
        <f t="shared" ref="BM2888" si="27803">(BB2888*BH2888+BC2888*BG2888+BD2888*BH2891+BE2888*BG2891)</f>
        <v>0</v>
      </c>
      <c r="BN2888" s="2">
        <f t="shared" ref="BN2888" si="27804">BB2888*BI2888+BD2888*BI2891-BC2888*BJ2888-BE2888*BJ2891</f>
        <v>0</v>
      </c>
      <c r="BO2888" s="8">
        <f t="shared" ref="BO2888" si="27805">(BB2888*BJ2888+BC2888*BI2888+BD2888*BJ2891+BE2888*BI2891)</f>
        <v>-6.7570103969521327</v>
      </c>
      <c r="BP2888" s="20"/>
      <c r="BQ2888" s="16">
        <v>1</v>
      </c>
      <c r="BR2888" s="23">
        <v>0</v>
      </c>
      <c r="BS2888" s="14">
        <v>0</v>
      </c>
      <c r="BT2888" s="22">
        <v>0</v>
      </c>
      <c r="BV2888" s="1">
        <f t="shared" ref="BV2888" si="27806">BL2888*BQ2888+BN2888*BQ2891-BM2888*BR2888-BO2888*BR2891</f>
        <v>75.036471390416352</v>
      </c>
      <c r="BW2888" s="9">
        <f t="shared" ref="BW2888" si="27807">(BL2888*BR2888+BM2888*BQ2888+BN2888*BR2891+BO2888*BQ2891)</f>
        <v>-6.7570103969521327</v>
      </c>
      <c r="BX2888" s="2">
        <f t="shared" ref="BX2888" si="27808">BL2888*BS2888+BN2888*BS2891-BM2888*BT2888-BO2888*BT2891</f>
        <v>0</v>
      </c>
      <c r="BY2888" s="8">
        <f t="shared" ref="BY2888" si="27809">(BL2888*BT2888+BM2888*BS2888+BN2888*BT2891+BO2888*BS2891)</f>
        <v>-6.7570103969521327</v>
      </c>
      <c r="CA2888" s="28">
        <f t="shared" ref="CA2888" si="27810">20*LOG(((1+$BR$9)/$BR$9)/((BV2888+BV2891)^2+(BW2888+BW2891)^2)^0.5)</f>
        <v>-52.463711488987201</v>
      </c>
      <c r="CC2888" s="114">
        <f t="shared" ref="CC2888" si="27811">((BV2888^2+BW2888^2)^0.5)/((BV2891^2+BW2891^2)^0.5)</f>
        <v>9.0066977337519186E-2</v>
      </c>
      <c r="CD2888" s="13"/>
      <c r="CE2888" s="33"/>
      <c r="CF2888" s="33"/>
      <c r="CG2888" s="33"/>
      <c r="CH2888" s="33"/>
    </row>
    <row r="2889" spans="2:86" ht="18.600000000000001" customHeight="1" thickBot="1">
      <c r="D2889" s="3"/>
      <c r="G2889" s="4"/>
      <c r="I2889" s="3"/>
      <c r="L2889" s="4"/>
      <c r="N2889" s="3"/>
      <c r="Q2889" s="4"/>
      <c r="S2889" s="3"/>
      <c r="V2889" s="4"/>
      <c r="X2889" s="3"/>
      <c r="AA2889" s="4"/>
      <c r="AC2889" s="3"/>
      <c r="AF2889" s="4"/>
      <c r="AH2889" s="3"/>
      <c r="AK2889" s="4"/>
      <c r="AM2889" s="3"/>
      <c r="AP2889" s="4"/>
      <c r="AR2889" s="3"/>
      <c r="AU2889" s="4"/>
      <c r="AW2889" s="3"/>
      <c r="AZ2889" s="4"/>
      <c r="BB2889" s="3"/>
      <c r="BE2889" s="4"/>
      <c r="BG2889" s="3"/>
      <c r="BJ2889" s="4"/>
      <c r="BL2889" s="3"/>
      <c r="BO2889" s="4"/>
      <c r="BQ2889" s="16"/>
      <c r="BR2889" s="14"/>
      <c r="BS2889" s="14"/>
      <c r="BT2889" s="17"/>
      <c r="BV2889" s="3"/>
      <c r="BY2889" s="4"/>
      <c r="CC2889" s="115"/>
      <c r="CD2889" s="13"/>
      <c r="CE2889" s="33"/>
      <c r="CF2889" s="33"/>
      <c r="CG2889" s="33"/>
      <c r="CH2889" s="33"/>
    </row>
    <row r="2890" spans="2:86" ht="18.600000000000001" customHeight="1" thickBot="1">
      <c r="D2890" s="271" t="s">
        <v>141</v>
      </c>
      <c r="E2890" s="272"/>
      <c r="F2890" s="273" t="s">
        <v>142</v>
      </c>
      <c r="G2890" s="274"/>
      <c r="H2890" s="237"/>
      <c r="I2890" s="271" t="s">
        <v>143</v>
      </c>
      <c r="J2890" s="272"/>
      <c r="K2890" s="273" t="s">
        <v>144</v>
      </c>
      <c r="L2890" s="274"/>
      <c r="N2890" s="262" t="s">
        <v>145</v>
      </c>
      <c r="O2890" s="263"/>
      <c r="P2890" s="264" t="s">
        <v>146</v>
      </c>
      <c r="Q2890" s="265"/>
      <c r="S2890" s="271" t="s">
        <v>147</v>
      </c>
      <c r="T2890" s="272"/>
      <c r="U2890" s="273" t="s">
        <v>148</v>
      </c>
      <c r="V2890" s="274"/>
      <c r="W2890" s="20"/>
      <c r="X2890" s="262" t="s">
        <v>149</v>
      </c>
      <c r="Y2890" s="263"/>
      <c r="Z2890" s="264" t="s">
        <v>150</v>
      </c>
      <c r="AA2890" s="265"/>
      <c r="AB2890" s="20"/>
      <c r="AC2890" s="271" t="s">
        <v>151</v>
      </c>
      <c r="AD2890" s="272"/>
      <c r="AE2890" s="273" t="s">
        <v>152</v>
      </c>
      <c r="AF2890" s="274"/>
      <c r="AG2890" s="20"/>
      <c r="AH2890" s="262" t="s">
        <v>153</v>
      </c>
      <c r="AI2890" s="263"/>
      <c r="AJ2890" s="264" t="s">
        <v>154</v>
      </c>
      <c r="AK2890" s="265"/>
      <c r="AL2890" s="20"/>
      <c r="AM2890" s="271" t="s">
        <v>155</v>
      </c>
      <c r="AN2890" s="272"/>
      <c r="AO2890" s="273" t="s">
        <v>156</v>
      </c>
      <c r="AP2890" s="274"/>
      <c r="AR2890" s="262" t="s">
        <v>157</v>
      </c>
      <c r="AS2890" s="263"/>
      <c r="AT2890" s="264" t="s">
        <v>158</v>
      </c>
      <c r="AU2890" s="265"/>
      <c r="AV2890" s="41"/>
      <c r="AW2890" s="271" t="s">
        <v>159</v>
      </c>
      <c r="AX2890" s="272"/>
      <c r="AY2890" s="273" t="s">
        <v>160</v>
      </c>
      <c r="AZ2890" s="274"/>
      <c r="BA2890" s="20"/>
      <c r="BB2890" s="262" t="s">
        <v>161</v>
      </c>
      <c r="BC2890" s="263"/>
      <c r="BD2890" s="264" t="s">
        <v>162</v>
      </c>
      <c r="BE2890" s="265"/>
      <c r="BF2890" s="41"/>
      <c r="BG2890" s="271" t="s">
        <v>163</v>
      </c>
      <c r="BH2890" s="272"/>
      <c r="BI2890" s="273" t="s">
        <v>164</v>
      </c>
      <c r="BJ2890" s="274"/>
      <c r="BK2890" s="41"/>
      <c r="BL2890" s="262" t="s">
        <v>165</v>
      </c>
      <c r="BM2890" s="263"/>
      <c r="BN2890" s="264" t="s">
        <v>166</v>
      </c>
      <c r="BO2890" s="265"/>
      <c r="BP2890" s="41"/>
      <c r="BQ2890" s="271" t="s">
        <v>167</v>
      </c>
      <c r="BR2890" s="272"/>
      <c r="BS2890" s="273" t="s">
        <v>168</v>
      </c>
      <c r="BT2890" s="274"/>
      <c r="BU2890" s="20"/>
      <c r="BV2890" s="262" t="s">
        <v>169</v>
      </c>
      <c r="BW2890" s="263"/>
      <c r="BX2890" s="264" t="s">
        <v>170</v>
      </c>
      <c r="BY2890" s="265"/>
      <c r="CA2890" s="55" t="s">
        <v>35</v>
      </c>
      <c r="CC2890" s="116" t="s">
        <v>75</v>
      </c>
      <c r="CD2890" s="13"/>
      <c r="CE2890" s="33"/>
      <c r="CF2890" s="33"/>
      <c r="CG2890" s="33"/>
      <c r="CH2890" s="33"/>
    </row>
    <row r="2891" spans="2:86" ht="18.600000000000001" customHeight="1" thickTop="1" thickBot="1">
      <c r="D2891" s="1">
        <v>0</v>
      </c>
      <c r="E2891" s="9">
        <f t="shared" ref="E2891" si="27812">$E$9*$B2888</f>
        <v>9.720367999999965</v>
      </c>
      <c r="F2891" s="2">
        <v>1</v>
      </c>
      <c r="G2891" s="8">
        <v>0</v>
      </c>
      <c r="I2891" s="1">
        <v>0</v>
      </c>
      <c r="J2891" s="9">
        <v>0</v>
      </c>
      <c r="K2891" s="2">
        <v>1</v>
      </c>
      <c r="L2891" s="8">
        <v>0</v>
      </c>
      <c r="N2891" s="1">
        <f t="shared" ref="N2891" si="27813">D2891*I2888+F2891*I2891-E2891*J2888-G2891*J2891</f>
        <v>0</v>
      </c>
      <c r="O2891" s="9">
        <f t="shared" ref="O2891" si="27814">(D2891*J2888+E2891*I2888+F2891*J2891+G2891*I2891)</f>
        <v>9.720367999999965</v>
      </c>
      <c r="P2891" s="2">
        <f t="shared" ref="P2891" si="27815">D2891*K2888+F2891*K2891-E2891*L2888-G2891*L2891</f>
        <v>7.4790418613952392</v>
      </c>
      <c r="Q2891" s="8">
        <f t="shared" ref="Q2891" si="27816">(D2891*L2888+E2891*K2888+F2891*L2891+G2891*K2891)</f>
        <v>0</v>
      </c>
      <c r="S2891" s="1">
        <v>0</v>
      </c>
      <c r="T2891" s="9">
        <f t="shared" ref="T2891" si="27817">$T$9*$B2888</f>
        <v>12.483337999999955</v>
      </c>
      <c r="U2891" s="2">
        <v>1</v>
      </c>
      <c r="V2891" s="8">
        <v>0</v>
      </c>
      <c r="X2891" s="1">
        <f t="shared" ref="X2891" si="27818">N2891*S2888+P2891*S2891-O2891*T2888-Q2891*T2891</f>
        <v>0</v>
      </c>
      <c r="Y2891" s="9">
        <f t="shared" ref="Y2891" si="27819">(N2891*T2888+O2891*S2888+P2891*T2891+Q2891*S2891)</f>
        <v>103.08377547194556</v>
      </c>
      <c r="Z2891" s="2">
        <f t="shared" ref="Z2891" si="27820">N2891*U2888+P2891*U2891-O2891*V2888-Q2891*V2891</f>
        <v>7.4790418613952392</v>
      </c>
      <c r="AA2891" s="8">
        <f t="shared" ref="AA2891" si="27821">(N2891*V2888+O2891*U2888+P2891*V2891+Q2891*U2891)</f>
        <v>0</v>
      </c>
      <c r="AB2891" s="20"/>
      <c r="AC2891" s="1">
        <v>0</v>
      </c>
      <c r="AD2891" s="9">
        <v>0</v>
      </c>
      <c r="AE2891" s="2">
        <v>1</v>
      </c>
      <c r="AF2891" s="8">
        <v>0</v>
      </c>
      <c r="AH2891" s="1">
        <f t="shared" ref="AH2891" si="27822">X2891*AC2888+Z2891*AC2891-Y2891*AD2888-AA2891*AD2891</f>
        <v>0</v>
      </c>
      <c r="AI2891" s="9">
        <f t="shared" ref="AI2891" si="27823">(X2891*AD2888+Y2891*AC2888+Z2891*AD2891+AA2891*AC2891)</f>
        <v>103.08377547194556</v>
      </c>
      <c r="AJ2891" s="2">
        <f t="shared" ref="AJ2891" si="27824">X2891*AE2888+Z2891*AE2891-Y2891*AF2888-AA2891*AF2891</f>
        <v>20.075361143961629</v>
      </c>
      <c r="AK2891" s="8">
        <f t="shared" ref="AK2891" si="27825">(X2891*AF2888+Y2891*AE2888+Z2891*AF2891+AA2891*AE2891)</f>
        <v>0</v>
      </c>
      <c r="AM2891" s="1">
        <v>0</v>
      </c>
      <c r="AN2891" s="9">
        <f t="shared" ref="AN2891" si="27826">$AN$9*$B2888</f>
        <v>10.554627999999962</v>
      </c>
      <c r="AO2891" s="2">
        <v>1</v>
      </c>
      <c r="AP2891" s="8">
        <v>0</v>
      </c>
      <c r="AR2891" s="1">
        <f t="shared" ref="AR2891" si="27827">AH2891*AM2888+AJ2891*AM2891-AI2891*AN2888-AK2891*AN2891</f>
        <v>0</v>
      </c>
      <c r="AS2891" s="9">
        <f t="shared" ref="AS2891" si="27828">(AH2891*AN2888+AI2891*AM2888+AJ2891*AN2891+AK2891*AM2891)</f>
        <v>314.9717443121142</v>
      </c>
      <c r="AT2891" s="2">
        <f t="shared" ref="AT2891" si="27829">AH2891*AO2888+AJ2891*AO2891-AI2891*AP2888-AK2891*AP2891</f>
        <v>20.075361143961629</v>
      </c>
      <c r="AU2891" s="8">
        <f t="shared" ref="AU2891" si="27830">(AH2891*AP2888+AI2891*AO2888+AJ2891*AP2891+AK2891*AO2891)</f>
        <v>0</v>
      </c>
      <c r="AV2891" s="20"/>
      <c r="AW2891" s="1">
        <v>0</v>
      </c>
      <c r="AX2891" s="9">
        <v>0</v>
      </c>
      <c r="AY2891" s="2">
        <v>1</v>
      </c>
      <c r="AZ2891" s="8">
        <v>0</v>
      </c>
      <c r="BB2891" s="1">
        <f t="shared" ref="BB2891" si="27831">AR2891*AW2888+AT2891*AW2891-AS2891*AX2888-AU2891*AX2891</f>
        <v>0</v>
      </c>
      <c r="BC2891" s="9">
        <f t="shared" ref="BC2891" si="27832">(AR2891*AX2888+AS2891*AW2888+AT2891*AX2891+AU2891*AW2891)</f>
        <v>314.9717443121142</v>
      </c>
      <c r="BD2891" s="2">
        <f t="shared" ref="BD2891" si="27833">AR2891*AY2888+AT2891*AY2891-AS2891*AZ2888-AU2891*AZ2891</f>
        <v>75.035282078612326</v>
      </c>
      <c r="BE2891" s="8">
        <f t="shared" ref="BE2891" si="27834">(AR2891*AZ2888+AS2891*AY2888+AT2891*AZ2891+AU2891*AY2891)</f>
        <v>0</v>
      </c>
      <c r="BG2891" s="1">
        <v>0</v>
      </c>
      <c r="BH2891" s="9">
        <f t="shared" ref="BH2891" si="27835">$BH$9*$B2888</f>
        <v>6.9053599999999742</v>
      </c>
      <c r="BI2891" s="2">
        <v>1</v>
      </c>
      <c r="BJ2891" s="8">
        <v>0</v>
      </c>
      <c r="BK2891" s="20"/>
      <c r="BL2891" s="1">
        <f t="shared" ref="BL2891" si="27836">BB2891*BG2888+BD2891*BG2891-BC2891*BH2888-BE2891*BH2891</f>
        <v>0</v>
      </c>
      <c r="BM2891" s="9">
        <f t="shared" ref="BM2891" si="27837">(BB2891*BH2888+BC2891*BG2888+BD2891*BH2891+BE2891*BG2891)</f>
        <v>833.11737976647862</v>
      </c>
      <c r="BN2891" s="2">
        <f t="shared" ref="BN2891" si="27838">BB2891*BI2888+BD2891*BI2891-BC2891*BJ2888-BE2891*BJ2891</f>
        <v>75.035282078612326</v>
      </c>
      <c r="BO2891" s="8">
        <f t="shared" ref="BO2891" si="27839">(BB2891*BJ2888+BC2891*BI2888+BD2891*BJ2891+BE2891*BI2891)</f>
        <v>0</v>
      </c>
      <c r="BP2891" s="20"/>
      <c r="BQ2891" s="18">
        <f t="shared" ref="BQ2891:BQ2954" si="27840">1/$BR$9</f>
        <v>1</v>
      </c>
      <c r="BR2891" s="25">
        <v>0</v>
      </c>
      <c r="BS2891" s="19">
        <v>1</v>
      </c>
      <c r="BT2891" s="24">
        <v>0</v>
      </c>
      <c r="BV2891" s="1">
        <f t="shared" ref="BV2891" si="27841">BL2891*BQ2888+BN2891*BQ2891-BM2891*BR2888-BO2891*BR2891</f>
        <v>75.035282078612326</v>
      </c>
      <c r="BW2891" s="9">
        <f t="shared" ref="BW2891" si="27842">(BL2891*BR2888+BM2891*BQ2888+BN2891*BR2891+BO2891*BQ2891)</f>
        <v>833.11737976647862</v>
      </c>
      <c r="BX2891" s="2">
        <f t="shared" ref="BX2891" si="27843">BL2891*BS2888+BN2891*BS2891-BM2891*BT2888-BO2891*BT2891</f>
        <v>75.035282078612326</v>
      </c>
      <c r="BY2891" s="8">
        <f t="shared" ref="BY2891" si="27844">(BL2891*BT2888+BM2891*BS2888+BN2891*BT2891+BO2891*BS2891)</f>
        <v>0</v>
      </c>
      <c r="CA2891" s="56">
        <f t="shared" ref="CA2891" si="27845">(180/PI())*ATAN(-1*(BW2888+BW2891)/(BV2888+BV2891))</f>
        <v>-79.706938696012045</v>
      </c>
      <c r="CC2891" s="117">
        <f t="shared" ref="CC2891" si="27846">20*LOG(((1-(10^(CA2888/20)^2)*(1-((1-CC2888)/(1+CC2888))^2))^0.5))</f>
        <v>-7.4667695648043251E-6</v>
      </c>
      <c r="CD2891" s="13"/>
      <c r="CE2891" s="33"/>
      <c r="CF2891" s="33"/>
      <c r="CG2891" s="33"/>
      <c r="CH2891" s="33"/>
    </row>
    <row r="2892" spans="2:86" ht="18.600000000000001" customHeight="1"/>
    <row r="2893" spans="2:86" ht="18.600000000000001" customHeight="1" thickBot="1">
      <c r="E2893" s="6" t="s">
        <v>3</v>
      </c>
      <c r="J2893" s="6" t="s">
        <v>5</v>
      </c>
      <c r="O2893" s="6" t="s">
        <v>10</v>
      </c>
      <c r="T2893" s="6" t="s">
        <v>6</v>
      </c>
      <c r="Y2893" s="6" t="s">
        <v>11</v>
      </c>
      <c r="AD2893" s="6" t="s">
        <v>12</v>
      </c>
      <c r="AI2893" s="6" t="s">
        <v>13</v>
      </c>
      <c r="AN2893" s="6" t="s">
        <v>14</v>
      </c>
      <c r="AS2893" s="6" t="s">
        <v>15</v>
      </c>
      <c r="AX2893" s="6" t="s">
        <v>19</v>
      </c>
      <c r="BC2893" s="6" t="s">
        <v>17</v>
      </c>
      <c r="BH2893" s="6" t="s">
        <v>20</v>
      </c>
      <c r="BM2893" s="6" t="s">
        <v>18</v>
      </c>
      <c r="BQ2893" s="26" t="s">
        <v>16</v>
      </c>
      <c r="BR2893" s="26"/>
      <c r="BS2893" s="21"/>
      <c r="BT2893" s="21"/>
      <c r="BU2893" s="21"/>
      <c r="BV2893" s="21"/>
      <c r="BW2893" s="26" t="s">
        <v>21</v>
      </c>
      <c r="BX2893" s="21"/>
      <c r="BY2893" s="21"/>
    </row>
    <row r="2894" spans="2:86" ht="18.600000000000001" customHeight="1" thickBot="1">
      <c r="B2894" s="11"/>
      <c r="D2894" s="266" t="s">
        <v>113</v>
      </c>
      <c r="E2894" s="267"/>
      <c r="F2894" s="268" t="s">
        <v>114</v>
      </c>
      <c r="G2894" s="269"/>
      <c r="H2894" s="237"/>
      <c r="I2894" s="262" t="s">
        <v>0</v>
      </c>
      <c r="J2894" s="263"/>
      <c r="K2894" s="264" t="s">
        <v>1</v>
      </c>
      <c r="L2894" s="265"/>
      <c r="M2894" s="21"/>
      <c r="N2894" s="262" t="s">
        <v>115</v>
      </c>
      <c r="O2894" s="263"/>
      <c r="P2894" s="264" t="s">
        <v>116</v>
      </c>
      <c r="Q2894" s="265"/>
      <c r="R2894" s="21"/>
      <c r="S2894" s="266" t="s">
        <v>117</v>
      </c>
      <c r="T2894" s="267"/>
      <c r="U2894" s="268" t="s">
        <v>118</v>
      </c>
      <c r="V2894" s="269"/>
      <c r="W2894" s="20"/>
      <c r="X2894" s="262" t="s">
        <v>119</v>
      </c>
      <c r="Y2894" s="263"/>
      <c r="Z2894" s="264" t="s">
        <v>120</v>
      </c>
      <c r="AA2894" s="265"/>
      <c r="AB2894" s="20"/>
      <c r="AC2894" s="262" t="s">
        <v>121</v>
      </c>
      <c r="AD2894" s="263"/>
      <c r="AE2894" s="264" t="s">
        <v>7</v>
      </c>
      <c r="AF2894" s="265"/>
      <c r="AG2894" s="20"/>
      <c r="AH2894" s="262" t="s">
        <v>122</v>
      </c>
      <c r="AI2894" s="263"/>
      <c r="AJ2894" s="264" t="s">
        <v>123</v>
      </c>
      <c r="AK2894" s="265"/>
      <c r="AL2894" s="20"/>
      <c r="AM2894" s="266" t="s">
        <v>124</v>
      </c>
      <c r="AN2894" s="267"/>
      <c r="AO2894" s="268" t="s">
        <v>125</v>
      </c>
      <c r="AP2894" s="269"/>
      <c r="AQ2894" s="21"/>
      <c r="AR2894" s="262" t="s">
        <v>126</v>
      </c>
      <c r="AS2894" s="263"/>
      <c r="AT2894" s="264" t="s">
        <v>2</v>
      </c>
      <c r="AU2894" s="265"/>
      <c r="AV2894" s="41"/>
      <c r="AW2894" s="262" t="s">
        <v>127</v>
      </c>
      <c r="AX2894" s="263"/>
      <c r="AY2894" s="264" t="s">
        <v>128</v>
      </c>
      <c r="AZ2894" s="265"/>
      <c r="BA2894" s="20"/>
      <c r="BB2894" s="262" t="s">
        <v>129</v>
      </c>
      <c r="BC2894" s="263"/>
      <c r="BD2894" s="264" t="s">
        <v>130</v>
      </c>
      <c r="BE2894" s="265"/>
      <c r="BF2894" s="41"/>
      <c r="BG2894" s="266" t="s">
        <v>131</v>
      </c>
      <c r="BH2894" s="267"/>
      <c r="BI2894" s="268" t="s">
        <v>132</v>
      </c>
      <c r="BJ2894" s="269"/>
      <c r="BK2894" s="41"/>
      <c r="BL2894" s="262" t="s">
        <v>133</v>
      </c>
      <c r="BM2894" s="263"/>
      <c r="BN2894" s="264" t="s">
        <v>134</v>
      </c>
      <c r="BO2894" s="265"/>
      <c r="BP2894" s="41"/>
      <c r="BQ2894" s="262" t="s">
        <v>135</v>
      </c>
      <c r="BR2894" s="263"/>
      <c r="BS2894" s="264" t="s">
        <v>136</v>
      </c>
      <c r="BT2894" s="265"/>
      <c r="BU2894" s="20"/>
      <c r="BV2894" s="262" t="s">
        <v>137</v>
      </c>
      <c r="BW2894" s="263"/>
      <c r="BX2894" s="264" t="s">
        <v>138</v>
      </c>
      <c r="BY2894" s="265"/>
      <c r="CA2894" s="27" t="s">
        <v>8</v>
      </c>
      <c r="CC2894" s="113" t="s">
        <v>74</v>
      </c>
      <c r="CD2894" s="13"/>
      <c r="CE2894" s="33"/>
      <c r="CF2894" s="33"/>
      <c r="CG2894" s="33"/>
      <c r="CH2894" s="33"/>
    </row>
    <row r="2895" spans="2:86" ht="18.600000000000001" customHeight="1" thickTop="1" thickBot="1">
      <c r="B2895" s="37">
        <v>8.2799999999999692</v>
      </c>
      <c r="D2895" s="1">
        <v>1</v>
      </c>
      <c r="E2895" s="7">
        <v>0</v>
      </c>
      <c r="F2895" s="2">
        <v>0</v>
      </c>
      <c r="G2895" s="8">
        <v>0</v>
      </c>
      <c r="I2895" s="1">
        <v>1</v>
      </c>
      <c r="J2895" s="9">
        <v>0</v>
      </c>
      <c r="K2895" s="2">
        <v>0</v>
      </c>
      <c r="L2895" s="8">
        <f t="shared" ref="L2895:L2958" si="27847">IF(0=(1-$J$9*$K$9*$B2895^2),10^18,$B2895*$K$9/(1-$J$9*$K$9*$B2895^2))</f>
        <v>-0.66471621464651576</v>
      </c>
      <c r="N2895" s="1">
        <f t="shared" ref="N2895" si="27848">D2895*I2895+F2895*I2898-E2895*J2895-G2895*J2898</f>
        <v>1</v>
      </c>
      <c r="O2895" s="9">
        <f t="shared" ref="O2895" si="27849">(D2895*J2895+E2895*I2895+F2895*J2898+G2895*I2898)</f>
        <v>0</v>
      </c>
      <c r="P2895" s="2">
        <f t="shared" ref="P2895" si="27850">D2895*K2895+F2895*K2898-E2895*L2895-G2895*L2898</f>
        <v>0</v>
      </c>
      <c r="Q2895" s="8">
        <f t="shared" ref="Q2895" si="27851">(D2895*L2895+E2895*K2895+F2895*L2898+G2895*K2898)</f>
        <v>-0.66471621464651576</v>
      </c>
      <c r="S2895" s="1">
        <v>1</v>
      </c>
      <c r="T2895" s="7">
        <v>0</v>
      </c>
      <c r="U2895" s="2">
        <v>0</v>
      </c>
      <c r="V2895" s="8">
        <v>0</v>
      </c>
      <c r="X2895" s="1">
        <f t="shared" ref="X2895" si="27852">N2895*S2895+P2895*S2898-O2895*T2895-Q2895*T2898</f>
        <v>9.3179688938168823</v>
      </c>
      <c r="Y2895" s="9">
        <f t="shared" ref="Y2895" si="27853">(N2895*T2895+O2895*S2895+P2895*T2898+Q2895*S2898)</f>
        <v>0</v>
      </c>
      <c r="Z2895" s="2">
        <f t="shared" ref="Z2895" si="27854">N2895*U2895+P2895*U2898-O2895*V2895-Q2895*V2898</f>
        <v>0</v>
      </c>
      <c r="AA2895" s="8">
        <f t="shared" ref="AA2895" si="27855">(N2895*V2895+O2895*U2895+P2895*V2898+Q2895*U2898)</f>
        <v>-0.66471621464651576</v>
      </c>
      <c r="AB2895" s="20"/>
      <c r="AC2895" s="1">
        <v>1</v>
      </c>
      <c r="AD2895" s="9">
        <v>0</v>
      </c>
      <c r="AE2895" s="2">
        <v>0</v>
      </c>
      <c r="AF2895" s="8">
        <f t="shared" ref="AF2895:AF2958" si="27856">IF(0=(1-$AE$9*$AD$9*$B2895^2),10^18,$B2895*$AE$9/(1-$AE$9*$AD$9*$B2895^2))</f>
        <v>-0.12188780013799877</v>
      </c>
      <c r="AH2895" s="1">
        <f t="shared" ref="AH2895" si="27857">X2895*AC2895+Z2895*AC2898-Y2895*AD2895-AA2895*AD2898</f>
        <v>9.3179688938168823</v>
      </c>
      <c r="AI2895" s="9">
        <f t="shared" ref="AI2895" si="27858">(X2895*AD2895+Y2895*AC2895+Z2895*AD2898+AA2895*AC2898)</f>
        <v>0</v>
      </c>
      <c r="AJ2895" s="2">
        <f t="shared" ref="AJ2895" si="27859">X2895*AE2895+Z2895*AE2898-Y2895*AF2895-AA2895*AF2898</f>
        <v>0</v>
      </c>
      <c r="AK2895" s="8">
        <f t="shared" ref="AK2895" si="27860">(X2895*AF2895+Y2895*AE2895+Z2895*AF2898+AA2895*AE2898)</f>
        <v>-1.8004629448681573</v>
      </c>
      <c r="AM2895" s="1">
        <v>1</v>
      </c>
      <c r="AN2895" s="7">
        <v>0</v>
      </c>
      <c r="AO2895" s="2">
        <v>0</v>
      </c>
      <c r="AP2895" s="8">
        <v>0</v>
      </c>
      <c r="AR2895" s="1">
        <f t="shared" ref="AR2895" si="27861">AH2895*AM2895+AJ2895*AM2898-AI2895*AN2895-AK2895*AN2898</f>
        <v>28.367198135703774</v>
      </c>
      <c r="AS2895" s="9">
        <f t="shared" ref="AS2895" si="27862">(AH2895*AN2895+AI2895*AM2895+AJ2895*AN2898+AK2895*AM2898)</f>
        <v>0</v>
      </c>
      <c r="AT2895" s="2">
        <f t="shared" ref="AT2895" si="27863">AH2895*AO2895+AJ2895*AO2898-AI2895*AP2895-AK2895*AP2898</f>
        <v>0</v>
      </c>
      <c r="AU2895" s="8">
        <f t="shared" ref="AU2895" si="27864">(AH2895*AP2895+AI2895*AO2895+AJ2895*AP2898+AK2895*AO2898)</f>
        <v>-1.8004629448681573</v>
      </c>
      <c r="AV2895" s="20"/>
      <c r="AW2895" s="1">
        <v>1</v>
      </c>
      <c r="AX2895" s="9">
        <v>0</v>
      </c>
      <c r="AY2895" s="2">
        <v>0</v>
      </c>
      <c r="AZ2895" s="8">
        <f t="shared" ref="AZ2895:AZ2958" si="27865">IF(0=(1-$AX$9*$AY$9*$B2895^2),10^18,$B2895*$AY$9/(1-$AX$9*$AY$9*$B2895^2))</f>
        <v>-0.17404798547534819</v>
      </c>
      <c r="BB2895" s="1">
        <f t="shared" ref="BB2895" si="27866">AR2895*AW2895+AT2895*AW2898-AS2895*AX2895-AU2895*AX2898</f>
        <v>28.367198135703774</v>
      </c>
      <c r="BC2895" s="9">
        <f t="shared" ref="BC2895" si="27867">(AR2895*AX2895+AS2895*AW2895+AT2895*AX2898+AU2895*AW2898)</f>
        <v>0</v>
      </c>
      <c r="BD2895" s="2">
        <f t="shared" ref="BD2895" si="27868">AR2895*AY2895+AT2895*AY2898-AS2895*AZ2895-AU2895*AZ2898</f>
        <v>0</v>
      </c>
      <c r="BE2895" s="8">
        <f t="shared" ref="BE2895" si="27869">(AR2895*AZ2895+AS2895*AY2895+AT2895*AZ2898+AU2895*AY2898)</f>
        <v>-6.7377166339674526</v>
      </c>
      <c r="BG2895" s="1">
        <v>1</v>
      </c>
      <c r="BH2895" s="7">
        <v>0</v>
      </c>
      <c r="BI2895" s="2">
        <v>0</v>
      </c>
      <c r="BJ2895" s="8">
        <v>0</v>
      </c>
      <c r="BK2895" s="20"/>
      <c r="BL2895" s="1">
        <f t="shared" ref="BL2895" si="27870">BB2895*BG2895+BD2895*BG2898-BC2895*BH2895-BE2895*BH2898</f>
        <v>75.006211693357017</v>
      </c>
      <c r="BM2895" s="9">
        <f t="shared" ref="BM2895" si="27871">(BB2895*BH2895+BC2895*BG2895+BD2895*BH2898+BE2895*BG2898)</f>
        <v>0</v>
      </c>
      <c r="BN2895" s="2">
        <f t="shared" ref="BN2895" si="27872">BB2895*BI2895+BD2895*BI2898-BC2895*BJ2895-BE2895*BJ2898</f>
        <v>0</v>
      </c>
      <c r="BO2895" s="8">
        <f t="shared" ref="BO2895" si="27873">(BB2895*BJ2895+BC2895*BI2895+BD2895*BJ2898+BE2895*BI2898)</f>
        <v>-6.7377166339674526</v>
      </c>
      <c r="BP2895" s="20"/>
      <c r="BQ2895" s="16">
        <v>1</v>
      </c>
      <c r="BR2895" s="23">
        <v>0</v>
      </c>
      <c r="BS2895" s="14">
        <v>0</v>
      </c>
      <c r="BT2895" s="22">
        <v>0</v>
      </c>
      <c r="BV2895" s="1">
        <f t="shared" ref="BV2895" si="27874">BL2895*BQ2895+BN2895*BQ2898-BM2895*BR2895-BO2895*BR2898</f>
        <v>75.006211693357017</v>
      </c>
      <c r="BW2895" s="9">
        <f t="shared" ref="BW2895" si="27875">(BL2895*BR2895+BM2895*BQ2895+BN2895*BR2898+BO2895*BQ2898)</f>
        <v>-6.7377166339674526</v>
      </c>
      <c r="BX2895" s="2">
        <f t="shared" ref="BX2895" si="27876">BL2895*BS2895+BN2895*BS2898-BM2895*BT2895-BO2895*BT2898</f>
        <v>0</v>
      </c>
      <c r="BY2895" s="8">
        <f t="shared" ref="BY2895" si="27877">(BL2895*BT2895+BM2895*BS2895+BN2895*BT2898+BO2895*BS2898)</f>
        <v>-6.7377166339674526</v>
      </c>
      <c r="CA2895" s="28">
        <f t="shared" ref="CA2895" si="27878">20*LOG(((1+$BR$9)/$BR$9)/((BV2895+BV2898)^2+(BW2895+BW2898)^2)^0.5)</f>
        <v>-52.481197776204105</v>
      </c>
      <c r="CC2895" s="114">
        <f t="shared" ref="CC2895" si="27879">((BV2895^2+BW2895^2)^0.5)/((BV2898^2+BW2898^2)^0.5)</f>
        <v>8.9846047901281992E-2</v>
      </c>
      <c r="CD2895" s="13"/>
      <c r="CE2895" s="33"/>
      <c r="CF2895" s="33"/>
      <c r="CG2895" s="33"/>
      <c r="CH2895" s="33"/>
    </row>
    <row r="2896" spans="2:86" ht="18.600000000000001" customHeight="1" thickBot="1">
      <c r="D2896" s="3"/>
      <c r="G2896" s="4"/>
      <c r="I2896" s="3"/>
      <c r="L2896" s="4"/>
      <c r="N2896" s="3"/>
      <c r="Q2896" s="4"/>
      <c r="S2896" s="3"/>
      <c r="V2896" s="4"/>
      <c r="X2896" s="3"/>
      <c r="AA2896" s="4"/>
      <c r="AC2896" s="3"/>
      <c r="AF2896" s="4"/>
      <c r="AH2896" s="3"/>
      <c r="AK2896" s="4"/>
      <c r="AM2896" s="3"/>
      <c r="AP2896" s="4"/>
      <c r="AR2896" s="3"/>
      <c r="AU2896" s="4"/>
      <c r="AW2896" s="3"/>
      <c r="AZ2896" s="4"/>
      <c r="BB2896" s="3"/>
      <c r="BE2896" s="4"/>
      <c r="BG2896" s="3"/>
      <c r="BJ2896" s="4"/>
      <c r="BL2896" s="3"/>
      <c r="BO2896" s="4"/>
      <c r="BQ2896" s="16"/>
      <c r="BR2896" s="14"/>
      <c r="BS2896" s="14"/>
      <c r="BT2896" s="17"/>
      <c r="BV2896" s="3"/>
      <c r="BY2896" s="4"/>
      <c r="CC2896" s="115"/>
      <c r="CD2896" s="13"/>
      <c r="CE2896" s="33"/>
      <c r="CF2896" s="33"/>
      <c r="CG2896" s="33"/>
      <c r="CH2896" s="33"/>
    </row>
    <row r="2897" spans="2:86" ht="18.600000000000001" customHeight="1" thickBot="1">
      <c r="D2897" s="271" t="s">
        <v>141</v>
      </c>
      <c r="E2897" s="272"/>
      <c r="F2897" s="273" t="s">
        <v>142</v>
      </c>
      <c r="G2897" s="274"/>
      <c r="H2897" s="237"/>
      <c r="I2897" s="271" t="s">
        <v>143</v>
      </c>
      <c r="J2897" s="272"/>
      <c r="K2897" s="273" t="s">
        <v>144</v>
      </c>
      <c r="L2897" s="274"/>
      <c r="N2897" s="262" t="s">
        <v>145</v>
      </c>
      <c r="O2897" s="263"/>
      <c r="P2897" s="264" t="s">
        <v>146</v>
      </c>
      <c r="Q2897" s="265"/>
      <c r="S2897" s="271" t="s">
        <v>147</v>
      </c>
      <c r="T2897" s="272"/>
      <c r="U2897" s="273" t="s">
        <v>148</v>
      </c>
      <c r="V2897" s="274"/>
      <c r="W2897" s="20"/>
      <c r="X2897" s="262" t="s">
        <v>149</v>
      </c>
      <c r="Y2897" s="263"/>
      <c r="Z2897" s="264" t="s">
        <v>150</v>
      </c>
      <c r="AA2897" s="265"/>
      <c r="AB2897" s="20"/>
      <c r="AC2897" s="271" t="s">
        <v>151</v>
      </c>
      <c r="AD2897" s="272"/>
      <c r="AE2897" s="273" t="s">
        <v>152</v>
      </c>
      <c r="AF2897" s="274"/>
      <c r="AG2897" s="20"/>
      <c r="AH2897" s="262" t="s">
        <v>153</v>
      </c>
      <c r="AI2897" s="263"/>
      <c r="AJ2897" s="264" t="s">
        <v>154</v>
      </c>
      <c r="AK2897" s="265"/>
      <c r="AL2897" s="20"/>
      <c r="AM2897" s="271" t="s">
        <v>155</v>
      </c>
      <c r="AN2897" s="272"/>
      <c r="AO2897" s="273" t="s">
        <v>156</v>
      </c>
      <c r="AP2897" s="274"/>
      <c r="AR2897" s="262" t="s">
        <v>157</v>
      </c>
      <c r="AS2897" s="263"/>
      <c r="AT2897" s="264" t="s">
        <v>158</v>
      </c>
      <c r="AU2897" s="265"/>
      <c r="AV2897" s="41"/>
      <c r="AW2897" s="271" t="s">
        <v>159</v>
      </c>
      <c r="AX2897" s="272"/>
      <c r="AY2897" s="273" t="s">
        <v>160</v>
      </c>
      <c r="AZ2897" s="274"/>
      <c r="BA2897" s="20"/>
      <c r="BB2897" s="262" t="s">
        <v>161</v>
      </c>
      <c r="BC2897" s="263"/>
      <c r="BD2897" s="264" t="s">
        <v>162</v>
      </c>
      <c r="BE2897" s="265"/>
      <c r="BF2897" s="41"/>
      <c r="BG2897" s="271" t="s">
        <v>163</v>
      </c>
      <c r="BH2897" s="272"/>
      <c r="BI2897" s="273" t="s">
        <v>164</v>
      </c>
      <c r="BJ2897" s="274"/>
      <c r="BK2897" s="41"/>
      <c r="BL2897" s="262" t="s">
        <v>165</v>
      </c>
      <c r="BM2897" s="263"/>
      <c r="BN2897" s="264" t="s">
        <v>166</v>
      </c>
      <c r="BO2897" s="265"/>
      <c r="BP2897" s="41"/>
      <c r="BQ2897" s="271" t="s">
        <v>167</v>
      </c>
      <c r="BR2897" s="272"/>
      <c r="BS2897" s="273" t="s">
        <v>168</v>
      </c>
      <c r="BT2897" s="274"/>
      <c r="BU2897" s="20"/>
      <c r="BV2897" s="262" t="s">
        <v>169</v>
      </c>
      <c r="BW2897" s="263"/>
      <c r="BX2897" s="264" t="s">
        <v>170</v>
      </c>
      <c r="BY2897" s="265"/>
      <c r="CA2897" s="55" t="s">
        <v>35</v>
      </c>
      <c r="CC2897" s="116" t="s">
        <v>75</v>
      </c>
      <c r="CD2897" s="13"/>
      <c r="CE2897" s="33"/>
      <c r="CF2897" s="33"/>
      <c r="CG2897" s="33"/>
      <c r="CH2897" s="33"/>
    </row>
    <row r="2898" spans="2:86" ht="18.600000000000001" customHeight="1" thickTop="1" thickBot="1">
      <c r="D2898" s="1">
        <v>0</v>
      </c>
      <c r="E2898" s="9">
        <f t="shared" ref="E2898" si="27880">$E$9*$B2895</f>
        <v>9.743903999999965</v>
      </c>
      <c r="F2898" s="2">
        <v>1</v>
      </c>
      <c r="G2898" s="8">
        <v>0</v>
      </c>
      <c r="I2898" s="1">
        <v>0</v>
      </c>
      <c r="J2898" s="9">
        <v>0</v>
      </c>
      <c r="K2898" s="2">
        <v>1</v>
      </c>
      <c r="L2898" s="8">
        <v>0</v>
      </c>
      <c r="N2898" s="1">
        <f t="shared" ref="N2898" si="27881">D2898*I2895+F2898*I2898-E2898*J2895-G2898*J2898</f>
        <v>0</v>
      </c>
      <c r="O2898" s="9">
        <f t="shared" ref="O2898" si="27882">(D2898*J2895+E2898*I2895+F2898*J2898+G2898*I2898)</f>
        <v>9.743903999999965</v>
      </c>
      <c r="P2898" s="2">
        <f t="shared" ref="P2898" si="27883">D2898*K2895+F2898*K2898-E2898*L2895-G2898*L2898</f>
        <v>7.4769309827590202</v>
      </c>
      <c r="Q2898" s="8">
        <f t="shared" ref="Q2898" si="27884">(D2898*L2895+E2898*K2895+F2898*L2898+G2898*K2898)</f>
        <v>0</v>
      </c>
      <c r="S2898" s="1">
        <v>0</v>
      </c>
      <c r="T2898" s="9">
        <f t="shared" ref="T2898" si="27885">$T$9*$B2895</f>
        <v>12.513563999999954</v>
      </c>
      <c r="U2898" s="2">
        <v>1</v>
      </c>
      <c r="V2898" s="8">
        <v>0</v>
      </c>
      <c r="X2898" s="1">
        <f t="shared" ref="X2898" si="27886">N2898*S2895+P2898*S2898-O2898*T2895-Q2898*T2898</f>
        <v>0</v>
      </c>
      <c r="Y2898" s="9">
        <f t="shared" ref="Y2898" si="27887">(N2898*T2895+O2898*S2895+P2898*T2898+Q2898*S2898)</f>
        <v>103.30695837633752</v>
      </c>
      <c r="Z2898" s="2">
        <f t="shared" ref="Z2898" si="27888">N2898*U2895+P2898*U2898-O2898*V2895-Q2898*V2898</f>
        <v>7.4769309827590202</v>
      </c>
      <c r="AA2898" s="8">
        <f t="shared" ref="AA2898" si="27889">(N2898*V2895+O2898*U2895+P2898*V2898+Q2898*U2898)</f>
        <v>0</v>
      </c>
      <c r="AB2898" s="20"/>
      <c r="AC2898" s="1">
        <v>0</v>
      </c>
      <c r="AD2898" s="9">
        <v>0</v>
      </c>
      <c r="AE2898" s="2">
        <v>1</v>
      </c>
      <c r="AF2898" s="8">
        <v>0</v>
      </c>
      <c r="AH2898" s="1">
        <f t="shared" ref="AH2898" si="27890">X2898*AC2895+Z2898*AC2898-Y2898*AD2895-AA2898*AD2898</f>
        <v>0</v>
      </c>
      <c r="AI2898" s="9">
        <f t="shared" ref="AI2898" si="27891">(X2898*AD2895+Y2898*AC2895+Z2898*AD2898+AA2898*AC2898)</f>
        <v>103.30695837633752</v>
      </c>
      <c r="AJ2898" s="2">
        <f t="shared" ref="AJ2898" si="27892">X2898*AE2895+Z2898*AE2898-Y2898*AF2895-AA2898*AF2898</f>
        <v>20.068788878198603</v>
      </c>
      <c r="AK2898" s="8">
        <f t="shared" ref="AK2898" si="27893">(X2898*AF2895+Y2898*AE2895+Z2898*AF2898+AA2898*AE2898)</f>
        <v>0</v>
      </c>
      <c r="AM2898" s="1">
        <v>0</v>
      </c>
      <c r="AN2898" s="9">
        <f t="shared" ref="AN2898" si="27894">$AN$9*$B2895</f>
        <v>10.580183999999962</v>
      </c>
      <c r="AO2898" s="2">
        <v>1</v>
      </c>
      <c r="AP2898" s="8">
        <v>0</v>
      </c>
      <c r="AR2898" s="1">
        <f t="shared" ref="AR2898" si="27895">AH2898*AM2895+AJ2898*AM2898-AI2898*AN2895-AK2898*AN2898</f>
        <v>0</v>
      </c>
      <c r="AS2898" s="9">
        <f t="shared" ref="AS2898" si="27896">(AH2898*AN2895+AI2898*AM2895+AJ2898*AN2898+AK2898*AM2898)</f>
        <v>315.63843736483159</v>
      </c>
      <c r="AT2898" s="2">
        <f t="shared" ref="AT2898" si="27897">AH2898*AO2895+AJ2898*AO2898-AI2898*AP2895-AK2898*AP2898</f>
        <v>20.068788878198603</v>
      </c>
      <c r="AU2898" s="8">
        <f t="shared" ref="AU2898" si="27898">(AH2898*AP2895+AI2898*AO2895+AJ2898*AP2898+AK2898*AO2898)</f>
        <v>0</v>
      </c>
      <c r="AV2898" s="20"/>
      <c r="AW2898" s="1">
        <v>0</v>
      </c>
      <c r="AX2898" s="9">
        <v>0</v>
      </c>
      <c r="AY2898" s="2">
        <v>1</v>
      </c>
      <c r="AZ2898" s="8">
        <v>0</v>
      </c>
      <c r="BB2898" s="1">
        <f t="shared" ref="BB2898" si="27899">AR2898*AW2895+AT2898*AW2898-AS2898*AX2895-AU2898*AX2898</f>
        <v>0</v>
      </c>
      <c r="BC2898" s="9">
        <f t="shared" ref="BC2898" si="27900">(AR2898*AX2895+AS2898*AW2895+AT2898*AX2898+AU2898*AW2898)</f>
        <v>315.63843736483159</v>
      </c>
      <c r="BD2898" s="2">
        <f t="shared" ref="BD2898" si="27901">AR2898*AY2895+AT2898*AY2898-AS2898*AZ2895-AU2898*AZ2898</f>
        <v>75.005023040134404</v>
      </c>
      <c r="BE2898" s="8">
        <f t="shared" ref="BE2898" si="27902">(AR2898*AZ2895+AS2898*AY2895+AT2898*AZ2898+AU2898*AY2898)</f>
        <v>0</v>
      </c>
      <c r="BG2898" s="1">
        <v>0</v>
      </c>
      <c r="BH2898" s="9">
        <f t="shared" ref="BH2898" si="27903">$BH$9*$B2895</f>
        <v>6.9220799999999736</v>
      </c>
      <c r="BI2898" s="2">
        <v>1</v>
      </c>
      <c r="BJ2898" s="8">
        <v>0</v>
      </c>
      <c r="BK2898" s="20"/>
      <c r="BL2898" s="1">
        <f t="shared" ref="BL2898" si="27904">BB2898*BG2895+BD2898*BG2898-BC2898*BH2895-BE2898*BH2898</f>
        <v>0</v>
      </c>
      <c r="BM2898" s="9">
        <f t="shared" ref="BM2898" si="27905">(BB2898*BH2895+BC2898*BG2895+BD2898*BH2898+BE2898*BG2898)</f>
        <v>834.82920725048314</v>
      </c>
      <c r="BN2898" s="2">
        <f t="shared" ref="BN2898" si="27906">BB2898*BI2895+BD2898*BI2898-BC2898*BJ2895-BE2898*BJ2898</f>
        <v>75.005023040134404</v>
      </c>
      <c r="BO2898" s="8">
        <f t="shared" ref="BO2898" si="27907">(BB2898*BJ2895+BC2898*BI2895+BD2898*BJ2898+BE2898*BI2898)</f>
        <v>0</v>
      </c>
      <c r="BP2898" s="20"/>
      <c r="BQ2898" s="18">
        <f t="shared" ref="BQ2898:BQ2961" si="27908">1/$BR$9</f>
        <v>1</v>
      </c>
      <c r="BR2898" s="25">
        <v>0</v>
      </c>
      <c r="BS2898" s="19">
        <v>1</v>
      </c>
      <c r="BT2898" s="24">
        <v>0</v>
      </c>
      <c r="BV2898" s="1">
        <f t="shared" ref="BV2898" si="27909">BL2898*BQ2895+BN2898*BQ2898-BM2898*BR2895-BO2898*BR2898</f>
        <v>75.005023040134404</v>
      </c>
      <c r="BW2898" s="9">
        <f t="shared" ref="BW2898" si="27910">(BL2898*BR2895+BM2898*BQ2895+BN2898*BR2898+BO2898*BQ2898)</f>
        <v>834.82920725048314</v>
      </c>
      <c r="BX2898" s="2">
        <f t="shared" ref="BX2898" si="27911">BL2898*BS2895+BN2898*BS2898-BM2898*BT2895-BO2898*BT2898</f>
        <v>75.005023040134404</v>
      </c>
      <c r="BY2898" s="8">
        <f t="shared" ref="BY2898" si="27912">(BL2898*BT2895+BM2898*BS2895+BN2898*BT2898+BO2898*BS2898)</f>
        <v>0</v>
      </c>
      <c r="CA2898" s="56">
        <f t="shared" ref="CA2898" si="27913">(180/PI())*ATAN(-1*(BW2895+BW2898)/(BV2895+BV2898))</f>
        <v>-79.732051914208228</v>
      </c>
      <c r="CC2898" s="117">
        <f t="shared" ref="CC2898" si="27914">20*LOG(((1-(10^(CA2895/20)^2)*(1-((1-CC2895)/(1+CC2895))^2))^0.5))</f>
        <v>-7.4215320470399909E-6</v>
      </c>
      <c r="CD2898" s="13"/>
      <c r="CE2898" s="33"/>
      <c r="CF2898" s="33"/>
      <c r="CG2898" s="33"/>
      <c r="CH2898" s="33"/>
    </row>
    <row r="2899" spans="2:86" ht="18.600000000000001" customHeight="1"/>
    <row r="2900" spans="2:86" ht="18.600000000000001" customHeight="1" thickBot="1">
      <c r="E2900" s="6" t="s">
        <v>3</v>
      </c>
      <c r="J2900" s="6" t="s">
        <v>5</v>
      </c>
      <c r="O2900" s="6" t="s">
        <v>10</v>
      </c>
      <c r="T2900" s="6" t="s">
        <v>6</v>
      </c>
      <c r="Y2900" s="6" t="s">
        <v>11</v>
      </c>
      <c r="AD2900" s="6" t="s">
        <v>12</v>
      </c>
      <c r="AI2900" s="6" t="s">
        <v>13</v>
      </c>
      <c r="AN2900" s="6" t="s">
        <v>14</v>
      </c>
      <c r="AS2900" s="6" t="s">
        <v>15</v>
      </c>
      <c r="AX2900" s="6" t="s">
        <v>19</v>
      </c>
      <c r="BC2900" s="6" t="s">
        <v>17</v>
      </c>
      <c r="BH2900" s="6" t="s">
        <v>20</v>
      </c>
      <c r="BM2900" s="6" t="s">
        <v>18</v>
      </c>
      <c r="BQ2900" s="26" t="s">
        <v>16</v>
      </c>
      <c r="BR2900" s="26"/>
      <c r="BS2900" s="21"/>
      <c r="BT2900" s="21"/>
      <c r="BU2900" s="21"/>
      <c r="BV2900" s="21"/>
      <c r="BW2900" s="26" t="s">
        <v>21</v>
      </c>
      <c r="BX2900" s="21"/>
      <c r="BY2900" s="21"/>
    </row>
    <row r="2901" spans="2:86" ht="18.600000000000001" customHeight="1" thickBot="1">
      <c r="B2901" s="11"/>
      <c r="D2901" s="266" t="s">
        <v>113</v>
      </c>
      <c r="E2901" s="267"/>
      <c r="F2901" s="268" t="s">
        <v>114</v>
      </c>
      <c r="G2901" s="269"/>
      <c r="H2901" s="237"/>
      <c r="I2901" s="262" t="s">
        <v>0</v>
      </c>
      <c r="J2901" s="263"/>
      <c r="K2901" s="264" t="s">
        <v>1</v>
      </c>
      <c r="L2901" s="265"/>
      <c r="M2901" s="21"/>
      <c r="N2901" s="262" t="s">
        <v>115</v>
      </c>
      <c r="O2901" s="263"/>
      <c r="P2901" s="264" t="s">
        <v>116</v>
      </c>
      <c r="Q2901" s="265"/>
      <c r="R2901" s="21"/>
      <c r="S2901" s="266" t="s">
        <v>117</v>
      </c>
      <c r="T2901" s="267"/>
      <c r="U2901" s="268" t="s">
        <v>118</v>
      </c>
      <c r="V2901" s="269"/>
      <c r="W2901" s="20"/>
      <c r="X2901" s="262" t="s">
        <v>119</v>
      </c>
      <c r="Y2901" s="263"/>
      <c r="Z2901" s="264" t="s">
        <v>120</v>
      </c>
      <c r="AA2901" s="265"/>
      <c r="AB2901" s="20"/>
      <c r="AC2901" s="262" t="s">
        <v>121</v>
      </c>
      <c r="AD2901" s="263"/>
      <c r="AE2901" s="264" t="s">
        <v>7</v>
      </c>
      <c r="AF2901" s="265"/>
      <c r="AG2901" s="20"/>
      <c r="AH2901" s="262" t="s">
        <v>122</v>
      </c>
      <c r="AI2901" s="263"/>
      <c r="AJ2901" s="264" t="s">
        <v>123</v>
      </c>
      <c r="AK2901" s="265"/>
      <c r="AL2901" s="20"/>
      <c r="AM2901" s="266" t="s">
        <v>124</v>
      </c>
      <c r="AN2901" s="267"/>
      <c r="AO2901" s="268" t="s">
        <v>125</v>
      </c>
      <c r="AP2901" s="269"/>
      <c r="AQ2901" s="21"/>
      <c r="AR2901" s="262" t="s">
        <v>126</v>
      </c>
      <c r="AS2901" s="263"/>
      <c r="AT2901" s="264" t="s">
        <v>2</v>
      </c>
      <c r="AU2901" s="265"/>
      <c r="AV2901" s="41"/>
      <c r="AW2901" s="262" t="s">
        <v>127</v>
      </c>
      <c r="AX2901" s="263"/>
      <c r="AY2901" s="264" t="s">
        <v>128</v>
      </c>
      <c r="AZ2901" s="265"/>
      <c r="BA2901" s="20"/>
      <c r="BB2901" s="262" t="s">
        <v>129</v>
      </c>
      <c r="BC2901" s="263"/>
      <c r="BD2901" s="264" t="s">
        <v>130</v>
      </c>
      <c r="BE2901" s="265"/>
      <c r="BF2901" s="41"/>
      <c r="BG2901" s="266" t="s">
        <v>131</v>
      </c>
      <c r="BH2901" s="267"/>
      <c r="BI2901" s="268" t="s">
        <v>132</v>
      </c>
      <c r="BJ2901" s="269"/>
      <c r="BK2901" s="41"/>
      <c r="BL2901" s="262" t="s">
        <v>133</v>
      </c>
      <c r="BM2901" s="263"/>
      <c r="BN2901" s="264" t="s">
        <v>134</v>
      </c>
      <c r="BO2901" s="265"/>
      <c r="BP2901" s="41"/>
      <c r="BQ2901" s="262" t="s">
        <v>135</v>
      </c>
      <c r="BR2901" s="263"/>
      <c r="BS2901" s="264" t="s">
        <v>136</v>
      </c>
      <c r="BT2901" s="265"/>
      <c r="BU2901" s="20"/>
      <c r="BV2901" s="262" t="s">
        <v>137</v>
      </c>
      <c r="BW2901" s="263"/>
      <c r="BX2901" s="264" t="s">
        <v>138</v>
      </c>
      <c r="BY2901" s="265"/>
      <c r="CA2901" s="27" t="s">
        <v>8</v>
      </c>
      <c r="CC2901" s="113" t="s">
        <v>74</v>
      </c>
      <c r="CD2901" s="13"/>
      <c r="CE2901" s="33"/>
      <c r="CF2901" s="33"/>
      <c r="CG2901" s="33"/>
      <c r="CH2901" s="33"/>
    </row>
    <row r="2902" spans="2:86" ht="18.600000000000001" customHeight="1" thickTop="1" thickBot="1">
      <c r="B2902" s="37">
        <v>8.2999999999999705</v>
      </c>
      <c r="D2902" s="1">
        <v>1</v>
      </c>
      <c r="E2902" s="7">
        <v>0</v>
      </c>
      <c r="F2902" s="2">
        <v>0</v>
      </c>
      <c r="G2902" s="8">
        <v>0</v>
      </c>
      <c r="I2902" s="1">
        <v>1</v>
      </c>
      <c r="J2902" s="9">
        <v>0</v>
      </c>
      <c r="K2902" s="2">
        <v>0</v>
      </c>
      <c r="L2902" s="8">
        <f t="shared" ref="L2902:L2965" si="27915">IF(0=(1-$J$9*$K$9*$B2902^2),10^18,$B2902*$K$9/(1-$J$9*$K$9*$B2902^2))</f>
        <v>-0.66290007466097156</v>
      </c>
      <c r="N2902" s="1">
        <f t="shared" ref="N2902" si="27916">D2902*I2902+F2902*I2905-E2902*J2902-G2902*J2905</f>
        <v>1</v>
      </c>
      <c r="O2902" s="9">
        <f t="shared" ref="O2902" si="27917">(D2902*J2902+E2902*I2902+F2902*J2905+G2902*I2905)</f>
        <v>0</v>
      </c>
      <c r="P2902" s="2">
        <f t="shared" ref="P2902" si="27918">D2902*K2902+F2902*K2905-E2902*L2902-G2902*L2905</f>
        <v>0</v>
      </c>
      <c r="Q2902" s="8">
        <f t="shared" ref="Q2902" si="27919">(D2902*L2902+E2902*K2902+F2902*L2905+G2902*K2905)</f>
        <v>-0.66290007466097156</v>
      </c>
      <c r="S2902" s="1">
        <v>1</v>
      </c>
      <c r="T2902" s="7">
        <v>0</v>
      </c>
      <c r="U2902" s="2">
        <v>0</v>
      </c>
      <c r="V2902" s="8">
        <v>0</v>
      </c>
      <c r="X2902" s="1">
        <f t="shared" ref="X2902" si="27920">N2902*S2902+P2902*S2905-O2902*T2902-Q2902*T2905</f>
        <v>9.3152793275315204</v>
      </c>
      <c r="Y2902" s="9">
        <f t="shared" ref="Y2902" si="27921">(N2902*T2902+O2902*S2902+P2902*T2905+Q2902*S2905)</f>
        <v>0</v>
      </c>
      <c r="Z2902" s="2">
        <f t="shared" ref="Z2902" si="27922">N2902*U2902+P2902*U2905-O2902*V2902-Q2902*V2905</f>
        <v>0</v>
      </c>
      <c r="AA2902" s="8">
        <f t="shared" ref="AA2902" si="27923">(N2902*V2902+O2902*U2902+P2902*V2905+Q2902*U2905)</f>
        <v>-0.66290007466097156</v>
      </c>
      <c r="AB2902" s="20"/>
      <c r="AC2902" s="1">
        <v>1</v>
      </c>
      <c r="AD2902" s="9">
        <v>0</v>
      </c>
      <c r="AE2902" s="2">
        <v>0</v>
      </c>
      <c r="AF2902" s="8">
        <f t="shared" ref="AF2902:AF2965" si="27924">IF(0=(1-$AE$9*$AD$9*$B2902^2),10^18,$B2902*$AE$9/(1-$AE$9*$AD$9*$B2902^2))</f>
        <v>-0.12158219534371896</v>
      </c>
      <c r="AH2902" s="1">
        <f t="shared" ref="AH2902" si="27925">X2902*AC2902+Z2902*AC2905-Y2902*AD2902-AA2902*AD2905</f>
        <v>9.3152793275315204</v>
      </c>
      <c r="AI2902" s="9">
        <f t="shared" ref="AI2902" si="27926">(X2902*AD2902+Y2902*AC2902+Z2902*AD2905+AA2902*AC2905)</f>
        <v>0</v>
      </c>
      <c r="AJ2902" s="2">
        <f t="shared" ref="AJ2902" si="27927">X2902*AE2902+Z2902*AE2905-Y2902*AF2902-AA2902*AF2905</f>
        <v>0</v>
      </c>
      <c r="AK2902" s="8">
        <f t="shared" ref="AK2902" si="27928">(X2902*AF2902+Y2902*AE2902+Z2902*AF2905+AA2902*AE2905)</f>
        <v>-1.795472185542216</v>
      </c>
      <c r="AM2902" s="1">
        <v>1</v>
      </c>
      <c r="AN2902" s="7">
        <v>0</v>
      </c>
      <c r="AO2902" s="2">
        <v>0</v>
      </c>
      <c r="AP2902" s="8">
        <v>0</v>
      </c>
      <c r="AR2902" s="1">
        <f t="shared" ref="AR2902" si="27929">AH2902*AM2902+AJ2902*AM2905-AI2902*AN2902-AK2902*AN2905</f>
        <v>28.357590504623957</v>
      </c>
      <c r="AS2902" s="9">
        <f t="shared" ref="AS2902" si="27930">(AH2902*AN2902+AI2902*AM2902+AJ2902*AN2905+AK2902*AM2905)</f>
        <v>0</v>
      </c>
      <c r="AT2902" s="2">
        <f t="shared" ref="AT2902" si="27931">AH2902*AO2902+AJ2902*AO2905-AI2902*AP2902-AK2902*AP2905</f>
        <v>0</v>
      </c>
      <c r="AU2902" s="8">
        <f t="shared" ref="AU2902" si="27932">(AH2902*AP2902+AI2902*AO2902+AJ2902*AP2905+AK2902*AO2905)</f>
        <v>-1.795472185542216</v>
      </c>
      <c r="AV2902" s="20"/>
      <c r="AW2902" s="1">
        <v>1</v>
      </c>
      <c r="AX2902" s="9">
        <v>0</v>
      </c>
      <c r="AY2902" s="2">
        <v>0</v>
      </c>
      <c r="AZ2902" s="8">
        <f t="shared" ref="AZ2902:AZ2965" si="27933">IF(0=(1-$AX$9*$AY$9*$B2902^2),10^18,$B2902*$AY$9/(1-$AX$9*$AY$9*$B2902^2))</f>
        <v>-0.17360668227625048</v>
      </c>
      <c r="BB2902" s="1">
        <f t="shared" ref="BB2902" si="27934">AR2902*AW2902+AT2902*AW2905-AS2902*AX2902-AU2902*AX2905</f>
        <v>28.357590504623957</v>
      </c>
      <c r="BC2902" s="9">
        <f t="shared" ref="BC2902" si="27935">(AR2902*AX2902+AS2902*AW2902+AT2902*AX2905+AU2902*AW2905)</f>
        <v>0</v>
      </c>
      <c r="BD2902" s="2">
        <f t="shared" ref="BD2902" si="27936">AR2902*AY2902+AT2902*AY2905-AS2902*AZ2902-AU2902*AZ2905</f>
        <v>0</v>
      </c>
      <c r="BE2902" s="8">
        <f t="shared" ref="BE2902" si="27937">(AR2902*AZ2902+AS2902*AY2902+AT2902*AZ2905+AU2902*AY2905)</f>
        <v>-6.7185393903984849</v>
      </c>
      <c r="BG2902" s="1">
        <v>1</v>
      </c>
      <c r="BH2902" s="7">
        <v>0</v>
      </c>
      <c r="BI2902" s="2">
        <v>0</v>
      </c>
      <c r="BJ2902" s="8">
        <v>0</v>
      </c>
      <c r="BK2902" s="20"/>
      <c r="BL2902" s="1">
        <f t="shared" ref="BL2902" si="27938">BB2902*BG2902+BD2902*BG2905-BC2902*BH2902-BE2902*BH2905</f>
        <v>74.976191626720805</v>
      </c>
      <c r="BM2902" s="9">
        <f t="shared" ref="BM2902" si="27939">(BB2902*BH2902+BC2902*BG2902+BD2902*BH2905+BE2902*BG2905)</f>
        <v>0</v>
      </c>
      <c r="BN2902" s="2">
        <f t="shared" ref="BN2902" si="27940">BB2902*BI2902+BD2902*BI2905-BC2902*BJ2902-BE2902*BJ2905</f>
        <v>0</v>
      </c>
      <c r="BO2902" s="8">
        <f t="shared" ref="BO2902" si="27941">(BB2902*BJ2902+BC2902*BI2902+BD2902*BJ2905+BE2902*BI2905)</f>
        <v>-6.7185393903984849</v>
      </c>
      <c r="BP2902" s="20"/>
      <c r="BQ2902" s="16">
        <v>1</v>
      </c>
      <c r="BR2902" s="23">
        <v>0</v>
      </c>
      <c r="BS2902" s="14">
        <v>0</v>
      </c>
      <c r="BT2902" s="22">
        <v>0</v>
      </c>
      <c r="BV2902" s="1">
        <f t="shared" ref="BV2902" si="27942">BL2902*BQ2902+BN2902*BQ2905-BM2902*BR2902-BO2902*BR2905</f>
        <v>74.976191626720805</v>
      </c>
      <c r="BW2902" s="9">
        <f t="shared" ref="BW2902" si="27943">(BL2902*BR2902+BM2902*BQ2902+BN2902*BR2905+BO2902*BQ2905)</f>
        <v>-6.7185393903984849</v>
      </c>
      <c r="BX2902" s="2">
        <f t="shared" ref="BX2902" si="27944">BL2902*BS2902+BN2902*BS2905-BM2902*BT2902-BO2902*BT2905</f>
        <v>0</v>
      </c>
      <c r="BY2902" s="8">
        <f t="shared" ref="BY2902" si="27945">(BL2902*BT2902+BM2902*BS2902+BN2902*BT2905+BO2902*BS2905)</f>
        <v>-6.7185393903984849</v>
      </c>
      <c r="CA2902" s="28">
        <f t="shared" ref="CA2902" si="27946">20*LOG(((1+$BR$9)/$BR$9)/((BV2902+BV2905)^2+(BW2902+BW2905)^2)^0.5)</f>
        <v>-52.498659859957606</v>
      </c>
      <c r="CC2902" s="114">
        <f t="shared" ref="CC2902" si="27947">((BV2902^2+BW2902^2)^0.5)/((BV2905^2+BW2905^2)^0.5)</f>
        <v>8.9626207906517957E-2</v>
      </c>
      <c r="CD2902" s="13"/>
      <c r="CE2902" s="33"/>
      <c r="CF2902" s="33"/>
      <c r="CG2902" s="33"/>
      <c r="CH2902" s="33"/>
    </row>
    <row r="2903" spans="2:86" ht="18.600000000000001" customHeight="1" thickBot="1">
      <c r="D2903" s="3"/>
      <c r="G2903" s="4"/>
      <c r="I2903" s="3"/>
      <c r="L2903" s="4"/>
      <c r="N2903" s="3"/>
      <c r="Q2903" s="4"/>
      <c r="S2903" s="3"/>
      <c r="V2903" s="4"/>
      <c r="X2903" s="3"/>
      <c r="AA2903" s="4"/>
      <c r="AC2903" s="3"/>
      <c r="AF2903" s="4"/>
      <c r="AH2903" s="3"/>
      <c r="AK2903" s="4"/>
      <c r="AM2903" s="3"/>
      <c r="AP2903" s="4"/>
      <c r="AR2903" s="3"/>
      <c r="AU2903" s="4"/>
      <c r="AW2903" s="3"/>
      <c r="AZ2903" s="4"/>
      <c r="BB2903" s="3"/>
      <c r="BE2903" s="4"/>
      <c r="BG2903" s="3"/>
      <c r="BJ2903" s="4"/>
      <c r="BL2903" s="3"/>
      <c r="BO2903" s="4"/>
      <c r="BQ2903" s="16"/>
      <c r="BR2903" s="14"/>
      <c r="BS2903" s="14"/>
      <c r="BT2903" s="17"/>
      <c r="BV2903" s="3"/>
      <c r="BY2903" s="4"/>
      <c r="CC2903" s="115"/>
      <c r="CD2903" s="13"/>
      <c r="CE2903" s="33"/>
      <c r="CF2903" s="33"/>
      <c r="CG2903" s="33"/>
      <c r="CH2903" s="33"/>
    </row>
    <row r="2904" spans="2:86" ht="18.600000000000001" customHeight="1" thickBot="1">
      <c r="D2904" s="271" t="s">
        <v>141</v>
      </c>
      <c r="E2904" s="272"/>
      <c r="F2904" s="273" t="s">
        <v>142</v>
      </c>
      <c r="G2904" s="274"/>
      <c r="H2904" s="237"/>
      <c r="I2904" s="271" t="s">
        <v>143</v>
      </c>
      <c r="J2904" s="272"/>
      <c r="K2904" s="273" t="s">
        <v>144</v>
      </c>
      <c r="L2904" s="274"/>
      <c r="N2904" s="262" t="s">
        <v>145</v>
      </c>
      <c r="O2904" s="263"/>
      <c r="P2904" s="264" t="s">
        <v>146</v>
      </c>
      <c r="Q2904" s="265"/>
      <c r="S2904" s="271" t="s">
        <v>147</v>
      </c>
      <c r="T2904" s="272"/>
      <c r="U2904" s="273" t="s">
        <v>148</v>
      </c>
      <c r="V2904" s="274"/>
      <c r="W2904" s="20"/>
      <c r="X2904" s="262" t="s">
        <v>149</v>
      </c>
      <c r="Y2904" s="263"/>
      <c r="Z2904" s="264" t="s">
        <v>150</v>
      </c>
      <c r="AA2904" s="265"/>
      <c r="AB2904" s="20"/>
      <c r="AC2904" s="271" t="s">
        <v>151</v>
      </c>
      <c r="AD2904" s="272"/>
      <c r="AE2904" s="273" t="s">
        <v>152</v>
      </c>
      <c r="AF2904" s="274"/>
      <c r="AG2904" s="20"/>
      <c r="AH2904" s="262" t="s">
        <v>153</v>
      </c>
      <c r="AI2904" s="263"/>
      <c r="AJ2904" s="264" t="s">
        <v>154</v>
      </c>
      <c r="AK2904" s="265"/>
      <c r="AL2904" s="20"/>
      <c r="AM2904" s="271" t="s">
        <v>155</v>
      </c>
      <c r="AN2904" s="272"/>
      <c r="AO2904" s="273" t="s">
        <v>156</v>
      </c>
      <c r="AP2904" s="274"/>
      <c r="AR2904" s="262" t="s">
        <v>157</v>
      </c>
      <c r="AS2904" s="263"/>
      <c r="AT2904" s="264" t="s">
        <v>158</v>
      </c>
      <c r="AU2904" s="265"/>
      <c r="AV2904" s="41"/>
      <c r="AW2904" s="271" t="s">
        <v>159</v>
      </c>
      <c r="AX2904" s="272"/>
      <c r="AY2904" s="273" t="s">
        <v>160</v>
      </c>
      <c r="AZ2904" s="274"/>
      <c r="BA2904" s="20"/>
      <c r="BB2904" s="262" t="s">
        <v>161</v>
      </c>
      <c r="BC2904" s="263"/>
      <c r="BD2904" s="264" t="s">
        <v>162</v>
      </c>
      <c r="BE2904" s="265"/>
      <c r="BF2904" s="41"/>
      <c r="BG2904" s="271" t="s">
        <v>163</v>
      </c>
      <c r="BH2904" s="272"/>
      <c r="BI2904" s="273" t="s">
        <v>164</v>
      </c>
      <c r="BJ2904" s="274"/>
      <c r="BK2904" s="41"/>
      <c r="BL2904" s="262" t="s">
        <v>165</v>
      </c>
      <c r="BM2904" s="263"/>
      <c r="BN2904" s="264" t="s">
        <v>166</v>
      </c>
      <c r="BO2904" s="265"/>
      <c r="BP2904" s="41"/>
      <c r="BQ2904" s="271" t="s">
        <v>167</v>
      </c>
      <c r="BR2904" s="272"/>
      <c r="BS2904" s="273" t="s">
        <v>168</v>
      </c>
      <c r="BT2904" s="274"/>
      <c r="BU2904" s="20"/>
      <c r="BV2904" s="262" t="s">
        <v>169</v>
      </c>
      <c r="BW2904" s="263"/>
      <c r="BX2904" s="264" t="s">
        <v>170</v>
      </c>
      <c r="BY2904" s="265"/>
      <c r="CA2904" s="55" t="s">
        <v>35</v>
      </c>
      <c r="CC2904" s="116" t="s">
        <v>75</v>
      </c>
      <c r="CD2904" s="13"/>
      <c r="CE2904" s="33"/>
      <c r="CF2904" s="33"/>
      <c r="CG2904" s="33"/>
      <c r="CH2904" s="33"/>
    </row>
    <row r="2905" spans="2:86" ht="18.600000000000001" customHeight="1" thickTop="1" thickBot="1">
      <c r="D2905" s="1">
        <v>0</v>
      </c>
      <c r="E2905" s="9">
        <f t="shared" ref="E2905" si="27948">$E$9*$B2902</f>
        <v>9.767439999999965</v>
      </c>
      <c r="F2905" s="2">
        <v>1</v>
      </c>
      <c r="G2905" s="8">
        <v>0</v>
      </c>
      <c r="I2905" s="1">
        <v>0</v>
      </c>
      <c r="J2905" s="9">
        <v>0</v>
      </c>
      <c r="K2905" s="2">
        <v>1</v>
      </c>
      <c r="L2905" s="8">
        <v>0</v>
      </c>
      <c r="N2905" s="1">
        <f t="shared" ref="N2905" si="27949">D2905*I2902+F2905*I2905-E2905*J2902-G2905*J2905</f>
        <v>0</v>
      </c>
      <c r="O2905" s="9">
        <f t="shared" ref="O2905" si="27950">(D2905*J2902+E2905*I2902+F2905*J2905+G2905*I2905)</f>
        <v>9.767439999999965</v>
      </c>
      <c r="P2905" s="2">
        <f t="shared" ref="P2905" si="27951">D2905*K2902+F2905*K2905-E2905*L2902-G2905*L2905</f>
        <v>7.4748367052465365</v>
      </c>
      <c r="Q2905" s="8">
        <f t="shared" ref="Q2905" si="27952">(D2905*L2902+E2905*K2902+F2905*L2905+G2905*K2905)</f>
        <v>0</v>
      </c>
      <c r="S2905" s="1">
        <v>0</v>
      </c>
      <c r="T2905" s="9">
        <f t="shared" ref="T2905" si="27953">$T$9*$B2902</f>
        <v>12.543789999999957</v>
      </c>
      <c r="U2905" s="2">
        <v>1</v>
      </c>
      <c r="V2905" s="8">
        <v>0</v>
      </c>
      <c r="X2905" s="1">
        <f t="shared" ref="X2905" si="27954">N2905*S2902+P2905*S2905-O2905*T2902-Q2905*T2905</f>
        <v>0</v>
      </c>
      <c r="Y2905" s="9">
        <f t="shared" ref="Y2905" si="27955">(N2905*T2902+O2905*S2902+P2905*T2905+Q2905*S2905)</f>
        <v>103.53022191490409</v>
      </c>
      <c r="Z2905" s="2">
        <f t="shared" ref="Z2905" si="27956">N2905*U2902+P2905*U2905-O2905*V2902-Q2905*V2905</f>
        <v>7.4748367052465365</v>
      </c>
      <c r="AA2905" s="8">
        <f t="shared" ref="AA2905" si="27957">(N2905*V2902+O2905*U2902+P2905*V2905+Q2905*U2905)</f>
        <v>0</v>
      </c>
      <c r="AB2905" s="20"/>
      <c r="AC2905" s="1">
        <v>0</v>
      </c>
      <c r="AD2905" s="9">
        <v>0</v>
      </c>
      <c r="AE2905" s="2">
        <v>1</v>
      </c>
      <c r="AF2905" s="8">
        <v>0</v>
      </c>
      <c r="AH2905" s="1">
        <f t="shared" ref="AH2905" si="27958">X2905*AC2902+Z2905*AC2905-Y2905*AD2902-AA2905*AD2905</f>
        <v>0</v>
      </c>
      <c r="AI2905" s="9">
        <f t="shared" ref="AI2905" si="27959">(X2905*AD2902+Y2905*AC2902+Z2905*AD2905+AA2905*AC2905)</f>
        <v>103.53022191490409</v>
      </c>
      <c r="AJ2905" s="2">
        <f t="shared" ref="AJ2905" si="27960">X2905*AE2902+Z2905*AE2905-Y2905*AF2902-AA2905*AF2905</f>
        <v>20.062268370082979</v>
      </c>
      <c r="AK2905" s="8">
        <f t="shared" ref="AK2905" si="27961">(X2905*AF2902+Y2905*AE2902+Z2905*AF2905+AA2905*AE2905)</f>
        <v>0</v>
      </c>
      <c r="AM2905" s="1">
        <v>0</v>
      </c>
      <c r="AN2905" s="9">
        <f t="shared" ref="AN2905" si="27962">$AN$9*$B2902</f>
        <v>10.605739999999964</v>
      </c>
      <c r="AO2905" s="2">
        <v>1</v>
      </c>
      <c r="AP2905" s="8">
        <v>0</v>
      </c>
      <c r="AR2905" s="1">
        <f t="shared" ref="AR2905" si="27963">AH2905*AM2902+AJ2905*AM2905-AI2905*AN2902-AK2905*AN2905</f>
        <v>0</v>
      </c>
      <c r="AS2905" s="9">
        <f t="shared" ref="AS2905" si="27964">(AH2905*AN2902+AI2905*AM2902+AJ2905*AN2905+AK2905*AM2905)</f>
        <v>316.30542405822723</v>
      </c>
      <c r="AT2905" s="2">
        <f t="shared" ref="AT2905" si="27965">AH2905*AO2902+AJ2905*AO2905-AI2905*AP2902-AK2905*AP2905</f>
        <v>20.062268370082979</v>
      </c>
      <c r="AU2905" s="8">
        <f t="shared" ref="AU2905" si="27966">(AH2905*AP2902+AI2905*AO2902+AJ2905*AP2905+AK2905*AO2905)</f>
        <v>0</v>
      </c>
      <c r="AV2905" s="20"/>
      <c r="AW2905" s="1">
        <v>0</v>
      </c>
      <c r="AX2905" s="9">
        <v>0</v>
      </c>
      <c r="AY2905" s="2">
        <v>1</v>
      </c>
      <c r="AZ2905" s="8">
        <v>0</v>
      </c>
      <c r="BB2905" s="1">
        <f t="shared" ref="BB2905" si="27967">AR2905*AW2902+AT2905*AW2905-AS2905*AX2902-AU2905*AX2905</f>
        <v>0</v>
      </c>
      <c r="BC2905" s="9">
        <f t="shared" ref="BC2905" si="27968">(AR2905*AX2902+AS2905*AW2902+AT2905*AX2905+AU2905*AW2905)</f>
        <v>316.30542405822723</v>
      </c>
      <c r="BD2905" s="2">
        <f t="shared" ref="BD2905" si="27969">AR2905*AY2902+AT2905*AY2905-AS2905*AZ2902-AU2905*AZ2905</f>
        <v>74.975003626814313</v>
      </c>
      <c r="BE2905" s="8">
        <f t="shared" ref="BE2905" si="27970">(AR2905*AZ2902+AS2905*AY2902+AT2905*AZ2905+AU2905*AY2905)</f>
        <v>0</v>
      </c>
      <c r="BG2905" s="1">
        <v>0</v>
      </c>
      <c r="BH2905" s="9">
        <f t="shared" ref="BH2905" si="27971">$BH$9*$B2902</f>
        <v>6.9387999999999748</v>
      </c>
      <c r="BI2905" s="2">
        <v>1</v>
      </c>
      <c r="BJ2905" s="8">
        <v>0</v>
      </c>
      <c r="BK2905" s="20"/>
      <c r="BL2905" s="1">
        <f t="shared" ref="BL2905" si="27972">BB2905*BG2902+BD2905*BG2905-BC2905*BH2902-BE2905*BH2905</f>
        <v>0</v>
      </c>
      <c r="BM2905" s="9">
        <f t="shared" ref="BM2905" si="27973">(BB2905*BH2902+BC2905*BG2902+BD2905*BH2905+BE2905*BG2905)</f>
        <v>836.54197922396452</v>
      </c>
      <c r="BN2905" s="2">
        <f t="shared" ref="BN2905" si="27974">BB2905*BI2902+BD2905*BI2905-BC2905*BJ2902-BE2905*BJ2905</f>
        <v>74.975003626814313</v>
      </c>
      <c r="BO2905" s="8">
        <f t="shared" ref="BO2905" si="27975">(BB2905*BJ2902+BC2905*BI2902+BD2905*BJ2905+BE2905*BI2905)</f>
        <v>0</v>
      </c>
      <c r="BP2905" s="20"/>
      <c r="BQ2905" s="18">
        <f t="shared" ref="BQ2905:BQ2968" si="27976">1/$BR$9</f>
        <v>1</v>
      </c>
      <c r="BR2905" s="25">
        <v>0</v>
      </c>
      <c r="BS2905" s="19">
        <v>1</v>
      </c>
      <c r="BT2905" s="24">
        <v>0</v>
      </c>
      <c r="BV2905" s="1">
        <f t="shared" ref="BV2905" si="27977">BL2905*BQ2902+BN2905*BQ2905-BM2905*BR2902-BO2905*BR2905</f>
        <v>74.975003626814313</v>
      </c>
      <c r="BW2905" s="9">
        <f t="shared" ref="BW2905" si="27978">(BL2905*BR2902+BM2905*BQ2902+BN2905*BR2905+BO2905*BQ2905)</f>
        <v>836.54197922396452</v>
      </c>
      <c r="BX2905" s="2">
        <f t="shared" ref="BX2905" si="27979">BL2905*BS2902+BN2905*BS2905-BM2905*BT2902-BO2905*BT2905</f>
        <v>74.975003626814313</v>
      </c>
      <c r="BY2905" s="8">
        <f t="shared" ref="BY2905" si="27980">(BL2905*BT2902+BM2905*BS2902+BN2905*BT2905+BO2905*BS2905)</f>
        <v>0</v>
      </c>
      <c r="CA2905" s="56">
        <f t="shared" ref="CA2905" si="27981">(180/PI())*ATAN(-1*(BW2902+BW2905)/(BV2902+BV2905))</f>
        <v>-79.757042276544382</v>
      </c>
      <c r="CC2905" s="117">
        <f t="shared" ref="CC2905" si="27982">20*LOG(((1-(10^(CA2902/20)^2)*(1-((1-CC2902)/(1+CC2902))^2))^0.5))</f>
        <v>-7.3766406307902428E-6</v>
      </c>
      <c r="CD2905" s="13"/>
      <c r="CE2905" s="33"/>
      <c r="CF2905" s="33"/>
      <c r="CG2905" s="33"/>
      <c r="CH2905" s="33"/>
    </row>
    <row r="2906" spans="2:86" ht="18.600000000000001" customHeight="1"/>
    <row r="2907" spans="2:86" ht="18.600000000000001" customHeight="1" thickBot="1">
      <c r="E2907" s="6" t="s">
        <v>3</v>
      </c>
      <c r="J2907" s="6" t="s">
        <v>5</v>
      </c>
      <c r="O2907" s="6" t="s">
        <v>10</v>
      </c>
      <c r="T2907" s="6" t="s">
        <v>6</v>
      </c>
      <c r="Y2907" s="6" t="s">
        <v>11</v>
      </c>
      <c r="AD2907" s="6" t="s">
        <v>12</v>
      </c>
      <c r="AI2907" s="6" t="s">
        <v>13</v>
      </c>
      <c r="AN2907" s="6" t="s">
        <v>14</v>
      </c>
      <c r="AS2907" s="6" t="s">
        <v>15</v>
      </c>
      <c r="AX2907" s="6" t="s">
        <v>19</v>
      </c>
      <c r="BC2907" s="6" t="s">
        <v>17</v>
      </c>
      <c r="BH2907" s="6" t="s">
        <v>20</v>
      </c>
      <c r="BM2907" s="6" t="s">
        <v>18</v>
      </c>
      <c r="BQ2907" s="26" t="s">
        <v>16</v>
      </c>
      <c r="BR2907" s="26"/>
      <c r="BS2907" s="21"/>
      <c r="BT2907" s="21"/>
      <c r="BU2907" s="21"/>
      <c r="BV2907" s="21"/>
      <c r="BW2907" s="26" t="s">
        <v>21</v>
      </c>
      <c r="BX2907" s="21"/>
      <c r="BY2907" s="21"/>
    </row>
    <row r="2908" spans="2:86" ht="18.600000000000001" customHeight="1" thickBot="1">
      <c r="B2908" s="11"/>
      <c r="D2908" s="266" t="s">
        <v>113</v>
      </c>
      <c r="E2908" s="267"/>
      <c r="F2908" s="268" t="s">
        <v>114</v>
      </c>
      <c r="G2908" s="269"/>
      <c r="H2908" s="237"/>
      <c r="I2908" s="262" t="s">
        <v>0</v>
      </c>
      <c r="J2908" s="263"/>
      <c r="K2908" s="264" t="s">
        <v>1</v>
      </c>
      <c r="L2908" s="265"/>
      <c r="M2908" s="21"/>
      <c r="N2908" s="262" t="s">
        <v>115</v>
      </c>
      <c r="O2908" s="263"/>
      <c r="P2908" s="264" t="s">
        <v>116</v>
      </c>
      <c r="Q2908" s="265"/>
      <c r="R2908" s="21"/>
      <c r="S2908" s="266" t="s">
        <v>117</v>
      </c>
      <c r="T2908" s="267"/>
      <c r="U2908" s="268" t="s">
        <v>118</v>
      </c>
      <c r="V2908" s="269"/>
      <c r="W2908" s="20"/>
      <c r="X2908" s="262" t="s">
        <v>119</v>
      </c>
      <c r="Y2908" s="263"/>
      <c r="Z2908" s="264" t="s">
        <v>120</v>
      </c>
      <c r="AA2908" s="265"/>
      <c r="AB2908" s="20"/>
      <c r="AC2908" s="262" t="s">
        <v>121</v>
      </c>
      <c r="AD2908" s="263"/>
      <c r="AE2908" s="264" t="s">
        <v>7</v>
      </c>
      <c r="AF2908" s="265"/>
      <c r="AG2908" s="20"/>
      <c r="AH2908" s="262" t="s">
        <v>122</v>
      </c>
      <c r="AI2908" s="263"/>
      <c r="AJ2908" s="264" t="s">
        <v>123</v>
      </c>
      <c r="AK2908" s="265"/>
      <c r="AL2908" s="20"/>
      <c r="AM2908" s="266" t="s">
        <v>124</v>
      </c>
      <c r="AN2908" s="267"/>
      <c r="AO2908" s="268" t="s">
        <v>125</v>
      </c>
      <c r="AP2908" s="269"/>
      <c r="AQ2908" s="21"/>
      <c r="AR2908" s="262" t="s">
        <v>126</v>
      </c>
      <c r="AS2908" s="263"/>
      <c r="AT2908" s="264" t="s">
        <v>2</v>
      </c>
      <c r="AU2908" s="265"/>
      <c r="AV2908" s="41"/>
      <c r="AW2908" s="262" t="s">
        <v>127</v>
      </c>
      <c r="AX2908" s="263"/>
      <c r="AY2908" s="264" t="s">
        <v>128</v>
      </c>
      <c r="AZ2908" s="265"/>
      <c r="BA2908" s="20"/>
      <c r="BB2908" s="262" t="s">
        <v>129</v>
      </c>
      <c r="BC2908" s="263"/>
      <c r="BD2908" s="264" t="s">
        <v>130</v>
      </c>
      <c r="BE2908" s="265"/>
      <c r="BF2908" s="41"/>
      <c r="BG2908" s="266" t="s">
        <v>131</v>
      </c>
      <c r="BH2908" s="267"/>
      <c r="BI2908" s="268" t="s">
        <v>132</v>
      </c>
      <c r="BJ2908" s="269"/>
      <c r="BK2908" s="41"/>
      <c r="BL2908" s="262" t="s">
        <v>133</v>
      </c>
      <c r="BM2908" s="263"/>
      <c r="BN2908" s="264" t="s">
        <v>134</v>
      </c>
      <c r="BO2908" s="265"/>
      <c r="BP2908" s="41"/>
      <c r="BQ2908" s="262" t="s">
        <v>135</v>
      </c>
      <c r="BR2908" s="263"/>
      <c r="BS2908" s="264" t="s">
        <v>136</v>
      </c>
      <c r="BT2908" s="265"/>
      <c r="BU2908" s="20"/>
      <c r="BV2908" s="262" t="s">
        <v>137</v>
      </c>
      <c r="BW2908" s="263"/>
      <c r="BX2908" s="264" t="s">
        <v>138</v>
      </c>
      <c r="BY2908" s="265"/>
      <c r="CA2908" s="27" t="s">
        <v>8</v>
      </c>
      <c r="CC2908" s="113" t="s">
        <v>74</v>
      </c>
      <c r="CD2908" s="13"/>
      <c r="CE2908" s="33"/>
      <c r="CF2908" s="33"/>
      <c r="CG2908" s="33"/>
      <c r="CH2908" s="33"/>
    </row>
    <row r="2909" spans="2:86" ht="18.600000000000001" customHeight="1" thickTop="1" thickBot="1">
      <c r="B2909" s="37">
        <v>8.3199999999999701</v>
      </c>
      <c r="D2909" s="1">
        <v>1</v>
      </c>
      <c r="E2909" s="7">
        <v>0</v>
      </c>
      <c r="F2909" s="2">
        <v>0</v>
      </c>
      <c r="G2909" s="8">
        <v>0</v>
      </c>
      <c r="I2909" s="1">
        <v>1</v>
      </c>
      <c r="J2909" s="9">
        <v>0</v>
      </c>
      <c r="K2909" s="2">
        <v>0</v>
      </c>
      <c r="L2909" s="8">
        <f t="shared" ref="L2909:L2972" si="27983">IF(0=(1-$J$9*$K$9*$B2909^2),10^18,$B2909*$K$9/(1-$J$9*$K$9*$B2909^2))</f>
        <v>-0.66109434359292385</v>
      </c>
      <c r="N2909" s="1">
        <f t="shared" ref="N2909" si="27984">D2909*I2909+F2909*I2912-E2909*J2909-G2909*J2912</f>
        <v>1</v>
      </c>
      <c r="O2909" s="9">
        <f t="shared" ref="O2909" si="27985">(D2909*J2909+E2909*I2909+F2909*J2912+G2909*I2912)</f>
        <v>0</v>
      </c>
      <c r="P2909" s="2">
        <f t="shared" ref="P2909" si="27986">D2909*K2909+F2909*K2912-E2909*L2909-G2909*L2912</f>
        <v>0</v>
      </c>
      <c r="Q2909" s="8">
        <f t="shared" ref="Q2909" si="27987">(D2909*L2909+E2909*K2909+F2909*L2912+G2909*K2912)</f>
        <v>-0.66109434359292385</v>
      </c>
      <c r="S2909" s="1">
        <v>1</v>
      </c>
      <c r="T2909" s="7">
        <v>0</v>
      </c>
      <c r="U2909" s="2">
        <v>0</v>
      </c>
      <c r="V2909" s="8">
        <v>0</v>
      </c>
      <c r="X2909" s="1">
        <f t="shared" ref="X2909" si="27988">N2909*S2909+P2909*S2912-O2909*T2909-Q2909*T2912</f>
        <v>9.312610853846893</v>
      </c>
      <c r="Y2909" s="9">
        <f t="shared" ref="Y2909" si="27989">(N2909*T2909+O2909*S2909+P2909*T2912+Q2909*S2912)</f>
        <v>0</v>
      </c>
      <c r="Z2909" s="2">
        <f t="shared" ref="Z2909" si="27990">N2909*U2909+P2909*U2912-O2909*V2909-Q2909*V2912</f>
        <v>0</v>
      </c>
      <c r="AA2909" s="8">
        <f t="shared" ref="AA2909" si="27991">(N2909*V2909+O2909*U2909+P2909*V2912+Q2909*U2912)</f>
        <v>-0.66109434359292385</v>
      </c>
      <c r="AB2909" s="20"/>
      <c r="AC2909" s="1">
        <v>1</v>
      </c>
      <c r="AD2909" s="9">
        <v>0</v>
      </c>
      <c r="AE2909" s="2">
        <v>0</v>
      </c>
      <c r="AF2909" s="8">
        <f t="shared" ref="AF2909:AF2972" si="27992">IF(0=(1-$AE$9*$AD$9*$B2909^2),10^18,$B2909*$AE$9/(1-$AE$9*$AD$9*$B2909^2))</f>
        <v>-0.12127814760402703</v>
      </c>
      <c r="AH2909" s="1">
        <f t="shared" ref="AH2909" si="27993">X2909*AC2909+Z2909*AC2912-Y2909*AD2909-AA2909*AD2912</f>
        <v>9.312610853846893</v>
      </c>
      <c r="AI2909" s="9">
        <f t="shared" ref="AI2909" si="27994">(X2909*AD2909+Y2909*AC2909+Z2909*AD2912+AA2909*AC2912)</f>
        <v>0</v>
      </c>
      <c r="AJ2909" s="2">
        <f t="shared" ref="AJ2909" si="27995">X2909*AE2909+Z2909*AE2912-Y2909*AF2909-AA2909*AF2912</f>
        <v>0</v>
      </c>
      <c r="AK2909" s="8">
        <f t="shared" ref="AK2909" si="27996">(X2909*AF2909+Y2909*AE2909+Z2909*AF2912+AA2909*AE2912)</f>
        <v>-1.7905105373046313</v>
      </c>
      <c r="AM2909" s="1">
        <v>1</v>
      </c>
      <c r="AN2909" s="7">
        <v>0</v>
      </c>
      <c r="AO2909" s="2">
        <v>0</v>
      </c>
      <c r="AP2909" s="8">
        <v>0</v>
      </c>
      <c r="AR2909" s="1">
        <f t="shared" ref="AR2909" si="27997">AH2909*AM2909+AJ2909*AM2912-AI2909*AN2909-AK2909*AN2912</f>
        <v>28.348058367051401</v>
      </c>
      <c r="AS2909" s="9">
        <f t="shared" ref="AS2909" si="27998">(AH2909*AN2909+AI2909*AM2909+AJ2909*AN2912+AK2909*AM2912)</f>
        <v>0</v>
      </c>
      <c r="AT2909" s="2">
        <f t="shared" ref="AT2909" si="27999">AH2909*AO2909+AJ2909*AO2912-AI2909*AP2909-AK2909*AP2912</f>
        <v>0</v>
      </c>
      <c r="AU2909" s="8">
        <f t="shared" ref="AU2909" si="28000">(AH2909*AP2909+AI2909*AO2909+AJ2909*AP2912+AK2909*AO2912)</f>
        <v>-1.7905105373046313</v>
      </c>
      <c r="AV2909" s="20"/>
      <c r="AW2909" s="1">
        <v>1</v>
      </c>
      <c r="AX2909" s="9">
        <v>0</v>
      </c>
      <c r="AY2909" s="2">
        <v>0</v>
      </c>
      <c r="AZ2909" s="8">
        <f t="shared" ref="AZ2909:AZ2972" si="28001">IF(0=(1-$AX$9*$AY$9*$B2909^2),10^18,$B2909*$AY$9/(1-$AX$9*$AY$9*$B2909^2))</f>
        <v>-0.17316766362232994</v>
      </c>
      <c r="BB2909" s="1">
        <f t="shared" ref="BB2909" si="28002">AR2909*AW2909+AT2909*AW2912-AS2909*AX2909-AU2909*AX2912</f>
        <v>28.348058367051401</v>
      </c>
      <c r="BC2909" s="9">
        <f t="shared" ref="BC2909" si="28003">(AR2909*AX2909+AS2909*AW2909+AT2909*AX2912+AU2909*AW2912)</f>
        <v>0</v>
      </c>
      <c r="BD2909" s="2">
        <f t="shared" ref="BD2909" si="28004">AR2909*AY2909+AT2909*AY2912-AS2909*AZ2909-AU2909*AZ2912</f>
        <v>0</v>
      </c>
      <c r="BE2909" s="8">
        <f t="shared" ref="BE2909" si="28005">(AR2909*AZ2909+AS2909*AY2909+AT2909*AZ2912+AU2909*AY2912)</f>
        <v>-6.699477572956364</v>
      </c>
      <c r="BG2909" s="1">
        <v>1</v>
      </c>
      <c r="BH2909" s="7">
        <v>0</v>
      </c>
      <c r="BI2909" s="2">
        <v>0</v>
      </c>
      <c r="BJ2909" s="8">
        <v>0</v>
      </c>
      <c r="BK2909" s="20"/>
      <c r="BL2909" s="1">
        <f t="shared" ref="BL2909" si="28006">BB2909*BG2909+BD2909*BG2912-BC2909*BH2909-BE2909*BH2912</f>
        <v>74.946408615300683</v>
      </c>
      <c r="BM2909" s="9">
        <f t="shared" ref="BM2909" si="28007">(BB2909*BH2909+BC2909*BG2909+BD2909*BH2912+BE2909*BG2912)</f>
        <v>0</v>
      </c>
      <c r="BN2909" s="2">
        <f t="shared" ref="BN2909" si="28008">BB2909*BI2909+BD2909*BI2912-BC2909*BJ2909-BE2909*BJ2912</f>
        <v>0</v>
      </c>
      <c r="BO2909" s="8">
        <f t="shared" ref="BO2909" si="28009">(BB2909*BJ2909+BC2909*BI2909+BD2909*BJ2912+BE2909*BI2912)</f>
        <v>-6.699477572956364</v>
      </c>
      <c r="BP2909" s="20"/>
      <c r="BQ2909" s="16">
        <v>1</v>
      </c>
      <c r="BR2909" s="23">
        <v>0</v>
      </c>
      <c r="BS2909" s="14">
        <v>0</v>
      </c>
      <c r="BT2909" s="22">
        <v>0</v>
      </c>
      <c r="BV2909" s="1">
        <f t="shared" ref="BV2909" si="28010">BL2909*BQ2909+BN2909*BQ2912-BM2909*BR2909-BO2909*BR2912</f>
        <v>74.946408615300683</v>
      </c>
      <c r="BW2909" s="9">
        <f t="shared" ref="BW2909" si="28011">(BL2909*BR2909+BM2909*BQ2909+BN2909*BR2912+BO2909*BQ2912)</f>
        <v>-6.699477572956364</v>
      </c>
      <c r="BX2909" s="2">
        <f t="shared" ref="BX2909" si="28012">BL2909*BS2909+BN2909*BS2912-BM2909*BT2909-BO2909*BT2912</f>
        <v>0</v>
      </c>
      <c r="BY2909" s="8">
        <f t="shared" ref="BY2909" si="28013">(BL2909*BT2909+BM2909*BS2909+BN2909*BT2912+BO2909*BS2912)</f>
        <v>-6.699477572956364</v>
      </c>
      <c r="CA2909" s="28">
        <f t="shared" ref="CA2909" si="28014">20*LOG(((1+$BR$9)/$BR$9)/((BV2909+BV2912)^2+(BW2909+BW2912)^2)^0.5)</f>
        <v>-52.51609771659907</v>
      </c>
      <c r="CC2909" s="114">
        <f t="shared" ref="CC2909" si="28015">((BV2909^2+BW2909^2)^0.5)/((BV2912^2+BW2912^2)^0.5)</f>
        <v>8.9407449254953725E-2</v>
      </c>
      <c r="CD2909" s="13"/>
      <c r="CE2909" s="33"/>
      <c r="CF2909" s="33"/>
      <c r="CG2909" s="33"/>
      <c r="CH2909" s="33"/>
    </row>
    <row r="2910" spans="2:86" ht="18.600000000000001" customHeight="1" thickBot="1">
      <c r="D2910" s="3"/>
      <c r="G2910" s="4"/>
      <c r="I2910" s="3"/>
      <c r="L2910" s="4"/>
      <c r="N2910" s="3"/>
      <c r="Q2910" s="4"/>
      <c r="S2910" s="3"/>
      <c r="V2910" s="4"/>
      <c r="X2910" s="3"/>
      <c r="AA2910" s="4"/>
      <c r="AC2910" s="3"/>
      <c r="AF2910" s="4"/>
      <c r="AH2910" s="3"/>
      <c r="AK2910" s="4"/>
      <c r="AM2910" s="3"/>
      <c r="AP2910" s="4"/>
      <c r="AR2910" s="3"/>
      <c r="AU2910" s="4"/>
      <c r="AW2910" s="3"/>
      <c r="AZ2910" s="4"/>
      <c r="BB2910" s="3"/>
      <c r="BE2910" s="4"/>
      <c r="BG2910" s="3"/>
      <c r="BJ2910" s="4"/>
      <c r="BL2910" s="3"/>
      <c r="BO2910" s="4"/>
      <c r="BQ2910" s="16"/>
      <c r="BR2910" s="14"/>
      <c r="BS2910" s="14"/>
      <c r="BT2910" s="17"/>
      <c r="BV2910" s="3"/>
      <c r="BY2910" s="4"/>
      <c r="CC2910" s="115"/>
      <c r="CD2910" s="13"/>
      <c r="CE2910" s="33"/>
      <c r="CF2910" s="33"/>
      <c r="CG2910" s="33"/>
      <c r="CH2910" s="33"/>
    </row>
    <row r="2911" spans="2:86" ht="18.600000000000001" customHeight="1" thickBot="1">
      <c r="D2911" s="271" t="s">
        <v>141</v>
      </c>
      <c r="E2911" s="272"/>
      <c r="F2911" s="273" t="s">
        <v>142</v>
      </c>
      <c r="G2911" s="274"/>
      <c r="H2911" s="237"/>
      <c r="I2911" s="271" t="s">
        <v>143</v>
      </c>
      <c r="J2911" s="272"/>
      <c r="K2911" s="273" t="s">
        <v>144</v>
      </c>
      <c r="L2911" s="274"/>
      <c r="N2911" s="262" t="s">
        <v>145</v>
      </c>
      <c r="O2911" s="263"/>
      <c r="P2911" s="264" t="s">
        <v>146</v>
      </c>
      <c r="Q2911" s="265"/>
      <c r="S2911" s="271" t="s">
        <v>147</v>
      </c>
      <c r="T2911" s="272"/>
      <c r="U2911" s="273" t="s">
        <v>148</v>
      </c>
      <c r="V2911" s="274"/>
      <c r="W2911" s="20"/>
      <c r="X2911" s="262" t="s">
        <v>149</v>
      </c>
      <c r="Y2911" s="263"/>
      <c r="Z2911" s="264" t="s">
        <v>150</v>
      </c>
      <c r="AA2911" s="265"/>
      <c r="AB2911" s="20"/>
      <c r="AC2911" s="271" t="s">
        <v>151</v>
      </c>
      <c r="AD2911" s="272"/>
      <c r="AE2911" s="273" t="s">
        <v>152</v>
      </c>
      <c r="AF2911" s="274"/>
      <c r="AG2911" s="20"/>
      <c r="AH2911" s="262" t="s">
        <v>153</v>
      </c>
      <c r="AI2911" s="263"/>
      <c r="AJ2911" s="264" t="s">
        <v>154</v>
      </c>
      <c r="AK2911" s="265"/>
      <c r="AL2911" s="20"/>
      <c r="AM2911" s="271" t="s">
        <v>155</v>
      </c>
      <c r="AN2911" s="272"/>
      <c r="AO2911" s="273" t="s">
        <v>156</v>
      </c>
      <c r="AP2911" s="274"/>
      <c r="AR2911" s="262" t="s">
        <v>157</v>
      </c>
      <c r="AS2911" s="263"/>
      <c r="AT2911" s="264" t="s">
        <v>158</v>
      </c>
      <c r="AU2911" s="265"/>
      <c r="AV2911" s="41"/>
      <c r="AW2911" s="271" t="s">
        <v>159</v>
      </c>
      <c r="AX2911" s="272"/>
      <c r="AY2911" s="273" t="s">
        <v>160</v>
      </c>
      <c r="AZ2911" s="274"/>
      <c r="BA2911" s="20"/>
      <c r="BB2911" s="262" t="s">
        <v>161</v>
      </c>
      <c r="BC2911" s="263"/>
      <c r="BD2911" s="264" t="s">
        <v>162</v>
      </c>
      <c r="BE2911" s="265"/>
      <c r="BF2911" s="41"/>
      <c r="BG2911" s="271" t="s">
        <v>163</v>
      </c>
      <c r="BH2911" s="272"/>
      <c r="BI2911" s="273" t="s">
        <v>164</v>
      </c>
      <c r="BJ2911" s="274"/>
      <c r="BK2911" s="41"/>
      <c r="BL2911" s="262" t="s">
        <v>165</v>
      </c>
      <c r="BM2911" s="263"/>
      <c r="BN2911" s="264" t="s">
        <v>166</v>
      </c>
      <c r="BO2911" s="265"/>
      <c r="BP2911" s="41"/>
      <c r="BQ2911" s="271" t="s">
        <v>167</v>
      </c>
      <c r="BR2911" s="272"/>
      <c r="BS2911" s="273" t="s">
        <v>168</v>
      </c>
      <c r="BT2911" s="274"/>
      <c r="BU2911" s="20"/>
      <c r="BV2911" s="262" t="s">
        <v>169</v>
      </c>
      <c r="BW2911" s="263"/>
      <c r="BX2911" s="264" t="s">
        <v>170</v>
      </c>
      <c r="BY2911" s="265"/>
      <c r="CA2911" s="55" t="s">
        <v>35</v>
      </c>
      <c r="CC2911" s="116" t="s">
        <v>75</v>
      </c>
      <c r="CD2911" s="13"/>
      <c r="CE2911" s="33"/>
      <c r="CF2911" s="33"/>
      <c r="CG2911" s="33"/>
      <c r="CH2911" s="33"/>
    </row>
    <row r="2912" spans="2:86" ht="18.600000000000001" customHeight="1" thickTop="1" thickBot="1">
      <c r="D2912" s="1">
        <v>0</v>
      </c>
      <c r="E2912" s="9">
        <f t="shared" ref="E2912" si="28016">$E$9*$B2909</f>
        <v>9.790975999999965</v>
      </c>
      <c r="F2912" s="2">
        <v>1</v>
      </c>
      <c r="G2912" s="8">
        <v>0</v>
      </c>
      <c r="I2912" s="1">
        <v>0</v>
      </c>
      <c r="J2912" s="9">
        <v>0</v>
      </c>
      <c r="K2912" s="2">
        <v>1</v>
      </c>
      <c r="L2912" s="8">
        <v>0</v>
      </c>
      <c r="N2912" s="1">
        <f t="shared" ref="N2912" si="28017">D2912*I2909+F2912*I2912-E2912*J2909-G2912*J2912</f>
        <v>0</v>
      </c>
      <c r="O2912" s="9">
        <f t="shared" ref="O2912" si="28018">(D2912*J2909+E2912*I2909+F2912*J2912+G2912*I2912)</f>
        <v>9.790975999999965</v>
      </c>
      <c r="P2912" s="2">
        <f t="shared" ref="P2912" si="28019">D2912*K2909+F2912*K2912-E2912*L2909-G2912*L2912</f>
        <v>7.4727588518540484</v>
      </c>
      <c r="Q2912" s="8">
        <f t="shared" ref="Q2912" si="28020">(D2912*L2909+E2912*K2909+F2912*L2912+G2912*K2912)</f>
        <v>0</v>
      </c>
      <c r="S2912" s="1">
        <v>0</v>
      </c>
      <c r="T2912" s="9">
        <f t="shared" ref="T2912" si="28021">$T$9*$B2909</f>
        <v>12.574015999999956</v>
      </c>
      <c r="U2912" s="2">
        <v>1</v>
      </c>
      <c r="V2912" s="8">
        <v>0</v>
      </c>
      <c r="X2912" s="1">
        <f t="shared" ref="X2912" si="28022">N2912*S2909+P2912*S2912-O2912*T2909-Q2912*T2912</f>
        <v>0</v>
      </c>
      <c r="Y2912" s="9">
        <f t="shared" ref="Y2912" si="28023">(N2912*T2909+O2912*S2909+P2912*T2912+Q2912*S2912)</f>
        <v>103.75356536735407</v>
      </c>
      <c r="Z2912" s="2">
        <f t="shared" ref="Z2912" si="28024">N2912*U2909+P2912*U2912-O2912*V2909-Q2912*V2912</f>
        <v>7.4727588518540484</v>
      </c>
      <c r="AA2912" s="8">
        <f t="shared" ref="AA2912" si="28025">(N2912*V2909+O2912*U2909+P2912*V2912+Q2912*U2912)</f>
        <v>0</v>
      </c>
      <c r="AB2912" s="20"/>
      <c r="AC2912" s="1">
        <v>0</v>
      </c>
      <c r="AD2912" s="9">
        <v>0</v>
      </c>
      <c r="AE2912" s="2">
        <v>1</v>
      </c>
      <c r="AF2912" s="8">
        <v>0</v>
      </c>
      <c r="AH2912" s="1">
        <f t="shared" ref="AH2912" si="28026">X2912*AC2909+Z2912*AC2912-Y2912*AD2909-AA2912*AD2912</f>
        <v>0</v>
      </c>
      <c r="AI2912" s="9">
        <f t="shared" ref="AI2912" si="28027">(X2912*AD2909+Y2912*AC2909+Z2912*AD2912+AA2912*AC2912)</f>
        <v>103.75356536735407</v>
      </c>
      <c r="AJ2912" s="2">
        <f t="shared" ref="AJ2912" si="28028">X2912*AE2909+Z2912*AE2912-Y2912*AF2909-AA2912*AF2912</f>
        <v>20.055799066920081</v>
      </c>
      <c r="AK2912" s="8">
        <f t="shared" ref="AK2912" si="28029">(X2912*AF2909+Y2912*AE2909+Z2912*AF2912+AA2912*AE2912)</f>
        <v>0</v>
      </c>
      <c r="AM2912" s="1">
        <v>0</v>
      </c>
      <c r="AN2912" s="9">
        <f t="shared" ref="AN2912" si="28030">$AN$9*$B2909</f>
        <v>10.631295999999962</v>
      </c>
      <c r="AO2912" s="2">
        <v>1</v>
      </c>
      <c r="AP2912" s="8">
        <v>0</v>
      </c>
      <c r="AR2912" s="1">
        <f t="shared" ref="AR2912" si="28031">AH2912*AM2909+AJ2912*AM2912-AI2912*AN2909-AK2912*AN2912</f>
        <v>0</v>
      </c>
      <c r="AS2912" s="9">
        <f t="shared" ref="AS2912" si="28032">(AH2912*AN2909+AI2912*AM2909+AJ2912*AN2912+AK2912*AM2912)</f>
        <v>316.97270176430447</v>
      </c>
      <c r="AT2912" s="2">
        <f t="shared" ref="AT2912" si="28033">AH2912*AO2909+AJ2912*AO2912-AI2912*AP2909-AK2912*AP2912</f>
        <v>20.055799066920081</v>
      </c>
      <c r="AU2912" s="8">
        <f t="shared" ref="AU2912" si="28034">(AH2912*AP2909+AI2912*AO2909+AJ2912*AP2912+AK2912*AO2912)</f>
        <v>0</v>
      </c>
      <c r="AV2912" s="20"/>
      <c r="AW2912" s="1">
        <v>0</v>
      </c>
      <c r="AX2912" s="9">
        <v>0</v>
      </c>
      <c r="AY2912" s="2">
        <v>1</v>
      </c>
      <c r="AZ2912" s="8">
        <v>0</v>
      </c>
      <c r="BB2912" s="1">
        <f t="shared" ref="BB2912" si="28035">AR2912*AW2909+AT2912*AW2912-AS2912*AX2909-AU2912*AX2912</f>
        <v>0</v>
      </c>
      <c r="BC2912" s="9">
        <f t="shared" ref="BC2912" si="28036">(AR2912*AX2909+AS2912*AW2909+AT2912*AX2912+AU2912*AW2912)</f>
        <v>316.97270176430447</v>
      </c>
      <c r="BD2912" s="2">
        <f t="shared" ref="BD2912" si="28037">AR2912*AY2909+AT2912*AY2912-AS2912*AZ2909-AU2912*AZ2912</f>
        <v>74.945221263502262</v>
      </c>
      <c r="BE2912" s="8">
        <f t="shared" ref="BE2912" si="28038">(AR2912*AZ2909+AS2912*AY2909+AT2912*AZ2912+AU2912*AY2912)</f>
        <v>0</v>
      </c>
      <c r="BG2912" s="1">
        <v>0</v>
      </c>
      <c r="BH2912" s="9">
        <f t="shared" ref="BH2912" si="28039">$BH$9*$B2909</f>
        <v>6.9555199999999751</v>
      </c>
      <c r="BI2912" s="2">
        <v>1</v>
      </c>
      <c r="BJ2912" s="8">
        <v>0</v>
      </c>
      <c r="BK2912" s="20"/>
      <c r="BL2912" s="1">
        <f t="shared" ref="BL2912" si="28040">BB2912*BG2909+BD2912*BG2912-BC2912*BH2909-BE2912*BH2912</f>
        <v>0</v>
      </c>
      <c r="BM2912" s="9">
        <f t="shared" ref="BM2912" si="28041">(BB2912*BH2909+BC2912*BG2909+BD2912*BH2912+BE2912*BG2912)</f>
        <v>838.25568716701787</v>
      </c>
      <c r="BN2912" s="2">
        <f t="shared" ref="BN2912" si="28042">BB2912*BI2909+BD2912*BI2912-BC2912*BJ2909-BE2912*BJ2912</f>
        <v>74.945221263502262</v>
      </c>
      <c r="BO2912" s="8">
        <f t="shared" ref="BO2912" si="28043">(BB2912*BJ2909+BC2912*BI2909+BD2912*BJ2912+BE2912*BI2912)</f>
        <v>0</v>
      </c>
      <c r="BP2912" s="20"/>
      <c r="BQ2912" s="18">
        <f t="shared" ref="BQ2912:BQ2975" si="28044">1/$BR$9</f>
        <v>1</v>
      </c>
      <c r="BR2912" s="25">
        <v>0</v>
      </c>
      <c r="BS2912" s="19">
        <v>1</v>
      </c>
      <c r="BT2912" s="24">
        <v>0</v>
      </c>
      <c r="BV2912" s="1">
        <f t="shared" ref="BV2912" si="28045">BL2912*BQ2909+BN2912*BQ2912-BM2912*BR2909-BO2912*BR2912</f>
        <v>74.945221263502262</v>
      </c>
      <c r="BW2912" s="9">
        <f t="shared" ref="BW2912" si="28046">(BL2912*BR2909+BM2912*BQ2909+BN2912*BR2912+BO2912*BQ2912)</f>
        <v>838.25568716701787</v>
      </c>
      <c r="BX2912" s="2">
        <f t="shared" ref="BX2912" si="28047">BL2912*BS2909+BN2912*BS2912-BM2912*BT2909-BO2912*BT2912</f>
        <v>74.945221263502262</v>
      </c>
      <c r="BY2912" s="8">
        <f t="shared" ref="BY2912" si="28048">(BL2912*BT2909+BM2912*BS2909+BN2912*BT2912+BO2912*BS2912)</f>
        <v>0</v>
      </c>
      <c r="CA2912" s="56">
        <f t="shared" ref="CA2912" si="28049">(180/PI())*ATAN(-1*(BW2909+BW2912)/(BV2909+BV2912))</f>
        <v>-79.781910686784755</v>
      </c>
      <c r="CC2912" s="117">
        <f t="shared" ref="CC2912" si="28050">20*LOG(((1-(10^(CA2909/20)^2)*(1-((1-CC2909)/(1+CC2909))^2))^0.5))</f>
        <v>-7.3320922629863781E-6</v>
      </c>
      <c r="CD2912" s="13"/>
      <c r="CE2912" s="33"/>
      <c r="CF2912" s="33"/>
      <c r="CG2912" s="33"/>
      <c r="CH2912" s="33"/>
    </row>
    <row r="2913" spans="2:86" ht="18.600000000000001" customHeight="1"/>
    <row r="2914" spans="2:86" ht="18.600000000000001" customHeight="1" thickBot="1">
      <c r="E2914" s="6" t="s">
        <v>3</v>
      </c>
      <c r="J2914" s="6" t="s">
        <v>5</v>
      </c>
      <c r="O2914" s="6" t="s">
        <v>10</v>
      </c>
      <c r="T2914" s="6" t="s">
        <v>6</v>
      </c>
      <c r="Y2914" s="6" t="s">
        <v>11</v>
      </c>
      <c r="AD2914" s="6" t="s">
        <v>12</v>
      </c>
      <c r="AI2914" s="6" t="s">
        <v>13</v>
      </c>
      <c r="AN2914" s="6" t="s">
        <v>14</v>
      </c>
      <c r="AS2914" s="6" t="s">
        <v>15</v>
      </c>
      <c r="AX2914" s="6" t="s">
        <v>19</v>
      </c>
      <c r="BC2914" s="6" t="s">
        <v>17</v>
      </c>
      <c r="BH2914" s="6" t="s">
        <v>20</v>
      </c>
      <c r="BM2914" s="6" t="s">
        <v>18</v>
      </c>
      <c r="BQ2914" s="26" t="s">
        <v>16</v>
      </c>
      <c r="BR2914" s="26"/>
      <c r="BS2914" s="21"/>
      <c r="BT2914" s="21"/>
      <c r="BU2914" s="21"/>
      <c r="BV2914" s="21"/>
      <c r="BW2914" s="26" t="s">
        <v>21</v>
      </c>
      <c r="BX2914" s="21"/>
      <c r="BY2914" s="21"/>
    </row>
    <row r="2915" spans="2:86" ht="18.600000000000001" customHeight="1" thickBot="1">
      <c r="B2915" s="11"/>
      <c r="D2915" s="266" t="s">
        <v>113</v>
      </c>
      <c r="E2915" s="267"/>
      <c r="F2915" s="268" t="s">
        <v>114</v>
      </c>
      <c r="G2915" s="269"/>
      <c r="H2915" s="237"/>
      <c r="I2915" s="262" t="s">
        <v>0</v>
      </c>
      <c r="J2915" s="263"/>
      <c r="K2915" s="264" t="s">
        <v>1</v>
      </c>
      <c r="L2915" s="265"/>
      <c r="M2915" s="21"/>
      <c r="N2915" s="262" t="s">
        <v>115</v>
      </c>
      <c r="O2915" s="263"/>
      <c r="P2915" s="264" t="s">
        <v>116</v>
      </c>
      <c r="Q2915" s="265"/>
      <c r="R2915" s="21"/>
      <c r="S2915" s="266" t="s">
        <v>117</v>
      </c>
      <c r="T2915" s="267"/>
      <c r="U2915" s="268" t="s">
        <v>118</v>
      </c>
      <c r="V2915" s="269"/>
      <c r="W2915" s="20"/>
      <c r="X2915" s="262" t="s">
        <v>119</v>
      </c>
      <c r="Y2915" s="263"/>
      <c r="Z2915" s="264" t="s">
        <v>120</v>
      </c>
      <c r="AA2915" s="265"/>
      <c r="AB2915" s="20"/>
      <c r="AC2915" s="262" t="s">
        <v>121</v>
      </c>
      <c r="AD2915" s="263"/>
      <c r="AE2915" s="264" t="s">
        <v>7</v>
      </c>
      <c r="AF2915" s="265"/>
      <c r="AG2915" s="20"/>
      <c r="AH2915" s="262" t="s">
        <v>122</v>
      </c>
      <c r="AI2915" s="263"/>
      <c r="AJ2915" s="264" t="s">
        <v>123</v>
      </c>
      <c r="AK2915" s="265"/>
      <c r="AL2915" s="20"/>
      <c r="AM2915" s="266" t="s">
        <v>124</v>
      </c>
      <c r="AN2915" s="267"/>
      <c r="AO2915" s="268" t="s">
        <v>125</v>
      </c>
      <c r="AP2915" s="269"/>
      <c r="AQ2915" s="21"/>
      <c r="AR2915" s="262" t="s">
        <v>126</v>
      </c>
      <c r="AS2915" s="263"/>
      <c r="AT2915" s="264" t="s">
        <v>2</v>
      </c>
      <c r="AU2915" s="265"/>
      <c r="AV2915" s="41"/>
      <c r="AW2915" s="262" t="s">
        <v>127</v>
      </c>
      <c r="AX2915" s="263"/>
      <c r="AY2915" s="264" t="s">
        <v>128</v>
      </c>
      <c r="AZ2915" s="265"/>
      <c r="BA2915" s="20"/>
      <c r="BB2915" s="262" t="s">
        <v>129</v>
      </c>
      <c r="BC2915" s="263"/>
      <c r="BD2915" s="264" t="s">
        <v>130</v>
      </c>
      <c r="BE2915" s="265"/>
      <c r="BF2915" s="41"/>
      <c r="BG2915" s="266" t="s">
        <v>131</v>
      </c>
      <c r="BH2915" s="267"/>
      <c r="BI2915" s="268" t="s">
        <v>132</v>
      </c>
      <c r="BJ2915" s="269"/>
      <c r="BK2915" s="41"/>
      <c r="BL2915" s="262" t="s">
        <v>133</v>
      </c>
      <c r="BM2915" s="263"/>
      <c r="BN2915" s="264" t="s">
        <v>134</v>
      </c>
      <c r="BO2915" s="265"/>
      <c r="BP2915" s="41"/>
      <c r="BQ2915" s="262" t="s">
        <v>135</v>
      </c>
      <c r="BR2915" s="263"/>
      <c r="BS2915" s="264" t="s">
        <v>136</v>
      </c>
      <c r="BT2915" s="265"/>
      <c r="BU2915" s="20"/>
      <c r="BV2915" s="262" t="s">
        <v>137</v>
      </c>
      <c r="BW2915" s="263"/>
      <c r="BX2915" s="264" t="s">
        <v>138</v>
      </c>
      <c r="BY2915" s="265"/>
      <c r="CA2915" s="27" t="s">
        <v>8</v>
      </c>
      <c r="CC2915" s="113" t="s">
        <v>74</v>
      </c>
      <c r="CD2915" s="13"/>
      <c r="CE2915" s="33"/>
      <c r="CF2915" s="33"/>
      <c r="CG2915" s="33"/>
      <c r="CH2915" s="33"/>
    </row>
    <row r="2916" spans="2:86" ht="18.600000000000001" customHeight="1" thickTop="1" thickBot="1">
      <c r="B2916" s="37">
        <v>8.3399999999999697</v>
      </c>
      <c r="D2916" s="1">
        <v>1</v>
      </c>
      <c r="E2916" s="7">
        <v>0</v>
      </c>
      <c r="F2916" s="2">
        <v>0</v>
      </c>
      <c r="G2916" s="8">
        <v>0</v>
      </c>
      <c r="I2916" s="1">
        <v>1</v>
      </c>
      <c r="J2916" s="9">
        <v>0</v>
      </c>
      <c r="K2916" s="2">
        <v>0</v>
      </c>
      <c r="L2916" s="8">
        <f t="shared" ref="L2916:L2979" si="28051">IF(0=(1-$J$9*$K$9*$B2916^2),10^18,$B2916*$K$9/(1-$J$9*$K$9*$B2916^2))</f>
        <v>-0.65929892876716567</v>
      </c>
      <c r="N2916" s="1">
        <f t="shared" ref="N2916" si="28052">D2916*I2916+F2916*I2919-E2916*J2916-G2916*J2919</f>
        <v>1</v>
      </c>
      <c r="O2916" s="9">
        <f t="shared" ref="O2916" si="28053">(D2916*J2916+E2916*I2916+F2916*J2919+G2916*I2919)</f>
        <v>0</v>
      </c>
      <c r="P2916" s="2">
        <f t="shared" ref="P2916" si="28054">D2916*K2916+F2916*K2919-E2916*L2916-G2916*L2919</f>
        <v>0</v>
      </c>
      <c r="Q2916" s="8">
        <f t="shared" ref="Q2916" si="28055">(D2916*L2916+E2916*K2916+F2916*L2919+G2916*K2919)</f>
        <v>-0.65929892876716567</v>
      </c>
      <c r="S2916" s="1">
        <v>1</v>
      </c>
      <c r="T2916" s="7">
        <v>0</v>
      </c>
      <c r="U2916" s="2">
        <v>0</v>
      </c>
      <c r="V2916" s="8">
        <v>0</v>
      </c>
      <c r="X2916" s="1">
        <f t="shared" ref="X2916" si="28056">N2916*S2916+P2916*S2919-O2916*T2916-Q2916*T2919</f>
        <v>9.309963248522088</v>
      </c>
      <c r="Y2916" s="9">
        <f t="shared" ref="Y2916" si="28057">(N2916*T2916+O2916*S2916+P2916*T2919+Q2916*S2919)</f>
        <v>0</v>
      </c>
      <c r="Z2916" s="2">
        <f t="shared" ref="Z2916" si="28058">N2916*U2916+P2916*U2919-O2916*V2916-Q2916*V2919</f>
        <v>0</v>
      </c>
      <c r="AA2916" s="8">
        <f t="shared" ref="AA2916" si="28059">(N2916*V2916+O2916*U2916+P2916*V2919+Q2916*U2919)</f>
        <v>-0.65929892876716567</v>
      </c>
      <c r="AB2916" s="20"/>
      <c r="AC2916" s="1">
        <v>1</v>
      </c>
      <c r="AD2916" s="9">
        <v>0</v>
      </c>
      <c r="AE2916" s="2">
        <v>0</v>
      </c>
      <c r="AF2916" s="8">
        <f t="shared" ref="AF2916:AF2979" si="28060">IF(0=(1-$AE$9*$AD$9*$B2916^2),10^18,$B2916*$AE$9/(1-$AE$9*$AD$9*$B2916^2))</f>
        <v>-0.12097564484989</v>
      </c>
      <c r="AH2916" s="1">
        <f t="shared" ref="AH2916" si="28061">X2916*AC2916+Z2916*AC2919-Y2916*AD2916-AA2916*AD2919</f>
        <v>9.309963248522088</v>
      </c>
      <c r="AI2916" s="9">
        <f t="shared" ref="AI2916" si="28062">(X2916*AD2916+Y2916*AC2916+Z2916*AD2919+AA2916*AC2919)</f>
        <v>0</v>
      </c>
      <c r="AJ2916" s="2">
        <f t="shared" ref="AJ2916" si="28063">X2916*AE2916+Z2916*AE2919-Y2916*AF2916-AA2916*AF2919</f>
        <v>0</v>
      </c>
      <c r="AK2916" s="8">
        <f t="shared" ref="AK2916" si="28064">(X2916*AF2916+Y2916*AE2916+Z2916*AF2919+AA2916*AE2919)</f>
        <v>-1.785577736285902</v>
      </c>
      <c r="AM2916" s="1">
        <v>1</v>
      </c>
      <c r="AN2916" s="7">
        <v>0</v>
      </c>
      <c r="AO2916" s="2">
        <v>0</v>
      </c>
      <c r="AP2916" s="8">
        <v>0</v>
      </c>
      <c r="AR2916" s="1">
        <f t="shared" ref="AR2916" si="28065">AH2916*AM2916+AJ2916*AM2919-AI2916*AN2916-AK2916*AN2919</f>
        <v>28.338600918615906</v>
      </c>
      <c r="AS2916" s="9">
        <f t="shared" ref="AS2916" si="28066">(AH2916*AN2916+AI2916*AM2916+AJ2916*AN2919+AK2916*AM2919)</f>
        <v>0</v>
      </c>
      <c r="AT2916" s="2">
        <f t="shared" ref="AT2916" si="28067">AH2916*AO2916+AJ2916*AO2919-AI2916*AP2916-AK2916*AP2919</f>
        <v>0</v>
      </c>
      <c r="AU2916" s="8">
        <f t="shared" ref="AU2916" si="28068">(AH2916*AP2916+AI2916*AO2916+AJ2916*AP2919+AK2916*AO2919)</f>
        <v>-1.785577736285902</v>
      </c>
      <c r="AV2916" s="20"/>
      <c r="AW2916" s="1">
        <v>1</v>
      </c>
      <c r="AX2916" s="9">
        <v>0</v>
      </c>
      <c r="AY2916" s="2">
        <v>0</v>
      </c>
      <c r="AZ2916" s="8">
        <f t="shared" ref="AZ2916:AZ2979" si="28069">IF(0=(1-$AX$9*$AY$9*$B2916^2),10^18,$B2916*$AY$9/(1-$AX$9*$AY$9*$B2916^2))</f>
        <v>-0.17273091145411262</v>
      </c>
      <c r="BB2916" s="1">
        <f t="shared" ref="BB2916" si="28070">AR2916*AW2916+AT2916*AW2919-AS2916*AX2916-AU2916*AX2919</f>
        <v>28.338600918615906</v>
      </c>
      <c r="BC2916" s="9">
        <f t="shared" ref="BC2916" si="28071">(AR2916*AX2916+AS2916*AW2916+AT2916*AX2919+AU2916*AW2919)</f>
        <v>0</v>
      </c>
      <c r="BD2916" s="2">
        <f t="shared" ref="BD2916" si="28072">AR2916*AY2916+AT2916*AY2919-AS2916*AZ2916-AU2916*AZ2919</f>
        <v>0</v>
      </c>
      <c r="BE2916" s="8">
        <f t="shared" ref="BE2916" si="28073">(AR2916*AZ2916+AS2916*AY2916+AT2916*AZ2919+AU2916*AY2919)</f>
        <v>-6.6805301022927814</v>
      </c>
      <c r="BG2916" s="1">
        <v>1</v>
      </c>
      <c r="BH2916" s="7">
        <v>0</v>
      </c>
      <c r="BI2916" s="2">
        <v>0</v>
      </c>
      <c r="BJ2916" s="8">
        <v>0</v>
      </c>
      <c r="BK2916" s="20"/>
      <c r="BL2916" s="1">
        <f t="shared" ref="BL2916" si="28074">BB2916*BG2916+BD2916*BG2919-BC2916*BH2916-BE2916*BH2919</f>
        <v>74.916860119025557</v>
      </c>
      <c r="BM2916" s="9">
        <f t="shared" ref="BM2916" si="28075">(BB2916*BH2916+BC2916*BG2916+BD2916*BH2919+BE2916*BG2919)</f>
        <v>0</v>
      </c>
      <c r="BN2916" s="2">
        <f t="shared" ref="BN2916" si="28076">BB2916*BI2916+BD2916*BI2919-BC2916*BJ2916-BE2916*BJ2919</f>
        <v>0</v>
      </c>
      <c r="BO2916" s="8">
        <f t="shared" ref="BO2916" si="28077">(BB2916*BJ2916+BC2916*BI2916+BD2916*BJ2919+BE2916*BI2919)</f>
        <v>-6.6805301022927814</v>
      </c>
      <c r="BP2916" s="20"/>
      <c r="BQ2916" s="16">
        <v>1</v>
      </c>
      <c r="BR2916" s="23">
        <v>0</v>
      </c>
      <c r="BS2916" s="14">
        <v>0</v>
      </c>
      <c r="BT2916" s="22">
        <v>0</v>
      </c>
      <c r="BV2916" s="1">
        <f t="shared" ref="BV2916" si="28078">BL2916*BQ2916+BN2916*BQ2919-BM2916*BR2916-BO2916*BR2919</f>
        <v>74.916860119025557</v>
      </c>
      <c r="BW2916" s="9">
        <f t="shared" ref="BW2916" si="28079">(BL2916*BR2916+BM2916*BQ2916+BN2916*BR2919+BO2916*BQ2919)</f>
        <v>-6.6805301022927814</v>
      </c>
      <c r="BX2916" s="2">
        <f t="shared" ref="BX2916" si="28080">BL2916*BS2916+BN2916*BS2919-BM2916*BT2916-BO2916*BT2919</f>
        <v>0</v>
      </c>
      <c r="BY2916" s="8">
        <f t="shared" ref="BY2916" si="28081">(BL2916*BT2916+BM2916*BS2916+BN2916*BT2919+BO2916*BS2919)</f>
        <v>-6.6805301022927814</v>
      </c>
      <c r="CA2916" s="28">
        <f t="shared" ref="CA2916" si="28082">20*LOG(((1+$BR$9)/$BR$9)/((BV2916+BV2919)^2+(BW2916+BW2919)^2)^0.5)</f>
        <v>-52.533511324129272</v>
      </c>
      <c r="CC2916" s="114">
        <f t="shared" ref="CC2916" si="28083">((BV2916^2+BW2916^2)^0.5)/((BV2919^2+BW2919^2)^0.5)</f>
        <v>8.9189763928956292E-2</v>
      </c>
      <c r="CD2916" s="13"/>
      <c r="CE2916" s="33"/>
      <c r="CF2916" s="33"/>
      <c r="CG2916" s="33"/>
      <c r="CH2916" s="33"/>
    </row>
    <row r="2917" spans="2:86" ht="18.600000000000001" customHeight="1" thickBot="1">
      <c r="D2917" s="3"/>
      <c r="G2917" s="4"/>
      <c r="I2917" s="3"/>
      <c r="L2917" s="4"/>
      <c r="N2917" s="3"/>
      <c r="Q2917" s="4"/>
      <c r="S2917" s="3"/>
      <c r="V2917" s="4"/>
      <c r="X2917" s="3"/>
      <c r="AA2917" s="4"/>
      <c r="AC2917" s="3"/>
      <c r="AF2917" s="4"/>
      <c r="AH2917" s="3"/>
      <c r="AK2917" s="4"/>
      <c r="AM2917" s="3"/>
      <c r="AP2917" s="4"/>
      <c r="AR2917" s="3"/>
      <c r="AU2917" s="4"/>
      <c r="AW2917" s="3"/>
      <c r="AZ2917" s="4"/>
      <c r="BB2917" s="3"/>
      <c r="BE2917" s="4"/>
      <c r="BG2917" s="3"/>
      <c r="BJ2917" s="4"/>
      <c r="BL2917" s="3"/>
      <c r="BO2917" s="4"/>
      <c r="BQ2917" s="16"/>
      <c r="BR2917" s="14"/>
      <c r="BS2917" s="14"/>
      <c r="BT2917" s="17"/>
      <c r="BV2917" s="3"/>
      <c r="BY2917" s="4"/>
      <c r="CC2917" s="115"/>
      <c r="CD2917" s="13"/>
      <c r="CE2917" s="33"/>
      <c r="CF2917" s="33"/>
      <c r="CG2917" s="33"/>
      <c r="CH2917" s="33"/>
    </row>
    <row r="2918" spans="2:86" ht="18.600000000000001" customHeight="1" thickBot="1">
      <c r="D2918" s="271" t="s">
        <v>141</v>
      </c>
      <c r="E2918" s="272"/>
      <c r="F2918" s="273" t="s">
        <v>142</v>
      </c>
      <c r="G2918" s="274"/>
      <c r="H2918" s="237"/>
      <c r="I2918" s="271" t="s">
        <v>143</v>
      </c>
      <c r="J2918" s="272"/>
      <c r="K2918" s="273" t="s">
        <v>144</v>
      </c>
      <c r="L2918" s="274"/>
      <c r="N2918" s="262" t="s">
        <v>145</v>
      </c>
      <c r="O2918" s="263"/>
      <c r="P2918" s="264" t="s">
        <v>146</v>
      </c>
      <c r="Q2918" s="265"/>
      <c r="S2918" s="271" t="s">
        <v>147</v>
      </c>
      <c r="T2918" s="272"/>
      <c r="U2918" s="273" t="s">
        <v>148</v>
      </c>
      <c r="V2918" s="274"/>
      <c r="W2918" s="20"/>
      <c r="X2918" s="262" t="s">
        <v>149</v>
      </c>
      <c r="Y2918" s="263"/>
      <c r="Z2918" s="264" t="s">
        <v>150</v>
      </c>
      <c r="AA2918" s="265"/>
      <c r="AB2918" s="20"/>
      <c r="AC2918" s="271" t="s">
        <v>151</v>
      </c>
      <c r="AD2918" s="272"/>
      <c r="AE2918" s="273" t="s">
        <v>152</v>
      </c>
      <c r="AF2918" s="274"/>
      <c r="AG2918" s="20"/>
      <c r="AH2918" s="262" t="s">
        <v>153</v>
      </c>
      <c r="AI2918" s="263"/>
      <c r="AJ2918" s="264" t="s">
        <v>154</v>
      </c>
      <c r="AK2918" s="265"/>
      <c r="AL2918" s="20"/>
      <c r="AM2918" s="271" t="s">
        <v>155</v>
      </c>
      <c r="AN2918" s="272"/>
      <c r="AO2918" s="273" t="s">
        <v>156</v>
      </c>
      <c r="AP2918" s="274"/>
      <c r="AR2918" s="262" t="s">
        <v>157</v>
      </c>
      <c r="AS2918" s="263"/>
      <c r="AT2918" s="264" t="s">
        <v>158</v>
      </c>
      <c r="AU2918" s="265"/>
      <c r="AV2918" s="41"/>
      <c r="AW2918" s="271" t="s">
        <v>159</v>
      </c>
      <c r="AX2918" s="272"/>
      <c r="AY2918" s="273" t="s">
        <v>160</v>
      </c>
      <c r="AZ2918" s="274"/>
      <c r="BA2918" s="20"/>
      <c r="BB2918" s="262" t="s">
        <v>161</v>
      </c>
      <c r="BC2918" s="263"/>
      <c r="BD2918" s="264" t="s">
        <v>162</v>
      </c>
      <c r="BE2918" s="265"/>
      <c r="BF2918" s="41"/>
      <c r="BG2918" s="271" t="s">
        <v>163</v>
      </c>
      <c r="BH2918" s="272"/>
      <c r="BI2918" s="273" t="s">
        <v>164</v>
      </c>
      <c r="BJ2918" s="274"/>
      <c r="BK2918" s="41"/>
      <c r="BL2918" s="262" t="s">
        <v>165</v>
      </c>
      <c r="BM2918" s="263"/>
      <c r="BN2918" s="264" t="s">
        <v>166</v>
      </c>
      <c r="BO2918" s="265"/>
      <c r="BP2918" s="41"/>
      <c r="BQ2918" s="271" t="s">
        <v>167</v>
      </c>
      <c r="BR2918" s="272"/>
      <c r="BS2918" s="273" t="s">
        <v>168</v>
      </c>
      <c r="BT2918" s="274"/>
      <c r="BU2918" s="20"/>
      <c r="BV2918" s="262" t="s">
        <v>169</v>
      </c>
      <c r="BW2918" s="263"/>
      <c r="BX2918" s="264" t="s">
        <v>170</v>
      </c>
      <c r="BY2918" s="265"/>
      <c r="CA2918" s="55" t="s">
        <v>35</v>
      </c>
      <c r="CC2918" s="116" t="s">
        <v>75</v>
      </c>
      <c r="CD2918" s="13"/>
      <c r="CE2918" s="33"/>
      <c r="CF2918" s="33"/>
      <c r="CG2918" s="33"/>
      <c r="CH2918" s="33"/>
    </row>
    <row r="2919" spans="2:86" ht="18.600000000000001" customHeight="1" thickTop="1" thickBot="1">
      <c r="D2919" s="1">
        <v>0</v>
      </c>
      <c r="E2919" s="9">
        <f t="shared" ref="E2919" si="28084">$E$9*$B2916</f>
        <v>9.814511999999965</v>
      </c>
      <c r="F2919" s="2">
        <v>1</v>
      </c>
      <c r="G2919" s="8">
        <v>0</v>
      </c>
      <c r="I2919" s="1">
        <v>0</v>
      </c>
      <c r="J2919" s="9">
        <v>0</v>
      </c>
      <c r="K2919" s="2">
        <v>1</v>
      </c>
      <c r="L2919" s="8">
        <v>0</v>
      </c>
      <c r="N2919" s="1">
        <f t="shared" ref="N2919" si="28085">D2919*I2916+F2919*I2919-E2919*J2916-G2919*J2919</f>
        <v>0</v>
      </c>
      <c r="O2919" s="9">
        <f t="shared" ref="O2919" si="28086">(D2919*J2916+E2919*I2916+F2919*J2919+G2919*I2919)</f>
        <v>9.814511999999965</v>
      </c>
      <c r="P2919" s="2">
        <f t="shared" ref="P2919" si="28087">D2919*K2916+F2919*K2919-E2919*L2916-G2919*L2919</f>
        <v>7.4706972479724696</v>
      </c>
      <c r="Q2919" s="8">
        <f t="shared" ref="Q2919" si="28088">(D2919*L2916+E2919*K2916+F2919*L2919+G2919*K2919)</f>
        <v>0</v>
      </c>
      <c r="S2919" s="1">
        <v>0</v>
      </c>
      <c r="T2919" s="9">
        <f t="shared" ref="T2919" si="28089">$T$9*$B2916</f>
        <v>12.604241999999955</v>
      </c>
      <c r="U2919" s="2">
        <v>1</v>
      </c>
      <c r="V2919" s="8">
        <v>0</v>
      </c>
      <c r="X2919" s="1">
        <f t="shared" ref="X2919" si="28090">N2919*S2916+P2919*S2919-O2919*T2916-Q2919*T2919</f>
        <v>0</v>
      </c>
      <c r="Y2919" s="9">
        <f t="shared" ref="Y2919" si="28091">(N2919*T2916+O2919*S2916+P2919*T2919+Q2919*S2919)</f>
        <v>103.97698802217865</v>
      </c>
      <c r="Z2919" s="2">
        <f t="shared" ref="Z2919" si="28092">N2919*U2916+P2919*U2919-O2919*V2916-Q2919*V2919</f>
        <v>7.4706972479724696</v>
      </c>
      <c r="AA2919" s="8">
        <f t="shared" ref="AA2919" si="28093">(N2919*V2916+O2919*U2916+P2919*V2919+Q2919*U2919)</f>
        <v>0</v>
      </c>
      <c r="AB2919" s="20"/>
      <c r="AC2919" s="1">
        <v>0</v>
      </c>
      <c r="AD2919" s="9">
        <v>0</v>
      </c>
      <c r="AE2919" s="2">
        <v>1</v>
      </c>
      <c r="AF2919" s="8">
        <v>0</v>
      </c>
      <c r="AH2919" s="1">
        <f t="shared" ref="AH2919" si="28094">X2919*AC2916+Z2919*AC2919-Y2919*AD2916-AA2919*AD2919</f>
        <v>0</v>
      </c>
      <c r="AI2919" s="9">
        <f t="shared" ref="AI2919" si="28095">(X2919*AD2916+Y2919*AC2916+Z2919*AD2919+AA2919*AC2919)</f>
        <v>103.97698802217865</v>
      </c>
      <c r="AJ2919" s="2">
        <f t="shared" ref="AJ2919" si="28096">X2919*AE2916+Z2919*AE2919-Y2919*AF2916-AA2919*AF2919</f>
        <v>20.049380423504818</v>
      </c>
      <c r="AK2919" s="8">
        <f t="shared" ref="AK2919" si="28097">(X2919*AF2916+Y2919*AE2916+Z2919*AF2919+AA2919*AE2919)</f>
        <v>0</v>
      </c>
      <c r="AM2919" s="1">
        <v>0</v>
      </c>
      <c r="AN2919" s="9">
        <f t="shared" ref="AN2919" si="28098">$AN$9*$B2916</f>
        <v>10.656851999999962</v>
      </c>
      <c r="AO2919" s="2">
        <v>1</v>
      </c>
      <c r="AP2919" s="8">
        <v>0</v>
      </c>
      <c r="AR2919" s="1">
        <f t="shared" ref="AR2919" si="28099">AH2919*AM2916+AJ2919*AM2919-AI2919*AN2916-AK2919*AN2919</f>
        <v>0</v>
      </c>
      <c r="AS2919" s="9">
        <f t="shared" ref="AS2919" si="28100">(AH2919*AN2916+AI2919*AM2916+AJ2919*AN2919+AK2919*AM2919)</f>
        <v>317.64026788716603</v>
      </c>
      <c r="AT2919" s="2">
        <f t="shared" ref="AT2919" si="28101">AH2919*AO2916+AJ2919*AO2919-AI2919*AP2916-AK2919*AP2919</f>
        <v>20.049380423504818</v>
      </c>
      <c r="AU2919" s="8">
        <f t="shared" ref="AU2919" si="28102">(AH2919*AP2916+AI2919*AO2916+AJ2919*AP2919+AK2919*AO2919)</f>
        <v>0</v>
      </c>
      <c r="AV2919" s="20"/>
      <c r="AW2919" s="1">
        <v>0</v>
      </c>
      <c r="AX2919" s="9">
        <v>0</v>
      </c>
      <c r="AY2919" s="2">
        <v>1</v>
      </c>
      <c r="AZ2919" s="8">
        <v>0</v>
      </c>
      <c r="BB2919" s="1">
        <f t="shared" ref="BB2919" si="28103">AR2919*AW2916+AT2919*AW2919-AS2919*AX2916-AU2919*AX2919</f>
        <v>0</v>
      </c>
      <c r="BC2919" s="9">
        <f t="shared" ref="BC2919" si="28104">(AR2919*AX2916+AS2919*AW2916+AT2919*AX2919+AU2919*AW2919)</f>
        <v>317.64026788716603</v>
      </c>
      <c r="BD2919" s="2">
        <f t="shared" ref="BD2919" si="28105">AR2919*AY2916+AT2919*AY2919-AS2919*AZ2916-AU2919*AZ2919</f>
        <v>74.915673410183501</v>
      </c>
      <c r="BE2919" s="8">
        <f t="shared" ref="BE2919" si="28106">(AR2919*AZ2916+AS2919*AY2916+AT2919*AZ2919+AU2919*AY2919)</f>
        <v>0</v>
      </c>
      <c r="BG2919" s="1">
        <v>0</v>
      </c>
      <c r="BH2919" s="9">
        <f t="shared" ref="BH2919" si="28107">$BH$9*$B2916</f>
        <v>6.9722399999999745</v>
      </c>
      <c r="BI2919" s="2">
        <v>1</v>
      </c>
      <c r="BJ2919" s="8">
        <v>0</v>
      </c>
      <c r="BK2919" s="20"/>
      <c r="BL2919" s="1">
        <f t="shared" ref="BL2919" si="28108">BB2919*BG2916+BD2919*BG2919-BC2919*BH2916-BE2919*BH2919</f>
        <v>0</v>
      </c>
      <c r="BM2919" s="9">
        <f t="shared" ref="BM2919" si="28109">(BB2919*BH2916+BC2919*BG2916+BD2919*BH2919+BE2919*BG2919)</f>
        <v>839.97032266458189</v>
      </c>
      <c r="BN2919" s="2">
        <f t="shared" ref="BN2919" si="28110">BB2919*BI2916+BD2919*BI2919-BC2919*BJ2916-BE2919*BJ2919</f>
        <v>74.915673410183501</v>
      </c>
      <c r="BO2919" s="8">
        <f t="shared" ref="BO2919" si="28111">(BB2919*BJ2916+BC2919*BI2916+BD2919*BJ2919+BE2919*BI2919)</f>
        <v>0</v>
      </c>
      <c r="BP2919" s="20"/>
      <c r="BQ2919" s="18">
        <f t="shared" ref="BQ2919:BQ2982" si="28112">1/$BR$9</f>
        <v>1</v>
      </c>
      <c r="BR2919" s="25">
        <v>0</v>
      </c>
      <c r="BS2919" s="19">
        <v>1</v>
      </c>
      <c r="BT2919" s="24">
        <v>0</v>
      </c>
      <c r="BV2919" s="1">
        <f t="shared" ref="BV2919" si="28113">BL2919*BQ2916+BN2919*BQ2919-BM2919*BR2916-BO2919*BR2919</f>
        <v>74.915673410183501</v>
      </c>
      <c r="BW2919" s="9">
        <f t="shared" ref="BW2919" si="28114">(BL2919*BR2916+BM2919*BQ2916+BN2919*BR2919+BO2919*BQ2919)</f>
        <v>839.97032266458189</v>
      </c>
      <c r="BX2919" s="2">
        <f t="shared" ref="BX2919" si="28115">BL2919*BS2916+BN2919*BS2919-BM2919*BT2916-BO2919*BT2919</f>
        <v>74.915673410183501</v>
      </c>
      <c r="BY2919" s="8">
        <f t="shared" ref="BY2919" si="28116">(BL2919*BT2916+BM2919*BS2916+BN2919*BT2919+BO2919*BS2919)</f>
        <v>0</v>
      </c>
      <c r="CA2919" s="56">
        <f t="shared" ref="CA2919" si="28117">(180/PI())*ATAN(-1*(BW2916+BW2919)/(BV2916+BV2919))</f>
        <v>-79.806658039808042</v>
      </c>
      <c r="CC2919" s="117">
        <f t="shared" ref="CC2919" si="28118">20*LOG(((1-(10^(CA2916/20)^2)*(1-((1-CC2916)/(1+CC2916))^2))^0.5))</f>
        <v>-7.2878839185253159E-6</v>
      </c>
      <c r="CD2919" s="13"/>
      <c r="CE2919" s="33"/>
      <c r="CF2919" s="33"/>
      <c r="CG2919" s="33"/>
      <c r="CH2919" s="33"/>
    </row>
    <row r="2920" spans="2:86" ht="18.600000000000001" customHeight="1"/>
    <row r="2921" spans="2:86" ht="18.600000000000001" customHeight="1" thickBot="1">
      <c r="E2921" s="6" t="s">
        <v>3</v>
      </c>
      <c r="J2921" s="6" t="s">
        <v>5</v>
      </c>
      <c r="O2921" s="6" t="s">
        <v>10</v>
      </c>
      <c r="T2921" s="6" t="s">
        <v>6</v>
      </c>
      <c r="Y2921" s="6" t="s">
        <v>11</v>
      </c>
      <c r="AD2921" s="6" t="s">
        <v>12</v>
      </c>
      <c r="AI2921" s="6" t="s">
        <v>13</v>
      </c>
      <c r="AN2921" s="6" t="s">
        <v>14</v>
      </c>
      <c r="AS2921" s="6" t="s">
        <v>15</v>
      </c>
      <c r="AX2921" s="6" t="s">
        <v>19</v>
      </c>
      <c r="BC2921" s="6" t="s">
        <v>17</v>
      </c>
      <c r="BH2921" s="6" t="s">
        <v>20</v>
      </c>
      <c r="BM2921" s="6" t="s">
        <v>18</v>
      </c>
      <c r="BQ2921" s="26" t="s">
        <v>16</v>
      </c>
      <c r="BR2921" s="26"/>
      <c r="BS2921" s="21"/>
      <c r="BT2921" s="21"/>
      <c r="BU2921" s="21"/>
      <c r="BV2921" s="21"/>
      <c r="BW2921" s="26" t="s">
        <v>21</v>
      </c>
      <c r="BX2921" s="21"/>
      <c r="BY2921" s="21"/>
    </row>
    <row r="2922" spans="2:86" ht="18.600000000000001" customHeight="1" thickBot="1">
      <c r="B2922" s="11"/>
      <c r="D2922" s="266" t="s">
        <v>113</v>
      </c>
      <c r="E2922" s="267"/>
      <c r="F2922" s="268" t="s">
        <v>114</v>
      </c>
      <c r="G2922" s="269"/>
      <c r="H2922" s="237"/>
      <c r="I2922" s="262" t="s">
        <v>0</v>
      </c>
      <c r="J2922" s="263"/>
      <c r="K2922" s="264" t="s">
        <v>1</v>
      </c>
      <c r="L2922" s="265"/>
      <c r="M2922" s="21"/>
      <c r="N2922" s="262" t="s">
        <v>115</v>
      </c>
      <c r="O2922" s="263"/>
      <c r="P2922" s="264" t="s">
        <v>116</v>
      </c>
      <c r="Q2922" s="265"/>
      <c r="R2922" s="21"/>
      <c r="S2922" s="266" t="s">
        <v>117</v>
      </c>
      <c r="T2922" s="267"/>
      <c r="U2922" s="268" t="s">
        <v>118</v>
      </c>
      <c r="V2922" s="269"/>
      <c r="W2922" s="20"/>
      <c r="X2922" s="262" t="s">
        <v>119</v>
      </c>
      <c r="Y2922" s="263"/>
      <c r="Z2922" s="264" t="s">
        <v>120</v>
      </c>
      <c r="AA2922" s="265"/>
      <c r="AB2922" s="20"/>
      <c r="AC2922" s="262" t="s">
        <v>121</v>
      </c>
      <c r="AD2922" s="263"/>
      <c r="AE2922" s="264" t="s">
        <v>7</v>
      </c>
      <c r="AF2922" s="265"/>
      <c r="AG2922" s="20"/>
      <c r="AH2922" s="262" t="s">
        <v>122</v>
      </c>
      <c r="AI2922" s="263"/>
      <c r="AJ2922" s="264" t="s">
        <v>123</v>
      </c>
      <c r="AK2922" s="265"/>
      <c r="AL2922" s="20"/>
      <c r="AM2922" s="266" t="s">
        <v>124</v>
      </c>
      <c r="AN2922" s="267"/>
      <c r="AO2922" s="268" t="s">
        <v>125</v>
      </c>
      <c r="AP2922" s="269"/>
      <c r="AQ2922" s="21"/>
      <c r="AR2922" s="262" t="s">
        <v>126</v>
      </c>
      <c r="AS2922" s="263"/>
      <c r="AT2922" s="264" t="s">
        <v>2</v>
      </c>
      <c r="AU2922" s="265"/>
      <c r="AV2922" s="41"/>
      <c r="AW2922" s="262" t="s">
        <v>127</v>
      </c>
      <c r="AX2922" s="263"/>
      <c r="AY2922" s="264" t="s">
        <v>128</v>
      </c>
      <c r="AZ2922" s="265"/>
      <c r="BA2922" s="20"/>
      <c r="BB2922" s="262" t="s">
        <v>129</v>
      </c>
      <c r="BC2922" s="263"/>
      <c r="BD2922" s="264" t="s">
        <v>130</v>
      </c>
      <c r="BE2922" s="265"/>
      <c r="BF2922" s="41"/>
      <c r="BG2922" s="266" t="s">
        <v>131</v>
      </c>
      <c r="BH2922" s="267"/>
      <c r="BI2922" s="268" t="s">
        <v>132</v>
      </c>
      <c r="BJ2922" s="269"/>
      <c r="BK2922" s="41"/>
      <c r="BL2922" s="262" t="s">
        <v>133</v>
      </c>
      <c r="BM2922" s="263"/>
      <c r="BN2922" s="264" t="s">
        <v>134</v>
      </c>
      <c r="BO2922" s="265"/>
      <c r="BP2922" s="41"/>
      <c r="BQ2922" s="262" t="s">
        <v>135</v>
      </c>
      <c r="BR2922" s="263"/>
      <c r="BS2922" s="264" t="s">
        <v>136</v>
      </c>
      <c r="BT2922" s="265"/>
      <c r="BU2922" s="20"/>
      <c r="BV2922" s="262" t="s">
        <v>137</v>
      </c>
      <c r="BW2922" s="263"/>
      <c r="BX2922" s="264" t="s">
        <v>138</v>
      </c>
      <c r="BY2922" s="265"/>
      <c r="CA2922" s="27" t="s">
        <v>8</v>
      </c>
      <c r="CC2922" s="113" t="s">
        <v>74</v>
      </c>
      <c r="CD2922" s="13"/>
      <c r="CE2922" s="33"/>
      <c r="CF2922" s="33"/>
      <c r="CG2922" s="33"/>
      <c r="CH2922" s="33"/>
    </row>
    <row r="2923" spans="2:86" ht="18.600000000000001" customHeight="1" thickTop="1" thickBot="1">
      <c r="B2923" s="37">
        <v>8.3599999999999692</v>
      </c>
      <c r="D2923" s="1">
        <v>1</v>
      </c>
      <c r="E2923" s="7">
        <v>0</v>
      </c>
      <c r="F2923" s="2">
        <v>0</v>
      </c>
      <c r="G2923" s="8">
        <v>0</v>
      </c>
      <c r="I2923" s="1">
        <v>1</v>
      </c>
      <c r="J2923" s="9">
        <v>0</v>
      </c>
      <c r="K2923" s="2">
        <v>0</v>
      </c>
      <c r="L2923" s="8">
        <f t="shared" ref="L2923:L2986" si="28119">IF(0=(1-$J$9*$K$9*$B2923^2),10^18,$B2923*$K$9/(1-$J$9*$K$9*$B2923^2))</f>
        <v>-0.65751373863474005</v>
      </c>
      <c r="N2923" s="1">
        <f t="shared" ref="N2923" si="28120">D2923*I2923+F2923*I2926-E2923*J2923-G2923*J2926</f>
        <v>1</v>
      </c>
      <c r="O2923" s="9">
        <f t="shared" ref="O2923" si="28121">(D2923*J2923+E2923*I2923+F2923*J2926+G2923*I2926)</f>
        <v>0</v>
      </c>
      <c r="P2923" s="2">
        <f t="shared" ref="P2923" si="28122">D2923*K2923+F2923*K2926-E2923*L2923-G2923*L2926</f>
        <v>0</v>
      </c>
      <c r="Q2923" s="8">
        <f t="shared" ref="Q2923" si="28123">(D2923*L2923+E2923*K2923+F2923*L2926+G2923*K2926)</f>
        <v>-0.65751373863474005</v>
      </c>
      <c r="S2923" s="1">
        <v>1</v>
      </c>
      <c r="T2923" s="7">
        <v>0</v>
      </c>
      <c r="U2923" s="2">
        <v>0</v>
      </c>
      <c r="V2923" s="8">
        <v>0</v>
      </c>
      <c r="X2923" s="1">
        <f t="shared" ref="X2923" si="28124">N2923*S2923+P2923*S2926-O2923*T2923-Q2923*T2926</f>
        <v>9.307336290340956</v>
      </c>
      <c r="Y2923" s="9">
        <f t="shared" ref="Y2923" si="28125">(N2923*T2923+O2923*S2923+P2923*T2926+Q2923*S2926)</f>
        <v>0</v>
      </c>
      <c r="Z2923" s="2">
        <f t="shared" ref="Z2923" si="28126">N2923*U2923+P2923*U2926-O2923*V2923-Q2923*V2926</f>
        <v>0</v>
      </c>
      <c r="AA2923" s="8">
        <f t="shared" ref="AA2923" si="28127">(N2923*V2923+O2923*U2923+P2923*V2926+Q2923*U2926)</f>
        <v>-0.65751373863474005</v>
      </c>
      <c r="AB2923" s="20"/>
      <c r="AC2923" s="1">
        <v>1</v>
      </c>
      <c r="AD2923" s="9">
        <v>0</v>
      </c>
      <c r="AE2923" s="2">
        <v>0</v>
      </c>
      <c r="AF2923" s="8">
        <f t="shared" ref="AF2923:AF2986" si="28128">IF(0=(1-$AE$9*$AD$9*$B2923^2),10^18,$B2923*$AE$9/(1-$AE$9*$AD$9*$B2923^2))</f>
        <v>-0.12067467513851465</v>
      </c>
      <c r="AH2923" s="1">
        <f t="shared" ref="AH2923" si="28129">X2923*AC2923+Z2923*AC2926-Y2923*AD2923-AA2923*AD2926</f>
        <v>9.307336290340956</v>
      </c>
      <c r="AI2923" s="9">
        <f t="shared" ref="AI2923" si="28130">(X2923*AD2923+Y2923*AC2923+Z2923*AD2926+AA2923*AC2926)</f>
        <v>0</v>
      </c>
      <c r="AJ2923" s="2">
        <f t="shared" ref="AJ2923" si="28131">X2923*AE2923+Z2923*AE2926-Y2923*AF2923-AA2923*AF2926</f>
        <v>0</v>
      </c>
      <c r="AK2923" s="8">
        <f t="shared" ref="AK2923" si="28132">(X2923*AF2923+Y2923*AE2923+Z2923*AF2926+AA2923*AE2926)</f>
        <v>-1.780673521876543</v>
      </c>
      <c r="AM2923" s="1">
        <v>1</v>
      </c>
      <c r="AN2923" s="7">
        <v>0</v>
      </c>
      <c r="AO2923" s="2">
        <v>0</v>
      </c>
      <c r="AP2923" s="8">
        <v>0</v>
      </c>
      <c r="AR2923" s="1">
        <f t="shared" ref="AR2923" si="28133">AH2923*AM2923+AJ2923*AM2926-AI2923*AN2923-AK2923*AN2926</f>
        <v>28.329217365823045</v>
      </c>
      <c r="AS2923" s="9">
        <f t="shared" ref="AS2923" si="28134">(AH2923*AN2923+AI2923*AM2923+AJ2923*AN2926+AK2923*AM2926)</f>
        <v>0</v>
      </c>
      <c r="AT2923" s="2">
        <f t="shared" ref="AT2923" si="28135">AH2923*AO2923+AJ2923*AO2926-AI2923*AP2923-AK2923*AP2926</f>
        <v>0</v>
      </c>
      <c r="AU2923" s="8">
        <f t="shared" ref="AU2923" si="28136">(AH2923*AP2923+AI2923*AO2923+AJ2923*AP2926+AK2923*AO2926)</f>
        <v>-1.780673521876543</v>
      </c>
      <c r="AV2923" s="20"/>
      <c r="AW2923" s="1">
        <v>1</v>
      </c>
      <c r="AX2923" s="9">
        <v>0</v>
      </c>
      <c r="AY2923" s="2">
        <v>0</v>
      </c>
      <c r="AZ2923" s="8">
        <f t="shared" ref="AZ2923:AZ2986" si="28137">IF(0=(1-$AX$9*$AY$9*$B2923^2),10^18,$B2923*$AY$9/(1-$AX$9*$AY$9*$B2923^2))</f>
        <v>-0.17229640790528633</v>
      </c>
      <c r="BB2923" s="1">
        <f t="shared" ref="BB2923" si="28138">AR2923*AW2923+AT2923*AW2926-AS2923*AX2923-AU2923*AX2926</f>
        <v>28.329217365823045</v>
      </c>
      <c r="BC2923" s="9">
        <f t="shared" ref="BC2923" si="28139">(AR2923*AX2923+AS2923*AW2923+AT2923*AX2926+AU2923*AW2926)</f>
        <v>0</v>
      </c>
      <c r="BD2923" s="2">
        <f t="shared" ref="BD2923" si="28140">AR2923*AY2923+AT2923*AY2926-AS2923*AZ2923-AU2923*AZ2926</f>
        <v>0</v>
      </c>
      <c r="BE2923" s="8">
        <f t="shared" ref="BE2923" si="28141">(AR2923*AZ2923+AS2923*AY2923+AT2923*AZ2926+AU2923*AY2926)</f>
        <v>-6.6616959127759117</v>
      </c>
      <c r="BG2923" s="1">
        <v>1</v>
      </c>
      <c r="BH2923" s="7">
        <v>0</v>
      </c>
      <c r="BI2923" s="2">
        <v>0</v>
      </c>
      <c r="BJ2923" s="8">
        <v>0</v>
      </c>
      <c r="BK2923" s="20"/>
      <c r="BL2923" s="1">
        <f t="shared" ref="BL2923" si="28142">BB2923*BG2923+BD2923*BG2926-BC2923*BH2923-BE2923*BH2926</f>
        <v>74.887543632377202</v>
      </c>
      <c r="BM2923" s="9">
        <f t="shared" ref="BM2923" si="28143">(BB2923*BH2923+BC2923*BG2923+BD2923*BH2926+BE2923*BG2926)</f>
        <v>0</v>
      </c>
      <c r="BN2923" s="2">
        <f t="shared" ref="BN2923" si="28144">BB2923*BI2923+BD2923*BI2926-BC2923*BJ2923-BE2923*BJ2926</f>
        <v>0</v>
      </c>
      <c r="BO2923" s="8">
        <f t="shared" ref="BO2923" si="28145">(BB2923*BJ2923+BC2923*BI2923+BD2923*BJ2926+BE2923*BI2926)</f>
        <v>-6.6616959127759117</v>
      </c>
      <c r="BP2923" s="20"/>
      <c r="BQ2923" s="16">
        <v>1</v>
      </c>
      <c r="BR2923" s="23">
        <v>0</v>
      </c>
      <c r="BS2923" s="14">
        <v>0</v>
      </c>
      <c r="BT2923" s="22">
        <v>0</v>
      </c>
      <c r="BV2923" s="1">
        <f t="shared" ref="BV2923" si="28146">BL2923*BQ2923+BN2923*BQ2926-BM2923*BR2923-BO2923*BR2926</f>
        <v>74.887543632377202</v>
      </c>
      <c r="BW2923" s="9">
        <f t="shared" ref="BW2923" si="28147">(BL2923*BR2923+BM2923*BQ2923+BN2923*BR2926+BO2923*BQ2926)</f>
        <v>-6.6616959127759117</v>
      </c>
      <c r="BX2923" s="2">
        <f t="shared" ref="BX2923" si="28148">BL2923*BS2923+BN2923*BS2926-BM2923*BT2923-BO2923*BT2926</f>
        <v>0</v>
      </c>
      <c r="BY2923" s="8">
        <f t="shared" ref="BY2923" si="28149">(BL2923*BT2923+BM2923*BS2923+BN2923*BT2926+BO2923*BS2926)</f>
        <v>-6.6616959127759117</v>
      </c>
      <c r="CA2923" s="28">
        <f t="shared" ref="CA2923" si="28150">20*LOG(((1+$BR$9)/$BR$9)/((BV2923+BV2926)^2+(BW2923+BW2926)^2)^0.5)</f>
        <v>-52.550900662162825</v>
      </c>
      <c r="CC2923" s="114">
        <f t="shared" ref="CC2923" si="28151">((BV2923^2+BW2923^2)^0.5)/((BV2926^2+BW2926^2)^0.5)</f>
        <v>8.8973143990524542E-2</v>
      </c>
      <c r="CD2923" s="13"/>
      <c r="CE2923" s="33"/>
      <c r="CF2923" s="33"/>
      <c r="CG2923" s="33"/>
      <c r="CH2923" s="33"/>
    </row>
    <row r="2924" spans="2:86" ht="18.600000000000001" customHeight="1" thickBot="1">
      <c r="D2924" s="3"/>
      <c r="G2924" s="4"/>
      <c r="I2924" s="3"/>
      <c r="L2924" s="4"/>
      <c r="N2924" s="3"/>
      <c r="Q2924" s="4"/>
      <c r="S2924" s="3"/>
      <c r="V2924" s="4"/>
      <c r="X2924" s="3"/>
      <c r="AA2924" s="4"/>
      <c r="AC2924" s="3"/>
      <c r="AF2924" s="4"/>
      <c r="AH2924" s="3"/>
      <c r="AK2924" s="4"/>
      <c r="AM2924" s="3"/>
      <c r="AP2924" s="4"/>
      <c r="AR2924" s="3"/>
      <c r="AU2924" s="4"/>
      <c r="AW2924" s="3"/>
      <c r="AZ2924" s="4"/>
      <c r="BB2924" s="3"/>
      <c r="BE2924" s="4"/>
      <c r="BG2924" s="3"/>
      <c r="BJ2924" s="4"/>
      <c r="BL2924" s="3"/>
      <c r="BO2924" s="4"/>
      <c r="BQ2924" s="16"/>
      <c r="BR2924" s="14"/>
      <c r="BS2924" s="14"/>
      <c r="BT2924" s="17"/>
      <c r="BV2924" s="3"/>
      <c r="BY2924" s="4"/>
      <c r="CC2924" s="115"/>
      <c r="CD2924" s="13"/>
      <c r="CE2924" s="33"/>
      <c r="CF2924" s="33"/>
      <c r="CG2924" s="33"/>
      <c r="CH2924" s="33"/>
    </row>
    <row r="2925" spans="2:86" ht="18.600000000000001" customHeight="1" thickBot="1">
      <c r="D2925" s="271" t="s">
        <v>141</v>
      </c>
      <c r="E2925" s="272"/>
      <c r="F2925" s="273" t="s">
        <v>142</v>
      </c>
      <c r="G2925" s="274"/>
      <c r="H2925" s="237"/>
      <c r="I2925" s="271" t="s">
        <v>143</v>
      </c>
      <c r="J2925" s="272"/>
      <c r="K2925" s="273" t="s">
        <v>144</v>
      </c>
      <c r="L2925" s="274"/>
      <c r="N2925" s="262" t="s">
        <v>145</v>
      </c>
      <c r="O2925" s="263"/>
      <c r="P2925" s="264" t="s">
        <v>146</v>
      </c>
      <c r="Q2925" s="265"/>
      <c r="S2925" s="271" t="s">
        <v>147</v>
      </c>
      <c r="T2925" s="272"/>
      <c r="U2925" s="273" t="s">
        <v>148</v>
      </c>
      <c r="V2925" s="274"/>
      <c r="W2925" s="20"/>
      <c r="X2925" s="262" t="s">
        <v>149</v>
      </c>
      <c r="Y2925" s="263"/>
      <c r="Z2925" s="264" t="s">
        <v>150</v>
      </c>
      <c r="AA2925" s="265"/>
      <c r="AB2925" s="20"/>
      <c r="AC2925" s="271" t="s">
        <v>151</v>
      </c>
      <c r="AD2925" s="272"/>
      <c r="AE2925" s="273" t="s">
        <v>152</v>
      </c>
      <c r="AF2925" s="274"/>
      <c r="AG2925" s="20"/>
      <c r="AH2925" s="262" t="s">
        <v>153</v>
      </c>
      <c r="AI2925" s="263"/>
      <c r="AJ2925" s="264" t="s">
        <v>154</v>
      </c>
      <c r="AK2925" s="265"/>
      <c r="AL2925" s="20"/>
      <c r="AM2925" s="271" t="s">
        <v>155</v>
      </c>
      <c r="AN2925" s="272"/>
      <c r="AO2925" s="273" t="s">
        <v>156</v>
      </c>
      <c r="AP2925" s="274"/>
      <c r="AR2925" s="262" t="s">
        <v>157</v>
      </c>
      <c r="AS2925" s="263"/>
      <c r="AT2925" s="264" t="s">
        <v>158</v>
      </c>
      <c r="AU2925" s="265"/>
      <c r="AV2925" s="41"/>
      <c r="AW2925" s="271" t="s">
        <v>159</v>
      </c>
      <c r="AX2925" s="272"/>
      <c r="AY2925" s="273" t="s">
        <v>160</v>
      </c>
      <c r="AZ2925" s="274"/>
      <c r="BA2925" s="20"/>
      <c r="BB2925" s="262" t="s">
        <v>161</v>
      </c>
      <c r="BC2925" s="263"/>
      <c r="BD2925" s="264" t="s">
        <v>162</v>
      </c>
      <c r="BE2925" s="265"/>
      <c r="BF2925" s="41"/>
      <c r="BG2925" s="271" t="s">
        <v>163</v>
      </c>
      <c r="BH2925" s="272"/>
      <c r="BI2925" s="273" t="s">
        <v>164</v>
      </c>
      <c r="BJ2925" s="274"/>
      <c r="BK2925" s="41"/>
      <c r="BL2925" s="262" t="s">
        <v>165</v>
      </c>
      <c r="BM2925" s="263"/>
      <c r="BN2925" s="264" t="s">
        <v>166</v>
      </c>
      <c r="BO2925" s="265"/>
      <c r="BP2925" s="41"/>
      <c r="BQ2925" s="271" t="s">
        <v>167</v>
      </c>
      <c r="BR2925" s="272"/>
      <c r="BS2925" s="273" t="s">
        <v>168</v>
      </c>
      <c r="BT2925" s="274"/>
      <c r="BU2925" s="20"/>
      <c r="BV2925" s="262" t="s">
        <v>169</v>
      </c>
      <c r="BW2925" s="263"/>
      <c r="BX2925" s="264" t="s">
        <v>170</v>
      </c>
      <c r="BY2925" s="265"/>
      <c r="CA2925" s="55" t="s">
        <v>35</v>
      </c>
      <c r="CC2925" s="116" t="s">
        <v>75</v>
      </c>
      <c r="CD2925" s="13"/>
      <c r="CE2925" s="33"/>
      <c r="CF2925" s="33"/>
      <c r="CG2925" s="33"/>
      <c r="CH2925" s="33"/>
    </row>
    <row r="2926" spans="2:86" ht="18.600000000000001" customHeight="1" thickTop="1" thickBot="1">
      <c r="D2926" s="1">
        <v>0</v>
      </c>
      <c r="E2926" s="9">
        <f t="shared" ref="E2926" si="28152">$E$9*$B2923</f>
        <v>9.838047999999965</v>
      </c>
      <c r="F2926" s="2">
        <v>1</v>
      </c>
      <c r="G2926" s="8">
        <v>0</v>
      </c>
      <c r="I2926" s="1">
        <v>0</v>
      </c>
      <c r="J2926" s="9">
        <v>0</v>
      </c>
      <c r="K2926" s="2">
        <v>1</v>
      </c>
      <c r="L2926" s="8">
        <v>0</v>
      </c>
      <c r="N2926" s="1">
        <f t="shared" ref="N2926" si="28153">D2926*I2923+F2926*I2926-E2926*J2923-G2926*J2926</f>
        <v>0</v>
      </c>
      <c r="O2926" s="9">
        <f t="shared" ref="O2926" si="28154">(D2926*J2923+E2926*I2923+F2926*J2926+G2926*I2926)</f>
        <v>9.838047999999965</v>
      </c>
      <c r="P2926" s="2">
        <f t="shared" ref="P2926" si="28155">D2926*K2923+F2926*K2926-E2926*L2923-G2926*L2926</f>
        <v>7.4686517213480039</v>
      </c>
      <c r="Q2926" s="8">
        <f t="shared" ref="Q2926" si="28156">(D2926*L2923+E2926*K2923+F2926*L2926+G2926*K2926)</f>
        <v>0</v>
      </c>
      <c r="S2926" s="1">
        <v>0</v>
      </c>
      <c r="T2926" s="9">
        <f t="shared" ref="T2926" si="28157">$T$9*$B2923</f>
        <v>12.634467999999954</v>
      </c>
      <c r="U2926" s="2">
        <v>1</v>
      </c>
      <c r="V2926" s="8">
        <v>0</v>
      </c>
      <c r="X2926" s="1">
        <f t="shared" ref="X2926" si="28158">N2926*S2923+P2926*S2926-O2926*T2923-Q2926*T2926</f>
        <v>0</v>
      </c>
      <c r="Y2926" s="9">
        <f t="shared" ref="Y2926" si="28159">(N2926*T2923+O2926*S2923+P2926*T2926+Q2926*S2926)</f>
        <v>104.2004891765159</v>
      </c>
      <c r="Z2926" s="2">
        <f t="shared" ref="Z2926" si="28160">N2926*U2923+P2926*U2926-O2926*V2923-Q2926*V2926</f>
        <v>7.4686517213480039</v>
      </c>
      <c r="AA2926" s="8">
        <f t="shared" ref="AA2926" si="28161">(N2926*V2923+O2926*U2923+P2926*V2926+Q2926*U2926)</f>
        <v>0</v>
      </c>
      <c r="AB2926" s="20"/>
      <c r="AC2926" s="1">
        <v>0</v>
      </c>
      <c r="AD2926" s="9">
        <v>0</v>
      </c>
      <c r="AE2926" s="2">
        <v>1</v>
      </c>
      <c r="AF2926" s="8">
        <v>0</v>
      </c>
      <c r="AH2926" s="1">
        <f t="shared" ref="AH2926" si="28162">X2926*AC2923+Z2926*AC2926-Y2926*AD2923-AA2926*AD2926</f>
        <v>0</v>
      </c>
      <c r="AI2926" s="9">
        <f t="shared" ref="AI2926" si="28163">(X2926*AD2923+Y2926*AC2923+Z2926*AD2926+AA2926*AC2926)</f>
        <v>104.2004891765159</v>
      </c>
      <c r="AJ2926" s="2">
        <f t="shared" ref="AJ2926" si="28164">X2926*AE2923+Z2926*AE2926-Y2926*AF2923-AA2926*AF2926</f>
        <v>20.043011901998373</v>
      </c>
      <c r="AK2926" s="8">
        <f t="shared" ref="AK2926" si="28165">(X2926*AF2923+Y2926*AE2923+Z2926*AF2926+AA2926*AE2926)</f>
        <v>0</v>
      </c>
      <c r="AM2926" s="1">
        <v>0</v>
      </c>
      <c r="AN2926" s="9">
        <f t="shared" ref="AN2926" si="28166">$AN$9*$B2923</f>
        <v>10.682407999999961</v>
      </c>
      <c r="AO2926" s="2">
        <v>1</v>
      </c>
      <c r="AP2926" s="8">
        <v>0</v>
      </c>
      <c r="AR2926" s="1">
        <f t="shared" ref="AR2926" si="28167">AH2926*AM2923+AJ2926*AM2926-AI2926*AN2923-AK2926*AN2926</f>
        <v>0</v>
      </c>
      <c r="AS2926" s="9">
        <f t="shared" ref="AS2926" si="28168">(AH2926*AN2923+AI2926*AM2923+AJ2926*AN2926+AK2926*AM2926)</f>
        <v>318.30811986251774</v>
      </c>
      <c r="AT2926" s="2">
        <f t="shared" ref="AT2926" si="28169">AH2926*AO2923+AJ2926*AO2926-AI2926*AP2923-AK2926*AP2926</f>
        <v>20.043011901998373</v>
      </c>
      <c r="AU2926" s="8">
        <f t="shared" ref="AU2926" si="28170">(AH2926*AP2923+AI2926*AO2923+AJ2926*AP2926+AK2926*AO2926)</f>
        <v>0</v>
      </c>
      <c r="AV2926" s="20"/>
      <c r="AW2926" s="1">
        <v>0</v>
      </c>
      <c r="AX2926" s="9">
        <v>0</v>
      </c>
      <c r="AY2926" s="2">
        <v>1</v>
      </c>
      <c r="AZ2926" s="8">
        <v>0</v>
      </c>
      <c r="BB2926" s="1">
        <f t="shared" ref="BB2926" si="28171">AR2926*AW2923+AT2926*AW2926-AS2926*AX2923-AU2926*AX2926</f>
        <v>0</v>
      </c>
      <c r="BC2926" s="9">
        <f t="shared" ref="BC2926" si="28172">(AR2926*AX2923+AS2926*AW2923+AT2926*AX2926+AU2926*AW2926)</f>
        <v>318.30811986251774</v>
      </c>
      <c r="BD2926" s="2">
        <f t="shared" ref="BD2926" si="28173">AR2926*AY2923+AT2926*AY2926-AS2926*AZ2923-AU2926*AZ2926</f>
        <v>74.886357561395499</v>
      </c>
      <c r="BE2926" s="8">
        <f t="shared" ref="BE2926" si="28174">(AR2926*AZ2923+AS2926*AY2923+AT2926*AZ2926+AU2926*AY2926)</f>
        <v>0</v>
      </c>
      <c r="BG2926" s="1">
        <v>0</v>
      </c>
      <c r="BH2926" s="9">
        <f t="shared" ref="BH2926" si="28175">$BH$9*$B2923</f>
        <v>6.9889599999999739</v>
      </c>
      <c r="BI2926" s="2">
        <v>1</v>
      </c>
      <c r="BJ2926" s="8">
        <v>0</v>
      </c>
      <c r="BK2926" s="20"/>
      <c r="BL2926" s="1">
        <f t="shared" ref="BL2926" si="28176">BB2926*BG2923+BD2926*BG2926-BC2926*BH2923-BE2926*BH2926</f>
        <v>0</v>
      </c>
      <c r="BM2926" s="9">
        <f t="shared" ref="BM2926" si="28177">(BB2926*BH2923+BC2926*BG2923+BD2926*BH2926+BE2926*BG2926)</f>
        <v>841.68587740480643</v>
      </c>
      <c r="BN2926" s="2">
        <f t="shared" ref="BN2926" si="28178">BB2926*BI2923+BD2926*BI2926-BC2926*BJ2923-BE2926*BJ2926</f>
        <v>74.886357561395499</v>
      </c>
      <c r="BO2926" s="8">
        <f t="shared" ref="BO2926" si="28179">(BB2926*BJ2923+BC2926*BI2923+BD2926*BJ2926+BE2926*BI2926)</f>
        <v>0</v>
      </c>
      <c r="BP2926" s="20"/>
      <c r="BQ2926" s="18">
        <f t="shared" ref="BQ2926:BQ2989" si="28180">1/$BR$9</f>
        <v>1</v>
      </c>
      <c r="BR2926" s="25">
        <v>0</v>
      </c>
      <c r="BS2926" s="19">
        <v>1</v>
      </c>
      <c r="BT2926" s="24">
        <v>0</v>
      </c>
      <c r="BV2926" s="1">
        <f t="shared" ref="BV2926" si="28181">BL2926*BQ2923+BN2926*BQ2926-BM2926*BR2923-BO2926*BR2926</f>
        <v>74.886357561395499</v>
      </c>
      <c r="BW2926" s="9">
        <f t="shared" ref="BW2926" si="28182">(BL2926*BR2923+BM2926*BQ2923+BN2926*BR2926+BO2926*BQ2926)</f>
        <v>841.68587740480643</v>
      </c>
      <c r="BX2926" s="2">
        <f t="shared" ref="BX2926" si="28183">BL2926*BS2923+BN2926*BS2926-BM2926*BT2923-BO2926*BT2926</f>
        <v>74.886357561395499</v>
      </c>
      <c r="BY2926" s="8">
        <f t="shared" ref="BY2926" si="28184">(BL2926*BT2923+BM2926*BS2923+BN2926*BT2926+BO2926*BS2926)</f>
        <v>0</v>
      </c>
      <c r="CA2926" s="56">
        <f t="shared" ref="CA2926" si="28185">(180/PI())*ATAN(-1*(BW2923+BW2926)/(BV2923+BV2926))</f>
        <v>-79.831285221716826</v>
      </c>
      <c r="CC2926" s="117">
        <f t="shared" ref="CC2926" si="28186">20*LOG(((1-(10^(CA2923/20)^2)*(1-((1-CC2923)/(1+CC2923))^2))^0.5))</f>
        <v>-7.2440125993052733E-6</v>
      </c>
      <c r="CD2926" s="13"/>
      <c r="CE2926" s="33"/>
      <c r="CF2926" s="33"/>
      <c r="CG2926" s="33"/>
      <c r="CH2926" s="33"/>
    </row>
    <row r="2927" spans="2:86" ht="18.600000000000001" customHeight="1"/>
    <row r="2928" spans="2:86" ht="18.600000000000001" customHeight="1" thickBot="1">
      <c r="E2928" s="6" t="s">
        <v>3</v>
      </c>
      <c r="J2928" s="6" t="s">
        <v>5</v>
      </c>
      <c r="O2928" s="6" t="s">
        <v>10</v>
      </c>
      <c r="T2928" s="6" t="s">
        <v>6</v>
      </c>
      <c r="Y2928" s="6" t="s">
        <v>11</v>
      </c>
      <c r="AD2928" s="6" t="s">
        <v>12</v>
      </c>
      <c r="AI2928" s="6" t="s">
        <v>13</v>
      </c>
      <c r="AN2928" s="6" t="s">
        <v>14</v>
      </c>
      <c r="AS2928" s="6" t="s">
        <v>15</v>
      </c>
      <c r="AX2928" s="6" t="s">
        <v>19</v>
      </c>
      <c r="BC2928" s="6" t="s">
        <v>17</v>
      </c>
      <c r="BH2928" s="6" t="s">
        <v>20</v>
      </c>
      <c r="BM2928" s="6" t="s">
        <v>18</v>
      </c>
      <c r="BQ2928" s="26" t="s">
        <v>16</v>
      </c>
      <c r="BR2928" s="26"/>
      <c r="BS2928" s="21"/>
      <c r="BT2928" s="21"/>
      <c r="BU2928" s="21"/>
      <c r="BV2928" s="21"/>
      <c r="BW2928" s="26" t="s">
        <v>21</v>
      </c>
      <c r="BX2928" s="21"/>
      <c r="BY2928" s="21"/>
    </row>
    <row r="2929" spans="2:86" ht="18.600000000000001" customHeight="1" thickBot="1">
      <c r="B2929" s="11"/>
      <c r="D2929" s="266" t="s">
        <v>113</v>
      </c>
      <c r="E2929" s="267"/>
      <c r="F2929" s="268" t="s">
        <v>114</v>
      </c>
      <c r="G2929" s="269"/>
      <c r="H2929" s="237"/>
      <c r="I2929" s="262" t="s">
        <v>0</v>
      </c>
      <c r="J2929" s="263"/>
      <c r="K2929" s="264" t="s">
        <v>1</v>
      </c>
      <c r="L2929" s="265"/>
      <c r="M2929" s="21"/>
      <c r="N2929" s="262" t="s">
        <v>115</v>
      </c>
      <c r="O2929" s="263"/>
      <c r="P2929" s="264" t="s">
        <v>116</v>
      </c>
      <c r="Q2929" s="265"/>
      <c r="R2929" s="21"/>
      <c r="S2929" s="266" t="s">
        <v>117</v>
      </c>
      <c r="T2929" s="267"/>
      <c r="U2929" s="268" t="s">
        <v>118</v>
      </c>
      <c r="V2929" s="269"/>
      <c r="W2929" s="20"/>
      <c r="X2929" s="262" t="s">
        <v>119</v>
      </c>
      <c r="Y2929" s="263"/>
      <c r="Z2929" s="264" t="s">
        <v>120</v>
      </c>
      <c r="AA2929" s="265"/>
      <c r="AB2929" s="20"/>
      <c r="AC2929" s="262" t="s">
        <v>121</v>
      </c>
      <c r="AD2929" s="263"/>
      <c r="AE2929" s="264" t="s">
        <v>7</v>
      </c>
      <c r="AF2929" s="265"/>
      <c r="AG2929" s="20"/>
      <c r="AH2929" s="262" t="s">
        <v>122</v>
      </c>
      <c r="AI2929" s="263"/>
      <c r="AJ2929" s="264" t="s">
        <v>123</v>
      </c>
      <c r="AK2929" s="265"/>
      <c r="AL2929" s="20"/>
      <c r="AM2929" s="266" t="s">
        <v>124</v>
      </c>
      <c r="AN2929" s="267"/>
      <c r="AO2929" s="268" t="s">
        <v>125</v>
      </c>
      <c r="AP2929" s="269"/>
      <c r="AQ2929" s="21"/>
      <c r="AR2929" s="262" t="s">
        <v>126</v>
      </c>
      <c r="AS2929" s="263"/>
      <c r="AT2929" s="264" t="s">
        <v>2</v>
      </c>
      <c r="AU2929" s="265"/>
      <c r="AV2929" s="41"/>
      <c r="AW2929" s="262" t="s">
        <v>127</v>
      </c>
      <c r="AX2929" s="263"/>
      <c r="AY2929" s="264" t="s">
        <v>128</v>
      </c>
      <c r="AZ2929" s="265"/>
      <c r="BA2929" s="20"/>
      <c r="BB2929" s="262" t="s">
        <v>129</v>
      </c>
      <c r="BC2929" s="263"/>
      <c r="BD2929" s="264" t="s">
        <v>130</v>
      </c>
      <c r="BE2929" s="265"/>
      <c r="BF2929" s="41"/>
      <c r="BG2929" s="266" t="s">
        <v>131</v>
      </c>
      <c r="BH2929" s="267"/>
      <c r="BI2929" s="268" t="s">
        <v>132</v>
      </c>
      <c r="BJ2929" s="269"/>
      <c r="BK2929" s="41"/>
      <c r="BL2929" s="262" t="s">
        <v>133</v>
      </c>
      <c r="BM2929" s="263"/>
      <c r="BN2929" s="264" t="s">
        <v>134</v>
      </c>
      <c r="BO2929" s="265"/>
      <c r="BP2929" s="41"/>
      <c r="BQ2929" s="262" t="s">
        <v>135</v>
      </c>
      <c r="BR2929" s="263"/>
      <c r="BS2929" s="264" t="s">
        <v>136</v>
      </c>
      <c r="BT2929" s="265"/>
      <c r="BU2929" s="20"/>
      <c r="BV2929" s="262" t="s">
        <v>137</v>
      </c>
      <c r="BW2929" s="263"/>
      <c r="BX2929" s="264" t="s">
        <v>138</v>
      </c>
      <c r="BY2929" s="265"/>
      <c r="CA2929" s="27" t="s">
        <v>8</v>
      </c>
      <c r="CC2929" s="113" t="s">
        <v>74</v>
      </c>
      <c r="CD2929" s="13"/>
      <c r="CE2929" s="33"/>
      <c r="CF2929" s="33"/>
      <c r="CG2929" s="33"/>
      <c r="CH2929" s="33"/>
    </row>
    <row r="2930" spans="2:86" ht="18.600000000000001" customHeight="1" thickTop="1" thickBot="1">
      <c r="B2930" s="37">
        <v>8.3799999999999706</v>
      </c>
      <c r="D2930" s="1">
        <v>1</v>
      </c>
      <c r="E2930" s="7">
        <v>0</v>
      </c>
      <c r="F2930" s="2">
        <v>0</v>
      </c>
      <c r="G2930" s="8">
        <v>0</v>
      </c>
      <c r="I2930" s="1">
        <v>1</v>
      </c>
      <c r="J2930" s="9">
        <v>0</v>
      </c>
      <c r="K2930" s="2">
        <v>0</v>
      </c>
      <c r="L2930" s="8">
        <f t="shared" ref="L2930:L2993" si="28187">IF(0=(1-$J$9*$K$9*$B2930^2),10^18,$B2930*$K$9/(1-$J$9*$K$9*$B2930^2))</f>
        <v>-0.655738682755581</v>
      </c>
      <c r="N2930" s="1">
        <f t="shared" ref="N2930" si="28188">D2930*I2930+F2930*I2933-E2930*J2930-G2930*J2933</f>
        <v>1</v>
      </c>
      <c r="O2930" s="9">
        <f t="shared" ref="O2930" si="28189">(D2930*J2930+E2930*I2930+F2930*J2933+G2930*I2933)</f>
        <v>0</v>
      </c>
      <c r="P2930" s="2">
        <f t="shared" ref="P2930" si="28190">D2930*K2930+F2930*K2933-E2930*L2930-G2930*L2933</f>
        <v>0</v>
      </c>
      <c r="Q2930" s="8">
        <f t="shared" ref="Q2930" si="28191">(D2930*L2930+E2930*K2930+F2930*L2933+G2930*K2933)</f>
        <v>-0.655738682755581</v>
      </c>
      <c r="S2930" s="1">
        <v>1</v>
      </c>
      <c r="T2930" s="7">
        <v>0</v>
      </c>
      <c r="U2930" s="2">
        <v>0</v>
      </c>
      <c r="V2930" s="8">
        <v>0</v>
      </c>
      <c r="X2930" s="1">
        <f t="shared" ref="X2930" si="28192">N2930*S2930+P2930*S2933-O2930*T2930-Q2930*T2933</f>
        <v>9.3047297610624824</v>
      </c>
      <c r="Y2930" s="9">
        <f t="shared" ref="Y2930" si="28193">(N2930*T2930+O2930*S2930+P2930*T2933+Q2930*S2933)</f>
        <v>0</v>
      </c>
      <c r="Z2930" s="2">
        <f t="shared" ref="Z2930" si="28194">N2930*U2930+P2930*U2933-O2930*V2930-Q2930*V2933</f>
        <v>0</v>
      </c>
      <c r="AA2930" s="8">
        <f t="shared" ref="AA2930" si="28195">(N2930*V2930+O2930*U2930+P2930*V2933+Q2930*U2933)</f>
        <v>-0.655738682755581</v>
      </c>
      <c r="AB2930" s="20"/>
      <c r="AC2930" s="1">
        <v>1</v>
      </c>
      <c r="AD2930" s="9">
        <v>0</v>
      </c>
      <c r="AE2930" s="2">
        <v>0</v>
      </c>
      <c r="AF2930" s="8">
        <f t="shared" ref="AF2930:AF2993" si="28196">IF(0=(1-$AE$9*$AD$9*$B2930^2),10^18,$B2930*$AE$9/(1-$AE$9*$AD$9*$B2930^2))</f>
        <v>-0.12037522665168052</v>
      </c>
      <c r="AH2930" s="1">
        <f t="shared" ref="AH2930" si="28197">X2930*AC2930+Z2930*AC2933-Y2930*AD2930-AA2930*AD2933</f>
        <v>9.3047297610624824</v>
      </c>
      <c r="AI2930" s="9">
        <f t="shared" ref="AI2930" si="28198">(X2930*AD2930+Y2930*AC2930+Z2930*AD2933+AA2930*AC2933)</f>
        <v>0</v>
      </c>
      <c r="AJ2930" s="2">
        <f t="shared" ref="AJ2930" si="28199">X2930*AE2930+Z2930*AE2933-Y2930*AF2930-AA2930*AF2933</f>
        <v>0</v>
      </c>
      <c r="AK2930" s="8">
        <f t="shared" ref="AK2930" si="28200">(X2930*AF2930+Y2930*AE2930+Z2930*AF2933+AA2930*AE2933)</f>
        <v>-1.7757976366761143</v>
      </c>
      <c r="AM2930" s="1">
        <v>1</v>
      </c>
      <c r="AN2930" s="7">
        <v>0</v>
      </c>
      <c r="AO2930" s="2">
        <v>0</v>
      </c>
      <c r="AP2930" s="8">
        <v>0</v>
      </c>
      <c r="AR2930" s="1">
        <f t="shared" ref="AR2930" si="28201">AH2930*AM2930+AJ2930*AM2933-AI2930*AN2930-AK2930*AN2933</f>
        <v>28.31990692587533</v>
      </c>
      <c r="AS2930" s="9">
        <f t="shared" ref="AS2930" si="28202">(AH2930*AN2930+AI2930*AM2930+AJ2930*AN2933+AK2930*AM2933)</f>
        <v>0</v>
      </c>
      <c r="AT2930" s="2">
        <f t="shared" ref="AT2930" si="28203">AH2930*AO2930+AJ2930*AO2933-AI2930*AP2930-AK2930*AP2933</f>
        <v>0</v>
      </c>
      <c r="AU2930" s="8">
        <f t="shared" ref="AU2930" si="28204">(AH2930*AP2930+AI2930*AO2930+AJ2930*AP2933+AK2930*AO2933)</f>
        <v>-1.7757976366761143</v>
      </c>
      <c r="AV2930" s="20"/>
      <c r="AW2930" s="1">
        <v>1</v>
      </c>
      <c r="AX2930" s="9">
        <v>0</v>
      </c>
      <c r="AY2930" s="2">
        <v>0</v>
      </c>
      <c r="AZ2930" s="8">
        <f t="shared" ref="AZ2930:AZ2993" si="28205">IF(0=(1-$AX$9*$AY$9*$B2930^2),10^18,$B2930*$AY$9/(1-$AX$9*$AY$9*$B2930^2))</f>
        <v>-0.17186413530008801</v>
      </c>
      <c r="BB2930" s="1">
        <f t="shared" ref="BB2930" si="28206">AR2930*AW2930+AT2930*AW2933-AS2930*AX2930-AU2930*AX2933</f>
        <v>28.31990692587533</v>
      </c>
      <c r="BC2930" s="9">
        <f t="shared" ref="BC2930" si="28207">(AR2930*AX2930+AS2930*AW2930+AT2930*AX2933+AU2930*AW2933)</f>
        <v>0</v>
      </c>
      <c r="BD2930" s="2">
        <f t="shared" ref="BD2930" si="28208">AR2930*AY2930+AT2930*AY2933-AS2930*AZ2930-AU2930*AZ2933</f>
        <v>0</v>
      </c>
      <c r="BE2930" s="8">
        <f t="shared" ref="BE2930" si="28209">(AR2930*AZ2930+AS2930*AY2930+AT2930*AZ2933+AU2930*AY2933)</f>
        <v>-6.6429739522706512</v>
      </c>
      <c r="BG2930" s="1">
        <v>1</v>
      </c>
      <c r="BH2930" s="7">
        <v>0</v>
      </c>
      <c r="BI2930" s="2">
        <v>0</v>
      </c>
      <c r="BJ2930" s="8">
        <v>0</v>
      </c>
      <c r="BK2930" s="20"/>
      <c r="BL2930" s="1">
        <f t="shared" ref="BL2930" si="28210">BB2930*BG2930+BD2930*BG2933-BC2930*BH2930-BE2930*BH2933</f>
        <v>74.858456683818616</v>
      </c>
      <c r="BM2930" s="9">
        <f t="shared" ref="BM2930" si="28211">(BB2930*BH2930+BC2930*BG2930+BD2930*BH2933+BE2930*BG2933)</f>
        <v>0</v>
      </c>
      <c r="BN2930" s="2">
        <f t="shared" ref="BN2930" si="28212">BB2930*BI2930+BD2930*BI2933-BC2930*BJ2930-BE2930*BJ2933</f>
        <v>0</v>
      </c>
      <c r="BO2930" s="8">
        <f t="shared" ref="BO2930" si="28213">(BB2930*BJ2930+BC2930*BI2930+BD2930*BJ2933+BE2930*BI2933)</f>
        <v>-6.6429739522706512</v>
      </c>
      <c r="BP2930" s="20"/>
      <c r="BQ2930" s="16">
        <v>1</v>
      </c>
      <c r="BR2930" s="23">
        <v>0</v>
      </c>
      <c r="BS2930" s="14">
        <v>0</v>
      </c>
      <c r="BT2930" s="22">
        <v>0</v>
      </c>
      <c r="BV2930" s="1">
        <f t="shared" ref="BV2930" si="28214">BL2930*BQ2930+BN2930*BQ2933-BM2930*BR2930-BO2930*BR2933</f>
        <v>74.858456683818616</v>
      </c>
      <c r="BW2930" s="9">
        <f t="shared" ref="BW2930" si="28215">(BL2930*BR2930+BM2930*BQ2930+BN2930*BR2933+BO2930*BQ2933)</f>
        <v>-6.6429739522706512</v>
      </c>
      <c r="BX2930" s="2">
        <f t="shared" ref="BX2930" si="28216">BL2930*BS2930+BN2930*BS2933-BM2930*BT2930-BO2930*BT2933</f>
        <v>0</v>
      </c>
      <c r="BY2930" s="8">
        <f t="shared" ref="BY2930" si="28217">(BL2930*BT2930+BM2930*BS2930+BN2930*BT2933+BO2930*BS2933)</f>
        <v>-6.6429739522706512</v>
      </c>
      <c r="CA2930" s="28">
        <f t="shared" ref="CA2930" si="28218">20*LOG(((1+$BR$9)/$BR$9)/((BV2930+BV2933)^2+(BW2930+BW2933)^2)^0.5)</f>
        <v>-52.568265711893289</v>
      </c>
      <c r="CC2930" s="114">
        <f t="shared" ref="CC2930" si="28219">((BV2930^2+BW2930^2)^0.5)/((BV2933^2+BW2933^2)^0.5)</f>
        <v>8.8757581580296618E-2</v>
      </c>
      <c r="CD2930" s="13"/>
      <c r="CE2930" s="33"/>
      <c r="CF2930" s="33"/>
      <c r="CG2930" s="33"/>
      <c r="CH2930" s="33"/>
    </row>
    <row r="2931" spans="2:86" ht="18.600000000000001" customHeight="1" thickBot="1">
      <c r="D2931" s="3"/>
      <c r="G2931" s="4"/>
      <c r="I2931" s="3"/>
      <c r="L2931" s="4"/>
      <c r="N2931" s="3"/>
      <c r="Q2931" s="4"/>
      <c r="S2931" s="3"/>
      <c r="V2931" s="4"/>
      <c r="X2931" s="3"/>
      <c r="AA2931" s="4"/>
      <c r="AC2931" s="3"/>
      <c r="AF2931" s="4"/>
      <c r="AH2931" s="3"/>
      <c r="AK2931" s="4"/>
      <c r="AM2931" s="3"/>
      <c r="AP2931" s="4"/>
      <c r="AR2931" s="3"/>
      <c r="AU2931" s="4"/>
      <c r="AW2931" s="3"/>
      <c r="AZ2931" s="4"/>
      <c r="BB2931" s="3"/>
      <c r="BE2931" s="4"/>
      <c r="BG2931" s="3"/>
      <c r="BJ2931" s="4"/>
      <c r="BL2931" s="3"/>
      <c r="BO2931" s="4"/>
      <c r="BQ2931" s="16"/>
      <c r="BR2931" s="14"/>
      <c r="BS2931" s="14"/>
      <c r="BT2931" s="17"/>
      <c r="BV2931" s="3"/>
      <c r="BY2931" s="4"/>
      <c r="CC2931" s="115"/>
      <c r="CD2931" s="13"/>
      <c r="CE2931" s="33"/>
      <c r="CF2931" s="33"/>
      <c r="CG2931" s="33"/>
      <c r="CH2931" s="33"/>
    </row>
    <row r="2932" spans="2:86" ht="18.600000000000001" customHeight="1" thickBot="1">
      <c r="D2932" s="271" t="s">
        <v>141</v>
      </c>
      <c r="E2932" s="272"/>
      <c r="F2932" s="273" t="s">
        <v>142</v>
      </c>
      <c r="G2932" s="274"/>
      <c r="H2932" s="237"/>
      <c r="I2932" s="271" t="s">
        <v>143</v>
      </c>
      <c r="J2932" s="272"/>
      <c r="K2932" s="273" t="s">
        <v>144</v>
      </c>
      <c r="L2932" s="274"/>
      <c r="N2932" s="262" t="s">
        <v>145</v>
      </c>
      <c r="O2932" s="263"/>
      <c r="P2932" s="264" t="s">
        <v>146</v>
      </c>
      <c r="Q2932" s="265"/>
      <c r="S2932" s="271" t="s">
        <v>147</v>
      </c>
      <c r="T2932" s="272"/>
      <c r="U2932" s="273" t="s">
        <v>148</v>
      </c>
      <c r="V2932" s="274"/>
      <c r="W2932" s="20"/>
      <c r="X2932" s="262" t="s">
        <v>149</v>
      </c>
      <c r="Y2932" s="263"/>
      <c r="Z2932" s="264" t="s">
        <v>150</v>
      </c>
      <c r="AA2932" s="265"/>
      <c r="AB2932" s="20"/>
      <c r="AC2932" s="271" t="s">
        <v>151</v>
      </c>
      <c r="AD2932" s="272"/>
      <c r="AE2932" s="273" t="s">
        <v>152</v>
      </c>
      <c r="AF2932" s="274"/>
      <c r="AG2932" s="20"/>
      <c r="AH2932" s="262" t="s">
        <v>153</v>
      </c>
      <c r="AI2932" s="263"/>
      <c r="AJ2932" s="264" t="s">
        <v>154</v>
      </c>
      <c r="AK2932" s="265"/>
      <c r="AL2932" s="20"/>
      <c r="AM2932" s="271" t="s">
        <v>155</v>
      </c>
      <c r="AN2932" s="272"/>
      <c r="AO2932" s="273" t="s">
        <v>156</v>
      </c>
      <c r="AP2932" s="274"/>
      <c r="AR2932" s="262" t="s">
        <v>157</v>
      </c>
      <c r="AS2932" s="263"/>
      <c r="AT2932" s="264" t="s">
        <v>158</v>
      </c>
      <c r="AU2932" s="265"/>
      <c r="AV2932" s="41"/>
      <c r="AW2932" s="271" t="s">
        <v>159</v>
      </c>
      <c r="AX2932" s="272"/>
      <c r="AY2932" s="273" t="s">
        <v>160</v>
      </c>
      <c r="AZ2932" s="274"/>
      <c r="BA2932" s="20"/>
      <c r="BB2932" s="262" t="s">
        <v>161</v>
      </c>
      <c r="BC2932" s="263"/>
      <c r="BD2932" s="264" t="s">
        <v>162</v>
      </c>
      <c r="BE2932" s="265"/>
      <c r="BF2932" s="41"/>
      <c r="BG2932" s="271" t="s">
        <v>163</v>
      </c>
      <c r="BH2932" s="272"/>
      <c r="BI2932" s="273" t="s">
        <v>164</v>
      </c>
      <c r="BJ2932" s="274"/>
      <c r="BK2932" s="41"/>
      <c r="BL2932" s="262" t="s">
        <v>165</v>
      </c>
      <c r="BM2932" s="263"/>
      <c r="BN2932" s="264" t="s">
        <v>166</v>
      </c>
      <c r="BO2932" s="265"/>
      <c r="BP2932" s="41"/>
      <c r="BQ2932" s="271" t="s">
        <v>167</v>
      </c>
      <c r="BR2932" s="272"/>
      <c r="BS2932" s="273" t="s">
        <v>168</v>
      </c>
      <c r="BT2932" s="274"/>
      <c r="BU2932" s="20"/>
      <c r="BV2932" s="262" t="s">
        <v>169</v>
      </c>
      <c r="BW2932" s="263"/>
      <c r="BX2932" s="264" t="s">
        <v>170</v>
      </c>
      <c r="BY2932" s="265"/>
      <c r="CA2932" s="55" t="s">
        <v>35</v>
      </c>
      <c r="CC2932" s="116" t="s">
        <v>75</v>
      </c>
      <c r="CD2932" s="13"/>
      <c r="CE2932" s="33"/>
      <c r="CF2932" s="33"/>
      <c r="CG2932" s="33"/>
      <c r="CH2932" s="33"/>
    </row>
    <row r="2933" spans="2:86" ht="18.600000000000001" customHeight="1" thickTop="1" thickBot="1">
      <c r="D2933" s="1">
        <v>0</v>
      </c>
      <c r="E2933" s="9">
        <f t="shared" ref="E2933" si="28220">$E$9*$B2930</f>
        <v>9.8615839999999668</v>
      </c>
      <c r="F2933" s="2">
        <v>1</v>
      </c>
      <c r="G2933" s="8">
        <v>0</v>
      </c>
      <c r="I2933" s="1">
        <v>0</v>
      </c>
      <c r="J2933" s="9">
        <v>0</v>
      </c>
      <c r="K2933" s="2">
        <v>1</v>
      </c>
      <c r="L2933" s="8">
        <v>0</v>
      </c>
      <c r="N2933" s="1">
        <f t="shared" ref="N2933" si="28221">D2933*I2930+F2933*I2933-E2933*J2930-G2933*J2933</f>
        <v>0</v>
      </c>
      <c r="O2933" s="9">
        <f t="shared" ref="O2933" si="28222">(D2933*J2930+E2933*I2930+F2933*J2933+G2933*I2933)</f>
        <v>9.8615839999999668</v>
      </c>
      <c r="P2933" s="2">
        <f t="shared" ref="P2933" si="28223">D2933*K2930+F2933*K2933-E2933*L2930-G2933*L2933</f>
        <v>7.466622102043492</v>
      </c>
      <c r="Q2933" s="8">
        <f t="shared" ref="Q2933" si="28224">(D2933*L2930+E2933*K2930+F2933*L2933+G2933*K2933)</f>
        <v>0</v>
      </c>
      <c r="S2933" s="1">
        <v>0</v>
      </c>
      <c r="T2933" s="9">
        <f t="shared" ref="T2933" si="28225">$T$9*$B2930</f>
        <v>12.664693999999956</v>
      </c>
      <c r="U2933" s="2">
        <v>1</v>
      </c>
      <c r="V2933" s="8">
        <v>0</v>
      </c>
      <c r="X2933" s="1">
        <f t="shared" ref="X2933" si="28226">N2933*S2930+P2933*S2933-O2933*T2930-Q2933*T2933</f>
        <v>0</v>
      </c>
      <c r="Y2933" s="9">
        <f t="shared" ref="Y2933" si="28227">(N2933*T2930+O2933*S2930+P2933*T2933+Q2933*S2933)</f>
        <v>104.42406813601724</v>
      </c>
      <c r="Z2933" s="2">
        <f t="shared" ref="Z2933" si="28228">N2933*U2930+P2933*U2933-O2933*V2930-Q2933*V2933</f>
        <v>7.466622102043492</v>
      </c>
      <c r="AA2933" s="8">
        <f t="shared" ref="AA2933" si="28229">(N2933*V2930+O2933*U2930+P2933*V2933+Q2933*U2933)</f>
        <v>0</v>
      </c>
      <c r="AB2933" s="20"/>
      <c r="AC2933" s="1">
        <v>0</v>
      </c>
      <c r="AD2933" s="9">
        <v>0</v>
      </c>
      <c r="AE2933" s="2">
        <v>1</v>
      </c>
      <c r="AF2933" s="8">
        <v>0</v>
      </c>
      <c r="AH2933" s="1">
        <f t="shared" ref="AH2933" si="28230">X2933*AC2930+Z2933*AC2933-Y2933*AD2930-AA2933*AD2933</f>
        <v>0</v>
      </c>
      <c r="AI2933" s="9">
        <f t="shared" ref="AI2933" si="28231">(X2933*AD2930+Y2933*AC2930+Z2933*AD2933+AA2933*AC2933)</f>
        <v>104.42406813601724</v>
      </c>
      <c r="AJ2933" s="2">
        <f t="shared" ref="AJ2933" si="28232">X2933*AE2930+Z2933*AE2933-Y2933*AF2930-AA2933*AF2933</f>
        <v>20.036692971807096</v>
      </c>
      <c r="AK2933" s="8">
        <f t="shared" ref="AK2933" si="28233">(X2933*AF2930+Y2933*AE2930+Z2933*AF2933+AA2933*AE2933)</f>
        <v>0</v>
      </c>
      <c r="AM2933" s="1">
        <v>0</v>
      </c>
      <c r="AN2933" s="9">
        <f t="shared" ref="AN2933" si="28234">$AN$9*$B2930</f>
        <v>10.707963999999963</v>
      </c>
      <c r="AO2933" s="2">
        <v>1</v>
      </c>
      <c r="AP2933" s="8">
        <v>0</v>
      </c>
      <c r="AR2933" s="1">
        <f t="shared" ref="AR2933" si="28235">AH2933*AM2930+AJ2933*AM2933-AI2933*AN2930-AK2933*AN2933</f>
        <v>0</v>
      </c>
      <c r="AS2933" s="9">
        <f t="shared" ref="AS2933" si="28236">(AH2933*AN2930+AI2933*AM2930+AJ2933*AN2933+AK2933*AM2933)</f>
        <v>318.97625515717993</v>
      </c>
      <c r="AT2933" s="2">
        <f t="shared" ref="AT2933" si="28237">AH2933*AO2930+AJ2933*AO2933-AI2933*AP2930-AK2933*AP2933</f>
        <v>20.036692971807096</v>
      </c>
      <c r="AU2933" s="8">
        <f t="shared" ref="AU2933" si="28238">(AH2933*AP2930+AI2933*AO2930+AJ2933*AP2933+AK2933*AO2933)</f>
        <v>0</v>
      </c>
      <c r="AV2933" s="20"/>
      <c r="AW2933" s="1">
        <v>0</v>
      </c>
      <c r="AX2933" s="9">
        <v>0</v>
      </c>
      <c r="AY2933" s="2">
        <v>1</v>
      </c>
      <c r="AZ2933" s="8">
        <v>0</v>
      </c>
      <c r="BB2933" s="1">
        <f t="shared" ref="BB2933" si="28239">AR2933*AW2930+AT2933*AW2933-AS2933*AX2930-AU2933*AX2933</f>
        <v>0</v>
      </c>
      <c r="BC2933" s="9">
        <f t="shared" ref="BC2933" si="28240">(AR2933*AX2930+AS2933*AW2930+AT2933*AX2933+AU2933*AW2933)</f>
        <v>318.97625515717993</v>
      </c>
      <c r="BD2933" s="2">
        <f t="shared" ref="BD2933" si="28241">AR2933*AY2930+AT2933*AY2933-AS2933*AZ2930-AU2933*AZ2933</f>
        <v>74.857271245656065</v>
      </c>
      <c r="BE2933" s="8">
        <f t="shared" ref="BE2933" si="28242">(AR2933*AZ2930+AS2933*AY2930+AT2933*AZ2933+AU2933*AY2933)</f>
        <v>0</v>
      </c>
      <c r="BG2933" s="1">
        <v>0</v>
      </c>
      <c r="BH2933" s="9">
        <f t="shared" ref="BH2933" si="28243">$BH$9*$B2930</f>
        <v>7.005679999999975</v>
      </c>
      <c r="BI2933" s="2">
        <v>1</v>
      </c>
      <c r="BJ2933" s="8">
        <v>0</v>
      </c>
      <c r="BK2933" s="20"/>
      <c r="BL2933" s="1">
        <f t="shared" ref="BL2933" si="28244">BB2933*BG2930+BD2933*BG2933-BC2933*BH2930-BE2933*BH2933</f>
        <v>0</v>
      </c>
      <c r="BM2933" s="9">
        <f t="shared" ref="BM2933" si="28245">(BB2933*BH2930+BC2933*BG2930+BD2933*BH2933+BE2933*BG2933)</f>
        <v>843.4023431774458</v>
      </c>
      <c r="BN2933" s="2">
        <f t="shared" ref="BN2933" si="28246">BB2933*BI2930+BD2933*BI2933-BC2933*BJ2930-BE2933*BJ2933</f>
        <v>74.857271245656065</v>
      </c>
      <c r="BO2933" s="8">
        <f t="shared" ref="BO2933" si="28247">(BB2933*BJ2930+BC2933*BI2930+BD2933*BJ2933+BE2933*BI2933)</f>
        <v>0</v>
      </c>
      <c r="BP2933" s="20"/>
      <c r="BQ2933" s="18">
        <f t="shared" ref="BQ2933:BQ2996" si="28248">1/$BR$9</f>
        <v>1</v>
      </c>
      <c r="BR2933" s="25">
        <v>0</v>
      </c>
      <c r="BS2933" s="19">
        <v>1</v>
      </c>
      <c r="BT2933" s="24">
        <v>0</v>
      </c>
      <c r="BV2933" s="1">
        <f t="shared" ref="BV2933" si="28249">BL2933*BQ2930+BN2933*BQ2933-BM2933*BR2930-BO2933*BR2933</f>
        <v>74.857271245656065</v>
      </c>
      <c r="BW2933" s="9">
        <f t="shared" ref="BW2933" si="28250">(BL2933*BR2930+BM2933*BQ2930+BN2933*BR2933+BO2933*BQ2933)</f>
        <v>843.4023431774458</v>
      </c>
      <c r="BX2933" s="2">
        <f t="shared" ref="BX2933" si="28251">BL2933*BS2930+BN2933*BS2933-BM2933*BT2930-BO2933*BT2933</f>
        <v>74.857271245656065</v>
      </c>
      <c r="BY2933" s="8">
        <f t="shared" ref="BY2933" si="28252">(BL2933*BT2930+BM2933*BS2930+BN2933*BT2933+BO2933*BS2933)</f>
        <v>0</v>
      </c>
      <c r="CA2933" s="56">
        <f t="shared" ref="CA2933" si="28253">(180/PI())*ATAN(-1*(BW2930+BW2933)/(BV2930+BV2933))</f>
        <v>-79.855793109945395</v>
      </c>
      <c r="CC2933" s="117">
        <f t="shared" ref="CC2933" si="28254">20*LOG(((1-(10^(CA2930/20)^2)*(1-((1-CC2930)/(1+CC2930))^2))^0.5))</f>
        <v>-7.2004753380830677E-6</v>
      </c>
      <c r="CD2933" s="13"/>
      <c r="CE2933" s="33"/>
      <c r="CF2933" s="33"/>
      <c r="CG2933" s="33"/>
      <c r="CH2933" s="33"/>
    </row>
    <row r="2934" spans="2:86" ht="18.600000000000001" customHeight="1"/>
    <row r="2935" spans="2:86" ht="18.600000000000001" customHeight="1" thickBot="1">
      <c r="E2935" s="6" t="s">
        <v>3</v>
      </c>
      <c r="J2935" s="6" t="s">
        <v>5</v>
      </c>
      <c r="O2935" s="6" t="s">
        <v>10</v>
      </c>
      <c r="T2935" s="6" t="s">
        <v>6</v>
      </c>
      <c r="Y2935" s="6" t="s">
        <v>11</v>
      </c>
      <c r="AD2935" s="6" t="s">
        <v>12</v>
      </c>
      <c r="AI2935" s="6" t="s">
        <v>13</v>
      </c>
      <c r="AN2935" s="6" t="s">
        <v>14</v>
      </c>
      <c r="AS2935" s="6" t="s">
        <v>15</v>
      </c>
      <c r="AX2935" s="6" t="s">
        <v>19</v>
      </c>
      <c r="BC2935" s="6" t="s">
        <v>17</v>
      </c>
      <c r="BH2935" s="6" t="s">
        <v>20</v>
      </c>
      <c r="BM2935" s="6" t="s">
        <v>18</v>
      </c>
      <c r="BQ2935" s="26" t="s">
        <v>16</v>
      </c>
      <c r="BR2935" s="26"/>
      <c r="BS2935" s="21"/>
      <c r="BT2935" s="21"/>
      <c r="BU2935" s="21"/>
      <c r="BV2935" s="21"/>
      <c r="BW2935" s="26" t="s">
        <v>21</v>
      </c>
      <c r="BX2935" s="21"/>
      <c r="BY2935" s="21"/>
    </row>
    <row r="2936" spans="2:86" ht="18.600000000000001" customHeight="1" thickBot="1">
      <c r="B2936" s="11"/>
      <c r="D2936" s="266" t="s">
        <v>113</v>
      </c>
      <c r="E2936" s="267"/>
      <c r="F2936" s="268" t="s">
        <v>114</v>
      </c>
      <c r="G2936" s="269"/>
      <c r="H2936" s="237"/>
      <c r="I2936" s="262" t="s">
        <v>0</v>
      </c>
      <c r="J2936" s="263"/>
      <c r="K2936" s="264" t="s">
        <v>1</v>
      </c>
      <c r="L2936" s="265"/>
      <c r="M2936" s="21"/>
      <c r="N2936" s="262" t="s">
        <v>115</v>
      </c>
      <c r="O2936" s="263"/>
      <c r="P2936" s="264" t="s">
        <v>116</v>
      </c>
      <c r="Q2936" s="265"/>
      <c r="R2936" s="21"/>
      <c r="S2936" s="266" t="s">
        <v>117</v>
      </c>
      <c r="T2936" s="267"/>
      <c r="U2936" s="268" t="s">
        <v>118</v>
      </c>
      <c r="V2936" s="269"/>
      <c r="W2936" s="20"/>
      <c r="X2936" s="262" t="s">
        <v>119</v>
      </c>
      <c r="Y2936" s="263"/>
      <c r="Z2936" s="264" t="s">
        <v>120</v>
      </c>
      <c r="AA2936" s="265"/>
      <c r="AB2936" s="20"/>
      <c r="AC2936" s="262" t="s">
        <v>121</v>
      </c>
      <c r="AD2936" s="263"/>
      <c r="AE2936" s="264" t="s">
        <v>7</v>
      </c>
      <c r="AF2936" s="265"/>
      <c r="AG2936" s="20"/>
      <c r="AH2936" s="262" t="s">
        <v>122</v>
      </c>
      <c r="AI2936" s="263"/>
      <c r="AJ2936" s="264" t="s">
        <v>123</v>
      </c>
      <c r="AK2936" s="265"/>
      <c r="AL2936" s="20"/>
      <c r="AM2936" s="266" t="s">
        <v>124</v>
      </c>
      <c r="AN2936" s="267"/>
      <c r="AO2936" s="268" t="s">
        <v>125</v>
      </c>
      <c r="AP2936" s="269"/>
      <c r="AQ2936" s="21"/>
      <c r="AR2936" s="262" t="s">
        <v>126</v>
      </c>
      <c r="AS2936" s="263"/>
      <c r="AT2936" s="264" t="s">
        <v>2</v>
      </c>
      <c r="AU2936" s="265"/>
      <c r="AV2936" s="41"/>
      <c r="AW2936" s="262" t="s">
        <v>127</v>
      </c>
      <c r="AX2936" s="263"/>
      <c r="AY2936" s="264" t="s">
        <v>128</v>
      </c>
      <c r="AZ2936" s="265"/>
      <c r="BA2936" s="20"/>
      <c r="BB2936" s="262" t="s">
        <v>129</v>
      </c>
      <c r="BC2936" s="263"/>
      <c r="BD2936" s="264" t="s">
        <v>130</v>
      </c>
      <c r="BE2936" s="265"/>
      <c r="BF2936" s="41"/>
      <c r="BG2936" s="266" t="s">
        <v>131</v>
      </c>
      <c r="BH2936" s="267"/>
      <c r="BI2936" s="268" t="s">
        <v>132</v>
      </c>
      <c r="BJ2936" s="269"/>
      <c r="BK2936" s="41"/>
      <c r="BL2936" s="262" t="s">
        <v>133</v>
      </c>
      <c r="BM2936" s="263"/>
      <c r="BN2936" s="264" t="s">
        <v>134</v>
      </c>
      <c r="BO2936" s="265"/>
      <c r="BP2936" s="41"/>
      <c r="BQ2936" s="262" t="s">
        <v>135</v>
      </c>
      <c r="BR2936" s="263"/>
      <c r="BS2936" s="264" t="s">
        <v>136</v>
      </c>
      <c r="BT2936" s="265"/>
      <c r="BU2936" s="20"/>
      <c r="BV2936" s="262" t="s">
        <v>137</v>
      </c>
      <c r="BW2936" s="263"/>
      <c r="BX2936" s="264" t="s">
        <v>138</v>
      </c>
      <c r="BY2936" s="265"/>
      <c r="CA2936" s="27" t="s">
        <v>8</v>
      </c>
      <c r="CC2936" s="113" t="s">
        <v>74</v>
      </c>
      <c r="CD2936" s="13"/>
      <c r="CE2936" s="33"/>
      <c r="CF2936" s="33"/>
      <c r="CG2936" s="33"/>
      <c r="CH2936" s="33"/>
    </row>
    <row r="2937" spans="2:86" ht="18.600000000000001" customHeight="1" thickTop="1" thickBot="1">
      <c r="B2937" s="37">
        <v>8.3999999999999595</v>
      </c>
      <c r="D2937" s="1">
        <v>1</v>
      </c>
      <c r="E2937" s="7">
        <v>0</v>
      </c>
      <c r="F2937" s="2">
        <v>0</v>
      </c>
      <c r="G2937" s="8">
        <v>0</v>
      </c>
      <c r="I2937" s="1">
        <v>1</v>
      </c>
      <c r="J2937" s="9">
        <v>0</v>
      </c>
      <c r="K2937" s="2">
        <v>0</v>
      </c>
      <c r="L2937" s="8">
        <f t="shared" ref="L2937:L3000" si="28255">IF(0=(1-$J$9*$K$9*$B2937^2),10^18,$B2937*$K$9/(1-$J$9*$K$9*$B2937^2))</f>
        <v>-0.65397367178148325</v>
      </c>
      <c r="N2937" s="1">
        <f t="shared" ref="N2937" si="28256">D2937*I2937+F2937*I2940-E2937*J2937-G2937*J2940</f>
        <v>1</v>
      </c>
      <c r="O2937" s="9">
        <f t="shared" ref="O2937" si="28257">(D2937*J2937+E2937*I2937+F2937*J2940+G2937*I2940)</f>
        <v>0</v>
      </c>
      <c r="P2937" s="2">
        <f t="shared" ref="P2937" si="28258">D2937*K2937+F2937*K2940-E2937*L2937-G2937*L2940</f>
        <v>0</v>
      </c>
      <c r="Q2937" s="8">
        <f t="shared" ref="Q2937" si="28259">(D2937*L2937+E2937*K2937+F2937*L2940+G2937*K2940)</f>
        <v>-0.65397367178148325</v>
      </c>
      <c r="S2937" s="1">
        <v>1</v>
      </c>
      <c r="T2937" s="7">
        <v>0</v>
      </c>
      <c r="U2937" s="2">
        <v>0</v>
      </c>
      <c r="V2937" s="8">
        <v>0</v>
      </c>
      <c r="X2937" s="1">
        <f t="shared" ref="X2937" si="28260">N2937*S2937+P2937*S2940-O2937*T2937-Q2937*T2940</f>
        <v>9.3021434453721472</v>
      </c>
      <c r="Y2937" s="9">
        <f t="shared" ref="Y2937" si="28261">(N2937*T2937+O2937*S2937+P2937*T2940+Q2937*S2940)</f>
        <v>0</v>
      </c>
      <c r="Z2937" s="2">
        <f t="shared" ref="Z2937" si="28262">N2937*U2937+P2937*U2940-O2937*V2937-Q2937*V2940</f>
        <v>0</v>
      </c>
      <c r="AA2937" s="8">
        <f t="shared" ref="AA2937" si="28263">(N2937*V2937+O2937*U2937+P2937*V2940+Q2937*U2940)</f>
        <v>-0.65397367178148325</v>
      </c>
      <c r="AB2937" s="20"/>
      <c r="AC2937" s="1">
        <v>1</v>
      </c>
      <c r="AD2937" s="9">
        <v>0</v>
      </c>
      <c r="AE2937" s="2">
        <v>0</v>
      </c>
      <c r="AF2937" s="8">
        <f t="shared" ref="AF2937:AF3000" si="28264">IF(0=(1-$AE$9*$AD$9*$B2937^2),10^18,$B2937*$AE$9/(1-$AE$9*$AD$9*$B2937^2))</f>
        <v>-0.1200772876940998</v>
      </c>
      <c r="AH2937" s="1">
        <f t="shared" ref="AH2937" si="28265">X2937*AC2937+Z2937*AC2940-Y2937*AD2937-AA2937*AD2940</f>
        <v>9.3021434453721472</v>
      </c>
      <c r="AI2937" s="9">
        <f t="shared" ref="AI2937" si="28266">(X2937*AD2937+Y2937*AC2937+Z2937*AD2940+AA2937*AC2940)</f>
        <v>0</v>
      </c>
      <c r="AJ2937" s="2">
        <f t="shared" ref="AJ2937" si="28267">X2937*AE2937+Z2937*AE2940-Y2937*AF2937-AA2937*AF2940</f>
        <v>0</v>
      </c>
      <c r="AK2937" s="8">
        <f t="shared" ref="AK2937" si="28268">(X2937*AF2937+Y2937*AE2937+Z2937*AF2940+AA2937*AE2940)</f>
        <v>-1.7709498264432193</v>
      </c>
      <c r="AM2937" s="1">
        <v>1</v>
      </c>
      <c r="AN2937" s="7">
        <v>0</v>
      </c>
      <c r="AO2937" s="2">
        <v>0</v>
      </c>
      <c r="AP2937" s="8">
        <v>0</v>
      </c>
      <c r="AR2937" s="1">
        <f t="shared" ref="AR2937" si="28269">AH2937*AM2937+AJ2937*AM2940-AI2937*AN2937-AK2937*AN2940</f>
        <v>28.31066882649688</v>
      </c>
      <c r="AS2937" s="9">
        <f t="shared" ref="AS2937" si="28270">(AH2937*AN2937+AI2937*AM2937+AJ2937*AN2940+AK2937*AM2940)</f>
        <v>0</v>
      </c>
      <c r="AT2937" s="2">
        <f t="shared" ref="AT2937" si="28271">AH2937*AO2937+AJ2937*AO2940-AI2937*AP2937-AK2937*AP2940</f>
        <v>0</v>
      </c>
      <c r="AU2937" s="8">
        <f t="shared" ref="AU2937" si="28272">(AH2937*AP2937+AI2937*AO2937+AJ2937*AP2940+AK2937*AO2940)</f>
        <v>-1.7709498264432193</v>
      </c>
      <c r="AV2937" s="20"/>
      <c r="AW2937" s="1">
        <v>1</v>
      </c>
      <c r="AX2937" s="9">
        <v>0</v>
      </c>
      <c r="AY2937" s="2">
        <v>0</v>
      </c>
      <c r="AZ2937" s="8">
        <f t="shared" ref="AZ2937:AZ3000" si="28273">IF(0=(1-$AX$9*$AY$9*$B2937^2),10^18,$B2937*$AY$9/(1-$AX$9*$AY$9*$B2937^2))</f>
        <v>-0.17143407615073469</v>
      </c>
      <c r="BB2937" s="1">
        <f t="shared" ref="BB2937" si="28274">AR2937*AW2937+AT2937*AW2940-AS2937*AX2937-AU2937*AX2940</f>
        <v>28.31066882649688</v>
      </c>
      <c r="BC2937" s="9">
        <f t="shared" ref="BC2937" si="28275">(AR2937*AX2937+AS2937*AW2937+AT2937*AX2940+AU2937*AW2940)</f>
        <v>0</v>
      </c>
      <c r="BD2937" s="2">
        <f t="shared" ref="BD2937" si="28276">AR2937*AY2937+AT2937*AY2940-AS2937*AZ2937-AU2937*AZ2940</f>
        <v>0</v>
      </c>
      <c r="BE2937" s="8">
        <f t="shared" ref="BE2937" si="28277">(AR2937*AZ2937+AS2937*AY2937+AT2937*AZ2940+AU2937*AY2940)</f>
        <v>-6.6243631819231164</v>
      </c>
      <c r="BG2937" s="1">
        <v>1</v>
      </c>
      <c r="BH2937" s="7">
        <v>0</v>
      </c>
      <c r="BI2937" s="2">
        <v>0</v>
      </c>
      <c r="BJ2937" s="8">
        <v>0</v>
      </c>
      <c r="BK2937" s="20"/>
      <c r="BL2937" s="1">
        <f t="shared" ref="BL2937" si="28278">BB2937*BG2937+BD2937*BG2940-BC2937*BH2937-BE2937*BH2940</f>
        <v>74.829596835233545</v>
      </c>
      <c r="BM2937" s="9">
        <f t="shared" ref="BM2937" si="28279">(BB2937*BH2937+BC2937*BG2937+BD2937*BH2940+BE2937*BG2940)</f>
        <v>0</v>
      </c>
      <c r="BN2937" s="2">
        <f t="shared" ref="BN2937" si="28280">BB2937*BI2937+BD2937*BI2940-BC2937*BJ2937-BE2937*BJ2940</f>
        <v>0</v>
      </c>
      <c r="BO2937" s="8">
        <f t="shared" ref="BO2937" si="28281">(BB2937*BJ2937+BC2937*BI2937+BD2937*BJ2940+BE2937*BI2940)</f>
        <v>-6.6243631819231164</v>
      </c>
      <c r="BP2937" s="20"/>
      <c r="BQ2937" s="16">
        <v>1</v>
      </c>
      <c r="BR2937" s="23">
        <v>0</v>
      </c>
      <c r="BS2937" s="14">
        <v>0</v>
      </c>
      <c r="BT2937" s="22">
        <v>0</v>
      </c>
      <c r="BV2937" s="1">
        <f t="shared" ref="BV2937" si="28282">BL2937*BQ2937+BN2937*BQ2940-BM2937*BR2937-BO2937*BR2940</f>
        <v>74.829596835233545</v>
      </c>
      <c r="BW2937" s="9">
        <f t="shared" ref="BW2937" si="28283">(BL2937*BR2937+BM2937*BQ2937+BN2937*BR2940+BO2937*BQ2940)</f>
        <v>-6.6243631819231164</v>
      </c>
      <c r="BX2937" s="2">
        <f t="shared" ref="BX2937" si="28284">BL2937*BS2937+BN2937*BS2940-BM2937*BT2937-BO2937*BT2940</f>
        <v>0</v>
      </c>
      <c r="BY2937" s="8">
        <f t="shared" ref="BY2937" si="28285">(BL2937*BT2937+BM2937*BS2937+BN2937*BT2940+BO2937*BS2940)</f>
        <v>-6.6243631819231164</v>
      </c>
      <c r="CA2937" s="28">
        <f t="shared" ref="CA2937" si="28286">20*LOG(((1+$BR$9)/$BR$9)/((BV2937+BV2940)^2+(BW2937+BW2940)^2)^0.5)</f>
        <v>-52.585606456059075</v>
      </c>
      <c r="CC2937" s="114">
        <f t="shared" ref="CC2937" si="28287">((BV2937^2+BW2937^2)^0.5)/((BV2940^2+BW2940^2)^0.5)</f>
        <v>8.8543068916571946E-2</v>
      </c>
      <c r="CD2937" s="13"/>
      <c r="CE2937" s="33"/>
      <c r="CF2937" s="33"/>
      <c r="CG2937" s="33"/>
      <c r="CH2937" s="33"/>
    </row>
    <row r="2938" spans="2:86" ht="18.600000000000001" customHeight="1" thickBot="1">
      <c r="D2938" s="3"/>
      <c r="G2938" s="4"/>
      <c r="I2938" s="3"/>
      <c r="L2938" s="4"/>
      <c r="N2938" s="3"/>
      <c r="Q2938" s="4"/>
      <c r="S2938" s="3"/>
      <c r="V2938" s="4"/>
      <c r="X2938" s="3"/>
      <c r="AA2938" s="4"/>
      <c r="AC2938" s="3"/>
      <c r="AF2938" s="4"/>
      <c r="AH2938" s="3"/>
      <c r="AK2938" s="4"/>
      <c r="AM2938" s="3"/>
      <c r="AP2938" s="4"/>
      <c r="AR2938" s="3"/>
      <c r="AU2938" s="4"/>
      <c r="AW2938" s="3"/>
      <c r="AZ2938" s="4"/>
      <c r="BB2938" s="3"/>
      <c r="BE2938" s="4"/>
      <c r="BG2938" s="3"/>
      <c r="BJ2938" s="4"/>
      <c r="BL2938" s="3"/>
      <c r="BO2938" s="4"/>
      <c r="BQ2938" s="16"/>
      <c r="BR2938" s="14"/>
      <c r="BS2938" s="14"/>
      <c r="BT2938" s="17"/>
      <c r="BV2938" s="3"/>
      <c r="BY2938" s="4"/>
      <c r="CC2938" s="115"/>
      <c r="CD2938" s="13"/>
      <c r="CE2938" s="33"/>
      <c r="CF2938" s="33"/>
      <c r="CG2938" s="33"/>
      <c r="CH2938" s="33"/>
    </row>
    <row r="2939" spans="2:86" ht="18.600000000000001" customHeight="1" thickBot="1">
      <c r="D2939" s="271" t="s">
        <v>141</v>
      </c>
      <c r="E2939" s="272"/>
      <c r="F2939" s="273" t="s">
        <v>142</v>
      </c>
      <c r="G2939" s="274"/>
      <c r="H2939" s="237"/>
      <c r="I2939" s="271" t="s">
        <v>143</v>
      </c>
      <c r="J2939" s="272"/>
      <c r="K2939" s="273" t="s">
        <v>144</v>
      </c>
      <c r="L2939" s="274"/>
      <c r="N2939" s="262" t="s">
        <v>145</v>
      </c>
      <c r="O2939" s="263"/>
      <c r="P2939" s="264" t="s">
        <v>146</v>
      </c>
      <c r="Q2939" s="265"/>
      <c r="S2939" s="271" t="s">
        <v>147</v>
      </c>
      <c r="T2939" s="272"/>
      <c r="U2939" s="273" t="s">
        <v>148</v>
      </c>
      <c r="V2939" s="274"/>
      <c r="W2939" s="20"/>
      <c r="X2939" s="262" t="s">
        <v>149</v>
      </c>
      <c r="Y2939" s="263"/>
      <c r="Z2939" s="264" t="s">
        <v>150</v>
      </c>
      <c r="AA2939" s="265"/>
      <c r="AB2939" s="20"/>
      <c r="AC2939" s="271" t="s">
        <v>151</v>
      </c>
      <c r="AD2939" s="272"/>
      <c r="AE2939" s="273" t="s">
        <v>152</v>
      </c>
      <c r="AF2939" s="274"/>
      <c r="AG2939" s="20"/>
      <c r="AH2939" s="262" t="s">
        <v>153</v>
      </c>
      <c r="AI2939" s="263"/>
      <c r="AJ2939" s="264" t="s">
        <v>154</v>
      </c>
      <c r="AK2939" s="265"/>
      <c r="AL2939" s="20"/>
      <c r="AM2939" s="271" t="s">
        <v>155</v>
      </c>
      <c r="AN2939" s="272"/>
      <c r="AO2939" s="273" t="s">
        <v>156</v>
      </c>
      <c r="AP2939" s="274"/>
      <c r="AR2939" s="262" t="s">
        <v>157</v>
      </c>
      <c r="AS2939" s="263"/>
      <c r="AT2939" s="264" t="s">
        <v>158</v>
      </c>
      <c r="AU2939" s="265"/>
      <c r="AV2939" s="41"/>
      <c r="AW2939" s="271" t="s">
        <v>159</v>
      </c>
      <c r="AX2939" s="272"/>
      <c r="AY2939" s="273" t="s">
        <v>160</v>
      </c>
      <c r="AZ2939" s="274"/>
      <c r="BA2939" s="20"/>
      <c r="BB2939" s="262" t="s">
        <v>161</v>
      </c>
      <c r="BC2939" s="263"/>
      <c r="BD2939" s="264" t="s">
        <v>162</v>
      </c>
      <c r="BE2939" s="265"/>
      <c r="BF2939" s="41"/>
      <c r="BG2939" s="271" t="s">
        <v>163</v>
      </c>
      <c r="BH2939" s="272"/>
      <c r="BI2939" s="273" t="s">
        <v>164</v>
      </c>
      <c r="BJ2939" s="274"/>
      <c r="BK2939" s="41"/>
      <c r="BL2939" s="262" t="s">
        <v>165</v>
      </c>
      <c r="BM2939" s="263"/>
      <c r="BN2939" s="264" t="s">
        <v>166</v>
      </c>
      <c r="BO2939" s="265"/>
      <c r="BP2939" s="41"/>
      <c r="BQ2939" s="271" t="s">
        <v>167</v>
      </c>
      <c r="BR2939" s="272"/>
      <c r="BS2939" s="273" t="s">
        <v>168</v>
      </c>
      <c r="BT2939" s="274"/>
      <c r="BU2939" s="20"/>
      <c r="BV2939" s="262" t="s">
        <v>169</v>
      </c>
      <c r="BW2939" s="263"/>
      <c r="BX2939" s="264" t="s">
        <v>170</v>
      </c>
      <c r="BY2939" s="265"/>
      <c r="CA2939" s="55" t="s">
        <v>35</v>
      </c>
      <c r="CC2939" s="116" t="s">
        <v>75</v>
      </c>
      <c r="CD2939" s="13"/>
      <c r="CE2939" s="33"/>
      <c r="CF2939" s="33"/>
      <c r="CG2939" s="33"/>
      <c r="CH2939" s="33"/>
    </row>
    <row r="2940" spans="2:86" ht="18.600000000000001" customHeight="1" thickTop="1" thickBot="1">
      <c r="D2940" s="1">
        <v>0</v>
      </c>
      <c r="E2940" s="9">
        <f t="shared" ref="E2940" si="28288">$E$9*$B2937</f>
        <v>9.8851199999999526</v>
      </c>
      <c r="F2940" s="2">
        <v>1</v>
      </c>
      <c r="G2940" s="8">
        <v>0</v>
      </c>
      <c r="I2940" s="1">
        <v>0</v>
      </c>
      <c r="J2940" s="9">
        <v>0</v>
      </c>
      <c r="K2940" s="2">
        <v>1</v>
      </c>
      <c r="L2940" s="8">
        <v>0</v>
      </c>
      <c r="N2940" s="1">
        <f t="shared" ref="N2940" si="28289">D2940*I2937+F2940*I2940-E2940*J2937-G2940*J2940</f>
        <v>0</v>
      </c>
      <c r="O2940" s="9">
        <f t="shared" ref="O2940" si="28290">(D2940*J2937+E2940*I2937+F2940*J2940+G2940*I2940)</f>
        <v>9.8851199999999526</v>
      </c>
      <c r="P2940" s="2">
        <f t="shared" ref="P2940" si="28291">D2940*K2937+F2940*K2940-E2940*L2937-G2940*L2940</f>
        <v>7.4646082224005443</v>
      </c>
      <c r="Q2940" s="8">
        <f t="shared" ref="Q2940" si="28292">(D2940*L2937+E2940*K2937+F2940*L2940+G2940*K2940)</f>
        <v>0</v>
      </c>
      <c r="S2940" s="1">
        <v>0</v>
      </c>
      <c r="T2940" s="9">
        <f t="shared" ref="T2940" si="28293">$T$9*$B2937</f>
        <v>12.694919999999939</v>
      </c>
      <c r="U2940" s="2">
        <v>1</v>
      </c>
      <c r="V2940" s="8">
        <v>0</v>
      </c>
      <c r="X2940" s="1">
        <f t="shared" ref="X2940" si="28294">N2940*S2937+P2940*S2940-O2940*T2937-Q2940*T2940</f>
        <v>0</v>
      </c>
      <c r="Y2940" s="9">
        <f t="shared" ref="Y2940" si="28295">(N2940*T2937+O2940*S2937+P2940*T2940+Q2940*S2940)</f>
        <v>104.64772421471662</v>
      </c>
      <c r="Z2940" s="2">
        <f t="shared" ref="Z2940" si="28296">N2940*U2937+P2940*U2940-O2940*V2937-Q2940*V2940</f>
        <v>7.4646082224005443</v>
      </c>
      <c r="AA2940" s="8">
        <f t="shared" ref="AA2940" si="28297">(N2940*V2937+O2940*U2937+P2940*V2940+Q2940*U2940)</f>
        <v>0</v>
      </c>
      <c r="AB2940" s="20"/>
      <c r="AC2940" s="1">
        <v>0</v>
      </c>
      <c r="AD2940" s="9">
        <v>0</v>
      </c>
      <c r="AE2940" s="2">
        <v>1</v>
      </c>
      <c r="AF2940" s="8">
        <v>0</v>
      </c>
      <c r="AH2940" s="1">
        <f t="shared" ref="AH2940" si="28298">X2940*AC2937+Z2940*AC2940-Y2940*AD2937-AA2940*AD2940</f>
        <v>0</v>
      </c>
      <c r="AI2940" s="9">
        <f t="shared" ref="AI2940" si="28299">(X2940*AD2937+Y2940*AC2937+Z2940*AD2940+AA2940*AC2940)</f>
        <v>104.64772421471662</v>
      </c>
      <c r="AJ2940" s="2">
        <f t="shared" ref="AJ2940" si="28300">X2940*AE2937+Z2940*AE2940-Y2940*AF2937-AA2940*AF2940</f>
        <v>20.030423109463886</v>
      </c>
      <c r="AK2940" s="8">
        <f t="shared" ref="AK2940" si="28301">(X2940*AF2937+Y2940*AE2937+Z2940*AF2940+AA2940*AE2940)</f>
        <v>0</v>
      </c>
      <c r="AM2940" s="1">
        <v>0</v>
      </c>
      <c r="AN2940" s="9">
        <f t="shared" ref="AN2940" si="28302">$AN$9*$B2937</f>
        <v>10.733519999999949</v>
      </c>
      <c r="AO2940" s="2">
        <v>1</v>
      </c>
      <c r="AP2940" s="8">
        <v>0</v>
      </c>
      <c r="AR2940" s="1">
        <f t="shared" ref="AR2940" si="28303">AH2940*AM2937+AJ2940*AM2940-AI2940*AN2937-AK2940*AN2940</f>
        <v>0</v>
      </c>
      <c r="AS2940" s="9">
        <f t="shared" ref="AS2940" si="28304">(AH2940*AN2937+AI2940*AM2937+AJ2940*AN2940+AK2940*AM2940)</f>
        <v>319.64467126860836</v>
      </c>
      <c r="AT2940" s="2">
        <f t="shared" ref="AT2940" si="28305">AH2940*AO2937+AJ2940*AO2940-AI2940*AP2937-AK2940*AP2940</f>
        <v>20.030423109463886</v>
      </c>
      <c r="AU2940" s="8">
        <f t="shared" ref="AU2940" si="28306">(AH2940*AP2937+AI2940*AO2937+AJ2940*AP2940+AK2940*AO2940)</f>
        <v>0</v>
      </c>
      <c r="AV2940" s="20"/>
      <c r="AW2940" s="1">
        <v>0</v>
      </c>
      <c r="AX2940" s="9">
        <v>0</v>
      </c>
      <c r="AY2940" s="2">
        <v>1</v>
      </c>
      <c r="AZ2940" s="8">
        <v>0</v>
      </c>
      <c r="BB2940" s="1">
        <f t="shared" ref="BB2940" si="28307">AR2940*AW2937+AT2940*AW2940-AS2940*AX2937-AU2940*AX2940</f>
        <v>0</v>
      </c>
      <c r="BC2940" s="9">
        <f t="shared" ref="BC2940" si="28308">(AR2940*AX2937+AS2940*AW2937+AT2940*AX2940+AU2940*AW2940)</f>
        <v>319.64467126860836</v>
      </c>
      <c r="BD2940" s="2">
        <f t="shared" ref="BD2940" si="28309">AR2940*AY2937+AT2940*AY2940-AS2940*AZ2937-AU2940*AZ2940</f>
        <v>74.828412024903045</v>
      </c>
      <c r="BE2940" s="8">
        <f t="shared" ref="BE2940" si="28310">(AR2940*AZ2937+AS2940*AY2937+AT2940*AZ2940+AU2940*AY2940)</f>
        <v>0</v>
      </c>
      <c r="BG2940" s="1">
        <v>0</v>
      </c>
      <c r="BH2940" s="9">
        <f t="shared" ref="BH2940" si="28311">$BH$9*$B2937</f>
        <v>7.0223999999999656</v>
      </c>
      <c r="BI2940" s="2">
        <v>1</v>
      </c>
      <c r="BJ2940" s="8">
        <v>0</v>
      </c>
      <c r="BK2940" s="20"/>
      <c r="BL2940" s="1">
        <f t="shared" ref="BL2940" si="28312">BB2940*BG2937+BD2940*BG2940-BC2940*BH2937-BE2940*BH2940</f>
        <v>0</v>
      </c>
      <c r="BM2940" s="9">
        <f t="shared" ref="BM2940" si="28313">(BB2940*BH2937+BC2940*BG2937+BD2940*BH2940+BE2940*BG2940)</f>
        <v>845.11971187228494</v>
      </c>
      <c r="BN2940" s="2">
        <f t="shared" ref="BN2940" si="28314">BB2940*BI2937+BD2940*BI2940-BC2940*BJ2937-BE2940*BJ2940</f>
        <v>74.828412024903045</v>
      </c>
      <c r="BO2940" s="8">
        <f t="shared" ref="BO2940" si="28315">(BB2940*BJ2937+BC2940*BI2937+BD2940*BJ2940+BE2940*BI2940)</f>
        <v>0</v>
      </c>
      <c r="BP2940" s="20"/>
      <c r="BQ2940" s="18">
        <f t="shared" ref="BQ2940:BQ3003" si="28316">1/$BR$9</f>
        <v>1</v>
      </c>
      <c r="BR2940" s="25">
        <v>0</v>
      </c>
      <c r="BS2940" s="19">
        <v>1</v>
      </c>
      <c r="BT2940" s="24">
        <v>0</v>
      </c>
      <c r="BV2940" s="1">
        <f t="shared" ref="BV2940" si="28317">BL2940*BQ2937+BN2940*BQ2940-BM2940*BR2937-BO2940*BR2940</f>
        <v>74.828412024903045</v>
      </c>
      <c r="BW2940" s="9">
        <f t="shared" ref="BW2940" si="28318">(BL2940*BR2937+BM2940*BQ2937+BN2940*BR2940+BO2940*BQ2940)</f>
        <v>845.11971187228494</v>
      </c>
      <c r="BX2940" s="2">
        <f t="shared" ref="BX2940" si="28319">BL2940*BS2937+BN2940*BS2940-BM2940*BT2937-BO2940*BT2940</f>
        <v>74.828412024903045</v>
      </c>
      <c r="BY2940" s="8">
        <f t="shared" ref="BY2940" si="28320">(BL2940*BT2937+BM2940*BS2937+BN2940*BT2940+BO2940*BS2940)</f>
        <v>0</v>
      </c>
      <c r="CA2940" s="56">
        <f t="shared" ref="CA2940" si="28321">(180/PI())*ATAN(-1*(BW2937+BW2940)/(BV2937+BV2940))</f>
        <v>-79.880182573365971</v>
      </c>
      <c r="CC2940" s="117">
        <f t="shared" ref="CC2940" si="28322">20*LOG(((1-(10^(CA2937/20)^2)*(1-((1-CC2937)/(1+CC2937))^2))^0.5))</f>
        <v>-7.1572691917238208E-6</v>
      </c>
      <c r="CD2940" s="13"/>
      <c r="CE2940" s="33"/>
      <c r="CF2940" s="33"/>
      <c r="CG2940" s="33"/>
      <c r="CH2940" s="33"/>
    </row>
    <row r="2941" spans="2:86" ht="18.600000000000001" customHeight="1"/>
    <row r="2942" spans="2:86" ht="18.600000000000001" customHeight="1" thickBot="1">
      <c r="E2942" s="6" t="s">
        <v>3</v>
      </c>
      <c r="J2942" s="6" t="s">
        <v>5</v>
      </c>
      <c r="O2942" s="6" t="s">
        <v>10</v>
      </c>
      <c r="T2942" s="6" t="s">
        <v>6</v>
      </c>
      <c r="Y2942" s="6" t="s">
        <v>11</v>
      </c>
      <c r="AD2942" s="6" t="s">
        <v>12</v>
      </c>
      <c r="AI2942" s="6" t="s">
        <v>13</v>
      </c>
      <c r="AN2942" s="6" t="s">
        <v>14</v>
      </c>
      <c r="AS2942" s="6" t="s">
        <v>15</v>
      </c>
      <c r="AX2942" s="6" t="s">
        <v>19</v>
      </c>
      <c r="BC2942" s="6" t="s">
        <v>17</v>
      </c>
      <c r="BH2942" s="6" t="s">
        <v>20</v>
      </c>
      <c r="BM2942" s="6" t="s">
        <v>18</v>
      </c>
      <c r="BQ2942" s="26" t="s">
        <v>16</v>
      </c>
      <c r="BR2942" s="26"/>
      <c r="BS2942" s="21"/>
      <c r="BT2942" s="21"/>
      <c r="BU2942" s="21"/>
      <c r="BV2942" s="21"/>
      <c r="BW2942" s="26" t="s">
        <v>21</v>
      </c>
      <c r="BX2942" s="21"/>
      <c r="BY2942" s="21"/>
    </row>
    <row r="2943" spans="2:86" ht="18.600000000000001" customHeight="1" thickBot="1">
      <c r="B2943" s="11"/>
      <c r="D2943" s="266" t="s">
        <v>113</v>
      </c>
      <c r="E2943" s="267"/>
      <c r="F2943" s="268" t="s">
        <v>114</v>
      </c>
      <c r="G2943" s="269"/>
      <c r="H2943" s="237"/>
      <c r="I2943" s="262" t="s">
        <v>0</v>
      </c>
      <c r="J2943" s="263"/>
      <c r="K2943" s="264" t="s">
        <v>1</v>
      </c>
      <c r="L2943" s="265"/>
      <c r="M2943" s="21"/>
      <c r="N2943" s="262" t="s">
        <v>115</v>
      </c>
      <c r="O2943" s="263"/>
      <c r="P2943" s="264" t="s">
        <v>116</v>
      </c>
      <c r="Q2943" s="265"/>
      <c r="R2943" s="21"/>
      <c r="S2943" s="266" t="s">
        <v>117</v>
      </c>
      <c r="T2943" s="267"/>
      <c r="U2943" s="268" t="s">
        <v>118</v>
      </c>
      <c r="V2943" s="269"/>
      <c r="W2943" s="20"/>
      <c r="X2943" s="262" t="s">
        <v>119</v>
      </c>
      <c r="Y2943" s="263"/>
      <c r="Z2943" s="264" t="s">
        <v>120</v>
      </c>
      <c r="AA2943" s="265"/>
      <c r="AB2943" s="20"/>
      <c r="AC2943" s="262" t="s">
        <v>121</v>
      </c>
      <c r="AD2943" s="263"/>
      <c r="AE2943" s="264" t="s">
        <v>7</v>
      </c>
      <c r="AF2943" s="265"/>
      <c r="AG2943" s="20"/>
      <c r="AH2943" s="262" t="s">
        <v>122</v>
      </c>
      <c r="AI2943" s="263"/>
      <c r="AJ2943" s="264" t="s">
        <v>123</v>
      </c>
      <c r="AK2943" s="265"/>
      <c r="AL2943" s="20"/>
      <c r="AM2943" s="266" t="s">
        <v>124</v>
      </c>
      <c r="AN2943" s="267"/>
      <c r="AO2943" s="268" t="s">
        <v>125</v>
      </c>
      <c r="AP2943" s="269"/>
      <c r="AQ2943" s="21"/>
      <c r="AR2943" s="262" t="s">
        <v>126</v>
      </c>
      <c r="AS2943" s="263"/>
      <c r="AT2943" s="264" t="s">
        <v>2</v>
      </c>
      <c r="AU2943" s="265"/>
      <c r="AV2943" s="41"/>
      <c r="AW2943" s="262" t="s">
        <v>127</v>
      </c>
      <c r="AX2943" s="263"/>
      <c r="AY2943" s="264" t="s">
        <v>128</v>
      </c>
      <c r="AZ2943" s="265"/>
      <c r="BA2943" s="20"/>
      <c r="BB2943" s="262" t="s">
        <v>129</v>
      </c>
      <c r="BC2943" s="263"/>
      <c r="BD2943" s="264" t="s">
        <v>130</v>
      </c>
      <c r="BE2943" s="265"/>
      <c r="BF2943" s="41"/>
      <c r="BG2943" s="266" t="s">
        <v>131</v>
      </c>
      <c r="BH2943" s="267"/>
      <c r="BI2943" s="268" t="s">
        <v>132</v>
      </c>
      <c r="BJ2943" s="269"/>
      <c r="BK2943" s="41"/>
      <c r="BL2943" s="262" t="s">
        <v>133</v>
      </c>
      <c r="BM2943" s="263"/>
      <c r="BN2943" s="264" t="s">
        <v>134</v>
      </c>
      <c r="BO2943" s="265"/>
      <c r="BP2943" s="41"/>
      <c r="BQ2943" s="262" t="s">
        <v>135</v>
      </c>
      <c r="BR2943" s="263"/>
      <c r="BS2943" s="264" t="s">
        <v>136</v>
      </c>
      <c r="BT2943" s="265"/>
      <c r="BU2943" s="20"/>
      <c r="BV2943" s="262" t="s">
        <v>137</v>
      </c>
      <c r="BW2943" s="263"/>
      <c r="BX2943" s="264" t="s">
        <v>138</v>
      </c>
      <c r="BY2943" s="265"/>
      <c r="CA2943" s="27" t="s">
        <v>8</v>
      </c>
      <c r="CC2943" s="113" t="s">
        <v>74</v>
      </c>
      <c r="CD2943" s="13"/>
      <c r="CE2943" s="33"/>
      <c r="CF2943" s="33"/>
      <c r="CG2943" s="33"/>
      <c r="CH2943" s="33"/>
    </row>
    <row r="2944" spans="2:86" ht="18.600000000000001" customHeight="1" thickTop="1" thickBot="1">
      <c r="B2944" s="37">
        <v>8.4199999999999608</v>
      </c>
      <c r="D2944" s="1">
        <v>1</v>
      </c>
      <c r="E2944" s="7">
        <v>0</v>
      </c>
      <c r="F2944" s="2">
        <v>0</v>
      </c>
      <c r="G2944" s="8">
        <v>0</v>
      </c>
      <c r="I2944" s="1">
        <v>1</v>
      </c>
      <c r="J2944" s="9">
        <v>0</v>
      </c>
      <c r="K2944" s="2">
        <v>0</v>
      </c>
      <c r="L2944" s="8">
        <f t="shared" ref="L2944:L3007" si="28323">IF(0=(1-$J$9*$K$9*$B2944^2),10^18,$B2944*$K$9/(1-$J$9*$K$9*$B2944^2))</f>
        <v>-0.65221861743938048</v>
      </c>
      <c r="N2944" s="1">
        <f t="shared" ref="N2944" si="28324">D2944*I2944+F2944*I2947-E2944*J2944-G2944*J2947</f>
        <v>1</v>
      </c>
      <c r="O2944" s="9">
        <f t="shared" ref="O2944" si="28325">(D2944*J2944+E2944*I2944+F2944*J2947+G2944*I2947)</f>
        <v>0</v>
      </c>
      <c r="P2944" s="2">
        <f t="shared" ref="P2944" si="28326">D2944*K2944+F2944*K2947-E2944*L2944-G2944*L2947</f>
        <v>0</v>
      </c>
      <c r="Q2944" s="8">
        <f t="shared" ref="Q2944" si="28327">(D2944*L2944+E2944*K2944+F2944*L2947+G2944*K2947)</f>
        <v>-0.65221861743938048</v>
      </c>
      <c r="S2944" s="1">
        <v>1</v>
      </c>
      <c r="T2944" s="7">
        <v>0</v>
      </c>
      <c r="U2944" s="2">
        <v>0</v>
      </c>
      <c r="V2944" s="8">
        <v>0</v>
      </c>
      <c r="X2944" s="1">
        <f t="shared" ref="X2944" si="28328">N2944*S2944+P2944*S2947-O2944*T2944-Q2944*T2947</f>
        <v>9.2995771308342245</v>
      </c>
      <c r="Y2944" s="9">
        <f t="shared" ref="Y2944" si="28329">(N2944*T2944+O2944*S2944+P2944*T2947+Q2944*S2947)</f>
        <v>0</v>
      </c>
      <c r="Z2944" s="2">
        <f t="shared" ref="Z2944" si="28330">N2944*U2944+P2944*U2947-O2944*V2944-Q2944*V2947</f>
        <v>0</v>
      </c>
      <c r="AA2944" s="8">
        <f t="shared" ref="AA2944" si="28331">(N2944*V2944+O2944*U2944+P2944*V2947+Q2944*U2947)</f>
        <v>-0.65221861743938048</v>
      </c>
      <c r="AB2944" s="20"/>
      <c r="AC2944" s="1">
        <v>1</v>
      </c>
      <c r="AD2944" s="9">
        <v>0</v>
      </c>
      <c r="AE2944" s="2">
        <v>0</v>
      </c>
      <c r="AF2944" s="8">
        <f t="shared" ref="AF2944:AF3007" si="28332">IF(0=(1-$AE$9*$AD$9*$B2944^2),10^18,$B2944*$AE$9/(1-$AE$9*$AD$9*$B2944^2))</f>
        <v>-0.11978084669180275</v>
      </c>
      <c r="AH2944" s="1">
        <f t="shared" ref="AH2944" si="28333">X2944*AC2944+Z2944*AC2947-Y2944*AD2944-AA2944*AD2947</f>
        <v>9.2995771308342245</v>
      </c>
      <c r="AI2944" s="9">
        <f t="shared" ref="AI2944" si="28334">(X2944*AD2944+Y2944*AC2944+Z2944*AD2947+AA2944*AC2947)</f>
        <v>0</v>
      </c>
      <c r="AJ2944" s="2">
        <f t="shared" ref="AJ2944" si="28335">X2944*AE2944+Z2944*AE2947-Y2944*AF2944-AA2944*AF2947</f>
        <v>0</v>
      </c>
      <c r="AK2944" s="8">
        <f t="shared" ref="AK2944" si="28336">(X2944*AF2944+Y2944*AE2944+Z2944*AF2947+AA2944*AE2947)</f>
        <v>-1.7661298400464296</v>
      </c>
      <c r="AM2944" s="1">
        <v>1</v>
      </c>
      <c r="AN2944" s="7">
        <v>0</v>
      </c>
      <c r="AO2944" s="2">
        <v>0</v>
      </c>
      <c r="AP2944" s="8">
        <v>0</v>
      </c>
      <c r="AR2944" s="1">
        <f t="shared" ref="AR2944" si="28337">AH2944*AM2944+AJ2944*AM2947-AI2944*AN2944-AK2944*AN2947</f>
        <v>28.301502305761517</v>
      </c>
      <c r="AS2944" s="9">
        <f t="shared" ref="AS2944" si="28338">(AH2944*AN2944+AI2944*AM2944+AJ2944*AN2947+AK2944*AM2947)</f>
        <v>0</v>
      </c>
      <c r="AT2944" s="2">
        <f t="shared" ref="AT2944" si="28339">AH2944*AO2944+AJ2944*AO2947-AI2944*AP2944-AK2944*AP2947</f>
        <v>0</v>
      </c>
      <c r="AU2944" s="8">
        <f t="shared" ref="AU2944" si="28340">(AH2944*AP2944+AI2944*AO2944+AJ2944*AP2947+AK2944*AO2947)</f>
        <v>-1.7661298400464296</v>
      </c>
      <c r="AV2944" s="20"/>
      <c r="AW2944" s="1">
        <v>1</v>
      </c>
      <c r="AX2944" s="9">
        <v>0</v>
      </c>
      <c r="AY2944" s="2">
        <v>0</v>
      </c>
      <c r="AZ2944" s="8">
        <f t="shared" ref="AZ2944:AZ3007" si="28341">IF(0=(1-$AX$9*$AY$9*$B2944^2),10^18,$B2944*$AY$9/(1-$AX$9*$AY$9*$B2944^2))</f>
        <v>-0.17100621315489456</v>
      </c>
      <c r="BB2944" s="1">
        <f t="shared" ref="BB2944" si="28342">AR2944*AW2944+AT2944*AW2947-AS2944*AX2944-AU2944*AX2947</f>
        <v>28.301502305761517</v>
      </c>
      <c r="BC2944" s="9">
        <f t="shared" ref="BC2944" si="28343">(AR2944*AX2944+AS2944*AW2944+AT2944*AX2947+AU2944*AW2947)</f>
        <v>0</v>
      </c>
      <c r="BD2944" s="2">
        <f t="shared" ref="BD2944" si="28344">AR2944*AY2944+AT2944*AY2947-AS2944*AZ2944-AU2944*AZ2947</f>
        <v>0</v>
      </c>
      <c r="BE2944" s="8">
        <f t="shared" ref="BE2944" si="28345">(AR2944*AZ2944+AS2944*AY2944+AT2944*AZ2947+AU2944*AY2947)</f>
        <v>-6.6058625759492227</v>
      </c>
      <c r="BG2944" s="1">
        <v>1</v>
      </c>
      <c r="BH2944" s="7">
        <v>0</v>
      </c>
      <c r="BI2944" s="2">
        <v>0</v>
      </c>
      <c r="BJ2944" s="8">
        <v>0</v>
      </c>
      <c r="BK2944" s="20"/>
      <c r="BL2944" s="1">
        <f t="shared" ref="BL2944" si="28346">BB2944*BG2944+BD2944*BG2947-BC2944*BH2944-BE2944*BH2947</f>
        <v>74.80096168137699</v>
      </c>
      <c r="BM2944" s="9">
        <f t="shared" ref="BM2944" si="28347">(BB2944*BH2944+BC2944*BG2944+BD2944*BH2947+BE2944*BG2947)</f>
        <v>0</v>
      </c>
      <c r="BN2944" s="2">
        <f t="shared" ref="BN2944" si="28348">BB2944*BI2944+BD2944*BI2947-BC2944*BJ2944-BE2944*BJ2947</f>
        <v>0</v>
      </c>
      <c r="BO2944" s="8">
        <f t="shared" ref="BO2944" si="28349">(BB2944*BJ2944+BC2944*BI2944+BD2944*BJ2947+BE2944*BI2947)</f>
        <v>-6.6058625759492227</v>
      </c>
      <c r="BP2944" s="20"/>
      <c r="BQ2944" s="16">
        <v>1</v>
      </c>
      <c r="BR2944" s="23">
        <v>0</v>
      </c>
      <c r="BS2944" s="14">
        <v>0</v>
      </c>
      <c r="BT2944" s="22">
        <v>0</v>
      </c>
      <c r="BV2944" s="1">
        <f t="shared" ref="BV2944" si="28350">BL2944*BQ2944+BN2944*BQ2947-BM2944*BR2944-BO2944*BR2947</f>
        <v>74.80096168137699</v>
      </c>
      <c r="BW2944" s="9">
        <f t="shared" ref="BW2944" si="28351">(BL2944*BR2944+BM2944*BQ2944+BN2944*BR2947+BO2944*BQ2947)</f>
        <v>-6.6058625759492227</v>
      </c>
      <c r="BX2944" s="2">
        <f t="shared" ref="BX2944" si="28352">BL2944*BS2944+BN2944*BS2947-BM2944*BT2944-BO2944*BT2947</f>
        <v>0</v>
      </c>
      <c r="BY2944" s="8">
        <f t="shared" ref="BY2944" si="28353">(BL2944*BT2944+BM2944*BS2944+BN2944*BT2947+BO2944*BS2947)</f>
        <v>-6.6058625759492227</v>
      </c>
      <c r="CA2944" s="28">
        <f t="shared" ref="CA2944" si="28354">20*LOG(((1+$BR$9)/$BR$9)/((BV2944+BV2947)^2+(BW2944+BW2947)^2)^0.5)</f>
        <v>-52.602922878910114</v>
      </c>
      <c r="CC2944" s="114">
        <f t="shared" ref="CC2944" si="28355">((BV2944^2+BW2944^2)^0.5)/((BV2947^2+BW2947^2)^0.5)</f>
        <v>8.8329598294347139E-2</v>
      </c>
      <c r="CD2944" s="13"/>
      <c r="CE2944" s="33"/>
      <c r="CF2944" s="33"/>
      <c r="CG2944" s="33"/>
      <c r="CH2944" s="33"/>
    </row>
    <row r="2945" spans="2:86" ht="18.600000000000001" customHeight="1" thickBot="1">
      <c r="D2945" s="3"/>
      <c r="G2945" s="4"/>
      <c r="I2945" s="3"/>
      <c r="L2945" s="4"/>
      <c r="N2945" s="3"/>
      <c r="Q2945" s="4"/>
      <c r="S2945" s="3"/>
      <c r="V2945" s="4"/>
      <c r="X2945" s="3"/>
      <c r="AA2945" s="4"/>
      <c r="AC2945" s="3"/>
      <c r="AF2945" s="4"/>
      <c r="AH2945" s="3"/>
      <c r="AK2945" s="4"/>
      <c r="AM2945" s="3"/>
      <c r="AP2945" s="4"/>
      <c r="AR2945" s="3"/>
      <c r="AU2945" s="4"/>
      <c r="AW2945" s="3"/>
      <c r="AZ2945" s="4"/>
      <c r="BB2945" s="3"/>
      <c r="BE2945" s="4"/>
      <c r="BG2945" s="3"/>
      <c r="BJ2945" s="4"/>
      <c r="BL2945" s="3"/>
      <c r="BO2945" s="4"/>
      <c r="BQ2945" s="16"/>
      <c r="BR2945" s="14"/>
      <c r="BS2945" s="14"/>
      <c r="BT2945" s="17"/>
      <c r="BV2945" s="3"/>
      <c r="BY2945" s="4"/>
      <c r="CC2945" s="115"/>
      <c r="CD2945" s="13"/>
      <c r="CE2945" s="33"/>
      <c r="CF2945" s="33"/>
      <c r="CG2945" s="33"/>
      <c r="CH2945" s="33"/>
    </row>
    <row r="2946" spans="2:86" ht="18.600000000000001" customHeight="1" thickBot="1">
      <c r="D2946" s="271" t="s">
        <v>141</v>
      </c>
      <c r="E2946" s="272"/>
      <c r="F2946" s="273" t="s">
        <v>142</v>
      </c>
      <c r="G2946" s="274"/>
      <c r="H2946" s="237"/>
      <c r="I2946" s="271" t="s">
        <v>143</v>
      </c>
      <c r="J2946" s="272"/>
      <c r="K2946" s="273" t="s">
        <v>144</v>
      </c>
      <c r="L2946" s="274"/>
      <c r="N2946" s="262" t="s">
        <v>145</v>
      </c>
      <c r="O2946" s="263"/>
      <c r="P2946" s="264" t="s">
        <v>146</v>
      </c>
      <c r="Q2946" s="265"/>
      <c r="S2946" s="271" t="s">
        <v>147</v>
      </c>
      <c r="T2946" s="272"/>
      <c r="U2946" s="273" t="s">
        <v>148</v>
      </c>
      <c r="V2946" s="274"/>
      <c r="W2946" s="20"/>
      <c r="X2946" s="262" t="s">
        <v>149</v>
      </c>
      <c r="Y2946" s="263"/>
      <c r="Z2946" s="264" t="s">
        <v>150</v>
      </c>
      <c r="AA2946" s="265"/>
      <c r="AB2946" s="20"/>
      <c r="AC2946" s="271" t="s">
        <v>151</v>
      </c>
      <c r="AD2946" s="272"/>
      <c r="AE2946" s="273" t="s">
        <v>152</v>
      </c>
      <c r="AF2946" s="274"/>
      <c r="AG2946" s="20"/>
      <c r="AH2946" s="262" t="s">
        <v>153</v>
      </c>
      <c r="AI2946" s="263"/>
      <c r="AJ2946" s="264" t="s">
        <v>154</v>
      </c>
      <c r="AK2946" s="265"/>
      <c r="AL2946" s="20"/>
      <c r="AM2946" s="271" t="s">
        <v>155</v>
      </c>
      <c r="AN2946" s="272"/>
      <c r="AO2946" s="273" t="s">
        <v>156</v>
      </c>
      <c r="AP2946" s="274"/>
      <c r="AR2946" s="262" t="s">
        <v>157</v>
      </c>
      <c r="AS2946" s="263"/>
      <c r="AT2946" s="264" t="s">
        <v>158</v>
      </c>
      <c r="AU2946" s="265"/>
      <c r="AV2946" s="41"/>
      <c r="AW2946" s="271" t="s">
        <v>159</v>
      </c>
      <c r="AX2946" s="272"/>
      <c r="AY2946" s="273" t="s">
        <v>160</v>
      </c>
      <c r="AZ2946" s="274"/>
      <c r="BA2946" s="20"/>
      <c r="BB2946" s="262" t="s">
        <v>161</v>
      </c>
      <c r="BC2946" s="263"/>
      <c r="BD2946" s="264" t="s">
        <v>162</v>
      </c>
      <c r="BE2946" s="265"/>
      <c r="BF2946" s="41"/>
      <c r="BG2946" s="271" t="s">
        <v>163</v>
      </c>
      <c r="BH2946" s="272"/>
      <c r="BI2946" s="273" t="s">
        <v>164</v>
      </c>
      <c r="BJ2946" s="274"/>
      <c r="BK2946" s="41"/>
      <c r="BL2946" s="262" t="s">
        <v>165</v>
      </c>
      <c r="BM2946" s="263"/>
      <c r="BN2946" s="264" t="s">
        <v>166</v>
      </c>
      <c r="BO2946" s="265"/>
      <c r="BP2946" s="41"/>
      <c r="BQ2946" s="271" t="s">
        <v>167</v>
      </c>
      <c r="BR2946" s="272"/>
      <c r="BS2946" s="273" t="s">
        <v>168</v>
      </c>
      <c r="BT2946" s="274"/>
      <c r="BU2946" s="20"/>
      <c r="BV2946" s="262" t="s">
        <v>169</v>
      </c>
      <c r="BW2946" s="263"/>
      <c r="BX2946" s="264" t="s">
        <v>170</v>
      </c>
      <c r="BY2946" s="265"/>
      <c r="CA2946" s="55" t="s">
        <v>35</v>
      </c>
      <c r="CC2946" s="116" t="s">
        <v>75</v>
      </c>
      <c r="CD2946" s="13"/>
      <c r="CE2946" s="33"/>
      <c r="CF2946" s="33"/>
      <c r="CG2946" s="33"/>
      <c r="CH2946" s="33"/>
    </row>
    <row r="2947" spans="2:86" ht="18.600000000000001" customHeight="1" thickTop="1" thickBot="1">
      <c r="D2947" s="1">
        <v>0</v>
      </c>
      <c r="E2947" s="9">
        <f t="shared" ref="E2947" si="28356">$E$9*$B2944</f>
        <v>9.9086559999999544</v>
      </c>
      <c r="F2947" s="2">
        <v>1</v>
      </c>
      <c r="G2947" s="8">
        <v>0</v>
      </c>
      <c r="I2947" s="1">
        <v>0</v>
      </c>
      <c r="J2947" s="9">
        <v>0</v>
      </c>
      <c r="K2947" s="2">
        <v>1</v>
      </c>
      <c r="L2947" s="8">
        <v>0</v>
      </c>
      <c r="N2947" s="1">
        <f t="shared" ref="N2947" si="28357">D2947*I2944+F2947*I2947-E2947*J2944-G2947*J2947</f>
        <v>0</v>
      </c>
      <c r="O2947" s="9">
        <f t="shared" ref="O2947" si="28358">(D2947*J2944+E2947*I2944+F2947*J2947+G2947*I2947)</f>
        <v>9.9086559999999544</v>
      </c>
      <c r="P2947" s="2">
        <f t="shared" ref="P2947" si="28359">D2947*K2944+F2947*K2947-E2947*L2944-G2947*L2947</f>
        <v>7.4626099170023918</v>
      </c>
      <c r="Q2947" s="8">
        <f t="shared" ref="Q2947" si="28360">(D2947*L2944+E2947*K2944+F2947*L2947+G2947*K2947)</f>
        <v>0</v>
      </c>
      <c r="S2947" s="1">
        <v>0</v>
      </c>
      <c r="T2947" s="9">
        <f t="shared" ref="T2947" si="28361">$T$9*$B2944</f>
        <v>12.725145999999942</v>
      </c>
      <c r="U2947" s="2">
        <v>1</v>
      </c>
      <c r="V2947" s="8">
        <v>0</v>
      </c>
      <c r="X2947" s="1">
        <f t="shared" ref="X2947" si="28362">N2947*S2944+P2947*S2947-O2947*T2944-Q2947*T2947</f>
        <v>0</v>
      </c>
      <c r="Y2947" s="9">
        <f t="shared" ref="Y2947" si="28363">(N2947*T2944+O2947*S2944+P2947*T2947+Q2947*S2947)</f>
        <v>104.87145673490284</v>
      </c>
      <c r="Z2947" s="2">
        <f t="shared" ref="Z2947" si="28364">N2947*U2944+P2947*U2947-O2947*V2944-Q2947*V2947</f>
        <v>7.4626099170023918</v>
      </c>
      <c r="AA2947" s="8">
        <f t="shared" ref="AA2947" si="28365">(N2947*V2944+O2947*U2944+P2947*V2947+Q2947*U2947)</f>
        <v>0</v>
      </c>
      <c r="AB2947" s="20"/>
      <c r="AC2947" s="1">
        <v>0</v>
      </c>
      <c r="AD2947" s="9">
        <v>0</v>
      </c>
      <c r="AE2947" s="2">
        <v>1</v>
      </c>
      <c r="AF2947" s="8">
        <v>0</v>
      </c>
      <c r="AH2947" s="1">
        <f t="shared" ref="AH2947" si="28366">X2947*AC2944+Z2947*AC2947-Y2947*AD2944-AA2947*AD2947</f>
        <v>0</v>
      </c>
      <c r="AI2947" s="9">
        <f t="shared" ref="AI2947" si="28367">(X2947*AD2944+Y2947*AC2944+Z2947*AD2947+AA2947*AC2947)</f>
        <v>104.87145673490284</v>
      </c>
      <c r="AJ2947" s="2">
        <f t="shared" ref="AJ2947" si="28368">X2947*AE2944+Z2947*AE2947-Y2947*AF2944-AA2947*AF2947</f>
        <v>20.024201798511815</v>
      </c>
      <c r="AK2947" s="8">
        <f t="shared" ref="AK2947" si="28369">(X2947*AF2944+Y2947*AE2944+Z2947*AF2947+AA2947*AE2947)</f>
        <v>0</v>
      </c>
      <c r="AM2947" s="1">
        <v>0</v>
      </c>
      <c r="AN2947" s="9">
        <f t="shared" ref="AN2947" si="28370">$AN$9*$B2944</f>
        <v>10.759075999999951</v>
      </c>
      <c r="AO2947" s="2">
        <v>1</v>
      </c>
      <c r="AP2947" s="8">
        <v>0</v>
      </c>
      <c r="AR2947" s="1">
        <f t="shared" ref="AR2947" si="28371">AH2947*AM2944+AJ2947*AM2947-AI2947*AN2944-AK2947*AN2947</f>
        <v>0</v>
      </c>
      <c r="AS2947" s="9">
        <f t="shared" ref="AS2947" si="28372">(AH2947*AN2944+AI2947*AM2944+AJ2947*AN2947+AK2947*AM2947)</f>
        <v>320.31336572442717</v>
      </c>
      <c r="AT2947" s="2">
        <f t="shared" ref="AT2947" si="28373">AH2947*AO2944+AJ2947*AO2947-AI2947*AP2944-AK2947*AP2947</f>
        <v>20.024201798511815</v>
      </c>
      <c r="AU2947" s="8">
        <f t="shared" ref="AU2947" si="28374">(AH2947*AP2944+AI2947*AO2944+AJ2947*AP2947+AK2947*AO2947)</f>
        <v>0</v>
      </c>
      <c r="AV2947" s="20"/>
      <c r="AW2947" s="1">
        <v>0</v>
      </c>
      <c r="AX2947" s="9">
        <v>0</v>
      </c>
      <c r="AY2947" s="2">
        <v>1</v>
      </c>
      <c r="AZ2947" s="8">
        <v>0</v>
      </c>
      <c r="BB2947" s="1">
        <f t="shared" ref="BB2947" si="28375">AR2947*AW2944+AT2947*AW2947-AS2947*AX2944-AU2947*AX2947</f>
        <v>0</v>
      </c>
      <c r="BC2947" s="9">
        <f t="shared" ref="BC2947" si="28376">(AR2947*AX2944+AS2947*AW2944+AT2947*AX2947+AU2947*AW2947)</f>
        <v>320.31336572442717</v>
      </c>
      <c r="BD2947" s="2">
        <f t="shared" ref="BD2947" si="28377">AR2947*AY2944+AT2947*AY2947-AS2947*AZ2944-AU2947*AZ2947</f>
        <v>74.799777493944902</v>
      </c>
      <c r="BE2947" s="8">
        <f t="shared" ref="BE2947" si="28378">(AR2947*AZ2944+AS2947*AY2944+AT2947*AZ2947+AU2947*AY2947)</f>
        <v>0</v>
      </c>
      <c r="BG2947" s="1">
        <v>0</v>
      </c>
      <c r="BH2947" s="9">
        <f t="shared" ref="BH2947" si="28379">$BH$9*$B2944</f>
        <v>7.0391199999999667</v>
      </c>
      <c r="BI2947" s="2">
        <v>1</v>
      </c>
      <c r="BJ2947" s="8">
        <v>0</v>
      </c>
      <c r="BK2947" s="20"/>
      <c r="BL2947" s="1">
        <f t="shared" ref="BL2947" si="28380">BB2947*BG2944+BD2947*BG2947-BC2947*BH2944-BE2947*BH2947</f>
        <v>0</v>
      </c>
      <c r="BM2947" s="9">
        <f t="shared" ref="BM2947" si="28381">(BB2947*BH2944+BC2947*BG2944+BD2947*BH2947+BE2947*BG2947)</f>
        <v>846.83797547760207</v>
      </c>
      <c r="BN2947" s="2">
        <f t="shared" ref="BN2947" si="28382">BB2947*BI2944+BD2947*BI2947-BC2947*BJ2944-BE2947*BJ2947</f>
        <v>74.799777493944902</v>
      </c>
      <c r="BO2947" s="8">
        <f t="shared" ref="BO2947" si="28383">(BB2947*BJ2944+BC2947*BI2944+BD2947*BJ2947+BE2947*BI2947)</f>
        <v>0</v>
      </c>
      <c r="BP2947" s="20"/>
      <c r="BQ2947" s="18">
        <f t="shared" ref="BQ2947:BQ3010" si="28384">1/$BR$9</f>
        <v>1</v>
      </c>
      <c r="BR2947" s="25">
        <v>0</v>
      </c>
      <c r="BS2947" s="19">
        <v>1</v>
      </c>
      <c r="BT2947" s="24">
        <v>0</v>
      </c>
      <c r="BV2947" s="1">
        <f t="shared" ref="BV2947" si="28385">BL2947*BQ2944+BN2947*BQ2947-BM2947*BR2944-BO2947*BR2947</f>
        <v>74.799777493944902</v>
      </c>
      <c r="BW2947" s="9">
        <f t="shared" ref="BW2947" si="28386">(BL2947*BR2944+BM2947*BQ2944+BN2947*BR2947+BO2947*BQ2947)</f>
        <v>846.83797547760207</v>
      </c>
      <c r="BX2947" s="2">
        <f t="shared" ref="BX2947" si="28387">BL2947*BS2944+BN2947*BS2947-BM2947*BT2944-BO2947*BT2947</f>
        <v>74.799777493944902</v>
      </c>
      <c r="BY2947" s="8">
        <f t="shared" ref="BY2947" si="28388">(BL2947*BT2944+BM2947*BS2944+BN2947*BT2947+BO2947*BS2947)</f>
        <v>0</v>
      </c>
      <c r="CA2947" s="56">
        <f t="shared" ref="CA2947" si="28389">(180/PI())*ATAN(-1*(BW2944+BW2947)/(BV2944+BV2947))</f>
        <v>-79.904454472393425</v>
      </c>
      <c r="CC2947" s="117">
        <f t="shared" ref="CC2947" si="28390">20*LOG(((1-(10^(CA2944/20)^2)*(1-((1-CC2944)/(1+CC2944))^2))^0.5))</f>
        <v>-7.1143912460226046E-6</v>
      </c>
      <c r="CD2947" s="13"/>
      <c r="CE2947" s="33"/>
      <c r="CF2947" s="33"/>
      <c r="CG2947" s="33"/>
      <c r="CH2947" s="33"/>
    </row>
    <row r="2948" spans="2:86" ht="18.600000000000001" customHeight="1"/>
    <row r="2949" spans="2:86" ht="18.600000000000001" customHeight="1" thickBot="1">
      <c r="E2949" s="6" t="s">
        <v>3</v>
      </c>
      <c r="J2949" s="6" t="s">
        <v>5</v>
      </c>
      <c r="O2949" s="6" t="s">
        <v>10</v>
      </c>
      <c r="T2949" s="6" t="s">
        <v>6</v>
      </c>
      <c r="Y2949" s="6" t="s">
        <v>11</v>
      </c>
      <c r="AD2949" s="6" t="s">
        <v>12</v>
      </c>
      <c r="AI2949" s="6" t="s">
        <v>13</v>
      </c>
      <c r="AN2949" s="6" t="s">
        <v>14</v>
      </c>
      <c r="AS2949" s="6" t="s">
        <v>15</v>
      </c>
      <c r="AX2949" s="6" t="s">
        <v>19</v>
      </c>
      <c r="BC2949" s="6" t="s">
        <v>17</v>
      </c>
      <c r="BH2949" s="6" t="s">
        <v>20</v>
      </c>
      <c r="BM2949" s="6" t="s">
        <v>18</v>
      </c>
      <c r="BQ2949" s="26" t="s">
        <v>16</v>
      </c>
      <c r="BR2949" s="26"/>
      <c r="BS2949" s="21"/>
      <c r="BT2949" s="21"/>
      <c r="BU2949" s="21"/>
      <c r="BV2949" s="21"/>
      <c r="BW2949" s="26" t="s">
        <v>21</v>
      </c>
      <c r="BX2949" s="21"/>
      <c r="BY2949" s="21"/>
    </row>
    <row r="2950" spans="2:86" ht="18.600000000000001" customHeight="1" thickBot="1">
      <c r="B2950" s="11"/>
      <c r="D2950" s="266" t="s">
        <v>113</v>
      </c>
      <c r="E2950" s="267"/>
      <c r="F2950" s="268" t="s">
        <v>114</v>
      </c>
      <c r="G2950" s="269"/>
      <c r="H2950" s="237"/>
      <c r="I2950" s="262" t="s">
        <v>0</v>
      </c>
      <c r="J2950" s="263"/>
      <c r="K2950" s="264" t="s">
        <v>1</v>
      </c>
      <c r="L2950" s="265"/>
      <c r="M2950" s="21"/>
      <c r="N2950" s="262" t="s">
        <v>115</v>
      </c>
      <c r="O2950" s="263"/>
      <c r="P2950" s="264" t="s">
        <v>116</v>
      </c>
      <c r="Q2950" s="265"/>
      <c r="R2950" s="21"/>
      <c r="S2950" s="266" t="s">
        <v>117</v>
      </c>
      <c r="T2950" s="267"/>
      <c r="U2950" s="268" t="s">
        <v>118</v>
      </c>
      <c r="V2950" s="269"/>
      <c r="W2950" s="20"/>
      <c r="X2950" s="262" t="s">
        <v>119</v>
      </c>
      <c r="Y2950" s="263"/>
      <c r="Z2950" s="264" t="s">
        <v>120</v>
      </c>
      <c r="AA2950" s="265"/>
      <c r="AB2950" s="20"/>
      <c r="AC2950" s="262" t="s">
        <v>121</v>
      </c>
      <c r="AD2950" s="263"/>
      <c r="AE2950" s="264" t="s">
        <v>7</v>
      </c>
      <c r="AF2950" s="265"/>
      <c r="AG2950" s="20"/>
      <c r="AH2950" s="262" t="s">
        <v>122</v>
      </c>
      <c r="AI2950" s="263"/>
      <c r="AJ2950" s="264" t="s">
        <v>123</v>
      </c>
      <c r="AK2950" s="265"/>
      <c r="AL2950" s="20"/>
      <c r="AM2950" s="266" t="s">
        <v>124</v>
      </c>
      <c r="AN2950" s="267"/>
      <c r="AO2950" s="268" t="s">
        <v>125</v>
      </c>
      <c r="AP2950" s="269"/>
      <c r="AQ2950" s="21"/>
      <c r="AR2950" s="262" t="s">
        <v>126</v>
      </c>
      <c r="AS2950" s="263"/>
      <c r="AT2950" s="264" t="s">
        <v>2</v>
      </c>
      <c r="AU2950" s="265"/>
      <c r="AV2950" s="41"/>
      <c r="AW2950" s="262" t="s">
        <v>127</v>
      </c>
      <c r="AX2950" s="263"/>
      <c r="AY2950" s="264" t="s">
        <v>128</v>
      </c>
      <c r="AZ2950" s="265"/>
      <c r="BA2950" s="20"/>
      <c r="BB2950" s="262" t="s">
        <v>129</v>
      </c>
      <c r="BC2950" s="263"/>
      <c r="BD2950" s="264" t="s">
        <v>130</v>
      </c>
      <c r="BE2950" s="265"/>
      <c r="BF2950" s="41"/>
      <c r="BG2950" s="266" t="s">
        <v>131</v>
      </c>
      <c r="BH2950" s="267"/>
      <c r="BI2950" s="268" t="s">
        <v>132</v>
      </c>
      <c r="BJ2950" s="269"/>
      <c r="BK2950" s="41"/>
      <c r="BL2950" s="262" t="s">
        <v>133</v>
      </c>
      <c r="BM2950" s="263"/>
      <c r="BN2950" s="264" t="s">
        <v>134</v>
      </c>
      <c r="BO2950" s="265"/>
      <c r="BP2950" s="41"/>
      <c r="BQ2950" s="262" t="s">
        <v>135</v>
      </c>
      <c r="BR2950" s="263"/>
      <c r="BS2950" s="264" t="s">
        <v>136</v>
      </c>
      <c r="BT2950" s="265"/>
      <c r="BU2950" s="20"/>
      <c r="BV2950" s="262" t="s">
        <v>137</v>
      </c>
      <c r="BW2950" s="263"/>
      <c r="BX2950" s="264" t="s">
        <v>138</v>
      </c>
      <c r="BY2950" s="265"/>
      <c r="CA2950" s="27" t="s">
        <v>8</v>
      </c>
      <c r="CC2950" s="113" t="s">
        <v>74</v>
      </c>
      <c r="CD2950" s="13"/>
      <c r="CE2950" s="33"/>
      <c r="CF2950" s="33"/>
      <c r="CG2950" s="33"/>
      <c r="CH2950" s="33"/>
    </row>
    <row r="2951" spans="2:86" ht="18.600000000000001" customHeight="1" thickTop="1" thickBot="1">
      <c r="B2951" s="37">
        <v>8.4399999999999604</v>
      </c>
      <c r="D2951" s="1">
        <v>1</v>
      </c>
      <c r="E2951" s="7">
        <v>0</v>
      </c>
      <c r="F2951" s="2">
        <v>0</v>
      </c>
      <c r="G2951" s="8">
        <v>0</v>
      </c>
      <c r="I2951" s="1">
        <v>1</v>
      </c>
      <c r="J2951" s="9">
        <v>0</v>
      </c>
      <c r="K2951" s="2">
        <v>0</v>
      </c>
      <c r="L2951" s="8">
        <f t="shared" ref="L2951:L3014" si="28391">IF(0=(1-$J$9*$K$9*$B2951^2),10^18,$B2951*$K$9/(1-$J$9*$K$9*$B2951^2))</f>
        <v>-0.65047343251494538</v>
      </c>
      <c r="N2951" s="1">
        <f t="shared" ref="N2951" si="28392">D2951*I2951+F2951*I2954-E2951*J2951-G2951*J2954</f>
        <v>1</v>
      </c>
      <c r="O2951" s="9">
        <f t="shared" ref="O2951" si="28393">(D2951*J2951+E2951*I2951+F2951*J2954+G2951*I2954)</f>
        <v>0</v>
      </c>
      <c r="P2951" s="2">
        <f t="shared" ref="P2951" si="28394">D2951*K2951+F2951*K2954-E2951*L2951-G2951*L2954</f>
        <v>0</v>
      </c>
      <c r="Q2951" s="8">
        <f t="shared" ref="Q2951" si="28395">(D2951*L2951+E2951*K2951+F2951*L2954+G2951*K2954)</f>
        <v>-0.65047343251494538</v>
      </c>
      <c r="S2951" s="1">
        <v>1</v>
      </c>
      <c r="T2951" s="7">
        <v>0</v>
      </c>
      <c r="U2951" s="2">
        <v>0</v>
      </c>
      <c r="V2951" s="8">
        <v>0</v>
      </c>
      <c r="X2951" s="1">
        <f t="shared" ref="X2951" si="28396">N2951*S2951+P2951*S2954-O2951*T2951-Q2951*T2954</f>
        <v>9.2970306078449862</v>
      </c>
      <c r="Y2951" s="9">
        <f t="shared" ref="Y2951" si="28397">(N2951*T2951+O2951*S2951+P2951*T2954+Q2951*S2954)</f>
        <v>0</v>
      </c>
      <c r="Z2951" s="2">
        <f t="shared" ref="Z2951" si="28398">N2951*U2951+P2951*U2954-O2951*V2951-Q2951*V2954</f>
        <v>0</v>
      </c>
      <c r="AA2951" s="8">
        <f t="shared" ref="AA2951" si="28399">(N2951*V2951+O2951*U2951+P2951*V2954+Q2951*U2954)</f>
        <v>-0.65047343251494538</v>
      </c>
      <c r="AB2951" s="20"/>
      <c r="AC2951" s="1">
        <v>1</v>
      </c>
      <c r="AD2951" s="9">
        <v>0</v>
      </c>
      <c r="AE2951" s="2">
        <v>0</v>
      </c>
      <c r="AF2951" s="8">
        <f t="shared" ref="AF2951:AF3014" si="28400">IF(0=(1-$AE$9*$AD$9*$B2951^2),10^18,$B2951*$AE$9/(1-$AE$9*$AD$9*$B2951^2))</f>
        <v>-0.11948589219055024</v>
      </c>
      <c r="AH2951" s="1">
        <f t="shared" ref="AH2951" si="28401">X2951*AC2951+Z2951*AC2954-Y2951*AD2951-AA2951*AD2954</f>
        <v>9.2970306078449862</v>
      </c>
      <c r="AI2951" s="9">
        <f t="shared" ref="AI2951" si="28402">(X2951*AD2951+Y2951*AC2951+Z2951*AD2954+AA2951*AC2954)</f>
        <v>0</v>
      </c>
      <c r="AJ2951" s="2">
        <f t="shared" ref="AJ2951" si="28403">X2951*AE2951+Z2951*AE2954-Y2951*AF2951-AA2951*AF2954</f>
        <v>0</v>
      </c>
      <c r="AK2951" s="8">
        <f t="shared" ref="AK2951" si="28404">(X2951*AF2951+Y2951*AE2951+Z2951*AF2954+AA2951*AE2954)</f>
        <v>-1.761337429416157</v>
      </c>
      <c r="AM2951" s="1">
        <v>1</v>
      </c>
      <c r="AN2951" s="7">
        <v>0</v>
      </c>
      <c r="AO2951" s="2">
        <v>0</v>
      </c>
      <c r="AP2951" s="8">
        <v>0</v>
      </c>
      <c r="AR2951" s="1">
        <f t="shared" ref="AR2951" si="28405">AH2951*AM2951+AJ2951*AM2954-AI2951*AN2951-AK2951*AN2954</f>
        <v>28.292406611924129</v>
      </c>
      <c r="AS2951" s="9">
        <f t="shared" ref="AS2951" si="28406">(AH2951*AN2951+AI2951*AM2951+AJ2951*AN2954+AK2951*AM2954)</f>
        <v>0</v>
      </c>
      <c r="AT2951" s="2">
        <f t="shared" ref="AT2951" si="28407">AH2951*AO2951+AJ2951*AO2954-AI2951*AP2951-AK2951*AP2954</f>
        <v>0</v>
      </c>
      <c r="AU2951" s="8">
        <f t="shared" ref="AU2951" si="28408">(AH2951*AP2951+AI2951*AO2951+AJ2951*AP2954+AK2951*AO2954)</f>
        <v>-1.761337429416157</v>
      </c>
      <c r="AV2951" s="20"/>
      <c r="AW2951" s="1">
        <v>1</v>
      </c>
      <c r="AX2951" s="9">
        <v>0</v>
      </c>
      <c r="AY2951" s="2">
        <v>0</v>
      </c>
      <c r="AZ2951" s="8">
        <f t="shared" ref="AZ2951:AZ3014" si="28409">IF(0=(1-$AX$9*$AY$9*$B2951^2),10^18,$B2951*$AY$9/(1-$AX$9*$AY$9*$B2951^2))</f>
        <v>-0.17058052919320205</v>
      </c>
      <c r="BB2951" s="1">
        <f t="shared" ref="BB2951" si="28410">AR2951*AW2951+AT2951*AW2954-AS2951*AX2951-AU2951*AX2954</f>
        <v>28.292406611924129</v>
      </c>
      <c r="BC2951" s="9">
        <f t="shared" ref="BC2951" si="28411">(AR2951*AX2951+AS2951*AW2951+AT2951*AX2954+AU2951*AW2954)</f>
        <v>0</v>
      </c>
      <c r="BD2951" s="2">
        <f t="shared" ref="BD2951" si="28412">AR2951*AY2951+AT2951*AY2954-AS2951*AZ2951-AU2951*AZ2954</f>
        <v>0</v>
      </c>
      <c r="BE2951" s="8">
        <f t="shared" ref="BE2951" si="28413">(AR2951*AZ2951+AS2951*AY2951+AT2951*AZ2954+AU2951*AY2954)</f>
        <v>-6.5874711214274235</v>
      </c>
      <c r="BG2951" s="1">
        <v>1</v>
      </c>
      <c r="BH2951" s="7">
        <v>0</v>
      </c>
      <c r="BI2951" s="2">
        <v>0</v>
      </c>
      <c r="BJ2951" s="8">
        <v>0</v>
      </c>
      <c r="BK2951" s="20"/>
      <c r="BL2951" s="1">
        <f t="shared" ref="BL2951" si="28414">BB2951*BG2951+BD2951*BG2954-BC2951*BH2951-BE2951*BH2954</f>
        <v>74.772548849336374</v>
      </c>
      <c r="BM2951" s="9">
        <f t="shared" ref="BM2951" si="28415">(BB2951*BH2951+BC2951*BG2951+BD2951*BH2954+BE2951*BG2954)</f>
        <v>0</v>
      </c>
      <c r="BN2951" s="2">
        <f t="shared" ref="BN2951" si="28416">BB2951*BI2951+BD2951*BI2954-BC2951*BJ2951-BE2951*BJ2954</f>
        <v>0</v>
      </c>
      <c r="BO2951" s="8">
        <f t="shared" ref="BO2951" si="28417">(BB2951*BJ2951+BC2951*BI2951+BD2951*BJ2954+BE2951*BI2954)</f>
        <v>-6.5874711214274235</v>
      </c>
      <c r="BP2951" s="20"/>
      <c r="BQ2951" s="16">
        <v>1</v>
      </c>
      <c r="BR2951" s="23">
        <v>0</v>
      </c>
      <c r="BS2951" s="14">
        <v>0</v>
      </c>
      <c r="BT2951" s="22">
        <v>0</v>
      </c>
      <c r="BV2951" s="1">
        <f t="shared" ref="BV2951" si="28418">BL2951*BQ2951+BN2951*BQ2954-BM2951*BR2951-BO2951*BR2954</f>
        <v>74.772548849336374</v>
      </c>
      <c r="BW2951" s="9">
        <f t="shared" ref="BW2951" si="28419">(BL2951*BR2951+BM2951*BQ2951+BN2951*BR2954+BO2951*BQ2954)</f>
        <v>-6.5874711214274235</v>
      </c>
      <c r="BX2951" s="2">
        <f t="shared" ref="BX2951" si="28420">BL2951*BS2951+BN2951*BS2954-BM2951*BT2951-BO2951*BT2954</f>
        <v>0</v>
      </c>
      <c r="BY2951" s="8">
        <f t="shared" ref="BY2951" si="28421">(BL2951*BT2951+BM2951*BS2951+BN2951*BT2954+BO2951*BS2954)</f>
        <v>-6.5874711214274235</v>
      </c>
      <c r="CA2951" s="28">
        <f t="shared" ref="CA2951" si="28422">20*LOG(((1+$BR$9)/$BR$9)/((BV2951+BV2954)^2+(BW2951+BW2954)^2)^0.5)</f>
        <v>-52.620214966175034</v>
      </c>
      <c r="CC2951" s="114">
        <f t="shared" ref="CC2951" si="28423">((BV2951^2+BW2951^2)^0.5)/((BV2954^2+BW2954^2)^0.5)</f>
        <v>8.8117162084368247E-2</v>
      </c>
      <c r="CD2951" s="13"/>
      <c r="CE2951" s="33"/>
      <c r="CF2951" s="33"/>
      <c r="CG2951" s="33"/>
      <c r="CH2951" s="33"/>
    </row>
    <row r="2952" spans="2:86" ht="18.600000000000001" customHeight="1" thickBot="1">
      <c r="D2952" s="3"/>
      <c r="G2952" s="4"/>
      <c r="I2952" s="3"/>
      <c r="L2952" s="4"/>
      <c r="N2952" s="3"/>
      <c r="Q2952" s="4"/>
      <c r="S2952" s="3"/>
      <c r="V2952" s="4"/>
      <c r="X2952" s="3"/>
      <c r="AA2952" s="4"/>
      <c r="AC2952" s="3"/>
      <c r="AF2952" s="4"/>
      <c r="AH2952" s="3"/>
      <c r="AK2952" s="4"/>
      <c r="AM2952" s="3"/>
      <c r="AP2952" s="4"/>
      <c r="AR2952" s="3"/>
      <c r="AU2952" s="4"/>
      <c r="AW2952" s="3"/>
      <c r="AZ2952" s="4"/>
      <c r="BB2952" s="3"/>
      <c r="BE2952" s="4"/>
      <c r="BG2952" s="3"/>
      <c r="BJ2952" s="4"/>
      <c r="BL2952" s="3"/>
      <c r="BO2952" s="4"/>
      <c r="BQ2952" s="16"/>
      <c r="BR2952" s="14"/>
      <c r="BS2952" s="14"/>
      <c r="BT2952" s="17"/>
      <c r="BV2952" s="3"/>
      <c r="BY2952" s="4"/>
      <c r="CC2952" s="115"/>
      <c r="CD2952" s="13"/>
      <c r="CE2952" s="33"/>
      <c r="CF2952" s="33"/>
      <c r="CG2952" s="33"/>
      <c r="CH2952" s="33"/>
    </row>
    <row r="2953" spans="2:86" ht="18.600000000000001" customHeight="1" thickBot="1">
      <c r="D2953" s="271" t="s">
        <v>141</v>
      </c>
      <c r="E2953" s="272"/>
      <c r="F2953" s="273" t="s">
        <v>142</v>
      </c>
      <c r="G2953" s="274"/>
      <c r="H2953" s="237"/>
      <c r="I2953" s="271" t="s">
        <v>143</v>
      </c>
      <c r="J2953" s="272"/>
      <c r="K2953" s="273" t="s">
        <v>144</v>
      </c>
      <c r="L2953" s="274"/>
      <c r="N2953" s="262" t="s">
        <v>145</v>
      </c>
      <c r="O2953" s="263"/>
      <c r="P2953" s="264" t="s">
        <v>146</v>
      </c>
      <c r="Q2953" s="265"/>
      <c r="S2953" s="271" t="s">
        <v>147</v>
      </c>
      <c r="T2953" s="272"/>
      <c r="U2953" s="273" t="s">
        <v>148</v>
      </c>
      <c r="V2953" s="274"/>
      <c r="W2953" s="20"/>
      <c r="X2953" s="262" t="s">
        <v>149</v>
      </c>
      <c r="Y2953" s="263"/>
      <c r="Z2953" s="264" t="s">
        <v>150</v>
      </c>
      <c r="AA2953" s="265"/>
      <c r="AB2953" s="20"/>
      <c r="AC2953" s="271" t="s">
        <v>151</v>
      </c>
      <c r="AD2953" s="272"/>
      <c r="AE2953" s="273" t="s">
        <v>152</v>
      </c>
      <c r="AF2953" s="274"/>
      <c r="AG2953" s="20"/>
      <c r="AH2953" s="262" t="s">
        <v>153</v>
      </c>
      <c r="AI2953" s="263"/>
      <c r="AJ2953" s="264" t="s">
        <v>154</v>
      </c>
      <c r="AK2953" s="265"/>
      <c r="AL2953" s="20"/>
      <c r="AM2953" s="271" t="s">
        <v>155</v>
      </c>
      <c r="AN2953" s="272"/>
      <c r="AO2953" s="273" t="s">
        <v>156</v>
      </c>
      <c r="AP2953" s="274"/>
      <c r="AR2953" s="262" t="s">
        <v>157</v>
      </c>
      <c r="AS2953" s="263"/>
      <c r="AT2953" s="264" t="s">
        <v>158</v>
      </c>
      <c r="AU2953" s="265"/>
      <c r="AV2953" s="41"/>
      <c r="AW2953" s="271" t="s">
        <v>159</v>
      </c>
      <c r="AX2953" s="272"/>
      <c r="AY2953" s="273" t="s">
        <v>160</v>
      </c>
      <c r="AZ2953" s="274"/>
      <c r="BA2953" s="20"/>
      <c r="BB2953" s="262" t="s">
        <v>161</v>
      </c>
      <c r="BC2953" s="263"/>
      <c r="BD2953" s="264" t="s">
        <v>162</v>
      </c>
      <c r="BE2953" s="265"/>
      <c r="BF2953" s="41"/>
      <c r="BG2953" s="271" t="s">
        <v>163</v>
      </c>
      <c r="BH2953" s="272"/>
      <c r="BI2953" s="273" t="s">
        <v>164</v>
      </c>
      <c r="BJ2953" s="274"/>
      <c r="BK2953" s="41"/>
      <c r="BL2953" s="262" t="s">
        <v>165</v>
      </c>
      <c r="BM2953" s="263"/>
      <c r="BN2953" s="264" t="s">
        <v>166</v>
      </c>
      <c r="BO2953" s="265"/>
      <c r="BP2953" s="41"/>
      <c r="BQ2953" s="271" t="s">
        <v>167</v>
      </c>
      <c r="BR2953" s="272"/>
      <c r="BS2953" s="273" t="s">
        <v>168</v>
      </c>
      <c r="BT2953" s="274"/>
      <c r="BU2953" s="20"/>
      <c r="BV2953" s="262" t="s">
        <v>169</v>
      </c>
      <c r="BW2953" s="263"/>
      <c r="BX2953" s="264" t="s">
        <v>170</v>
      </c>
      <c r="BY2953" s="265"/>
      <c r="CA2953" s="55" t="s">
        <v>35</v>
      </c>
      <c r="CC2953" s="116" t="s">
        <v>75</v>
      </c>
      <c r="CD2953" s="13"/>
      <c r="CE2953" s="33"/>
      <c r="CF2953" s="33"/>
      <c r="CG2953" s="33"/>
      <c r="CH2953" s="33"/>
    </row>
    <row r="2954" spans="2:86" ht="18.600000000000001" customHeight="1" thickTop="1" thickBot="1">
      <c r="D2954" s="1">
        <v>0</v>
      </c>
      <c r="E2954" s="9">
        <f t="shared" ref="E2954" si="28424">$E$9*$B2951</f>
        <v>9.9321919999999544</v>
      </c>
      <c r="F2954" s="2">
        <v>1</v>
      </c>
      <c r="G2954" s="8">
        <v>0</v>
      </c>
      <c r="I2954" s="1">
        <v>0</v>
      </c>
      <c r="J2954" s="9">
        <v>0</v>
      </c>
      <c r="K2954" s="2">
        <v>1</v>
      </c>
      <c r="L2954" s="8">
        <v>0</v>
      </c>
      <c r="N2954" s="1">
        <f t="shared" ref="N2954" si="28425">D2954*I2951+F2954*I2954-E2954*J2951-G2954*J2954</f>
        <v>0</v>
      </c>
      <c r="O2954" s="9">
        <f t="shared" ref="O2954" si="28426">(D2954*J2951+E2954*I2951+F2954*J2954+G2954*I2954)</f>
        <v>9.9321919999999544</v>
      </c>
      <c r="P2954" s="2">
        <f t="shared" ref="P2954" si="28427">D2954*K2951+F2954*K2954-E2954*L2951-G2954*L2954</f>
        <v>7.4606270226374507</v>
      </c>
      <c r="Q2954" s="8">
        <f t="shared" ref="Q2954" si="28428">(D2954*L2951+E2954*K2951+F2954*L2954+G2954*K2954)</f>
        <v>0</v>
      </c>
      <c r="S2954" s="1">
        <v>0</v>
      </c>
      <c r="T2954" s="9">
        <f t="shared" ref="T2954" si="28429">$T$9*$B2951</f>
        <v>12.755371999999941</v>
      </c>
      <c r="U2954" s="2">
        <v>1</v>
      </c>
      <c r="V2954" s="8">
        <v>0</v>
      </c>
      <c r="X2954" s="1">
        <f t="shared" ref="X2954" si="28430">N2954*S2951+P2954*S2954-O2954*T2951-Q2954*T2954</f>
        <v>0</v>
      </c>
      <c r="Y2954" s="9">
        <f t="shared" ref="Y2954" si="28431">(N2954*T2951+O2954*S2951+P2954*T2954+Q2954*S2954)</f>
        <v>105.09526502699262</v>
      </c>
      <c r="Z2954" s="2">
        <f t="shared" ref="Z2954" si="28432">N2954*U2951+P2954*U2954-O2954*V2951-Q2954*V2954</f>
        <v>7.4606270226374507</v>
      </c>
      <c r="AA2954" s="8">
        <f t="shared" ref="AA2954" si="28433">(N2954*V2951+O2954*U2951+P2954*V2954+Q2954*U2954)</f>
        <v>0</v>
      </c>
      <c r="AB2954" s="20"/>
      <c r="AC2954" s="1">
        <v>0</v>
      </c>
      <c r="AD2954" s="9">
        <v>0</v>
      </c>
      <c r="AE2954" s="2">
        <v>1</v>
      </c>
      <c r="AF2954" s="8">
        <v>0</v>
      </c>
      <c r="AH2954" s="1">
        <f t="shared" ref="AH2954" si="28434">X2954*AC2951+Z2954*AC2954-Y2954*AD2951-AA2954*AD2954</f>
        <v>0</v>
      </c>
      <c r="AI2954" s="9">
        <f t="shared" ref="AI2954" si="28435">(X2954*AD2951+Y2954*AC2951+Z2954*AD2954+AA2954*AC2954)</f>
        <v>105.09526502699262</v>
      </c>
      <c r="AJ2954" s="2">
        <f t="shared" ref="AJ2954" si="28436">X2954*AE2951+Z2954*AE2954-Y2954*AF2951-AA2954*AF2954</f>
        <v>20.018028529389994</v>
      </c>
      <c r="AK2954" s="8">
        <f t="shared" ref="AK2954" si="28437">(X2954*AF2951+Y2954*AE2951+Z2954*AF2954+AA2954*AE2954)</f>
        <v>0</v>
      </c>
      <c r="AM2954" s="1">
        <v>0</v>
      </c>
      <c r="AN2954" s="9">
        <f t="shared" ref="AN2954" si="28438">$AN$9*$B2951</f>
        <v>10.78463199999995</v>
      </c>
      <c r="AO2954" s="2">
        <v>1</v>
      </c>
      <c r="AP2954" s="8">
        <v>0</v>
      </c>
      <c r="AR2954" s="1">
        <f t="shared" ref="AR2954" si="28439">AH2954*AM2951+AJ2954*AM2954-AI2954*AN2951-AK2954*AN2954</f>
        <v>0</v>
      </c>
      <c r="AS2954" s="9">
        <f t="shared" ref="AS2954" si="28440">(AH2954*AN2951+AI2954*AM2951+AJ2954*AN2954+AK2954*AM2954)</f>
        <v>320.98233608196392</v>
      </c>
      <c r="AT2954" s="2">
        <f t="shared" ref="AT2954" si="28441">AH2954*AO2951+AJ2954*AO2954-AI2954*AP2951-AK2954*AP2954</f>
        <v>20.018028529389994</v>
      </c>
      <c r="AU2954" s="8">
        <f t="shared" ref="AU2954" si="28442">(AH2954*AP2951+AI2954*AO2951+AJ2954*AP2954+AK2954*AO2954)</f>
        <v>0</v>
      </c>
      <c r="AV2954" s="20"/>
      <c r="AW2954" s="1">
        <v>0</v>
      </c>
      <c r="AX2954" s="9">
        <v>0</v>
      </c>
      <c r="AY2954" s="2">
        <v>1</v>
      </c>
      <c r="AZ2954" s="8">
        <v>0</v>
      </c>
      <c r="BB2954" s="1">
        <f t="shared" ref="BB2954" si="28443">AR2954*AW2951+AT2954*AW2954-AS2954*AX2951-AU2954*AX2954</f>
        <v>0</v>
      </c>
      <c r="BC2954" s="9">
        <f t="shared" ref="BC2954" si="28444">(AR2954*AX2951+AS2954*AW2951+AT2954*AX2954+AU2954*AW2954)</f>
        <v>320.98233608196392</v>
      </c>
      <c r="BD2954" s="2">
        <f t="shared" ref="BD2954" si="28445">AR2954*AY2951+AT2954*AY2954-AS2954*AZ2951-AU2954*AZ2954</f>
        <v>74.771365279921639</v>
      </c>
      <c r="BE2954" s="8">
        <f t="shared" ref="BE2954" si="28446">(AR2954*AZ2951+AS2954*AY2951+AT2954*AZ2954+AU2954*AY2954)</f>
        <v>0</v>
      </c>
      <c r="BG2954" s="1">
        <v>0</v>
      </c>
      <c r="BH2954" s="9">
        <f t="shared" ref="BH2954" si="28447">$BH$9*$B2951</f>
        <v>7.055839999999967</v>
      </c>
      <c r="BI2954" s="2">
        <v>1</v>
      </c>
      <c r="BJ2954" s="8">
        <v>0</v>
      </c>
      <c r="BK2954" s="20"/>
      <c r="BL2954" s="1">
        <f t="shared" ref="BL2954" si="28448">BB2954*BG2951+BD2954*BG2954-BC2954*BH2951-BE2954*BH2954</f>
        <v>0</v>
      </c>
      <c r="BM2954" s="9">
        <f t="shared" ref="BM2954" si="28449">(BB2954*BH2951+BC2954*BG2951+BD2954*BH2954+BE2954*BG2954)</f>
        <v>848.55712607864371</v>
      </c>
      <c r="BN2954" s="2">
        <f t="shared" ref="BN2954" si="28450">BB2954*BI2951+BD2954*BI2954-BC2954*BJ2951-BE2954*BJ2954</f>
        <v>74.771365279921639</v>
      </c>
      <c r="BO2954" s="8">
        <f t="shared" ref="BO2954" si="28451">(BB2954*BJ2951+BC2954*BI2951+BD2954*BJ2954+BE2954*BI2954)</f>
        <v>0</v>
      </c>
      <c r="BP2954" s="20"/>
      <c r="BQ2954" s="18">
        <f t="shared" ref="BQ2954:BQ3017" si="28452">1/$BR$9</f>
        <v>1</v>
      </c>
      <c r="BR2954" s="25">
        <v>0</v>
      </c>
      <c r="BS2954" s="19">
        <v>1</v>
      </c>
      <c r="BT2954" s="24">
        <v>0</v>
      </c>
      <c r="BV2954" s="1">
        <f t="shared" ref="BV2954" si="28453">BL2954*BQ2951+BN2954*BQ2954-BM2954*BR2951-BO2954*BR2954</f>
        <v>74.771365279921639</v>
      </c>
      <c r="BW2954" s="9">
        <f t="shared" ref="BW2954" si="28454">(BL2954*BR2951+BM2954*BQ2951+BN2954*BR2954+BO2954*BQ2954)</f>
        <v>848.55712607864371</v>
      </c>
      <c r="BX2954" s="2">
        <f t="shared" ref="BX2954" si="28455">BL2954*BS2951+BN2954*BS2954-BM2954*BT2951-BO2954*BT2954</f>
        <v>74.771365279921639</v>
      </c>
      <c r="BY2954" s="8">
        <f t="shared" ref="BY2954" si="28456">(BL2954*BT2951+BM2954*BS2951+BN2954*BT2954+BO2954*BS2954)</f>
        <v>0</v>
      </c>
      <c r="CA2954" s="56">
        <f t="shared" ref="CA2954" si="28457">(180/PI())*ATAN(-1*(BW2951+BW2954)/(BV2951+BV2954))</f>
        <v>-79.928609659088309</v>
      </c>
      <c r="CC2954" s="117">
        <f t="shared" ref="CC2954" si="28458">20*LOG(((1-(10^(CA2951/20)^2)*(1-((1-CC2951)/(1+CC2951))^2))^0.5))</f>
        <v>-7.0718386128114411E-6</v>
      </c>
      <c r="CD2954" s="13"/>
      <c r="CE2954" s="33"/>
      <c r="CF2954" s="33"/>
      <c r="CG2954" s="33"/>
      <c r="CH2954" s="33"/>
    </row>
    <row r="2955" spans="2:86" ht="18.600000000000001" customHeight="1"/>
    <row r="2956" spans="2:86" ht="18.600000000000001" customHeight="1" thickBot="1">
      <c r="E2956" s="6" t="s">
        <v>3</v>
      </c>
      <c r="J2956" s="6" t="s">
        <v>5</v>
      </c>
      <c r="O2956" s="6" t="s">
        <v>10</v>
      </c>
      <c r="T2956" s="6" t="s">
        <v>6</v>
      </c>
      <c r="Y2956" s="6" t="s">
        <v>11</v>
      </c>
      <c r="AD2956" s="6" t="s">
        <v>12</v>
      </c>
      <c r="AI2956" s="6" t="s">
        <v>13</v>
      </c>
      <c r="AN2956" s="6" t="s">
        <v>14</v>
      </c>
      <c r="AS2956" s="6" t="s">
        <v>15</v>
      </c>
      <c r="AX2956" s="6" t="s">
        <v>19</v>
      </c>
      <c r="BC2956" s="6" t="s">
        <v>17</v>
      </c>
      <c r="BH2956" s="6" t="s">
        <v>20</v>
      </c>
      <c r="BM2956" s="6" t="s">
        <v>18</v>
      </c>
      <c r="BQ2956" s="26" t="s">
        <v>16</v>
      </c>
      <c r="BR2956" s="26"/>
      <c r="BS2956" s="21"/>
      <c r="BT2956" s="21"/>
      <c r="BU2956" s="21"/>
      <c r="BV2956" s="21"/>
      <c r="BW2956" s="26" t="s">
        <v>21</v>
      </c>
      <c r="BX2956" s="21"/>
      <c r="BY2956" s="21"/>
    </row>
    <row r="2957" spans="2:86" ht="18.600000000000001" customHeight="1" thickBot="1">
      <c r="B2957" s="11"/>
      <c r="D2957" s="266" t="s">
        <v>113</v>
      </c>
      <c r="E2957" s="267"/>
      <c r="F2957" s="268" t="s">
        <v>114</v>
      </c>
      <c r="G2957" s="269"/>
      <c r="H2957" s="237"/>
      <c r="I2957" s="262" t="s">
        <v>0</v>
      </c>
      <c r="J2957" s="263"/>
      <c r="K2957" s="264" t="s">
        <v>1</v>
      </c>
      <c r="L2957" s="265"/>
      <c r="M2957" s="21"/>
      <c r="N2957" s="262" t="s">
        <v>115</v>
      </c>
      <c r="O2957" s="263"/>
      <c r="P2957" s="264" t="s">
        <v>116</v>
      </c>
      <c r="Q2957" s="265"/>
      <c r="R2957" s="21"/>
      <c r="S2957" s="266" t="s">
        <v>117</v>
      </c>
      <c r="T2957" s="267"/>
      <c r="U2957" s="268" t="s">
        <v>118</v>
      </c>
      <c r="V2957" s="269"/>
      <c r="W2957" s="20"/>
      <c r="X2957" s="262" t="s">
        <v>119</v>
      </c>
      <c r="Y2957" s="263"/>
      <c r="Z2957" s="264" t="s">
        <v>120</v>
      </c>
      <c r="AA2957" s="265"/>
      <c r="AB2957" s="20"/>
      <c r="AC2957" s="262" t="s">
        <v>121</v>
      </c>
      <c r="AD2957" s="263"/>
      <c r="AE2957" s="264" t="s">
        <v>7</v>
      </c>
      <c r="AF2957" s="265"/>
      <c r="AG2957" s="20"/>
      <c r="AH2957" s="262" t="s">
        <v>122</v>
      </c>
      <c r="AI2957" s="263"/>
      <c r="AJ2957" s="264" t="s">
        <v>123</v>
      </c>
      <c r="AK2957" s="265"/>
      <c r="AL2957" s="20"/>
      <c r="AM2957" s="266" t="s">
        <v>124</v>
      </c>
      <c r="AN2957" s="267"/>
      <c r="AO2957" s="268" t="s">
        <v>125</v>
      </c>
      <c r="AP2957" s="269"/>
      <c r="AQ2957" s="21"/>
      <c r="AR2957" s="262" t="s">
        <v>126</v>
      </c>
      <c r="AS2957" s="263"/>
      <c r="AT2957" s="264" t="s">
        <v>2</v>
      </c>
      <c r="AU2957" s="265"/>
      <c r="AV2957" s="41"/>
      <c r="AW2957" s="262" t="s">
        <v>127</v>
      </c>
      <c r="AX2957" s="263"/>
      <c r="AY2957" s="264" t="s">
        <v>128</v>
      </c>
      <c r="AZ2957" s="265"/>
      <c r="BA2957" s="20"/>
      <c r="BB2957" s="262" t="s">
        <v>129</v>
      </c>
      <c r="BC2957" s="263"/>
      <c r="BD2957" s="264" t="s">
        <v>130</v>
      </c>
      <c r="BE2957" s="265"/>
      <c r="BF2957" s="41"/>
      <c r="BG2957" s="266" t="s">
        <v>131</v>
      </c>
      <c r="BH2957" s="267"/>
      <c r="BI2957" s="268" t="s">
        <v>132</v>
      </c>
      <c r="BJ2957" s="269"/>
      <c r="BK2957" s="41"/>
      <c r="BL2957" s="262" t="s">
        <v>133</v>
      </c>
      <c r="BM2957" s="263"/>
      <c r="BN2957" s="264" t="s">
        <v>134</v>
      </c>
      <c r="BO2957" s="265"/>
      <c r="BP2957" s="41"/>
      <c r="BQ2957" s="262" t="s">
        <v>135</v>
      </c>
      <c r="BR2957" s="263"/>
      <c r="BS2957" s="264" t="s">
        <v>136</v>
      </c>
      <c r="BT2957" s="265"/>
      <c r="BU2957" s="20"/>
      <c r="BV2957" s="262" t="s">
        <v>137</v>
      </c>
      <c r="BW2957" s="263"/>
      <c r="BX2957" s="264" t="s">
        <v>138</v>
      </c>
      <c r="BY2957" s="265"/>
      <c r="CA2957" s="27" t="s">
        <v>8</v>
      </c>
      <c r="CC2957" s="113" t="s">
        <v>74</v>
      </c>
      <c r="CD2957" s="13"/>
      <c r="CE2957" s="33"/>
      <c r="CF2957" s="33"/>
      <c r="CG2957" s="33"/>
      <c r="CH2957" s="33"/>
    </row>
    <row r="2958" spans="2:86" ht="18.600000000000001" customHeight="1" thickTop="1" thickBot="1">
      <c r="B2958" s="37">
        <v>8.45999999999996</v>
      </c>
      <c r="D2958" s="1">
        <v>1</v>
      </c>
      <c r="E2958" s="7">
        <v>0</v>
      </c>
      <c r="F2958" s="2">
        <v>0</v>
      </c>
      <c r="G2958" s="8">
        <v>0</v>
      </c>
      <c r="I2958" s="1">
        <v>1</v>
      </c>
      <c r="J2958" s="9">
        <v>0</v>
      </c>
      <c r="K2958" s="2">
        <v>0</v>
      </c>
      <c r="L2958" s="8">
        <f t="shared" ref="L2958:L3021" si="28459">IF(0=(1-$J$9*$K$9*$B2958^2),10^18,$B2958*$K$9/(1-$J$9*$K$9*$B2958^2))</f>
        <v>-0.64873803083647952</v>
      </c>
      <c r="N2958" s="1">
        <f t="shared" ref="N2958" si="28460">D2958*I2958+F2958*I2961-E2958*J2958-G2958*J2961</f>
        <v>1</v>
      </c>
      <c r="O2958" s="9">
        <f t="shared" ref="O2958" si="28461">(D2958*J2958+E2958*I2958+F2958*J2961+G2958*I2961)</f>
        <v>0</v>
      </c>
      <c r="P2958" s="2">
        <f t="shared" ref="P2958" si="28462">D2958*K2958+F2958*K2961-E2958*L2958-G2958*L2961</f>
        <v>0</v>
      </c>
      <c r="Q2958" s="8">
        <f t="shared" ref="Q2958" si="28463">(D2958*L2958+E2958*K2958+F2958*L2961+G2958*K2961)</f>
        <v>-0.64873803083647952</v>
      </c>
      <c r="S2958" s="1">
        <v>1</v>
      </c>
      <c r="T2958" s="7">
        <v>0</v>
      </c>
      <c r="U2958" s="2">
        <v>0</v>
      </c>
      <c r="V2958" s="8">
        <v>0</v>
      </c>
      <c r="X2958" s="1">
        <f t="shared" ref="X2958" si="28464">N2958*S2958+P2958*S2961-O2958*T2958-Q2958*T2961</f>
        <v>9.294503669586792</v>
      </c>
      <c r="Y2958" s="9">
        <f t="shared" ref="Y2958" si="28465">(N2958*T2958+O2958*S2958+P2958*T2961+Q2958*S2961)</f>
        <v>0</v>
      </c>
      <c r="Z2958" s="2">
        <f t="shared" ref="Z2958" si="28466">N2958*U2958+P2958*U2961-O2958*V2958-Q2958*V2961</f>
        <v>0</v>
      </c>
      <c r="AA2958" s="8">
        <f t="shared" ref="AA2958" si="28467">(N2958*V2958+O2958*U2958+P2958*V2961+Q2958*U2961)</f>
        <v>-0.64873803083647952</v>
      </c>
      <c r="AB2958" s="20"/>
      <c r="AC2958" s="1">
        <v>1</v>
      </c>
      <c r="AD2958" s="9">
        <v>0</v>
      </c>
      <c r="AE2958" s="2">
        <v>0</v>
      </c>
      <c r="AF2958" s="8">
        <f t="shared" ref="AF2958:AF3021" si="28468">IF(0=(1-$AE$9*$AD$9*$B2958^2),10^18,$B2958*$AE$9/(1-$AE$9*$AD$9*$B2958^2))</f>
        <v>-0.1191924128542696</v>
      </c>
      <c r="AH2958" s="1">
        <f t="shared" ref="AH2958" si="28469">X2958*AC2958+Z2958*AC2961-Y2958*AD2958-AA2958*AD2961</f>
        <v>9.294503669586792</v>
      </c>
      <c r="AI2958" s="9">
        <f t="shared" ref="AI2958" si="28470">(X2958*AD2958+Y2958*AC2958+Z2958*AD2961+AA2958*AC2961)</f>
        <v>0</v>
      </c>
      <c r="AJ2958" s="2">
        <f t="shared" ref="AJ2958" si="28471">X2958*AE2958+Z2958*AE2961-Y2958*AF2958-AA2958*AF2961</f>
        <v>0</v>
      </c>
      <c r="AK2958" s="8">
        <f t="shared" ref="AK2958" si="28472">(X2958*AF2958+Y2958*AE2958+Z2958*AF2961+AA2958*AE2961)</f>
        <v>-1.7565723494973922</v>
      </c>
      <c r="AM2958" s="1">
        <v>1</v>
      </c>
      <c r="AN2958" s="7">
        <v>0</v>
      </c>
      <c r="AO2958" s="2">
        <v>0</v>
      </c>
      <c r="AP2958" s="8">
        <v>0</v>
      </c>
      <c r="AR2958" s="1">
        <f t="shared" ref="AR2958" si="28473">AH2958*AM2958+AJ2958*AM2961-AI2958*AN2958-AK2958*AN2961</f>
        <v>28.283381003255215</v>
      </c>
      <c r="AS2958" s="9">
        <f t="shared" ref="AS2958" si="28474">(AH2958*AN2958+AI2958*AM2958+AJ2958*AN2961+AK2958*AM2961)</f>
        <v>0</v>
      </c>
      <c r="AT2958" s="2">
        <f t="shared" ref="AT2958" si="28475">AH2958*AO2958+AJ2958*AO2961-AI2958*AP2958-AK2958*AP2961</f>
        <v>0</v>
      </c>
      <c r="AU2958" s="8">
        <f t="shared" ref="AU2958" si="28476">(AH2958*AP2958+AI2958*AO2958+AJ2958*AP2961+AK2958*AO2961)</f>
        <v>-1.7565723494973922</v>
      </c>
      <c r="AV2958" s="20"/>
      <c r="AW2958" s="1">
        <v>1</v>
      </c>
      <c r="AX2958" s="9">
        <v>0</v>
      </c>
      <c r="AY2958" s="2">
        <v>0</v>
      </c>
      <c r="AZ2958" s="8">
        <f t="shared" ref="AZ2958:AZ3021" si="28477">IF(0=(1-$AX$9*$AY$9*$B2958^2),10^18,$B2958*$AY$9/(1-$AX$9*$AY$9*$B2958^2))</f>
        <v>-0.17015700732681055</v>
      </c>
      <c r="BB2958" s="1">
        <f t="shared" ref="BB2958" si="28478">AR2958*AW2958+AT2958*AW2961-AS2958*AX2958-AU2958*AX2961</f>
        <v>28.283381003255215</v>
      </c>
      <c r="BC2958" s="9">
        <f t="shared" ref="BC2958" si="28479">(AR2958*AX2958+AS2958*AW2958+AT2958*AX2961+AU2958*AW2961)</f>
        <v>0</v>
      </c>
      <c r="BD2958" s="2">
        <f t="shared" ref="BD2958" si="28480">AR2958*AY2958+AT2958*AY2961-AS2958*AZ2958-AU2958*AZ2961</f>
        <v>0</v>
      </c>
      <c r="BE2958" s="8">
        <f t="shared" ref="BE2958" si="28481">(AR2958*AZ2958+AS2958*AY2958+AT2958*AZ2961+AU2958*AY2961)</f>
        <v>-6.5691878180952639</v>
      </c>
      <c r="BG2958" s="1">
        <v>1</v>
      </c>
      <c r="BH2958" s="7">
        <v>0</v>
      </c>
      <c r="BI2958" s="2">
        <v>0</v>
      </c>
      <c r="BJ2958" s="8">
        <v>0</v>
      </c>
      <c r="BK2958" s="20"/>
      <c r="BL2958" s="1">
        <f t="shared" ref="BL2958" si="28482">BB2958*BG2958+BD2958*BG2961-BC2958*BH2958-BE2958*BH2961</f>
        <v>74.744355998002831</v>
      </c>
      <c r="BM2958" s="9">
        <f t="shared" ref="BM2958" si="28483">(BB2958*BH2958+BC2958*BG2958+BD2958*BH2961+BE2958*BG2961)</f>
        <v>0</v>
      </c>
      <c r="BN2958" s="2">
        <f t="shared" ref="BN2958" si="28484">BB2958*BI2958+BD2958*BI2961-BC2958*BJ2958-BE2958*BJ2961</f>
        <v>0</v>
      </c>
      <c r="BO2958" s="8">
        <f t="shared" ref="BO2958" si="28485">(BB2958*BJ2958+BC2958*BI2958+BD2958*BJ2961+BE2958*BI2961)</f>
        <v>-6.5691878180952639</v>
      </c>
      <c r="BP2958" s="20"/>
      <c r="BQ2958" s="16">
        <v>1</v>
      </c>
      <c r="BR2958" s="23">
        <v>0</v>
      </c>
      <c r="BS2958" s="14">
        <v>0</v>
      </c>
      <c r="BT2958" s="22">
        <v>0</v>
      </c>
      <c r="BV2958" s="1">
        <f t="shared" ref="BV2958" si="28486">BL2958*BQ2958+BN2958*BQ2961-BM2958*BR2958-BO2958*BR2961</f>
        <v>74.744355998002831</v>
      </c>
      <c r="BW2958" s="9">
        <f t="shared" ref="BW2958" si="28487">(BL2958*BR2958+BM2958*BQ2958+BN2958*BR2961+BO2958*BQ2961)</f>
        <v>-6.5691878180952639</v>
      </c>
      <c r="BX2958" s="2">
        <f t="shared" ref="BX2958" si="28488">BL2958*BS2958+BN2958*BS2961-BM2958*BT2958-BO2958*BT2961</f>
        <v>0</v>
      </c>
      <c r="BY2958" s="8">
        <f t="shared" ref="BY2958" si="28489">(BL2958*BT2958+BM2958*BS2958+BN2958*BT2961+BO2958*BS2961)</f>
        <v>-6.5691878180952639</v>
      </c>
      <c r="CA2958" s="28">
        <f t="shared" ref="CA2958" si="28490">20*LOG(((1+$BR$9)/$BR$9)/((BV2958+BV2961)^2+(BW2958+BW2961)^2)^0.5)</f>
        <v>-52.637482705029228</v>
      </c>
      <c r="CC2958" s="114">
        <f t="shared" ref="CC2958" si="28491">((BV2958^2+BW2958^2)^0.5)/((BV2961^2+BW2961^2)^0.5)</f>
        <v>8.7905752732194933E-2</v>
      </c>
      <c r="CD2958" s="13"/>
      <c r="CE2958" s="33"/>
      <c r="CF2958" s="33"/>
      <c r="CG2958" s="33"/>
      <c r="CH2958" s="33"/>
    </row>
    <row r="2959" spans="2:86" ht="18.600000000000001" customHeight="1" thickBot="1">
      <c r="D2959" s="3"/>
      <c r="G2959" s="4"/>
      <c r="I2959" s="3"/>
      <c r="L2959" s="4"/>
      <c r="N2959" s="3"/>
      <c r="Q2959" s="4"/>
      <c r="S2959" s="3"/>
      <c r="V2959" s="4"/>
      <c r="X2959" s="3"/>
      <c r="AA2959" s="4"/>
      <c r="AC2959" s="3"/>
      <c r="AF2959" s="4"/>
      <c r="AH2959" s="3"/>
      <c r="AK2959" s="4"/>
      <c r="AM2959" s="3"/>
      <c r="AP2959" s="4"/>
      <c r="AR2959" s="3"/>
      <c r="AU2959" s="4"/>
      <c r="AW2959" s="3"/>
      <c r="AZ2959" s="4"/>
      <c r="BB2959" s="3"/>
      <c r="BE2959" s="4"/>
      <c r="BG2959" s="3"/>
      <c r="BJ2959" s="4"/>
      <c r="BL2959" s="3"/>
      <c r="BO2959" s="4"/>
      <c r="BQ2959" s="16"/>
      <c r="BR2959" s="14"/>
      <c r="BS2959" s="14"/>
      <c r="BT2959" s="17"/>
      <c r="BV2959" s="3"/>
      <c r="BY2959" s="4"/>
      <c r="CC2959" s="115"/>
      <c r="CD2959" s="13"/>
      <c r="CE2959" s="33"/>
      <c r="CF2959" s="33"/>
      <c r="CG2959" s="33"/>
      <c r="CH2959" s="33"/>
    </row>
    <row r="2960" spans="2:86" ht="18.600000000000001" customHeight="1" thickBot="1">
      <c r="D2960" s="271" t="s">
        <v>141</v>
      </c>
      <c r="E2960" s="272"/>
      <c r="F2960" s="273" t="s">
        <v>142</v>
      </c>
      <c r="G2960" s="274"/>
      <c r="H2960" s="237"/>
      <c r="I2960" s="271" t="s">
        <v>143</v>
      </c>
      <c r="J2960" s="272"/>
      <c r="K2960" s="273" t="s">
        <v>144</v>
      </c>
      <c r="L2960" s="274"/>
      <c r="N2960" s="262" t="s">
        <v>145</v>
      </c>
      <c r="O2960" s="263"/>
      <c r="P2960" s="264" t="s">
        <v>146</v>
      </c>
      <c r="Q2960" s="265"/>
      <c r="S2960" s="271" t="s">
        <v>147</v>
      </c>
      <c r="T2960" s="272"/>
      <c r="U2960" s="273" t="s">
        <v>148</v>
      </c>
      <c r="V2960" s="274"/>
      <c r="W2960" s="20"/>
      <c r="X2960" s="262" t="s">
        <v>149</v>
      </c>
      <c r="Y2960" s="263"/>
      <c r="Z2960" s="264" t="s">
        <v>150</v>
      </c>
      <c r="AA2960" s="265"/>
      <c r="AB2960" s="20"/>
      <c r="AC2960" s="271" t="s">
        <v>151</v>
      </c>
      <c r="AD2960" s="272"/>
      <c r="AE2960" s="273" t="s">
        <v>152</v>
      </c>
      <c r="AF2960" s="274"/>
      <c r="AG2960" s="20"/>
      <c r="AH2960" s="262" t="s">
        <v>153</v>
      </c>
      <c r="AI2960" s="263"/>
      <c r="AJ2960" s="264" t="s">
        <v>154</v>
      </c>
      <c r="AK2960" s="265"/>
      <c r="AL2960" s="20"/>
      <c r="AM2960" s="271" t="s">
        <v>155</v>
      </c>
      <c r="AN2960" s="272"/>
      <c r="AO2960" s="273" t="s">
        <v>156</v>
      </c>
      <c r="AP2960" s="274"/>
      <c r="AR2960" s="262" t="s">
        <v>157</v>
      </c>
      <c r="AS2960" s="263"/>
      <c r="AT2960" s="264" t="s">
        <v>158</v>
      </c>
      <c r="AU2960" s="265"/>
      <c r="AV2960" s="41"/>
      <c r="AW2960" s="271" t="s">
        <v>159</v>
      </c>
      <c r="AX2960" s="272"/>
      <c r="AY2960" s="273" t="s">
        <v>160</v>
      </c>
      <c r="AZ2960" s="274"/>
      <c r="BA2960" s="20"/>
      <c r="BB2960" s="262" t="s">
        <v>161</v>
      </c>
      <c r="BC2960" s="263"/>
      <c r="BD2960" s="264" t="s">
        <v>162</v>
      </c>
      <c r="BE2960" s="265"/>
      <c r="BF2960" s="41"/>
      <c r="BG2960" s="271" t="s">
        <v>163</v>
      </c>
      <c r="BH2960" s="272"/>
      <c r="BI2960" s="273" t="s">
        <v>164</v>
      </c>
      <c r="BJ2960" s="274"/>
      <c r="BK2960" s="41"/>
      <c r="BL2960" s="262" t="s">
        <v>165</v>
      </c>
      <c r="BM2960" s="263"/>
      <c r="BN2960" s="264" t="s">
        <v>166</v>
      </c>
      <c r="BO2960" s="265"/>
      <c r="BP2960" s="41"/>
      <c r="BQ2960" s="271" t="s">
        <v>167</v>
      </c>
      <c r="BR2960" s="272"/>
      <c r="BS2960" s="273" t="s">
        <v>168</v>
      </c>
      <c r="BT2960" s="274"/>
      <c r="BU2960" s="20"/>
      <c r="BV2960" s="262" t="s">
        <v>169</v>
      </c>
      <c r="BW2960" s="263"/>
      <c r="BX2960" s="264" t="s">
        <v>170</v>
      </c>
      <c r="BY2960" s="265"/>
      <c r="CA2960" s="55" t="s">
        <v>35</v>
      </c>
      <c r="CC2960" s="116" t="s">
        <v>75</v>
      </c>
      <c r="CD2960" s="13"/>
      <c r="CE2960" s="33"/>
      <c r="CF2960" s="33"/>
      <c r="CG2960" s="33"/>
      <c r="CH2960" s="33"/>
    </row>
    <row r="2961" spans="2:86" ht="18.600000000000001" customHeight="1" thickTop="1" thickBot="1">
      <c r="D2961" s="1">
        <v>0</v>
      </c>
      <c r="E2961" s="9">
        <f t="shared" ref="E2961" si="28492">$E$9*$B2958</f>
        <v>9.9557279999999526</v>
      </c>
      <c r="F2961" s="2">
        <v>1</v>
      </c>
      <c r="G2961" s="8">
        <v>0</v>
      </c>
      <c r="I2961" s="1">
        <v>0</v>
      </c>
      <c r="J2961" s="9">
        <v>0</v>
      </c>
      <c r="K2961" s="2">
        <v>1</v>
      </c>
      <c r="L2961" s="8">
        <v>0</v>
      </c>
      <c r="N2961" s="1">
        <f t="shared" ref="N2961" si="28493">D2961*I2958+F2961*I2961-E2961*J2958-G2961*J2961</f>
        <v>0</v>
      </c>
      <c r="O2961" s="9">
        <f t="shared" ref="O2961" si="28494">(D2961*J2958+E2961*I2958+F2961*J2961+G2961*I2961)</f>
        <v>9.9557279999999526</v>
      </c>
      <c r="P2961" s="2">
        <f t="shared" ref="P2961" si="28495">D2961*K2958+F2961*K2961-E2961*L2958-G2961*L2961</f>
        <v>7.4586593782635715</v>
      </c>
      <c r="Q2961" s="8">
        <f t="shared" ref="Q2961" si="28496">(D2961*L2958+E2961*K2958+F2961*L2961+G2961*K2961)</f>
        <v>0</v>
      </c>
      <c r="S2961" s="1">
        <v>0</v>
      </c>
      <c r="T2961" s="9">
        <f t="shared" ref="T2961" si="28497">$T$9*$B2958</f>
        <v>12.78559799999994</v>
      </c>
      <c r="U2961" s="2">
        <v>1</v>
      </c>
      <c r="V2961" s="8">
        <v>0</v>
      </c>
      <c r="X2961" s="1">
        <f t="shared" ref="X2961" si="28498">N2961*S2958+P2961*S2961-O2961*T2958-Q2961*T2961</f>
        <v>0</v>
      </c>
      <c r="Y2961" s="9">
        <f t="shared" ref="Y2961" si="28499">(N2961*T2958+O2961*S2958+P2961*T2961+Q2961*S2961)</f>
        <v>105.31914842940746</v>
      </c>
      <c r="Z2961" s="2">
        <f t="shared" ref="Z2961" si="28500">N2961*U2958+P2961*U2961-O2961*V2958-Q2961*V2961</f>
        <v>7.4586593782635715</v>
      </c>
      <c r="AA2961" s="8">
        <f t="shared" ref="AA2961" si="28501">(N2961*V2958+O2961*U2958+P2961*V2961+Q2961*U2961)</f>
        <v>0</v>
      </c>
      <c r="AB2961" s="20"/>
      <c r="AC2961" s="1">
        <v>0</v>
      </c>
      <c r="AD2961" s="9">
        <v>0</v>
      </c>
      <c r="AE2961" s="2">
        <v>1</v>
      </c>
      <c r="AF2961" s="8">
        <v>0</v>
      </c>
      <c r="AH2961" s="1">
        <f t="shared" ref="AH2961" si="28502">X2961*AC2958+Z2961*AC2961-Y2961*AD2958-AA2961*AD2961</f>
        <v>0</v>
      </c>
      <c r="AI2961" s="9">
        <f t="shared" ref="AI2961" si="28503">(X2961*AD2958+Y2961*AC2958+Z2961*AD2961+AA2961*AC2961)</f>
        <v>105.31914842940746</v>
      </c>
      <c r="AJ2961" s="2">
        <f t="shared" ref="AJ2961" si="28504">X2961*AE2958+Z2961*AE2961-Y2961*AF2958-AA2961*AF2961</f>
        <v>20.011902799321604</v>
      </c>
      <c r="AK2961" s="8">
        <f t="shared" ref="AK2961" si="28505">(X2961*AF2958+Y2961*AE2958+Z2961*AF2961+AA2961*AE2961)</f>
        <v>0</v>
      </c>
      <c r="AM2961" s="1">
        <v>0</v>
      </c>
      <c r="AN2961" s="9">
        <f t="shared" ref="AN2961" si="28506">$AN$9*$B2958</f>
        <v>10.810187999999949</v>
      </c>
      <c r="AO2961" s="2">
        <v>1</v>
      </c>
      <c r="AP2961" s="8">
        <v>0</v>
      </c>
      <c r="AR2961" s="1">
        <f t="shared" ref="AR2961" si="28507">AH2961*AM2958+AJ2961*AM2961-AI2961*AN2958-AK2961*AN2961</f>
        <v>0</v>
      </c>
      <c r="AS2961" s="9">
        <f t="shared" ref="AS2961" si="28508">(AH2961*AN2958+AI2961*AM2958+AJ2961*AN2961+AK2961*AM2961)</f>
        <v>321.65157992779922</v>
      </c>
      <c r="AT2961" s="2">
        <f t="shared" ref="AT2961" si="28509">AH2961*AO2958+AJ2961*AO2961-AI2961*AP2958-AK2961*AP2961</f>
        <v>20.011902799321604</v>
      </c>
      <c r="AU2961" s="8">
        <f t="shared" ref="AU2961" si="28510">(AH2961*AP2958+AI2961*AO2958+AJ2961*AP2961+AK2961*AO2961)</f>
        <v>0</v>
      </c>
      <c r="AV2961" s="20"/>
      <c r="AW2961" s="1">
        <v>0</v>
      </c>
      <c r="AX2961" s="9">
        <v>0</v>
      </c>
      <c r="AY2961" s="2">
        <v>1</v>
      </c>
      <c r="AZ2961" s="8">
        <v>0</v>
      </c>
      <c r="BB2961" s="1">
        <f t="shared" ref="BB2961" si="28511">AR2961*AW2958+AT2961*AW2961-AS2961*AX2958-AU2961*AX2961</f>
        <v>0</v>
      </c>
      <c r="BC2961" s="9">
        <f t="shared" ref="BC2961" si="28512">(AR2961*AX2958+AS2961*AW2958+AT2961*AX2961+AU2961*AW2961)</f>
        <v>321.65157992779922</v>
      </c>
      <c r="BD2961" s="2">
        <f t="shared" ref="BD2961" si="28513">AR2961*AY2958+AT2961*AY2961-AS2961*AZ2958-AU2961*AZ2961</f>
        <v>74.743173041776316</v>
      </c>
      <c r="BE2961" s="8">
        <f t="shared" ref="BE2961" si="28514">(AR2961*AZ2958+AS2961*AY2958+AT2961*AZ2961+AU2961*AY2961)</f>
        <v>0</v>
      </c>
      <c r="BG2961" s="1">
        <v>0</v>
      </c>
      <c r="BH2961" s="9">
        <f t="shared" ref="BH2961" si="28515">$BH$9*$B2958</f>
        <v>7.0725599999999664</v>
      </c>
      <c r="BI2961" s="2">
        <v>1</v>
      </c>
      <c r="BJ2961" s="8">
        <v>0</v>
      </c>
      <c r="BK2961" s="20"/>
      <c r="BL2961" s="1">
        <f t="shared" ref="BL2961" si="28516">BB2961*BG2958+BD2961*BG2961-BC2961*BH2958-BE2961*BH2961</f>
        <v>0</v>
      </c>
      <c r="BM2961" s="9">
        <f t="shared" ref="BM2961" si="28517">(BB2961*BH2958+BC2961*BG2958+BD2961*BH2961+BE2961*BG2961)</f>
        <v>850.27715585614214</v>
      </c>
      <c r="BN2961" s="2">
        <f t="shared" ref="BN2961" si="28518">BB2961*BI2958+BD2961*BI2961-BC2961*BJ2958-BE2961*BJ2961</f>
        <v>74.743173041776316</v>
      </c>
      <c r="BO2961" s="8">
        <f t="shared" ref="BO2961" si="28519">(BB2961*BJ2958+BC2961*BI2958+BD2961*BJ2961+BE2961*BI2961)</f>
        <v>0</v>
      </c>
      <c r="BP2961" s="20"/>
      <c r="BQ2961" s="18">
        <f t="shared" ref="BQ2961:BQ3024" si="28520">1/$BR$9</f>
        <v>1</v>
      </c>
      <c r="BR2961" s="25">
        <v>0</v>
      </c>
      <c r="BS2961" s="19">
        <v>1</v>
      </c>
      <c r="BT2961" s="24">
        <v>0</v>
      </c>
      <c r="BV2961" s="1">
        <f t="shared" ref="BV2961" si="28521">BL2961*BQ2958+BN2961*BQ2961-BM2961*BR2958-BO2961*BR2961</f>
        <v>74.743173041776316</v>
      </c>
      <c r="BW2961" s="9">
        <f t="shared" ref="BW2961" si="28522">(BL2961*BR2958+BM2961*BQ2958+BN2961*BR2961+BO2961*BQ2961)</f>
        <v>850.27715585614214</v>
      </c>
      <c r="BX2961" s="2">
        <f t="shared" ref="BX2961" si="28523">BL2961*BS2958+BN2961*BS2961-BM2961*BT2958-BO2961*BT2961</f>
        <v>74.743173041776316</v>
      </c>
      <c r="BY2961" s="8">
        <f t="shared" ref="BY2961" si="28524">(BL2961*BT2958+BM2961*BS2958+BN2961*BT2961+BO2961*BS2961)</f>
        <v>0</v>
      </c>
      <c r="CA2961" s="56">
        <f t="shared" ref="CA2961" si="28525">(180/PI())*ATAN(-1*(BW2958+BW2961)/(BV2958+BV2961))</f>
        <v>-79.952648977258562</v>
      </c>
      <c r="CC2961" s="117">
        <f t="shared" ref="CC2961" si="28526">20*LOG(((1-(10^(CA2958/20)^2)*(1-((1-CC2958)/(1+CC2958))^2))^0.5))</f>
        <v>-7.0296084299593143E-6</v>
      </c>
      <c r="CD2961" s="13"/>
      <c r="CE2961" s="33"/>
      <c r="CF2961" s="33"/>
      <c r="CG2961" s="33"/>
      <c r="CH2961" s="33"/>
    </row>
    <row r="2962" spans="2:86" ht="18.600000000000001" customHeight="1"/>
    <row r="2963" spans="2:86" ht="18.600000000000001" customHeight="1" thickBot="1">
      <c r="E2963" s="6" t="s">
        <v>3</v>
      </c>
      <c r="J2963" s="6" t="s">
        <v>5</v>
      </c>
      <c r="O2963" s="6" t="s">
        <v>10</v>
      </c>
      <c r="T2963" s="6" t="s">
        <v>6</v>
      </c>
      <c r="Y2963" s="6" t="s">
        <v>11</v>
      </c>
      <c r="AD2963" s="6" t="s">
        <v>12</v>
      </c>
      <c r="AI2963" s="6" t="s">
        <v>13</v>
      </c>
      <c r="AN2963" s="6" t="s">
        <v>14</v>
      </c>
      <c r="AS2963" s="6" t="s">
        <v>15</v>
      </c>
      <c r="AX2963" s="6" t="s">
        <v>19</v>
      </c>
      <c r="BC2963" s="6" t="s">
        <v>17</v>
      </c>
      <c r="BH2963" s="6" t="s">
        <v>20</v>
      </c>
      <c r="BM2963" s="6" t="s">
        <v>18</v>
      </c>
      <c r="BQ2963" s="26" t="s">
        <v>16</v>
      </c>
      <c r="BR2963" s="26"/>
      <c r="BS2963" s="21"/>
      <c r="BT2963" s="21"/>
      <c r="BU2963" s="21"/>
      <c r="BV2963" s="21"/>
      <c r="BW2963" s="26" t="s">
        <v>21</v>
      </c>
      <c r="BX2963" s="21"/>
      <c r="BY2963" s="21"/>
    </row>
    <row r="2964" spans="2:86" ht="18.600000000000001" customHeight="1" thickBot="1">
      <c r="B2964" s="11"/>
      <c r="D2964" s="266" t="s">
        <v>113</v>
      </c>
      <c r="E2964" s="267"/>
      <c r="F2964" s="268" t="s">
        <v>114</v>
      </c>
      <c r="G2964" s="269"/>
      <c r="H2964" s="237"/>
      <c r="I2964" s="262" t="s">
        <v>0</v>
      </c>
      <c r="J2964" s="263"/>
      <c r="K2964" s="264" t="s">
        <v>1</v>
      </c>
      <c r="L2964" s="265"/>
      <c r="M2964" s="21"/>
      <c r="N2964" s="262" t="s">
        <v>115</v>
      </c>
      <c r="O2964" s="263"/>
      <c r="P2964" s="264" t="s">
        <v>116</v>
      </c>
      <c r="Q2964" s="265"/>
      <c r="R2964" s="21"/>
      <c r="S2964" s="266" t="s">
        <v>117</v>
      </c>
      <c r="T2964" s="267"/>
      <c r="U2964" s="268" t="s">
        <v>118</v>
      </c>
      <c r="V2964" s="269"/>
      <c r="W2964" s="20"/>
      <c r="X2964" s="262" t="s">
        <v>119</v>
      </c>
      <c r="Y2964" s="263"/>
      <c r="Z2964" s="264" t="s">
        <v>120</v>
      </c>
      <c r="AA2964" s="265"/>
      <c r="AB2964" s="20"/>
      <c r="AC2964" s="262" t="s">
        <v>121</v>
      </c>
      <c r="AD2964" s="263"/>
      <c r="AE2964" s="264" t="s">
        <v>7</v>
      </c>
      <c r="AF2964" s="265"/>
      <c r="AG2964" s="20"/>
      <c r="AH2964" s="262" t="s">
        <v>122</v>
      </c>
      <c r="AI2964" s="263"/>
      <c r="AJ2964" s="264" t="s">
        <v>123</v>
      </c>
      <c r="AK2964" s="265"/>
      <c r="AL2964" s="20"/>
      <c r="AM2964" s="266" t="s">
        <v>124</v>
      </c>
      <c r="AN2964" s="267"/>
      <c r="AO2964" s="268" t="s">
        <v>125</v>
      </c>
      <c r="AP2964" s="269"/>
      <c r="AQ2964" s="21"/>
      <c r="AR2964" s="262" t="s">
        <v>126</v>
      </c>
      <c r="AS2964" s="263"/>
      <c r="AT2964" s="264" t="s">
        <v>2</v>
      </c>
      <c r="AU2964" s="265"/>
      <c r="AV2964" s="41"/>
      <c r="AW2964" s="262" t="s">
        <v>127</v>
      </c>
      <c r="AX2964" s="263"/>
      <c r="AY2964" s="264" t="s">
        <v>128</v>
      </c>
      <c r="AZ2964" s="265"/>
      <c r="BA2964" s="20"/>
      <c r="BB2964" s="262" t="s">
        <v>129</v>
      </c>
      <c r="BC2964" s="263"/>
      <c r="BD2964" s="264" t="s">
        <v>130</v>
      </c>
      <c r="BE2964" s="265"/>
      <c r="BF2964" s="41"/>
      <c r="BG2964" s="266" t="s">
        <v>131</v>
      </c>
      <c r="BH2964" s="267"/>
      <c r="BI2964" s="268" t="s">
        <v>132</v>
      </c>
      <c r="BJ2964" s="269"/>
      <c r="BK2964" s="41"/>
      <c r="BL2964" s="262" t="s">
        <v>133</v>
      </c>
      <c r="BM2964" s="263"/>
      <c r="BN2964" s="264" t="s">
        <v>134</v>
      </c>
      <c r="BO2964" s="265"/>
      <c r="BP2964" s="41"/>
      <c r="BQ2964" s="262" t="s">
        <v>135</v>
      </c>
      <c r="BR2964" s="263"/>
      <c r="BS2964" s="264" t="s">
        <v>136</v>
      </c>
      <c r="BT2964" s="265"/>
      <c r="BU2964" s="20"/>
      <c r="BV2964" s="262" t="s">
        <v>137</v>
      </c>
      <c r="BW2964" s="263"/>
      <c r="BX2964" s="264" t="s">
        <v>138</v>
      </c>
      <c r="BY2964" s="265"/>
      <c r="CA2964" s="27" t="s">
        <v>8</v>
      </c>
      <c r="CC2964" s="113" t="s">
        <v>74</v>
      </c>
      <c r="CD2964" s="13"/>
      <c r="CE2964" s="33"/>
      <c r="CF2964" s="33"/>
      <c r="CG2964" s="33"/>
      <c r="CH2964" s="33"/>
    </row>
    <row r="2965" spans="2:86" ht="18.600000000000001" customHeight="1" thickTop="1" thickBot="1">
      <c r="B2965" s="37">
        <v>8.4799999999999596</v>
      </c>
      <c r="D2965" s="1">
        <v>1</v>
      </c>
      <c r="E2965" s="7">
        <v>0</v>
      </c>
      <c r="F2965" s="2">
        <v>0</v>
      </c>
      <c r="G2965" s="8">
        <v>0</v>
      </c>
      <c r="I2965" s="1">
        <v>1</v>
      </c>
      <c r="J2965" s="9">
        <v>0</v>
      </c>
      <c r="K2965" s="2">
        <v>0</v>
      </c>
      <c r="L2965" s="8">
        <f t="shared" ref="L2965:L3028" si="28527">IF(0=(1-$J$9*$K$9*$B2965^2),10^18,$B2965*$K$9/(1-$J$9*$K$9*$B2965^2))</f>
        <v>-0.64701232725910918</v>
      </c>
      <c r="N2965" s="1">
        <f t="shared" ref="N2965" si="28528">D2965*I2965+F2965*I2968-E2965*J2965-G2965*J2968</f>
        <v>1</v>
      </c>
      <c r="O2965" s="9">
        <f t="shared" ref="O2965" si="28529">(D2965*J2965+E2965*I2965+F2965*J2968+G2965*I2968)</f>
        <v>0</v>
      </c>
      <c r="P2965" s="2">
        <f t="shared" ref="P2965" si="28530">D2965*K2965+F2965*K2968-E2965*L2965-G2965*L2968</f>
        <v>0</v>
      </c>
      <c r="Q2965" s="8">
        <f t="shared" ref="Q2965" si="28531">(D2965*L2965+E2965*K2965+F2965*L2968+G2965*K2968)</f>
        <v>-0.64701232725910918</v>
      </c>
      <c r="S2965" s="1">
        <v>1</v>
      </c>
      <c r="T2965" s="7">
        <v>0</v>
      </c>
      <c r="U2965" s="2">
        <v>0</v>
      </c>
      <c r="V2965" s="8">
        <v>0</v>
      </c>
      <c r="X2965" s="1">
        <f t="shared" ref="X2965" si="28532">N2965*S2965+P2965*S2968-O2965*T2965-Q2965*T2968</f>
        <v>9.2919961119831065</v>
      </c>
      <c r="Y2965" s="9">
        <f t="shared" ref="Y2965" si="28533">(N2965*T2965+O2965*S2965+P2965*T2968+Q2965*S2968)</f>
        <v>0</v>
      </c>
      <c r="Z2965" s="2">
        <f t="shared" ref="Z2965" si="28534">N2965*U2965+P2965*U2968-O2965*V2965-Q2965*V2968</f>
        <v>0</v>
      </c>
      <c r="AA2965" s="8">
        <f t="shared" ref="AA2965" si="28535">(N2965*V2965+O2965*U2965+P2965*V2968+Q2965*U2968)</f>
        <v>-0.64701232725910918</v>
      </c>
      <c r="AB2965" s="20"/>
      <c r="AC2965" s="1">
        <v>1</v>
      </c>
      <c r="AD2965" s="9">
        <v>0</v>
      </c>
      <c r="AE2965" s="2">
        <v>0</v>
      </c>
      <c r="AF2965" s="8">
        <f t="shared" ref="AF2965:AF3028" si="28536">IF(0=(1-$AE$9*$AD$9*$B2965^2),10^18,$B2965*$AE$9/(1-$AE$9*$AD$9*$B2965^2))</f>
        <v>-0.11890039746351642</v>
      </c>
      <c r="AH2965" s="1">
        <f t="shared" ref="AH2965" si="28537">X2965*AC2965+Z2965*AC2968-Y2965*AD2965-AA2965*AD2968</f>
        <v>9.2919961119831065</v>
      </c>
      <c r="AI2965" s="9">
        <f t="shared" ref="AI2965" si="28538">(X2965*AD2965+Y2965*AC2965+Z2965*AD2968+AA2965*AC2968)</f>
        <v>0</v>
      </c>
      <c r="AJ2965" s="2">
        <f t="shared" ref="AJ2965" si="28539">X2965*AE2965+Z2965*AE2968-Y2965*AF2965-AA2965*AF2968</f>
        <v>0</v>
      </c>
      <c r="AK2965" s="8">
        <f t="shared" ref="AK2965" si="28540">(X2965*AF2965+Y2965*AE2965+Z2965*AF2968+AA2965*AE2968)</f>
        <v>-1.7518343582033498</v>
      </c>
      <c r="AM2965" s="1">
        <v>1</v>
      </c>
      <c r="AN2965" s="7">
        <v>0</v>
      </c>
      <c r="AO2965" s="2">
        <v>0</v>
      </c>
      <c r="AP2965" s="8">
        <v>0</v>
      </c>
      <c r="AR2965" s="1">
        <f t="shared" ref="AR2965" si="28541">AH2965*AM2965+AJ2965*AM2968-AI2965*AN2965-AK2965*AN2968</f>
        <v>28.274424747878815</v>
      </c>
      <c r="AS2965" s="9">
        <f t="shared" ref="AS2965" si="28542">(AH2965*AN2965+AI2965*AM2965+AJ2965*AN2968+AK2965*AM2968)</f>
        <v>0</v>
      </c>
      <c r="AT2965" s="2">
        <f t="shared" ref="AT2965" si="28543">AH2965*AO2965+AJ2965*AO2968-AI2965*AP2965-AK2965*AP2968</f>
        <v>0</v>
      </c>
      <c r="AU2965" s="8">
        <f t="shared" ref="AU2965" si="28544">(AH2965*AP2965+AI2965*AO2965+AJ2965*AP2968+AK2965*AO2968)</f>
        <v>-1.7518343582033498</v>
      </c>
      <c r="AV2965" s="20"/>
      <c r="AW2965" s="1">
        <v>1</v>
      </c>
      <c r="AX2965" s="9">
        <v>0</v>
      </c>
      <c r="AY2965" s="2">
        <v>0</v>
      </c>
      <c r="AZ2965" s="8">
        <f t="shared" ref="AZ2965:AZ3028" si="28545">IF(0=(1-$AX$9*$AY$9*$B2965^2),10^18,$B2965*$AY$9/(1-$AX$9*$AY$9*$B2965^2))</f>
        <v>-0.16973563079498613</v>
      </c>
      <c r="BB2965" s="1">
        <f t="shared" ref="BB2965" si="28546">AR2965*AW2965+AT2965*AW2968-AS2965*AX2965-AU2965*AX2968</f>
        <v>28.274424747878815</v>
      </c>
      <c r="BC2965" s="9">
        <f t="shared" ref="BC2965" si="28547">(AR2965*AX2965+AS2965*AW2965+AT2965*AX2968+AU2965*AW2968)</f>
        <v>0</v>
      </c>
      <c r="BD2965" s="2">
        <f t="shared" ref="BD2965" si="28548">AR2965*AY2965+AT2965*AY2968-AS2965*AZ2965-AU2965*AZ2968</f>
        <v>0</v>
      </c>
      <c r="BE2965" s="8">
        <f t="shared" ref="BE2965" si="28549">(AR2965*AZ2965+AS2965*AY2965+AT2965*AZ2968+AU2965*AY2968)</f>
        <v>-6.5510116781499264</v>
      </c>
      <c r="BG2965" s="1">
        <v>1</v>
      </c>
      <c r="BH2965" s="7">
        <v>0</v>
      </c>
      <c r="BI2965" s="2">
        <v>0</v>
      </c>
      <c r="BJ2965" s="8">
        <v>0</v>
      </c>
      <c r="BK2965" s="20"/>
      <c r="BL2965" s="1">
        <f t="shared" ref="BL2965" si="28550">BB2965*BG2965+BD2965*BG2968-BC2965*BH2965-BE2965*BH2968</f>
        <v>74.716380817553301</v>
      </c>
      <c r="BM2965" s="9">
        <f t="shared" ref="BM2965" si="28551">(BB2965*BH2965+BC2965*BG2965+BD2965*BH2968+BE2965*BG2968)</f>
        <v>0</v>
      </c>
      <c r="BN2965" s="2">
        <f t="shared" ref="BN2965" si="28552">BB2965*BI2965+BD2965*BI2968-BC2965*BJ2965-BE2965*BJ2968</f>
        <v>0</v>
      </c>
      <c r="BO2965" s="8">
        <f t="shared" ref="BO2965" si="28553">(BB2965*BJ2965+BC2965*BI2965+BD2965*BJ2968+BE2965*BI2968)</f>
        <v>-6.5510116781499264</v>
      </c>
      <c r="BP2965" s="20"/>
      <c r="BQ2965" s="16">
        <v>1</v>
      </c>
      <c r="BR2965" s="23">
        <v>0</v>
      </c>
      <c r="BS2965" s="14">
        <v>0</v>
      </c>
      <c r="BT2965" s="22">
        <v>0</v>
      </c>
      <c r="BV2965" s="1">
        <f t="shared" ref="BV2965" si="28554">BL2965*BQ2965+BN2965*BQ2968-BM2965*BR2965-BO2965*BR2968</f>
        <v>74.716380817553301</v>
      </c>
      <c r="BW2965" s="9">
        <f t="shared" ref="BW2965" si="28555">(BL2965*BR2965+BM2965*BQ2965+BN2965*BR2968+BO2965*BQ2968)</f>
        <v>-6.5510116781499264</v>
      </c>
      <c r="BX2965" s="2">
        <f t="shared" ref="BX2965" si="28556">BL2965*BS2965+BN2965*BS2968-BM2965*BT2965-BO2965*BT2968</f>
        <v>0</v>
      </c>
      <c r="BY2965" s="8">
        <f t="shared" ref="BY2965" si="28557">(BL2965*BT2965+BM2965*BS2965+BN2965*BT2968+BO2965*BS2968)</f>
        <v>-6.5510116781499264</v>
      </c>
      <c r="CA2965" s="28">
        <f t="shared" ref="CA2965" si="28558">20*LOG(((1+$BR$9)/$BR$9)/((BV2965+BV2968)^2+(BW2965+BW2968)^2)^0.5)</f>
        <v>-52.654726084063512</v>
      </c>
      <c r="CC2965" s="114">
        <f t="shared" ref="CC2965" si="28559">((BV2965^2+BW2965^2)^0.5)/((BV2968^2+BW2968^2)^0.5)</f>
        <v>8.7695362757279904E-2</v>
      </c>
      <c r="CD2965" s="13"/>
      <c r="CE2965" s="33"/>
      <c r="CF2965" s="33"/>
      <c r="CG2965" s="33"/>
      <c r="CH2965" s="33"/>
    </row>
    <row r="2966" spans="2:86" ht="18.600000000000001" customHeight="1" thickBot="1">
      <c r="D2966" s="3"/>
      <c r="G2966" s="4"/>
      <c r="I2966" s="3"/>
      <c r="L2966" s="4"/>
      <c r="N2966" s="3"/>
      <c r="Q2966" s="4"/>
      <c r="S2966" s="3"/>
      <c r="V2966" s="4"/>
      <c r="X2966" s="3"/>
      <c r="AA2966" s="4"/>
      <c r="AC2966" s="3"/>
      <c r="AF2966" s="4"/>
      <c r="AH2966" s="3"/>
      <c r="AK2966" s="4"/>
      <c r="AM2966" s="3"/>
      <c r="AP2966" s="4"/>
      <c r="AR2966" s="3"/>
      <c r="AU2966" s="4"/>
      <c r="AW2966" s="3"/>
      <c r="AZ2966" s="4"/>
      <c r="BB2966" s="3"/>
      <c r="BE2966" s="4"/>
      <c r="BG2966" s="3"/>
      <c r="BJ2966" s="4"/>
      <c r="BL2966" s="3"/>
      <c r="BO2966" s="4"/>
      <c r="BQ2966" s="16"/>
      <c r="BR2966" s="14"/>
      <c r="BS2966" s="14"/>
      <c r="BT2966" s="17"/>
      <c r="BV2966" s="3"/>
      <c r="BY2966" s="4"/>
      <c r="CC2966" s="115"/>
      <c r="CD2966" s="13"/>
      <c r="CE2966" s="33"/>
      <c r="CF2966" s="33"/>
      <c r="CG2966" s="33"/>
      <c r="CH2966" s="33"/>
    </row>
    <row r="2967" spans="2:86" ht="18.600000000000001" customHeight="1" thickBot="1">
      <c r="D2967" s="271" t="s">
        <v>141</v>
      </c>
      <c r="E2967" s="272"/>
      <c r="F2967" s="273" t="s">
        <v>142</v>
      </c>
      <c r="G2967" s="274"/>
      <c r="H2967" s="237"/>
      <c r="I2967" s="271" t="s">
        <v>143</v>
      </c>
      <c r="J2967" s="272"/>
      <c r="K2967" s="273" t="s">
        <v>144</v>
      </c>
      <c r="L2967" s="274"/>
      <c r="N2967" s="262" t="s">
        <v>145</v>
      </c>
      <c r="O2967" s="263"/>
      <c r="P2967" s="264" t="s">
        <v>146</v>
      </c>
      <c r="Q2967" s="265"/>
      <c r="S2967" s="271" t="s">
        <v>147</v>
      </c>
      <c r="T2967" s="272"/>
      <c r="U2967" s="273" t="s">
        <v>148</v>
      </c>
      <c r="V2967" s="274"/>
      <c r="W2967" s="20"/>
      <c r="X2967" s="262" t="s">
        <v>149</v>
      </c>
      <c r="Y2967" s="263"/>
      <c r="Z2967" s="264" t="s">
        <v>150</v>
      </c>
      <c r="AA2967" s="265"/>
      <c r="AB2967" s="20"/>
      <c r="AC2967" s="271" t="s">
        <v>151</v>
      </c>
      <c r="AD2967" s="272"/>
      <c r="AE2967" s="273" t="s">
        <v>152</v>
      </c>
      <c r="AF2967" s="274"/>
      <c r="AG2967" s="20"/>
      <c r="AH2967" s="262" t="s">
        <v>153</v>
      </c>
      <c r="AI2967" s="263"/>
      <c r="AJ2967" s="264" t="s">
        <v>154</v>
      </c>
      <c r="AK2967" s="265"/>
      <c r="AL2967" s="20"/>
      <c r="AM2967" s="271" t="s">
        <v>155</v>
      </c>
      <c r="AN2967" s="272"/>
      <c r="AO2967" s="273" t="s">
        <v>156</v>
      </c>
      <c r="AP2967" s="274"/>
      <c r="AR2967" s="262" t="s">
        <v>157</v>
      </c>
      <c r="AS2967" s="263"/>
      <c r="AT2967" s="264" t="s">
        <v>158</v>
      </c>
      <c r="AU2967" s="265"/>
      <c r="AV2967" s="41"/>
      <c r="AW2967" s="271" t="s">
        <v>159</v>
      </c>
      <c r="AX2967" s="272"/>
      <c r="AY2967" s="273" t="s">
        <v>160</v>
      </c>
      <c r="AZ2967" s="274"/>
      <c r="BA2967" s="20"/>
      <c r="BB2967" s="262" t="s">
        <v>161</v>
      </c>
      <c r="BC2967" s="263"/>
      <c r="BD2967" s="264" t="s">
        <v>162</v>
      </c>
      <c r="BE2967" s="265"/>
      <c r="BF2967" s="41"/>
      <c r="BG2967" s="271" t="s">
        <v>163</v>
      </c>
      <c r="BH2967" s="272"/>
      <c r="BI2967" s="273" t="s">
        <v>164</v>
      </c>
      <c r="BJ2967" s="274"/>
      <c r="BK2967" s="41"/>
      <c r="BL2967" s="262" t="s">
        <v>165</v>
      </c>
      <c r="BM2967" s="263"/>
      <c r="BN2967" s="264" t="s">
        <v>166</v>
      </c>
      <c r="BO2967" s="265"/>
      <c r="BP2967" s="41"/>
      <c r="BQ2967" s="271" t="s">
        <v>167</v>
      </c>
      <c r="BR2967" s="272"/>
      <c r="BS2967" s="273" t="s">
        <v>168</v>
      </c>
      <c r="BT2967" s="274"/>
      <c r="BU2967" s="20"/>
      <c r="BV2967" s="262" t="s">
        <v>169</v>
      </c>
      <c r="BW2967" s="263"/>
      <c r="BX2967" s="264" t="s">
        <v>170</v>
      </c>
      <c r="BY2967" s="265"/>
      <c r="CA2967" s="55" t="s">
        <v>35</v>
      </c>
      <c r="CC2967" s="116" t="s">
        <v>75</v>
      </c>
      <c r="CD2967" s="13"/>
      <c r="CE2967" s="33"/>
      <c r="CF2967" s="33"/>
      <c r="CG2967" s="33"/>
      <c r="CH2967" s="33"/>
    </row>
    <row r="2968" spans="2:86" ht="18.600000000000001" customHeight="1" thickTop="1" thickBot="1">
      <c r="D2968" s="1">
        <v>0</v>
      </c>
      <c r="E2968" s="9">
        <f t="shared" ref="E2968" si="28560">$E$9*$B2965</f>
        <v>9.9792639999999526</v>
      </c>
      <c r="F2968" s="2">
        <v>1</v>
      </c>
      <c r="G2968" s="8">
        <v>0</v>
      </c>
      <c r="I2968" s="1">
        <v>0</v>
      </c>
      <c r="J2968" s="9">
        <v>0</v>
      </c>
      <c r="K2968" s="2">
        <v>1</v>
      </c>
      <c r="L2968" s="8">
        <v>0</v>
      </c>
      <c r="N2968" s="1">
        <f t="shared" ref="N2968" si="28561">D2968*I2965+F2968*I2968-E2968*J2965-G2968*J2968</f>
        <v>0</v>
      </c>
      <c r="O2968" s="9">
        <f t="shared" ref="O2968" si="28562">(D2968*J2965+E2968*I2965+F2968*J2968+G2968*I2968)</f>
        <v>9.9792639999999526</v>
      </c>
      <c r="P2968" s="2">
        <f t="shared" ref="P2968" si="28563">D2968*K2965+F2968*K2968-E2968*L2965-G2968*L2968</f>
        <v>7.4567068249730166</v>
      </c>
      <c r="Q2968" s="8">
        <f t="shared" ref="Q2968" si="28564">(D2968*L2965+E2968*K2965+F2968*L2968+G2968*K2968)</f>
        <v>0</v>
      </c>
      <c r="S2968" s="1">
        <v>0</v>
      </c>
      <c r="T2968" s="9">
        <f t="shared" ref="T2968" si="28565">$T$9*$B2965</f>
        <v>12.815823999999939</v>
      </c>
      <c r="U2968" s="2">
        <v>1</v>
      </c>
      <c r="V2968" s="8">
        <v>0</v>
      </c>
      <c r="X2968" s="1">
        <f t="shared" ref="X2968" si="28566">N2968*S2965+P2968*S2968-O2968*T2965-Q2968*T2968</f>
        <v>0</v>
      </c>
      <c r="Y2968" s="9">
        <f t="shared" ref="Y2968" si="28567">(N2968*T2965+O2968*S2965+P2968*T2968+Q2968*S2968)</f>
        <v>105.54310628845249</v>
      </c>
      <c r="Z2968" s="2">
        <f t="shared" ref="Z2968" si="28568">N2968*U2965+P2968*U2968-O2968*V2965-Q2968*V2968</f>
        <v>7.4567068249730166</v>
      </c>
      <c r="AA2968" s="8">
        <f t="shared" ref="AA2968" si="28569">(N2968*V2965+O2968*U2965+P2968*V2968+Q2968*U2968)</f>
        <v>0</v>
      </c>
      <c r="AB2968" s="20"/>
      <c r="AC2968" s="1">
        <v>0</v>
      </c>
      <c r="AD2968" s="9">
        <v>0</v>
      </c>
      <c r="AE2968" s="2">
        <v>1</v>
      </c>
      <c r="AF2968" s="8">
        <v>0</v>
      </c>
      <c r="AH2968" s="1">
        <f t="shared" ref="AH2968" si="28570">X2968*AC2965+Z2968*AC2968-Y2968*AD2965-AA2968*AD2968</f>
        <v>0</v>
      </c>
      <c r="AI2968" s="9">
        <f t="shared" ref="AI2968" si="28571">(X2968*AD2965+Y2968*AC2965+Z2968*AD2968+AA2968*AC2968)</f>
        <v>105.54310628845249</v>
      </c>
      <c r="AJ2968" s="2">
        <f t="shared" ref="AJ2968" si="28572">X2968*AE2965+Z2968*AE2968-Y2968*AF2965-AA2968*AF2968</f>
        <v>20.005824112204177</v>
      </c>
      <c r="AK2968" s="8">
        <f t="shared" ref="AK2968" si="28573">(X2968*AF2965+Y2968*AE2965+Z2968*AF2968+AA2968*AE2968)</f>
        <v>0</v>
      </c>
      <c r="AM2968" s="1">
        <v>0</v>
      </c>
      <c r="AN2968" s="9">
        <f t="shared" ref="AN2968" si="28574">$AN$9*$B2965</f>
        <v>10.835743999999949</v>
      </c>
      <c r="AO2968" s="2">
        <v>1</v>
      </c>
      <c r="AP2968" s="8">
        <v>0</v>
      </c>
      <c r="AR2968" s="1">
        <f t="shared" ref="AR2968" si="28575">AH2968*AM2965+AJ2968*AM2968-AI2968*AN2965-AK2968*AN2968</f>
        <v>0</v>
      </c>
      <c r="AS2968" s="9">
        <f t="shared" ref="AS2968" si="28576">(AH2968*AN2965+AI2968*AM2965+AJ2968*AN2968+AK2968*AM2968)</f>
        <v>322.32109487732316</v>
      </c>
      <c r="AT2968" s="2">
        <f t="shared" ref="AT2968" si="28577">AH2968*AO2965+AJ2968*AO2968-AI2968*AP2965-AK2968*AP2968</f>
        <v>20.005824112204177</v>
      </c>
      <c r="AU2968" s="8">
        <f t="shared" ref="AU2968" si="28578">(AH2968*AP2965+AI2968*AO2965+AJ2968*AP2968+AK2968*AO2968)</f>
        <v>0</v>
      </c>
      <c r="AV2968" s="20"/>
      <c r="AW2968" s="1">
        <v>0</v>
      </c>
      <c r="AX2968" s="9">
        <v>0</v>
      </c>
      <c r="AY2968" s="2">
        <v>1</v>
      </c>
      <c r="AZ2968" s="8">
        <v>0</v>
      </c>
      <c r="BB2968" s="1">
        <f t="shared" ref="BB2968" si="28579">AR2968*AW2965+AT2968*AW2968-AS2968*AX2965-AU2968*AX2968</f>
        <v>0</v>
      </c>
      <c r="BC2968" s="9">
        <f t="shared" ref="BC2968" si="28580">(AR2968*AX2965+AS2968*AW2965+AT2968*AX2968+AU2968*AW2968)</f>
        <v>322.32109487732316</v>
      </c>
      <c r="BD2968" s="2">
        <f t="shared" ref="BD2968" si="28581">AR2968*AY2965+AT2968*AY2968-AS2968*AZ2965-AU2968*AZ2968</f>
        <v>74.715198469737203</v>
      </c>
      <c r="BE2968" s="8">
        <f t="shared" ref="BE2968" si="28582">(AR2968*AZ2965+AS2968*AY2965+AT2968*AZ2968+AU2968*AY2968)</f>
        <v>0</v>
      </c>
      <c r="BG2968" s="1">
        <v>0</v>
      </c>
      <c r="BH2968" s="9">
        <f t="shared" ref="BH2968" si="28583">$BH$9*$B2965</f>
        <v>7.0892799999999658</v>
      </c>
      <c r="BI2968" s="2">
        <v>1</v>
      </c>
      <c r="BJ2968" s="8">
        <v>0</v>
      </c>
      <c r="BK2968" s="20"/>
      <c r="BL2968" s="1">
        <f t="shared" ref="BL2968" si="28584">BB2968*BG2965+BD2968*BG2968-BC2968*BH2965-BE2968*BH2968</f>
        <v>0</v>
      </c>
      <c r="BM2968" s="9">
        <f t="shared" ref="BM2968" si="28585">(BB2968*BH2965+BC2968*BG2965+BD2968*BH2968+BE2968*BG2968)</f>
        <v>851.99805708485917</v>
      </c>
      <c r="BN2968" s="2">
        <f t="shared" ref="BN2968" si="28586">BB2968*BI2965+BD2968*BI2968-BC2968*BJ2965-BE2968*BJ2968</f>
        <v>74.715198469737203</v>
      </c>
      <c r="BO2968" s="8">
        <f t="shared" ref="BO2968" si="28587">(BB2968*BJ2965+BC2968*BI2965+BD2968*BJ2968+BE2968*BI2968)</f>
        <v>0</v>
      </c>
      <c r="BP2968" s="20"/>
      <c r="BQ2968" s="18">
        <f t="shared" ref="BQ2968:BQ3031" si="28588">1/$BR$9</f>
        <v>1</v>
      </c>
      <c r="BR2968" s="25">
        <v>0</v>
      </c>
      <c r="BS2968" s="19">
        <v>1</v>
      </c>
      <c r="BT2968" s="24">
        <v>0</v>
      </c>
      <c r="BV2968" s="1">
        <f t="shared" ref="BV2968" si="28589">BL2968*BQ2965+BN2968*BQ2968-BM2968*BR2965-BO2968*BR2968</f>
        <v>74.715198469737203</v>
      </c>
      <c r="BW2968" s="9">
        <f t="shared" ref="BW2968" si="28590">(BL2968*BR2965+BM2968*BQ2965+BN2968*BR2968+BO2968*BQ2968)</f>
        <v>851.99805708485917</v>
      </c>
      <c r="BX2968" s="2">
        <f t="shared" ref="BX2968" si="28591">BL2968*BS2965+BN2968*BS2968-BM2968*BT2965-BO2968*BT2968</f>
        <v>74.715198469737203</v>
      </c>
      <c r="BY2968" s="8">
        <f t="shared" ref="BY2968" si="28592">(BL2968*BT2965+BM2968*BS2965+BN2968*BT2968+BO2968*BS2968)</f>
        <v>0</v>
      </c>
      <c r="CA2968" s="56">
        <f t="shared" ref="CA2968" si="28593">(180/PI())*ATAN(-1*(BW2965+BW2968)/(BV2965+BV2968))</f>
        <v>-79.97657326255964</v>
      </c>
      <c r="CC2968" s="117">
        <f t="shared" ref="CC2968" si="28594">20*LOG(((1-(10^(CA2965/20)^2)*(1-((1-CC2965)/(1+CC2965))^2))^0.5))</f>
        <v>-6.9876978642651441E-6</v>
      </c>
      <c r="CD2968" s="13"/>
      <c r="CE2968" s="33"/>
      <c r="CF2968" s="33"/>
      <c r="CG2968" s="33"/>
      <c r="CH2968" s="33"/>
    </row>
    <row r="2969" spans="2:86" ht="18.600000000000001" customHeight="1"/>
    <row r="2970" spans="2:86" ht="18.600000000000001" customHeight="1" thickBot="1">
      <c r="E2970" s="6" t="s">
        <v>3</v>
      </c>
      <c r="J2970" s="6" t="s">
        <v>5</v>
      </c>
      <c r="O2970" s="6" t="s">
        <v>10</v>
      </c>
      <c r="T2970" s="6" t="s">
        <v>6</v>
      </c>
      <c r="Y2970" s="6" t="s">
        <v>11</v>
      </c>
      <c r="AD2970" s="6" t="s">
        <v>12</v>
      </c>
      <c r="AI2970" s="6" t="s">
        <v>13</v>
      </c>
      <c r="AN2970" s="6" t="s">
        <v>14</v>
      </c>
      <c r="AS2970" s="6" t="s">
        <v>15</v>
      </c>
      <c r="AX2970" s="6" t="s">
        <v>19</v>
      </c>
      <c r="BC2970" s="6" t="s">
        <v>17</v>
      </c>
      <c r="BH2970" s="6" t="s">
        <v>20</v>
      </c>
      <c r="BM2970" s="6" t="s">
        <v>18</v>
      </c>
      <c r="BQ2970" s="26" t="s">
        <v>16</v>
      </c>
      <c r="BR2970" s="26"/>
      <c r="BS2970" s="21"/>
      <c r="BT2970" s="21"/>
      <c r="BU2970" s="21"/>
      <c r="BV2970" s="21"/>
      <c r="BW2970" s="26" t="s">
        <v>21</v>
      </c>
      <c r="BX2970" s="21"/>
      <c r="BY2970" s="21"/>
    </row>
    <row r="2971" spans="2:86" ht="18.600000000000001" customHeight="1" thickBot="1">
      <c r="B2971" s="11"/>
      <c r="D2971" s="266" t="s">
        <v>113</v>
      </c>
      <c r="E2971" s="267"/>
      <c r="F2971" s="268" t="s">
        <v>114</v>
      </c>
      <c r="G2971" s="269"/>
      <c r="H2971" s="237"/>
      <c r="I2971" s="262" t="s">
        <v>0</v>
      </c>
      <c r="J2971" s="263"/>
      <c r="K2971" s="264" t="s">
        <v>1</v>
      </c>
      <c r="L2971" s="265"/>
      <c r="M2971" s="21"/>
      <c r="N2971" s="262" t="s">
        <v>115</v>
      </c>
      <c r="O2971" s="263"/>
      <c r="P2971" s="264" t="s">
        <v>116</v>
      </c>
      <c r="Q2971" s="265"/>
      <c r="R2971" s="21"/>
      <c r="S2971" s="266" t="s">
        <v>117</v>
      </c>
      <c r="T2971" s="267"/>
      <c r="U2971" s="268" t="s">
        <v>118</v>
      </c>
      <c r="V2971" s="269"/>
      <c r="W2971" s="20"/>
      <c r="X2971" s="262" t="s">
        <v>119</v>
      </c>
      <c r="Y2971" s="263"/>
      <c r="Z2971" s="264" t="s">
        <v>120</v>
      </c>
      <c r="AA2971" s="265"/>
      <c r="AB2971" s="20"/>
      <c r="AC2971" s="262" t="s">
        <v>121</v>
      </c>
      <c r="AD2971" s="263"/>
      <c r="AE2971" s="264" t="s">
        <v>7</v>
      </c>
      <c r="AF2971" s="265"/>
      <c r="AG2971" s="20"/>
      <c r="AH2971" s="262" t="s">
        <v>122</v>
      </c>
      <c r="AI2971" s="263"/>
      <c r="AJ2971" s="264" t="s">
        <v>123</v>
      </c>
      <c r="AK2971" s="265"/>
      <c r="AL2971" s="20"/>
      <c r="AM2971" s="266" t="s">
        <v>124</v>
      </c>
      <c r="AN2971" s="267"/>
      <c r="AO2971" s="268" t="s">
        <v>125</v>
      </c>
      <c r="AP2971" s="269"/>
      <c r="AQ2971" s="21"/>
      <c r="AR2971" s="262" t="s">
        <v>126</v>
      </c>
      <c r="AS2971" s="263"/>
      <c r="AT2971" s="264" t="s">
        <v>2</v>
      </c>
      <c r="AU2971" s="265"/>
      <c r="AV2971" s="41"/>
      <c r="AW2971" s="262" t="s">
        <v>127</v>
      </c>
      <c r="AX2971" s="263"/>
      <c r="AY2971" s="264" t="s">
        <v>128</v>
      </c>
      <c r="AZ2971" s="265"/>
      <c r="BA2971" s="20"/>
      <c r="BB2971" s="262" t="s">
        <v>129</v>
      </c>
      <c r="BC2971" s="263"/>
      <c r="BD2971" s="264" t="s">
        <v>130</v>
      </c>
      <c r="BE2971" s="265"/>
      <c r="BF2971" s="41"/>
      <c r="BG2971" s="266" t="s">
        <v>131</v>
      </c>
      <c r="BH2971" s="267"/>
      <c r="BI2971" s="268" t="s">
        <v>132</v>
      </c>
      <c r="BJ2971" s="269"/>
      <c r="BK2971" s="41"/>
      <c r="BL2971" s="262" t="s">
        <v>133</v>
      </c>
      <c r="BM2971" s="263"/>
      <c r="BN2971" s="264" t="s">
        <v>134</v>
      </c>
      <c r="BO2971" s="265"/>
      <c r="BP2971" s="41"/>
      <c r="BQ2971" s="262" t="s">
        <v>135</v>
      </c>
      <c r="BR2971" s="263"/>
      <c r="BS2971" s="264" t="s">
        <v>136</v>
      </c>
      <c r="BT2971" s="265"/>
      <c r="BU2971" s="20"/>
      <c r="BV2971" s="262" t="s">
        <v>137</v>
      </c>
      <c r="BW2971" s="263"/>
      <c r="BX2971" s="264" t="s">
        <v>138</v>
      </c>
      <c r="BY2971" s="265"/>
      <c r="CA2971" s="27" t="s">
        <v>8</v>
      </c>
      <c r="CC2971" s="113" t="s">
        <v>74</v>
      </c>
      <c r="CD2971" s="13"/>
      <c r="CE2971" s="33"/>
      <c r="CF2971" s="33"/>
      <c r="CG2971" s="33"/>
      <c r="CH2971" s="33"/>
    </row>
    <row r="2972" spans="2:86" ht="18.600000000000001" customHeight="1" thickTop="1" thickBot="1">
      <c r="B2972" s="37">
        <v>8.4999999999999591</v>
      </c>
      <c r="D2972" s="1">
        <v>1</v>
      </c>
      <c r="E2972" s="7">
        <v>0</v>
      </c>
      <c r="F2972" s="2">
        <v>0</v>
      </c>
      <c r="G2972" s="8">
        <v>0</v>
      </c>
      <c r="I2972" s="1">
        <v>1</v>
      </c>
      <c r="J2972" s="9">
        <v>0</v>
      </c>
      <c r="K2972" s="2">
        <v>0</v>
      </c>
      <c r="L2972" s="8">
        <f t="shared" ref="L2972:L3035" si="28595">IF(0=(1-$J$9*$K$9*$B2972^2),10^18,$B2972*$K$9/(1-$J$9*$K$9*$B2972^2))</f>
        <v>-0.64529623764926558</v>
      </c>
      <c r="N2972" s="1">
        <f t="shared" ref="N2972" si="28596">D2972*I2972+F2972*I2975-E2972*J2972-G2972*J2975</f>
        <v>1</v>
      </c>
      <c r="O2972" s="9">
        <f t="shared" ref="O2972" si="28597">(D2972*J2972+E2972*I2972+F2972*J2975+G2972*I2975)</f>
        <v>0</v>
      </c>
      <c r="P2972" s="2">
        <f t="shared" ref="P2972" si="28598">D2972*K2972+F2972*K2975-E2972*L2972-G2972*L2975</f>
        <v>0</v>
      </c>
      <c r="Q2972" s="8">
        <f t="shared" ref="Q2972" si="28599">(D2972*L2972+E2972*K2972+F2972*L2975+G2972*K2975)</f>
        <v>-0.64529623764926558</v>
      </c>
      <c r="S2972" s="1">
        <v>1</v>
      </c>
      <c r="T2972" s="7">
        <v>0</v>
      </c>
      <c r="U2972" s="2">
        <v>0</v>
      </c>
      <c r="V2972" s="8">
        <v>0</v>
      </c>
      <c r="X2972" s="1">
        <f t="shared" ref="X2972" si="28600">N2972*S2972+P2972*S2975-O2972*T2972-Q2972*T2975</f>
        <v>9.2895077336543093</v>
      </c>
      <c r="Y2972" s="9">
        <f t="shared" ref="Y2972" si="28601">(N2972*T2972+O2972*S2972+P2972*T2975+Q2972*S2975)</f>
        <v>0</v>
      </c>
      <c r="Z2972" s="2">
        <f t="shared" ref="Z2972" si="28602">N2972*U2972+P2972*U2975-O2972*V2972-Q2972*V2975</f>
        <v>0</v>
      </c>
      <c r="AA2972" s="8">
        <f t="shared" ref="AA2972" si="28603">(N2972*V2972+O2972*U2972+P2972*V2975+Q2972*U2975)</f>
        <v>-0.64529623764926558</v>
      </c>
      <c r="AB2972" s="20"/>
      <c r="AC2972" s="1">
        <v>1</v>
      </c>
      <c r="AD2972" s="9">
        <v>0</v>
      </c>
      <c r="AE2972" s="2">
        <v>0</v>
      </c>
      <c r="AF2972" s="8">
        <f t="shared" ref="AF2972:AF3035" si="28604">IF(0=(1-$AE$9*$AD$9*$B2972^2),10^18,$B2972*$AE$9/(1-$AE$9*$AD$9*$B2972^2))</f>
        <v>-0.11860983491396002</v>
      </c>
      <c r="AH2972" s="1">
        <f t="shared" ref="AH2972" si="28605">X2972*AC2972+Z2972*AC2975-Y2972*AD2972-AA2972*AD2975</f>
        <v>9.2895077336543093</v>
      </c>
      <c r="AI2972" s="9">
        <f t="shared" ref="AI2972" si="28606">(X2972*AD2972+Y2972*AC2972+Z2972*AD2975+AA2972*AC2975)</f>
        <v>0</v>
      </c>
      <c r="AJ2972" s="2">
        <f t="shared" ref="AJ2972" si="28607">X2972*AE2972+Z2972*AE2975-Y2972*AF2972-AA2972*AF2975</f>
        <v>0</v>
      </c>
      <c r="AK2972" s="8">
        <f t="shared" ref="AK2972" si="28608">(X2972*AF2972+Y2972*AE2972+Z2972*AF2975+AA2972*AE2975)</f>
        <v>-1.7471232163699582</v>
      </c>
      <c r="AM2972" s="1">
        <v>1</v>
      </c>
      <c r="AN2972" s="7">
        <v>0</v>
      </c>
      <c r="AO2972" s="2">
        <v>0</v>
      </c>
      <c r="AP2972" s="8">
        <v>0</v>
      </c>
      <c r="AR2972" s="1">
        <f t="shared" ref="AR2972" si="28609">AH2972*AM2972+AJ2972*AM2975-AI2972*AN2972-AK2972*AN2975</f>
        <v>28.265537123613242</v>
      </c>
      <c r="AS2972" s="9">
        <f t="shared" ref="AS2972" si="28610">(AH2972*AN2972+AI2972*AM2972+AJ2972*AN2975+AK2972*AM2975)</f>
        <v>0</v>
      </c>
      <c r="AT2972" s="2">
        <f t="shared" ref="AT2972" si="28611">AH2972*AO2972+AJ2972*AO2975-AI2972*AP2972-AK2972*AP2975</f>
        <v>0</v>
      </c>
      <c r="AU2972" s="8">
        <f t="shared" ref="AU2972" si="28612">(AH2972*AP2972+AI2972*AO2972+AJ2972*AP2975+AK2972*AO2975)</f>
        <v>-1.7471232163699582</v>
      </c>
      <c r="AV2972" s="20"/>
      <c r="AW2972" s="1">
        <v>1</v>
      </c>
      <c r="AX2972" s="9">
        <v>0</v>
      </c>
      <c r="AY2972" s="2">
        <v>0</v>
      </c>
      <c r="AZ2972" s="8">
        <f t="shared" ref="AZ2972:AZ3035" si="28613">IF(0=(1-$AX$9*$AY$9*$B2972^2),10^18,$B2972*$AY$9/(1-$AX$9*$AY$9*$B2972^2))</f>
        <v>-0.16931638301273974</v>
      </c>
      <c r="BB2972" s="1">
        <f t="shared" ref="BB2972" si="28614">AR2972*AW2972+AT2972*AW2975-AS2972*AX2972-AU2972*AX2975</f>
        <v>28.265537123613242</v>
      </c>
      <c r="BC2972" s="9">
        <f t="shared" ref="BC2972" si="28615">(AR2972*AX2972+AS2972*AW2972+AT2972*AX2975+AU2972*AW2975)</f>
        <v>0</v>
      </c>
      <c r="BD2972" s="2">
        <f t="shared" ref="BD2972" si="28616">AR2972*AY2972+AT2972*AY2975-AS2972*AZ2972-AU2972*AZ2975</f>
        <v>0</v>
      </c>
      <c r="BE2972" s="8">
        <f t="shared" ref="BE2972" si="28617">(AR2972*AZ2972+AS2972*AY2972+AT2972*AZ2975+AU2972*AY2975)</f>
        <v>-6.5329417260524725</v>
      </c>
      <c r="BG2972" s="1">
        <v>1</v>
      </c>
      <c r="BH2972" s="7">
        <v>0</v>
      </c>
      <c r="BI2972" s="2">
        <v>0</v>
      </c>
      <c r="BJ2972" s="8">
        <v>0</v>
      </c>
      <c r="BK2972" s="20"/>
      <c r="BL2972" s="1">
        <f t="shared" ref="BL2972" si="28618">BB2972*BG2972+BD2972*BG2975-BC2972*BH2972-BE2972*BH2975</f>
        <v>74.688621028941881</v>
      </c>
      <c r="BM2972" s="9">
        <f t="shared" ref="BM2972" si="28619">(BB2972*BH2972+BC2972*BG2972+BD2972*BH2975+BE2972*BG2975)</f>
        <v>0</v>
      </c>
      <c r="BN2972" s="2">
        <f t="shared" ref="BN2972" si="28620">BB2972*BI2972+BD2972*BI2975-BC2972*BJ2972-BE2972*BJ2975</f>
        <v>0</v>
      </c>
      <c r="BO2972" s="8">
        <f t="shared" ref="BO2972" si="28621">(BB2972*BJ2972+BC2972*BI2972+BD2972*BJ2975+BE2972*BI2975)</f>
        <v>-6.5329417260524725</v>
      </c>
      <c r="BP2972" s="20"/>
      <c r="BQ2972" s="16">
        <v>1</v>
      </c>
      <c r="BR2972" s="23">
        <v>0</v>
      </c>
      <c r="BS2972" s="14">
        <v>0</v>
      </c>
      <c r="BT2972" s="22">
        <v>0</v>
      </c>
      <c r="BV2972" s="1">
        <f t="shared" ref="BV2972" si="28622">BL2972*BQ2972+BN2972*BQ2975-BM2972*BR2972-BO2972*BR2975</f>
        <v>74.688621028941881</v>
      </c>
      <c r="BW2972" s="9">
        <f t="shared" ref="BW2972" si="28623">(BL2972*BR2972+BM2972*BQ2972+BN2972*BR2975+BO2972*BQ2975)</f>
        <v>-6.5329417260524725</v>
      </c>
      <c r="BX2972" s="2">
        <f t="shared" ref="BX2972" si="28624">BL2972*BS2972+BN2972*BS2975-BM2972*BT2972-BO2972*BT2975</f>
        <v>0</v>
      </c>
      <c r="BY2972" s="8">
        <f t="shared" ref="BY2972" si="28625">(BL2972*BT2972+BM2972*BS2972+BN2972*BT2975+BO2972*BS2975)</f>
        <v>-6.5329417260524725</v>
      </c>
      <c r="CA2972" s="28">
        <f t="shared" ref="CA2972" si="28626">20*LOG(((1+$BR$9)/$BR$9)/((BV2972+BV2975)^2+(BW2972+BW2975)^2)^0.5)</f>
        <v>-52.671945093253349</v>
      </c>
      <c r="CC2972" s="114">
        <f t="shared" ref="CC2972" si="28627">((BV2972^2+BW2972^2)^0.5)/((BV2975^2+BW2975^2)^0.5)</f>
        <v>8.7485984752061763E-2</v>
      </c>
      <c r="CD2972" s="13"/>
      <c r="CE2972" s="33"/>
      <c r="CF2972" s="33"/>
      <c r="CG2972" s="33"/>
      <c r="CH2972" s="33"/>
    </row>
    <row r="2973" spans="2:86" ht="18.600000000000001" customHeight="1" thickBot="1">
      <c r="D2973" s="3"/>
      <c r="G2973" s="4"/>
      <c r="I2973" s="3"/>
      <c r="L2973" s="4"/>
      <c r="N2973" s="3"/>
      <c r="Q2973" s="4"/>
      <c r="S2973" s="3"/>
      <c r="V2973" s="4"/>
      <c r="X2973" s="3"/>
      <c r="AA2973" s="4"/>
      <c r="AC2973" s="3"/>
      <c r="AF2973" s="4"/>
      <c r="AH2973" s="3"/>
      <c r="AK2973" s="4"/>
      <c r="AM2973" s="3"/>
      <c r="AP2973" s="4"/>
      <c r="AR2973" s="3"/>
      <c r="AU2973" s="4"/>
      <c r="AW2973" s="3"/>
      <c r="AZ2973" s="4"/>
      <c r="BB2973" s="3"/>
      <c r="BE2973" s="4"/>
      <c r="BG2973" s="3"/>
      <c r="BJ2973" s="4"/>
      <c r="BL2973" s="3"/>
      <c r="BO2973" s="4"/>
      <c r="BQ2973" s="16"/>
      <c r="BR2973" s="14"/>
      <c r="BS2973" s="14"/>
      <c r="BT2973" s="17"/>
      <c r="BV2973" s="3"/>
      <c r="BY2973" s="4"/>
      <c r="CC2973" s="115"/>
      <c r="CD2973" s="13"/>
      <c r="CE2973" s="33"/>
      <c r="CF2973" s="33"/>
      <c r="CG2973" s="33"/>
      <c r="CH2973" s="33"/>
    </row>
    <row r="2974" spans="2:86" ht="18.600000000000001" customHeight="1" thickBot="1">
      <c r="D2974" s="271" t="s">
        <v>141</v>
      </c>
      <c r="E2974" s="272"/>
      <c r="F2974" s="273" t="s">
        <v>142</v>
      </c>
      <c r="G2974" s="274"/>
      <c r="H2974" s="237"/>
      <c r="I2974" s="271" t="s">
        <v>143</v>
      </c>
      <c r="J2974" s="272"/>
      <c r="K2974" s="273" t="s">
        <v>144</v>
      </c>
      <c r="L2974" s="274"/>
      <c r="N2974" s="262" t="s">
        <v>145</v>
      </c>
      <c r="O2974" s="263"/>
      <c r="P2974" s="264" t="s">
        <v>146</v>
      </c>
      <c r="Q2974" s="265"/>
      <c r="S2974" s="271" t="s">
        <v>147</v>
      </c>
      <c r="T2974" s="272"/>
      <c r="U2974" s="273" t="s">
        <v>148</v>
      </c>
      <c r="V2974" s="274"/>
      <c r="W2974" s="20"/>
      <c r="X2974" s="262" t="s">
        <v>149</v>
      </c>
      <c r="Y2974" s="263"/>
      <c r="Z2974" s="264" t="s">
        <v>150</v>
      </c>
      <c r="AA2974" s="265"/>
      <c r="AB2974" s="20"/>
      <c r="AC2974" s="271" t="s">
        <v>151</v>
      </c>
      <c r="AD2974" s="272"/>
      <c r="AE2974" s="273" t="s">
        <v>152</v>
      </c>
      <c r="AF2974" s="274"/>
      <c r="AG2974" s="20"/>
      <c r="AH2974" s="262" t="s">
        <v>153</v>
      </c>
      <c r="AI2974" s="263"/>
      <c r="AJ2974" s="264" t="s">
        <v>154</v>
      </c>
      <c r="AK2974" s="265"/>
      <c r="AL2974" s="20"/>
      <c r="AM2974" s="271" t="s">
        <v>155</v>
      </c>
      <c r="AN2974" s="272"/>
      <c r="AO2974" s="273" t="s">
        <v>156</v>
      </c>
      <c r="AP2974" s="274"/>
      <c r="AR2974" s="262" t="s">
        <v>157</v>
      </c>
      <c r="AS2974" s="263"/>
      <c r="AT2974" s="264" t="s">
        <v>158</v>
      </c>
      <c r="AU2974" s="265"/>
      <c r="AV2974" s="41"/>
      <c r="AW2974" s="271" t="s">
        <v>159</v>
      </c>
      <c r="AX2974" s="272"/>
      <c r="AY2974" s="273" t="s">
        <v>160</v>
      </c>
      <c r="AZ2974" s="274"/>
      <c r="BA2974" s="20"/>
      <c r="BB2974" s="262" t="s">
        <v>161</v>
      </c>
      <c r="BC2974" s="263"/>
      <c r="BD2974" s="264" t="s">
        <v>162</v>
      </c>
      <c r="BE2974" s="265"/>
      <c r="BF2974" s="41"/>
      <c r="BG2974" s="271" t="s">
        <v>163</v>
      </c>
      <c r="BH2974" s="272"/>
      <c r="BI2974" s="273" t="s">
        <v>164</v>
      </c>
      <c r="BJ2974" s="274"/>
      <c r="BK2974" s="41"/>
      <c r="BL2974" s="262" t="s">
        <v>165</v>
      </c>
      <c r="BM2974" s="263"/>
      <c r="BN2974" s="264" t="s">
        <v>166</v>
      </c>
      <c r="BO2974" s="265"/>
      <c r="BP2974" s="41"/>
      <c r="BQ2974" s="271" t="s">
        <v>167</v>
      </c>
      <c r="BR2974" s="272"/>
      <c r="BS2974" s="273" t="s">
        <v>168</v>
      </c>
      <c r="BT2974" s="274"/>
      <c r="BU2974" s="20"/>
      <c r="BV2974" s="262" t="s">
        <v>169</v>
      </c>
      <c r="BW2974" s="263"/>
      <c r="BX2974" s="264" t="s">
        <v>170</v>
      </c>
      <c r="BY2974" s="265"/>
      <c r="CA2974" s="55" t="s">
        <v>35</v>
      </c>
      <c r="CC2974" s="116" t="s">
        <v>75</v>
      </c>
      <c r="CD2974" s="13"/>
      <c r="CE2974" s="33"/>
      <c r="CF2974" s="33"/>
      <c r="CG2974" s="33"/>
      <c r="CH2974" s="33"/>
    </row>
    <row r="2975" spans="2:86" ht="18.600000000000001" customHeight="1" thickTop="1" thickBot="1">
      <c r="D2975" s="1">
        <v>0</v>
      </c>
      <c r="E2975" s="9">
        <f t="shared" ref="E2975" si="28628">$E$9*$B2972</f>
        <v>10.002799999999953</v>
      </c>
      <c r="F2975" s="2">
        <v>1</v>
      </c>
      <c r="G2975" s="8">
        <v>0</v>
      </c>
      <c r="I2975" s="1">
        <v>0</v>
      </c>
      <c r="J2975" s="9">
        <v>0</v>
      </c>
      <c r="K2975" s="2">
        <v>1</v>
      </c>
      <c r="L2975" s="8">
        <v>0</v>
      </c>
      <c r="N2975" s="1">
        <f t="shared" ref="N2975" si="28629">D2975*I2972+F2975*I2975-E2975*J2972-G2975*J2975</f>
        <v>0</v>
      </c>
      <c r="O2975" s="9">
        <f t="shared" ref="O2975" si="28630">(D2975*J2972+E2975*I2972+F2975*J2975+G2975*I2975)</f>
        <v>10.002799999999953</v>
      </c>
      <c r="P2975" s="2">
        <f t="shared" ref="P2975" si="28631">D2975*K2972+F2975*K2975-E2975*L2972-G2975*L2975</f>
        <v>7.4547692059580433</v>
      </c>
      <c r="Q2975" s="8">
        <f t="shared" ref="Q2975" si="28632">(D2975*L2972+E2975*K2972+F2975*L2975+G2975*K2975)</f>
        <v>0</v>
      </c>
      <c r="S2975" s="1">
        <v>0</v>
      </c>
      <c r="T2975" s="9">
        <f t="shared" ref="T2975" si="28633">$T$9*$B2972</f>
        <v>12.84604999999994</v>
      </c>
      <c r="U2975" s="2">
        <v>1</v>
      </c>
      <c r="V2975" s="8">
        <v>0</v>
      </c>
      <c r="X2975" s="1">
        <f t="shared" ref="X2975" si="28634">N2975*S2972+P2975*S2975-O2975*T2972-Q2975*T2975</f>
        <v>0</v>
      </c>
      <c r="Y2975" s="9">
        <f t="shared" ref="Y2975" si="28635">(N2975*T2972+O2975*S2972+P2975*T2975+Q2975*S2975)</f>
        <v>105.76713795819683</v>
      </c>
      <c r="Z2975" s="2">
        <f t="shared" ref="Z2975" si="28636">N2975*U2972+P2975*U2975-O2975*V2972-Q2975*V2975</f>
        <v>7.4547692059580433</v>
      </c>
      <c r="AA2975" s="8">
        <f t="shared" ref="AA2975" si="28637">(N2975*V2972+O2975*U2972+P2975*V2975+Q2975*U2975)</f>
        <v>0</v>
      </c>
      <c r="AB2975" s="20"/>
      <c r="AC2975" s="1">
        <v>0</v>
      </c>
      <c r="AD2975" s="9">
        <v>0</v>
      </c>
      <c r="AE2975" s="2">
        <v>1</v>
      </c>
      <c r="AF2975" s="8">
        <v>0</v>
      </c>
      <c r="AH2975" s="1">
        <f t="shared" ref="AH2975" si="28638">X2975*AC2972+Z2975*AC2975-Y2975*AD2972-AA2975*AD2975</f>
        <v>0</v>
      </c>
      <c r="AI2975" s="9">
        <f t="shared" ref="AI2975" si="28639">(X2975*AD2972+Y2975*AC2972+Z2975*AD2975+AA2975*AC2975)</f>
        <v>105.76713795819683</v>
      </c>
      <c r="AJ2975" s="2">
        <f t="shared" ref="AJ2975" si="28640">X2975*AE2972+Z2975*AE2975-Y2975*AF2972-AA2975*AF2975</f>
        <v>19.999791978501804</v>
      </c>
      <c r="AK2975" s="8">
        <f t="shared" ref="AK2975" si="28641">(X2975*AF2972+Y2975*AE2972+Z2975*AF2975+AA2975*AE2975)</f>
        <v>0</v>
      </c>
      <c r="AM2975" s="1">
        <v>0</v>
      </c>
      <c r="AN2975" s="9">
        <f t="shared" ref="AN2975" si="28642">$AN$9*$B2972</f>
        <v>10.861299999999948</v>
      </c>
      <c r="AO2975" s="2">
        <v>1</v>
      </c>
      <c r="AP2975" s="8">
        <v>0</v>
      </c>
      <c r="AR2975" s="1">
        <f t="shared" ref="AR2975" si="28643">AH2975*AM2972+AJ2975*AM2975-AI2975*AN2972-AK2975*AN2975</f>
        <v>0</v>
      </c>
      <c r="AS2975" s="9">
        <f t="shared" ref="AS2975" si="28644">(AH2975*AN2972+AI2975*AM2972+AJ2975*AN2975+AK2975*AM2975)</f>
        <v>322.99087857429743</v>
      </c>
      <c r="AT2975" s="2">
        <f t="shared" ref="AT2975" si="28645">AH2975*AO2972+AJ2975*AO2975-AI2975*AP2972-AK2975*AP2975</f>
        <v>19.999791978501804</v>
      </c>
      <c r="AU2975" s="8">
        <f t="shared" ref="AU2975" si="28646">(AH2975*AP2972+AI2975*AO2972+AJ2975*AP2975+AK2975*AO2975)</f>
        <v>0</v>
      </c>
      <c r="AV2975" s="20"/>
      <c r="AW2975" s="1">
        <v>0</v>
      </c>
      <c r="AX2975" s="9">
        <v>0</v>
      </c>
      <c r="AY2975" s="2">
        <v>1</v>
      </c>
      <c r="AZ2975" s="8">
        <v>0</v>
      </c>
      <c r="BB2975" s="1">
        <f t="shared" ref="BB2975" si="28647">AR2975*AW2972+AT2975*AW2975-AS2975*AX2972-AU2975*AX2975</f>
        <v>0</v>
      </c>
      <c r="BC2975" s="9">
        <f t="shared" ref="BC2975" si="28648">(AR2975*AX2972+AS2975*AW2972+AT2975*AX2975+AU2975*AW2975)</f>
        <v>322.99087857429743</v>
      </c>
      <c r="BD2975" s="2">
        <f t="shared" ref="BD2975" si="28649">AR2975*AY2972+AT2975*AY2975-AS2975*AZ2972-AU2975*AZ2975</f>
        <v>74.68743928480886</v>
      </c>
      <c r="BE2975" s="8">
        <f t="shared" ref="BE2975" si="28650">(AR2975*AZ2972+AS2975*AY2972+AT2975*AZ2975+AU2975*AY2975)</f>
        <v>0</v>
      </c>
      <c r="BG2975" s="1">
        <v>0</v>
      </c>
      <c r="BH2975" s="9">
        <f t="shared" ref="BH2975" si="28651">$BH$9*$B2972</f>
        <v>7.1059999999999652</v>
      </c>
      <c r="BI2975" s="2">
        <v>1</v>
      </c>
      <c r="BJ2975" s="8">
        <v>0</v>
      </c>
      <c r="BK2975" s="20"/>
      <c r="BL2975" s="1">
        <f t="shared" ref="BL2975" si="28652">BB2975*BG2972+BD2975*BG2975-BC2975*BH2972-BE2975*BH2975</f>
        <v>0</v>
      </c>
      <c r="BM2975" s="9">
        <f t="shared" ref="BM2975" si="28653">(BB2975*BH2972+BC2975*BG2972+BD2975*BH2975+BE2975*BG2975)</f>
        <v>853.71982213214665</v>
      </c>
      <c r="BN2975" s="2">
        <f t="shared" ref="BN2975" si="28654">BB2975*BI2972+BD2975*BI2975-BC2975*BJ2972-BE2975*BJ2975</f>
        <v>74.68743928480886</v>
      </c>
      <c r="BO2975" s="8">
        <f t="shared" ref="BO2975" si="28655">(BB2975*BJ2972+BC2975*BI2972+BD2975*BJ2975+BE2975*BI2975)</f>
        <v>0</v>
      </c>
      <c r="BP2975" s="20"/>
      <c r="BQ2975" s="18">
        <f t="shared" ref="BQ2975:BQ3038" si="28656">1/$BR$9</f>
        <v>1</v>
      </c>
      <c r="BR2975" s="25">
        <v>0</v>
      </c>
      <c r="BS2975" s="19">
        <v>1</v>
      </c>
      <c r="BT2975" s="24">
        <v>0</v>
      </c>
      <c r="BV2975" s="1">
        <f t="shared" ref="BV2975" si="28657">BL2975*BQ2972+BN2975*BQ2975-BM2975*BR2972-BO2975*BR2975</f>
        <v>74.68743928480886</v>
      </c>
      <c r="BW2975" s="9">
        <f t="shared" ref="BW2975" si="28658">(BL2975*BR2972+BM2975*BQ2972+BN2975*BR2975+BO2975*BQ2975)</f>
        <v>853.71982213214665</v>
      </c>
      <c r="BX2975" s="2">
        <f t="shared" ref="BX2975" si="28659">BL2975*BS2972+BN2975*BS2975-BM2975*BT2972-BO2975*BT2975</f>
        <v>74.68743928480886</v>
      </c>
      <c r="BY2975" s="8">
        <f t="shared" ref="BY2975" si="28660">(BL2975*BT2972+BM2975*BS2972+BN2975*BT2975+BO2975*BS2975)</f>
        <v>0</v>
      </c>
      <c r="CA2975" s="56">
        <f t="shared" ref="CA2975" si="28661">(180/PI())*ATAN(-1*(BW2972+BW2975)/(BV2972+BV2975))</f>
        <v>-80.000383342593082</v>
      </c>
      <c r="CC2975" s="117">
        <f t="shared" ref="CC2975" si="28662">20*LOG(((1-(10^(CA2972/20)^2)*(1-((1-CC2972)/(1+CC2972))^2))^0.5))</f>
        <v>-6.9461041056718194E-6</v>
      </c>
      <c r="CD2975" s="13"/>
      <c r="CE2975" s="33"/>
      <c r="CF2975" s="33"/>
      <c r="CG2975" s="33"/>
      <c r="CH2975" s="33"/>
    </row>
    <row r="2976" spans="2:86" ht="18.600000000000001" customHeight="1"/>
    <row r="2977" spans="2:86" ht="18.600000000000001" customHeight="1" thickBot="1">
      <c r="E2977" s="6" t="s">
        <v>3</v>
      </c>
      <c r="J2977" s="6" t="s">
        <v>5</v>
      </c>
      <c r="O2977" s="6" t="s">
        <v>10</v>
      </c>
      <c r="T2977" s="6" t="s">
        <v>6</v>
      </c>
      <c r="Y2977" s="6" t="s">
        <v>11</v>
      </c>
      <c r="AD2977" s="6" t="s">
        <v>12</v>
      </c>
      <c r="AI2977" s="6" t="s">
        <v>13</v>
      </c>
      <c r="AN2977" s="6" t="s">
        <v>14</v>
      </c>
      <c r="AS2977" s="6" t="s">
        <v>15</v>
      </c>
      <c r="AX2977" s="6" t="s">
        <v>19</v>
      </c>
      <c r="BC2977" s="6" t="s">
        <v>17</v>
      </c>
      <c r="BH2977" s="6" t="s">
        <v>20</v>
      </c>
      <c r="BM2977" s="6" t="s">
        <v>18</v>
      </c>
      <c r="BQ2977" s="26" t="s">
        <v>16</v>
      </c>
      <c r="BR2977" s="26"/>
      <c r="BS2977" s="21"/>
      <c r="BT2977" s="21"/>
      <c r="BU2977" s="21"/>
      <c r="BV2977" s="21"/>
      <c r="BW2977" s="26" t="s">
        <v>21</v>
      </c>
      <c r="BX2977" s="21"/>
      <c r="BY2977" s="21"/>
    </row>
    <row r="2978" spans="2:86" ht="18.600000000000001" customHeight="1" thickBot="1">
      <c r="B2978" s="11"/>
      <c r="D2978" s="266" t="s">
        <v>113</v>
      </c>
      <c r="E2978" s="267"/>
      <c r="F2978" s="268" t="s">
        <v>114</v>
      </c>
      <c r="G2978" s="269"/>
      <c r="H2978" s="237"/>
      <c r="I2978" s="262" t="s">
        <v>0</v>
      </c>
      <c r="J2978" s="263"/>
      <c r="K2978" s="264" t="s">
        <v>1</v>
      </c>
      <c r="L2978" s="265"/>
      <c r="M2978" s="21"/>
      <c r="N2978" s="262" t="s">
        <v>115</v>
      </c>
      <c r="O2978" s="263"/>
      <c r="P2978" s="264" t="s">
        <v>116</v>
      </c>
      <c r="Q2978" s="265"/>
      <c r="R2978" s="21"/>
      <c r="S2978" s="266" t="s">
        <v>117</v>
      </c>
      <c r="T2978" s="267"/>
      <c r="U2978" s="268" t="s">
        <v>118</v>
      </c>
      <c r="V2978" s="269"/>
      <c r="W2978" s="20"/>
      <c r="X2978" s="262" t="s">
        <v>119</v>
      </c>
      <c r="Y2978" s="263"/>
      <c r="Z2978" s="264" t="s">
        <v>120</v>
      </c>
      <c r="AA2978" s="265"/>
      <c r="AB2978" s="20"/>
      <c r="AC2978" s="262" t="s">
        <v>121</v>
      </c>
      <c r="AD2978" s="263"/>
      <c r="AE2978" s="264" t="s">
        <v>7</v>
      </c>
      <c r="AF2978" s="265"/>
      <c r="AG2978" s="20"/>
      <c r="AH2978" s="262" t="s">
        <v>122</v>
      </c>
      <c r="AI2978" s="263"/>
      <c r="AJ2978" s="264" t="s">
        <v>123</v>
      </c>
      <c r="AK2978" s="265"/>
      <c r="AL2978" s="20"/>
      <c r="AM2978" s="266" t="s">
        <v>124</v>
      </c>
      <c r="AN2978" s="267"/>
      <c r="AO2978" s="268" t="s">
        <v>125</v>
      </c>
      <c r="AP2978" s="269"/>
      <c r="AQ2978" s="21"/>
      <c r="AR2978" s="262" t="s">
        <v>126</v>
      </c>
      <c r="AS2978" s="263"/>
      <c r="AT2978" s="264" t="s">
        <v>2</v>
      </c>
      <c r="AU2978" s="265"/>
      <c r="AV2978" s="41"/>
      <c r="AW2978" s="262" t="s">
        <v>127</v>
      </c>
      <c r="AX2978" s="263"/>
      <c r="AY2978" s="264" t="s">
        <v>128</v>
      </c>
      <c r="AZ2978" s="265"/>
      <c r="BA2978" s="20"/>
      <c r="BB2978" s="262" t="s">
        <v>129</v>
      </c>
      <c r="BC2978" s="263"/>
      <c r="BD2978" s="264" t="s">
        <v>130</v>
      </c>
      <c r="BE2978" s="265"/>
      <c r="BF2978" s="41"/>
      <c r="BG2978" s="266" t="s">
        <v>131</v>
      </c>
      <c r="BH2978" s="267"/>
      <c r="BI2978" s="268" t="s">
        <v>132</v>
      </c>
      <c r="BJ2978" s="269"/>
      <c r="BK2978" s="41"/>
      <c r="BL2978" s="262" t="s">
        <v>133</v>
      </c>
      <c r="BM2978" s="263"/>
      <c r="BN2978" s="264" t="s">
        <v>134</v>
      </c>
      <c r="BO2978" s="265"/>
      <c r="BP2978" s="41"/>
      <c r="BQ2978" s="262" t="s">
        <v>135</v>
      </c>
      <c r="BR2978" s="263"/>
      <c r="BS2978" s="264" t="s">
        <v>136</v>
      </c>
      <c r="BT2978" s="265"/>
      <c r="BU2978" s="20"/>
      <c r="BV2978" s="262" t="s">
        <v>137</v>
      </c>
      <c r="BW2978" s="263"/>
      <c r="BX2978" s="264" t="s">
        <v>138</v>
      </c>
      <c r="BY2978" s="265"/>
      <c r="CA2978" s="27" t="s">
        <v>8</v>
      </c>
      <c r="CC2978" s="113" t="s">
        <v>74</v>
      </c>
      <c r="CD2978" s="13"/>
      <c r="CE2978" s="33"/>
      <c r="CF2978" s="33"/>
      <c r="CG2978" s="33"/>
      <c r="CH2978" s="33"/>
    </row>
    <row r="2979" spans="2:86" ht="18.600000000000001" customHeight="1" thickTop="1" thickBot="1">
      <c r="B2979" s="37">
        <v>8.5199999999999605</v>
      </c>
      <c r="D2979" s="1">
        <v>1</v>
      </c>
      <c r="E2979" s="7">
        <v>0</v>
      </c>
      <c r="F2979" s="2">
        <v>0</v>
      </c>
      <c r="G2979" s="8">
        <v>0</v>
      </c>
      <c r="I2979" s="1">
        <v>1</v>
      </c>
      <c r="J2979" s="9">
        <v>0</v>
      </c>
      <c r="K2979" s="2">
        <v>0</v>
      </c>
      <c r="L2979" s="8">
        <f t="shared" ref="L2979:L3042" si="28663">IF(0=(1-$J$9*$K$9*$B2979^2),10^18,$B2979*$K$9/(1-$J$9*$K$9*$B2979^2))</f>
        <v>-0.64358967886945195</v>
      </c>
      <c r="N2979" s="1">
        <f t="shared" ref="N2979" si="28664">D2979*I2979+F2979*I2982-E2979*J2979-G2979*J2982</f>
        <v>1</v>
      </c>
      <c r="O2979" s="9">
        <f t="shared" ref="O2979" si="28665">(D2979*J2979+E2979*I2979+F2979*J2982+G2979*I2982)</f>
        <v>0</v>
      </c>
      <c r="P2979" s="2">
        <f t="shared" ref="P2979" si="28666">D2979*K2979+F2979*K2982-E2979*L2979-G2979*L2982</f>
        <v>0</v>
      </c>
      <c r="Q2979" s="8">
        <f t="shared" ref="Q2979" si="28667">(D2979*L2979+E2979*K2979+F2979*L2982+G2979*K2982)</f>
        <v>-0.64358967886945195</v>
      </c>
      <c r="S2979" s="1">
        <v>1</v>
      </c>
      <c r="T2979" s="7">
        <v>0</v>
      </c>
      <c r="U2979" s="2">
        <v>0</v>
      </c>
      <c r="V2979" s="8">
        <v>0</v>
      </c>
      <c r="X2979" s="1">
        <f t="shared" ref="X2979" si="28668">N2979*S2979+P2979*S2982-O2979*T2979-Q2979*T2982</f>
        <v>9.2870383358743922</v>
      </c>
      <c r="Y2979" s="9">
        <f t="shared" ref="Y2979" si="28669">(N2979*T2979+O2979*S2979+P2979*T2982+Q2979*S2982)</f>
        <v>0</v>
      </c>
      <c r="Z2979" s="2">
        <f t="shared" ref="Z2979" si="28670">N2979*U2979+P2979*U2982-O2979*V2979-Q2979*V2982</f>
        <v>0</v>
      </c>
      <c r="AA2979" s="8">
        <f t="shared" ref="AA2979" si="28671">(N2979*V2979+O2979*U2979+P2979*V2982+Q2979*U2982)</f>
        <v>-0.64358967886945195</v>
      </c>
      <c r="AB2979" s="20"/>
      <c r="AC2979" s="1">
        <v>1</v>
      </c>
      <c r="AD2979" s="9">
        <v>0</v>
      </c>
      <c r="AE2979" s="2">
        <v>0</v>
      </c>
      <c r="AF2979" s="8">
        <f t="shared" ref="AF2979:AF3042" si="28672">IF(0=(1-$AE$9*$AD$9*$B2979^2),10^18,$B2979*$AE$9/(1-$AE$9*$AD$9*$B2979^2))</f>
        <v>-0.11832071421489274</v>
      </c>
      <c r="AH2979" s="1">
        <f t="shared" ref="AH2979" si="28673">X2979*AC2979+Z2979*AC2982-Y2979*AD2979-AA2979*AD2982</f>
        <v>9.2870383358743922</v>
      </c>
      <c r="AI2979" s="9">
        <f t="shared" ref="AI2979" si="28674">(X2979*AD2979+Y2979*AC2979+Z2979*AD2982+AA2979*AC2982)</f>
        <v>0</v>
      </c>
      <c r="AJ2979" s="2">
        <f t="shared" ref="AJ2979" si="28675">X2979*AE2979+Z2979*AE2982-Y2979*AF2979-AA2979*AF2982</f>
        <v>0</v>
      </c>
      <c r="AK2979" s="8">
        <f t="shared" ref="AK2979" si="28676">(X2979*AF2979+Y2979*AE2979+Z2979*AF2982+AA2979*AE2982)</f>
        <v>-1.742438687711199</v>
      </c>
      <c r="AM2979" s="1">
        <v>1</v>
      </c>
      <c r="AN2979" s="7">
        <v>0</v>
      </c>
      <c r="AO2979" s="2">
        <v>0</v>
      </c>
      <c r="AP2979" s="8">
        <v>0</v>
      </c>
      <c r="AR2979" s="1">
        <f t="shared" ref="AR2979" si="28677">AH2979*AM2979+AJ2979*AM2982-AI2979*AN2979-AK2979*AN2982</f>
        <v>28.2567174178151</v>
      </c>
      <c r="AS2979" s="9">
        <f t="shared" ref="AS2979" si="28678">(AH2979*AN2979+AI2979*AM2979+AJ2979*AN2982+AK2979*AM2982)</f>
        <v>0</v>
      </c>
      <c r="AT2979" s="2">
        <f t="shared" ref="AT2979" si="28679">AH2979*AO2979+AJ2979*AO2982-AI2979*AP2979-AK2979*AP2982</f>
        <v>0</v>
      </c>
      <c r="AU2979" s="8">
        <f t="shared" ref="AU2979" si="28680">(AH2979*AP2979+AI2979*AO2979+AJ2979*AP2982+AK2979*AO2982)</f>
        <v>-1.742438687711199</v>
      </c>
      <c r="AV2979" s="20"/>
      <c r="AW2979" s="1">
        <v>1</v>
      </c>
      <c r="AX2979" s="9">
        <v>0</v>
      </c>
      <c r="AY2979" s="2">
        <v>0</v>
      </c>
      <c r="AZ2979" s="8">
        <f t="shared" ref="AZ2979:AZ3042" si="28681">IF(0=(1-$AX$9*$AY$9*$B2979^2),10^18,$B2979*$AY$9/(1-$AX$9*$AY$9*$B2979^2))</f>
        <v>-0.16889924756849745</v>
      </c>
      <c r="BB2979" s="1">
        <f t="shared" ref="BB2979" si="28682">AR2979*AW2979+AT2979*AW2982-AS2979*AX2979-AU2979*AX2982</f>
        <v>28.2567174178151</v>
      </c>
      <c r="BC2979" s="9">
        <f t="shared" ref="BC2979" si="28683">(AR2979*AX2979+AS2979*AW2979+AT2979*AX2982+AU2979*AW2982)</f>
        <v>0</v>
      </c>
      <c r="BD2979" s="2">
        <f t="shared" ref="BD2979" si="28684">AR2979*AY2979+AT2979*AY2982-AS2979*AZ2979-AU2979*AZ2982</f>
        <v>0</v>
      </c>
      <c r="BE2979" s="8">
        <f t="shared" ref="BE2979" si="28685">(AR2979*AZ2979+AS2979*AY2979+AT2979*AZ2982+AU2979*AY2982)</f>
        <v>-6.5149769983358254</v>
      </c>
      <c r="BG2979" s="1">
        <v>1</v>
      </c>
      <c r="BH2979" s="7">
        <v>0</v>
      </c>
      <c r="BI2979" s="2">
        <v>0</v>
      </c>
      <c r="BJ2979" s="8">
        <v>0</v>
      </c>
      <c r="BK2979" s="20"/>
      <c r="BL2979" s="1">
        <f t="shared" ref="BL2979" si="28686">BB2979*BG2979+BD2979*BG2982-BC2979*BH2979-BE2979*BH2982</f>
        <v>74.661074383401427</v>
      </c>
      <c r="BM2979" s="9">
        <f t="shared" ref="BM2979" si="28687">(BB2979*BH2979+BC2979*BG2979+BD2979*BH2982+BE2979*BG2982)</f>
        <v>0</v>
      </c>
      <c r="BN2979" s="2">
        <f t="shared" ref="BN2979" si="28688">BB2979*BI2979+BD2979*BI2982-BC2979*BJ2979-BE2979*BJ2982</f>
        <v>0</v>
      </c>
      <c r="BO2979" s="8">
        <f t="shared" ref="BO2979" si="28689">(BB2979*BJ2979+BC2979*BI2979+BD2979*BJ2982+BE2979*BI2982)</f>
        <v>-6.5149769983358254</v>
      </c>
      <c r="BP2979" s="20"/>
      <c r="BQ2979" s="16">
        <v>1</v>
      </c>
      <c r="BR2979" s="23">
        <v>0</v>
      </c>
      <c r="BS2979" s="14">
        <v>0</v>
      </c>
      <c r="BT2979" s="22">
        <v>0</v>
      </c>
      <c r="BV2979" s="1">
        <f t="shared" ref="BV2979" si="28690">BL2979*BQ2979+BN2979*BQ2982-BM2979*BR2979-BO2979*BR2982</f>
        <v>74.661074383401427</v>
      </c>
      <c r="BW2979" s="9">
        <f t="shared" ref="BW2979" si="28691">(BL2979*BR2979+BM2979*BQ2979+BN2979*BR2982+BO2979*BQ2982)</f>
        <v>-6.5149769983358254</v>
      </c>
      <c r="BX2979" s="2">
        <f t="shared" ref="BX2979" si="28692">BL2979*BS2979+BN2979*BS2982-BM2979*BT2979-BO2979*BT2982</f>
        <v>0</v>
      </c>
      <c r="BY2979" s="8">
        <f t="shared" ref="BY2979" si="28693">(BL2979*BT2979+BM2979*BS2979+BN2979*BT2982+BO2979*BS2982)</f>
        <v>-6.5149769983358254</v>
      </c>
      <c r="CA2979" s="28">
        <f t="shared" ref="CA2979" si="28694">20*LOG(((1+$BR$9)/$BR$9)/((BV2979+BV2982)^2+(BW2979+BW2982)^2)^0.5)</f>
        <v>-52.689139723928832</v>
      </c>
      <c r="CC2979" s="114">
        <f t="shared" ref="CC2979" si="28695">((BV2979^2+BW2979^2)^0.5)/((BV2982^2+BW2982^2)^0.5)</f>
        <v>8.7277611381070902E-2</v>
      </c>
      <c r="CD2979" s="13"/>
      <c r="CE2979" s="33"/>
      <c r="CF2979" s="33"/>
      <c r="CG2979" s="33"/>
      <c r="CH2979" s="33"/>
    </row>
    <row r="2980" spans="2:86" ht="18.600000000000001" customHeight="1" thickBot="1">
      <c r="D2980" s="3"/>
      <c r="G2980" s="4"/>
      <c r="I2980" s="3"/>
      <c r="L2980" s="4"/>
      <c r="N2980" s="3"/>
      <c r="Q2980" s="4"/>
      <c r="S2980" s="3"/>
      <c r="V2980" s="4"/>
      <c r="X2980" s="3"/>
      <c r="AA2980" s="4"/>
      <c r="AC2980" s="3"/>
      <c r="AF2980" s="4"/>
      <c r="AH2980" s="3"/>
      <c r="AK2980" s="4"/>
      <c r="AM2980" s="3"/>
      <c r="AP2980" s="4"/>
      <c r="AR2980" s="3"/>
      <c r="AU2980" s="4"/>
      <c r="AW2980" s="3"/>
      <c r="AZ2980" s="4"/>
      <c r="BB2980" s="3"/>
      <c r="BE2980" s="4"/>
      <c r="BG2980" s="3"/>
      <c r="BJ2980" s="4"/>
      <c r="BL2980" s="3"/>
      <c r="BO2980" s="4"/>
      <c r="BQ2980" s="16"/>
      <c r="BR2980" s="14"/>
      <c r="BS2980" s="14"/>
      <c r="BT2980" s="17"/>
      <c r="BV2980" s="3"/>
      <c r="BY2980" s="4"/>
      <c r="CC2980" s="115"/>
      <c r="CD2980" s="13"/>
      <c r="CE2980" s="33"/>
      <c r="CF2980" s="33"/>
      <c r="CG2980" s="33"/>
      <c r="CH2980" s="33"/>
    </row>
    <row r="2981" spans="2:86" ht="18.600000000000001" customHeight="1" thickBot="1">
      <c r="D2981" s="271" t="s">
        <v>141</v>
      </c>
      <c r="E2981" s="272"/>
      <c r="F2981" s="273" t="s">
        <v>142</v>
      </c>
      <c r="G2981" s="274"/>
      <c r="H2981" s="237"/>
      <c r="I2981" s="271" t="s">
        <v>143</v>
      </c>
      <c r="J2981" s="272"/>
      <c r="K2981" s="273" t="s">
        <v>144</v>
      </c>
      <c r="L2981" s="274"/>
      <c r="N2981" s="262" t="s">
        <v>145</v>
      </c>
      <c r="O2981" s="263"/>
      <c r="P2981" s="264" t="s">
        <v>146</v>
      </c>
      <c r="Q2981" s="265"/>
      <c r="S2981" s="271" t="s">
        <v>147</v>
      </c>
      <c r="T2981" s="272"/>
      <c r="U2981" s="273" t="s">
        <v>148</v>
      </c>
      <c r="V2981" s="274"/>
      <c r="W2981" s="20"/>
      <c r="X2981" s="262" t="s">
        <v>149</v>
      </c>
      <c r="Y2981" s="263"/>
      <c r="Z2981" s="264" t="s">
        <v>150</v>
      </c>
      <c r="AA2981" s="265"/>
      <c r="AB2981" s="20"/>
      <c r="AC2981" s="271" t="s">
        <v>151</v>
      </c>
      <c r="AD2981" s="272"/>
      <c r="AE2981" s="273" t="s">
        <v>152</v>
      </c>
      <c r="AF2981" s="274"/>
      <c r="AG2981" s="20"/>
      <c r="AH2981" s="262" t="s">
        <v>153</v>
      </c>
      <c r="AI2981" s="263"/>
      <c r="AJ2981" s="264" t="s">
        <v>154</v>
      </c>
      <c r="AK2981" s="265"/>
      <c r="AL2981" s="20"/>
      <c r="AM2981" s="271" t="s">
        <v>155</v>
      </c>
      <c r="AN2981" s="272"/>
      <c r="AO2981" s="273" t="s">
        <v>156</v>
      </c>
      <c r="AP2981" s="274"/>
      <c r="AR2981" s="262" t="s">
        <v>157</v>
      </c>
      <c r="AS2981" s="263"/>
      <c r="AT2981" s="264" t="s">
        <v>158</v>
      </c>
      <c r="AU2981" s="265"/>
      <c r="AV2981" s="41"/>
      <c r="AW2981" s="271" t="s">
        <v>159</v>
      </c>
      <c r="AX2981" s="272"/>
      <c r="AY2981" s="273" t="s">
        <v>160</v>
      </c>
      <c r="AZ2981" s="274"/>
      <c r="BA2981" s="20"/>
      <c r="BB2981" s="262" t="s">
        <v>161</v>
      </c>
      <c r="BC2981" s="263"/>
      <c r="BD2981" s="264" t="s">
        <v>162</v>
      </c>
      <c r="BE2981" s="265"/>
      <c r="BF2981" s="41"/>
      <c r="BG2981" s="271" t="s">
        <v>163</v>
      </c>
      <c r="BH2981" s="272"/>
      <c r="BI2981" s="273" t="s">
        <v>164</v>
      </c>
      <c r="BJ2981" s="274"/>
      <c r="BK2981" s="41"/>
      <c r="BL2981" s="262" t="s">
        <v>165</v>
      </c>
      <c r="BM2981" s="263"/>
      <c r="BN2981" s="264" t="s">
        <v>166</v>
      </c>
      <c r="BO2981" s="265"/>
      <c r="BP2981" s="41"/>
      <c r="BQ2981" s="271" t="s">
        <v>167</v>
      </c>
      <c r="BR2981" s="272"/>
      <c r="BS2981" s="273" t="s">
        <v>168</v>
      </c>
      <c r="BT2981" s="274"/>
      <c r="BU2981" s="20"/>
      <c r="BV2981" s="262" t="s">
        <v>169</v>
      </c>
      <c r="BW2981" s="263"/>
      <c r="BX2981" s="264" t="s">
        <v>170</v>
      </c>
      <c r="BY2981" s="265"/>
      <c r="CA2981" s="55" t="s">
        <v>35</v>
      </c>
      <c r="CC2981" s="116" t="s">
        <v>75</v>
      </c>
      <c r="CD2981" s="13"/>
      <c r="CE2981" s="33"/>
      <c r="CF2981" s="33"/>
      <c r="CG2981" s="33"/>
      <c r="CH2981" s="33"/>
    </row>
    <row r="2982" spans="2:86" ht="18.600000000000001" customHeight="1" thickTop="1" thickBot="1">
      <c r="D2982" s="1">
        <v>0</v>
      </c>
      <c r="E2982" s="9">
        <f t="shared" ref="E2982" si="28696">$E$9*$B2979</f>
        <v>10.026335999999954</v>
      </c>
      <c r="F2982" s="2">
        <v>1</v>
      </c>
      <c r="G2982" s="8">
        <v>0</v>
      </c>
      <c r="I2982" s="1">
        <v>0</v>
      </c>
      <c r="J2982" s="9">
        <v>0</v>
      </c>
      <c r="K2982" s="2">
        <v>1</v>
      </c>
      <c r="L2982" s="8">
        <v>0</v>
      </c>
      <c r="N2982" s="1">
        <f t="shared" ref="N2982" si="28697">D2982*I2979+F2982*I2982-E2982*J2979-G2982*J2982</f>
        <v>0</v>
      </c>
      <c r="O2982" s="9">
        <f t="shared" ref="O2982" si="28698">(D2982*J2979+E2982*I2979+F2982*J2982+G2982*I2982)</f>
        <v>10.026335999999954</v>
      </c>
      <c r="P2982" s="2">
        <f t="shared" ref="P2982" si="28699">D2982*K2979+F2982*K2982-E2982*L2979-G2982*L2982</f>
        <v>7.4528463664771962</v>
      </c>
      <c r="Q2982" s="8">
        <f t="shared" ref="Q2982" si="28700">(D2982*L2979+E2982*K2979+F2982*L2982+G2982*K2982)</f>
        <v>0</v>
      </c>
      <c r="S2982" s="1">
        <v>0</v>
      </c>
      <c r="T2982" s="9">
        <f t="shared" ref="T2982" si="28701">$T$9*$B2979</f>
        <v>12.87627599999994</v>
      </c>
      <c r="U2982" s="2">
        <v>1</v>
      </c>
      <c r="V2982" s="8">
        <v>0</v>
      </c>
      <c r="X2982" s="1">
        <f t="shared" ref="X2982" si="28702">N2982*S2979+P2982*S2982-O2982*T2979-Q2982*T2982</f>
        <v>0</v>
      </c>
      <c r="Y2982" s="9">
        <f t="shared" ref="Y2982" si="28703">(N2982*T2979+O2982*S2979+P2982*T2982+Q2982*S2982)</f>
        <v>105.99124280035704</v>
      </c>
      <c r="Z2982" s="2">
        <f t="shared" ref="Z2982" si="28704">N2982*U2979+P2982*U2982-O2982*V2979-Q2982*V2982</f>
        <v>7.4528463664771962</v>
      </c>
      <c r="AA2982" s="8">
        <f t="shared" ref="AA2982" si="28705">(N2982*V2979+O2982*U2979+P2982*V2982+Q2982*U2982)</f>
        <v>0</v>
      </c>
      <c r="AB2982" s="20"/>
      <c r="AC2982" s="1">
        <v>0</v>
      </c>
      <c r="AD2982" s="9">
        <v>0</v>
      </c>
      <c r="AE2982" s="2">
        <v>1</v>
      </c>
      <c r="AF2982" s="8">
        <v>0</v>
      </c>
      <c r="AH2982" s="1">
        <f t="shared" ref="AH2982" si="28706">X2982*AC2979+Z2982*AC2982-Y2982*AD2979-AA2982*AD2982</f>
        <v>0</v>
      </c>
      <c r="AI2982" s="9">
        <f t="shared" ref="AI2982" si="28707">(X2982*AD2979+Y2982*AC2979+Z2982*AD2982+AA2982*AC2982)</f>
        <v>105.99124280035704</v>
      </c>
      <c r="AJ2982" s="2">
        <f t="shared" ref="AJ2982" si="28708">X2982*AE2979+Z2982*AE2982-Y2982*AF2979-AA2982*AF2982</f>
        <v>19.99380591513955</v>
      </c>
      <c r="AK2982" s="8">
        <f t="shared" ref="AK2982" si="28709">(X2982*AF2979+Y2982*AE2979+Z2982*AF2982+AA2982*AE2982)</f>
        <v>0</v>
      </c>
      <c r="AM2982" s="1">
        <v>0</v>
      </c>
      <c r="AN2982" s="9">
        <f t="shared" ref="AN2982" si="28710">$AN$9*$B2979</f>
        <v>10.88685599999995</v>
      </c>
      <c r="AO2982" s="2">
        <v>1</v>
      </c>
      <c r="AP2982" s="8">
        <v>0</v>
      </c>
      <c r="AR2982" s="1">
        <f t="shared" ref="AR2982" si="28711">AH2982*AM2979+AJ2982*AM2982-AI2982*AN2979-AK2982*AN2982</f>
        <v>0</v>
      </c>
      <c r="AS2982" s="9">
        <f t="shared" ref="AS2982" si="28712">(AH2982*AN2979+AI2982*AM2979+AJ2982*AN2982+AK2982*AM2982)</f>
        <v>323.66092869042853</v>
      </c>
      <c r="AT2982" s="2">
        <f t="shared" ref="AT2982" si="28713">AH2982*AO2979+AJ2982*AO2982-AI2982*AP2979-AK2982*AP2982</f>
        <v>19.99380591513955</v>
      </c>
      <c r="AU2982" s="8">
        <f t="shared" ref="AU2982" si="28714">(AH2982*AP2979+AI2982*AO2979+AJ2982*AP2982+AK2982*AO2982)</f>
        <v>0</v>
      </c>
      <c r="AV2982" s="20"/>
      <c r="AW2982" s="1">
        <v>0</v>
      </c>
      <c r="AX2982" s="9">
        <v>0</v>
      </c>
      <c r="AY2982" s="2">
        <v>1</v>
      </c>
      <c r="AZ2982" s="8">
        <v>0</v>
      </c>
      <c r="BB2982" s="1">
        <f t="shared" ref="BB2982" si="28715">AR2982*AW2979+AT2982*AW2982-AS2982*AX2979-AU2982*AX2982</f>
        <v>0</v>
      </c>
      <c r="BC2982" s="9">
        <f t="shared" ref="BC2982" si="28716">(AR2982*AX2979+AS2982*AW2979+AT2982*AX2982+AU2982*AW2982)</f>
        <v>323.66092869042853</v>
      </c>
      <c r="BD2982" s="2">
        <f t="shared" ref="BD2982" si="28717">AR2982*AY2979+AT2982*AY2982-AS2982*AZ2979-AU2982*AZ2982</f>
        <v>74.659893238274037</v>
      </c>
      <c r="BE2982" s="8">
        <f t="shared" ref="BE2982" si="28718">(AR2982*AZ2979+AS2982*AY2979+AT2982*AZ2982+AU2982*AY2982)</f>
        <v>0</v>
      </c>
      <c r="BG2982" s="1">
        <v>0</v>
      </c>
      <c r="BH2982" s="9">
        <f t="shared" ref="BH2982" si="28719">$BH$9*$B2979</f>
        <v>7.1227199999999664</v>
      </c>
      <c r="BI2982" s="2">
        <v>1</v>
      </c>
      <c r="BJ2982" s="8">
        <v>0</v>
      </c>
      <c r="BK2982" s="20"/>
      <c r="BL2982" s="1">
        <f t="shared" ref="BL2982" si="28720">BB2982*BG2979+BD2982*BG2982-BC2982*BH2979-BE2982*BH2982</f>
        <v>0</v>
      </c>
      <c r="BM2982" s="9">
        <f t="shared" ref="BM2982" si="28721">(BB2982*BH2979+BC2982*BG2979+BD2982*BH2982+BE2982*BG2982)</f>
        <v>855.44244345654533</v>
      </c>
      <c r="BN2982" s="2">
        <f t="shared" ref="BN2982" si="28722">BB2982*BI2979+BD2982*BI2982-BC2982*BJ2979-BE2982*BJ2982</f>
        <v>74.659893238274037</v>
      </c>
      <c r="BO2982" s="8">
        <f t="shared" ref="BO2982" si="28723">(BB2982*BJ2979+BC2982*BI2979+BD2982*BJ2982+BE2982*BI2982)</f>
        <v>0</v>
      </c>
      <c r="BP2982" s="20"/>
      <c r="BQ2982" s="18">
        <f t="shared" ref="BQ2982:BQ3045" si="28724">1/$BR$9</f>
        <v>1</v>
      </c>
      <c r="BR2982" s="25">
        <v>0</v>
      </c>
      <c r="BS2982" s="19">
        <v>1</v>
      </c>
      <c r="BT2982" s="24">
        <v>0</v>
      </c>
      <c r="BV2982" s="1">
        <f t="shared" ref="BV2982" si="28725">BL2982*BQ2979+BN2982*BQ2982-BM2982*BR2979-BO2982*BR2982</f>
        <v>74.659893238274037</v>
      </c>
      <c r="BW2982" s="9">
        <f t="shared" ref="BW2982" si="28726">(BL2982*BR2979+BM2982*BQ2979+BN2982*BR2982+BO2982*BQ2982)</f>
        <v>855.44244345654533</v>
      </c>
      <c r="BX2982" s="2">
        <f t="shared" ref="BX2982" si="28727">BL2982*BS2979+BN2982*BS2982-BM2982*BT2979-BO2982*BT2982</f>
        <v>74.659893238274037</v>
      </c>
      <c r="BY2982" s="8">
        <f t="shared" ref="BY2982" si="28728">(BL2982*BT2979+BM2982*BS2979+BN2982*BT2982+BO2982*BS2982)</f>
        <v>0</v>
      </c>
      <c r="CA2982" s="56">
        <f t="shared" ref="CA2982" si="28729">(180/PI())*ATAN(-1*(BW2979+BW2982)/(BV2979+BV2982))</f>
        <v>-80.024080037003884</v>
      </c>
      <c r="CC2982" s="117">
        <f t="shared" ref="CC2982" si="28730">20*LOG(((1-(10^(CA2979/20)^2)*(1-((1-CC2979)/(1+CC2979))^2))^0.5))</f>
        <v>-6.9048243740164918E-6</v>
      </c>
      <c r="CD2982" s="13"/>
      <c r="CE2982" s="33"/>
      <c r="CF2982" s="33"/>
      <c r="CG2982" s="33"/>
      <c r="CH2982" s="33"/>
    </row>
    <row r="2983" spans="2:86" ht="18.600000000000001" customHeight="1"/>
    <row r="2984" spans="2:86" ht="18.600000000000001" customHeight="1" thickBot="1">
      <c r="E2984" s="6" t="s">
        <v>3</v>
      </c>
      <c r="J2984" s="6" t="s">
        <v>5</v>
      </c>
      <c r="O2984" s="6" t="s">
        <v>10</v>
      </c>
      <c r="T2984" s="6" t="s">
        <v>6</v>
      </c>
      <c r="Y2984" s="6" t="s">
        <v>11</v>
      </c>
      <c r="AD2984" s="6" t="s">
        <v>12</v>
      </c>
      <c r="AI2984" s="6" t="s">
        <v>13</v>
      </c>
      <c r="AN2984" s="6" t="s">
        <v>14</v>
      </c>
      <c r="AS2984" s="6" t="s">
        <v>15</v>
      </c>
      <c r="AX2984" s="6" t="s">
        <v>19</v>
      </c>
      <c r="BC2984" s="6" t="s">
        <v>17</v>
      </c>
      <c r="BH2984" s="6" t="s">
        <v>20</v>
      </c>
      <c r="BM2984" s="6" t="s">
        <v>18</v>
      </c>
      <c r="BQ2984" s="26" t="s">
        <v>16</v>
      </c>
      <c r="BR2984" s="26"/>
      <c r="BS2984" s="21"/>
      <c r="BT2984" s="21"/>
      <c r="BU2984" s="21"/>
      <c r="BV2984" s="21"/>
      <c r="BW2984" s="26" t="s">
        <v>21</v>
      </c>
      <c r="BX2984" s="21"/>
      <c r="BY2984" s="21"/>
    </row>
    <row r="2985" spans="2:86" ht="18.600000000000001" customHeight="1" thickBot="1">
      <c r="B2985" s="11"/>
      <c r="D2985" s="266" t="s">
        <v>113</v>
      </c>
      <c r="E2985" s="267"/>
      <c r="F2985" s="268" t="s">
        <v>114</v>
      </c>
      <c r="G2985" s="269"/>
      <c r="H2985" s="237"/>
      <c r="I2985" s="262" t="s">
        <v>0</v>
      </c>
      <c r="J2985" s="263"/>
      <c r="K2985" s="264" t="s">
        <v>1</v>
      </c>
      <c r="L2985" s="265"/>
      <c r="M2985" s="21"/>
      <c r="N2985" s="262" t="s">
        <v>115</v>
      </c>
      <c r="O2985" s="263"/>
      <c r="P2985" s="264" t="s">
        <v>116</v>
      </c>
      <c r="Q2985" s="265"/>
      <c r="R2985" s="21"/>
      <c r="S2985" s="266" t="s">
        <v>117</v>
      </c>
      <c r="T2985" s="267"/>
      <c r="U2985" s="268" t="s">
        <v>118</v>
      </c>
      <c r="V2985" s="269"/>
      <c r="W2985" s="20"/>
      <c r="X2985" s="262" t="s">
        <v>119</v>
      </c>
      <c r="Y2985" s="263"/>
      <c r="Z2985" s="264" t="s">
        <v>120</v>
      </c>
      <c r="AA2985" s="265"/>
      <c r="AB2985" s="20"/>
      <c r="AC2985" s="262" t="s">
        <v>121</v>
      </c>
      <c r="AD2985" s="263"/>
      <c r="AE2985" s="264" t="s">
        <v>7</v>
      </c>
      <c r="AF2985" s="265"/>
      <c r="AG2985" s="20"/>
      <c r="AH2985" s="262" t="s">
        <v>122</v>
      </c>
      <c r="AI2985" s="263"/>
      <c r="AJ2985" s="264" t="s">
        <v>123</v>
      </c>
      <c r="AK2985" s="265"/>
      <c r="AL2985" s="20"/>
      <c r="AM2985" s="266" t="s">
        <v>124</v>
      </c>
      <c r="AN2985" s="267"/>
      <c r="AO2985" s="268" t="s">
        <v>125</v>
      </c>
      <c r="AP2985" s="269"/>
      <c r="AQ2985" s="21"/>
      <c r="AR2985" s="262" t="s">
        <v>126</v>
      </c>
      <c r="AS2985" s="263"/>
      <c r="AT2985" s="264" t="s">
        <v>2</v>
      </c>
      <c r="AU2985" s="265"/>
      <c r="AV2985" s="41"/>
      <c r="AW2985" s="262" t="s">
        <v>127</v>
      </c>
      <c r="AX2985" s="263"/>
      <c r="AY2985" s="264" t="s">
        <v>128</v>
      </c>
      <c r="AZ2985" s="265"/>
      <c r="BA2985" s="20"/>
      <c r="BB2985" s="262" t="s">
        <v>129</v>
      </c>
      <c r="BC2985" s="263"/>
      <c r="BD2985" s="264" t="s">
        <v>130</v>
      </c>
      <c r="BE2985" s="265"/>
      <c r="BF2985" s="41"/>
      <c r="BG2985" s="266" t="s">
        <v>131</v>
      </c>
      <c r="BH2985" s="267"/>
      <c r="BI2985" s="268" t="s">
        <v>132</v>
      </c>
      <c r="BJ2985" s="269"/>
      <c r="BK2985" s="41"/>
      <c r="BL2985" s="262" t="s">
        <v>133</v>
      </c>
      <c r="BM2985" s="263"/>
      <c r="BN2985" s="264" t="s">
        <v>134</v>
      </c>
      <c r="BO2985" s="265"/>
      <c r="BP2985" s="41"/>
      <c r="BQ2985" s="262" t="s">
        <v>135</v>
      </c>
      <c r="BR2985" s="263"/>
      <c r="BS2985" s="264" t="s">
        <v>136</v>
      </c>
      <c r="BT2985" s="265"/>
      <c r="BU2985" s="20"/>
      <c r="BV2985" s="262" t="s">
        <v>137</v>
      </c>
      <c r="BW2985" s="263"/>
      <c r="BX2985" s="264" t="s">
        <v>138</v>
      </c>
      <c r="BY2985" s="265"/>
      <c r="CA2985" s="27" t="s">
        <v>8</v>
      </c>
      <c r="CC2985" s="113" t="s">
        <v>74</v>
      </c>
      <c r="CD2985" s="13"/>
      <c r="CE2985" s="33"/>
      <c r="CF2985" s="33"/>
      <c r="CG2985" s="33"/>
      <c r="CH2985" s="33"/>
    </row>
    <row r="2986" spans="2:86" ht="18.600000000000001" customHeight="1" thickTop="1" thickBot="1">
      <c r="B2986" s="37">
        <v>8.5399999999999601</v>
      </c>
      <c r="D2986" s="1">
        <v>1</v>
      </c>
      <c r="E2986" s="7">
        <v>0</v>
      </c>
      <c r="F2986" s="2">
        <v>0</v>
      </c>
      <c r="G2986" s="8">
        <v>0</v>
      </c>
      <c r="I2986" s="1">
        <v>1</v>
      </c>
      <c r="J2986" s="9">
        <v>0</v>
      </c>
      <c r="K2986" s="2">
        <v>0</v>
      </c>
      <c r="L2986" s="8">
        <f t="shared" ref="L2986:L3049" si="28731">IF(0=(1-$J$9*$K$9*$B2986^2),10^18,$B2986*$K$9/(1-$J$9*$K$9*$B2986^2))</f>
        <v>-0.64189256876328638</v>
      </c>
      <c r="N2986" s="1">
        <f t="shared" ref="N2986" si="28732">D2986*I2986+F2986*I2989-E2986*J2986-G2986*J2989</f>
        <v>1</v>
      </c>
      <c r="O2986" s="9">
        <f t="shared" ref="O2986" si="28733">(D2986*J2986+E2986*I2986+F2986*J2989+G2986*I2989)</f>
        <v>0</v>
      </c>
      <c r="P2986" s="2">
        <f t="shared" ref="P2986" si="28734">D2986*K2986+F2986*K2989-E2986*L2986-G2986*L2989</f>
        <v>0</v>
      </c>
      <c r="Q2986" s="8">
        <f t="shared" ref="Q2986" si="28735">(D2986*L2986+E2986*K2986+F2986*L2989+G2986*K2989)</f>
        <v>-0.64189256876328638</v>
      </c>
      <c r="S2986" s="1">
        <v>1</v>
      </c>
      <c r="T2986" s="7">
        <v>0</v>
      </c>
      <c r="U2986" s="2">
        <v>0</v>
      </c>
      <c r="V2986" s="8">
        <v>0</v>
      </c>
      <c r="X2986" s="1">
        <f t="shared" ref="X2986" si="28736">N2986*S2986+P2986*S2989-O2986*T2986-Q2986*T2989</f>
        <v>9.284587722528455</v>
      </c>
      <c r="Y2986" s="9">
        <f t="shared" ref="Y2986" si="28737">(N2986*T2986+O2986*S2986+P2986*T2989+Q2986*S2989)</f>
        <v>0</v>
      </c>
      <c r="Z2986" s="2">
        <f t="shared" ref="Z2986" si="28738">N2986*U2986+P2986*U2989-O2986*V2986-Q2986*V2989</f>
        <v>0</v>
      </c>
      <c r="AA2986" s="8">
        <f t="shared" ref="AA2986" si="28739">(N2986*V2986+O2986*U2986+P2986*V2989+Q2986*U2989)</f>
        <v>-0.64189256876328638</v>
      </c>
      <c r="AB2986" s="20"/>
      <c r="AC2986" s="1">
        <v>1</v>
      </c>
      <c r="AD2986" s="9">
        <v>0</v>
      </c>
      <c r="AE2986" s="2">
        <v>0</v>
      </c>
      <c r="AF2986" s="8">
        <f t="shared" ref="AF2986:AF3049" si="28740">IF(0=(1-$AE$9*$AD$9*$B2986^2),10^18,$B2986*$AE$9/(1-$AE$9*$AD$9*$B2986^2))</f>
        <v>-0.11803302448776294</v>
      </c>
      <c r="AH2986" s="1">
        <f t="shared" ref="AH2986" si="28741">X2986*AC2986+Z2986*AC2989-Y2986*AD2986-AA2986*AD2989</f>
        <v>9.284587722528455</v>
      </c>
      <c r="AI2986" s="9">
        <f t="shared" ref="AI2986" si="28742">(X2986*AD2986+Y2986*AC2986+Z2986*AD2989+AA2986*AC2989)</f>
        <v>0</v>
      </c>
      <c r="AJ2986" s="2">
        <f t="shared" ref="AJ2986" si="28743">X2986*AE2986+Z2986*AE2989-Y2986*AF2986-AA2986*AF2989</f>
        <v>0</v>
      </c>
      <c r="AK2986" s="8">
        <f t="shared" ref="AK2986" si="28744">(X2986*AF2986+Y2986*AE2986+Z2986*AF2989+AA2986*AE2989)</f>
        <v>-1.7377805387752707</v>
      </c>
      <c r="AM2986" s="1">
        <v>1</v>
      </c>
      <c r="AN2986" s="7">
        <v>0</v>
      </c>
      <c r="AO2986" s="2">
        <v>0</v>
      </c>
      <c r="AP2986" s="8">
        <v>0</v>
      </c>
      <c r="AR2986" s="1">
        <f t="shared" ref="AR2986" si="28745">AH2986*AM2986+AJ2986*AM2989-AI2986*AN2986-AK2986*AN2989</f>
        <v>28.2479649272261</v>
      </c>
      <c r="AS2986" s="9">
        <f t="shared" ref="AS2986" si="28746">(AH2986*AN2986+AI2986*AM2986+AJ2986*AN2989+AK2986*AM2989)</f>
        <v>0</v>
      </c>
      <c r="AT2986" s="2">
        <f t="shared" ref="AT2986" si="28747">AH2986*AO2986+AJ2986*AO2989-AI2986*AP2986-AK2986*AP2989</f>
        <v>0</v>
      </c>
      <c r="AU2986" s="8">
        <f t="shared" ref="AU2986" si="28748">(AH2986*AP2986+AI2986*AO2986+AJ2986*AP2989+AK2986*AO2989)</f>
        <v>-1.7377805387752707</v>
      </c>
      <c r="AV2986" s="20"/>
      <c r="AW2986" s="1">
        <v>1</v>
      </c>
      <c r="AX2986" s="9">
        <v>0</v>
      </c>
      <c r="AY2986" s="2">
        <v>0</v>
      </c>
      <c r="AZ2986" s="8">
        <f t="shared" ref="AZ2986:AZ3049" si="28749">IF(0=(1-$AX$9*$AY$9*$B2986^2),10^18,$B2986*$AY$9/(1-$AX$9*$AY$9*$B2986^2))</f>
        <v>-0.16848420822180821</v>
      </c>
      <c r="BB2986" s="1">
        <f t="shared" ref="BB2986" si="28750">AR2986*AW2986+AT2986*AW2989-AS2986*AX2986-AU2986*AX2989</f>
        <v>28.2479649272261</v>
      </c>
      <c r="BC2986" s="9">
        <f t="shared" ref="BC2986" si="28751">(AR2986*AX2986+AS2986*AW2986+AT2986*AX2989+AU2986*AW2989)</f>
        <v>0</v>
      </c>
      <c r="BD2986" s="2">
        <f t="shared" ref="BD2986" si="28752">AR2986*AY2986+AT2986*AY2989-AS2986*AZ2986-AU2986*AZ2989</f>
        <v>0</v>
      </c>
      <c r="BE2986" s="8">
        <f t="shared" ref="BE2986" si="28753">(AR2986*AZ2986+AS2986*AY2986+AT2986*AZ2989+AU2986*AY2989)</f>
        <v>-6.497116543416368</v>
      </c>
      <c r="BG2986" s="1">
        <v>1</v>
      </c>
      <c r="BH2986" s="7">
        <v>0</v>
      </c>
      <c r="BI2986" s="2">
        <v>0</v>
      </c>
      <c r="BJ2986" s="8">
        <v>0</v>
      </c>
      <c r="BK2986" s="20"/>
      <c r="BL2986" s="1">
        <f t="shared" ref="BL2986" si="28754">BB2986*BG2986+BD2986*BG2989-BC2986*BH2986-BE2986*BH2989</f>
        <v>74.633738661954439</v>
      </c>
      <c r="BM2986" s="9">
        <f t="shared" ref="BM2986" si="28755">(BB2986*BH2986+BC2986*BG2986+BD2986*BH2989+BE2986*BG2989)</f>
        <v>0</v>
      </c>
      <c r="BN2986" s="2">
        <f t="shared" ref="BN2986" si="28756">BB2986*BI2986+BD2986*BI2989-BC2986*BJ2986-BE2986*BJ2989</f>
        <v>0</v>
      </c>
      <c r="BO2986" s="8">
        <f t="shared" ref="BO2986" si="28757">(BB2986*BJ2986+BC2986*BI2986+BD2986*BJ2989+BE2986*BI2989)</f>
        <v>-6.497116543416368</v>
      </c>
      <c r="BP2986" s="20"/>
      <c r="BQ2986" s="16">
        <v>1</v>
      </c>
      <c r="BR2986" s="23">
        <v>0</v>
      </c>
      <c r="BS2986" s="14">
        <v>0</v>
      </c>
      <c r="BT2986" s="22">
        <v>0</v>
      </c>
      <c r="BV2986" s="1">
        <f t="shared" ref="BV2986" si="28758">BL2986*BQ2986+BN2986*BQ2989-BM2986*BR2986-BO2986*BR2989</f>
        <v>74.633738661954439</v>
      </c>
      <c r="BW2986" s="9">
        <f t="shared" ref="BW2986" si="28759">(BL2986*BR2986+BM2986*BQ2986+BN2986*BR2989+BO2986*BQ2989)</f>
        <v>-6.497116543416368</v>
      </c>
      <c r="BX2986" s="2">
        <f t="shared" ref="BX2986" si="28760">BL2986*BS2986+BN2986*BS2989-BM2986*BT2986-BO2986*BT2989</f>
        <v>0</v>
      </c>
      <c r="BY2986" s="8">
        <f t="shared" ref="BY2986" si="28761">(BL2986*BT2986+BM2986*BS2986+BN2986*BT2989+BO2986*BS2989)</f>
        <v>-6.497116543416368</v>
      </c>
      <c r="CA2986" s="28">
        <f t="shared" ref="CA2986" si="28762">20*LOG(((1+$BR$9)/$BR$9)/((BV2986+BV2989)^2+(BW2986+BW2989)^2)^0.5)</f>
        <v>-52.706309968745266</v>
      </c>
      <c r="CC2986" s="114">
        <f t="shared" ref="CC2986" si="28763">((BV2986^2+BW2986^2)^0.5)/((BV2989^2+BW2989^2)^0.5)</f>
        <v>8.7070235380049044E-2</v>
      </c>
      <c r="CD2986" s="13"/>
      <c r="CE2986" s="33"/>
      <c r="CF2986" s="33"/>
      <c r="CG2986" s="33"/>
      <c r="CH2986" s="33"/>
    </row>
    <row r="2987" spans="2:86" ht="18.600000000000001" customHeight="1" thickBot="1">
      <c r="D2987" s="3"/>
      <c r="G2987" s="4"/>
      <c r="I2987" s="3"/>
      <c r="L2987" s="4"/>
      <c r="N2987" s="3"/>
      <c r="Q2987" s="4"/>
      <c r="S2987" s="3"/>
      <c r="V2987" s="4"/>
      <c r="X2987" s="3"/>
      <c r="AA2987" s="4"/>
      <c r="AC2987" s="3"/>
      <c r="AF2987" s="4"/>
      <c r="AH2987" s="3"/>
      <c r="AK2987" s="4"/>
      <c r="AM2987" s="3"/>
      <c r="AP2987" s="4"/>
      <c r="AR2987" s="3"/>
      <c r="AU2987" s="4"/>
      <c r="AW2987" s="3"/>
      <c r="AZ2987" s="4"/>
      <c r="BB2987" s="3"/>
      <c r="BE2987" s="4"/>
      <c r="BG2987" s="3"/>
      <c r="BJ2987" s="4"/>
      <c r="BL2987" s="3"/>
      <c r="BO2987" s="4"/>
      <c r="BQ2987" s="16"/>
      <c r="BR2987" s="14"/>
      <c r="BS2987" s="14"/>
      <c r="BT2987" s="17"/>
      <c r="BV2987" s="3"/>
      <c r="BY2987" s="4"/>
      <c r="CC2987" s="115"/>
      <c r="CD2987" s="13"/>
      <c r="CE2987" s="33"/>
      <c r="CF2987" s="33"/>
      <c r="CG2987" s="33"/>
      <c r="CH2987" s="33"/>
    </row>
    <row r="2988" spans="2:86" ht="18.600000000000001" customHeight="1" thickBot="1">
      <c r="D2988" s="271" t="s">
        <v>141</v>
      </c>
      <c r="E2988" s="272"/>
      <c r="F2988" s="273" t="s">
        <v>142</v>
      </c>
      <c r="G2988" s="274"/>
      <c r="H2988" s="237"/>
      <c r="I2988" s="271" t="s">
        <v>143</v>
      </c>
      <c r="J2988" s="272"/>
      <c r="K2988" s="273" t="s">
        <v>144</v>
      </c>
      <c r="L2988" s="274"/>
      <c r="N2988" s="262" t="s">
        <v>145</v>
      </c>
      <c r="O2988" s="263"/>
      <c r="P2988" s="264" t="s">
        <v>146</v>
      </c>
      <c r="Q2988" s="265"/>
      <c r="S2988" s="271" t="s">
        <v>147</v>
      </c>
      <c r="T2988" s="272"/>
      <c r="U2988" s="273" t="s">
        <v>148</v>
      </c>
      <c r="V2988" s="274"/>
      <c r="W2988" s="20"/>
      <c r="X2988" s="262" t="s">
        <v>149</v>
      </c>
      <c r="Y2988" s="263"/>
      <c r="Z2988" s="264" t="s">
        <v>150</v>
      </c>
      <c r="AA2988" s="265"/>
      <c r="AB2988" s="20"/>
      <c r="AC2988" s="271" t="s">
        <v>151</v>
      </c>
      <c r="AD2988" s="272"/>
      <c r="AE2988" s="273" t="s">
        <v>152</v>
      </c>
      <c r="AF2988" s="274"/>
      <c r="AG2988" s="20"/>
      <c r="AH2988" s="262" t="s">
        <v>153</v>
      </c>
      <c r="AI2988" s="263"/>
      <c r="AJ2988" s="264" t="s">
        <v>154</v>
      </c>
      <c r="AK2988" s="265"/>
      <c r="AL2988" s="20"/>
      <c r="AM2988" s="271" t="s">
        <v>155</v>
      </c>
      <c r="AN2988" s="272"/>
      <c r="AO2988" s="273" t="s">
        <v>156</v>
      </c>
      <c r="AP2988" s="274"/>
      <c r="AR2988" s="262" t="s">
        <v>157</v>
      </c>
      <c r="AS2988" s="263"/>
      <c r="AT2988" s="264" t="s">
        <v>158</v>
      </c>
      <c r="AU2988" s="265"/>
      <c r="AV2988" s="41"/>
      <c r="AW2988" s="271" t="s">
        <v>159</v>
      </c>
      <c r="AX2988" s="272"/>
      <c r="AY2988" s="273" t="s">
        <v>160</v>
      </c>
      <c r="AZ2988" s="274"/>
      <c r="BA2988" s="20"/>
      <c r="BB2988" s="262" t="s">
        <v>161</v>
      </c>
      <c r="BC2988" s="263"/>
      <c r="BD2988" s="264" t="s">
        <v>162</v>
      </c>
      <c r="BE2988" s="265"/>
      <c r="BF2988" s="41"/>
      <c r="BG2988" s="271" t="s">
        <v>163</v>
      </c>
      <c r="BH2988" s="272"/>
      <c r="BI2988" s="273" t="s">
        <v>164</v>
      </c>
      <c r="BJ2988" s="274"/>
      <c r="BK2988" s="41"/>
      <c r="BL2988" s="262" t="s">
        <v>165</v>
      </c>
      <c r="BM2988" s="263"/>
      <c r="BN2988" s="264" t="s">
        <v>166</v>
      </c>
      <c r="BO2988" s="265"/>
      <c r="BP2988" s="41"/>
      <c r="BQ2988" s="271" t="s">
        <v>167</v>
      </c>
      <c r="BR2988" s="272"/>
      <c r="BS2988" s="273" t="s">
        <v>168</v>
      </c>
      <c r="BT2988" s="274"/>
      <c r="BU2988" s="20"/>
      <c r="BV2988" s="262" t="s">
        <v>169</v>
      </c>
      <c r="BW2988" s="263"/>
      <c r="BX2988" s="264" t="s">
        <v>170</v>
      </c>
      <c r="BY2988" s="265"/>
      <c r="CA2988" s="55" t="s">
        <v>35</v>
      </c>
      <c r="CC2988" s="116" t="s">
        <v>75</v>
      </c>
      <c r="CD2988" s="13"/>
      <c r="CE2988" s="33"/>
      <c r="CF2988" s="33"/>
      <c r="CG2988" s="33"/>
      <c r="CH2988" s="33"/>
    </row>
    <row r="2989" spans="2:86" ht="18.600000000000001" customHeight="1" thickTop="1" thickBot="1">
      <c r="D2989" s="1">
        <v>0</v>
      </c>
      <c r="E2989" s="9">
        <f t="shared" ref="E2989" si="28764">$E$9*$B2986</f>
        <v>10.049871999999954</v>
      </c>
      <c r="F2989" s="2">
        <v>1</v>
      </c>
      <c r="G2989" s="8">
        <v>0</v>
      </c>
      <c r="I2989" s="1">
        <v>0</v>
      </c>
      <c r="J2989" s="9">
        <v>0</v>
      </c>
      <c r="K2989" s="2">
        <v>1</v>
      </c>
      <c r="L2989" s="8">
        <v>0</v>
      </c>
      <c r="N2989" s="1">
        <f t="shared" ref="N2989" si="28765">D2989*I2986+F2989*I2989-E2989*J2986-G2989*J2989</f>
        <v>0</v>
      </c>
      <c r="O2989" s="9">
        <f t="shared" ref="O2989" si="28766">(D2989*J2986+E2989*I2986+F2989*J2989+G2989*I2989)</f>
        <v>10.049871999999954</v>
      </c>
      <c r="P2989" s="2">
        <f t="shared" ref="P2989" si="28767">D2989*K2986+F2989*K2989-E2989*L2986-G2989*L2989</f>
        <v>7.4509381538221975</v>
      </c>
      <c r="Q2989" s="8">
        <f t="shared" ref="Q2989" si="28768">(D2989*L2986+E2989*K2986+F2989*L2989+G2989*K2989)</f>
        <v>0</v>
      </c>
      <c r="S2989" s="1">
        <v>0</v>
      </c>
      <c r="T2989" s="9">
        <f t="shared" ref="T2989" si="28769">$T$9*$B2986</f>
        <v>12.906501999999941</v>
      </c>
      <c r="U2989" s="2">
        <v>1</v>
      </c>
      <c r="V2989" s="8">
        <v>0</v>
      </c>
      <c r="X2989" s="1">
        <f t="shared" ref="X2989" si="28770">N2989*S2986+P2989*S2989-O2989*T2986-Q2989*T2989</f>
        <v>0</v>
      </c>
      <c r="Y2989" s="9">
        <f t="shared" ref="Y2989" si="28771">(N2989*T2986+O2989*S2986+P2989*T2989+Q2989*S2989)</f>
        <v>106.21542018418201</v>
      </c>
      <c r="Z2989" s="2">
        <f t="shared" ref="Z2989" si="28772">N2989*U2986+P2989*U2989-O2989*V2986-Q2989*V2989</f>
        <v>7.4509381538221975</v>
      </c>
      <c r="AA2989" s="8">
        <f t="shared" ref="AA2989" si="28773">(N2989*V2986+O2989*U2986+P2989*V2989+Q2989*U2989)</f>
        <v>0</v>
      </c>
      <c r="AB2989" s="20"/>
      <c r="AC2989" s="1">
        <v>0</v>
      </c>
      <c r="AD2989" s="9">
        <v>0</v>
      </c>
      <c r="AE2989" s="2">
        <v>1</v>
      </c>
      <c r="AF2989" s="8">
        <v>0</v>
      </c>
      <c r="AH2989" s="1">
        <f t="shared" ref="AH2989" si="28774">X2989*AC2986+Z2989*AC2989-Y2989*AD2986-AA2989*AD2989</f>
        <v>0</v>
      </c>
      <c r="AI2989" s="9">
        <f t="shared" ref="AI2989" si="28775">(X2989*AD2986+Y2989*AC2986+Z2989*AD2989+AA2989*AC2989)</f>
        <v>106.21542018418201</v>
      </c>
      <c r="AJ2989" s="2">
        <f t="shared" ref="AJ2989" si="28776">X2989*AE2986+Z2989*AE2989-Y2989*AF2986-AA2989*AF2989</f>
        <v>19.987865445399784</v>
      </c>
      <c r="AK2989" s="8">
        <f t="shared" ref="AK2989" si="28777">(X2989*AF2986+Y2989*AE2986+Z2989*AF2989+AA2989*AE2989)</f>
        <v>0</v>
      </c>
      <c r="AM2989" s="1">
        <v>0</v>
      </c>
      <c r="AN2989" s="9">
        <f t="shared" ref="AN2989" si="28778">$AN$9*$B2986</f>
        <v>10.91241199999995</v>
      </c>
      <c r="AO2989" s="2">
        <v>1</v>
      </c>
      <c r="AP2989" s="8">
        <v>0</v>
      </c>
      <c r="AR2989" s="1">
        <f t="shared" ref="AR2989" si="28779">AH2989*AM2986+AJ2989*AM2989-AI2989*AN2986-AK2989*AN2989</f>
        <v>0</v>
      </c>
      <c r="AS2989" s="9">
        <f t="shared" ref="AS2989" si="28780">(AH2989*AN2986+AI2989*AM2986+AJ2989*AN2989+AK2989*AM2989)</f>
        <v>324.33124292494693</v>
      </c>
      <c r="AT2989" s="2">
        <f t="shared" ref="AT2989" si="28781">AH2989*AO2986+AJ2989*AO2989-AI2989*AP2986-AK2989*AP2989</f>
        <v>19.987865445399784</v>
      </c>
      <c r="AU2989" s="8">
        <f t="shared" ref="AU2989" si="28782">(AH2989*AP2986+AI2989*AO2986+AJ2989*AP2989+AK2989*AO2989)</f>
        <v>0</v>
      </c>
      <c r="AV2989" s="20"/>
      <c r="AW2989" s="1">
        <v>0</v>
      </c>
      <c r="AX2989" s="9">
        <v>0</v>
      </c>
      <c r="AY2989" s="2">
        <v>1</v>
      </c>
      <c r="AZ2989" s="8">
        <v>0</v>
      </c>
      <c r="BB2989" s="1">
        <f t="shared" ref="BB2989" si="28783">AR2989*AW2986+AT2989*AW2989-AS2989*AX2986-AU2989*AX2989</f>
        <v>0</v>
      </c>
      <c r="BC2989" s="9">
        <f t="shared" ref="BC2989" si="28784">(AR2989*AX2986+AS2989*AW2986+AT2989*AX2989+AU2989*AW2989)</f>
        <v>324.33124292494693</v>
      </c>
      <c r="BD2989" s="2">
        <f t="shared" ref="BD2989" si="28785">AR2989*AY2986+AT2989*AY2989-AS2989*AZ2986-AU2989*AZ2989</f>
        <v>74.632558111204403</v>
      </c>
      <c r="BE2989" s="8">
        <f t="shared" ref="BE2989" si="28786">(AR2989*AZ2986+AS2989*AY2986+AT2989*AZ2989+AU2989*AY2989)</f>
        <v>0</v>
      </c>
      <c r="BG2989" s="1">
        <v>0</v>
      </c>
      <c r="BH2989" s="9">
        <f t="shared" ref="BH2989" si="28787">$BH$9*$B2986</f>
        <v>7.1394399999999667</v>
      </c>
      <c r="BI2989" s="2">
        <v>1</v>
      </c>
      <c r="BJ2989" s="8">
        <v>0</v>
      </c>
      <c r="BK2989" s="20"/>
      <c r="BL2989" s="1">
        <f t="shared" ref="BL2989" si="28788">BB2989*BG2986+BD2989*BG2989-BC2989*BH2986-BE2989*BH2989</f>
        <v>0</v>
      </c>
      <c r="BM2989" s="9">
        <f t="shared" ref="BM2989" si="28789">(BB2989*BH2986+BC2989*BG2986+BD2989*BH2989+BE2989*BG2989)</f>
        <v>857.16591360640155</v>
      </c>
      <c r="BN2989" s="2">
        <f t="shared" ref="BN2989" si="28790">BB2989*BI2986+BD2989*BI2989-BC2989*BJ2986-BE2989*BJ2989</f>
        <v>74.632558111204403</v>
      </c>
      <c r="BO2989" s="8">
        <f t="shared" ref="BO2989" si="28791">(BB2989*BJ2986+BC2989*BI2986+BD2989*BJ2989+BE2989*BI2989)</f>
        <v>0</v>
      </c>
      <c r="BP2989" s="20"/>
      <c r="BQ2989" s="18">
        <f t="shared" ref="BQ2989:BQ3052" si="28792">1/$BR$9</f>
        <v>1</v>
      </c>
      <c r="BR2989" s="25">
        <v>0</v>
      </c>
      <c r="BS2989" s="19">
        <v>1</v>
      </c>
      <c r="BT2989" s="24">
        <v>0</v>
      </c>
      <c r="BV2989" s="1">
        <f t="shared" ref="BV2989" si="28793">BL2989*BQ2986+BN2989*BQ2989-BM2989*BR2986-BO2989*BR2989</f>
        <v>74.632558111204403</v>
      </c>
      <c r="BW2989" s="9">
        <f t="shared" ref="BW2989" si="28794">(BL2989*BR2986+BM2989*BQ2986+BN2989*BR2989+BO2989*BQ2989)</f>
        <v>857.16591360640155</v>
      </c>
      <c r="BX2989" s="2">
        <f t="shared" ref="BX2989" si="28795">BL2989*BS2986+BN2989*BS2989-BM2989*BT2986-BO2989*BT2989</f>
        <v>74.632558111204403</v>
      </c>
      <c r="BY2989" s="8">
        <f t="shared" ref="BY2989" si="28796">(BL2989*BT2986+BM2989*BS2986+BN2989*BT2989+BO2989*BS2989)</f>
        <v>0</v>
      </c>
      <c r="CA2989" s="56">
        <f t="shared" ref="CA2989" si="28797">(180/PI())*ATAN(-1*(BW2986+BW2989)/(BV2986+BV2989))</f>
        <v>-80.047664157576193</v>
      </c>
      <c r="CC2989" s="117">
        <f t="shared" ref="CC2989" si="28798">20*LOG(((1-(10^(CA2986/20)^2)*(1-((1-CC2986)/(1+CC2986))^2))^0.5))</f>
        <v>-6.8638559122802804E-6</v>
      </c>
      <c r="CD2989" s="13"/>
      <c r="CE2989" s="33"/>
      <c r="CF2989" s="33"/>
      <c r="CG2989" s="33"/>
      <c r="CH2989" s="33"/>
    </row>
    <row r="2990" spans="2:86" ht="18.600000000000001" customHeight="1"/>
    <row r="2991" spans="2:86" ht="18.600000000000001" customHeight="1" thickBot="1">
      <c r="E2991" s="6" t="s">
        <v>3</v>
      </c>
      <c r="J2991" s="6" t="s">
        <v>5</v>
      </c>
      <c r="O2991" s="6" t="s">
        <v>10</v>
      </c>
      <c r="T2991" s="6" t="s">
        <v>6</v>
      </c>
      <c r="Y2991" s="6" t="s">
        <v>11</v>
      </c>
      <c r="AD2991" s="6" t="s">
        <v>12</v>
      </c>
      <c r="AI2991" s="6" t="s">
        <v>13</v>
      </c>
      <c r="AN2991" s="6" t="s">
        <v>14</v>
      </c>
      <c r="AS2991" s="6" t="s">
        <v>15</v>
      </c>
      <c r="AX2991" s="6" t="s">
        <v>19</v>
      </c>
      <c r="BC2991" s="6" t="s">
        <v>17</v>
      </c>
      <c r="BH2991" s="6" t="s">
        <v>20</v>
      </c>
      <c r="BM2991" s="6" t="s">
        <v>18</v>
      </c>
      <c r="BQ2991" s="26" t="s">
        <v>16</v>
      </c>
      <c r="BR2991" s="26"/>
      <c r="BS2991" s="21"/>
      <c r="BT2991" s="21"/>
      <c r="BU2991" s="21"/>
      <c r="BV2991" s="21"/>
      <c r="BW2991" s="26" t="s">
        <v>21</v>
      </c>
      <c r="BX2991" s="21"/>
      <c r="BY2991" s="21"/>
    </row>
    <row r="2992" spans="2:86" ht="18.600000000000001" customHeight="1" thickBot="1">
      <c r="B2992" s="11"/>
      <c r="D2992" s="266" t="s">
        <v>113</v>
      </c>
      <c r="E2992" s="267"/>
      <c r="F2992" s="268" t="s">
        <v>114</v>
      </c>
      <c r="G2992" s="269"/>
      <c r="H2992" s="237"/>
      <c r="I2992" s="262" t="s">
        <v>0</v>
      </c>
      <c r="J2992" s="263"/>
      <c r="K2992" s="264" t="s">
        <v>1</v>
      </c>
      <c r="L2992" s="265"/>
      <c r="M2992" s="21"/>
      <c r="N2992" s="262" t="s">
        <v>115</v>
      </c>
      <c r="O2992" s="263"/>
      <c r="P2992" s="264" t="s">
        <v>116</v>
      </c>
      <c r="Q2992" s="265"/>
      <c r="R2992" s="21"/>
      <c r="S2992" s="266" t="s">
        <v>117</v>
      </c>
      <c r="T2992" s="267"/>
      <c r="U2992" s="268" t="s">
        <v>118</v>
      </c>
      <c r="V2992" s="269"/>
      <c r="W2992" s="20"/>
      <c r="X2992" s="262" t="s">
        <v>119</v>
      </c>
      <c r="Y2992" s="263"/>
      <c r="Z2992" s="264" t="s">
        <v>120</v>
      </c>
      <c r="AA2992" s="265"/>
      <c r="AB2992" s="20"/>
      <c r="AC2992" s="262" t="s">
        <v>121</v>
      </c>
      <c r="AD2992" s="263"/>
      <c r="AE2992" s="264" t="s">
        <v>7</v>
      </c>
      <c r="AF2992" s="265"/>
      <c r="AG2992" s="20"/>
      <c r="AH2992" s="262" t="s">
        <v>122</v>
      </c>
      <c r="AI2992" s="263"/>
      <c r="AJ2992" s="264" t="s">
        <v>123</v>
      </c>
      <c r="AK2992" s="265"/>
      <c r="AL2992" s="20"/>
      <c r="AM2992" s="266" t="s">
        <v>124</v>
      </c>
      <c r="AN2992" s="267"/>
      <c r="AO2992" s="268" t="s">
        <v>125</v>
      </c>
      <c r="AP2992" s="269"/>
      <c r="AQ2992" s="21"/>
      <c r="AR2992" s="262" t="s">
        <v>126</v>
      </c>
      <c r="AS2992" s="263"/>
      <c r="AT2992" s="264" t="s">
        <v>2</v>
      </c>
      <c r="AU2992" s="265"/>
      <c r="AV2992" s="41"/>
      <c r="AW2992" s="262" t="s">
        <v>127</v>
      </c>
      <c r="AX2992" s="263"/>
      <c r="AY2992" s="264" t="s">
        <v>128</v>
      </c>
      <c r="AZ2992" s="265"/>
      <c r="BA2992" s="20"/>
      <c r="BB2992" s="262" t="s">
        <v>129</v>
      </c>
      <c r="BC2992" s="263"/>
      <c r="BD2992" s="264" t="s">
        <v>130</v>
      </c>
      <c r="BE2992" s="265"/>
      <c r="BF2992" s="41"/>
      <c r="BG2992" s="266" t="s">
        <v>131</v>
      </c>
      <c r="BH2992" s="267"/>
      <c r="BI2992" s="268" t="s">
        <v>132</v>
      </c>
      <c r="BJ2992" s="269"/>
      <c r="BK2992" s="41"/>
      <c r="BL2992" s="262" t="s">
        <v>133</v>
      </c>
      <c r="BM2992" s="263"/>
      <c r="BN2992" s="264" t="s">
        <v>134</v>
      </c>
      <c r="BO2992" s="265"/>
      <c r="BP2992" s="41"/>
      <c r="BQ2992" s="262" t="s">
        <v>135</v>
      </c>
      <c r="BR2992" s="263"/>
      <c r="BS2992" s="264" t="s">
        <v>136</v>
      </c>
      <c r="BT2992" s="265"/>
      <c r="BU2992" s="20"/>
      <c r="BV2992" s="262" t="s">
        <v>137</v>
      </c>
      <c r="BW2992" s="263"/>
      <c r="BX2992" s="264" t="s">
        <v>138</v>
      </c>
      <c r="BY2992" s="265"/>
      <c r="CA2992" s="27" t="s">
        <v>8</v>
      </c>
      <c r="CC2992" s="113" t="s">
        <v>74</v>
      </c>
      <c r="CD2992" s="13"/>
      <c r="CE2992" s="33"/>
      <c r="CF2992" s="33"/>
      <c r="CG2992" s="33"/>
      <c r="CH2992" s="33"/>
    </row>
    <row r="2993" spans="2:86" ht="18.600000000000001" customHeight="1" thickTop="1" thickBot="1">
      <c r="B2993" s="37">
        <v>8.5599999999999596</v>
      </c>
      <c r="D2993" s="1">
        <v>1</v>
      </c>
      <c r="E2993" s="7">
        <v>0</v>
      </c>
      <c r="F2993" s="2">
        <v>0</v>
      </c>
      <c r="G2993" s="8">
        <v>0</v>
      </c>
      <c r="I2993" s="1">
        <v>1</v>
      </c>
      <c r="J2993" s="9">
        <v>0</v>
      </c>
      <c r="K2993" s="2">
        <v>0</v>
      </c>
      <c r="L2993" s="8">
        <f t="shared" ref="L2993:L3056" si="28799">IF(0=(1-$J$9*$K$9*$B2993^2),10^18,$B2993*$K$9/(1-$J$9*$K$9*$B2993^2))</f>
        <v>-0.64020482614081808</v>
      </c>
      <c r="N2993" s="1">
        <f t="shared" ref="N2993" si="28800">D2993*I2993+F2993*I2996-E2993*J2993-G2993*J2996</f>
        <v>1</v>
      </c>
      <c r="O2993" s="9">
        <f t="shared" ref="O2993" si="28801">(D2993*J2993+E2993*I2993+F2993*J2996+G2993*I2996)</f>
        <v>0</v>
      </c>
      <c r="P2993" s="2">
        <f t="shared" ref="P2993" si="28802">D2993*K2993+F2993*K2996-E2993*L2993-G2993*L2996</f>
        <v>0</v>
      </c>
      <c r="Q2993" s="8">
        <f t="shared" ref="Q2993" si="28803">(D2993*L2993+E2993*K2993+F2993*L2996+G2993*K2996)</f>
        <v>-0.64020482614081808</v>
      </c>
      <c r="S2993" s="1">
        <v>1</v>
      </c>
      <c r="T2993" s="7">
        <v>0</v>
      </c>
      <c r="U2993" s="2">
        <v>0</v>
      </c>
      <c r="V2993" s="8">
        <v>0</v>
      </c>
      <c r="X2993" s="1">
        <f t="shared" ref="X2993" si="28804">N2993*S2993+P2993*S2996-O2993*T2993-Q2993*T2996</f>
        <v>9.2821557000710158</v>
      </c>
      <c r="Y2993" s="9">
        <f t="shared" ref="Y2993" si="28805">(N2993*T2993+O2993*S2993+P2993*T2996+Q2993*S2996)</f>
        <v>0</v>
      </c>
      <c r="Z2993" s="2">
        <f t="shared" ref="Z2993" si="28806">N2993*U2993+P2993*U2996-O2993*V2993-Q2993*V2996</f>
        <v>0</v>
      </c>
      <c r="AA2993" s="8">
        <f t="shared" ref="AA2993" si="28807">(N2993*V2993+O2993*U2993+P2993*V2996+Q2993*U2996)</f>
        <v>-0.64020482614081808</v>
      </c>
      <c r="AB2993" s="20"/>
      <c r="AC2993" s="1">
        <v>1</v>
      </c>
      <c r="AD2993" s="9">
        <v>0</v>
      </c>
      <c r="AE2993" s="2">
        <v>0</v>
      </c>
      <c r="AF2993" s="8">
        <f t="shared" ref="AF2993:AF3056" si="28808">IF(0=(1-$AE$9*$AD$9*$B2993^2),10^18,$B2993*$AE$9/(1-$AE$9*$AD$9*$B2993^2))</f>
        <v>-0.11774675496473042</v>
      </c>
      <c r="AH2993" s="1">
        <f t="shared" ref="AH2993" si="28809">X2993*AC2993+Z2993*AC2996-Y2993*AD2993-AA2993*AD2996</f>
        <v>9.2821557000710158</v>
      </c>
      <c r="AI2993" s="9">
        <f t="shared" ref="AI2993" si="28810">(X2993*AD2993+Y2993*AC2993+Z2993*AD2996+AA2993*AC2996)</f>
        <v>0</v>
      </c>
      <c r="AJ2993" s="2">
        <f t="shared" ref="AJ2993" si="28811">X2993*AE2993+Z2993*AE2996-Y2993*AF2993-AA2993*AF2996</f>
        <v>0</v>
      </c>
      <c r="AK2993" s="8">
        <f t="shared" ref="AK2993" si="28812">(X2993*AF2993+Y2993*AE2993+Z2993*AF2996+AA2993*AE2996)</f>
        <v>-1.7331485389015557</v>
      </c>
      <c r="AM2993" s="1">
        <v>1</v>
      </c>
      <c r="AN2993" s="7">
        <v>0</v>
      </c>
      <c r="AO2993" s="2">
        <v>0</v>
      </c>
      <c r="AP2993" s="8">
        <v>0</v>
      </c>
      <c r="AR2993" s="1">
        <f t="shared" ref="AR2993" si="28813">AH2993*AM2993+AJ2993*AM2996-AI2993*AN2993-AK2993*AN2996</f>
        <v>28.239278957822897</v>
      </c>
      <c r="AS2993" s="9">
        <f t="shared" ref="AS2993" si="28814">(AH2993*AN2993+AI2993*AM2993+AJ2993*AN2996+AK2993*AM2996)</f>
        <v>0</v>
      </c>
      <c r="AT2993" s="2">
        <f t="shared" ref="AT2993" si="28815">AH2993*AO2993+AJ2993*AO2996-AI2993*AP2993-AK2993*AP2996</f>
        <v>0</v>
      </c>
      <c r="AU2993" s="8">
        <f t="shared" ref="AU2993" si="28816">(AH2993*AP2993+AI2993*AO2993+AJ2993*AP2996+AK2993*AO2996)</f>
        <v>-1.7331485389015557</v>
      </c>
      <c r="AV2993" s="20"/>
      <c r="AW2993" s="1">
        <v>1</v>
      </c>
      <c r="AX2993" s="9">
        <v>0</v>
      </c>
      <c r="AY2993" s="2">
        <v>0</v>
      </c>
      <c r="AZ2993" s="8">
        <f t="shared" ref="AZ2993:AZ3056" si="28817">IF(0=(1-$AX$9*$AY$9*$B2993^2),10^18,$B2993*$AY$9/(1-$AX$9*$AY$9*$B2993^2))</f>
        <v>-0.1680712489010884</v>
      </c>
      <c r="BB2993" s="1">
        <f t="shared" ref="BB2993" si="28818">AR2993*AW2993+AT2993*AW2996-AS2993*AX2993-AU2993*AX2996</f>
        <v>28.239278957822897</v>
      </c>
      <c r="BC2993" s="9">
        <f t="shared" ref="BC2993" si="28819">(AR2993*AX2993+AS2993*AW2993+AT2993*AX2996+AU2993*AW2996)</f>
        <v>0</v>
      </c>
      <c r="BD2993" s="2">
        <f t="shared" ref="BD2993" si="28820">AR2993*AY2993+AT2993*AY2996-AS2993*AZ2993-AU2993*AZ2996</f>
        <v>0</v>
      </c>
      <c r="BE2993" s="8">
        <f t="shared" ref="BE2993" si="28821">(AR2993*AZ2993+AS2993*AY2993+AT2993*AZ2996+AU2993*AY2996)</f>
        <v>-6.4793594214090771</v>
      </c>
      <c r="BG2993" s="1">
        <v>1</v>
      </c>
      <c r="BH2993" s="7">
        <v>0</v>
      </c>
      <c r="BI2993" s="2">
        <v>0</v>
      </c>
      <c r="BJ2993" s="8">
        <v>0</v>
      </c>
      <c r="BK2993" s="20"/>
      <c r="BL2993" s="1">
        <f t="shared" ref="BL2993" si="28822">BB2993*BG2993+BD2993*BG2996-BC2993*BH2993-BE2993*BH2996</f>
        <v>74.606611674933461</v>
      </c>
      <c r="BM2993" s="9">
        <f t="shared" ref="BM2993" si="28823">(BB2993*BH2993+BC2993*BG2993+BD2993*BH2996+BE2993*BG2996)</f>
        <v>0</v>
      </c>
      <c r="BN2993" s="2">
        <f t="shared" ref="BN2993" si="28824">BB2993*BI2993+BD2993*BI2996-BC2993*BJ2993-BE2993*BJ2996</f>
        <v>0</v>
      </c>
      <c r="BO2993" s="8">
        <f t="shared" ref="BO2993" si="28825">(BB2993*BJ2993+BC2993*BI2993+BD2993*BJ2996+BE2993*BI2996)</f>
        <v>-6.4793594214090771</v>
      </c>
      <c r="BP2993" s="20"/>
      <c r="BQ2993" s="16">
        <v>1</v>
      </c>
      <c r="BR2993" s="23">
        <v>0</v>
      </c>
      <c r="BS2993" s="14">
        <v>0</v>
      </c>
      <c r="BT2993" s="22">
        <v>0</v>
      </c>
      <c r="BV2993" s="1">
        <f t="shared" ref="BV2993" si="28826">BL2993*BQ2993+BN2993*BQ2996-BM2993*BR2993-BO2993*BR2996</f>
        <v>74.606611674933461</v>
      </c>
      <c r="BW2993" s="9">
        <f t="shared" ref="BW2993" si="28827">(BL2993*BR2993+BM2993*BQ2993+BN2993*BR2996+BO2993*BQ2996)</f>
        <v>-6.4793594214090771</v>
      </c>
      <c r="BX2993" s="2">
        <f t="shared" ref="BX2993" si="28828">BL2993*BS2993+BN2993*BS2996-BM2993*BT2993-BO2993*BT2996</f>
        <v>0</v>
      </c>
      <c r="BY2993" s="8">
        <f t="shared" ref="BY2993" si="28829">(BL2993*BT2993+BM2993*BS2993+BN2993*BT2996+BO2993*BS2996)</f>
        <v>-6.4793594214090771</v>
      </c>
      <c r="CA2993" s="28">
        <f t="shared" ref="CA2993" si="28830">20*LOG(((1+$BR$9)/$BR$9)/((BV2993+BV2996)^2+(BW2993+BW2996)^2)^0.5)</f>
        <v>-52.723455821654298</v>
      </c>
      <c r="CC2993" s="114">
        <f t="shared" ref="CC2993" si="28831">((BV2993^2+BW2993^2)^0.5)/((BV2996^2+BW2996^2)^0.5)</f>
        <v>8.6863849555081349E-2</v>
      </c>
      <c r="CD2993" s="13"/>
      <c r="CE2993" s="33"/>
      <c r="CF2993" s="33"/>
      <c r="CG2993" s="33"/>
      <c r="CH2993" s="33"/>
    </row>
    <row r="2994" spans="2:86" ht="18.600000000000001" customHeight="1" thickBot="1">
      <c r="D2994" s="3"/>
      <c r="G2994" s="4"/>
      <c r="I2994" s="3"/>
      <c r="L2994" s="4"/>
      <c r="N2994" s="3"/>
      <c r="Q2994" s="4"/>
      <c r="S2994" s="3"/>
      <c r="V2994" s="4"/>
      <c r="X2994" s="3"/>
      <c r="AA2994" s="4"/>
      <c r="AC2994" s="3"/>
      <c r="AF2994" s="4"/>
      <c r="AH2994" s="3"/>
      <c r="AK2994" s="4"/>
      <c r="AM2994" s="3"/>
      <c r="AP2994" s="4"/>
      <c r="AR2994" s="3"/>
      <c r="AU2994" s="4"/>
      <c r="AW2994" s="3"/>
      <c r="AZ2994" s="4"/>
      <c r="BB2994" s="3"/>
      <c r="BE2994" s="4"/>
      <c r="BG2994" s="3"/>
      <c r="BJ2994" s="4"/>
      <c r="BL2994" s="3"/>
      <c r="BO2994" s="4"/>
      <c r="BQ2994" s="16"/>
      <c r="BR2994" s="14"/>
      <c r="BS2994" s="14"/>
      <c r="BT2994" s="17"/>
      <c r="BV2994" s="3"/>
      <c r="BY2994" s="4"/>
      <c r="CC2994" s="115"/>
      <c r="CD2994" s="13"/>
      <c r="CE2994" s="33"/>
      <c r="CF2994" s="33"/>
      <c r="CG2994" s="33"/>
      <c r="CH2994" s="33"/>
    </row>
    <row r="2995" spans="2:86" ht="18.600000000000001" customHeight="1" thickBot="1">
      <c r="D2995" s="271" t="s">
        <v>141</v>
      </c>
      <c r="E2995" s="272"/>
      <c r="F2995" s="273" t="s">
        <v>142</v>
      </c>
      <c r="G2995" s="274"/>
      <c r="H2995" s="237"/>
      <c r="I2995" s="271" t="s">
        <v>143</v>
      </c>
      <c r="J2995" s="272"/>
      <c r="K2995" s="273" t="s">
        <v>144</v>
      </c>
      <c r="L2995" s="274"/>
      <c r="N2995" s="262" t="s">
        <v>145</v>
      </c>
      <c r="O2995" s="263"/>
      <c r="P2995" s="264" t="s">
        <v>146</v>
      </c>
      <c r="Q2995" s="265"/>
      <c r="S2995" s="271" t="s">
        <v>147</v>
      </c>
      <c r="T2995" s="272"/>
      <c r="U2995" s="273" t="s">
        <v>148</v>
      </c>
      <c r="V2995" s="274"/>
      <c r="W2995" s="20"/>
      <c r="X2995" s="262" t="s">
        <v>149</v>
      </c>
      <c r="Y2995" s="263"/>
      <c r="Z2995" s="264" t="s">
        <v>150</v>
      </c>
      <c r="AA2995" s="265"/>
      <c r="AB2995" s="20"/>
      <c r="AC2995" s="271" t="s">
        <v>151</v>
      </c>
      <c r="AD2995" s="272"/>
      <c r="AE2995" s="273" t="s">
        <v>152</v>
      </c>
      <c r="AF2995" s="274"/>
      <c r="AG2995" s="20"/>
      <c r="AH2995" s="262" t="s">
        <v>153</v>
      </c>
      <c r="AI2995" s="263"/>
      <c r="AJ2995" s="264" t="s">
        <v>154</v>
      </c>
      <c r="AK2995" s="265"/>
      <c r="AL2995" s="20"/>
      <c r="AM2995" s="271" t="s">
        <v>155</v>
      </c>
      <c r="AN2995" s="272"/>
      <c r="AO2995" s="273" t="s">
        <v>156</v>
      </c>
      <c r="AP2995" s="274"/>
      <c r="AR2995" s="262" t="s">
        <v>157</v>
      </c>
      <c r="AS2995" s="263"/>
      <c r="AT2995" s="264" t="s">
        <v>158</v>
      </c>
      <c r="AU2995" s="265"/>
      <c r="AV2995" s="41"/>
      <c r="AW2995" s="271" t="s">
        <v>159</v>
      </c>
      <c r="AX2995" s="272"/>
      <c r="AY2995" s="273" t="s">
        <v>160</v>
      </c>
      <c r="AZ2995" s="274"/>
      <c r="BA2995" s="20"/>
      <c r="BB2995" s="262" t="s">
        <v>161</v>
      </c>
      <c r="BC2995" s="263"/>
      <c r="BD2995" s="264" t="s">
        <v>162</v>
      </c>
      <c r="BE2995" s="265"/>
      <c r="BF2995" s="41"/>
      <c r="BG2995" s="271" t="s">
        <v>163</v>
      </c>
      <c r="BH2995" s="272"/>
      <c r="BI2995" s="273" t="s">
        <v>164</v>
      </c>
      <c r="BJ2995" s="274"/>
      <c r="BK2995" s="41"/>
      <c r="BL2995" s="262" t="s">
        <v>165</v>
      </c>
      <c r="BM2995" s="263"/>
      <c r="BN2995" s="264" t="s">
        <v>166</v>
      </c>
      <c r="BO2995" s="265"/>
      <c r="BP2995" s="41"/>
      <c r="BQ2995" s="271" t="s">
        <v>167</v>
      </c>
      <c r="BR2995" s="272"/>
      <c r="BS2995" s="273" t="s">
        <v>168</v>
      </c>
      <c r="BT2995" s="274"/>
      <c r="BU2995" s="20"/>
      <c r="BV2995" s="262" t="s">
        <v>169</v>
      </c>
      <c r="BW2995" s="263"/>
      <c r="BX2995" s="264" t="s">
        <v>170</v>
      </c>
      <c r="BY2995" s="265"/>
      <c r="CA2995" s="55" t="s">
        <v>35</v>
      </c>
      <c r="CC2995" s="116" t="s">
        <v>75</v>
      </c>
      <c r="CD2995" s="13"/>
      <c r="CE2995" s="33"/>
      <c r="CF2995" s="33"/>
      <c r="CG2995" s="33"/>
      <c r="CH2995" s="33"/>
    </row>
    <row r="2996" spans="2:86" ht="18.600000000000001" customHeight="1" thickTop="1" thickBot="1">
      <c r="D2996" s="1">
        <v>0</v>
      </c>
      <c r="E2996" s="9">
        <f t="shared" ref="E2996" si="28832">$E$9*$B2993</f>
        <v>10.073407999999953</v>
      </c>
      <c r="F2996" s="2">
        <v>1</v>
      </c>
      <c r="G2996" s="8">
        <v>0</v>
      </c>
      <c r="I2996" s="1">
        <v>0</v>
      </c>
      <c r="J2996" s="9">
        <v>0</v>
      </c>
      <c r="K2996" s="2">
        <v>1</v>
      </c>
      <c r="L2996" s="8">
        <v>0</v>
      </c>
      <c r="N2996" s="1">
        <f t="shared" ref="N2996" si="28833">D2996*I2993+F2996*I2996-E2996*J2993-G2996*J2996</f>
        <v>0</v>
      </c>
      <c r="O2996" s="9">
        <f t="shared" ref="O2996" si="28834">(D2996*J2993+E2996*I2993+F2996*J2996+G2996*I2996)</f>
        <v>10.073407999999953</v>
      </c>
      <c r="P2996" s="2">
        <f t="shared" ref="P2996" si="28835">D2996*K2993+F2996*K2996-E2996*L2993-G2996*L2996</f>
        <v>7.4490444172854957</v>
      </c>
      <c r="Q2996" s="8">
        <f t="shared" ref="Q2996" si="28836">(D2996*L2993+E2996*K2993+F2996*L2996+G2996*K2996)</f>
        <v>0</v>
      </c>
      <c r="S2996" s="1">
        <v>0</v>
      </c>
      <c r="T2996" s="9">
        <f t="shared" ref="T2996" si="28837">$T$9*$B2993</f>
        <v>12.93672799999994</v>
      </c>
      <c r="U2996" s="2">
        <v>1</v>
      </c>
      <c r="V2996" s="8">
        <v>0</v>
      </c>
      <c r="X2996" s="1">
        <f t="shared" ref="X2996" si="28838">N2996*S2993+P2996*S2996-O2996*T2993-Q2996*T2996</f>
        <v>0</v>
      </c>
      <c r="Y2996" s="9">
        <f t="shared" ref="Y2996" si="28839">(N2996*T2993+O2996*S2993+P2996*T2996+Q2996*S2996)</f>
        <v>106.43966948634046</v>
      </c>
      <c r="Z2996" s="2">
        <f t="shared" ref="Z2996" si="28840">N2996*U2993+P2996*U2996-O2996*V2993-Q2996*V2996</f>
        <v>7.4490444172854957</v>
      </c>
      <c r="AA2996" s="8">
        <f t="shared" ref="AA2996" si="28841">(N2996*V2993+O2996*U2993+P2996*V2996+Q2996*U2996)</f>
        <v>0</v>
      </c>
      <c r="AB2996" s="20"/>
      <c r="AC2996" s="1">
        <v>0</v>
      </c>
      <c r="AD2996" s="9">
        <v>0</v>
      </c>
      <c r="AE2996" s="2">
        <v>1</v>
      </c>
      <c r="AF2996" s="8">
        <v>0</v>
      </c>
      <c r="AH2996" s="1">
        <f t="shared" ref="AH2996" si="28842">X2996*AC2993+Z2996*AC2996-Y2996*AD2993-AA2996*AD2996</f>
        <v>0</v>
      </c>
      <c r="AI2996" s="9">
        <f t="shared" ref="AI2996" si="28843">(X2996*AD2993+Y2996*AC2993+Z2996*AD2996+AA2996*AC2996)</f>
        <v>106.43966948634046</v>
      </c>
      <c r="AJ2996" s="2">
        <f t="shared" ref="AJ2996" si="28844">X2996*AE2993+Z2996*AE2996-Y2996*AF2993-AA2996*AF2996</f>
        <v>19.981970098820518</v>
      </c>
      <c r="AK2996" s="8">
        <f t="shared" ref="AK2996" si="28845">(X2996*AF2993+Y2996*AE2993+Z2996*AF2996+AA2996*AE2996)</f>
        <v>0</v>
      </c>
      <c r="AM2996" s="1">
        <v>0</v>
      </c>
      <c r="AN2996" s="9">
        <f t="shared" ref="AN2996" si="28846">$AN$9*$B2993</f>
        <v>10.937967999999948</v>
      </c>
      <c r="AO2996" s="2">
        <v>1</v>
      </c>
      <c r="AP2996" s="8">
        <v>0</v>
      </c>
      <c r="AR2996" s="1">
        <f t="shared" ref="AR2996" si="28847">AH2996*AM2993+AJ2996*AM2996-AI2996*AN2993-AK2996*AN2996</f>
        <v>0</v>
      </c>
      <c r="AS2996" s="9">
        <f t="shared" ref="AS2996" si="28848">(AH2996*AN2993+AI2996*AM2993+AJ2996*AN2996+AK2996*AM2996)</f>
        <v>325.00181900419511</v>
      </c>
      <c r="AT2996" s="2">
        <f t="shared" ref="AT2996" si="28849">AH2996*AO2993+AJ2996*AO2996-AI2996*AP2993-AK2996*AP2996</f>
        <v>19.981970098820518</v>
      </c>
      <c r="AU2996" s="8">
        <f t="shared" ref="AU2996" si="28850">(AH2996*AP2993+AI2996*AO2993+AJ2996*AP2996+AK2996*AO2996)</f>
        <v>0</v>
      </c>
      <c r="AV2996" s="20"/>
      <c r="AW2996" s="1">
        <v>0</v>
      </c>
      <c r="AX2996" s="9">
        <v>0</v>
      </c>
      <c r="AY2996" s="2">
        <v>1</v>
      </c>
      <c r="AZ2996" s="8">
        <v>0</v>
      </c>
      <c r="BB2996" s="1">
        <f t="shared" ref="BB2996" si="28851">AR2996*AW2993+AT2996*AW2996-AS2996*AX2993-AU2996*AX2996</f>
        <v>0</v>
      </c>
      <c r="BC2996" s="9">
        <f t="shared" ref="BC2996" si="28852">(AR2996*AX2993+AS2996*AW2993+AT2996*AX2996+AU2996*AW2996)</f>
        <v>325.00181900419511</v>
      </c>
      <c r="BD2996" s="2">
        <f t="shared" ref="BD2996" si="28853">AR2996*AY2993+AT2996*AY2996-AS2996*AZ2993-AU2996*AZ2996</f>
        <v>74.605431713981076</v>
      </c>
      <c r="BE2996" s="8">
        <f t="shared" ref="BE2996" si="28854">(AR2996*AZ2993+AS2996*AY2993+AT2996*AZ2996+AU2996*AY2996)</f>
        <v>0</v>
      </c>
      <c r="BG2996" s="1">
        <v>0</v>
      </c>
      <c r="BH2996" s="9">
        <f t="shared" ref="BH2996" si="28855">$BH$9*$B2993</f>
        <v>7.1561599999999661</v>
      </c>
      <c r="BI2996" s="2">
        <v>1</v>
      </c>
      <c r="BJ2996" s="8">
        <v>0</v>
      </c>
      <c r="BK2996" s="20"/>
      <c r="BL2996" s="1">
        <f t="shared" ref="BL2996" si="28856">BB2996*BG2993+BD2996*BG2996-BC2996*BH2993-BE2996*BH2996</f>
        <v>0</v>
      </c>
      <c r="BM2996" s="9">
        <f t="shared" ref="BM2996" si="28857">(BB2996*BH2993+BC2996*BG2993+BD2996*BH2996+BE2996*BG2996)</f>
        <v>858.89022521851541</v>
      </c>
      <c r="BN2996" s="2">
        <f t="shared" ref="BN2996" si="28858">BB2996*BI2993+BD2996*BI2996-BC2996*BJ2993-BE2996*BJ2996</f>
        <v>74.605431713981076</v>
      </c>
      <c r="BO2996" s="8">
        <f t="shared" ref="BO2996" si="28859">(BB2996*BJ2993+BC2996*BI2993+BD2996*BJ2996+BE2996*BI2996)</f>
        <v>0</v>
      </c>
      <c r="BP2996" s="20"/>
      <c r="BQ2996" s="18">
        <f t="shared" ref="BQ2996:BQ3059" si="28860">1/$BR$9</f>
        <v>1</v>
      </c>
      <c r="BR2996" s="25">
        <v>0</v>
      </c>
      <c r="BS2996" s="19">
        <v>1</v>
      </c>
      <c r="BT2996" s="24">
        <v>0</v>
      </c>
      <c r="BV2996" s="1">
        <f t="shared" ref="BV2996" si="28861">BL2996*BQ2993+BN2996*BQ2996-BM2996*BR2993-BO2996*BR2996</f>
        <v>74.605431713981076</v>
      </c>
      <c r="BW2996" s="9">
        <f t="shared" ref="BW2996" si="28862">(BL2996*BR2993+BM2996*BQ2993+BN2996*BR2996+BO2996*BQ2996)</f>
        <v>858.89022521851541</v>
      </c>
      <c r="BX2996" s="2">
        <f t="shared" ref="BX2996" si="28863">BL2996*BS2993+BN2996*BS2996-BM2996*BT2993-BO2996*BT2996</f>
        <v>74.605431713981076</v>
      </c>
      <c r="BY2996" s="8">
        <f t="shared" ref="BY2996" si="28864">(BL2996*BT2993+BM2996*BS2993+BN2996*BT2996+BO2996*BS2996)</f>
        <v>0</v>
      </c>
      <c r="CA2996" s="56">
        <f t="shared" ref="CA2996" si="28865">(180/PI())*ATAN(-1*(BW2993+BW2996)/(BV2993+BV2996))</f>
        <v>-80.071136508327839</v>
      </c>
      <c r="CC2996" s="117">
        <f t="shared" ref="CC2996" si="28866">20*LOG(((1-(10^(CA2993/20)^2)*(1-((1-CC2993)/(1+CC2993))^2))^0.5))</f>
        <v>-6.8231959894812493E-6</v>
      </c>
      <c r="CD2996" s="13"/>
      <c r="CE2996" s="33"/>
      <c r="CF2996" s="33"/>
      <c r="CG2996" s="33"/>
      <c r="CH2996" s="33"/>
    </row>
    <row r="2997" spans="2:86" ht="18.600000000000001" customHeight="1"/>
    <row r="2998" spans="2:86" ht="18.600000000000001" customHeight="1" thickBot="1">
      <c r="E2998" s="6" t="s">
        <v>3</v>
      </c>
      <c r="J2998" s="6" t="s">
        <v>5</v>
      </c>
      <c r="O2998" s="6" t="s">
        <v>10</v>
      </c>
      <c r="T2998" s="6" t="s">
        <v>6</v>
      </c>
      <c r="Y2998" s="6" t="s">
        <v>11</v>
      </c>
      <c r="AD2998" s="6" t="s">
        <v>12</v>
      </c>
      <c r="AI2998" s="6" t="s">
        <v>13</v>
      </c>
      <c r="AN2998" s="6" t="s">
        <v>14</v>
      </c>
      <c r="AS2998" s="6" t="s">
        <v>15</v>
      </c>
      <c r="AX2998" s="6" t="s">
        <v>19</v>
      </c>
      <c r="BC2998" s="6" t="s">
        <v>17</v>
      </c>
      <c r="BH2998" s="6" t="s">
        <v>20</v>
      </c>
      <c r="BM2998" s="6" t="s">
        <v>18</v>
      </c>
      <c r="BQ2998" s="26" t="s">
        <v>16</v>
      </c>
      <c r="BR2998" s="26"/>
      <c r="BS2998" s="21"/>
      <c r="BT2998" s="21"/>
      <c r="BU2998" s="21"/>
      <c r="BV2998" s="21"/>
      <c r="BW2998" s="26" t="s">
        <v>21</v>
      </c>
      <c r="BX2998" s="21"/>
      <c r="BY2998" s="21"/>
    </row>
    <row r="2999" spans="2:86" ht="18.600000000000001" customHeight="1" thickBot="1">
      <c r="B2999" s="11"/>
      <c r="D2999" s="266" t="s">
        <v>113</v>
      </c>
      <c r="E2999" s="267"/>
      <c r="F2999" s="268" t="s">
        <v>114</v>
      </c>
      <c r="G2999" s="269"/>
      <c r="H2999" s="237"/>
      <c r="I2999" s="262" t="s">
        <v>0</v>
      </c>
      <c r="J2999" s="263"/>
      <c r="K2999" s="264" t="s">
        <v>1</v>
      </c>
      <c r="L2999" s="265"/>
      <c r="M2999" s="21"/>
      <c r="N2999" s="262" t="s">
        <v>115</v>
      </c>
      <c r="O2999" s="263"/>
      <c r="P2999" s="264" t="s">
        <v>116</v>
      </c>
      <c r="Q2999" s="265"/>
      <c r="R2999" s="21"/>
      <c r="S2999" s="266" t="s">
        <v>117</v>
      </c>
      <c r="T2999" s="267"/>
      <c r="U2999" s="268" t="s">
        <v>118</v>
      </c>
      <c r="V2999" s="269"/>
      <c r="W2999" s="20"/>
      <c r="X2999" s="262" t="s">
        <v>119</v>
      </c>
      <c r="Y2999" s="263"/>
      <c r="Z2999" s="264" t="s">
        <v>120</v>
      </c>
      <c r="AA2999" s="265"/>
      <c r="AB2999" s="20"/>
      <c r="AC2999" s="262" t="s">
        <v>121</v>
      </c>
      <c r="AD2999" s="263"/>
      <c r="AE2999" s="264" t="s">
        <v>7</v>
      </c>
      <c r="AF2999" s="265"/>
      <c r="AG2999" s="20"/>
      <c r="AH2999" s="262" t="s">
        <v>122</v>
      </c>
      <c r="AI2999" s="263"/>
      <c r="AJ2999" s="264" t="s">
        <v>123</v>
      </c>
      <c r="AK2999" s="265"/>
      <c r="AL2999" s="20"/>
      <c r="AM2999" s="266" t="s">
        <v>124</v>
      </c>
      <c r="AN2999" s="267"/>
      <c r="AO2999" s="268" t="s">
        <v>125</v>
      </c>
      <c r="AP2999" s="269"/>
      <c r="AQ2999" s="21"/>
      <c r="AR2999" s="262" t="s">
        <v>126</v>
      </c>
      <c r="AS2999" s="263"/>
      <c r="AT2999" s="264" t="s">
        <v>2</v>
      </c>
      <c r="AU2999" s="265"/>
      <c r="AV2999" s="41"/>
      <c r="AW2999" s="262" t="s">
        <v>127</v>
      </c>
      <c r="AX2999" s="263"/>
      <c r="AY2999" s="264" t="s">
        <v>128</v>
      </c>
      <c r="AZ2999" s="265"/>
      <c r="BA2999" s="20"/>
      <c r="BB2999" s="262" t="s">
        <v>129</v>
      </c>
      <c r="BC2999" s="263"/>
      <c r="BD2999" s="264" t="s">
        <v>130</v>
      </c>
      <c r="BE2999" s="265"/>
      <c r="BF2999" s="41"/>
      <c r="BG2999" s="266" t="s">
        <v>131</v>
      </c>
      <c r="BH2999" s="267"/>
      <c r="BI2999" s="268" t="s">
        <v>132</v>
      </c>
      <c r="BJ2999" s="269"/>
      <c r="BK2999" s="41"/>
      <c r="BL2999" s="262" t="s">
        <v>133</v>
      </c>
      <c r="BM2999" s="263"/>
      <c r="BN2999" s="264" t="s">
        <v>134</v>
      </c>
      <c r="BO2999" s="265"/>
      <c r="BP2999" s="41"/>
      <c r="BQ2999" s="262" t="s">
        <v>135</v>
      </c>
      <c r="BR2999" s="263"/>
      <c r="BS2999" s="264" t="s">
        <v>136</v>
      </c>
      <c r="BT2999" s="265"/>
      <c r="BU2999" s="20"/>
      <c r="BV2999" s="262" t="s">
        <v>137</v>
      </c>
      <c r="BW2999" s="263"/>
      <c r="BX2999" s="264" t="s">
        <v>138</v>
      </c>
      <c r="BY2999" s="265"/>
      <c r="CA2999" s="27" t="s">
        <v>8</v>
      </c>
      <c r="CC2999" s="113" t="s">
        <v>74</v>
      </c>
      <c r="CD2999" s="13"/>
      <c r="CE2999" s="33"/>
      <c r="CF2999" s="33"/>
      <c r="CG2999" s="33"/>
      <c r="CH2999" s="33"/>
    </row>
    <row r="3000" spans="2:86" ht="18.600000000000001" customHeight="1" thickTop="1" thickBot="1">
      <c r="B3000" s="37">
        <v>8.5799999999999592</v>
      </c>
      <c r="D3000" s="1">
        <v>1</v>
      </c>
      <c r="E3000" s="7">
        <v>0</v>
      </c>
      <c r="F3000" s="2">
        <v>0</v>
      </c>
      <c r="G3000" s="8">
        <v>0</v>
      </c>
      <c r="I3000" s="1">
        <v>1</v>
      </c>
      <c r="J3000" s="9">
        <v>0</v>
      </c>
      <c r="K3000" s="2">
        <v>0</v>
      </c>
      <c r="L3000" s="8">
        <f t="shared" ref="L3000:L3063" si="28867">IF(0=(1-$J$9*$K$9*$B3000^2),10^18,$B3000*$K$9/(1-$J$9*$K$9*$B3000^2))</f>
        <v>-0.63852637076410768</v>
      </c>
      <c r="N3000" s="1">
        <f t="shared" ref="N3000" si="28868">D3000*I3000+F3000*I3003-E3000*J3000-G3000*J3003</f>
        <v>1</v>
      </c>
      <c r="O3000" s="9">
        <f t="shared" ref="O3000" si="28869">(D3000*J3000+E3000*I3000+F3000*J3003+G3000*I3003)</f>
        <v>0</v>
      </c>
      <c r="P3000" s="2">
        <f t="shared" ref="P3000" si="28870">D3000*K3000+F3000*K3003-E3000*L3000-G3000*L3003</f>
        <v>0</v>
      </c>
      <c r="Q3000" s="8">
        <f t="shared" ref="Q3000" si="28871">(D3000*L3000+E3000*K3000+F3000*L3003+G3000*K3003)</f>
        <v>-0.63852637076410768</v>
      </c>
      <c r="S3000" s="1">
        <v>1</v>
      </c>
      <c r="T3000" s="7">
        <v>0</v>
      </c>
      <c r="U3000" s="2">
        <v>0</v>
      </c>
      <c r="V3000" s="8">
        <v>0</v>
      </c>
      <c r="X3000" s="1">
        <f t="shared" ref="X3000" si="28872">N3000*S3000+P3000*S3003-O3000*T3000-Q3000*T3003</f>
        <v>9.2797420774850909</v>
      </c>
      <c r="Y3000" s="9">
        <f t="shared" ref="Y3000" si="28873">(N3000*T3000+O3000*S3000+P3000*T3003+Q3000*S3003)</f>
        <v>0</v>
      </c>
      <c r="Z3000" s="2">
        <f t="shared" ref="Z3000" si="28874">N3000*U3000+P3000*U3003-O3000*V3000-Q3000*V3003</f>
        <v>0</v>
      </c>
      <c r="AA3000" s="8">
        <f t="shared" ref="AA3000" si="28875">(N3000*V3000+O3000*U3000+P3000*V3003+Q3000*U3003)</f>
        <v>-0.63852637076410768</v>
      </c>
      <c r="AB3000" s="20"/>
      <c r="AC3000" s="1">
        <v>1</v>
      </c>
      <c r="AD3000" s="9">
        <v>0</v>
      </c>
      <c r="AE3000" s="2">
        <v>0</v>
      </c>
      <c r="AF3000" s="8">
        <f t="shared" ref="AF3000:AF3063" si="28876">IF(0=(1-$AE$9*$AD$9*$B3000^2),10^18,$B3000*$AE$9/(1-$AE$9*$AD$9*$B3000^2))</f>
        <v>-0.11746189498724446</v>
      </c>
      <c r="AH3000" s="1">
        <f t="shared" ref="AH3000" si="28877">X3000*AC3000+Z3000*AC3003-Y3000*AD3000-AA3000*AD3003</f>
        <v>9.2797420774850909</v>
      </c>
      <c r="AI3000" s="9">
        <f t="shared" ref="AI3000" si="28878">(X3000*AD3000+Y3000*AC3000+Z3000*AD3003+AA3000*AC3003)</f>
        <v>0</v>
      </c>
      <c r="AJ3000" s="2">
        <f t="shared" ref="AJ3000" si="28879">X3000*AE3000+Z3000*AE3003-Y3000*AF3000-AA3000*AF3003</f>
        <v>0</v>
      </c>
      <c r="AK3000" s="8">
        <f t="shared" ref="AK3000" si="28880">(X3000*AF3000+Y3000*AE3000+Z3000*AF3003+AA3000*AE3003)</f>
        <v>-1.7285424601783754</v>
      </c>
      <c r="AM3000" s="1">
        <v>1</v>
      </c>
      <c r="AN3000" s="7">
        <v>0</v>
      </c>
      <c r="AO3000" s="2">
        <v>0</v>
      </c>
      <c r="AP3000" s="8">
        <v>0</v>
      </c>
      <c r="AR3000" s="1">
        <f t="shared" ref="AR3000" si="28881">AH3000*AM3000+AJ3000*AM3003-AI3000*AN3000-AK3000*AN3003</f>
        <v>28.230658824669668</v>
      </c>
      <c r="AS3000" s="9">
        <f t="shared" ref="AS3000" si="28882">(AH3000*AN3000+AI3000*AM3000+AJ3000*AN3003+AK3000*AM3003)</f>
        <v>0</v>
      </c>
      <c r="AT3000" s="2">
        <f t="shared" ref="AT3000" si="28883">AH3000*AO3000+AJ3000*AO3003-AI3000*AP3000-AK3000*AP3003</f>
        <v>0</v>
      </c>
      <c r="AU3000" s="8">
        <f t="shared" ref="AU3000" si="28884">(AH3000*AP3000+AI3000*AO3000+AJ3000*AP3003+AK3000*AO3003)</f>
        <v>-1.7285424601783754</v>
      </c>
      <c r="AV3000" s="20"/>
      <c r="AW3000" s="1">
        <v>1</v>
      </c>
      <c r="AX3000" s="9">
        <v>0</v>
      </c>
      <c r="AY3000" s="2">
        <v>0</v>
      </c>
      <c r="AZ3000" s="8">
        <f t="shared" ref="AZ3000:AZ3063" si="28885">IF(0=(1-$AX$9*$AY$9*$B3000^2),10^18,$B3000*$AY$9/(1-$AX$9*$AY$9*$B3000^2))</f>
        <v>-0.16766035370140181</v>
      </c>
      <c r="BB3000" s="1">
        <f t="shared" ref="BB3000" si="28886">AR3000*AW3000+AT3000*AW3003-AS3000*AX3000-AU3000*AX3003</f>
        <v>28.230658824669668</v>
      </c>
      <c r="BC3000" s="9">
        <f t="shared" ref="BC3000" si="28887">(AR3000*AX3000+AS3000*AW3000+AT3000*AX3003+AU3000*AW3003)</f>
        <v>0</v>
      </c>
      <c r="BD3000" s="2">
        <f t="shared" ref="BD3000" si="28888">AR3000*AY3000+AT3000*AY3003-AS3000*AZ3000-AU3000*AZ3003</f>
        <v>0</v>
      </c>
      <c r="BE3000" s="8">
        <f t="shared" ref="BE3000" si="28889">(AR3000*AZ3000+AS3000*AY3000+AT3000*AZ3003+AU3000*AY3003)</f>
        <v>-6.4617047039460926</v>
      </c>
      <c r="BG3000" s="1">
        <v>1</v>
      </c>
      <c r="BH3000" s="7">
        <v>0</v>
      </c>
      <c r="BI3000" s="2">
        <v>0</v>
      </c>
      <c r="BJ3000" s="8">
        <v>0</v>
      </c>
      <c r="BK3000" s="20"/>
      <c r="BL3000" s="1">
        <f t="shared" ref="BL3000" si="28890">BB3000*BG3000+BD3000*BG3003-BC3000*BH3000-BE3000*BH3003</f>
        <v>74.579691261510291</v>
      </c>
      <c r="BM3000" s="9">
        <f t="shared" ref="BM3000" si="28891">(BB3000*BH3000+BC3000*BG3000+BD3000*BH3003+BE3000*BG3003)</f>
        <v>0</v>
      </c>
      <c r="BN3000" s="2">
        <f t="shared" ref="BN3000" si="28892">BB3000*BI3000+BD3000*BI3003-BC3000*BJ3000-BE3000*BJ3003</f>
        <v>0</v>
      </c>
      <c r="BO3000" s="8">
        <f t="shared" ref="BO3000" si="28893">(BB3000*BJ3000+BC3000*BI3000+BD3000*BJ3003+BE3000*BI3003)</f>
        <v>-6.4617047039460926</v>
      </c>
      <c r="BP3000" s="20"/>
      <c r="BQ3000" s="16">
        <v>1</v>
      </c>
      <c r="BR3000" s="23">
        <v>0</v>
      </c>
      <c r="BS3000" s="14">
        <v>0</v>
      </c>
      <c r="BT3000" s="22">
        <v>0</v>
      </c>
      <c r="BV3000" s="1">
        <f t="shared" ref="BV3000" si="28894">BL3000*BQ3000+BN3000*BQ3003-BM3000*BR3000-BO3000*BR3003</f>
        <v>74.579691261510291</v>
      </c>
      <c r="BW3000" s="9">
        <f t="shared" ref="BW3000" si="28895">(BL3000*BR3000+BM3000*BQ3000+BN3000*BR3003+BO3000*BQ3003)</f>
        <v>-6.4617047039460926</v>
      </c>
      <c r="BX3000" s="2">
        <f t="shared" ref="BX3000" si="28896">BL3000*BS3000+BN3000*BS3003-BM3000*BT3000-BO3000*BT3003</f>
        <v>0</v>
      </c>
      <c r="BY3000" s="8">
        <f t="shared" ref="BY3000" si="28897">(BL3000*BT3000+BM3000*BS3000+BN3000*BT3003+BO3000*BS3003)</f>
        <v>-6.4617047039460926</v>
      </c>
      <c r="CA3000" s="28">
        <f t="shared" ref="CA3000" si="28898">20*LOG(((1+$BR$9)/$BR$9)/((BV3000+BV3003)^2+(BW3000+BW3003)^2)^0.5)</f>
        <v>-52.740577277875708</v>
      </c>
      <c r="CC3000" s="114">
        <f t="shared" ref="CC3000" si="28899">((BV3000^2+BW3000^2)^0.5)/((BV3003^2+BW3003^2)^0.5)</f>
        <v>8.6658446781741602E-2</v>
      </c>
      <c r="CD3000" s="13"/>
      <c r="CE3000" s="33"/>
      <c r="CF3000" s="33"/>
      <c r="CG3000" s="33"/>
      <c r="CH3000" s="33"/>
    </row>
    <row r="3001" spans="2:86" ht="18.600000000000001" customHeight="1" thickBot="1">
      <c r="D3001" s="3"/>
      <c r="G3001" s="4"/>
      <c r="I3001" s="3"/>
      <c r="L3001" s="4"/>
      <c r="N3001" s="3"/>
      <c r="Q3001" s="4"/>
      <c r="S3001" s="3"/>
      <c r="V3001" s="4"/>
      <c r="X3001" s="3"/>
      <c r="AA3001" s="4"/>
      <c r="AC3001" s="3"/>
      <c r="AF3001" s="4"/>
      <c r="AH3001" s="3"/>
      <c r="AK3001" s="4"/>
      <c r="AM3001" s="3"/>
      <c r="AP3001" s="4"/>
      <c r="AR3001" s="3"/>
      <c r="AU3001" s="4"/>
      <c r="AW3001" s="3"/>
      <c r="AZ3001" s="4"/>
      <c r="BB3001" s="3"/>
      <c r="BE3001" s="4"/>
      <c r="BG3001" s="3"/>
      <c r="BJ3001" s="4"/>
      <c r="BL3001" s="3"/>
      <c r="BO3001" s="4"/>
      <c r="BQ3001" s="16"/>
      <c r="BR3001" s="14"/>
      <c r="BS3001" s="14"/>
      <c r="BT3001" s="17"/>
      <c r="BV3001" s="3"/>
      <c r="BY3001" s="4"/>
      <c r="CC3001" s="115"/>
      <c r="CD3001" s="13"/>
      <c r="CE3001" s="33"/>
      <c r="CF3001" s="33"/>
      <c r="CG3001" s="33"/>
      <c r="CH3001" s="33"/>
    </row>
    <row r="3002" spans="2:86" ht="18.600000000000001" customHeight="1" thickBot="1">
      <c r="D3002" s="271" t="s">
        <v>141</v>
      </c>
      <c r="E3002" s="272"/>
      <c r="F3002" s="273" t="s">
        <v>142</v>
      </c>
      <c r="G3002" s="274"/>
      <c r="H3002" s="237"/>
      <c r="I3002" s="271" t="s">
        <v>143</v>
      </c>
      <c r="J3002" s="272"/>
      <c r="K3002" s="273" t="s">
        <v>144</v>
      </c>
      <c r="L3002" s="274"/>
      <c r="N3002" s="262" t="s">
        <v>145</v>
      </c>
      <c r="O3002" s="263"/>
      <c r="P3002" s="264" t="s">
        <v>146</v>
      </c>
      <c r="Q3002" s="265"/>
      <c r="S3002" s="271" t="s">
        <v>147</v>
      </c>
      <c r="T3002" s="272"/>
      <c r="U3002" s="273" t="s">
        <v>148</v>
      </c>
      <c r="V3002" s="274"/>
      <c r="W3002" s="20"/>
      <c r="X3002" s="262" t="s">
        <v>149</v>
      </c>
      <c r="Y3002" s="263"/>
      <c r="Z3002" s="264" t="s">
        <v>150</v>
      </c>
      <c r="AA3002" s="265"/>
      <c r="AB3002" s="20"/>
      <c r="AC3002" s="271" t="s">
        <v>151</v>
      </c>
      <c r="AD3002" s="272"/>
      <c r="AE3002" s="273" t="s">
        <v>152</v>
      </c>
      <c r="AF3002" s="274"/>
      <c r="AG3002" s="20"/>
      <c r="AH3002" s="262" t="s">
        <v>153</v>
      </c>
      <c r="AI3002" s="263"/>
      <c r="AJ3002" s="264" t="s">
        <v>154</v>
      </c>
      <c r="AK3002" s="265"/>
      <c r="AL3002" s="20"/>
      <c r="AM3002" s="271" t="s">
        <v>155</v>
      </c>
      <c r="AN3002" s="272"/>
      <c r="AO3002" s="273" t="s">
        <v>156</v>
      </c>
      <c r="AP3002" s="274"/>
      <c r="AR3002" s="262" t="s">
        <v>157</v>
      </c>
      <c r="AS3002" s="263"/>
      <c r="AT3002" s="264" t="s">
        <v>158</v>
      </c>
      <c r="AU3002" s="265"/>
      <c r="AV3002" s="41"/>
      <c r="AW3002" s="271" t="s">
        <v>159</v>
      </c>
      <c r="AX3002" s="272"/>
      <c r="AY3002" s="273" t="s">
        <v>160</v>
      </c>
      <c r="AZ3002" s="274"/>
      <c r="BA3002" s="20"/>
      <c r="BB3002" s="262" t="s">
        <v>161</v>
      </c>
      <c r="BC3002" s="263"/>
      <c r="BD3002" s="264" t="s">
        <v>162</v>
      </c>
      <c r="BE3002" s="265"/>
      <c r="BF3002" s="41"/>
      <c r="BG3002" s="271" t="s">
        <v>163</v>
      </c>
      <c r="BH3002" s="272"/>
      <c r="BI3002" s="273" t="s">
        <v>164</v>
      </c>
      <c r="BJ3002" s="274"/>
      <c r="BK3002" s="41"/>
      <c r="BL3002" s="262" t="s">
        <v>165</v>
      </c>
      <c r="BM3002" s="263"/>
      <c r="BN3002" s="264" t="s">
        <v>166</v>
      </c>
      <c r="BO3002" s="265"/>
      <c r="BP3002" s="41"/>
      <c r="BQ3002" s="271" t="s">
        <v>167</v>
      </c>
      <c r="BR3002" s="272"/>
      <c r="BS3002" s="273" t="s">
        <v>168</v>
      </c>
      <c r="BT3002" s="274"/>
      <c r="BU3002" s="20"/>
      <c r="BV3002" s="262" t="s">
        <v>169</v>
      </c>
      <c r="BW3002" s="263"/>
      <c r="BX3002" s="264" t="s">
        <v>170</v>
      </c>
      <c r="BY3002" s="265"/>
      <c r="CA3002" s="55" t="s">
        <v>35</v>
      </c>
      <c r="CC3002" s="116" t="s">
        <v>75</v>
      </c>
      <c r="CD3002" s="13"/>
      <c r="CE3002" s="33"/>
      <c r="CF3002" s="33"/>
      <c r="CG3002" s="33"/>
      <c r="CH3002" s="33"/>
    </row>
    <row r="3003" spans="2:86" ht="18.600000000000001" customHeight="1" thickTop="1" thickBot="1">
      <c r="D3003" s="1">
        <v>0</v>
      </c>
      <c r="E3003" s="9">
        <f t="shared" ref="E3003" si="28900">$E$9*$B3000</f>
        <v>10.096943999999953</v>
      </c>
      <c r="F3003" s="2">
        <v>1</v>
      </c>
      <c r="G3003" s="8">
        <v>0</v>
      </c>
      <c r="I3003" s="1">
        <v>0</v>
      </c>
      <c r="J3003" s="9">
        <v>0</v>
      </c>
      <c r="K3003" s="2">
        <v>1</v>
      </c>
      <c r="L3003" s="8">
        <v>0</v>
      </c>
      <c r="N3003" s="1">
        <f t="shared" ref="N3003" si="28901">D3003*I3000+F3003*I3003-E3003*J3000-G3003*J3003</f>
        <v>0</v>
      </c>
      <c r="O3003" s="9">
        <f t="shared" ref="O3003" si="28902">(D3003*J3000+E3003*I3000+F3003*J3003+G3003*I3003)</f>
        <v>10.096943999999953</v>
      </c>
      <c r="P3003" s="2">
        <f t="shared" ref="P3003" si="28903">D3003*K3000+F3003*K3003-E3003*L3000-G3003*L3003</f>
        <v>7.447165008128402</v>
      </c>
      <c r="Q3003" s="8">
        <f t="shared" ref="Q3003" si="28904">(D3003*L3000+E3003*K3000+F3003*L3003+G3003*K3003)</f>
        <v>0</v>
      </c>
      <c r="S3003" s="1">
        <v>0</v>
      </c>
      <c r="T3003" s="9">
        <f t="shared" ref="T3003" si="28905">$T$9*$B3000</f>
        <v>12.966953999999939</v>
      </c>
      <c r="U3003" s="2">
        <v>1</v>
      </c>
      <c r="V3003" s="8">
        <v>0</v>
      </c>
      <c r="X3003" s="1">
        <f t="shared" ref="X3003" si="28906">N3003*S3000+P3003*S3003-O3003*T3000-Q3003*T3003</f>
        <v>0</v>
      </c>
      <c r="Y3003" s="9">
        <f t="shared" ref="Y3003" si="28907">(N3003*T3000+O3003*S3000+P3003*T3003+Q3003*S3003)</f>
        <v>106.66399009081012</v>
      </c>
      <c r="Z3003" s="2">
        <f t="shared" ref="Z3003" si="28908">N3003*U3000+P3003*U3003-O3003*V3000-Q3003*V3003</f>
        <v>7.447165008128402</v>
      </c>
      <c r="AA3003" s="8">
        <f t="shared" ref="AA3003" si="28909">(N3003*V3000+O3003*U3000+P3003*V3003+Q3003*U3003)</f>
        <v>0</v>
      </c>
      <c r="AB3003" s="20"/>
      <c r="AC3003" s="1">
        <v>0</v>
      </c>
      <c r="AD3003" s="9">
        <v>0</v>
      </c>
      <c r="AE3003" s="2">
        <v>1</v>
      </c>
      <c r="AF3003" s="8">
        <v>0</v>
      </c>
      <c r="AH3003" s="1">
        <f t="shared" ref="AH3003" si="28910">X3003*AC3000+Z3003*AC3003-Y3003*AD3000-AA3003*AD3003</f>
        <v>0</v>
      </c>
      <c r="AI3003" s="9">
        <f t="shared" ref="AI3003" si="28911">(X3003*AD3000+Y3003*AC3000+Z3003*AD3003+AA3003*AC3003)</f>
        <v>106.66399009081012</v>
      </c>
      <c r="AJ3003" s="2">
        <f t="shared" ref="AJ3003" si="28912">X3003*AE3000+Z3003*AE3003-Y3003*AF3000-AA3003*AF3003</f>
        <v>19.976119411095624</v>
      </c>
      <c r="AK3003" s="8">
        <f t="shared" ref="AK3003" si="28913">(X3003*AF3000+Y3003*AE3000+Z3003*AF3003+AA3003*AE3003)</f>
        <v>0</v>
      </c>
      <c r="AM3003" s="1">
        <v>0</v>
      </c>
      <c r="AN3003" s="9">
        <f t="shared" ref="AN3003" si="28914">$AN$9*$B3000</f>
        <v>10.963523999999948</v>
      </c>
      <c r="AO3003" s="2">
        <v>1</v>
      </c>
      <c r="AP3003" s="8">
        <v>0</v>
      </c>
      <c r="AR3003" s="1">
        <f t="shared" ref="AR3003" si="28915">AH3003*AM3000+AJ3003*AM3003-AI3003*AN3000-AK3003*AN3003</f>
        <v>0</v>
      </c>
      <c r="AS3003" s="9">
        <f t="shared" ref="AS3003" si="28916">(AH3003*AN3000+AI3003*AM3000+AJ3003*AN3003+AK3003*AM3003)</f>
        <v>325.67265468122184</v>
      </c>
      <c r="AT3003" s="2">
        <f t="shared" ref="AT3003" si="28917">AH3003*AO3000+AJ3003*AO3003-AI3003*AP3000-AK3003*AP3003</f>
        <v>19.976119411095624</v>
      </c>
      <c r="AU3003" s="8">
        <f t="shared" ref="AU3003" si="28918">(AH3003*AP3000+AI3003*AO3000+AJ3003*AP3003+AK3003*AO3003)</f>
        <v>0</v>
      </c>
      <c r="AV3003" s="20"/>
      <c r="AW3003" s="1">
        <v>0</v>
      </c>
      <c r="AX3003" s="9">
        <v>0</v>
      </c>
      <c r="AY3003" s="2">
        <v>1</v>
      </c>
      <c r="AZ3003" s="8">
        <v>0</v>
      </c>
      <c r="BB3003" s="1">
        <f t="shared" ref="BB3003" si="28919">AR3003*AW3000+AT3003*AW3003-AS3003*AX3000-AU3003*AX3003</f>
        <v>0</v>
      </c>
      <c r="BC3003" s="9">
        <f t="shared" ref="BC3003" si="28920">(AR3003*AX3000+AS3003*AW3000+AT3003*AX3003+AU3003*AW3003)</f>
        <v>325.67265468122184</v>
      </c>
      <c r="BD3003" s="2">
        <f t="shared" ref="BD3003" si="28921">AR3003*AY3000+AT3003*AY3003-AS3003*AZ3000-AU3003*AZ3003</f>
        <v>74.578511885823772</v>
      </c>
      <c r="BE3003" s="8">
        <f t="shared" ref="BE3003" si="28922">(AR3003*AZ3000+AS3003*AY3000+AT3003*AZ3003+AU3003*AY3003)</f>
        <v>0</v>
      </c>
      <c r="BG3003" s="1">
        <v>0</v>
      </c>
      <c r="BH3003" s="9">
        <f t="shared" ref="BH3003" si="28923">$BH$9*$B3000</f>
        <v>7.1728799999999655</v>
      </c>
      <c r="BI3003" s="2">
        <v>1</v>
      </c>
      <c r="BJ3003" s="8">
        <v>0</v>
      </c>
      <c r="BK3003" s="20"/>
      <c r="BL3003" s="1">
        <f t="shared" ref="BL3003" si="28924">BB3003*BG3000+BD3003*BG3003-BC3003*BH3000-BE3003*BH3003</f>
        <v>0</v>
      </c>
      <c r="BM3003" s="9">
        <f t="shared" ref="BM3003" si="28925">(BB3003*BH3000+BC3003*BG3000+BD3003*BH3003+BE3003*BG3003)</f>
        <v>860.61537101680688</v>
      </c>
      <c r="BN3003" s="2">
        <f t="shared" ref="BN3003" si="28926">BB3003*BI3000+BD3003*BI3003-BC3003*BJ3000-BE3003*BJ3003</f>
        <v>74.578511885823772</v>
      </c>
      <c r="BO3003" s="8">
        <f t="shared" ref="BO3003" si="28927">(BB3003*BJ3000+BC3003*BI3000+BD3003*BJ3003+BE3003*BI3003)</f>
        <v>0</v>
      </c>
      <c r="BP3003" s="20"/>
      <c r="BQ3003" s="18">
        <f t="shared" ref="BQ3003:BQ3066" si="28928">1/$BR$9</f>
        <v>1</v>
      </c>
      <c r="BR3003" s="25">
        <v>0</v>
      </c>
      <c r="BS3003" s="19">
        <v>1</v>
      </c>
      <c r="BT3003" s="24">
        <v>0</v>
      </c>
      <c r="BV3003" s="1">
        <f t="shared" ref="BV3003" si="28929">BL3003*BQ3000+BN3003*BQ3003-BM3003*BR3000-BO3003*BR3003</f>
        <v>74.578511885823772</v>
      </c>
      <c r="BW3003" s="9">
        <f t="shared" ref="BW3003" si="28930">(BL3003*BR3000+BM3003*BQ3000+BN3003*BR3003+BO3003*BQ3003)</f>
        <v>860.61537101680688</v>
      </c>
      <c r="BX3003" s="2">
        <f t="shared" ref="BX3003" si="28931">BL3003*BS3000+BN3003*BS3003-BM3003*BT3000-BO3003*BT3003</f>
        <v>74.578511885823772</v>
      </c>
      <c r="BY3003" s="8">
        <f t="shared" ref="BY3003" si="28932">(BL3003*BT3000+BM3003*BS3000+BN3003*BT3003+BO3003*BS3003)</f>
        <v>0</v>
      </c>
      <c r="CA3003" s="56">
        <f t="shared" ref="CA3003" si="28933">(180/PI())*ATAN(-1*(BW3000+BW3003)/(BV3000+BV3003))</f>
        <v>-80.09449788560336</v>
      </c>
      <c r="CC3003" s="117">
        <f t="shared" ref="CC3003" si="28934">20*LOG(((1-(10^(CA3000/20)^2)*(1-((1-CC3000)/(1+CC3000))^2))^0.5))</f>
        <v>-6.7828418997100806E-6</v>
      </c>
      <c r="CD3003" s="13"/>
      <c r="CE3003" s="33"/>
      <c r="CF3003" s="33"/>
      <c r="CG3003" s="33"/>
      <c r="CH3003" s="33"/>
    </row>
    <row r="3004" spans="2:86" ht="18.600000000000001" customHeight="1"/>
    <row r="3005" spans="2:86" ht="18.600000000000001" customHeight="1" thickBot="1">
      <c r="E3005" s="6" t="s">
        <v>3</v>
      </c>
      <c r="J3005" s="6" t="s">
        <v>5</v>
      </c>
      <c r="O3005" s="6" t="s">
        <v>10</v>
      </c>
      <c r="T3005" s="6" t="s">
        <v>6</v>
      </c>
      <c r="Y3005" s="6" t="s">
        <v>11</v>
      </c>
      <c r="AD3005" s="6" t="s">
        <v>12</v>
      </c>
      <c r="AI3005" s="6" t="s">
        <v>13</v>
      </c>
      <c r="AN3005" s="6" t="s">
        <v>14</v>
      </c>
      <c r="AS3005" s="6" t="s">
        <v>15</v>
      </c>
      <c r="AX3005" s="6" t="s">
        <v>19</v>
      </c>
      <c r="BC3005" s="6" t="s">
        <v>17</v>
      </c>
      <c r="BH3005" s="6" t="s">
        <v>20</v>
      </c>
      <c r="BM3005" s="6" t="s">
        <v>18</v>
      </c>
      <c r="BQ3005" s="26" t="s">
        <v>16</v>
      </c>
      <c r="BR3005" s="26"/>
      <c r="BS3005" s="21"/>
      <c r="BT3005" s="21"/>
      <c r="BU3005" s="21"/>
      <c r="BV3005" s="21"/>
      <c r="BW3005" s="26" t="s">
        <v>21</v>
      </c>
      <c r="BX3005" s="21"/>
      <c r="BY3005" s="21"/>
    </row>
    <row r="3006" spans="2:86" ht="18.600000000000001" customHeight="1" thickBot="1">
      <c r="B3006" s="11"/>
      <c r="D3006" s="266" t="s">
        <v>113</v>
      </c>
      <c r="E3006" s="267"/>
      <c r="F3006" s="268" t="s">
        <v>114</v>
      </c>
      <c r="G3006" s="269"/>
      <c r="H3006" s="237"/>
      <c r="I3006" s="262" t="s">
        <v>0</v>
      </c>
      <c r="J3006" s="263"/>
      <c r="K3006" s="264" t="s">
        <v>1</v>
      </c>
      <c r="L3006" s="265"/>
      <c r="M3006" s="21"/>
      <c r="N3006" s="262" t="s">
        <v>115</v>
      </c>
      <c r="O3006" s="263"/>
      <c r="P3006" s="264" t="s">
        <v>116</v>
      </c>
      <c r="Q3006" s="265"/>
      <c r="R3006" s="21"/>
      <c r="S3006" s="266" t="s">
        <v>117</v>
      </c>
      <c r="T3006" s="267"/>
      <c r="U3006" s="268" t="s">
        <v>118</v>
      </c>
      <c r="V3006" s="269"/>
      <c r="W3006" s="20"/>
      <c r="X3006" s="262" t="s">
        <v>119</v>
      </c>
      <c r="Y3006" s="263"/>
      <c r="Z3006" s="264" t="s">
        <v>120</v>
      </c>
      <c r="AA3006" s="265"/>
      <c r="AB3006" s="20"/>
      <c r="AC3006" s="262" t="s">
        <v>121</v>
      </c>
      <c r="AD3006" s="263"/>
      <c r="AE3006" s="264" t="s">
        <v>7</v>
      </c>
      <c r="AF3006" s="265"/>
      <c r="AG3006" s="20"/>
      <c r="AH3006" s="262" t="s">
        <v>122</v>
      </c>
      <c r="AI3006" s="263"/>
      <c r="AJ3006" s="264" t="s">
        <v>123</v>
      </c>
      <c r="AK3006" s="265"/>
      <c r="AL3006" s="20"/>
      <c r="AM3006" s="266" t="s">
        <v>124</v>
      </c>
      <c r="AN3006" s="267"/>
      <c r="AO3006" s="268" t="s">
        <v>125</v>
      </c>
      <c r="AP3006" s="269"/>
      <c r="AQ3006" s="21"/>
      <c r="AR3006" s="262" t="s">
        <v>126</v>
      </c>
      <c r="AS3006" s="263"/>
      <c r="AT3006" s="264" t="s">
        <v>2</v>
      </c>
      <c r="AU3006" s="265"/>
      <c r="AV3006" s="41"/>
      <c r="AW3006" s="262" t="s">
        <v>127</v>
      </c>
      <c r="AX3006" s="263"/>
      <c r="AY3006" s="264" t="s">
        <v>128</v>
      </c>
      <c r="AZ3006" s="265"/>
      <c r="BA3006" s="20"/>
      <c r="BB3006" s="262" t="s">
        <v>129</v>
      </c>
      <c r="BC3006" s="263"/>
      <c r="BD3006" s="264" t="s">
        <v>130</v>
      </c>
      <c r="BE3006" s="265"/>
      <c r="BF3006" s="41"/>
      <c r="BG3006" s="266" t="s">
        <v>131</v>
      </c>
      <c r="BH3006" s="267"/>
      <c r="BI3006" s="268" t="s">
        <v>132</v>
      </c>
      <c r="BJ3006" s="269"/>
      <c r="BK3006" s="41"/>
      <c r="BL3006" s="262" t="s">
        <v>133</v>
      </c>
      <c r="BM3006" s="263"/>
      <c r="BN3006" s="264" t="s">
        <v>134</v>
      </c>
      <c r="BO3006" s="265"/>
      <c r="BP3006" s="41"/>
      <c r="BQ3006" s="262" t="s">
        <v>135</v>
      </c>
      <c r="BR3006" s="263"/>
      <c r="BS3006" s="264" t="s">
        <v>136</v>
      </c>
      <c r="BT3006" s="265"/>
      <c r="BU3006" s="20"/>
      <c r="BV3006" s="262" t="s">
        <v>137</v>
      </c>
      <c r="BW3006" s="263"/>
      <c r="BX3006" s="264" t="s">
        <v>138</v>
      </c>
      <c r="BY3006" s="265"/>
      <c r="CA3006" s="27" t="s">
        <v>8</v>
      </c>
      <c r="CC3006" s="113" t="s">
        <v>74</v>
      </c>
      <c r="CD3006" s="13"/>
      <c r="CE3006" s="33"/>
      <c r="CF3006" s="33"/>
      <c r="CG3006" s="33"/>
      <c r="CH3006" s="33"/>
    </row>
    <row r="3007" spans="2:86" ht="18.600000000000001" customHeight="1" thickTop="1" thickBot="1">
      <c r="B3007" s="37">
        <v>8.5999999999999606</v>
      </c>
      <c r="D3007" s="1">
        <v>1</v>
      </c>
      <c r="E3007" s="7">
        <v>0</v>
      </c>
      <c r="F3007" s="2">
        <v>0</v>
      </c>
      <c r="G3007" s="8">
        <v>0</v>
      </c>
      <c r="I3007" s="1">
        <v>1</v>
      </c>
      <c r="J3007" s="9">
        <v>0</v>
      </c>
      <c r="K3007" s="2">
        <v>0</v>
      </c>
      <c r="L3007" s="8">
        <f t="shared" ref="L3007:L3070" si="28935">IF(0=(1-$J$9*$K$9*$B3007^2),10^18,$B3007*$K$9/(1-$J$9*$K$9*$B3007^2))</f>
        <v>-0.6368571233330691</v>
      </c>
      <c r="N3007" s="1">
        <f t="shared" ref="N3007" si="28936">D3007*I3007+F3007*I3010-E3007*J3007-G3007*J3010</f>
        <v>1</v>
      </c>
      <c r="O3007" s="9">
        <f t="shared" ref="O3007" si="28937">(D3007*J3007+E3007*I3007+F3007*J3010+G3007*I3010)</f>
        <v>0</v>
      </c>
      <c r="P3007" s="2">
        <f t="shared" ref="P3007" si="28938">D3007*K3007+F3007*K3010-E3007*L3007-G3007*L3010</f>
        <v>0</v>
      </c>
      <c r="Q3007" s="8">
        <f t="shared" ref="Q3007" si="28939">(D3007*L3007+E3007*K3007+F3007*L3010+G3007*K3010)</f>
        <v>-0.6368571233330691</v>
      </c>
      <c r="S3007" s="1">
        <v>1</v>
      </c>
      <c r="T3007" s="7">
        <v>0</v>
      </c>
      <c r="U3007" s="2">
        <v>0</v>
      </c>
      <c r="V3007" s="8">
        <v>0</v>
      </c>
      <c r="X3007" s="1">
        <f t="shared" ref="X3007" si="28940">N3007*S3007+P3007*S3010-O3007*T3007-Q3007*T3010</f>
        <v>9.2773466662420621</v>
      </c>
      <c r="Y3007" s="9">
        <f t="shared" ref="Y3007" si="28941">(N3007*T3007+O3007*S3007+P3007*T3010+Q3007*S3010)</f>
        <v>0</v>
      </c>
      <c r="Z3007" s="2">
        <f t="shared" ref="Z3007" si="28942">N3007*U3007+P3007*U3010-O3007*V3007-Q3007*V3010</f>
        <v>0</v>
      </c>
      <c r="AA3007" s="8">
        <f t="shared" ref="AA3007" si="28943">(N3007*V3007+O3007*U3007+P3007*V3010+Q3007*U3010)</f>
        <v>-0.6368571233330691</v>
      </c>
      <c r="AB3007" s="20"/>
      <c r="AC3007" s="1">
        <v>1</v>
      </c>
      <c r="AD3007" s="9">
        <v>0</v>
      </c>
      <c r="AE3007" s="2">
        <v>0</v>
      </c>
      <c r="AF3007" s="8">
        <f t="shared" ref="AF3007:AF3070" si="28944">IF(0=(1-$AE$9*$AD$9*$B3007^2),10^18,$B3007*$AE$9/(1-$AE$9*$AD$9*$B3007^2))</f>
        <v>-0.11717843400464431</v>
      </c>
      <c r="AH3007" s="1">
        <f t="shared" ref="AH3007" si="28945">X3007*AC3007+Z3007*AC3010-Y3007*AD3007-AA3007*AD3010</f>
        <v>9.2773466662420621</v>
      </c>
      <c r="AI3007" s="9">
        <f t="shared" ref="AI3007" si="28946">(X3007*AD3007+Y3007*AC3007+Z3007*AD3010+AA3007*AC3010)</f>
        <v>0</v>
      </c>
      <c r="AJ3007" s="2">
        <f t="shared" ref="AJ3007" si="28947">X3007*AE3007+Z3007*AE3010-Y3007*AF3007-AA3007*AF3010</f>
        <v>0</v>
      </c>
      <c r="AK3007" s="8">
        <f t="shared" ref="AK3007" si="28948">(X3007*AF3007+Y3007*AE3007+Z3007*AF3010+AA3007*AE3010)</f>
        <v>-1.7239620774015214</v>
      </c>
      <c r="AM3007" s="1">
        <v>1</v>
      </c>
      <c r="AN3007" s="7">
        <v>0</v>
      </c>
      <c r="AO3007" s="2">
        <v>0</v>
      </c>
      <c r="AP3007" s="8">
        <v>0</v>
      </c>
      <c r="AR3007" s="1">
        <f t="shared" ref="AR3007" si="28949">AH3007*AM3007+AJ3007*AM3010-AI3007*AN3007-AK3007*AN3010</f>
        <v>28.22210385177349</v>
      </c>
      <c r="AS3007" s="9">
        <f t="shared" ref="AS3007" si="28950">(AH3007*AN3007+AI3007*AM3007+AJ3007*AN3010+AK3007*AM3010)</f>
        <v>0</v>
      </c>
      <c r="AT3007" s="2">
        <f t="shared" ref="AT3007" si="28951">AH3007*AO3007+AJ3007*AO3010-AI3007*AP3007-AK3007*AP3010</f>
        <v>0</v>
      </c>
      <c r="AU3007" s="8">
        <f t="shared" ref="AU3007" si="28952">(AH3007*AP3007+AI3007*AO3007+AJ3007*AP3010+AK3007*AO3010)</f>
        <v>-1.7239620774015214</v>
      </c>
      <c r="AV3007" s="20"/>
      <c r="AW3007" s="1">
        <v>1</v>
      </c>
      <c r="AX3007" s="9">
        <v>0</v>
      </c>
      <c r="AY3007" s="2">
        <v>0</v>
      </c>
      <c r="AZ3007" s="8">
        <f t="shared" ref="AZ3007:AZ3070" si="28953">IF(0=(1-$AX$9*$AY$9*$B3007^2),10^18,$B3007*$AY$9/(1-$AX$9*$AY$9*$B3007^2))</f>
        <v>-0.16725150688227539</v>
      </c>
      <c r="BB3007" s="1">
        <f t="shared" ref="BB3007" si="28954">AR3007*AW3007+AT3007*AW3010-AS3007*AX3007-AU3007*AX3010</f>
        <v>28.22210385177349</v>
      </c>
      <c r="BC3007" s="9">
        <f t="shared" ref="BC3007" si="28955">(AR3007*AX3007+AS3007*AW3007+AT3007*AX3010+AU3007*AW3010)</f>
        <v>0</v>
      </c>
      <c r="BD3007" s="2">
        <f t="shared" ref="BD3007" si="28956">AR3007*AY3007+AT3007*AY3010-AS3007*AZ3007-AU3007*AZ3010</f>
        <v>0</v>
      </c>
      <c r="BE3007" s="8">
        <f t="shared" ref="BE3007" si="28957">(AR3007*AZ3007+AS3007*AY3007+AT3007*AZ3010+AU3007*AY3010)</f>
        <v>-6.4441514739987067</v>
      </c>
      <c r="BG3007" s="1">
        <v>1</v>
      </c>
      <c r="BH3007" s="7">
        <v>0</v>
      </c>
      <c r="BI3007" s="2">
        <v>0</v>
      </c>
      <c r="BJ3007" s="8">
        <v>0</v>
      </c>
      <c r="BK3007" s="20"/>
      <c r="BL3007" s="1">
        <f t="shared" ref="BL3007" si="28958">BB3007*BG3007+BD3007*BG3010-BC3007*BH3007-BE3007*BH3010</f>
        <v>74.552975289234382</v>
      </c>
      <c r="BM3007" s="9">
        <f t="shared" ref="BM3007" si="28959">(BB3007*BH3007+BC3007*BG3007+BD3007*BH3010+BE3007*BG3010)</f>
        <v>0</v>
      </c>
      <c r="BN3007" s="2">
        <f t="shared" ref="BN3007" si="28960">BB3007*BI3007+BD3007*BI3010-BC3007*BJ3007-BE3007*BJ3010</f>
        <v>0</v>
      </c>
      <c r="BO3007" s="8">
        <f t="shared" ref="BO3007" si="28961">(BB3007*BJ3007+BC3007*BI3007+BD3007*BJ3010+BE3007*BI3010)</f>
        <v>-6.4441514739987067</v>
      </c>
      <c r="BP3007" s="20"/>
      <c r="BQ3007" s="16">
        <v>1</v>
      </c>
      <c r="BR3007" s="23">
        <v>0</v>
      </c>
      <c r="BS3007" s="14">
        <v>0</v>
      </c>
      <c r="BT3007" s="22">
        <v>0</v>
      </c>
      <c r="BV3007" s="1">
        <f t="shared" ref="BV3007" si="28962">BL3007*BQ3007+BN3007*BQ3010-BM3007*BR3007-BO3007*BR3010</f>
        <v>74.552975289234382</v>
      </c>
      <c r="BW3007" s="9">
        <f t="shared" ref="BW3007" si="28963">(BL3007*BR3007+BM3007*BQ3007+BN3007*BR3010+BO3007*BQ3010)</f>
        <v>-6.4441514739987067</v>
      </c>
      <c r="BX3007" s="2">
        <f t="shared" ref="BX3007" si="28964">BL3007*BS3007+BN3007*BS3010-BM3007*BT3007-BO3007*BT3010</f>
        <v>0</v>
      </c>
      <c r="BY3007" s="8">
        <f t="shared" ref="BY3007" si="28965">(BL3007*BT3007+BM3007*BS3007+BN3007*BT3010+BO3007*BS3010)</f>
        <v>-6.4441514739987067</v>
      </c>
      <c r="CA3007" s="28">
        <f t="shared" ref="CA3007" si="28966">20*LOG(((1+$BR$9)/$BR$9)/((BV3007+BV3010)^2+(BW3007+BW3010)^2)^0.5)</f>
        <v>-52.757674333869709</v>
      </c>
      <c r="CC3007" s="114">
        <f t="shared" ref="CC3007" si="28967">((BV3007^2+BW3007^2)^0.5)/((BV3010^2+BW3010^2)^0.5)</f>
        <v>8.6454020004249718E-2</v>
      </c>
      <c r="CD3007" s="13"/>
      <c r="CE3007" s="33"/>
      <c r="CF3007" s="33"/>
      <c r="CG3007" s="33"/>
      <c r="CH3007" s="33"/>
    </row>
    <row r="3008" spans="2:86" ht="18.600000000000001" customHeight="1" thickBot="1">
      <c r="D3008" s="3"/>
      <c r="G3008" s="4"/>
      <c r="I3008" s="3"/>
      <c r="L3008" s="4"/>
      <c r="N3008" s="3"/>
      <c r="Q3008" s="4"/>
      <c r="S3008" s="3"/>
      <c r="V3008" s="4"/>
      <c r="X3008" s="3"/>
      <c r="AA3008" s="4"/>
      <c r="AC3008" s="3"/>
      <c r="AF3008" s="4"/>
      <c r="AH3008" s="3"/>
      <c r="AK3008" s="4"/>
      <c r="AM3008" s="3"/>
      <c r="AP3008" s="4"/>
      <c r="AR3008" s="3"/>
      <c r="AU3008" s="4"/>
      <c r="AW3008" s="3"/>
      <c r="AZ3008" s="4"/>
      <c r="BB3008" s="3"/>
      <c r="BE3008" s="4"/>
      <c r="BG3008" s="3"/>
      <c r="BJ3008" s="4"/>
      <c r="BL3008" s="3"/>
      <c r="BO3008" s="4"/>
      <c r="BQ3008" s="16"/>
      <c r="BR3008" s="14"/>
      <c r="BS3008" s="14"/>
      <c r="BT3008" s="17"/>
      <c r="BV3008" s="3"/>
      <c r="BY3008" s="4"/>
      <c r="CC3008" s="115"/>
      <c r="CD3008" s="13"/>
      <c r="CE3008" s="33"/>
      <c r="CF3008" s="33"/>
      <c r="CG3008" s="33"/>
      <c r="CH3008" s="33"/>
    </row>
    <row r="3009" spans="2:86" ht="18.600000000000001" customHeight="1" thickBot="1">
      <c r="D3009" s="271" t="s">
        <v>141</v>
      </c>
      <c r="E3009" s="272"/>
      <c r="F3009" s="273" t="s">
        <v>142</v>
      </c>
      <c r="G3009" s="274"/>
      <c r="H3009" s="237"/>
      <c r="I3009" s="271" t="s">
        <v>143</v>
      </c>
      <c r="J3009" s="272"/>
      <c r="K3009" s="273" t="s">
        <v>144</v>
      </c>
      <c r="L3009" s="274"/>
      <c r="N3009" s="262" t="s">
        <v>145</v>
      </c>
      <c r="O3009" s="263"/>
      <c r="P3009" s="264" t="s">
        <v>146</v>
      </c>
      <c r="Q3009" s="265"/>
      <c r="S3009" s="271" t="s">
        <v>147</v>
      </c>
      <c r="T3009" s="272"/>
      <c r="U3009" s="273" t="s">
        <v>148</v>
      </c>
      <c r="V3009" s="274"/>
      <c r="W3009" s="20"/>
      <c r="X3009" s="262" t="s">
        <v>149</v>
      </c>
      <c r="Y3009" s="263"/>
      <c r="Z3009" s="264" t="s">
        <v>150</v>
      </c>
      <c r="AA3009" s="265"/>
      <c r="AB3009" s="20"/>
      <c r="AC3009" s="271" t="s">
        <v>151</v>
      </c>
      <c r="AD3009" s="272"/>
      <c r="AE3009" s="273" t="s">
        <v>152</v>
      </c>
      <c r="AF3009" s="274"/>
      <c r="AG3009" s="20"/>
      <c r="AH3009" s="262" t="s">
        <v>153</v>
      </c>
      <c r="AI3009" s="263"/>
      <c r="AJ3009" s="264" t="s">
        <v>154</v>
      </c>
      <c r="AK3009" s="265"/>
      <c r="AL3009" s="20"/>
      <c r="AM3009" s="271" t="s">
        <v>155</v>
      </c>
      <c r="AN3009" s="272"/>
      <c r="AO3009" s="273" t="s">
        <v>156</v>
      </c>
      <c r="AP3009" s="274"/>
      <c r="AR3009" s="262" t="s">
        <v>157</v>
      </c>
      <c r="AS3009" s="263"/>
      <c r="AT3009" s="264" t="s">
        <v>158</v>
      </c>
      <c r="AU3009" s="265"/>
      <c r="AV3009" s="41"/>
      <c r="AW3009" s="271" t="s">
        <v>159</v>
      </c>
      <c r="AX3009" s="272"/>
      <c r="AY3009" s="273" t="s">
        <v>160</v>
      </c>
      <c r="AZ3009" s="274"/>
      <c r="BA3009" s="20"/>
      <c r="BB3009" s="262" t="s">
        <v>161</v>
      </c>
      <c r="BC3009" s="263"/>
      <c r="BD3009" s="264" t="s">
        <v>162</v>
      </c>
      <c r="BE3009" s="265"/>
      <c r="BF3009" s="41"/>
      <c r="BG3009" s="271" t="s">
        <v>163</v>
      </c>
      <c r="BH3009" s="272"/>
      <c r="BI3009" s="273" t="s">
        <v>164</v>
      </c>
      <c r="BJ3009" s="274"/>
      <c r="BK3009" s="41"/>
      <c r="BL3009" s="262" t="s">
        <v>165</v>
      </c>
      <c r="BM3009" s="263"/>
      <c r="BN3009" s="264" t="s">
        <v>166</v>
      </c>
      <c r="BO3009" s="265"/>
      <c r="BP3009" s="41"/>
      <c r="BQ3009" s="271" t="s">
        <v>167</v>
      </c>
      <c r="BR3009" s="272"/>
      <c r="BS3009" s="273" t="s">
        <v>168</v>
      </c>
      <c r="BT3009" s="274"/>
      <c r="BU3009" s="20"/>
      <c r="BV3009" s="262" t="s">
        <v>169</v>
      </c>
      <c r="BW3009" s="263"/>
      <c r="BX3009" s="264" t="s">
        <v>170</v>
      </c>
      <c r="BY3009" s="265"/>
      <c r="CA3009" s="55" t="s">
        <v>35</v>
      </c>
      <c r="CC3009" s="116" t="s">
        <v>75</v>
      </c>
      <c r="CD3009" s="13"/>
      <c r="CE3009" s="33"/>
      <c r="CF3009" s="33"/>
      <c r="CG3009" s="33"/>
      <c r="CH3009" s="33"/>
    </row>
    <row r="3010" spans="2:86" ht="18.600000000000001" customHeight="1" thickTop="1" thickBot="1">
      <c r="D3010" s="1">
        <v>0</v>
      </c>
      <c r="E3010" s="9">
        <f t="shared" ref="E3010" si="28968">$E$9*$B3007</f>
        <v>10.120479999999954</v>
      </c>
      <c r="F3010" s="2">
        <v>1</v>
      </c>
      <c r="G3010" s="8">
        <v>0</v>
      </c>
      <c r="I3010" s="1">
        <v>0</v>
      </c>
      <c r="J3010" s="9">
        <v>0</v>
      </c>
      <c r="K3010" s="2">
        <v>1</v>
      </c>
      <c r="L3010" s="8">
        <v>0</v>
      </c>
      <c r="N3010" s="1">
        <f t="shared" ref="N3010" si="28969">D3010*I3007+F3010*I3010-E3010*J3007-G3010*J3010</f>
        <v>0</v>
      </c>
      <c r="O3010" s="9">
        <f t="shared" ref="O3010" si="28970">(D3010*J3007+E3010*I3007+F3010*J3010+G3010*I3010)</f>
        <v>10.120479999999954</v>
      </c>
      <c r="P3010" s="2">
        <f t="shared" ref="P3010" si="28971">D3010*K3007+F3010*K3010-E3010*L3007-G3010*L3010</f>
        <v>7.4452997795498304</v>
      </c>
      <c r="Q3010" s="8">
        <f t="shared" ref="Q3010" si="28972">(D3010*L3007+E3010*K3007+F3010*L3010+G3010*K3010)</f>
        <v>0</v>
      </c>
      <c r="S3010" s="1">
        <v>0</v>
      </c>
      <c r="T3010" s="9">
        <f t="shared" ref="T3010" si="28973">$T$9*$B3007</f>
        <v>12.997179999999942</v>
      </c>
      <c r="U3010" s="2">
        <v>1</v>
      </c>
      <c r="V3010" s="8">
        <v>0</v>
      </c>
      <c r="X3010" s="1">
        <f t="shared" ref="X3010" si="28974">N3010*S3007+P3010*S3010-O3010*T3007-Q3010*T3010</f>
        <v>0</v>
      </c>
      <c r="Y3010" s="9">
        <f t="shared" ref="Y3010" si="28975">(N3010*T3007+O3010*S3007+P3010*T3010+Q3010*S3010)</f>
        <v>106.88838138876899</v>
      </c>
      <c r="Z3010" s="2">
        <f t="shared" ref="Z3010" si="28976">N3010*U3007+P3010*U3010-O3010*V3007-Q3010*V3010</f>
        <v>7.4452997795498304</v>
      </c>
      <c r="AA3010" s="8">
        <f t="shared" ref="AA3010" si="28977">(N3010*V3007+O3010*U3007+P3010*V3010+Q3010*U3010)</f>
        <v>0</v>
      </c>
      <c r="AB3010" s="20"/>
      <c r="AC3010" s="1">
        <v>0</v>
      </c>
      <c r="AD3010" s="9">
        <v>0</v>
      </c>
      <c r="AE3010" s="2">
        <v>1</v>
      </c>
      <c r="AF3010" s="8">
        <v>0</v>
      </c>
      <c r="AH3010" s="1">
        <f t="shared" ref="AH3010" si="28978">X3010*AC3007+Z3010*AC3010-Y3010*AD3007-AA3010*AD3010</f>
        <v>0</v>
      </c>
      <c r="AI3010" s="9">
        <f t="shared" ref="AI3010" si="28979">(X3010*AD3007+Y3010*AC3007+Z3010*AD3010+AA3010*AC3010)</f>
        <v>106.88838138876899</v>
      </c>
      <c r="AJ3010" s="2">
        <f t="shared" ref="AJ3010" si="28980">X3010*AE3007+Z3010*AE3010-Y3010*AF3007-AA3010*AF3010</f>
        <v>19.970312923976948</v>
      </c>
      <c r="AK3010" s="8">
        <f t="shared" ref="AK3010" si="28981">(X3010*AF3007+Y3010*AE3007+Z3010*AF3010+AA3010*AE3010)</f>
        <v>0</v>
      </c>
      <c r="AM3010" s="1">
        <v>0</v>
      </c>
      <c r="AN3010" s="9">
        <f t="shared" ref="AN3010" si="28982">$AN$9*$B3007</f>
        <v>10.98907999999995</v>
      </c>
      <c r="AO3010" s="2">
        <v>1</v>
      </c>
      <c r="AP3010" s="8">
        <v>0</v>
      </c>
      <c r="AR3010" s="1">
        <f t="shared" ref="AR3010" si="28983">AH3010*AM3007+AJ3010*AM3010-AI3010*AN3007-AK3010*AN3010</f>
        <v>0</v>
      </c>
      <c r="AS3010" s="9">
        <f t="shared" ref="AS3010" si="28984">(AH3010*AN3007+AI3010*AM3007+AJ3010*AN3010+AK3010*AM3010)</f>
        <v>326.34374773538457</v>
      </c>
      <c r="AT3010" s="2">
        <f t="shared" ref="AT3010" si="28985">AH3010*AO3007+AJ3010*AO3010-AI3010*AP3007-AK3010*AP3010</f>
        <v>19.970312923976948</v>
      </c>
      <c r="AU3010" s="8">
        <f t="shared" ref="AU3010" si="28986">(AH3010*AP3007+AI3010*AO3007+AJ3010*AP3010+AK3010*AO3010)</f>
        <v>0</v>
      </c>
      <c r="AV3010" s="20"/>
      <c r="AW3010" s="1">
        <v>0</v>
      </c>
      <c r="AX3010" s="9">
        <v>0</v>
      </c>
      <c r="AY3010" s="2">
        <v>1</v>
      </c>
      <c r="AZ3010" s="8">
        <v>0</v>
      </c>
      <c r="BB3010" s="1">
        <f t="shared" ref="BB3010" si="28987">AR3010*AW3007+AT3010*AW3010-AS3010*AX3007-AU3010*AX3010</f>
        <v>0</v>
      </c>
      <c r="BC3010" s="9">
        <f t="shared" ref="BC3010" si="28988">(AR3010*AX3007+AS3010*AW3007+AT3010*AX3010+AU3010*AW3010)</f>
        <v>326.34374773538457</v>
      </c>
      <c r="BD3010" s="2">
        <f t="shared" ref="BD3010" si="28989">AR3010*AY3007+AT3010*AY3010-AS3010*AZ3007-AU3010*AZ3010</f>
        <v>74.551796494329153</v>
      </c>
      <c r="BE3010" s="8">
        <f t="shared" ref="BE3010" si="28990">(AR3010*AZ3007+AS3010*AY3007+AT3010*AZ3010+AU3010*AY3010)</f>
        <v>0</v>
      </c>
      <c r="BG3010" s="1">
        <v>0</v>
      </c>
      <c r="BH3010" s="9">
        <f t="shared" ref="BH3010" si="28991">$BH$9*$B3007</f>
        <v>7.1895999999999667</v>
      </c>
      <c r="BI3010" s="2">
        <v>1</v>
      </c>
      <c r="BJ3010" s="8">
        <v>0</v>
      </c>
      <c r="BK3010" s="20"/>
      <c r="BL3010" s="1">
        <f t="shared" ref="BL3010" si="28992">BB3010*BG3007+BD3010*BG3010-BC3010*BH3007-BE3010*BH3010</f>
        <v>0</v>
      </c>
      <c r="BM3010" s="9">
        <f t="shared" ref="BM3010" si="28993">(BB3010*BH3007+BC3010*BG3007+BD3010*BH3010+BE3010*BG3010)</f>
        <v>862.34134381101092</v>
      </c>
      <c r="BN3010" s="2">
        <f t="shared" ref="BN3010" si="28994">BB3010*BI3007+BD3010*BI3010-BC3010*BJ3007-BE3010*BJ3010</f>
        <v>74.551796494329153</v>
      </c>
      <c r="BO3010" s="8">
        <f t="shared" ref="BO3010" si="28995">(BB3010*BJ3007+BC3010*BI3007+BD3010*BJ3010+BE3010*BI3010)</f>
        <v>0</v>
      </c>
      <c r="BP3010" s="20"/>
      <c r="BQ3010" s="18">
        <f t="shared" ref="BQ3010:BQ3073" si="28996">1/$BR$9</f>
        <v>1</v>
      </c>
      <c r="BR3010" s="25">
        <v>0</v>
      </c>
      <c r="BS3010" s="19">
        <v>1</v>
      </c>
      <c r="BT3010" s="24">
        <v>0</v>
      </c>
      <c r="BV3010" s="1">
        <f t="shared" ref="BV3010" si="28997">BL3010*BQ3007+BN3010*BQ3010-BM3010*BR3007-BO3010*BR3010</f>
        <v>74.551796494329153</v>
      </c>
      <c r="BW3010" s="9">
        <f t="shared" ref="BW3010" si="28998">(BL3010*BR3007+BM3010*BQ3007+BN3010*BR3010+BO3010*BQ3010)</f>
        <v>862.34134381101092</v>
      </c>
      <c r="BX3010" s="2">
        <f t="shared" ref="BX3010" si="28999">BL3010*BS3007+BN3010*BS3010-BM3010*BT3007-BO3010*BT3010</f>
        <v>74.551796494329153</v>
      </c>
      <c r="BY3010" s="8">
        <f t="shared" ref="BY3010" si="29000">(BL3010*BT3007+BM3010*BS3007+BN3010*BT3010+BO3010*BS3010)</f>
        <v>0</v>
      </c>
      <c r="CA3010" s="56">
        <f t="shared" ref="CA3010" si="29001">(180/PI())*ATAN(-1*(BW3007+BW3010)/(BV3007+BV3010))</f>
        <v>-80.117749078165758</v>
      </c>
      <c r="CC3010" s="117">
        <f t="shared" ref="CC3010" si="29002">20*LOG(((1-(10^(CA3007/20)^2)*(1-((1-CC3007)/(1+CC3007))^2))^0.5))</f>
        <v>-6.742790965023059E-6</v>
      </c>
      <c r="CD3010" s="13"/>
      <c r="CE3010" s="33"/>
      <c r="CF3010" s="33"/>
      <c r="CG3010" s="33"/>
      <c r="CH3010" s="33"/>
    </row>
    <row r="3011" spans="2:86" ht="18.600000000000001" customHeight="1"/>
    <row r="3012" spans="2:86" ht="18.600000000000001" customHeight="1" thickBot="1">
      <c r="E3012" s="6" t="s">
        <v>3</v>
      </c>
      <c r="J3012" s="6" t="s">
        <v>5</v>
      </c>
      <c r="O3012" s="6" t="s">
        <v>10</v>
      </c>
      <c r="T3012" s="6" t="s">
        <v>6</v>
      </c>
      <c r="Y3012" s="6" t="s">
        <v>11</v>
      </c>
      <c r="AD3012" s="6" t="s">
        <v>12</v>
      </c>
      <c r="AI3012" s="6" t="s">
        <v>13</v>
      </c>
      <c r="AN3012" s="6" t="s">
        <v>14</v>
      </c>
      <c r="AS3012" s="6" t="s">
        <v>15</v>
      </c>
      <c r="AX3012" s="6" t="s">
        <v>19</v>
      </c>
      <c r="BC3012" s="6" t="s">
        <v>17</v>
      </c>
      <c r="BH3012" s="6" t="s">
        <v>20</v>
      </c>
      <c r="BM3012" s="6" t="s">
        <v>18</v>
      </c>
      <c r="BQ3012" s="26" t="s">
        <v>16</v>
      </c>
      <c r="BR3012" s="26"/>
      <c r="BS3012" s="21"/>
      <c r="BT3012" s="21"/>
      <c r="BU3012" s="21"/>
      <c r="BV3012" s="21"/>
      <c r="BW3012" s="26" t="s">
        <v>21</v>
      </c>
      <c r="BX3012" s="21"/>
      <c r="BY3012" s="21"/>
    </row>
    <row r="3013" spans="2:86" ht="18.600000000000001" customHeight="1" thickBot="1">
      <c r="B3013" s="11"/>
      <c r="D3013" s="266" t="s">
        <v>113</v>
      </c>
      <c r="E3013" s="267"/>
      <c r="F3013" s="268" t="s">
        <v>114</v>
      </c>
      <c r="G3013" s="269"/>
      <c r="H3013" s="237"/>
      <c r="I3013" s="262" t="s">
        <v>0</v>
      </c>
      <c r="J3013" s="263"/>
      <c r="K3013" s="264" t="s">
        <v>1</v>
      </c>
      <c r="L3013" s="265"/>
      <c r="M3013" s="21"/>
      <c r="N3013" s="262" t="s">
        <v>115</v>
      </c>
      <c r="O3013" s="263"/>
      <c r="P3013" s="264" t="s">
        <v>116</v>
      </c>
      <c r="Q3013" s="265"/>
      <c r="R3013" s="21"/>
      <c r="S3013" s="266" t="s">
        <v>117</v>
      </c>
      <c r="T3013" s="267"/>
      <c r="U3013" s="268" t="s">
        <v>118</v>
      </c>
      <c r="V3013" s="269"/>
      <c r="W3013" s="20"/>
      <c r="X3013" s="262" t="s">
        <v>119</v>
      </c>
      <c r="Y3013" s="263"/>
      <c r="Z3013" s="264" t="s">
        <v>120</v>
      </c>
      <c r="AA3013" s="265"/>
      <c r="AB3013" s="20"/>
      <c r="AC3013" s="262" t="s">
        <v>121</v>
      </c>
      <c r="AD3013" s="263"/>
      <c r="AE3013" s="264" t="s">
        <v>7</v>
      </c>
      <c r="AF3013" s="265"/>
      <c r="AG3013" s="20"/>
      <c r="AH3013" s="262" t="s">
        <v>122</v>
      </c>
      <c r="AI3013" s="263"/>
      <c r="AJ3013" s="264" t="s">
        <v>123</v>
      </c>
      <c r="AK3013" s="265"/>
      <c r="AL3013" s="20"/>
      <c r="AM3013" s="266" t="s">
        <v>124</v>
      </c>
      <c r="AN3013" s="267"/>
      <c r="AO3013" s="268" t="s">
        <v>125</v>
      </c>
      <c r="AP3013" s="269"/>
      <c r="AQ3013" s="21"/>
      <c r="AR3013" s="262" t="s">
        <v>126</v>
      </c>
      <c r="AS3013" s="263"/>
      <c r="AT3013" s="264" t="s">
        <v>2</v>
      </c>
      <c r="AU3013" s="265"/>
      <c r="AV3013" s="41"/>
      <c r="AW3013" s="262" t="s">
        <v>127</v>
      </c>
      <c r="AX3013" s="263"/>
      <c r="AY3013" s="264" t="s">
        <v>128</v>
      </c>
      <c r="AZ3013" s="265"/>
      <c r="BA3013" s="20"/>
      <c r="BB3013" s="262" t="s">
        <v>129</v>
      </c>
      <c r="BC3013" s="263"/>
      <c r="BD3013" s="264" t="s">
        <v>130</v>
      </c>
      <c r="BE3013" s="265"/>
      <c r="BF3013" s="41"/>
      <c r="BG3013" s="266" t="s">
        <v>131</v>
      </c>
      <c r="BH3013" s="267"/>
      <c r="BI3013" s="268" t="s">
        <v>132</v>
      </c>
      <c r="BJ3013" s="269"/>
      <c r="BK3013" s="41"/>
      <c r="BL3013" s="262" t="s">
        <v>133</v>
      </c>
      <c r="BM3013" s="263"/>
      <c r="BN3013" s="264" t="s">
        <v>134</v>
      </c>
      <c r="BO3013" s="265"/>
      <c r="BP3013" s="41"/>
      <c r="BQ3013" s="262" t="s">
        <v>135</v>
      </c>
      <c r="BR3013" s="263"/>
      <c r="BS3013" s="264" t="s">
        <v>136</v>
      </c>
      <c r="BT3013" s="265"/>
      <c r="BU3013" s="20"/>
      <c r="BV3013" s="262" t="s">
        <v>137</v>
      </c>
      <c r="BW3013" s="263"/>
      <c r="BX3013" s="264" t="s">
        <v>138</v>
      </c>
      <c r="BY3013" s="265"/>
      <c r="CA3013" s="27" t="s">
        <v>8</v>
      </c>
      <c r="CC3013" s="113" t="s">
        <v>74</v>
      </c>
      <c r="CD3013" s="13"/>
      <c r="CE3013" s="33"/>
      <c r="CF3013" s="33"/>
      <c r="CG3013" s="33"/>
      <c r="CH3013" s="33"/>
    </row>
    <row r="3014" spans="2:86" ht="18.600000000000001" customHeight="1" thickTop="1" thickBot="1">
      <c r="B3014" s="37">
        <v>8.6199999999999601</v>
      </c>
      <c r="D3014" s="1">
        <v>1</v>
      </c>
      <c r="E3014" s="7">
        <v>0</v>
      </c>
      <c r="F3014" s="2">
        <v>0</v>
      </c>
      <c r="G3014" s="8">
        <v>0</v>
      </c>
      <c r="I3014" s="1">
        <v>1</v>
      </c>
      <c r="J3014" s="9">
        <v>0</v>
      </c>
      <c r="K3014" s="2">
        <v>0</v>
      </c>
      <c r="L3014" s="8">
        <f t="shared" ref="L3014:L3077" si="29003">IF(0=(1-$J$9*$K$9*$B3014^2),10^18,$B3014*$K$9/(1-$J$9*$K$9*$B3014^2))</f>
        <v>-0.63519700547156688</v>
      </c>
      <c r="N3014" s="1">
        <f t="shared" ref="N3014" si="29004">D3014*I3014+F3014*I3017-E3014*J3014-G3014*J3017</f>
        <v>1</v>
      </c>
      <c r="O3014" s="9">
        <f t="shared" ref="O3014" si="29005">(D3014*J3014+E3014*I3014+F3014*J3017+G3014*I3017)</f>
        <v>0</v>
      </c>
      <c r="P3014" s="2">
        <f t="shared" ref="P3014" si="29006">D3014*K3014+F3014*K3017-E3014*L3014-G3014*L3017</f>
        <v>0</v>
      </c>
      <c r="Q3014" s="8">
        <f t="shared" ref="Q3014" si="29007">(D3014*L3014+E3014*K3014+F3014*L3017+G3014*K3017)</f>
        <v>-0.63519700547156688</v>
      </c>
      <c r="S3014" s="1">
        <v>1</v>
      </c>
      <c r="T3014" s="7">
        <v>0</v>
      </c>
      <c r="U3014" s="2">
        <v>0</v>
      </c>
      <c r="V3014" s="8">
        <v>0</v>
      </c>
      <c r="X3014" s="1">
        <f t="shared" ref="X3014" si="29008">N3014*S3014+P3014*S3017-O3014*T3014-Q3014*T3017</f>
        <v>9.274969280262285</v>
      </c>
      <c r="Y3014" s="9">
        <f t="shared" ref="Y3014" si="29009">(N3014*T3014+O3014*S3014+P3014*T3017+Q3014*S3017)</f>
        <v>0</v>
      </c>
      <c r="Z3014" s="2">
        <f t="shared" ref="Z3014" si="29010">N3014*U3014+P3014*U3017-O3014*V3014-Q3014*V3017</f>
        <v>0</v>
      </c>
      <c r="AA3014" s="8">
        <f t="shared" ref="AA3014" si="29011">(N3014*V3014+O3014*U3014+P3014*V3017+Q3014*U3017)</f>
        <v>-0.63519700547156688</v>
      </c>
      <c r="AB3014" s="20"/>
      <c r="AC3014" s="1">
        <v>1</v>
      </c>
      <c r="AD3014" s="9">
        <v>0</v>
      </c>
      <c r="AE3014" s="2">
        <v>0</v>
      </c>
      <c r="AF3014" s="8">
        <f t="shared" ref="AF3014:AF3077" si="29012">IF(0=(1-$AE$9*$AD$9*$B3014^2),10^18,$B3014*$AE$9/(1-$AE$9*$AD$9*$B3014^2))</f>
        <v>-0.11689636157278085</v>
      </c>
      <c r="AH3014" s="1">
        <f t="shared" ref="AH3014" si="29013">X3014*AC3014+Z3014*AC3017-Y3014*AD3014-AA3014*AD3017</f>
        <v>9.274969280262285</v>
      </c>
      <c r="AI3014" s="9">
        <f t="shared" ref="AI3014" si="29014">(X3014*AD3014+Y3014*AC3014+Z3014*AD3017+AA3014*AC3017)</f>
        <v>0</v>
      </c>
      <c r="AJ3014" s="2">
        <f t="shared" ref="AJ3014" si="29015">X3014*AE3014+Z3014*AE3017-Y3014*AF3014-AA3014*AF3017</f>
        <v>0</v>
      </c>
      <c r="AK3014" s="8">
        <f t="shared" ref="AK3014" si="29016">(X3014*AF3014+Y3014*AE3014+Z3014*AF3017+AA3014*AE3017)</f>
        <v>-1.7194071680335421</v>
      </c>
      <c r="AM3014" s="1">
        <v>1</v>
      </c>
      <c r="AN3014" s="7">
        <v>0</v>
      </c>
      <c r="AO3014" s="2">
        <v>0</v>
      </c>
      <c r="AP3014" s="8">
        <v>0</v>
      </c>
      <c r="AR3014" s="1">
        <f t="shared" ref="AR3014" si="29017">AH3014*AM3014+AJ3014*AM3017-AI3014*AN3014-AK3014*AN3017</f>
        <v>28.2136133719425</v>
      </c>
      <c r="AS3014" s="9">
        <f t="shared" ref="AS3014" si="29018">(AH3014*AN3014+AI3014*AM3014+AJ3014*AN3017+AK3014*AM3017)</f>
        <v>0</v>
      </c>
      <c r="AT3014" s="2">
        <f t="shared" ref="AT3014" si="29019">AH3014*AO3014+AJ3014*AO3017-AI3014*AP3014-AK3014*AP3017</f>
        <v>0</v>
      </c>
      <c r="AU3014" s="8">
        <f t="shared" ref="AU3014" si="29020">(AH3014*AP3014+AI3014*AO3014+AJ3014*AP3017+AK3014*AO3017)</f>
        <v>-1.7194071680335421</v>
      </c>
      <c r="AV3014" s="20"/>
      <c r="AW3014" s="1">
        <v>1</v>
      </c>
      <c r="AX3014" s="9">
        <v>0</v>
      </c>
      <c r="AY3014" s="2">
        <v>0</v>
      </c>
      <c r="AZ3014" s="8">
        <f t="shared" ref="AZ3014:AZ3077" si="29021">IF(0=(1-$AX$9*$AY$9*$B3014^2),10^18,$B3014*$AY$9/(1-$AX$9*$AY$9*$B3014^2))</f>
        <v>-0.1668446928655499</v>
      </c>
      <c r="BB3014" s="1">
        <f t="shared" ref="BB3014" si="29022">AR3014*AW3014+AT3014*AW3017-AS3014*AX3014-AU3014*AX3017</f>
        <v>28.2136133719425</v>
      </c>
      <c r="BC3014" s="9">
        <f t="shared" ref="BC3014" si="29023">(AR3014*AX3014+AS3014*AW3014+AT3014*AX3017+AU3014*AW3017)</f>
        <v>0</v>
      </c>
      <c r="BD3014" s="2">
        <f t="shared" ref="BD3014" si="29024">AR3014*AY3014+AT3014*AY3017-AS3014*AZ3014-AU3014*AZ3017</f>
        <v>0</v>
      </c>
      <c r="BE3014" s="8">
        <f t="shared" ref="BE3014" si="29025">(AR3014*AZ3014+AS3014*AY3014+AT3014*AZ3017+AU3014*AY3017)</f>
        <v>-6.42669882570266</v>
      </c>
      <c r="BG3014" s="1">
        <v>1</v>
      </c>
      <c r="BH3014" s="7">
        <v>0</v>
      </c>
      <c r="BI3014" s="2">
        <v>0</v>
      </c>
      <c r="BJ3014" s="8">
        <v>0</v>
      </c>
      <c r="BK3014" s="20"/>
      <c r="BL3014" s="1">
        <f t="shared" ref="BL3014" si="29026">BB3014*BG3014+BD3014*BG3017-BC3014*BH3014-BE3014*BH3017</f>
        <v>74.526461653579872</v>
      </c>
      <c r="BM3014" s="9">
        <f t="shared" ref="BM3014" si="29027">(BB3014*BH3014+BC3014*BG3014+BD3014*BH3017+BE3014*BG3017)</f>
        <v>0</v>
      </c>
      <c r="BN3014" s="2">
        <f t="shared" ref="BN3014" si="29028">BB3014*BI3014+BD3014*BI3017-BC3014*BJ3014-BE3014*BJ3017</f>
        <v>0</v>
      </c>
      <c r="BO3014" s="8">
        <f t="shared" ref="BO3014" si="29029">(BB3014*BJ3014+BC3014*BI3014+BD3014*BJ3017+BE3014*BI3017)</f>
        <v>-6.42669882570266</v>
      </c>
      <c r="BP3014" s="20"/>
      <c r="BQ3014" s="16">
        <v>1</v>
      </c>
      <c r="BR3014" s="23">
        <v>0</v>
      </c>
      <c r="BS3014" s="14">
        <v>0</v>
      </c>
      <c r="BT3014" s="22">
        <v>0</v>
      </c>
      <c r="BV3014" s="1">
        <f t="shared" ref="BV3014" si="29030">BL3014*BQ3014+BN3014*BQ3017-BM3014*BR3014-BO3014*BR3017</f>
        <v>74.526461653579872</v>
      </c>
      <c r="BW3014" s="9">
        <f t="shared" ref="BW3014" si="29031">(BL3014*BR3014+BM3014*BQ3014+BN3014*BR3017+BO3014*BQ3017)</f>
        <v>-6.42669882570266</v>
      </c>
      <c r="BX3014" s="2">
        <f t="shared" ref="BX3014" si="29032">BL3014*BS3014+BN3014*BS3017-BM3014*BT3014-BO3014*BT3017</f>
        <v>0</v>
      </c>
      <c r="BY3014" s="8">
        <f t="shared" ref="BY3014" si="29033">(BL3014*BT3014+BM3014*BS3014+BN3014*BT3017+BO3014*BS3017)</f>
        <v>-6.42669882570266</v>
      </c>
      <c r="CA3014" s="28">
        <f t="shared" ref="CA3014" si="29034">20*LOG(((1+$BR$9)/$BR$9)/((BV3014+BV3017)^2+(BW3014+BW3017)^2)^0.5)</f>
        <v>-52.774746987309939</v>
      </c>
      <c r="CC3014" s="114">
        <f t="shared" ref="CC3014" si="29035">((BV3014^2+BW3014^2)^0.5)/((BV3017^2+BW3017^2)^0.5)</f>
        <v>8.6250562234641504E-2</v>
      </c>
      <c r="CD3014" s="13"/>
      <c r="CE3014" s="33"/>
      <c r="CF3014" s="33"/>
      <c r="CG3014" s="33"/>
      <c r="CH3014" s="33"/>
    </row>
    <row r="3015" spans="2:86" ht="18.600000000000001" customHeight="1" thickBot="1">
      <c r="D3015" s="3"/>
      <c r="G3015" s="4"/>
      <c r="I3015" s="3"/>
      <c r="L3015" s="4"/>
      <c r="N3015" s="3"/>
      <c r="Q3015" s="4"/>
      <c r="S3015" s="3"/>
      <c r="V3015" s="4"/>
      <c r="X3015" s="3"/>
      <c r="AA3015" s="4"/>
      <c r="AC3015" s="3"/>
      <c r="AF3015" s="4"/>
      <c r="AH3015" s="3"/>
      <c r="AK3015" s="4"/>
      <c r="AM3015" s="3"/>
      <c r="AP3015" s="4"/>
      <c r="AR3015" s="3"/>
      <c r="AU3015" s="4"/>
      <c r="AW3015" s="3"/>
      <c r="AZ3015" s="4"/>
      <c r="BB3015" s="3"/>
      <c r="BE3015" s="4"/>
      <c r="BG3015" s="3"/>
      <c r="BJ3015" s="4"/>
      <c r="BL3015" s="3"/>
      <c r="BO3015" s="4"/>
      <c r="BQ3015" s="16"/>
      <c r="BR3015" s="14"/>
      <c r="BS3015" s="14"/>
      <c r="BT3015" s="17"/>
      <c r="BV3015" s="3"/>
      <c r="BY3015" s="4"/>
      <c r="CC3015" s="115"/>
      <c r="CD3015" s="13"/>
      <c r="CE3015" s="33"/>
      <c r="CF3015" s="33"/>
      <c r="CG3015" s="33"/>
      <c r="CH3015" s="33"/>
    </row>
    <row r="3016" spans="2:86" ht="18.600000000000001" customHeight="1" thickBot="1">
      <c r="D3016" s="271" t="s">
        <v>141</v>
      </c>
      <c r="E3016" s="272"/>
      <c r="F3016" s="273" t="s">
        <v>142</v>
      </c>
      <c r="G3016" s="274"/>
      <c r="H3016" s="237"/>
      <c r="I3016" s="271" t="s">
        <v>143</v>
      </c>
      <c r="J3016" s="272"/>
      <c r="K3016" s="273" t="s">
        <v>144</v>
      </c>
      <c r="L3016" s="274"/>
      <c r="N3016" s="262" t="s">
        <v>145</v>
      </c>
      <c r="O3016" s="263"/>
      <c r="P3016" s="264" t="s">
        <v>146</v>
      </c>
      <c r="Q3016" s="265"/>
      <c r="S3016" s="271" t="s">
        <v>147</v>
      </c>
      <c r="T3016" s="272"/>
      <c r="U3016" s="273" t="s">
        <v>148</v>
      </c>
      <c r="V3016" s="274"/>
      <c r="W3016" s="20"/>
      <c r="X3016" s="262" t="s">
        <v>149</v>
      </c>
      <c r="Y3016" s="263"/>
      <c r="Z3016" s="264" t="s">
        <v>150</v>
      </c>
      <c r="AA3016" s="265"/>
      <c r="AB3016" s="20"/>
      <c r="AC3016" s="271" t="s">
        <v>151</v>
      </c>
      <c r="AD3016" s="272"/>
      <c r="AE3016" s="273" t="s">
        <v>152</v>
      </c>
      <c r="AF3016" s="274"/>
      <c r="AG3016" s="20"/>
      <c r="AH3016" s="262" t="s">
        <v>153</v>
      </c>
      <c r="AI3016" s="263"/>
      <c r="AJ3016" s="264" t="s">
        <v>154</v>
      </c>
      <c r="AK3016" s="265"/>
      <c r="AL3016" s="20"/>
      <c r="AM3016" s="271" t="s">
        <v>155</v>
      </c>
      <c r="AN3016" s="272"/>
      <c r="AO3016" s="273" t="s">
        <v>156</v>
      </c>
      <c r="AP3016" s="274"/>
      <c r="AR3016" s="262" t="s">
        <v>157</v>
      </c>
      <c r="AS3016" s="263"/>
      <c r="AT3016" s="264" t="s">
        <v>158</v>
      </c>
      <c r="AU3016" s="265"/>
      <c r="AV3016" s="41"/>
      <c r="AW3016" s="271" t="s">
        <v>159</v>
      </c>
      <c r="AX3016" s="272"/>
      <c r="AY3016" s="273" t="s">
        <v>160</v>
      </c>
      <c r="AZ3016" s="274"/>
      <c r="BA3016" s="20"/>
      <c r="BB3016" s="262" t="s">
        <v>161</v>
      </c>
      <c r="BC3016" s="263"/>
      <c r="BD3016" s="264" t="s">
        <v>162</v>
      </c>
      <c r="BE3016" s="265"/>
      <c r="BF3016" s="41"/>
      <c r="BG3016" s="271" t="s">
        <v>163</v>
      </c>
      <c r="BH3016" s="272"/>
      <c r="BI3016" s="273" t="s">
        <v>164</v>
      </c>
      <c r="BJ3016" s="274"/>
      <c r="BK3016" s="41"/>
      <c r="BL3016" s="262" t="s">
        <v>165</v>
      </c>
      <c r="BM3016" s="263"/>
      <c r="BN3016" s="264" t="s">
        <v>166</v>
      </c>
      <c r="BO3016" s="265"/>
      <c r="BP3016" s="41"/>
      <c r="BQ3016" s="271" t="s">
        <v>167</v>
      </c>
      <c r="BR3016" s="272"/>
      <c r="BS3016" s="273" t="s">
        <v>168</v>
      </c>
      <c r="BT3016" s="274"/>
      <c r="BU3016" s="20"/>
      <c r="BV3016" s="262" t="s">
        <v>169</v>
      </c>
      <c r="BW3016" s="263"/>
      <c r="BX3016" s="264" t="s">
        <v>170</v>
      </c>
      <c r="BY3016" s="265"/>
      <c r="CA3016" s="55" t="s">
        <v>35</v>
      </c>
      <c r="CC3016" s="116" t="s">
        <v>75</v>
      </c>
      <c r="CD3016" s="13"/>
      <c r="CE3016" s="33"/>
      <c r="CF3016" s="33"/>
      <c r="CG3016" s="33"/>
      <c r="CH3016" s="33"/>
    </row>
    <row r="3017" spans="2:86" ht="18.600000000000001" customHeight="1" thickTop="1" thickBot="1">
      <c r="D3017" s="1">
        <v>0</v>
      </c>
      <c r="E3017" s="9">
        <f t="shared" ref="E3017" si="29036">$E$9*$B3014</f>
        <v>10.144015999999954</v>
      </c>
      <c r="F3017" s="2">
        <v>1</v>
      </c>
      <c r="G3017" s="8">
        <v>0</v>
      </c>
      <c r="I3017" s="1">
        <v>0</v>
      </c>
      <c r="J3017" s="9">
        <v>0</v>
      </c>
      <c r="K3017" s="2">
        <v>1</v>
      </c>
      <c r="L3017" s="8">
        <v>0</v>
      </c>
      <c r="N3017" s="1">
        <f t="shared" ref="N3017" si="29037">D3017*I3014+F3017*I3017-E3017*J3014-G3017*J3017</f>
        <v>0</v>
      </c>
      <c r="O3017" s="9">
        <f t="shared" ref="O3017" si="29038">(D3017*J3014+E3017*I3014+F3017*J3017+G3017*I3017)</f>
        <v>10.144015999999954</v>
      </c>
      <c r="P3017" s="2">
        <f t="shared" ref="P3017" si="29039">D3017*K3014+F3017*K3017-E3017*L3014-G3017*L3017</f>
        <v>7.4434485866556326</v>
      </c>
      <c r="Q3017" s="8">
        <f t="shared" ref="Q3017" si="29040">(D3017*L3014+E3017*K3014+F3017*L3017+G3017*K3017)</f>
        <v>0</v>
      </c>
      <c r="S3017" s="1">
        <v>0</v>
      </c>
      <c r="T3017" s="9">
        <f t="shared" ref="T3017" si="29041">$T$9*$B3014</f>
        <v>13.027405999999941</v>
      </c>
      <c r="U3017" s="2">
        <v>1</v>
      </c>
      <c r="V3017" s="8">
        <v>0</v>
      </c>
      <c r="X3017" s="1">
        <f t="shared" ref="X3017" si="29042">N3017*S3014+P3017*S3017-O3017*T3014-Q3017*T3017</f>
        <v>0</v>
      </c>
      <c r="Y3017" s="9">
        <f t="shared" ref="Y3017" si="29043">(N3017*T3014+O3017*S3014+P3017*T3017+Q3017*S3017)</f>
        <v>107.11284277848861</v>
      </c>
      <c r="Z3017" s="2">
        <f t="shared" ref="Z3017" si="29044">N3017*U3014+P3017*U3017-O3017*V3014-Q3017*V3017</f>
        <v>7.4434485866556326</v>
      </c>
      <c r="AA3017" s="8">
        <f t="shared" ref="AA3017" si="29045">(N3017*V3014+O3017*U3014+P3017*V3017+Q3017*U3017)</f>
        <v>0</v>
      </c>
      <c r="AB3017" s="20"/>
      <c r="AC3017" s="1">
        <v>0</v>
      </c>
      <c r="AD3017" s="9">
        <v>0</v>
      </c>
      <c r="AE3017" s="2">
        <v>1</v>
      </c>
      <c r="AF3017" s="8">
        <v>0</v>
      </c>
      <c r="AH3017" s="1">
        <f t="shared" ref="AH3017" si="29046">X3017*AC3014+Z3017*AC3017-Y3017*AD3014-AA3017*AD3017</f>
        <v>0</v>
      </c>
      <c r="AI3017" s="9">
        <f t="shared" ref="AI3017" si="29047">(X3017*AD3014+Y3017*AC3014+Z3017*AD3017+AA3017*AC3017)</f>
        <v>107.11284277848861</v>
      </c>
      <c r="AJ3017" s="2">
        <f t="shared" ref="AJ3017" si="29048">X3017*AE3014+Z3017*AE3017-Y3017*AF3014-AA3017*AF3017</f>
        <v>19.964550185178268</v>
      </c>
      <c r="AK3017" s="8">
        <f t="shared" ref="AK3017" si="29049">(X3017*AF3014+Y3017*AE3014+Z3017*AF3017+AA3017*AE3017)</f>
        <v>0</v>
      </c>
      <c r="AM3017" s="1">
        <v>0</v>
      </c>
      <c r="AN3017" s="9">
        <f t="shared" ref="AN3017" si="29050">$AN$9*$B3014</f>
        <v>11.01463599999995</v>
      </c>
      <c r="AO3017" s="2">
        <v>1</v>
      </c>
      <c r="AP3017" s="8">
        <v>0</v>
      </c>
      <c r="AR3017" s="1">
        <f t="shared" ref="AR3017" si="29051">AH3017*AM3014+AJ3017*AM3017-AI3017*AN3014-AK3017*AN3017</f>
        <v>0</v>
      </c>
      <c r="AS3017" s="9">
        <f t="shared" ref="AS3017" si="29052">(AH3017*AN3014+AI3017*AM3014+AJ3017*AN3017+AK3017*AM3017)</f>
        <v>327.01509597195883</v>
      </c>
      <c r="AT3017" s="2">
        <f t="shared" ref="AT3017" si="29053">AH3017*AO3014+AJ3017*AO3017-AI3017*AP3014-AK3017*AP3017</f>
        <v>19.964550185178268</v>
      </c>
      <c r="AU3017" s="8">
        <f t="shared" ref="AU3017" si="29054">(AH3017*AP3014+AI3017*AO3014+AJ3017*AP3017+AK3017*AO3017)</f>
        <v>0</v>
      </c>
      <c r="AV3017" s="20"/>
      <c r="AW3017" s="1">
        <v>0</v>
      </c>
      <c r="AX3017" s="9">
        <v>0</v>
      </c>
      <c r="AY3017" s="2">
        <v>1</v>
      </c>
      <c r="AZ3017" s="8">
        <v>0</v>
      </c>
      <c r="BB3017" s="1">
        <f t="shared" ref="BB3017" si="29055">AR3017*AW3014+AT3017*AW3017-AS3017*AX3014-AU3017*AX3017</f>
        <v>0</v>
      </c>
      <c r="BC3017" s="9">
        <f t="shared" ref="BC3017" si="29056">(AR3017*AX3014+AS3017*AW3014+AT3017*AX3017+AU3017*AW3017)</f>
        <v>327.01509597195883</v>
      </c>
      <c r="BD3017" s="2">
        <f t="shared" ref="BD3017" si="29057">AR3017*AY3014+AT3017*AY3017-AS3017*AZ3014-AU3017*AZ3017</f>
        <v>74.525283435018054</v>
      </c>
      <c r="BE3017" s="8">
        <f t="shared" ref="BE3017" si="29058">(AR3017*AZ3014+AS3017*AY3014+AT3017*AZ3017+AU3017*AY3017)</f>
        <v>0</v>
      </c>
      <c r="BG3017" s="1">
        <v>0</v>
      </c>
      <c r="BH3017" s="9">
        <f t="shared" ref="BH3017" si="29059">$BH$9*$B3014</f>
        <v>7.2063199999999661</v>
      </c>
      <c r="BI3017" s="2">
        <v>1</v>
      </c>
      <c r="BJ3017" s="8">
        <v>0</v>
      </c>
      <c r="BK3017" s="20"/>
      <c r="BL3017" s="1">
        <f t="shared" ref="BL3017" si="29060">BB3017*BG3014+BD3017*BG3017-BC3017*BH3014-BE3017*BH3017</f>
        <v>0</v>
      </c>
      <c r="BM3017" s="9">
        <f t="shared" ref="BM3017" si="29061">(BB3017*BH3014+BC3017*BG3014+BD3017*BH3017+BE3017*BG3017)</f>
        <v>864.06813649539549</v>
      </c>
      <c r="BN3017" s="2">
        <f t="shared" ref="BN3017" si="29062">BB3017*BI3014+BD3017*BI3017-BC3017*BJ3014-BE3017*BJ3017</f>
        <v>74.525283435018054</v>
      </c>
      <c r="BO3017" s="8">
        <f t="shared" ref="BO3017" si="29063">(BB3017*BJ3014+BC3017*BI3014+BD3017*BJ3017+BE3017*BI3017)</f>
        <v>0</v>
      </c>
      <c r="BP3017" s="20"/>
      <c r="BQ3017" s="18">
        <f t="shared" ref="BQ3017:BQ3080" si="29064">1/$BR$9</f>
        <v>1</v>
      </c>
      <c r="BR3017" s="25">
        <v>0</v>
      </c>
      <c r="BS3017" s="19">
        <v>1</v>
      </c>
      <c r="BT3017" s="24">
        <v>0</v>
      </c>
      <c r="BV3017" s="1">
        <f t="shared" ref="BV3017" si="29065">BL3017*BQ3014+BN3017*BQ3017-BM3017*BR3014-BO3017*BR3017</f>
        <v>74.525283435018054</v>
      </c>
      <c r="BW3017" s="9">
        <f t="shared" ref="BW3017" si="29066">(BL3017*BR3014+BM3017*BQ3014+BN3017*BR3017+BO3017*BQ3017)</f>
        <v>864.06813649539549</v>
      </c>
      <c r="BX3017" s="2">
        <f t="shared" ref="BX3017" si="29067">BL3017*BS3014+BN3017*BS3017-BM3017*BT3014-BO3017*BT3017</f>
        <v>74.525283435018054</v>
      </c>
      <c r="BY3017" s="8">
        <f t="shared" ref="BY3017" si="29068">(BL3017*BT3014+BM3017*BS3014+BN3017*BT3017+BO3017*BS3017)</f>
        <v>0</v>
      </c>
      <c r="CA3017" s="56">
        <f t="shared" ref="CA3017" si="29069">(180/PI())*ATAN(-1*(BW3014+BW3017)/(BV3014+BV3017))</f>
        <v>-80.140890867286828</v>
      </c>
      <c r="CC3017" s="117">
        <f t="shared" ref="CC3017" si="29070">20*LOG(((1-(10^(CA3014/20)^2)*(1-((1-CC3014)/(1+CC3014))^2))^0.5))</f>
        <v>-6.703040529656099E-6</v>
      </c>
      <c r="CD3017" s="13"/>
      <c r="CE3017" s="33"/>
      <c r="CF3017" s="33"/>
      <c r="CG3017" s="33"/>
      <c r="CH3017" s="33"/>
    </row>
    <row r="3018" spans="2:86" ht="18.600000000000001" customHeight="1"/>
    <row r="3019" spans="2:86" ht="18.600000000000001" customHeight="1" thickBot="1">
      <c r="E3019" s="6" t="s">
        <v>3</v>
      </c>
      <c r="J3019" s="6" t="s">
        <v>5</v>
      </c>
      <c r="O3019" s="6" t="s">
        <v>10</v>
      </c>
      <c r="T3019" s="6" t="s">
        <v>6</v>
      </c>
      <c r="Y3019" s="6" t="s">
        <v>11</v>
      </c>
      <c r="AD3019" s="6" t="s">
        <v>12</v>
      </c>
      <c r="AI3019" s="6" t="s">
        <v>13</v>
      </c>
      <c r="AN3019" s="6" t="s">
        <v>14</v>
      </c>
      <c r="AS3019" s="6" t="s">
        <v>15</v>
      </c>
      <c r="AX3019" s="6" t="s">
        <v>19</v>
      </c>
      <c r="BC3019" s="6" t="s">
        <v>17</v>
      </c>
      <c r="BH3019" s="6" t="s">
        <v>20</v>
      </c>
      <c r="BM3019" s="6" t="s">
        <v>18</v>
      </c>
      <c r="BQ3019" s="26" t="s">
        <v>16</v>
      </c>
      <c r="BR3019" s="26"/>
      <c r="BS3019" s="21"/>
      <c r="BT3019" s="21"/>
      <c r="BU3019" s="21"/>
      <c r="BV3019" s="21"/>
      <c r="BW3019" s="26" t="s">
        <v>21</v>
      </c>
      <c r="BX3019" s="21"/>
      <c r="BY3019" s="21"/>
    </row>
    <row r="3020" spans="2:86" ht="18.600000000000001" customHeight="1" thickBot="1">
      <c r="B3020" s="11"/>
      <c r="D3020" s="266" t="s">
        <v>113</v>
      </c>
      <c r="E3020" s="267"/>
      <c r="F3020" s="268" t="s">
        <v>114</v>
      </c>
      <c r="G3020" s="269"/>
      <c r="H3020" s="237"/>
      <c r="I3020" s="262" t="s">
        <v>0</v>
      </c>
      <c r="J3020" s="263"/>
      <c r="K3020" s="264" t="s">
        <v>1</v>
      </c>
      <c r="L3020" s="265"/>
      <c r="M3020" s="21"/>
      <c r="N3020" s="262" t="s">
        <v>115</v>
      </c>
      <c r="O3020" s="263"/>
      <c r="P3020" s="264" t="s">
        <v>116</v>
      </c>
      <c r="Q3020" s="265"/>
      <c r="R3020" s="21"/>
      <c r="S3020" s="266" t="s">
        <v>117</v>
      </c>
      <c r="T3020" s="267"/>
      <c r="U3020" s="268" t="s">
        <v>118</v>
      </c>
      <c r="V3020" s="269"/>
      <c r="W3020" s="20"/>
      <c r="X3020" s="262" t="s">
        <v>119</v>
      </c>
      <c r="Y3020" s="263"/>
      <c r="Z3020" s="264" t="s">
        <v>120</v>
      </c>
      <c r="AA3020" s="265"/>
      <c r="AB3020" s="20"/>
      <c r="AC3020" s="262" t="s">
        <v>121</v>
      </c>
      <c r="AD3020" s="263"/>
      <c r="AE3020" s="264" t="s">
        <v>7</v>
      </c>
      <c r="AF3020" s="265"/>
      <c r="AG3020" s="20"/>
      <c r="AH3020" s="262" t="s">
        <v>122</v>
      </c>
      <c r="AI3020" s="263"/>
      <c r="AJ3020" s="264" t="s">
        <v>123</v>
      </c>
      <c r="AK3020" s="265"/>
      <c r="AL3020" s="20"/>
      <c r="AM3020" s="266" t="s">
        <v>124</v>
      </c>
      <c r="AN3020" s="267"/>
      <c r="AO3020" s="268" t="s">
        <v>125</v>
      </c>
      <c r="AP3020" s="269"/>
      <c r="AQ3020" s="21"/>
      <c r="AR3020" s="262" t="s">
        <v>126</v>
      </c>
      <c r="AS3020" s="263"/>
      <c r="AT3020" s="264" t="s">
        <v>2</v>
      </c>
      <c r="AU3020" s="265"/>
      <c r="AV3020" s="41"/>
      <c r="AW3020" s="262" t="s">
        <v>127</v>
      </c>
      <c r="AX3020" s="263"/>
      <c r="AY3020" s="264" t="s">
        <v>128</v>
      </c>
      <c r="AZ3020" s="265"/>
      <c r="BA3020" s="20"/>
      <c r="BB3020" s="262" t="s">
        <v>129</v>
      </c>
      <c r="BC3020" s="263"/>
      <c r="BD3020" s="264" t="s">
        <v>130</v>
      </c>
      <c r="BE3020" s="265"/>
      <c r="BF3020" s="41"/>
      <c r="BG3020" s="266" t="s">
        <v>131</v>
      </c>
      <c r="BH3020" s="267"/>
      <c r="BI3020" s="268" t="s">
        <v>132</v>
      </c>
      <c r="BJ3020" s="269"/>
      <c r="BK3020" s="41"/>
      <c r="BL3020" s="262" t="s">
        <v>133</v>
      </c>
      <c r="BM3020" s="263"/>
      <c r="BN3020" s="264" t="s">
        <v>134</v>
      </c>
      <c r="BO3020" s="265"/>
      <c r="BP3020" s="41"/>
      <c r="BQ3020" s="262" t="s">
        <v>135</v>
      </c>
      <c r="BR3020" s="263"/>
      <c r="BS3020" s="264" t="s">
        <v>136</v>
      </c>
      <c r="BT3020" s="265"/>
      <c r="BU3020" s="20"/>
      <c r="BV3020" s="262" t="s">
        <v>137</v>
      </c>
      <c r="BW3020" s="263"/>
      <c r="BX3020" s="264" t="s">
        <v>138</v>
      </c>
      <c r="BY3020" s="265"/>
      <c r="CA3020" s="27" t="s">
        <v>8</v>
      </c>
      <c r="CC3020" s="113" t="s">
        <v>74</v>
      </c>
      <c r="CD3020" s="13"/>
      <c r="CE3020" s="33"/>
      <c r="CF3020" s="33"/>
      <c r="CG3020" s="33"/>
      <c r="CH3020" s="33"/>
    </row>
    <row r="3021" spans="2:86" ht="18.600000000000001" customHeight="1" thickTop="1" thickBot="1">
      <c r="B3021" s="37">
        <v>8.6399999999999597</v>
      </c>
      <c r="D3021" s="1">
        <v>1</v>
      </c>
      <c r="E3021" s="7">
        <v>0</v>
      </c>
      <c r="F3021" s="2">
        <v>0</v>
      </c>
      <c r="G3021" s="8">
        <v>0</v>
      </c>
      <c r="I3021" s="1">
        <v>1</v>
      </c>
      <c r="J3021" s="9">
        <v>0</v>
      </c>
      <c r="K3021" s="2">
        <v>0</v>
      </c>
      <c r="L3021" s="8">
        <f t="shared" ref="L3021:L3084" si="29071">IF(0=(1-$J$9*$K$9*$B3021^2),10^18,$B3021*$K$9/(1-$J$9*$K$9*$B3021^2))</f>
        <v>-0.63354593971376028</v>
      </c>
      <c r="N3021" s="1">
        <f t="shared" ref="N3021" si="29072">D3021*I3021+F3021*I3024-E3021*J3021-G3021*J3024</f>
        <v>1</v>
      </c>
      <c r="O3021" s="9">
        <f t="shared" ref="O3021" si="29073">(D3021*J3021+E3021*I3021+F3021*J3024+G3021*I3024)</f>
        <v>0</v>
      </c>
      <c r="P3021" s="2">
        <f t="shared" ref="P3021" si="29074">D3021*K3021+F3021*K3024-E3021*L3021-G3021*L3024</f>
        <v>0</v>
      </c>
      <c r="Q3021" s="8">
        <f t="shared" ref="Q3021" si="29075">(D3021*L3021+E3021*K3021+F3021*L3024+G3021*K3024)</f>
        <v>-0.63354593971376028</v>
      </c>
      <c r="S3021" s="1">
        <v>1</v>
      </c>
      <c r="T3021" s="7">
        <v>0</v>
      </c>
      <c r="U3021" s="2">
        <v>0</v>
      </c>
      <c r="V3021" s="8">
        <v>0</v>
      </c>
      <c r="X3021" s="1">
        <f t="shared" ref="X3021" si="29076">N3021*S3021+P3021*S3024-O3021*T3021-Q3021*T3024</f>
        <v>9.2726097358764292</v>
      </c>
      <c r="Y3021" s="9">
        <f t="shared" ref="Y3021" si="29077">(N3021*T3021+O3021*S3021+P3021*T3024+Q3021*S3024)</f>
        <v>0</v>
      </c>
      <c r="Z3021" s="2">
        <f t="shared" ref="Z3021" si="29078">N3021*U3021+P3021*U3024-O3021*V3021-Q3021*V3024</f>
        <v>0</v>
      </c>
      <c r="AA3021" s="8">
        <f t="shared" ref="AA3021" si="29079">(N3021*V3021+O3021*U3021+P3021*V3024+Q3021*U3024)</f>
        <v>-0.63354593971376028</v>
      </c>
      <c r="AB3021" s="20"/>
      <c r="AC3021" s="1">
        <v>1</v>
      </c>
      <c r="AD3021" s="9">
        <v>0</v>
      </c>
      <c r="AE3021" s="2">
        <v>0</v>
      </c>
      <c r="AF3021" s="8">
        <f t="shared" ref="AF3021:AF3084" si="29080">IF(0=(1-$AE$9*$AD$9*$B3021^2),10^18,$B3021*$AE$9/(1-$AE$9*$AD$9*$B3021^2))</f>
        <v>-0.11661566735265974</v>
      </c>
      <c r="AH3021" s="1">
        <f t="shared" ref="AH3021" si="29081">X3021*AC3021+Z3021*AC3024-Y3021*AD3021-AA3021*AD3024</f>
        <v>9.2726097358764292</v>
      </c>
      <c r="AI3021" s="9">
        <f t="shared" ref="AI3021" si="29082">(X3021*AD3021+Y3021*AC3021+Z3021*AD3024+AA3021*AC3024)</f>
        <v>0</v>
      </c>
      <c r="AJ3021" s="2">
        <f t="shared" ref="AJ3021" si="29083">X3021*AE3021+Z3021*AE3024-Y3021*AF3021-AA3021*AF3024</f>
        <v>0</v>
      </c>
      <c r="AK3021" s="8">
        <f t="shared" ref="AK3021" si="29084">(X3021*AF3021+Y3021*AE3021+Z3021*AF3024+AA3021*AE3024)</f>
        <v>-1.7148775121637598</v>
      </c>
      <c r="AM3021" s="1">
        <v>1</v>
      </c>
      <c r="AN3021" s="7">
        <v>0</v>
      </c>
      <c r="AO3021" s="2">
        <v>0</v>
      </c>
      <c r="AP3021" s="8">
        <v>0</v>
      </c>
      <c r="AR3021" s="1">
        <f t="shared" ref="AR3021" si="29085">AH3021*AM3021+AJ3021*AM3024-AI3021*AN3021-AK3021*AN3024</f>
        <v>28.205186726646588</v>
      </c>
      <c r="AS3021" s="9">
        <f t="shared" ref="AS3021" si="29086">(AH3021*AN3021+AI3021*AM3021+AJ3021*AN3024+AK3021*AM3024)</f>
        <v>0</v>
      </c>
      <c r="AT3021" s="2">
        <f t="shared" ref="AT3021" si="29087">AH3021*AO3021+AJ3021*AO3024-AI3021*AP3021-AK3021*AP3024</f>
        <v>0</v>
      </c>
      <c r="AU3021" s="8">
        <f t="shared" ref="AU3021" si="29088">(AH3021*AP3021+AI3021*AO3021+AJ3021*AP3024+AK3021*AO3024)</f>
        <v>-1.7148775121637598</v>
      </c>
      <c r="AV3021" s="20"/>
      <c r="AW3021" s="1">
        <v>1</v>
      </c>
      <c r="AX3021" s="9">
        <v>0</v>
      </c>
      <c r="AY3021" s="2">
        <v>0</v>
      </c>
      <c r="AZ3021" s="8">
        <f t="shared" ref="AZ3021:AZ3084" si="29089">IF(0=(1-$AX$9*$AY$9*$B3021^2),10^18,$B3021*$AY$9/(1-$AX$9*$AY$9*$B3021^2))</f>
        <v>-0.1664398962332638</v>
      </c>
      <c r="BB3021" s="1">
        <f t="shared" ref="BB3021" si="29090">AR3021*AW3021+AT3021*AW3024-AS3021*AX3021-AU3021*AX3024</f>
        <v>28.205186726646588</v>
      </c>
      <c r="BC3021" s="9">
        <f t="shared" ref="BC3021" si="29091">(AR3021*AX3021+AS3021*AW3021+AT3021*AX3024+AU3021*AW3024)</f>
        <v>0</v>
      </c>
      <c r="BD3021" s="2">
        <f t="shared" ref="BD3021" si="29092">AR3021*AY3021+AT3021*AY3024-AS3021*AZ3021-AU3021*AZ3024</f>
        <v>0</v>
      </c>
      <c r="BE3021" s="8">
        <f t="shared" ref="BE3021" si="29093">(AR3021*AZ3021+AS3021*AY3021+AT3021*AZ3024+AU3021*AY3024)</f>
        <v>-6.4093458641866476</v>
      </c>
      <c r="BG3021" s="1">
        <v>1</v>
      </c>
      <c r="BH3021" s="7">
        <v>0</v>
      </c>
      <c r="BI3021" s="2">
        <v>0</v>
      </c>
      <c r="BJ3021" s="8">
        <v>0</v>
      </c>
      <c r="BK3021" s="20"/>
      <c r="BL3021" s="1">
        <f t="shared" ref="BL3021" si="29094">BB3021*BG3021+BD3021*BG3024-BC3021*BH3021-BE3021*BH3024</f>
        <v>74.500148277501097</v>
      </c>
      <c r="BM3021" s="9">
        <f t="shared" ref="BM3021" si="29095">(BB3021*BH3021+BC3021*BG3021+BD3021*BH3024+BE3021*BG3024)</f>
        <v>0</v>
      </c>
      <c r="BN3021" s="2">
        <f t="shared" ref="BN3021" si="29096">BB3021*BI3021+BD3021*BI3024-BC3021*BJ3021-BE3021*BJ3024</f>
        <v>0</v>
      </c>
      <c r="BO3021" s="8">
        <f t="shared" ref="BO3021" si="29097">(BB3021*BJ3021+BC3021*BI3021+BD3021*BJ3024+BE3021*BI3024)</f>
        <v>-6.4093458641866476</v>
      </c>
      <c r="BP3021" s="20"/>
      <c r="BQ3021" s="16">
        <v>1</v>
      </c>
      <c r="BR3021" s="23">
        <v>0</v>
      </c>
      <c r="BS3021" s="14">
        <v>0</v>
      </c>
      <c r="BT3021" s="22">
        <v>0</v>
      </c>
      <c r="BV3021" s="1">
        <f t="shared" ref="BV3021" si="29098">BL3021*BQ3021+BN3021*BQ3024-BM3021*BR3021-BO3021*BR3024</f>
        <v>74.500148277501097</v>
      </c>
      <c r="BW3021" s="9">
        <f t="shared" ref="BW3021" si="29099">(BL3021*BR3021+BM3021*BQ3021+BN3021*BR3024+BO3021*BQ3024)</f>
        <v>-6.4093458641866476</v>
      </c>
      <c r="BX3021" s="2">
        <f t="shared" ref="BX3021" si="29100">BL3021*BS3021+BN3021*BS3024-BM3021*BT3021-BO3021*BT3024</f>
        <v>0</v>
      </c>
      <c r="BY3021" s="8">
        <f t="shared" ref="BY3021" si="29101">(BL3021*BT3021+BM3021*BS3021+BN3021*BT3024+BO3021*BS3024)</f>
        <v>-6.4093458641866476</v>
      </c>
      <c r="CA3021" s="28">
        <f t="shared" ref="CA3021" si="29102">20*LOG(((1+$BR$9)/$BR$9)/((BV3021+BV3024)^2+(BW3021+BW3024)^2)^0.5)</f>
        <v>-52.791795237056867</v>
      </c>
      <c r="CC3021" s="114">
        <f t="shared" ref="CC3021" si="29103">((BV3021^2+BW3021^2)^0.5)/((BV3024^2+BW3024^2)^0.5)</f>
        <v>8.6048066551950783E-2</v>
      </c>
      <c r="CD3021" s="13"/>
      <c r="CE3021" s="33"/>
      <c r="CF3021" s="33"/>
      <c r="CG3021" s="33"/>
      <c r="CH3021" s="33"/>
    </row>
    <row r="3022" spans="2:86" ht="18.600000000000001" customHeight="1" thickBot="1">
      <c r="D3022" s="3"/>
      <c r="G3022" s="4"/>
      <c r="I3022" s="3"/>
      <c r="L3022" s="4"/>
      <c r="N3022" s="3"/>
      <c r="Q3022" s="4"/>
      <c r="S3022" s="3"/>
      <c r="V3022" s="4"/>
      <c r="X3022" s="3"/>
      <c r="AA3022" s="4"/>
      <c r="AC3022" s="3"/>
      <c r="AF3022" s="4"/>
      <c r="AH3022" s="3"/>
      <c r="AK3022" s="4"/>
      <c r="AM3022" s="3"/>
      <c r="AP3022" s="4"/>
      <c r="AR3022" s="3"/>
      <c r="AU3022" s="4"/>
      <c r="AW3022" s="3"/>
      <c r="AZ3022" s="4"/>
      <c r="BB3022" s="3"/>
      <c r="BE3022" s="4"/>
      <c r="BG3022" s="3"/>
      <c r="BJ3022" s="4"/>
      <c r="BL3022" s="3"/>
      <c r="BO3022" s="4"/>
      <c r="BQ3022" s="16"/>
      <c r="BR3022" s="14"/>
      <c r="BS3022" s="14"/>
      <c r="BT3022" s="17"/>
      <c r="BV3022" s="3"/>
      <c r="BY3022" s="4"/>
      <c r="CC3022" s="115"/>
      <c r="CD3022" s="13"/>
      <c r="CE3022" s="33"/>
      <c r="CF3022" s="33"/>
      <c r="CG3022" s="33"/>
      <c r="CH3022" s="33"/>
    </row>
    <row r="3023" spans="2:86" ht="18.600000000000001" customHeight="1" thickBot="1">
      <c r="D3023" s="271" t="s">
        <v>141</v>
      </c>
      <c r="E3023" s="272"/>
      <c r="F3023" s="273" t="s">
        <v>142</v>
      </c>
      <c r="G3023" s="274"/>
      <c r="H3023" s="237"/>
      <c r="I3023" s="271" t="s">
        <v>143</v>
      </c>
      <c r="J3023" s="272"/>
      <c r="K3023" s="273" t="s">
        <v>144</v>
      </c>
      <c r="L3023" s="274"/>
      <c r="N3023" s="262" t="s">
        <v>145</v>
      </c>
      <c r="O3023" s="263"/>
      <c r="P3023" s="264" t="s">
        <v>146</v>
      </c>
      <c r="Q3023" s="265"/>
      <c r="S3023" s="271" t="s">
        <v>147</v>
      </c>
      <c r="T3023" s="272"/>
      <c r="U3023" s="273" t="s">
        <v>148</v>
      </c>
      <c r="V3023" s="274"/>
      <c r="W3023" s="20"/>
      <c r="X3023" s="262" t="s">
        <v>149</v>
      </c>
      <c r="Y3023" s="263"/>
      <c r="Z3023" s="264" t="s">
        <v>150</v>
      </c>
      <c r="AA3023" s="265"/>
      <c r="AB3023" s="20"/>
      <c r="AC3023" s="271" t="s">
        <v>151</v>
      </c>
      <c r="AD3023" s="272"/>
      <c r="AE3023" s="273" t="s">
        <v>152</v>
      </c>
      <c r="AF3023" s="274"/>
      <c r="AG3023" s="20"/>
      <c r="AH3023" s="262" t="s">
        <v>153</v>
      </c>
      <c r="AI3023" s="263"/>
      <c r="AJ3023" s="264" t="s">
        <v>154</v>
      </c>
      <c r="AK3023" s="265"/>
      <c r="AL3023" s="20"/>
      <c r="AM3023" s="271" t="s">
        <v>155</v>
      </c>
      <c r="AN3023" s="272"/>
      <c r="AO3023" s="273" t="s">
        <v>156</v>
      </c>
      <c r="AP3023" s="274"/>
      <c r="AR3023" s="262" t="s">
        <v>157</v>
      </c>
      <c r="AS3023" s="263"/>
      <c r="AT3023" s="264" t="s">
        <v>158</v>
      </c>
      <c r="AU3023" s="265"/>
      <c r="AV3023" s="41"/>
      <c r="AW3023" s="271" t="s">
        <v>159</v>
      </c>
      <c r="AX3023" s="272"/>
      <c r="AY3023" s="273" t="s">
        <v>160</v>
      </c>
      <c r="AZ3023" s="274"/>
      <c r="BA3023" s="20"/>
      <c r="BB3023" s="262" t="s">
        <v>161</v>
      </c>
      <c r="BC3023" s="263"/>
      <c r="BD3023" s="264" t="s">
        <v>162</v>
      </c>
      <c r="BE3023" s="265"/>
      <c r="BF3023" s="41"/>
      <c r="BG3023" s="271" t="s">
        <v>163</v>
      </c>
      <c r="BH3023" s="272"/>
      <c r="BI3023" s="273" t="s">
        <v>164</v>
      </c>
      <c r="BJ3023" s="274"/>
      <c r="BK3023" s="41"/>
      <c r="BL3023" s="262" t="s">
        <v>165</v>
      </c>
      <c r="BM3023" s="263"/>
      <c r="BN3023" s="264" t="s">
        <v>166</v>
      </c>
      <c r="BO3023" s="265"/>
      <c r="BP3023" s="41"/>
      <c r="BQ3023" s="271" t="s">
        <v>167</v>
      </c>
      <c r="BR3023" s="272"/>
      <c r="BS3023" s="273" t="s">
        <v>168</v>
      </c>
      <c r="BT3023" s="274"/>
      <c r="BU3023" s="20"/>
      <c r="BV3023" s="262" t="s">
        <v>169</v>
      </c>
      <c r="BW3023" s="263"/>
      <c r="BX3023" s="264" t="s">
        <v>170</v>
      </c>
      <c r="BY3023" s="265"/>
      <c r="CA3023" s="55" t="s">
        <v>35</v>
      </c>
      <c r="CC3023" s="116" t="s">
        <v>75</v>
      </c>
      <c r="CD3023" s="13"/>
      <c r="CE3023" s="33"/>
      <c r="CF3023" s="33"/>
      <c r="CG3023" s="33"/>
      <c r="CH3023" s="33"/>
    </row>
    <row r="3024" spans="2:86" ht="18.600000000000001" customHeight="1" thickTop="1" thickBot="1">
      <c r="D3024" s="1">
        <v>0</v>
      </c>
      <c r="E3024" s="9">
        <f t="shared" ref="E3024" si="29104">$E$9*$B3021</f>
        <v>10.167551999999953</v>
      </c>
      <c r="F3024" s="2">
        <v>1</v>
      </c>
      <c r="G3024" s="8">
        <v>0</v>
      </c>
      <c r="I3024" s="1">
        <v>0</v>
      </c>
      <c r="J3024" s="9">
        <v>0</v>
      </c>
      <c r="K3024" s="2">
        <v>1</v>
      </c>
      <c r="L3024" s="8">
        <v>0</v>
      </c>
      <c r="N3024" s="1">
        <f t="shared" ref="N3024" si="29105">D3024*I3021+F3024*I3024-E3024*J3021-G3024*J3024</f>
        <v>0</v>
      </c>
      <c r="O3024" s="9">
        <f t="shared" ref="O3024" si="29106">(D3024*J3021+E3024*I3021+F3024*J3024+G3024*I3024)</f>
        <v>10.167551999999953</v>
      </c>
      <c r="P3024" s="2">
        <f t="shared" ref="P3024" si="29107">D3024*K3021+F3024*K3024-E3024*L3021-G3024*L3024</f>
        <v>7.4416112864284925</v>
      </c>
      <c r="Q3024" s="8">
        <f t="shared" ref="Q3024" si="29108">(D3024*L3021+E3024*K3021+F3024*L3024+G3024*K3024)</f>
        <v>0</v>
      </c>
      <c r="S3024" s="1">
        <v>0</v>
      </c>
      <c r="T3024" s="9">
        <f t="shared" ref="T3024" si="29109">$T$9*$B3021</f>
        <v>13.05763199999994</v>
      </c>
      <c r="U3024" s="2">
        <v>1</v>
      </c>
      <c r="V3024" s="8">
        <v>0</v>
      </c>
      <c r="X3024" s="1">
        <f t="shared" ref="X3024" si="29110">N3024*S3021+P3024*S3024-O3024*T3021-Q3024*T3024</f>
        <v>0</v>
      </c>
      <c r="Y3024" s="9">
        <f t="shared" ref="Y3024" si="29111">(N3024*T3021+O3024*S3021+P3024*T3024+Q3024*S3024)</f>
        <v>107.33737366522935</v>
      </c>
      <c r="Z3024" s="2">
        <f t="shared" ref="Z3024" si="29112">N3024*U3021+P3024*U3024-O3024*V3021-Q3024*V3024</f>
        <v>7.4416112864284925</v>
      </c>
      <c r="AA3024" s="8">
        <f t="shared" ref="AA3024" si="29113">(N3024*V3021+O3024*U3021+P3024*V3024+Q3024*U3024)</f>
        <v>0</v>
      </c>
      <c r="AB3024" s="20"/>
      <c r="AC3024" s="1">
        <v>0</v>
      </c>
      <c r="AD3024" s="9">
        <v>0</v>
      </c>
      <c r="AE3024" s="2">
        <v>1</v>
      </c>
      <c r="AF3024" s="8">
        <v>0</v>
      </c>
      <c r="AH3024" s="1">
        <f t="shared" ref="AH3024" si="29114">X3024*AC3021+Z3024*AC3024-Y3024*AD3021-AA3024*AD3024</f>
        <v>0</v>
      </c>
      <c r="AI3024" s="9">
        <f t="shared" ref="AI3024" si="29115">(X3024*AD3021+Y3024*AC3021+Z3024*AD3024+AA3024*AC3024)</f>
        <v>107.33737366522935</v>
      </c>
      <c r="AJ3024" s="2">
        <f t="shared" ref="AJ3024" si="29116">X3024*AE3021+Z3024*AE3024-Y3024*AF3021-AA3024*AF3024</f>
        <v>19.958830748281017</v>
      </c>
      <c r="AK3024" s="8">
        <f t="shared" ref="AK3024" si="29117">(X3024*AF3021+Y3024*AE3021+Z3024*AF3024+AA3024*AE3024)</f>
        <v>0</v>
      </c>
      <c r="AM3024" s="1">
        <v>0</v>
      </c>
      <c r="AN3024" s="9">
        <f t="shared" ref="AN3024" si="29118">$AN$9*$B3021</f>
        <v>11.04019199999995</v>
      </c>
      <c r="AO3024" s="2">
        <v>1</v>
      </c>
      <c r="AP3024" s="8">
        <v>0</v>
      </c>
      <c r="AR3024" s="1">
        <f t="shared" ref="AR3024" si="29119">AH3024*AM3021+AJ3024*AM3024-AI3024*AN3021-AK3024*AN3024</f>
        <v>0</v>
      </c>
      <c r="AS3024" s="9">
        <f t="shared" ref="AS3024" si="29120">(AH3024*AN3021+AI3024*AM3021+AJ3024*AN3024+AK3024*AM3024)</f>
        <v>327.68669722175446</v>
      </c>
      <c r="AT3024" s="2">
        <f t="shared" ref="AT3024" si="29121">AH3024*AO3021+AJ3024*AO3024-AI3024*AP3021-AK3024*AP3024</f>
        <v>19.958830748281017</v>
      </c>
      <c r="AU3024" s="8">
        <f t="shared" ref="AU3024" si="29122">(AH3024*AP3021+AI3024*AO3021+AJ3024*AP3024+AK3024*AO3024)</f>
        <v>0</v>
      </c>
      <c r="AV3024" s="20"/>
      <c r="AW3024" s="1">
        <v>0</v>
      </c>
      <c r="AX3024" s="9">
        <v>0</v>
      </c>
      <c r="AY3024" s="2">
        <v>1</v>
      </c>
      <c r="AZ3024" s="8">
        <v>0</v>
      </c>
      <c r="BB3024" s="1">
        <f t="shared" ref="BB3024" si="29123">AR3024*AW3021+AT3024*AW3024-AS3024*AX3021-AU3024*AX3024</f>
        <v>0</v>
      </c>
      <c r="BC3024" s="9">
        <f t="shared" ref="BC3024" si="29124">(AR3024*AX3021+AS3024*AW3021+AT3024*AX3024+AU3024*AW3024)</f>
        <v>327.68669722175446</v>
      </c>
      <c r="BD3024" s="2">
        <f t="shared" ref="BD3024" si="29125">AR3024*AY3021+AT3024*AY3024-AS3024*AZ3021-AU3024*AZ3024</f>
        <v>74.498970630890767</v>
      </c>
      <c r="BE3024" s="8">
        <f t="shared" ref="BE3024" si="29126">(AR3024*AZ3021+AS3024*AY3021+AT3024*AZ3024+AU3024*AY3024)</f>
        <v>0</v>
      </c>
      <c r="BG3024" s="1">
        <v>0</v>
      </c>
      <c r="BH3024" s="9">
        <f t="shared" ref="BH3024" si="29127">$BH$9*$B3021</f>
        <v>7.2230399999999664</v>
      </c>
      <c r="BI3024" s="2">
        <v>1</v>
      </c>
      <c r="BJ3024" s="8">
        <v>0</v>
      </c>
      <c r="BK3024" s="20"/>
      <c r="BL3024" s="1">
        <f t="shared" ref="BL3024" si="29128">BB3024*BG3021+BD3024*BG3024-BC3024*BH3021-BE3024*BH3024</f>
        <v>0</v>
      </c>
      <c r="BM3024" s="9">
        <f t="shared" ref="BM3024" si="29129">(BB3024*BH3021+BC3024*BG3021+BD3024*BH3024+BE3024*BG3024)</f>
        <v>865.79574204750122</v>
      </c>
      <c r="BN3024" s="2">
        <f t="shared" ref="BN3024" si="29130">BB3024*BI3021+BD3024*BI3024-BC3024*BJ3021-BE3024*BJ3024</f>
        <v>74.498970630890767</v>
      </c>
      <c r="BO3024" s="8">
        <f t="shared" ref="BO3024" si="29131">(BB3024*BJ3021+BC3024*BI3021+BD3024*BJ3024+BE3024*BI3024)</f>
        <v>0</v>
      </c>
      <c r="BP3024" s="20"/>
      <c r="BQ3024" s="18">
        <f t="shared" ref="BQ3024:BQ3087" si="29132">1/$BR$9</f>
        <v>1</v>
      </c>
      <c r="BR3024" s="25">
        <v>0</v>
      </c>
      <c r="BS3024" s="19">
        <v>1</v>
      </c>
      <c r="BT3024" s="24">
        <v>0</v>
      </c>
      <c r="BV3024" s="1">
        <f t="shared" ref="BV3024" si="29133">BL3024*BQ3021+BN3024*BQ3024-BM3024*BR3021-BO3024*BR3024</f>
        <v>74.498970630890767</v>
      </c>
      <c r="BW3024" s="9">
        <f t="shared" ref="BW3024" si="29134">(BL3024*BR3021+BM3024*BQ3021+BN3024*BR3024+BO3024*BQ3024)</f>
        <v>865.79574204750122</v>
      </c>
      <c r="BX3024" s="2">
        <f t="shared" ref="BX3024" si="29135">BL3024*BS3021+BN3024*BS3024-BM3024*BT3021-BO3024*BT3024</f>
        <v>74.498970630890767</v>
      </c>
      <c r="BY3024" s="8">
        <f t="shared" ref="BY3024" si="29136">(BL3024*BT3021+BM3024*BS3021+BN3024*BT3024+BO3024*BS3024)</f>
        <v>0</v>
      </c>
      <c r="CA3024" s="56">
        <f t="shared" ref="CA3024" si="29137">(180/PI())*ATAN(-1*(BW3021+BW3024)/(BV3021+BV3024))</f>
        <v>-80.163924026836384</v>
      </c>
      <c r="CC3024" s="117">
        <f t="shared" ref="CC3024" si="29138">20*LOG(((1-(10^(CA3021/20)^2)*(1-((1-CC3021)/(1+CC3021))^2))^0.5))</f>
        <v>-6.6635879629177265E-6</v>
      </c>
      <c r="CD3024" s="13"/>
      <c r="CE3024" s="33"/>
      <c r="CF3024" s="33"/>
      <c r="CG3024" s="33"/>
      <c r="CH3024" s="33"/>
    </row>
    <row r="3025" spans="2:86" ht="18.600000000000001" customHeight="1"/>
    <row r="3026" spans="2:86" ht="18.600000000000001" customHeight="1" thickBot="1">
      <c r="E3026" s="6" t="s">
        <v>3</v>
      </c>
      <c r="J3026" s="6" t="s">
        <v>5</v>
      </c>
      <c r="O3026" s="6" t="s">
        <v>10</v>
      </c>
      <c r="T3026" s="6" t="s">
        <v>6</v>
      </c>
      <c r="Y3026" s="6" t="s">
        <v>11</v>
      </c>
      <c r="AD3026" s="6" t="s">
        <v>12</v>
      </c>
      <c r="AI3026" s="6" t="s">
        <v>13</v>
      </c>
      <c r="AN3026" s="6" t="s">
        <v>14</v>
      </c>
      <c r="AS3026" s="6" t="s">
        <v>15</v>
      </c>
      <c r="AX3026" s="6" t="s">
        <v>19</v>
      </c>
      <c r="BC3026" s="6" t="s">
        <v>17</v>
      </c>
      <c r="BH3026" s="6" t="s">
        <v>20</v>
      </c>
      <c r="BM3026" s="6" t="s">
        <v>18</v>
      </c>
      <c r="BQ3026" s="26" t="s">
        <v>16</v>
      </c>
      <c r="BR3026" s="26"/>
      <c r="BS3026" s="21"/>
      <c r="BT3026" s="21"/>
      <c r="BU3026" s="21"/>
      <c r="BV3026" s="21"/>
      <c r="BW3026" s="26" t="s">
        <v>21</v>
      </c>
      <c r="BX3026" s="21"/>
      <c r="BY3026" s="21"/>
    </row>
    <row r="3027" spans="2:86" ht="18.600000000000001" customHeight="1" thickBot="1">
      <c r="B3027" s="11"/>
      <c r="D3027" s="266" t="s">
        <v>113</v>
      </c>
      <c r="E3027" s="267"/>
      <c r="F3027" s="268" t="s">
        <v>114</v>
      </c>
      <c r="G3027" s="269"/>
      <c r="H3027" s="237"/>
      <c r="I3027" s="262" t="s">
        <v>0</v>
      </c>
      <c r="J3027" s="263"/>
      <c r="K3027" s="264" t="s">
        <v>1</v>
      </c>
      <c r="L3027" s="265"/>
      <c r="M3027" s="21"/>
      <c r="N3027" s="262" t="s">
        <v>115</v>
      </c>
      <c r="O3027" s="263"/>
      <c r="P3027" s="264" t="s">
        <v>116</v>
      </c>
      <c r="Q3027" s="265"/>
      <c r="R3027" s="21"/>
      <c r="S3027" s="266" t="s">
        <v>117</v>
      </c>
      <c r="T3027" s="267"/>
      <c r="U3027" s="268" t="s">
        <v>118</v>
      </c>
      <c r="V3027" s="269"/>
      <c r="W3027" s="20"/>
      <c r="X3027" s="262" t="s">
        <v>119</v>
      </c>
      <c r="Y3027" s="263"/>
      <c r="Z3027" s="264" t="s">
        <v>120</v>
      </c>
      <c r="AA3027" s="265"/>
      <c r="AB3027" s="20"/>
      <c r="AC3027" s="262" t="s">
        <v>121</v>
      </c>
      <c r="AD3027" s="263"/>
      <c r="AE3027" s="264" t="s">
        <v>7</v>
      </c>
      <c r="AF3027" s="265"/>
      <c r="AG3027" s="20"/>
      <c r="AH3027" s="262" t="s">
        <v>122</v>
      </c>
      <c r="AI3027" s="263"/>
      <c r="AJ3027" s="264" t="s">
        <v>123</v>
      </c>
      <c r="AK3027" s="265"/>
      <c r="AL3027" s="20"/>
      <c r="AM3027" s="266" t="s">
        <v>124</v>
      </c>
      <c r="AN3027" s="267"/>
      <c r="AO3027" s="268" t="s">
        <v>125</v>
      </c>
      <c r="AP3027" s="269"/>
      <c r="AQ3027" s="21"/>
      <c r="AR3027" s="262" t="s">
        <v>126</v>
      </c>
      <c r="AS3027" s="263"/>
      <c r="AT3027" s="264" t="s">
        <v>2</v>
      </c>
      <c r="AU3027" s="265"/>
      <c r="AV3027" s="41"/>
      <c r="AW3027" s="262" t="s">
        <v>127</v>
      </c>
      <c r="AX3027" s="263"/>
      <c r="AY3027" s="264" t="s">
        <v>128</v>
      </c>
      <c r="AZ3027" s="265"/>
      <c r="BA3027" s="20"/>
      <c r="BB3027" s="262" t="s">
        <v>129</v>
      </c>
      <c r="BC3027" s="263"/>
      <c r="BD3027" s="264" t="s">
        <v>130</v>
      </c>
      <c r="BE3027" s="265"/>
      <c r="BF3027" s="41"/>
      <c r="BG3027" s="266" t="s">
        <v>131</v>
      </c>
      <c r="BH3027" s="267"/>
      <c r="BI3027" s="268" t="s">
        <v>132</v>
      </c>
      <c r="BJ3027" s="269"/>
      <c r="BK3027" s="41"/>
      <c r="BL3027" s="262" t="s">
        <v>133</v>
      </c>
      <c r="BM3027" s="263"/>
      <c r="BN3027" s="264" t="s">
        <v>134</v>
      </c>
      <c r="BO3027" s="265"/>
      <c r="BP3027" s="41"/>
      <c r="BQ3027" s="262" t="s">
        <v>135</v>
      </c>
      <c r="BR3027" s="263"/>
      <c r="BS3027" s="264" t="s">
        <v>136</v>
      </c>
      <c r="BT3027" s="265"/>
      <c r="BU3027" s="20"/>
      <c r="BV3027" s="262" t="s">
        <v>137</v>
      </c>
      <c r="BW3027" s="263"/>
      <c r="BX3027" s="264" t="s">
        <v>138</v>
      </c>
      <c r="BY3027" s="265"/>
      <c r="CA3027" s="27" t="s">
        <v>8</v>
      </c>
      <c r="CC3027" s="113" t="s">
        <v>74</v>
      </c>
      <c r="CD3027" s="13"/>
      <c r="CE3027" s="33"/>
      <c r="CF3027" s="33"/>
      <c r="CG3027" s="33"/>
      <c r="CH3027" s="33"/>
    </row>
    <row r="3028" spans="2:86" ht="18.600000000000001" customHeight="1" thickTop="1" thickBot="1">
      <c r="B3028" s="37">
        <v>8.6599999999999593</v>
      </c>
      <c r="D3028" s="1">
        <v>1</v>
      </c>
      <c r="E3028" s="7">
        <v>0</v>
      </c>
      <c r="F3028" s="2">
        <v>0</v>
      </c>
      <c r="G3028" s="8">
        <v>0</v>
      </c>
      <c r="I3028" s="1">
        <v>1</v>
      </c>
      <c r="J3028" s="9">
        <v>0</v>
      </c>
      <c r="K3028" s="2">
        <v>0</v>
      </c>
      <c r="L3028" s="8">
        <f t="shared" ref="L3028:L3091" si="29139">IF(0=(1-$J$9*$K$9*$B3028^2),10^18,$B3028*$K$9/(1-$J$9*$K$9*$B3028^2))</f>
        <v>-0.63190384949069489</v>
      </c>
      <c r="N3028" s="1">
        <f t="shared" ref="N3028" si="29140">D3028*I3028+F3028*I3031-E3028*J3028-G3028*J3031</f>
        <v>1</v>
      </c>
      <c r="O3028" s="9">
        <f t="shared" ref="O3028" si="29141">(D3028*J3028+E3028*I3028+F3028*J3031+G3028*I3031)</f>
        <v>0</v>
      </c>
      <c r="P3028" s="2">
        <f t="shared" ref="P3028" si="29142">D3028*K3028+F3028*K3031-E3028*L3028-G3028*L3031</f>
        <v>0</v>
      </c>
      <c r="Q3028" s="8">
        <f t="shared" ref="Q3028" si="29143">(D3028*L3028+E3028*K3028+F3028*L3031+G3028*K3031)</f>
        <v>-0.63190384949069489</v>
      </c>
      <c r="S3028" s="1">
        <v>1</v>
      </c>
      <c r="T3028" s="7">
        <v>0</v>
      </c>
      <c r="U3028" s="2">
        <v>0</v>
      </c>
      <c r="V3028" s="8">
        <v>0</v>
      </c>
      <c r="X3028" s="1">
        <f t="shared" ref="X3028" si="29144">N3028*S3028+P3028*S3031-O3028*T3028-Q3028*T3031</f>
        <v>9.2702678517875476</v>
      </c>
      <c r="Y3028" s="9">
        <f t="shared" ref="Y3028" si="29145">(N3028*T3028+O3028*S3028+P3028*T3031+Q3028*S3031)</f>
        <v>0</v>
      </c>
      <c r="Z3028" s="2">
        <f t="shared" ref="Z3028" si="29146">N3028*U3028+P3028*U3031-O3028*V3028-Q3028*V3031</f>
        <v>0</v>
      </c>
      <c r="AA3028" s="8">
        <f t="shared" ref="AA3028" si="29147">(N3028*V3028+O3028*U3028+P3028*V3031+Q3028*U3031)</f>
        <v>-0.63190384949069489</v>
      </c>
      <c r="AB3028" s="20"/>
      <c r="AC3028" s="1">
        <v>1</v>
      </c>
      <c r="AD3028" s="9">
        <v>0</v>
      </c>
      <c r="AE3028" s="2">
        <v>0</v>
      </c>
      <c r="AF3028" s="8">
        <f t="shared" ref="AF3028:AF3091" si="29148">IF(0=(1-$AE$9*$AD$9*$B3028^2),10^18,$B3028*$AE$9/(1-$AE$9*$AD$9*$B3028^2))</f>
        <v>-0.11633634110910562</v>
      </c>
      <c r="AH3028" s="1">
        <f t="shared" ref="AH3028" si="29149">X3028*AC3028+Z3028*AC3031-Y3028*AD3028-AA3028*AD3031</f>
        <v>9.2702678517875476</v>
      </c>
      <c r="AI3028" s="9">
        <f t="shared" ref="AI3028" si="29150">(X3028*AD3028+Y3028*AC3028+Z3028*AD3031+AA3028*AC3031)</f>
        <v>0</v>
      </c>
      <c r="AJ3028" s="2">
        <f t="shared" ref="AJ3028" si="29151">X3028*AE3028+Z3028*AE3031-Y3028*AF3028-AA3028*AF3031</f>
        <v>0</v>
      </c>
      <c r="AK3028" s="8">
        <f t="shared" ref="AK3028" si="29152">(X3028*AF3028+Y3028*AE3028+Z3028*AF3031+AA3028*AE3031)</f>
        <v>-1.7103728924690267</v>
      </c>
      <c r="AM3028" s="1">
        <v>1</v>
      </c>
      <c r="AN3028" s="7">
        <v>0</v>
      </c>
      <c r="AO3028" s="2">
        <v>0</v>
      </c>
      <c r="AP3028" s="8">
        <v>0</v>
      </c>
      <c r="AR3028" s="1">
        <f t="shared" ref="AR3028" si="29153">AH3028*AM3028+AJ3028*AM3031-AI3028*AN3028-AK3028*AN3031</f>
        <v>28.196823265880806</v>
      </c>
      <c r="AS3028" s="9">
        <f t="shared" ref="AS3028" si="29154">(AH3028*AN3028+AI3028*AM3028+AJ3028*AN3031+AK3028*AM3031)</f>
        <v>0</v>
      </c>
      <c r="AT3028" s="2">
        <f t="shared" ref="AT3028" si="29155">AH3028*AO3028+AJ3028*AO3031-AI3028*AP3028-AK3028*AP3031</f>
        <v>0</v>
      </c>
      <c r="AU3028" s="8">
        <f t="shared" ref="AU3028" si="29156">(AH3028*AP3028+AI3028*AO3028+AJ3028*AP3031+AK3028*AO3031)</f>
        <v>-1.7103728924690267</v>
      </c>
      <c r="AV3028" s="20"/>
      <c r="AW3028" s="1">
        <v>1</v>
      </c>
      <c r="AX3028" s="9">
        <v>0</v>
      </c>
      <c r="AY3028" s="2">
        <v>0</v>
      </c>
      <c r="AZ3028" s="8">
        <f t="shared" ref="AZ3028:AZ3091" si="29157">IF(0=(1-$AX$9*$AY$9*$B3028^2),10^18,$B3028*$AY$9/(1-$AX$9*$AY$9*$B3028^2))</f>
        <v>-0.16603710172557107</v>
      </c>
      <c r="BB3028" s="1">
        <f t="shared" ref="BB3028" si="29158">AR3028*AW3028+AT3028*AW3031-AS3028*AX3028-AU3028*AX3031</f>
        <v>28.196823265880806</v>
      </c>
      <c r="BC3028" s="9">
        <f t="shared" ref="BC3028" si="29159">(AR3028*AX3028+AS3028*AW3028+AT3028*AX3031+AU3028*AW3031)</f>
        <v>0</v>
      </c>
      <c r="BD3028" s="2">
        <f t="shared" ref="BD3028" si="29160">AR3028*AY3028+AT3028*AY3031-AS3028*AZ3028-AU3028*AZ3031</f>
        <v>0</v>
      </c>
      <c r="BE3028" s="8">
        <f t="shared" ref="BE3028" si="29161">(AR3028*AZ3028+AS3028*AY3028+AT3028*AZ3031+AU3028*AY3031)</f>
        <v>-6.3920917054040274</v>
      </c>
      <c r="BG3028" s="1">
        <v>1</v>
      </c>
      <c r="BH3028" s="7">
        <v>0</v>
      </c>
      <c r="BI3028" s="2">
        <v>0</v>
      </c>
      <c r="BJ3028" s="8">
        <v>0</v>
      </c>
      <c r="BK3028" s="20"/>
      <c r="BL3028" s="1">
        <f t="shared" ref="BL3028" si="29162">BB3028*BG3028+BD3028*BG3031-BC3028*BH3028-BE3028*BH3031</f>
        <v>74.474033110996444</v>
      </c>
      <c r="BM3028" s="9">
        <f t="shared" ref="BM3028" si="29163">(BB3028*BH3028+BC3028*BG3028+BD3028*BH3031+BE3028*BG3031)</f>
        <v>0</v>
      </c>
      <c r="BN3028" s="2">
        <f t="shared" ref="BN3028" si="29164">BB3028*BI3028+BD3028*BI3031-BC3028*BJ3028-BE3028*BJ3031</f>
        <v>0</v>
      </c>
      <c r="BO3028" s="8">
        <f t="shared" ref="BO3028" si="29165">(BB3028*BJ3028+BC3028*BI3028+BD3028*BJ3031+BE3028*BI3031)</f>
        <v>-6.3920917054040274</v>
      </c>
      <c r="BP3028" s="20"/>
      <c r="BQ3028" s="16">
        <v>1</v>
      </c>
      <c r="BR3028" s="23">
        <v>0</v>
      </c>
      <c r="BS3028" s="14">
        <v>0</v>
      </c>
      <c r="BT3028" s="22">
        <v>0</v>
      </c>
      <c r="BV3028" s="1">
        <f t="shared" ref="BV3028" si="29166">BL3028*BQ3028+BN3028*BQ3031-BM3028*BR3028-BO3028*BR3031</f>
        <v>74.474033110996444</v>
      </c>
      <c r="BW3028" s="9">
        <f t="shared" ref="BW3028" si="29167">(BL3028*BR3028+BM3028*BQ3028+BN3028*BR3031+BO3028*BQ3031)</f>
        <v>-6.3920917054040274</v>
      </c>
      <c r="BX3028" s="2">
        <f t="shared" ref="BX3028" si="29168">BL3028*BS3028+BN3028*BS3031-BM3028*BT3028-BO3028*BT3031</f>
        <v>0</v>
      </c>
      <c r="BY3028" s="8">
        <f t="shared" ref="BY3028" si="29169">(BL3028*BT3028+BM3028*BS3028+BN3028*BT3031+BO3028*BS3031)</f>
        <v>-6.3920917054040274</v>
      </c>
      <c r="CA3028" s="28">
        <f t="shared" ref="CA3028" si="29170">20*LOG(((1+$BR$9)/$BR$9)/((BV3028+BV3031)^2+(BW3028+BW3031)^2)^0.5)</f>
        <v>-52.808819083131851</v>
      </c>
      <c r="CC3028" s="114">
        <f t="shared" ref="CC3028" si="29171">((BV3028^2+BW3028^2)^0.5)/((BV3031^2+BW3031^2)^0.5)</f>
        <v>8.5846526101403031E-2</v>
      </c>
      <c r="CD3028" s="13"/>
      <c r="CE3028" s="33"/>
      <c r="CF3028" s="33"/>
      <c r="CG3028" s="33"/>
      <c r="CH3028" s="33"/>
    </row>
    <row r="3029" spans="2:86" ht="18.600000000000001" customHeight="1" thickBot="1">
      <c r="D3029" s="3"/>
      <c r="G3029" s="4"/>
      <c r="I3029" s="3"/>
      <c r="L3029" s="4"/>
      <c r="N3029" s="3"/>
      <c r="Q3029" s="4"/>
      <c r="S3029" s="3"/>
      <c r="V3029" s="4"/>
      <c r="X3029" s="3"/>
      <c r="AA3029" s="4"/>
      <c r="AC3029" s="3"/>
      <c r="AF3029" s="4"/>
      <c r="AH3029" s="3"/>
      <c r="AK3029" s="4"/>
      <c r="AM3029" s="3"/>
      <c r="AP3029" s="4"/>
      <c r="AR3029" s="3"/>
      <c r="AU3029" s="4"/>
      <c r="AW3029" s="3"/>
      <c r="AZ3029" s="4"/>
      <c r="BB3029" s="3"/>
      <c r="BE3029" s="4"/>
      <c r="BG3029" s="3"/>
      <c r="BJ3029" s="4"/>
      <c r="BL3029" s="3"/>
      <c r="BO3029" s="4"/>
      <c r="BQ3029" s="16"/>
      <c r="BR3029" s="14"/>
      <c r="BS3029" s="14"/>
      <c r="BT3029" s="17"/>
      <c r="BV3029" s="3"/>
      <c r="BY3029" s="4"/>
      <c r="CC3029" s="115"/>
      <c r="CD3029" s="13"/>
      <c r="CE3029" s="33"/>
      <c r="CF3029" s="33"/>
      <c r="CG3029" s="33"/>
      <c r="CH3029" s="33"/>
    </row>
    <row r="3030" spans="2:86" ht="18.600000000000001" customHeight="1" thickBot="1">
      <c r="D3030" s="271" t="s">
        <v>141</v>
      </c>
      <c r="E3030" s="272"/>
      <c r="F3030" s="273" t="s">
        <v>142</v>
      </c>
      <c r="G3030" s="274"/>
      <c r="H3030" s="237"/>
      <c r="I3030" s="271" t="s">
        <v>143</v>
      </c>
      <c r="J3030" s="272"/>
      <c r="K3030" s="273" t="s">
        <v>144</v>
      </c>
      <c r="L3030" s="274"/>
      <c r="N3030" s="262" t="s">
        <v>145</v>
      </c>
      <c r="O3030" s="263"/>
      <c r="P3030" s="264" t="s">
        <v>146</v>
      </c>
      <c r="Q3030" s="265"/>
      <c r="S3030" s="271" t="s">
        <v>147</v>
      </c>
      <c r="T3030" s="272"/>
      <c r="U3030" s="273" t="s">
        <v>148</v>
      </c>
      <c r="V3030" s="274"/>
      <c r="W3030" s="20"/>
      <c r="X3030" s="262" t="s">
        <v>149</v>
      </c>
      <c r="Y3030" s="263"/>
      <c r="Z3030" s="264" t="s">
        <v>150</v>
      </c>
      <c r="AA3030" s="265"/>
      <c r="AB3030" s="20"/>
      <c r="AC3030" s="271" t="s">
        <v>151</v>
      </c>
      <c r="AD3030" s="272"/>
      <c r="AE3030" s="273" t="s">
        <v>152</v>
      </c>
      <c r="AF3030" s="274"/>
      <c r="AG3030" s="20"/>
      <c r="AH3030" s="262" t="s">
        <v>153</v>
      </c>
      <c r="AI3030" s="263"/>
      <c r="AJ3030" s="264" t="s">
        <v>154</v>
      </c>
      <c r="AK3030" s="265"/>
      <c r="AL3030" s="20"/>
      <c r="AM3030" s="271" t="s">
        <v>155</v>
      </c>
      <c r="AN3030" s="272"/>
      <c r="AO3030" s="273" t="s">
        <v>156</v>
      </c>
      <c r="AP3030" s="274"/>
      <c r="AR3030" s="262" t="s">
        <v>157</v>
      </c>
      <c r="AS3030" s="263"/>
      <c r="AT3030" s="264" t="s">
        <v>158</v>
      </c>
      <c r="AU3030" s="265"/>
      <c r="AV3030" s="41"/>
      <c r="AW3030" s="271" t="s">
        <v>159</v>
      </c>
      <c r="AX3030" s="272"/>
      <c r="AY3030" s="273" t="s">
        <v>160</v>
      </c>
      <c r="AZ3030" s="274"/>
      <c r="BA3030" s="20"/>
      <c r="BB3030" s="262" t="s">
        <v>161</v>
      </c>
      <c r="BC3030" s="263"/>
      <c r="BD3030" s="264" t="s">
        <v>162</v>
      </c>
      <c r="BE3030" s="265"/>
      <c r="BF3030" s="41"/>
      <c r="BG3030" s="271" t="s">
        <v>163</v>
      </c>
      <c r="BH3030" s="272"/>
      <c r="BI3030" s="273" t="s">
        <v>164</v>
      </c>
      <c r="BJ3030" s="274"/>
      <c r="BK3030" s="41"/>
      <c r="BL3030" s="262" t="s">
        <v>165</v>
      </c>
      <c r="BM3030" s="263"/>
      <c r="BN3030" s="264" t="s">
        <v>166</v>
      </c>
      <c r="BO3030" s="265"/>
      <c r="BP3030" s="41"/>
      <c r="BQ3030" s="271" t="s">
        <v>167</v>
      </c>
      <c r="BR3030" s="272"/>
      <c r="BS3030" s="273" t="s">
        <v>168</v>
      </c>
      <c r="BT3030" s="274"/>
      <c r="BU3030" s="20"/>
      <c r="BV3030" s="262" t="s">
        <v>169</v>
      </c>
      <c r="BW3030" s="263"/>
      <c r="BX3030" s="264" t="s">
        <v>170</v>
      </c>
      <c r="BY3030" s="265"/>
      <c r="CA3030" s="55" t="s">
        <v>35</v>
      </c>
      <c r="CC3030" s="116" t="s">
        <v>75</v>
      </c>
      <c r="CD3030" s="13"/>
      <c r="CE3030" s="33"/>
      <c r="CF3030" s="33"/>
      <c r="CG3030" s="33"/>
      <c r="CH3030" s="33"/>
    </row>
    <row r="3031" spans="2:86" ht="18.600000000000001" customHeight="1" thickTop="1" thickBot="1">
      <c r="D3031" s="1">
        <v>0</v>
      </c>
      <c r="E3031" s="9">
        <f t="shared" ref="E3031" si="29172">$E$9*$B3028</f>
        <v>10.191087999999953</v>
      </c>
      <c r="F3031" s="2">
        <v>1</v>
      </c>
      <c r="G3031" s="8">
        <v>0</v>
      </c>
      <c r="I3031" s="1">
        <v>0</v>
      </c>
      <c r="J3031" s="9">
        <v>0</v>
      </c>
      <c r="K3031" s="2">
        <v>1</v>
      </c>
      <c r="L3031" s="8">
        <v>0</v>
      </c>
      <c r="N3031" s="1">
        <f t="shared" ref="N3031" si="29173">D3031*I3028+F3031*I3031-E3031*J3028-G3031*J3031</f>
        <v>0</v>
      </c>
      <c r="O3031" s="9">
        <f t="shared" ref="O3031" si="29174">(D3031*J3028+E3031*I3028+F3031*J3031+G3031*I3031)</f>
        <v>10.191087999999953</v>
      </c>
      <c r="P3031" s="2">
        <f t="shared" ref="P3031" si="29175">D3031*K3028+F3031*K3031-E3031*L3028-G3031*L3031</f>
        <v>7.4397877376983965</v>
      </c>
      <c r="Q3031" s="8">
        <f t="shared" ref="Q3031" si="29176">(D3031*L3028+E3031*K3028+F3031*L3031+G3031*K3031)</f>
        <v>0</v>
      </c>
      <c r="S3031" s="1">
        <v>0</v>
      </c>
      <c r="T3031" s="9">
        <f t="shared" ref="T3031" si="29177">$T$9*$B3028</f>
        <v>13.087857999999938</v>
      </c>
      <c r="U3031" s="2">
        <v>1</v>
      </c>
      <c r="V3031" s="8">
        <v>0</v>
      </c>
      <c r="X3031" s="1">
        <f t="shared" ref="X3031" si="29178">N3031*S3028+P3031*S3031-O3031*T3028-Q3031*T3031</f>
        <v>0</v>
      </c>
      <c r="Y3031" s="9">
        <f t="shared" ref="Y3031" si="29179">(N3031*T3028+O3031*S3028+P3031*T3031+Q3031*S3031)</f>
        <v>107.56197346113736</v>
      </c>
      <c r="Z3031" s="2">
        <f t="shared" ref="Z3031" si="29180">N3031*U3028+P3031*U3031-O3031*V3028-Q3031*V3031</f>
        <v>7.4397877376983965</v>
      </c>
      <c r="AA3031" s="8">
        <f t="shared" ref="AA3031" si="29181">(N3031*V3028+O3031*U3028+P3031*V3031+Q3031*U3031)</f>
        <v>0</v>
      </c>
      <c r="AB3031" s="20"/>
      <c r="AC3031" s="1">
        <v>0</v>
      </c>
      <c r="AD3031" s="9">
        <v>0</v>
      </c>
      <c r="AE3031" s="2">
        <v>1</v>
      </c>
      <c r="AF3031" s="8">
        <v>0</v>
      </c>
      <c r="AH3031" s="1">
        <f t="shared" ref="AH3031" si="29182">X3031*AC3028+Z3031*AC3031-Y3031*AD3028-AA3031*AD3031</f>
        <v>0</v>
      </c>
      <c r="AI3031" s="9">
        <f t="shared" ref="AI3031" si="29183">(X3031*AD3028+Y3031*AC3028+Z3031*AD3031+AA3031*AC3031)</f>
        <v>107.56197346113736</v>
      </c>
      <c r="AJ3031" s="2">
        <f t="shared" ref="AJ3031" si="29184">X3031*AE3028+Z3031*AE3031-Y3031*AF3028-AA3031*AF3031</f>
        <v>19.953154172641838</v>
      </c>
      <c r="AK3031" s="8">
        <f t="shared" ref="AK3031" si="29185">(X3031*AF3028+Y3031*AE3028+Z3031*AF3031+AA3031*AE3031)</f>
        <v>0</v>
      </c>
      <c r="AM3031" s="1">
        <v>0</v>
      </c>
      <c r="AN3031" s="9">
        <f t="shared" ref="AN3031" si="29186">$AN$9*$B3028</f>
        <v>11.065747999999948</v>
      </c>
      <c r="AO3031" s="2">
        <v>1</v>
      </c>
      <c r="AP3031" s="8">
        <v>0</v>
      </c>
      <c r="AR3031" s="1">
        <f t="shared" ref="AR3031" si="29187">AH3031*AM3028+AJ3031*AM3031-AI3031*AN3028-AK3031*AN3031</f>
        <v>0</v>
      </c>
      <c r="AS3031" s="9">
        <f t="shared" ref="AS3031" si="29188">(AH3031*AN3028+AI3031*AM3028+AJ3031*AN3031+AK3031*AM3031)</f>
        <v>328.35854934073939</v>
      </c>
      <c r="AT3031" s="2">
        <f t="shared" ref="AT3031" si="29189">AH3031*AO3028+AJ3031*AO3031-AI3031*AP3028-AK3031*AP3031</f>
        <v>19.953154172641838</v>
      </c>
      <c r="AU3031" s="8">
        <f t="shared" ref="AU3031" si="29190">(AH3031*AP3028+AI3031*AO3028+AJ3031*AP3031+AK3031*AO3031)</f>
        <v>0</v>
      </c>
      <c r="AV3031" s="20"/>
      <c r="AW3031" s="1">
        <v>0</v>
      </c>
      <c r="AX3031" s="9">
        <v>0</v>
      </c>
      <c r="AY3031" s="2">
        <v>1</v>
      </c>
      <c r="AZ3031" s="8">
        <v>0</v>
      </c>
      <c r="BB3031" s="1">
        <f t="shared" ref="BB3031" si="29191">AR3031*AW3028+AT3031*AW3031-AS3031*AX3028-AU3031*AX3031</f>
        <v>0</v>
      </c>
      <c r="BC3031" s="9">
        <f t="shared" ref="BC3031" si="29192">(AR3031*AX3028+AS3031*AW3028+AT3031*AX3031+AU3031*AW3031)</f>
        <v>328.35854934073939</v>
      </c>
      <c r="BD3031" s="2">
        <f t="shared" ref="BD3031" si="29193">AR3031*AY3028+AT3031*AY3031-AS3031*AZ3028-AU3031*AZ3031</f>
        <v>74.472856031991128</v>
      </c>
      <c r="BE3031" s="8">
        <f t="shared" ref="BE3031" si="29194">(AR3031*AZ3028+AS3031*AY3028+AT3031*AZ3031+AU3031*AY3031)</f>
        <v>0</v>
      </c>
      <c r="BG3031" s="1">
        <v>0</v>
      </c>
      <c r="BH3031" s="9">
        <f t="shared" ref="BH3031" si="29195">$BH$9*$B3028</f>
        <v>7.2397599999999658</v>
      </c>
      <c r="BI3031" s="2">
        <v>1</v>
      </c>
      <c r="BJ3031" s="8">
        <v>0</v>
      </c>
      <c r="BK3031" s="20"/>
      <c r="BL3031" s="1">
        <f t="shared" ref="BL3031" si="29196">BB3031*BG3028+BD3031*BG3031-BC3031*BH3028-BE3031*BH3031</f>
        <v>0</v>
      </c>
      <c r="BM3031" s="9">
        <f t="shared" ref="BM3031" si="29197">(BB3031*BH3028+BC3031*BG3028+BD3031*BH3031+BE3031*BG3031)</f>
        <v>867.52415352690491</v>
      </c>
      <c r="BN3031" s="2">
        <f t="shared" ref="BN3031" si="29198">BB3031*BI3028+BD3031*BI3031-BC3031*BJ3028-BE3031*BJ3031</f>
        <v>74.472856031991128</v>
      </c>
      <c r="BO3031" s="8">
        <f t="shared" ref="BO3031" si="29199">(BB3031*BJ3028+BC3031*BI3028+BD3031*BJ3031+BE3031*BI3031)</f>
        <v>0</v>
      </c>
      <c r="BP3031" s="20"/>
      <c r="BQ3031" s="18">
        <f t="shared" ref="BQ3031:BQ3094" si="29200">1/$BR$9</f>
        <v>1</v>
      </c>
      <c r="BR3031" s="25">
        <v>0</v>
      </c>
      <c r="BS3031" s="19">
        <v>1</v>
      </c>
      <c r="BT3031" s="24">
        <v>0</v>
      </c>
      <c r="BV3031" s="1">
        <f t="shared" ref="BV3031" si="29201">BL3031*BQ3028+BN3031*BQ3031-BM3031*BR3028-BO3031*BR3031</f>
        <v>74.472856031991128</v>
      </c>
      <c r="BW3031" s="9">
        <f t="shared" ref="BW3031" si="29202">(BL3031*BR3028+BM3031*BQ3028+BN3031*BR3031+BO3031*BQ3031)</f>
        <v>867.52415352690491</v>
      </c>
      <c r="BX3031" s="2">
        <f t="shared" ref="BX3031" si="29203">BL3031*BS3028+BN3031*BS3031-BM3031*BT3028-BO3031*BT3031</f>
        <v>74.472856031991128</v>
      </c>
      <c r="BY3031" s="8">
        <f t="shared" ref="BY3031" si="29204">(BL3031*BT3028+BM3031*BS3028+BN3031*BT3031+BO3031*BS3031)</f>
        <v>0</v>
      </c>
      <c r="CA3031" s="56">
        <f t="shared" ref="CA3031" si="29205">(180/PI())*ATAN(-1*(BW3028+BW3031)/(BV3028+BV3031))</f>
        <v>-80.186849323370041</v>
      </c>
      <c r="CC3031" s="117">
        <f t="shared" ref="CC3031" si="29206">20*LOG(((1-(10^(CA3028/20)^2)*(1-((1-CC3028)/(1+CC3028))^2))^0.5))</f>
        <v>-6.6244306601534107E-6</v>
      </c>
      <c r="CD3031" s="13"/>
      <c r="CE3031" s="33"/>
      <c r="CF3031" s="33"/>
      <c r="CG3031" s="33"/>
      <c r="CH3031" s="33"/>
    </row>
    <row r="3032" spans="2:86" ht="18.600000000000001" customHeight="1"/>
    <row r="3033" spans="2:86" ht="18.600000000000001" customHeight="1" thickBot="1">
      <c r="E3033" s="6" t="s">
        <v>3</v>
      </c>
      <c r="J3033" s="6" t="s">
        <v>5</v>
      </c>
      <c r="O3033" s="6" t="s">
        <v>10</v>
      </c>
      <c r="T3033" s="6" t="s">
        <v>6</v>
      </c>
      <c r="Y3033" s="6" t="s">
        <v>11</v>
      </c>
      <c r="AD3033" s="6" t="s">
        <v>12</v>
      </c>
      <c r="AI3033" s="6" t="s">
        <v>13</v>
      </c>
      <c r="AN3033" s="6" t="s">
        <v>14</v>
      </c>
      <c r="AS3033" s="6" t="s">
        <v>15</v>
      </c>
      <c r="AX3033" s="6" t="s">
        <v>19</v>
      </c>
      <c r="BC3033" s="6" t="s">
        <v>17</v>
      </c>
      <c r="BH3033" s="6" t="s">
        <v>20</v>
      </c>
      <c r="BM3033" s="6" t="s">
        <v>18</v>
      </c>
      <c r="BQ3033" s="26" t="s">
        <v>16</v>
      </c>
      <c r="BR3033" s="26"/>
      <c r="BS3033" s="21"/>
      <c r="BT3033" s="21"/>
      <c r="BU3033" s="21"/>
      <c r="BV3033" s="21"/>
      <c r="BW3033" s="26" t="s">
        <v>21</v>
      </c>
      <c r="BX3033" s="21"/>
      <c r="BY3033" s="21"/>
    </row>
    <row r="3034" spans="2:86" ht="18.600000000000001" customHeight="1" thickBot="1">
      <c r="B3034" s="11"/>
      <c r="D3034" s="266" t="s">
        <v>113</v>
      </c>
      <c r="E3034" s="267"/>
      <c r="F3034" s="268" t="s">
        <v>114</v>
      </c>
      <c r="G3034" s="269"/>
      <c r="H3034" s="237"/>
      <c r="I3034" s="262" t="s">
        <v>0</v>
      </c>
      <c r="J3034" s="263"/>
      <c r="K3034" s="264" t="s">
        <v>1</v>
      </c>
      <c r="L3034" s="265"/>
      <c r="M3034" s="21"/>
      <c r="N3034" s="262" t="s">
        <v>115</v>
      </c>
      <c r="O3034" s="263"/>
      <c r="P3034" s="264" t="s">
        <v>116</v>
      </c>
      <c r="Q3034" s="265"/>
      <c r="R3034" s="21"/>
      <c r="S3034" s="266" t="s">
        <v>117</v>
      </c>
      <c r="T3034" s="267"/>
      <c r="U3034" s="268" t="s">
        <v>118</v>
      </c>
      <c r="V3034" s="269"/>
      <c r="W3034" s="20"/>
      <c r="X3034" s="262" t="s">
        <v>119</v>
      </c>
      <c r="Y3034" s="263"/>
      <c r="Z3034" s="264" t="s">
        <v>120</v>
      </c>
      <c r="AA3034" s="265"/>
      <c r="AB3034" s="20"/>
      <c r="AC3034" s="262" t="s">
        <v>121</v>
      </c>
      <c r="AD3034" s="263"/>
      <c r="AE3034" s="264" t="s">
        <v>7</v>
      </c>
      <c r="AF3034" s="265"/>
      <c r="AG3034" s="20"/>
      <c r="AH3034" s="262" t="s">
        <v>122</v>
      </c>
      <c r="AI3034" s="263"/>
      <c r="AJ3034" s="264" t="s">
        <v>123</v>
      </c>
      <c r="AK3034" s="265"/>
      <c r="AL3034" s="20"/>
      <c r="AM3034" s="266" t="s">
        <v>124</v>
      </c>
      <c r="AN3034" s="267"/>
      <c r="AO3034" s="268" t="s">
        <v>125</v>
      </c>
      <c r="AP3034" s="269"/>
      <c r="AQ3034" s="21"/>
      <c r="AR3034" s="262" t="s">
        <v>126</v>
      </c>
      <c r="AS3034" s="263"/>
      <c r="AT3034" s="264" t="s">
        <v>2</v>
      </c>
      <c r="AU3034" s="265"/>
      <c r="AV3034" s="41"/>
      <c r="AW3034" s="262" t="s">
        <v>127</v>
      </c>
      <c r="AX3034" s="263"/>
      <c r="AY3034" s="264" t="s">
        <v>128</v>
      </c>
      <c r="AZ3034" s="265"/>
      <c r="BA3034" s="20"/>
      <c r="BB3034" s="262" t="s">
        <v>129</v>
      </c>
      <c r="BC3034" s="263"/>
      <c r="BD3034" s="264" t="s">
        <v>130</v>
      </c>
      <c r="BE3034" s="265"/>
      <c r="BF3034" s="41"/>
      <c r="BG3034" s="266" t="s">
        <v>131</v>
      </c>
      <c r="BH3034" s="267"/>
      <c r="BI3034" s="268" t="s">
        <v>132</v>
      </c>
      <c r="BJ3034" s="269"/>
      <c r="BK3034" s="41"/>
      <c r="BL3034" s="262" t="s">
        <v>133</v>
      </c>
      <c r="BM3034" s="263"/>
      <c r="BN3034" s="264" t="s">
        <v>134</v>
      </c>
      <c r="BO3034" s="265"/>
      <c r="BP3034" s="41"/>
      <c r="BQ3034" s="262" t="s">
        <v>135</v>
      </c>
      <c r="BR3034" s="263"/>
      <c r="BS3034" s="264" t="s">
        <v>136</v>
      </c>
      <c r="BT3034" s="265"/>
      <c r="BU3034" s="20"/>
      <c r="BV3034" s="262" t="s">
        <v>137</v>
      </c>
      <c r="BW3034" s="263"/>
      <c r="BX3034" s="264" t="s">
        <v>138</v>
      </c>
      <c r="BY3034" s="265"/>
      <c r="CA3034" s="27" t="s">
        <v>8</v>
      </c>
      <c r="CC3034" s="113" t="s">
        <v>74</v>
      </c>
      <c r="CD3034" s="13"/>
      <c r="CE3034" s="33"/>
      <c r="CF3034" s="33"/>
      <c r="CG3034" s="33"/>
      <c r="CH3034" s="33"/>
    </row>
    <row r="3035" spans="2:86" ht="18.600000000000001" customHeight="1" thickTop="1" thickBot="1">
      <c r="B3035" s="37">
        <v>8.6799999999999606</v>
      </c>
      <c r="D3035" s="1">
        <v>1</v>
      </c>
      <c r="E3035" s="7">
        <v>0</v>
      </c>
      <c r="F3035" s="2">
        <v>0</v>
      </c>
      <c r="G3035" s="8">
        <v>0</v>
      </c>
      <c r="I3035" s="1">
        <v>1</v>
      </c>
      <c r="J3035" s="9">
        <v>0</v>
      </c>
      <c r="K3035" s="2">
        <v>0</v>
      </c>
      <c r="L3035" s="8">
        <f t="shared" ref="L3035:L3098" si="29207">IF(0=(1-$J$9*$K$9*$B3035^2),10^18,$B3035*$K$9/(1-$J$9*$K$9*$B3035^2))</f>
        <v>-0.63027065911713054</v>
      </c>
      <c r="N3035" s="1">
        <f t="shared" ref="N3035" si="29208">D3035*I3035+F3035*I3038-E3035*J3035-G3035*J3038</f>
        <v>1</v>
      </c>
      <c r="O3035" s="9">
        <f t="shared" ref="O3035" si="29209">(D3035*J3035+E3035*I3035+F3035*J3038+G3035*I3038)</f>
        <v>0</v>
      </c>
      <c r="P3035" s="2">
        <f t="shared" ref="P3035" si="29210">D3035*K3035+F3035*K3038-E3035*L3035-G3035*L3038</f>
        <v>0</v>
      </c>
      <c r="Q3035" s="8">
        <f t="shared" ref="Q3035" si="29211">(D3035*L3035+E3035*K3035+F3035*L3038+G3035*K3038)</f>
        <v>-0.63027065911713054</v>
      </c>
      <c r="S3035" s="1">
        <v>1</v>
      </c>
      <c r="T3035" s="7">
        <v>0</v>
      </c>
      <c r="U3035" s="2">
        <v>0</v>
      </c>
      <c r="V3035" s="8">
        <v>0</v>
      </c>
      <c r="X3035" s="1">
        <f t="shared" ref="X3035" si="29212">N3035*S3035+P3035*S3038-O3035*T3035-Q3035*T3038</f>
        <v>9.2679434490338473</v>
      </c>
      <c r="Y3035" s="9">
        <f t="shared" ref="Y3035" si="29213">(N3035*T3035+O3035*S3035+P3035*T3038+Q3035*S3038)</f>
        <v>0</v>
      </c>
      <c r="Z3035" s="2">
        <f t="shared" ref="Z3035" si="29214">N3035*U3035+P3035*U3038-O3035*V3035-Q3035*V3038</f>
        <v>0</v>
      </c>
      <c r="AA3035" s="8">
        <f t="shared" ref="AA3035" si="29215">(N3035*V3035+O3035*U3035+P3035*V3038+Q3035*U3038)</f>
        <v>-0.63027065911713054</v>
      </c>
      <c r="AB3035" s="20"/>
      <c r="AC3035" s="1">
        <v>1</v>
      </c>
      <c r="AD3035" s="9">
        <v>0</v>
      </c>
      <c r="AE3035" s="2">
        <v>0</v>
      </c>
      <c r="AF3035" s="8">
        <f t="shared" ref="AF3035:AF3098" si="29216">IF(0=(1-$AE$9*$AD$9*$B3035^2),10^18,$B3035*$AE$9/(1-$AE$9*$AD$9*$B3035^2))</f>
        <v>-0.11605837270944654</v>
      </c>
      <c r="AH3035" s="1">
        <f t="shared" ref="AH3035" si="29217">X3035*AC3035+Z3035*AC3038-Y3035*AD3035-AA3035*AD3038</f>
        <v>9.2679434490338473</v>
      </c>
      <c r="AI3035" s="9">
        <f t="shared" ref="AI3035" si="29218">(X3035*AD3035+Y3035*AC3035+Z3035*AD3038+AA3035*AC3038)</f>
        <v>0</v>
      </c>
      <c r="AJ3035" s="2">
        <f t="shared" ref="AJ3035" si="29219">X3035*AE3035+Z3035*AE3038-Y3035*AF3035-AA3035*AF3038</f>
        <v>0</v>
      </c>
      <c r="AK3035" s="8">
        <f t="shared" ref="AK3035" si="29220">(X3035*AF3035+Y3035*AE3035+Z3035*AF3038+AA3035*AE3038)</f>
        <v>-1.7058930941751742</v>
      </c>
      <c r="AM3035" s="1">
        <v>1</v>
      </c>
      <c r="AN3035" s="7">
        <v>0</v>
      </c>
      <c r="AO3035" s="2">
        <v>0</v>
      </c>
      <c r="AP3035" s="8">
        <v>0</v>
      </c>
      <c r="AR3035" s="1">
        <f t="shared" ref="AR3035" si="29221">AH3035*AM3035+AJ3035*AM3038-AI3035*AN3035-AK3035*AN3038</f>
        <v>28.188522348031249</v>
      </c>
      <c r="AS3035" s="9">
        <f t="shared" ref="AS3035" si="29222">(AH3035*AN3035+AI3035*AM3035+AJ3035*AN3038+AK3035*AM3038)</f>
        <v>0</v>
      </c>
      <c r="AT3035" s="2">
        <f t="shared" ref="AT3035" si="29223">AH3035*AO3035+AJ3035*AO3038-AI3035*AP3035-AK3035*AP3038</f>
        <v>0</v>
      </c>
      <c r="AU3035" s="8">
        <f t="shared" ref="AU3035" si="29224">(AH3035*AP3035+AI3035*AO3035+AJ3035*AP3038+AK3035*AO3038)</f>
        <v>-1.7058930941751742</v>
      </c>
      <c r="AV3035" s="20"/>
      <c r="AW3035" s="1">
        <v>1</v>
      </c>
      <c r="AX3035" s="9">
        <v>0</v>
      </c>
      <c r="AY3035" s="2">
        <v>0</v>
      </c>
      <c r="AZ3035" s="8">
        <f t="shared" ref="AZ3035:AZ3098" si="29225">IF(0=(1-$AX$9*$AY$9*$B3035^2),10^18,$B3035*$AY$9/(1-$AX$9*$AY$9*$B3035^2))</f>
        <v>-0.16563629423869172</v>
      </c>
      <c r="BB3035" s="1">
        <f t="shared" ref="BB3035" si="29226">AR3035*AW3035+AT3035*AW3038-AS3035*AX3035-AU3035*AX3038</f>
        <v>28.188522348031249</v>
      </c>
      <c r="BC3035" s="9">
        <f t="shared" ref="BC3035" si="29227">(AR3035*AX3035+AS3035*AW3035+AT3035*AX3038+AU3035*AW3038)</f>
        <v>0</v>
      </c>
      <c r="BD3035" s="2">
        <f t="shared" ref="BD3035" si="29228">AR3035*AY3035+AT3035*AY3038-AS3035*AZ3035-AU3035*AZ3038</f>
        <v>0</v>
      </c>
      <c r="BE3035" s="8">
        <f t="shared" ref="BE3035" si="29229">(AR3035*AZ3035+AS3035*AY3035+AT3035*AZ3038+AU3035*AY3038)</f>
        <v>-6.3749354759676153</v>
      </c>
      <c r="BG3035" s="1">
        <v>1</v>
      </c>
      <c r="BH3035" s="7">
        <v>0</v>
      </c>
      <c r="BI3035" s="2">
        <v>0</v>
      </c>
      <c r="BJ3035" s="8">
        <v>0</v>
      </c>
      <c r="BK3035" s="20"/>
      <c r="BL3035" s="1">
        <f t="shared" ref="BL3035" si="29230">BB3035*BG3035+BD3035*BG3038-BC3035*BH3035-BE3035*BH3038</f>
        <v>74.448114130680523</v>
      </c>
      <c r="BM3035" s="9">
        <f t="shared" ref="BM3035" si="29231">(BB3035*BH3035+BC3035*BG3035+BD3035*BH3038+BE3035*BG3038)</f>
        <v>0</v>
      </c>
      <c r="BN3035" s="2">
        <f t="shared" ref="BN3035" si="29232">BB3035*BI3035+BD3035*BI3038-BC3035*BJ3035-BE3035*BJ3038</f>
        <v>0</v>
      </c>
      <c r="BO3035" s="8">
        <f t="shared" ref="BO3035" si="29233">(BB3035*BJ3035+BC3035*BI3035+BD3035*BJ3038+BE3035*BI3038)</f>
        <v>-6.3749354759676153</v>
      </c>
      <c r="BP3035" s="20"/>
      <c r="BQ3035" s="16">
        <v>1</v>
      </c>
      <c r="BR3035" s="23">
        <v>0</v>
      </c>
      <c r="BS3035" s="14">
        <v>0</v>
      </c>
      <c r="BT3035" s="22">
        <v>0</v>
      </c>
      <c r="BV3035" s="1">
        <f t="shared" ref="BV3035" si="29234">BL3035*BQ3035+BN3035*BQ3038-BM3035*BR3035-BO3035*BR3038</f>
        <v>74.448114130680523</v>
      </c>
      <c r="BW3035" s="9">
        <f t="shared" ref="BW3035" si="29235">(BL3035*BR3035+BM3035*BQ3035+BN3035*BR3038+BO3035*BQ3038)</f>
        <v>-6.3749354759676153</v>
      </c>
      <c r="BX3035" s="2">
        <f t="shared" ref="BX3035" si="29236">BL3035*BS3035+BN3035*BS3038-BM3035*BT3035-BO3035*BT3038</f>
        <v>0</v>
      </c>
      <c r="BY3035" s="8">
        <f t="shared" ref="BY3035" si="29237">(BL3035*BT3035+BM3035*BS3035+BN3035*BT3038+BO3035*BS3038)</f>
        <v>-6.3749354759676153</v>
      </c>
      <c r="CA3035" s="28">
        <f t="shared" ref="CA3035" si="29238">20*LOG(((1+$BR$9)/$BR$9)/((BV3035+BV3038)^2+(BW3035+BW3038)^2)^0.5)</f>
        <v>-52.825818526691684</v>
      </c>
      <c r="CC3035" s="114">
        <f t="shared" ref="CC3035" si="29239">((BV3035^2+BW3035^2)^0.5)/((BV3038^2+BW3038^2)^0.5)</f>
        <v>8.5645934093620951E-2</v>
      </c>
      <c r="CD3035" s="13"/>
      <c r="CE3035" s="33"/>
      <c r="CF3035" s="33"/>
      <c r="CG3035" s="33"/>
      <c r="CH3035" s="33"/>
    </row>
    <row r="3036" spans="2:86" ht="18.600000000000001" customHeight="1" thickBot="1">
      <c r="D3036" s="3"/>
      <c r="G3036" s="4"/>
      <c r="I3036" s="3"/>
      <c r="L3036" s="4"/>
      <c r="N3036" s="3"/>
      <c r="Q3036" s="4"/>
      <c r="S3036" s="3"/>
      <c r="V3036" s="4"/>
      <c r="X3036" s="3"/>
      <c r="AA3036" s="4"/>
      <c r="AC3036" s="3"/>
      <c r="AF3036" s="4"/>
      <c r="AH3036" s="3"/>
      <c r="AK3036" s="4"/>
      <c r="AM3036" s="3"/>
      <c r="AP3036" s="4"/>
      <c r="AR3036" s="3"/>
      <c r="AU3036" s="4"/>
      <c r="AW3036" s="3"/>
      <c r="AZ3036" s="4"/>
      <c r="BB3036" s="3"/>
      <c r="BE3036" s="4"/>
      <c r="BG3036" s="3"/>
      <c r="BJ3036" s="4"/>
      <c r="BL3036" s="3"/>
      <c r="BO3036" s="4"/>
      <c r="BQ3036" s="16"/>
      <c r="BR3036" s="14"/>
      <c r="BS3036" s="14"/>
      <c r="BT3036" s="17"/>
      <c r="BV3036" s="3"/>
      <c r="BY3036" s="4"/>
      <c r="CC3036" s="115"/>
      <c r="CD3036" s="13"/>
      <c r="CE3036" s="33"/>
      <c r="CF3036" s="33"/>
      <c r="CG3036" s="33"/>
      <c r="CH3036" s="33"/>
    </row>
    <row r="3037" spans="2:86" ht="18.600000000000001" customHeight="1" thickBot="1">
      <c r="D3037" s="271" t="s">
        <v>141</v>
      </c>
      <c r="E3037" s="272"/>
      <c r="F3037" s="273" t="s">
        <v>142</v>
      </c>
      <c r="G3037" s="274"/>
      <c r="H3037" s="237"/>
      <c r="I3037" s="271" t="s">
        <v>143</v>
      </c>
      <c r="J3037" s="272"/>
      <c r="K3037" s="273" t="s">
        <v>144</v>
      </c>
      <c r="L3037" s="274"/>
      <c r="N3037" s="262" t="s">
        <v>145</v>
      </c>
      <c r="O3037" s="263"/>
      <c r="P3037" s="264" t="s">
        <v>146</v>
      </c>
      <c r="Q3037" s="265"/>
      <c r="S3037" s="271" t="s">
        <v>147</v>
      </c>
      <c r="T3037" s="272"/>
      <c r="U3037" s="273" t="s">
        <v>148</v>
      </c>
      <c r="V3037" s="274"/>
      <c r="W3037" s="20"/>
      <c r="X3037" s="262" t="s">
        <v>149</v>
      </c>
      <c r="Y3037" s="263"/>
      <c r="Z3037" s="264" t="s">
        <v>150</v>
      </c>
      <c r="AA3037" s="265"/>
      <c r="AB3037" s="20"/>
      <c r="AC3037" s="271" t="s">
        <v>151</v>
      </c>
      <c r="AD3037" s="272"/>
      <c r="AE3037" s="273" t="s">
        <v>152</v>
      </c>
      <c r="AF3037" s="274"/>
      <c r="AG3037" s="20"/>
      <c r="AH3037" s="262" t="s">
        <v>153</v>
      </c>
      <c r="AI3037" s="263"/>
      <c r="AJ3037" s="264" t="s">
        <v>154</v>
      </c>
      <c r="AK3037" s="265"/>
      <c r="AL3037" s="20"/>
      <c r="AM3037" s="271" t="s">
        <v>155</v>
      </c>
      <c r="AN3037" s="272"/>
      <c r="AO3037" s="273" t="s">
        <v>156</v>
      </c>
      <c r="AP3037" s="274"/>
      <c r="AR3037" s="262" t="s">
        <v>157</v>
      </c>
      <c r="AS3037" s="263"/>
      <c r="AT3037" s="264" t="s">
        <v>158</v>
      </c>
      <c r="AU3037" s="265"/>
      <c r="AV3037" s="41"/>
      <c r="AW3037" s="271" t="s">
        <v>159</v>
      </c>
      <c r="AX3037" s="272"/>
      <c r="AY3037" s="273" t="s">
        <v>160</v>
      </c>
      <c r="AZ3037" s="274"/>
      <c r="BA3037" s="20"/>
      <c r="BB3037" s="262" t="s">
        <v>161</v>
      </c>
      <c r="BC3037" s="263"/>
      <c r="BD3037" s="264" t="s">
        <v>162</v>
      </c>
      <c r="BE3037" s="265"/>
      <c r="BF3037" s="41"/>
      <c r="BG3037" s="271" t="s">
        <v>163</v>
      </c>
      <c r="BH3037" s="272"/>
      <c r="BI3037" s="273" t="s">
        <v>164</v>
      </c>
      <c r="BJ3037" s="274"/>
      <c r="BK3037" s="41"/>
      <c r="BL3037" s="262" t="s">
        <v>165</v>
      </c>
      <c r="BM3037" s="263"/>
      <c r="BN3037" s="264" t="s">
        <v>166</v>
      </c>
      <c r="BO3037" s="265"/>
      <c r="BP3037" s="41"/>
      <c r="BQ3037" s="271" t="s">
        <v>167</v>
      </c>
      <c r="BR3037" s="272"/>
      <c r="BS3037" s="273" t="s">
        <v>168</v>
      </c>
      <c r="BT3037" s="274"/>
      <c r="BU3037" s="20"/>
      <c r="BV3037" s="262" t="s">
        <v>169</v>
      </c>
      <c r="BW3037" s="263"/>
      <c r="BX3037" s="264" t="s">
        <v>170</v>
      </c>
      <c r="BY3037" s="265"/>
      <c r="CA3037" s="55" t="s">
        <v>35</v>
      </c>
      <c r="CC3037" s="116" t="s">
        <v>75</v>
      </c>
      <c r="CD3037" s="13"/>
      <c r="CE3037" s="33"/>
      <c r="CF3037" s="33"/>
      <c r="CG3037" s="33"/>
      <c r="CH3037" s="33"/>
    </row>
    <row r="3038" spans="2:86" ht="18.600000000000001" customHeight="1" thickTop="1" thickBot="1">
      <c r="D3038" s="1">
        <v>0</v>
      </c>
      <c r="E3038" s="9">
        <f t="shared" ref="E3038" si="29240">$E$9*$B3035</f>
        <v>10.214623999999954</v>
      </c>
      <c r="F3038" s="2">
        <v>1</v>
      </c>
      <c r="G3038" s="8">
        <v>0</v>
      </c>
      <c r="I3038" s="1">
        <v>0</v>
      </c>
      <c r="J3038" s="9">
        <v>0</v>
      </c>
      <c r="K3038" s="2">
        <v>1</v>
      </c>
      <c r="L3038" s="8">
        <v>0</v>
      </c>
      <c r="N3038" s="1">
        <f t="shared" ref="N3038" si="29241">D3038*I3035+F3038*I3038-E3038*J3035-G3038*J3038</f>
        <v>0</v>
      </c>
      <c r="O3038" s="9">
        <f t="shared" ref="O3038" si="29242">(D3038*J3035+E3038*I3035+F3038*J3038+G3038*I3038)</f>
        <v>10.214623999999954</v>
      </c>
      <c r="P3038" s="2">
        <f t="shared" ref="P3038" si="29243">D3038*K3035+F3038*K3038-E3038*L3035-G3038*L3038</f>
        <v>7.4379778011136315</v>
      </c>
      <c r="Q3038" s="8">
        <f t="shared" ref="Q3038" si="29244">(D3038*L3035+E3038*K3035+F3038*L3038+G3038*K3038)</f>
        <v>0</v>
      </c>
      <c r="S3038" s="1">
        <v>0</v>
      </c>
      <c r="T3038" s="9">
        <f t="shared" ref="T3038" si="29245">$T$9*$B3035</f>
        <v>13.118083999999941</v>
      </c>
      <c r="U3038" s="2">
        <v>1</v>
      </c>
      <c r="V3038" s="8">
        <v>0</v>
      </c>
      <c r="X3038" s="1">
        <f t="shared" ref="X3038" si="29246">N3038*S3035+P3038*S3038-O3038*T3035-Q3038*T3038</f>
        <v>0</v>
      </c>
      <c r="Y3038" s="9">
        <f t="shared" ref="Y3038" si="29247">(N3038*T3035+O3038*S3035+P3038*T3038+Q3038*S3038)</f>
        <v>107.78664158514343</v>
      </c>
      <c r="Z3038" s="2">
        <f t="shared" ref="Z3038" si="29248">N3038*U3035+P3038*U3038-O3038*V3035-Q3038*V3038</f>
        <v>7.4379778011136315</v>
      </c>
      <c r="AA3038" s="8">
        <f t="shared" ref="AA3038" si="29249">(N3038*V3035+O3038*U3035+P3038*V3038+Q3038*U3038)</f>
        <v>0</v>
      </c>
      <c r="AB3038" s="20"/>
      <c r="AC3038" s="1">
        <v>0</v>
      </c>
      <c r="AD3038" s="9">
        <v>0</v>
      </c>
      <c r="AE3038" s="2">
        <v>1</v>
      </c>
      <c r="AF3038" s="8">
        <v>0</v>
      </c>
      <c r="AH3038" s="1">
        <f t="shared" ref="AH3038" si="29250">X3038*AC3035+Z3038*AC3038-Y3038*AD3035-AA3038*AD3038</f>
        <v>0</v>
      </c>
      <c r="AI3038" s="9">
        <f t="shared" ref="AI3038" si="29251">(X3038*AD3035+Y3038*AC3035+Z3038*AD3038+AA3038*AC3038)</f>
        <v>107.78664158514343</v>
      </c>
      <c r="AJ3038" s="2">
        <f t="shared" ref="AJ3038" si="29252">X3038*AE3035+Z3038*AE3038-Y3038*AF3035-AA3038*AF3038</f>
        <v>19.947520023301738</v>
      </c>
      <c r="AK3038" s="8">
        <f t="shared" ref="AK3038" si="29253">(X3038*AF3035+Y3038*AE3035+Z3038*AF3038+AA3038*AE3038)</f>
        <v>0</v>
      </c>
      <c r="AM3038" s="1">
        <v>0</v>
      </c>
      <c r="AN3038" s="9">
        <f t="shared" ref="AN3038" si="29254">$AN$9*$B3035</f>
        <v>11.091303999999949</v>
      </c>
      <c r="AO3038" s="2">
        <v>1</v>
      </c>
      <c r="AP3038" s="8">
        <v>0</v>
      </c>
      <c r="AR3038" s="1">
        <f t="shared" ref="AR3038" si="29255">AH3038*AM3035+AJ3038*AM3038-AI3038*AN3035-AK3038*AN3038</f>
        <v>0</v>
      </c>
      <c r="AS3038" s="9">
        <f t="shared" ref="AS3038" si="29256">(AH3038*AN3035+AI3038*AM3035+AJ3038*AN3038+AK3038*AM3038)</f>
        <v>329.03065020966909</v>
      </c>
      <c r="AT3038" s="2">
        <f t="shared" ref="AT3038" si="29257">AH3038*AO3035+AJ3038*AO3038-AI3038*AP3035-AK3038*AP3038</f>
        <v>19.947520023301738</v>
      </c>
      <c r="AU3038" s="8">
        <f t="shared" ref="AU3038" si="29258">(AH3038*AP3035+AI3038*AO3035+AJ3038*AP3038+AK3038*AO3038)</f>
        <v>0</v>
      </c>
      <c r="AV3038" s="20"/>
      <c r="AW3038" s="1">
        <v>0</v>
      </c>
      <c r="AX3038" s="9">
        <v>0</v>
      </c>
      <c r="AY3038" s="2">
        <v>1</v>
      </c>
      <c r="AZ3038" s="8">
        <v>0</v>
      </c>
      <c r="BB3038" s="1">
        <f t="shared" ref="BB3038" si="29259">AR3038*AW3035+AT3038*AW3038-AS3038*AX3035-AU3038*AX3038</f>
        <v>0</v>
      </c>
      <c r="BC3038" s="9">
        <f t="shared" ref="BC3038" si="29260">(AR3038*AX3035+AS3038*AW3035+AT3038*AX3038+AU3038*AW3038)</f>
        <v>329.03065020966909</v>
      </c>
      <c r="BD3038" s="2">
        <f t="shared" ref="BD3038" si="29261">AR3038*AY3035+AT3038*AY3038-AS3038*AZ3035-AU3038*AZ3038</f>
        <v>74.446937614978538</v>
      </c>
      <c r="BE3038" s="8">
        <f t="shared" ref="BE3038" si="29262">(AR3038*AZ3035+AS3038*AY3035+AT3038*AZ3038+AU3038*AY3038)</f>
        <v>0</v>
      </c>
      <c r="BG3038" s="1">
        <v>0</v>
      </c>
      <c r="BH3038" s="9">
        <f t="shared" ref="BH3038" si="29263">$BH$9*$B3035</f>
        <v>7.256479999999967</v>
      </c>
      <c r="BI3038" s="2">
        <v>1</v>
      </c>
      <c r="BJ3038" s="8">
        <v>0</v>
      </c>
      <c r="BK3038" s="20"/>
      <c r="BL3038" s="1">
        <f t="shared" ref="BL3038" si="29264">BB3038*BG3035+BD3038*BG3038-BC3038*BH3035-BE3038*BH3038</f>
        <v>0</v>
      </c>
      <c r="BM3038" s="9">
        <f t="shared" ref="BM3038" si="29265">(BB3038*BH3035+BC3038*BG3035+BD3038*BH3038+BE3038*BG3038)</f>
        <v>869.25336407400619</v>
      </c>
      <c r="BN3038" s="2">
        <f t="shared" ref="BN3038" si="29266">BB3038*BI3035+BD3038*BI3038-BC3038*BJ3035-BE3038*BJ3038</f>
        <v>74.446937614978538</v>
      </c>
      <c r="BO3038" s="8">
        <f t="shared" ref="BO3038" si="29267">(BB3038*BJ3035+BC3038*BI3035+BD3038*BJ3038+BE3038*BI3038)</f>
        <v>0</v>
      </c>
      <c r="BP3038" s="20"/>
      <c r="BQ3038" s="18">
        <f t="shared" ref="BQ3038:BQ3101" si="29268">1/$BR$9</f>
        <v>1</v>
      </c>
      <c r="BR3038" s="25">
        <v>0</v>
      </c>
      <c r="BS3038" s="19">
        <v>1</v>
      </c>
      <c r="BT3038" s="24">
        <v>0</v>
      </c>
      <c r="BV3038" s="1">
        <f t="shared" ref="BV3038" si="29269">BL3038*BQ3035+BN3038*BQ3038-BM3038*BR3035-BO3038*BR3038</f>
        <v>74.446937614978538</v>
      </c>
      <c r="BW3038" s="9">
        <f t="shared" ref="BW3038" si="29270">(BL3038*BR3035+BM3038*BQ3035+BN3038*BR3038+BO3038*BQ3038)</f>
        <v>869.25336407400619</v>
      </c>
      <c r="BX3038" s="2">
        <f t="shared" ref="BX3038" si="29271">BL3038*BS3035+BN3038*BS3038-BM3038*BT3035-BO3038*BT3038</f>
        <v>74.446937614978538</v>
      </c>
      <c r="BY3038" s="8">
        <f t="shared" ref="BY3038" si="29272">(BL3038*BT3035+BM3038*BS3035+BN3038*BT3038+BO3038*BS3038)</f>
        <v>0</v>
      </c>
      <c r="CA3038" s="56">
        <f t="shared" ref="CA3038" si="29273">(180/PI())*ATAN(-1*(BW3035+BW3038)/(BV3035+BV3038))</f>
        <v>-80.209667516215802</v>
      </c>
      <c r="CC3038" s="117">
        <f t="shared" ref="CC3038" si="29274">20*LOG(((1-(10^(CA3035/20)^2)*(1-((1-CC3035)/(1+CC3035))^2))^0.5))</f>
        <v>-6.5855660388882436E-6</v>
      </c>
      <c r="CD3038" s="13"/>
      <c r="CE3038" s="33"/>
      <c r="CF3038" s="33"/>
      <c r="CG3038" s="33"/>
      <c r="CH3038" s="33"/>
    </row>
    <row r="3039" spans="2:86" ht="18.600000000000001" customHeight="1"/>
    <row r="3040" spans="2:86" ht="18.600000000000001" customHeight="1" thickBot="1">
      <c r="E3040" s="6" t="s">
        <v>3</v>
      </c>
      <c r="J3040" s="6" t="s">
        <v>5</v>
      </c>
      <c r="O3040" s="6" t="s">
        <v>10</v>
      </c>
      <c r="T3040" s="6" t="s">
        <v>6</v>
      </c>
      <c r="Y3040" s="6" t="s">
        <v>11</v>
      </c>
      <c r="AD3040" s="6" t="s">
        <v>12</v>
      </c>
      <c r="AI3040" s="6" t="s">
        <v>13</v>
      </c>
      <c r="AN3040" s="6" t="s">
        <v>14</v>
      </c>
      <c r="AS3040" s="6" t="s">
        <v>15</v>
      </c>
      <c r="AX3040" s="6" t="s">
        <v>19</v>
      </c>
      <c r="BC3040" s="6" t="s">
        <v>17</v>
      </c>
      <c r="BH3040" s="6" t="s">
        <v>20</v>
      </c>
      <c r="BM3040" s="6" t="s">
        <v>18</v>
      </c>
      <c r="BQ3040" s="26" t="s">
        <v>16</v>
      </c>
      <c r="BR3040" s="26"/>
      <c r="BS3040" s="21"/>
      <c r="BT3040" s="21"/>
      <c r="BU3040" s="21"/>
      <c r="BV3040" s="21"/>
      <c r="BW3040" s="26" t="s">
        <v>21</v>
      </c>
      <c r="BX3040" s="21"/>
      <c r="BY3040" s="21"/>
    </row>
    <row r="3041" spans="2:86" ht="18.600000000000001" customHeight="1" thickBot="1">
      <c r="B3041" s="11"/>
      <c r="D3041" s="266" t="s">
        <v>113</v>
      </c>
      <c r="E3041" s="267"/>
      <c r="F3041" s="268" t="s">
        <v>114</v>
      </c>
      <c r="G3041" s="269"/>
      <c r="H3041" s="237"/>
      <c r="I3041" s="262" t="s">
        <v>0</v>
      </c>
      <c r="J3041" s="263"/>
      <c r="K3041" s="264" t="s">
        <v>1</v>
      </c>
      <c r="L3041" s="265"/>
      <c r="M3041" s="21"/>
      <c r="N3041" s="262" t="s">
        <v>115</v>
      </c>
      <c r="O3041" s="263"/>
      <c r="P3041" s="264" t="s">
        <v>116</v>
      </c>
      <c r="Q3041" s="265"/>
      <c r="R3041" s="21"/>
      <c r="S3041" s="266" t="s">
        <v>117</v>
      </c>
      <c r="T3041" s="267"/>
      <c r="U3041" s="268" t="s">
        <v>118</v>
      </c>
      <c r="V3041" s="269"/>
      <c r="W3041" s="20"/>
      <c r="X3041" s="262" t="s">
        <v>119</v>
      </c>
      <c r="Y3041" s="263"/>
      <c r="Z3041" s="264" t="s">
        <v>120</v>
      </c>
      <c r="AA3041" s="265"/>
      <c r="AB3041" s="20"/>
      <c r="AC3041" s="262" t="s">
        <v>121</v>
      </c>
      <c r="AD3041" s="263"/>
      <c r="AE3041" s="264" t="s">
        <v>7</v>
      </c>
      <c r="AF3041" s="265"/>
      <c r="AG3041" s="20"/>
      <c r="AH3041" s="262" t="s">
        <v>122</v>
      </c>
      <c r="AI3041" s="263"/>
      <c r="AJ3041" s="264" t="s">
        <v>123</v>
      </c>
      <c r="AK3041" s="265"/>
      <c r="AL3041" s="20"/>
      <c r="AM3041" s="266" t="s">
        <v>124</v>
      </c>
      <c r="AN3041" s="267"/>
      <c r="AO3041" s="268" t="s">
        <v>125</v>
      </c>
      <c r="AP3041" s="269"/>
      <c r="AQ3041" s="21"/>
      <c r="AR3041" s="262" t="s">
        <v>126</v>
      </c>
      <c r="AS3041" s="263"/>
      <c r="AT3041" s="264" t="s">
        <v>2</v>
      </c>
      <c r="AU3041" s="265"/>
      <c r="AV3041" s="41"/>
      <c r="AW3041" s="262" t="s">
        <v>127</v>
      </c>
      <c r="AX3041" s="263"/>
      <c r="AY3041" s="264" t="s">
        <v>128</v>
      </c>
      <c r="AZ3041" s="265"/>
      <c r="BA3041" s="20"/>
      <c r="BB3041" s="262" t="s">
        <v>129</v>
      </c>
      <c r="BC3041" s="263"/>
      <c r="BD3041" s="264" t="s">
        <v>130</v>
      </c>
      <c r="BE3041" s="265"/>
      <c r="BF3041" s="41"/>
      <c r="BG3041" s="266" t="s">
        <v>131</v>
      </c>
      <c r="BH3041" s="267"/>
      <c r="BI3041" s="268" t="s">
        <v>132</v>
      </c>
      <c r="BJ3041" s="269"/>
      <c r="BK3041" s="41"/>
      <c r="BL3041" s="262" t="s">
        <v>133</v>
      </c>
      <c r="BM3041" s="263"/>
      <c r="BN3041" s="264" t="s">
        <v>134</v>
      </c>
      <c r="BO3041" s="265"/>
      <c r="BP3041" s="41"/>
      <c r="BQ3041" s="262" t="s">
        <v>135</v>
      </c>
      <c r="BR3041" s="263"/>
      <c r="BS3041" s="264" t="s">
        <v>136</v>
      </c>
      <c r="BT3041" s="265"/>
      <c r="BU3041" s="20"/>
      <c r="BV3041" s="262" t="s">
        <v>137</v>
      </c>
      <c r="BW3041" s="263"/>
      <c r="BX3041" s="264" t="s">
        <v>138</v>
      </c>
      <c r="BY3041" s="265"/>
      <c r="CA3041" s="27" t="s">
        <v>8</v>
      </c>
      <c r="CC3041" s="113" t="s">
        <v>74</v>
      </c>
      <c r="CD3041" s="13"/>
      <c r="CE3041" s="33"/>
      <c r="CF3041" s="33"/>
      <c r="CG3041" s="33"/>
      <c r="CH3041" s="33"/>
    </row>
    <row r="3042" spans="2:86" ht="18.600000000000001" customHeight="1" thickTop="1" thickBot="1">
      <c r="B3042" s="37">
        <v>8.6999999999999602</v>
      </c>
      <c r="D3042" s="1">
        <v>1</v>
      </c>
      <c r="E3042" s="7">
        <v>0</v>
      </c>
      <c r="F3042" s="2">
        <v>0</v>
      </c>
      <c r="G3042" s="8">
        <v>0</v>
      </c>
      <c r="I3042" s="1">
        <v>1</v>
      </c>
      <c r="J3042" s="9">
        <v>0</v>
      </c>
      <c r="K3042" s="2">
        <v>0</v>
      </c>
      <c r="L3042" s="8">
        <f t="shared" ref="L3042:L3105" si="29275">IF(0=(1-$J$9*$K$9*$B3042^2),10^18,$B3042*$K$9/(1-$J$9*$K$9*$B3042^2))</f>
        <v>-0.62864629377860526</v>
      </c>
      <c r="N3042" s="1">
        <f t="shared" ref="N3042" si="29276">D3042*I3042+F3042*I3045-E3042*J3042-G3042*J3045</f>
        <v>1</v>
      </c>
      <c r="O3042" s="9">
        <f t="shared" ref="O3042" si="29277">(D3042*J3042+E3042*I3042+F3042*J3045+G3042*I3045)</f>
        <v>0</v>
      </c>
      <c r="P3042" s="2">
        <f t="shared" ref="P3042" si="29278">D3042*K3042+F3042*K3045-E3042*L3042-G3042*L3045</f>
        <v>0</v>
      </c>
      <c r="Q3042" s="8">
        <f t="shared" ref="Q3042" si="29279">(D3042*L3042+E3042*K3042+F3042*L3045+G3042*K3045)</f>
        <v>-0.62864629377860526</v>
      </c>
      <c r="S3042" s="1">
        <v>1</v>
      </c>
      <c r="T3042" s="7">
        <v>0</v>
      </c>
      <c r="U3042" s="2">
        <v>0</v>
      </c>
      <c r="V3042" s="8">
        <v>0</v>
      </c>
      <c r="X3042" s="1">
        <f t="shared" ref="X3042" si="29280">N3042*S3042+P3042*S3045-O3042*T3042-Q3042*T3045</f>
        <v>9.2656363509521356</v>
      </c>
      <c r="Y3042" s="9">
        <f t="shared" ref="Y3042" si="29281">(N3042*T3042+O3042*S3042+P3042*T3045+Q3042*S3045)</f>
        <v>0</v>
      </c>
      <c r="Z3042" s="2">
        <f t="shared" ref="Z3042" si="29282">N3042*U3042+P3042*U3045-O3042*V3042-Q3042*V3045</f>
        <v>0</v>
      </c>
      <c r="AA3042" s="8">
        <f t="shared" ref="AA3042" si="29283">(N3042*V3042+O3042*U3042+P3042*V3045+Q3042*U3045)</f>
        <v>-0.62864629377860526</v>
      </c>
      <c r="AB3042" s="20"/>
      <c r="AC3042" s="1">
        <v>1</v>
      </c>
      <c r="AD3042" s="9">
        <v>0</v>
      </c>
      <c r="AE3042" s="2">
        <v>0</v>
      </c>
      <c r="AF3042" s="8">
        <f t="shared" ref="AF3042:AF3105" si="29284">IF(0=(1-$AE$9*$AD$9*$B3042^2),10^18,$B3042*$AE$9/(1-$AE$9*$AD$9*$B3042^2))</f>
        <v>-0.11578175212221878</v>
      </c>
      <c r="AH3042" s="1">
        <f t="shared" ref="AH3042" si="29285">X3042*AC3042+Z3042*AC3045-Y3042*AD3042-AA3042*AD3045</f>
        <v>9.2656363509521356</v>
      </c>
      <c r="AI3042" s="9">
        <f t="shared" ref="AI3042" si="29286">(X3042*AD3042+Y3042*AC3042+Z3042*AD3045+AA3042*AC3045)</f>
        <v>0</v>
      </c>
      <c r="AJ3042" s="2">
        <f t="shared" ref="AJ3042" si="29287">X3042*AE3042+Z3042*AE3045-Y3042*AF3042-AA3042*AF3045</f>
        <v>0</v>
      </c>
      <c r="AK3042" s="8">
        <f t="shared" ref="AK3042" si="29288">(X3042*AF3042+Y3042*AE3042+Z3042*AF3045+AA3042*AE3045)</f>
        <v>-1.701437905019165</v>
      </c>
      <c r="AM3042" s="1">
        <v>1</v>
      </c>
      <c r="AN3042" s="7">
        <v>0</v>
      </c>
      <c r="AO3042" s="2">
        <v>0</v>
      </c>
      <c r="AP3042" s="8">
        <v>0</v>
      </c>
      <c r="AR3042" s="1">
        <f t="shared" ref="AR3042" si="29289">AH3042*AM3042+AJ3042*AM3045-AI3042*AN3042-AK3042*AN3045</f>
        <v>28.180283339743404</v>
      </c>
      <c r="AS3042" s="9">
        <f t="shared" ref="AS3042" si="29290">(AH3042*AN3042+AI3042*AM3042+AJ3042*AN3045+AK3042*AM3045)</f>
        <v>0</v>
      </c>
      <c r="AT3042" s="2">
        <f t="shared" ref="AT3042" si="29291">AH3042*AO3042+AJ3042*AO3045-AI3042*AP3042-AK3042*AP3045</f>
        <v>0</v>
      </c>
      <c r="AU3042" s="8">
        <f t="shared" ref="AU3042" si="29292">(AH3042*AP3042+AI3042*AO3042+AJ3042*AP3045+AK3042*AO3045)</f>
        <v>-1.701437905019165</v>
      </c>
      <c r="AV3042" s="20"/>
      <c r="AW3042" s="1">
        <v>1</v>
      </c>
      <c r="AX3042" s="9">
        <v>0</v>
      </c>
      <c r="AY3042" s="2">
        <v>0</v>
      </c>
      <c r="AZ3042" s="8">
        <f t="shared" ref="AZ3042:AZ3105" si="29293">IF(0=(1-$AX$9*$AY$9*$B3042^2),10^18,$B3042*$AY$9/(1-$AX$9*$AY$9*$B3042^2))</f>
        <v>-0.1652374588228944</v>
      </c>
      <c r="BB3042" s="1">
        <f t="shared" ref="BB3042" si="29294">AR3042*AW3042+AT3042*AW3045-AS3042*AX3042-AU3042*AX3045</f>
        <v>28.180283339743404</v>
      </c>
      <c r="BC3042" s="9">
        <f t="shared" ref="BC3042" si="29295">(AR3042*AX3042+AS3042*AW3042+AT3042*AX3045+AU3042*AW3045)</f>
        <v>0</v>
      </c>
      <c r="BD3042" s="2">
        <f t="shared" ref="BD3042" si="29296">AR3042*AY3042+AT3042*AY3045-AS3042*AZ3042-AU3042*AZ3045</f>
        <v>0</v>
      </c>
      <c r="BE3042" s="8">
        <f t="shared" ref="BE3042" si="29297">(AR3042*AZ3042+AS3042*AY3042+AT3042*AZ3045+AU3042*AY3045)</f>
        <v>-6.3578763129875124</v>
      </c>
      <c r="BG3042" s="1">
        <v>1</v>
      </c>
      <c r="BH3042" s="7">
        <v>0</v>
      </c>
      <c r="BI3042" s="2">
        <v>0</v>
      </c>
      <c r="BJ3042" s="8">
        <v>0</v>
      </c>
      <c r="BK3042" s="20"/>
      <c r="BL3042" s="1">
        <f t="shared" ref="BL3042" si="29298">BB3042*BG3042+BD3042*BG3045-BC3042*BH3042-BE3042*BH3045</f>
        <v>74.422389339363974</v>
      </c>
      <c r="BM3042" s="9">
        <f t="shared" ref="BM3042" si="29299">(BB3042*BH3042+BC3042*BG3042+BD3042*BH3045+BE3042*BG3045)</f>
        <v>0</v>
      </c>
      <c r="BN3042" s="2">
        <f t="shared" ref="BN3042" si="29300">BB3042*BI3042+BD3042*BI3045-BC3042*BJ3042-BE3042*BJ3045</f>
        <v>0</v>
      </c>
      <c r="BO3042" s="8">
        <f t="shared" ref="BO3042" si="29301">(BB3042*BJ3042+BC3042*BI3042+BD3042*BJ3045+BE3042*BI3045)</f>
        <v>-6.3578763129875124</v>
      </c>
      <c r="BP3042" s="20"/>
      <c r="BQ3042" s="16">
        <v>1</v>
      </c>
      <c r="BR3042" s="23">
        <v>0</v>
      </c>
      <c r="BS3042" s="14">
        <v>0</v>
      </c>
      <c r="BT3042" s="22">
        <v>0</v>
      </c>
      <c r="BV3042" s="1">
        <f t="shared" ref="BV3042" si="29302">BL3042*BQ3042+BN3042*BQ3045-BM3042*BR3042-BO3042*BR3045</f>
        <v>74.422389339363974</v>
      </c>
      <c r="BW3042" s="9">
        <f t="shared" ref="BW3042" si="29303">(BL3042*BR3042+BM3042*BQ3042+BN3042*BR3045+BO3042*BQ3045)</f>
        <v>-6.3578763129875124</v>
      </c>
      <c r="BX3042" s="2">
        <f t="shared" ref="BX3042" si="29304">BL3042*BS3042+BN3042*BS3045-BM3042*BT3042-BO3042*BT3045</f>
        <v>0</v>
      </c>
      <c r="BY3042" s="8">
        <f t="shared" ref="BY3042" si="29305">(BL3042*BT3042+BM3042*BS3042+BN3042*BT3045+BO3042*BS3045)</f>
        <v>-6.3578763129875124</v>
      </c>
      <c r="CA3042" s="28">
        <f t="shared" ref="CA3042" si="29306">20*LOG(((1+$BR$9)/$BR$9)/((BV3042+BV3045)^2+(BW3042+BW3045)^2)^0.5)</f>
        <v>-52.842793570003657</v>
      </c>
      <c r="CC3042" s="114">
        <f t="shared" ref="CC3042" si="29307">((BV3042^2+BW3042^2)^0.5)/((BV3045^2+BW3045^2)^0.5)</f>
        <v>8.5446283803841547E-2</v>
      </c>
      <c r="CD3042" s="13"/>
      <c r="CE3042" s="33"/>
      <c r="CF3042" s="33"/>
      <c r="CG3042" s="33"/>
      <c r="CH3042" s="33"/>
    </row>
    <row r="3043" spans="2:86" ht="18.600000000000001" customHeight="1" thickBot="1">
      <c r="D3043" s="3"/>
      <c r="G3043" s="4"/>
      <c r="I3043" s="3"/>
      <c r="L3043" s="4"/>
      <c r="N3043" s="3"/>
      <c r="Q3043" s="4"/>
      <c r="S3043" s="3"/>
      <c r="V3043" s="4"/>
      <c r="X3043" s="3"/>
      <c r="AA3043" s="4"/>
      <c r="AC3043" s="3"/>
      <c r="AF3043" s="4"/>
      <c r="AH3043" s="3"/>
      <c r="AK3043" s="4"/>
      <c r="AM3043" s="3"/>
      <c r="AP3043" s="4"/>
      <c r="AR3043" s="3"/>
      <c r="AU3043" s="4"/>
      <c r="AW3043" s="3"/>
      <c r="AZ3043" s="4"/>
      <c r="BB3043" s="3"/>
      <c r="BE3043" s="4"/>
      <c r="BG3043" s="3"/>
      <c r="BJ3043" s="4"/>
      <c r="BL3043" s="3"/>
      <c r="BO3043" s="4"/>
      <c r="BQ3043" s="16"/>
      <c r="BR3043" s="14"/>
      <c r="BS3043" s="14"/>
      <c r="BT3043" s="17"/>
      <c r="BV3043" s="3"/>
      <c r="BY3043" s="4"/>
      <c r="CC3043" s="115"/>
      <c r="CD3043" s="13"/>
      <c r="CE3043" s="33"/>
      <c r="CF3043" s="33"/>
      <c r="CG3043" s="33"/>
      <c r="CH3043" s="33"/>
    </row>
    <row r="3044" spans="2:86" ht="18.600000000000001" customHeight="1" thickBot="1">
      <c r="D3044" s="271" t="s">
        <v>141</v>
      </c>
      <c r="E3044" s="272"/>
      <c r="F3044" s="273" t="s">
        <v>142</v>
      </c>
      <c r="G3044" s="274"/>
      <c r="H3044" s="237"/>
      <c r="I3044" s="271" t="s">
        <v>143</v>
      </c>
      <c r="J3044" s="272"/>
      <c r="K3044" s="273" t="s">
        <v>144</v>
      </c>
      <c r="L3044" s="274"/>
      <c r="N3044" s="262" t="s">
        <v>145</v>
      </c>
      <c r="O3044" s="263"/>
      <c r="P3044" s="264" t="s">
        <v>146</v>
      </c>
      <c r="Q3044" s="265"/>
      <c r="S3044" s="271" t="s">
        <v>147</v>
      </c>
      <c r="T3044" s="272"/>
      <c r="U3044" s="273" t="s">
        <v>148</v>
      </c>
      <c r="V3044" s="274"/>
      <c r="W3044" s="20"/>
      <c r="X3044" s="262" t="s">
        <v>149</v>
      </c>
      <c r="Y3044" s="263"/>
      <c r="Z3044" s="264" t="s">
        <v>150</v>
      </c>
      <c r="AA3044" s="265"/>
      <c r="AB3044" s="20"/>
      <c r="AC3044" s="271" t="s">
        <v>151</v>
      </c>
      <c r="AD3044" s="272"/>
      <c r="AE3044" s="273" t="s">
        <v>152</v>
      </c>
      <c r="AF3044" s="274"/>
      <c r="AG3044" s="20"/>
      <c r="AH3044" s="262" t="s">
        <v>153</v>
      </c>
      <c r="AI3044" s="263"/>
      <c r="AJ3044" s="264" t="s">
        <v>154</v>
      </c>
      <c r="AK3044" s="265"/>
      <c r="AL3044" s="20"/>
      <c r="AM3044" s="271" t="s">
        <v>155</v>
      </c>
      <c r="AN3044" s="272"/>
      <c r="AO3044" s="273" t="s">
        <v>156</v>
      </c>
      <c r="AP3044" s="274"/>
      <c r="AR3044" s="262" t="s">
        <v>157</v>
      </c>
      <c r="AS3044" s="263"/>
      <c r="AT3044" s="264" t="s">
        <v>158</v>
      </c>
      <c r="AU3044" s="265"/>
      <c r="AV3044" s="41"/>
      <c r="AW3044" s="271" t="s">
        <v>159</v>
      </c>
      <c r="AX3044" s="272"/>
      <c r="AY3044" s="273" t="s">
        <v>160</v>
      </c>
      <c r="AZ3044" s="274"/>
      <c r="BA3044" s="20"/>
      <c r="BB3044" s="262" t="s">
        <v>161</v>
      </c>
      <c r="BC3044" s="263"/>
      <c r="BD3044" s="264" t="s">
        <v>162</v>
      </c>
      <c r="BE3044" s="265"/>
      <c r="BF3044" s="41"/>
      <c r="BG3044" s="271" t="s">
        <v>163</v>
      </c>
      <c r="BH3044" s="272"/>
      <c r="BI3044" s="273" t="s">
        <v>164</v>
      </c>
      <c r="BJ3044" s="274"/>
      <c r="BK3044" s="41"/>
      <c r="BL3044" s="262" t="s">
        <v>165</v>
      </c>
      <c r="BM3044" s="263"/>
      <c r="BN3044" s="264" t="s">
        <v>166</v>
      </c>
      <c r="BO3044" s="265"/>
      <c r="BP3044" s="41"/>
      <c r="BQ3044" s="271" t="s">
        <v>167</v>
      </c>
      <c r="BR3044" s="272"/>
      <c r="BS3044" s="273" t="s">
        <v>168</v>
      </c>
      <c r="BT3044" s="274"/>
      <c r="BU3044" s="20"/>
      <c r="BV3044" s="262" t="s">
        <v>169</v>
      </c>
      <c r="BW3044" s="263"/>
      <c r="BX3044" s="264" t="s">
        <v>170</v>
      </c>
      <c r="BY3044" s="265"/>
      <c r="CA3044" s="55" t="s">
        <v>35</v>
      </c>
      <c r="CC3044" s="116" t="s">
        <v>75</v>
      </c>
      <c r="CD3044" s="13"/>
      <c r="CE3044" s="33"/>
      <c r="CF3044" s="33"/>
      <c r="CG3044" s="33"/>
      <c r="CH3044" s="33"/>
    </row>
    <row r="3045" spans="2:86" ht="18.600000000000001" customHeight="1" thickTop="1" thickBot="1">
      <c r="D3045" s="1">
        <v>0</v>
      </c>
      <c r="E3045" s="9">
        <f t="shared" ref="E3045" si="29308">$E$9*$B3042</f>
        <v>10.238159999999954</v>
      </c>
      <c r="F3045" s="2">
        <v>1</v>
      </c>
      <c r="G3045" s="8">
        <v>0</v>
      </c>
      <c r="I3045" s="1">
        <v>0</v>
      </c>
      <c r="J3045" s="9">
        <v>0</v>
      </c>
      <c r="K3045" s="2">
        <v>1</v>
      </c>
      <c r="L3045" s="8">
        <v>0</v>
      </c>
      <c r="N3045" s="1">
        <f t="shared" ref="N3045" si="29309">D3045*I3042+F3045*I3045-E3045*J3042-G3045*J3045</f>
        <v>0</v>
      </c>
      <c r="O3045" s="9">
        <f t="shared" ref="O3045" si="29310">(D3045*J3042+E3045*I3042+F3045*J3045+G3045*I3045)</f>
        <v>10.238159999999954</v>
      </c>
      <c r="P3045" s="2">
        <f t="shared" ref="P3045" si="29311">D3045*K3042+F3045*K3045-E3045*L3042-G3045*L3045</f>
        <v>7.4361813391123368</v>
      </c>
      <c r="Q3045" s="8">
        <f t="shared" ref="Q3045" si="29312">(D3045*L3042+E3045*K3042+F3045*L3045+G3045*K3045)</f>
        <v>0</v>
      </c>
      <c r="S3045" s="1">
        <v>0</v>
      </c>
      <c r="T3045" s="9">
        <f t="shared" ref="T3045" si="29313">$T$9*$B3042</f>
        <v>13.14830999999994</v>
      </c>
      <c r="U3045" s="2">
        <v>1</v>
      </c>
      <c r="V3045" s="8">
        <v>0</v>
      </c>
      <c r="X3045" s="1">
        <f t="shared" ref="X3045" si="29314">N3045*S3042+P3045*S3045-O3045*T3042-Q3045*T3045</f>
        <v>0</v>
      </c>
      <c r="Y3045" s="9">
        <f t="shared" ref="Y3045" si="29315">(N3045*T3042+O3045*S3042+P3045*T3045+Q3045*S3045)</f>
        <v>108.01137746286363</v>
      </c>
      <c r="Z3045" s="2">
        <f t="shared" ref="Z3045" si="29316">N3045*U3042+P3045*U3045-O3045*V3042-Q3045*V3045</f>
        <v>7.4361813391123368</v>
      </c>
      <c r="AA3045" s="8">
        <f t="shared" ref="AA3045" si="29317">(N3045*V3042+O3045*U3042+P3045*V3045+Q3045*U3045)</f>
        <v>0</v>
      </c>
      <c r="AB3045" s="20"/>
      <c r="AC3045" s="1">
        <v>0</v>
      </c>
      <c r="AD3045" s="9">
        <v>0</v>
      </c>
      <c r="AE3045" s="2">
        <v>1</v>
      </c>
      <c r="AF3045" s="8">
        <v>0</v>
      </c>
      <c r="AH3045" s="1">
        <f t="shared" ref="AH3045" si="29318">X3045*AC3042+Z3045*AC3045-Y3045*AD3042-AA3045*AD3045</f>
        <v>0</v>
      </c>
      <c r="AI3045" s="9">
        <f t="shared" ref="AI3045" si="29319">(X3045*AD3042+Y3045*AC3042+Z3045*AD3045+AA3045*AC3045)</f>
        <v>108.01137746286363</v>
      </c>
      <c r="AJ3045" s="2">
        <f t="shared" ref="AJ3045" si="29320">X3045*AE3042+Z3045*AE3045-Y3045*AF3042-AA3045*AF3045</f>
        <v>19.941927870897022</v>
      </c>
      <c r="AK3045" s="8">
        <f t="shared" ref="AK3045" si="29321">(X3045*AF3042+Y3045*AE3042+Z3045*AF3045+AA3045*AE3045)</f>
        <v>0</v>
      </c>
      <c r="AM3045" s="1">
        <v>0</v>
      </c>
      <c r="AN3045" s="9">
        <f t="shared" ref="AN3045" si="29322">$AN$9*$B3042</f>
        <v>11.116859999999949</v>
      </c>
      <c r="AO3045" s="2">
        <v>1</v>
      </c>
      <c r="AP3045" s="8">
        <v>0</v>
      </c>
      <c r="AR3045" s="1">
        <f t="shared" ref="AR3045" si="29323">AH3045*AM3042+AJ3045*AM3045-AI3045*AN3042-AK3045*AN3045</f>
        <v>0</v>
      </c>
      <c r="AS3045" s="9">
        <f t="shared" ref="AS3045" si="29324">(AH3045*AN3042+AI3045*AM3042+AJ3045*AN3045+AK3045*AM3045)</f>
        <v>329.7029977337229</v>
      </c>
      <c r="AT3045" s="2">
        <f t="shared" ref="AT3045" si="29325">AH3045*AO3042+AJ3045*AO3045-AI3045*AP3042-AK3045*AP3045</f>
        <v>19.941927870897022</v>
      </c>
      <c r="AU3045" s="8">
        <f t="shared" ref="AU3045" si="29326">(AH3045*AP3042+AI3045*AO3042+AJ3045*AP3045+AK3045*AO3045)</f>
        <v>0</v>
      </c>
      <c r="AV3045" s="20"/>
      <c r="AW3045" s="1">
        <v>0</v>
      </c>
      <c r="AX3045" s="9">
        <v>0</v>
      </c>
      <c r="AY3045" s="2">
        <v>1</v>
      </c>
      <c r="AZ3045" s="8">
        <v>0</v>
      </c>
      <c r="BB3045" s="1">
        <f t="shared" ref="BB3045" si="29327">AR3045*AW3042+AT3045*AW3045-AS3045*AX3042-AU3045*AX3045</f>
        <v>0</v>
      </c>
      <c r="BC3045" s="9">
        <f t="shared" ref="BC3045" si="29328">(AR3045*AX3042+AS3045*AW3042+AT3045*AX3045+AU3045*AW3045)</f>
        <v>329.7029977337229</v>
      </c>
      <c r="BD3045" s="2">
        <f t="shared" ref="BD3045" si="29329">AR3045*AY3042+AT3045*AY3045-AS3045*AZ3042-AU3045*AZ3045</f>
        <v>74.421213382707904</v>
      </c>
      <c r="BE3045" s="8">
        <f t="shared" ref="BE3045" si="29330">(AR3045*AZ3042+AS3045*AY3042+AT3045*AZ3045+AU3045*AY3045)</f>
        <v>0</v>
      </c>
      <c r="BG3045" s="1">
        <v>0</v>
      </c>
      <c r="BH3045" s="9">
        <f t="shared" ref="BH3045" si="29331">$BH$9*$B3042</f>
        <v>7.2731999999999664</v>
      </c>
      <c r="BI3045" s="2">
        <v>1</v>
      </c>
      <c r="BJ3045" s="8">
        <v>0</v>
      </c>
      <c r="BK3045" s="20"/>
      <c r="BL3045" s="1">
        <f t="shared" ref="BL3045" si="29332">BB3045*BG3042+BD3045*BG3045-BC3045*BH3042-BE3045*BH3045</f>
        <v>0</v>
      </c>
      <c r="BM3045" s="9">
        <f t="shared" ref="BM3045" si="29333">(BB3045*BH3042+BC3045*BG3042+BD3045*BH3045+BE3045*BG3045)</f>
        <v>870.9833669088315</v>
      </c>
      <c r="BN3045" s="2">
        <f t="shared" ref="BN3045" si="29334">BB3045*BI3042+BD3045*BI3045-BC3045*BJ3042-BE3045*BJ3045</f>
        <v>74.421213382707904</v>
      </c>
      <c r="BO3045" s="8">
        <f t="shared" ref="BO3045" si="29335">(BB3045*BJ3042+BC3045*BI3042+BD3045*BJ3045+BE3045*BI3045)</f>
        <v>0</v>
      </c>
      <c r="BP3045" s="20"/>
      <c r="BQ3045" s="18">
        <f t="shared" ref="BQ3045:BQ3108" si="29336">1/$BR$9</f>
        <v>1</v>
      </c>
      <c r="BR3045" s="25">
        <v>0</v>
      </c>
      <c r="BS3045" s="19">
        <v>1</v>
      </c>
      <c r="BT3045" s="24">
        <v>0</v>
      </c>
      <c r="BV3045" s="1">
        <f t="shared" ref="BV3045" si="29337">BL3045*BQ3042+BN3045*BQ3045-BM3045*BR3042-BO3045*BR3045</f>
        <v>74.421213382707904</v>
      </c>
      <c r="BW3045" s="9">
        <f t="shared" ref="BW3045" si="29338">(BL3045*BR3042+BM3045*BQ3042+BN3045*BR3045+BO3045*BQ3045)</f>
        <v>870.9833669088315</v>
      </c>
      <c r="BX3045" s="2">
        <f t="shared" ref="BX3045" si="29339">BL3045*BS3042+BN3045*BS3045-BM3045*BT3042-BO3045*BT3045</f>
        <v>74.421213382707904</v>
      </c>
      <c r="BY3045" s="8">
        <f t="shared" ref="BY3045" si="29340">(BL3045*BT3042+BM3045*BS3042+BN3045*BT3045+BO3045*BS3045)</f>
        <v>0</v>
      </c>
      <c r="CA3045" s="56">
        <f t="shared" ref="CA3045" si="29341">(180/PI())*ATAN(-1*(BW3042+BW3045)/(BV3042+BV3045))</f>
        <v>-80.232379357559424</v>
      </c>
      <c r="CC3045" s="117">
        <f t="shared" ref="CC3045" si="29342">20*LOG(((1-(10^(CA3042/20)^2)*(1-((1-CC3042)/(1+CC3042))^2))^0.5))</f>
        <v>-6.5469915455772406E-6</v>
      </c>
      <c r="CD3045" s="13"/>
      <c r="CE3045" s="33"/>
      <c r="CF3045" s="33"/>
      <c r="CG3045" s="33"/>
      <c r="CH3045" s="33"/>
    </row>
    <row r="3046" spans="2:86" ht="18.600000000000001" customHeight="1"/>
    <row r="3047" spans="2:86" ht="18.600000000000001" customHeight="1" thickBot="1">
      <c r="E3047" s="6" t="s">
        <v>3</v>
      </c>
      <c r="J3047" s="6" t="s">
        <v>5</v>
      </c>
      <c r="O3047" s="6" t="s">
        <v>10</v>
      </c>
      <c r="T3047" s="6" t="s">
        <v>6</v>
      </c>
      <c r="Y3047" s="6" t="s">
        <v>11</v>
      </c>
      <c r="AD3047" s="6" t="s">
        <v>12</v>
      </c>
      <c r="AI3047" s="6" t="s">
        <v>13</v>
      </c>
      <c r="AN3047" s="6" t="s">
        <v>14</v>
      </c>
      <c r="AS3047" s="6" t="s">
        <v>15</v>
      </c>
      <c r="AX3047" s="6" t="s">
        <v>19</v>
      </c>
      <c r="BC3047" s="6" t="s">
        <v>17</v>
      </c>
      <c r="BH3047" s="6" t="s">
        <v>20</v>
      </c>
      <c r="BM3047" s="6" t="s">
        <v>18</v>
      </c>
      <c r="BQ3047" s="26" t="s">
        <v>16</v>
      </c>
      <c r="BR3047" s="26"/>
      <c r="BS3047" s="21"/>
      <c r="BT3047" s="21"/>
      <c r="BU3047" s="21"/>
      <c r="BV3047" s="21"/>
      <c r="BW3047" s="26" t="s">
        <v>21</v>
      </c>
      <c r="BX3047" s="21"/>
      <c r="BY3047" s="21"/>
    </row>
    <row r="3048" spans="2:86" ht="18.600000000000001" customHeight="1" thickBot="1">
      <c r="B3048" s="11"/>
      <c r="D3048" s="266" t="s">
        <v>113</v>
      </c>
      <c r="E3048" s="267"/>
      <c r="F3048" s="268" t="s">
        <v>114</v>
      </c>
      <c r="G3048" s="269"/>
      <c r="H3048" s="237"/>
      <c r="I3048" s="262" t="s">
        <v>0</v>
      </c>
      <c r="J3048" s="263"/>
      <c r="K3048" s="264" t="s">
        <v>1</v>
      </c>
      <c r="L3048" s="265"/>
      <c r="M3048" s="21"/>
      <c r="N3048" s="262" t="s">
        <v>115</v>
      </c>
      <c r="O3048" s="263"/>
      <c r="P3048" s="264" t="s">
        <v>116</v>
      </c>
      <c r="Q3048" s="265"/>
      <c r="R3048" s="21"/>
      <c r="S3048" s="266" t="s">
        <v>117</v>
      </c>
      <c r="T3048" s="267"/>
      <c r="U3048" s="268" t="s">
        <v>118</v>
      </c>
      <c r="V3048" s="269"/>
      <c r="W3048" s="20"/>
      <c r="X3048" s="262" t="s">
        <v>119</v>
      </c>
      <c r="Y3048" s="263"/>
      <c r="Z3048" s="264" t="s">
        <v>120</v>
      </c>
      <c r="AA3048" s="265"/>
      <c r="AB3048" s="20"/>
      <c r="AC3048" s="262" t="s">
        <v>121</v>
      </c>
      <c r="AD3048" s="263"/>
      <c r="AE3048" s="264" t="s">
        <v>7</v>
      </c>
      <c r="AF3048" s="265"/>
      <c r="AG3048" s="20"/>
      <c r="AH3048" s="262" t="s">
        <v>122</v>
      </c>
      <c r="AI3048" s="263"/>
      <c r="AJ3048" s="264" t="s">
        <v>123</v>
      </c>
      <c r="AK3048" s="265"/>
      <c r="AL3048" s="20"/>
      <c r="AM3048" s="266" t="s">
        <v>124</v>
      </c>
      <c r="AN3048" s="267"/>
      <c r="AO3048" s="268" t="s">
        <v>125</v>
      </c>
      <c r="AP3048" s="269"/>
      <c r="AQ3048" s="21"/>
      <c r="AR3048" s="262" t="s">
        <v>126</v>
      </c>
      <c r="AS3048" s="263"/>
      <c r="AT3048" s="264" t="s">
        <v>2</v>
      </c>
      <c r="AU3048" s="265"/>
      <c r="AV3048" s="41"/>
      <c r="AW3048" s="262" t="s">
        <v>127</v>
      </c>
      <c r="AX3048" s="263"/>
      <c r="AY3048" s="264" t="s">
        <v>128</v>
      </c>
      <c r="AZ3048" s="265"/>
      <c r="BA3048" s="20"/>
      <c r="BB3048" s="262" t="s">
        <v>129</v>
      </c>
      <c r="BC3048" s="263"/>
      <c r="BD3048" s="264" t="s">
        <v>130</v>
      </c>
      <c r="BE3048" s="265"/>
      <c r="BF3048" s="41"/>
      <c r="BG3048" s="266" t="s">
        <v>131</v>
      </c>
      <c r="BH3048" s="267"/>
      <c r="BI3048" s="268" t="s">
        <v>132</v>
      </c>
      <c r="BJ3048" s="269"/>
      <c r="BK3048" s="41"/>
      <c r="BL3048" s="262" t="s">
        <v>133</v>
      </c>
      <c r="BM3048" s="263"/>
      <c r="BN3048" s="264" t="s">
        <v>134</v>
      </c>
      <c r="BO3048" s="265"/>
      <c r="BP3048" s="41"/>
      <c r="BQ3048" s="262" t="s">
        <v>135</v>
      </c>
      <c r="BR3048" s="263"/>
      <c r="BS3048" s="264" t="s">
        <v>136</v>
      </c>
      <c r="BT3048" s="265"/>
      <c r="BU3048" s="20"/>
      <c r="BV3048" s="262" t="s">
        <v>137</v>
      </c>
      <c r="BW3048" s="263"/>
      <c r="BX3048" s="264" t="s">
        <v>138</v>
      </c>
      <c r="BY3048" s="265"/>
      <c r="CA3048" s="27" t="s">
        <v>8</v>
      </c>
      <c r="CC3048" s="113" t="s">
        <v>74</v>
      </c>
      <c r="CD3048" s="13"/>
      <c r="CE3048" s="33"/>
      <c r="CF3048" s="33"/>
      <c r="CG3048" s="33"/>
      <c r="CH3048" s="33"/>
    </row>
    <row r="3049" spans="2:86" ht="18.600000000000001" customHeight="1" thickTop="1" thickBot="1">
      <c r="B3049" s="37">
        <v>8.7199999999999598</v>
      </c>
      <c r="D3049" s="1">
        <v>1</v>
      </c>
      <c r="E3049" s="7">
        <v>0</v>
      </c>
      <c r="F3049" s="2">
        <v>0</v>
      </c>
      <c r="G3049" s="8">
        <v>0</v>
      </c>
      <c r="I3049" s="1">
        <v>1</v>
      </c>
      <c r="J3049" s="9">
        <v>0</v>
      </c>
      <c r="K3049" s="2">
        <v>0</v>
      </c>
      <c r="L3049" s="8">
        <f t="shared" ref="L3049:L3112" si="29343">IF(0=(1-$J$9*$K$9*$B3049^2),10^18,$B3049*$K$9/(1-$J$9*$K$9*$B3049^2))</f>
        <v>-0.62703067951872715</v>
      </c>
      <c r="N3049" s="1">
        <f t="shared" ref="N3049" si="29344">D3049*I3049+F3049*I3052-E3049*J3049-G3049*J3052</f>
        <v>1</v>
      </c>
      <c r="O3049" s="9">
        <f t="shared" ref="O3049" si="29345">(D3049*J3049+E3049*I3049+F3049*J3052+G3049*I3052)</f>
        <v>0</v>
      </c>
      <c r="P3049" s="2">
        <f t="shared" ref="P3049" si="29346">D3049*K3049+F3049*K3052-E3049*L3049-G3049*L3052</f>
        <v>0</v>
      </c>
      <c r="Q3049" s="8">
        <f t="shared" ref="Q3049" si="29347">(D3049*L3049+E3049*K3049+F3049*L3052+G3049*K3052)</f>
        <v>-0.62703067951872715</v>
      </c>
      <c r="S3049" s="1">
        <v>1</v>
      </c>
      <c r="T3049" s="7">
        <v>0</v>
      </c>
      <c r="U3049" s="2">
        <v>0</v>
      </c>
      <c r="V3049" s="8">
        <v>0</v>
      </c>
      <c r="X3049" s="1">
        <f t="shared" ref="X3049" si="29348">N3049*S3049+P3049*S3052-O3049*T3049-Q3049*T3052</f>
        <v>9.2633463831419718</v>
      </c>
      <c r="Y3049" s="9">
        <f t="shared" ref="Y3049" si="29349">(N3049*T3049+O3049*S3049+P3049*T3052+Q3049*S3052)</f>
        <v>0</v>
      </c>
      <c r="Z3049" s="2">
        <f t="shared" ref="Z3049" si="29350">N3049*U3049+P3049*U3052-O3049*V3049-Q3049*V3052</f>
        <v>0</v>
      </c>
      <c r="AA3049" s="8">
        <f t="shared" ref="AA3049" si="29351">(N3049*V3049+O3049*U3049+P3049*V3052+Q3049*U3052)</f>
        <v>-0.62703067951872715</v>
      </c>
      <c r="AB3049" s="20"/>
      <c r="AC3049" s="1">
        <v>1</v>
      </c>
      <c r="AD3049" s="9">
        <v>0</v>
      </c>
      <c r="AE3049" s="2">
        <v>0</v>
      </c>
      <c r="AF3049" s="8">
        <f t="shared" ref="AF3049:AF3112" si="29352">IF(0=(1-$AE$9*$AD$9*$B3049^2),10^18,$B3049*$AE$9/(1-$AE$9*$AD$9*$B3049^2))</f>
        <v>-0.11550646941589138</v>
      </c>
      <c r="AH3049" s="1">
        <f t="shared" ref="AH3049" si="29353">X3049*AC3049+Z3049*AC3052-Y3049*AD3049-AA3049*AD3052</f>
        <v>9.2633463831419718</v>
      </c>
      <c r="AI3049" s="9">
        <f t="shared" ref="AI3049" si="29354">(X3049*AD3049+Y3049*AC3049+Z3049*AD3052+AA3049*AC3052)</f>
        <v>0</v>
      </c>
      <c r="AJ3049" s="2">
        <f t="shared" ref="AJ3049" si="29355">X3049*AE3049+Z3049*AE3052-Y3049*AF3049-AA3049*AF3052</f>
        <v>0</v>
      </c>
      <c r="AK3049" s="8">
        <f t="shared" ref="AK3049" si="29356">(X3049*AF3049+Y3049*AE3049+Z3049*AF3052+AA3049*AE3052)</f>
        <v>-1.6970071152119233</v>
      </c>
      <c r="AM3049" s="1">
        <v>1</v>
      </c>
      <c r="AN3049" s="7">
        <v>0</v>
      </c>
      <c r="AO3049" s="2">
        <v>0</v>
      </c>
      <c r="AP3049" s="8">
        <v>0</v>
      </c>
      <c r="AR3049" s="1">
        <f t="shared" ref="AR3049" si="29357">AH3049*AM3049+AJ3049*AM3052-AI3049*AN3049-AK3049*AN3052</f>
        <v>28.172105615793061</v>
      </c>
      <c r="AS3049" s="9">
        <f t="shared" ref="AS3049" si="29358">(AH3049*AN3049+AI3049*AM3049+AJ3049*AN3052+AK3049*AM3052)</f>
        <v>0</v>
      </c>
      <c r="AT3049" s="2">
        <f t="shared" ref="AT3049" si="29359">AH3049*AO3049+AJ3049*AO3052-AI3049*AP3049-AK3049*AP3052</f>
        <v>0</v>
      </c>
      <c r="AU3049" s="8">
        <f t="shared" ref="AU3049" si="29360">(AH3049*AP3049+AI3049*AO3049+AJ3049*AP3052+AK3049*AO3052)</f>
        <v>-1.6970071152119233</v>
      </c>
      <c r="AV3049" s="20"/>
      <c r="AW3049" s="1">
        <v>1</v>
      </c>
      <c r="AX3049" s="9">
        <v>0</v>
      </c>
      <c r="AY3049" s="2">
        <v>0</v>
      </c>
      <c r="AZ3049" s="8">
        <f t="shared" ref="AZ3049:AZ3112" si="29361">IF(0=(1-$AX$9*$AY$9*$B3049^2),10^18,$B3049*$AY$9/(1-$AX$9*$AY$9*$B3049^2))</f>
        <v>-0.16484058068051033</v>
      </c>
      <c r="BB3049" s="1">
        <f t="shared" ref="BB3049" si="29362">AR3049*AW3049+AT3049*AW3052-AS3049*AX3049-AU3049*AX3052</f>
        <v>28.172105615793061</v>
      </c>
      <c r="BC3049" s="9">
        <f t="shared" ref="BC3049" si="29363">(AR3049*AX3049+AS3049*AW3049+AT3049*AX3052+AU3049*AW3052)</f>
        <v>0</v>
      </c>
      <c r="BD3049" s="2">
        <f t="shared" ref="BD3049" si="29364">AR3049*AY3049+AT3049*AY3052-AS3049*AZ3049-AU3049*AZ3052</f>
        <v>0</v>
      </c>
      <c r="BE3049" s="8">
        <f t="shared" ref="BE3049" si="29365">(AR3049*AZ3049+AS3049*AY3049+AT3049*AZ3052+AU3049*AY3052)</f>
        <v>-6.340913363911918</v>
      </c>
      <c r="BG3049" s="1">
        <v>1</v>
      </c>
      <c r="BH3049" s="7">
        <v>0</v>
      </c>
      <c r="BI3049" s="2">
        <v>0</v>
      </c>
      <c r="BJ3049" s="8">
        <v>0</v>
      </c>
      <c r="BK3049" s="20"/>
      <c r="BL3049" s="1">
        <f t="shared" ref="BL3049" si="29366">BB3049*BG3049+BD3049*BG3052-BC3049*BH3049-BE3049*BH3052</f>
        <v>74.396856765641616</v>
      </c>
      <c r="BM3049" s="9">
        <f t="shared" ref="BM3049" si="29367">(BB3049*BH3049+BC3049*BG3049+BD3049*BH3052+BE3049*BG3052)</f>
        <v>0</v>
      </c>
      <c r="BN3049" s="2">
        <f t="shared" ref="BN3049" si="29368">BB3049*BI3049+BD3049*BI3052-BC3049*BJ3049-BE3049*BJ3052</f>
        <v>0</v>
      </c>
      <c r="BO3049" s="8">
        <f t="shared" ref="BO3049" si="29369">(BB3049*BJ3049+BC3049*BI3049+BD3049*BJ3052+BE3049*BI3052)</f>
        <v>-6.340913363911918</v>
      </c>
      <c r="BP3049" s="20"/>
      <c r="BQ3049" s="16">
        <v>1</v>
      </c>
      <c r="BR3049" s="23">
        <v>0</v>
      </c>
      <c r="BS3049" s="14">
        <v>0</v>
      </c>
      <c r="BT3049" s="22">
        <v>0</v>
      </c>
      <c r="BV3049" s="1">
        <f t="shared" ref="BV3049" si="29370">BL3049*BQ3049+BN3049*BQ3052-BM3049*BR3049-BO3049*BR3052</f>
        <v>74.396856765641616</v>
      </c>
      <c r="BW3049" s="9">
        <f t="shared" ref="BW3049" si="29371">(BL3049*BR3049+BM3049*BQ3049+BN3049*BR3052+BO3049*BQ3052)</f>
        <v>-6.340913363911918</v>
      </c>
      <c r="BX3049" s="2">
        <f t="shared" ref="BX3049" si="29372">BL3049*BS3049+BN3049*BS3052-BM3049*BT3049-BO3049*BT3052</f>
        <v>0</v>
      </c>
      <c r="BY3049" s="8">
        <f t="shared" ref="BY3049" si="29373">(BL3049*BT3049+BM3049*BS3049+BN3049*BT3052+BO3049*BS3052)</f>
        <v>-6.340913363911918</v>
      </c>
      <c r="CA3049" s="28">
        <f t="shared" ref="CA3049" si="29374">20*LOG(((1+$BR$9)/$BR$9)/((BV3049+BV3052)^2+(BW3049+BW3052)^2)^0.5)</f>
        <v>-52.859744216421149</v>
      </c>
      <c r="CC3049" s="114">
        <f t="shared" ref="CC3049" si="29375">((BV3049^2+BW3049^2)^0.5)/((BV3052^2+BW3052^2)^0.5)</f>
        <v>8.5247568571144336E-2</v>
      </c>
      <c r="CD3049" s="13"/>
      <c r="CE3049" s="33"/>
      <c r="CF3049" s="33"/>
      <c r="CG3049" s="33"/>
      <c r="CH3049" s="33"/>
    </row>
    <row r="3050" spans="2:86" ht="18.600000000000001" customHeight="1" thickBot="1">
      <c r="D3050" s="3"/>
      <c r="G3050" s="4"/>
      <c r="I3050" s="3"/>
      <c r="L3050" s="4"/>
      <c r="N3050" s="3"/>
      <c r="Q3050" s="4"/>
      <c r="S3050" s="3"/>
      <c r="V3050" s="4"/>
      <c r="X3050" s="3"/>
      <c r="AA3050" s="4"/>
      <c r="AC3050" s="3"/>
      <c r="AF3050" s="4"/>
      <c r="AH3050" s="3"/>
      <c r="AK3050" s="4"/>
      <c r="AM3050" s="3"/>
      <c r="AP3050" s="4"/>
      <c r="AR3050" s="3"/>
      <c r="AU3050" s="4"/>
      <c r="AW3050" s="3"/>
      <c r="AZ3050" s="4"/>
      <c r="BB3050" s="3"/>
      <c r="BE3050" s="4"/>
      <c r="BG3050" s="3"/>
      <c r="BJ3050" s="4"/>
      <c r="BL3050" s="3"/>
      <c r="BO3050" s="4"/>
      <c r="BQ3050" s="16"/>
      <c r="BR3050" s="14"/>
      <c r="BS3050" s="14"/>
      <c r="BT3050" s="17"/>
      <c r="BV3050" s="3"/>
      <c r="BY3050" s="4"/>
      <c r="CC3050" s="115"/>
      <c r="CD3050" s="13"/>
      <c r="CE3050" s="33"/>
      <c r="CF3050" s="33"/>
      <c r="CG3050" s="33"/>
      <c r="CH3050" s="33"/>
    </row>
    <row r="3051" spans="2:86" ht="18.600000000000001" customHeight="1" thickBot="1">
      <c r="D3051" s="271" t="s">
        <v>141</v>
      </c>
      <c r="E3051" s="272"/>
      <c r="F3051" s="273" t="s">
        <v>142</v>
      </c>
      <c r="G3051" s="274"/>
      <c r="H3051" s="237"/>
      <c r="I3051" s="271" t="s">
        <v>143</v>
      </c>
      <c r="J3051" s="272"/>
      <c r="K3051" s="273" t="s">
        <v>144</v>
      </c>
      <c r="L3051" s="274"/>
      <c r="N3051" s="262" t="s">
        <v>145</v>
      </c>
      <c r="O3051" s="263"/>
      <c r="P3051" s="264" t="s">
        <v>146</v>
      </c>
      <c r="Q3051" s="265"/>
      <c r="S3051" s="271" t="s">
        <v>147</v>
      </c>
      <c r="T3051" s="272"/>
      <c r="U3051" s="273" t="s">
        <v>148</v>
      </c>
      <c r="V3051" s="274"/>
      <c r="W3051" s="20"/>
      <c r="X3051" s="262" t="s">
        <v>149</v>
      </c>
      <c r="Y3051" s="263"/>
      <c r="Z3051" s="264" t="s">
        <v>150</v>
      </c>
      <c r="AA3051" s="265"/>
      <c r="AB3051" s="20"/>
      <c r="AC3051" s="271" t="s">
        <v>151</v>
      </c>
      <c r="AD3051" s="272"/>
      <c r="AE3051" s="273" t="s">
        <v>152</v>
      </c>
      <c r="AF3051" s="274"/>
      <c r="AG3051" s="20"/>
      <c r="AH3051" s="262" t="s">
        <v>153</v>
      </c>
      <c r="AI3051" s="263"/>
      <c r="AJ3051" s="264" t="s">
        <v>154</v>
      </c>
      <c r="AK3051" s="265"/>
      <c r="AL3051" s="20"/>
      <c r="AM3051" s="271" t="s">
        <v>155</v>
      </c>
      <c r="AN3051" s="272"/>
      <c r="AO3051" s="273" t="s">
        <v>156</v>
      </c>
      <c r="AP3051" s="274"/>
      <c r="AR3051" s="262" t="s">
        <v>157</v>
      </c>
      <c r="AS3051" s="263"/>
      <c r="AT3051" s="264" t="s">
        <v>158</v>
      </c>
      <c r="AU3051" s="265"/>
      <c r="AV3051" s="41"/>
      <c r="AW3051" s="271" t="s">
        <v>159</v>
      </c>
      <c r="AX3051" s="272"/>
      <c r="AY3051" s="273" t="s">
        <v>160</v>
      </c>
      <c r="AZ3051" s="274"/>
      <c r="BA3051" s="20"/>
      <c r="BB3051" s="262" t="s">
        <v>161</v>
      </c>
      <c r="BC3051" s="263"/>
      <c r="BD3051" s="264" t="s">
        <v>162</v>
      </c>
      <c r="BE3051" s="265"/>
      <c r="BF3051" s="41"/>
      <c r="BG3051" s="271" t="s">
        <v>163</v>
      </c>
      <c r="BH3051" s="272"/>
      <c r="BI3051" s="273" t="s">
        <v>164</v>
      </c>
      <c r="BJ3051" s="274"/>
      <c r="BK3051" s="41"/>
      <c r="BL3051" s="262" t="s">
        <v>165</v>
      </c>
      <c r="BM3051" s="263"/>
      <c r="BN3051" s="264" t="s">
        <v>166</v>
      </c>
      <c r="BO3051" s="265"/>
      <c r="BP3051" s="41"/>
      <c r="BQ3051" s="271" t="s">
        <v>167</v>
      </c>
      <c r="BR3051" s="272"/>
      <c r="BS3051" s="273" t="s">
        <v>168</v>
      </c>
      <c r="BT3051" s="274"/>
      <c r="BU3051" s="20"/>
      <c r="BV3051" s="262" t="s">
        <v>169</v>
      </c>
      <c r="BW3051" s="263"/>
      <c r="BX3051" s="264" t="s">
        <v>170</v>
      </c>
      <c r="BY3051" s="265"/>
      <c r="CA3051" s="55" t="s">
        <v>35</v>
      </c>
      <c r="CC3051" s="116" t="s">
        <v>75</v>
      </c>
      <c r="CD3051" s="13"/>
      <c r="CE3051" s="33"/>
      <c r="CF3051" s="33"/>
      <c r="CG3051" s="33"/>
      <c r="CH3051" s="33"/>
    </row>
    <row r="3052" spans="2:86" ht="18.600000000000001" customHeight="1" thickTop="1" thickBot="1">
      <c r="D3052" s="1">
        <v>0</v>
      </c>
      <c r="E3052" s="9">
        <f t="shared" ref="E3052" si="29376">$E$9*$B3049</f>
        <v>10.261695999999953</v>
      </c>
      <c r="F3052" s="2">
        <v>1</v>
      </c>
      <c r="G3052" s="8">
        <v>0</v>
      </c>
      <c r="I3052" s="1">
        <v>0</v>
      </c>
      <c r="J3052" s="9">
        <v>0</v>
      </c>
      <c r="K3052" s="2">
        <v>1</v>
      </c>
      <c r="L3052" s="8">
        <v>0</v>
      </c>
      <c r="N3052" s="1">
        <f t="shared" ref="N3052" si="29377">D3052*I3049+F3052*I3052-E3052*J3049-G3052*J3052</f>
        <v>0</v>
      </c>
      <c r="O3052" s="9">
        <f t="shared" ref="O3052" si="29378">(D3052*J3049+E3052*I3049+F3052*J3052+G3052*I3052)</f>
        <v>10.261695999999953</v>
      </c>
      <c r="P3052" s="2">
        <f t="shared" ref="P3052" si="29379">D3052*K3049+F3052*K3052-E3052*L3049-G3052*L3052</f>
        <v>7.4343982158945749</v>
      </c>
      <c r="Q3052" s="8">
        <f t="shared" ref="Q3052" si="29380">(D3052*L3049+E3052*K3049+F3052*L3052+G3052*K3052)</f>
        <v>0</v>
      </c>
      <c r="S3052" s="1">
        <v>0</v>
      </c>
      <c r="T3052" s="9">
        <f t="shared" ref="T3052" si="29381">$T$9*$B3049</f>
        <v>13.178535999999941</v>
      </c>
      <c r="U3052" s="2">
        <v>1</v>
      </c>
      <c r="V3052" s="8">
        <v>0</v>
      </c>
      <c r="X3052" s="1">
        <f t="shared" ref="X3052" si="29382">N3052*S3049+P3052*S3052-O3052*T3049-Q3052*T3052</f>
        <v>0</v>
      </c>
      <c r="Y3052" s="9">
        <f t="shared" ref="Y3052" si="29383">(N3052*T3049+O3052*S3049+P3052*T3052+Q3052*S3052)</f>
        <v>108.23618052650194</v>
      </c>
      <c r="Z3052" s="2">
        <f t="shared" ref="Z3052" si="29384">N3052*U3049+P3052*U3052-O3052*V3049-Q3052*V3052</f>
        <v>7.4343982158945749</v>
      </c>
      <c r="AA3052" s="8">
        <f t="shared" ref="AA3052" si="29385">(N3052*V3049+O3052*U3049+P3052*V3052+Q3052*U3052)</f>
        <v>0</v>
      </c>
      <c r="AB3052" s="20"/>
      <c r="AC3052" s="1">
        <v>0</v>
      </c>
      <c r="AD3052" s="9">
        <v>0</v>
      </c>
      <c r="AE3052" s="2">
        <v>1</v>
      </c>
      <c r="AF3052" s="8">
        <v>0</v>
      </c>
      <c r="AH3052" s="1">
        <f t="shared" ref="AH3052" si="29386">X3052*AC3049+Z3052*AC3052-Y3052*AD3049-AA3052*AD3052</f>
        <v>0</v>
      </c>
      <c r="AI3052" s="9">
        <f t="shared" ref="AI3052" si="29387">(X3052*AD3049+Y3052*AC3049+Z3052*AD3052+AA3052*AC3052)</f>
        <v>108.23618052650194</v>
      </c>
      <c r="AJ3052" s="2">
        <f t="shared" ref="AJ3052" si="29388">X3052*AE3049+Z3052*AE3052-Y3052*AF3049-AA3052*AF3052</f>
        <v>19.936377291571869</v>
      </c>
      <c r="AK3052" s="8">
        <f t="shared" ref="AK3052" si="29389">(X3052*AF3049+Y3052*AE3049+Z3052*AF3052+AA3052*AE3052)</f>
        <v>0</v>
      </c>
      <c r="AM3052" s="1">
        <v>0</v>
      </c>
      <c r="AN3052" s="9">
        <f t="shared" ref="AN3052" si="29390">$AN$9*$B3049</f>
        <v>11.142415999999949</v>
      </c>
      <c r="AO3052" s="2">
        <v>1</v>
      </c>
      <c r="AP3052" s="8">
        <v>0</v>
      </c>
      <c r="AR3052" s="1">
        <f t="shared" ref="AR3052" si="29391">AH3052*AM3049+AJ3052*AM3052-AI3052*AN3049-AK3052*AN3052</f>
        <v>0</v>
      </c>
      <c r="AS3052" s="9">
        <f t="shared" ref="AS3052" si="29392">(AH3052*AN3049+AI3052*AM3049+AJ3052*AN3052+AK3052*AM3052)</f>
        <v>330.37558984214797</v>
      </c>
      <c r="AT3052" s="2">
        <f t="shared" ref="AT3052" si="29393">AH3052*AO3049+AJ3052*AO3052-AI3052*AP3049-AK3052*AP3052</f>
        <v>19.936377291571869</v>
      </c>
      <c r="AU3052" s="8">
        <f t="shared" ref="AU3052" si="29394">(AH3052*AP3049+AI3052*AO3049+AJ3052*AP3052+AK3052*AO3052)</f>
        <v>0</v>
      </c>
      <c r="AV3052" s="20"/>
      <c r="AW3052" s="1">
        <v>0</v>
      </c>
      <c r="AX3052" s="9">
        <v>0</v>
      </c>
      <c r="AY3052" s="2">
        <v>1</v>
      </c>
      <c r="AZ3052" s="8">
        <v>0</v>
      </c>
      <c r="BB3052" s="1">
        <f t="shared" ref="BB3052" si="29395">AR3052*AW3049+AT3052*AW3052-AS3052*AX3049-AU3052*AX3052</f>
        <v>0</v>
      </c>
      <c r="BC3052" s="9">
        <f t="shared" ref="BC3052" si="29396">(AR3052*AX3049+AS3052*AW3049+AT3052*AX3052+AU3052*AW3052)</f>
        <v>330.37558984214797</v>
      </c>
      <c r="BD3052" s="2">
        <f t="shared" ref="BD3052" si="29397">AR3052*AY3049+AT3052*AY3052-AS3052*AZ3049-AU3052*AZ3052</f>
        <v>74.395681363817644</v>
      </c>
      <c r="BE3052" s="8">
        <f t="shared" ref="BE3052" si="29398">(AR3052*AZ3049+AS3052*AY3049+AT3052*AZ3052+AU3052*AY3052)</f>
        <v>0</v>
      </c>
      <c r="BG3052" s="1">
        <v>0</v>
      </c>
      <c r="BH3052" s="9">
        <f t="shared" ref="BH3052" si="29399">$BH$9*$B3049</f>
        <v>7.2899199999999658</v>
      </c>
      <c r="BI3052" s="2">
        <v>1</v>
      </c>
      <c r="BJ3052" s="8">
        <v>0</v>
      </c>
      <c r="BK3052" s="20"/>
      <c r="BL3052" s="1">
        <f t="shared" ref="BL3052" si="29400">BB3052*BG3049+BD3052*BG3052-BC3052*BH3049-BE3052*BH3052</f>
        <v>0</v>
      </c>
      <c r="BM3052" s="9">
        <f t="shared" ref="BM3052" si="29401">(BB3052*BH3049+BC3052*BG3049+BD3052*BH3052+BE3052*BG3052)</f>
        <v>872.71415532986691</v>
      </c>
      <c r="BN3052" s="2">
        <f t="shared" ref="BN3052" si="29402">BB3052*BI3049+BD3052*BI3052-BC3052*BJ3049-BE3052*BJ3052</f>
        <v>74.395681363817644</v>
      </c>
      <c r="BO3052" s="8">
        <f t="shared" ref="BO3052" si="29403">(BB3052*BJ3049+BC3052*BI3049+BD3052*BJ3052+BE3052*BI3052)</f>
        <v>0</v>
      </c>
      <c r="BP3052" s="20"/>
      <c r="BQ3052" s="18">
        <f t="shared" ref="BQ3052:BQ3115" si="29404">1/$BR$9</f>
        <v>1</v>
      </c>
      <c r="BR3052" s="25">
        <v>0</v>
      </c>
      <c r="BS3052" s="19">
        <v>1</v>
      </c>
      <c r="BT3052" s="24">
        <v>0</v>
      </c>
      <c r="BV3052" s="1">
        <f t="shared" ref="BV3052" si="29405">BL3052*BQ3049+BN3052*BQ3052-BM3052*BR3049-BO3052*BR3052</f>
        <v>74.395681363817644</v>
      </c>
      <c r="BW3052" s="9">
        <f t="shared" ref="BW3052" si="29406">(BL3052*BR3049+BM3052*BQ3049+BN3052*BR3052+BO3052*BQ3052)</f>
        <v>872.71415532986691</v>
      </c>
      <c r="BX3052" s="2">
        <f t="shared" ref="BX3052" si="29407">BL3052*BS3049+BN3052*BS3052-BM3052*BT3049-BO3052*BT3052</f>
        <v>74.395681363817644</v>
      </c>
      <c r="BY3052" s="8">
        <f t="shared" ref="BY3052" si="29408">(BL3052*BT3049+BM3052*BS3049+BN3052*BT3052+BO3052*BS3052)</f>
        <v>0</v>
      </c>
      <c r="CA3052" s="56">
        <f t="shared" ref="CA3052" si="29409">(180/PI())*ATAN(-1*(BW3049+BW3052)/(BV3049+BV3052))</f>
        <v>-80.254985592528541</v>
      </c>
      <c r="CC3052" s="117">
        <f t="shared" ref="CC3052" si="29410">20*LOG(((1-(10^(CA3049/20)^2)*(1-((1-CC3049)/(1+CC3049))^2))^0.5))</f>
        <v>-6.508704644033398E-6</v>
      </c>
      <c r="CD3052" s="13"/>
      <c r="CE3052" s="33"/>
      <c r="CF3052" s="33"/>
      <c r="CG3052" s="33"/>
      <c r="CH3052" s="33"/>
    </row>
    <row r="3053" spans="2:86" ht="18.600000000000001" customHeight="1"/>
    <row r="3054" spans="2:86" ht="18.600000000000001" customHeight="1" thickBot="1">
      <c r="E3054" s="6" t="s">
        <v>3</v>
      </c>
      <c r="J3054" s="6" t="s">
        <v>5</v>
      </c>
      <c r="O3054" s="6" t="s">
        <v>10</v>
      </c>
      <c r="T3054" s="6" t="s">
        <v>6</v>
      </c>
      <c r="Y3054" s="6" t="s">
        <v>11</v>
      </c>
      <c r="AD3054" s="6" t="s">
        <v>12</v>
      </c>
      <c r="AI3054" s="6" t="s">
        <v>13</v>
      </c>
      <c r="AN3054" s="6" t="s">
        <v>14</v>
      </c>
      <c r="AS3054" s="6" t="s">
        <v>15</v>
      </c>
      <c r="AX3054" s="6" t="s">
        <v>19</v>
      </c>
      <c r="BC3054" s="6" t="s">
        <v>17</v>
      </c>
      <c r="BH3054" s="6" t="s">
        <v>20</v>
      </c>
      <c r="BM3054" s="6" t="s">
        <v>18</v>
      </c>
      <c r="BQ3054" s="26" t="s">
        <v>16</v>
      </c>
      <c r="BR3054" s="26"/>
      <c r="BS3054" s="21"/>
      <c r="BT3054" s="21"/>
      <c r="BU3054" s="21"/>
      <c r="BV3054" s="21"/>
      <c r="BW3054" s="26" t="s">
        <v>21</v>
      </c>
      <c r="BX3054" s="21"/>
      <c r="BY3054" s="21"/>
    </row>
    <row r="3055" spans="2:86" ht="18.600000000000001" customHeight="1" thickBot="1">
      <c r="B3055" s="11"/>
      <c r="D3055" s="266" t="s">
        <v>113</v>
      </c>
      <c r="E3055" s="267"/>
      <c r="F3055" s="268" t="s">
        <v>114</v>
      </c>
      <c r="G3055" s="269"/>
      <c r="H3055" s="237"/>
      <c r="I3055" s="262" t="s">
        <v>0</v>
      </c>
      <c r="J3055" s="263"/>
      <c r="K3055" s="264" t="s">
        <v>1</v>
      </c>
      <c r="L3055" s="265"/>
      <c r="M3055" s="21"/>
      <c r="N3055" s="262" t="s">
        <v>115</v>
      </c>
      <c r="O3055" s="263"/>
      <c r="P3055" s="264" t="s">
        <v>116</v>
      </c>
      <c r="Q3055" s="265"/>
      <c r="R3055" s="21"/>
      <c r="S3055" s="266" t="s">
        <v>117</v>
      </c>
      <c r="T3055" s="267"/>
      <c r="U3055" s="268" t="s">
        <v>118</v>
      </c>
      <c r="V3055" s="269"/>
      <c r="W3055" s="20"/>
      <c r="X3055" s="262" t="s">
        <v>119</v>
      </c>
      <c r="Y3055" s="263"/>
      <c r="Z3055" s="264" t="s">
        <v>120</v>
      </c>
      <c r="AA3055" s="265"/>
      <c r="AB3055" s="20"/>
      <c r="AC3055" s="262" t="s">
        <v>121</v>
      </c>
      <c r="AD3055" s="263"/>
      <c r="AE3055" s="264" t="s">
        <v>7</v>
      </c>
      <c r="AF3055" s="265"/>
      <c r="AG3055" s="20"/>
      <c r="AH3055" s="262" t="s">
        <v>122</v>
      </c>
      <c r="AI3055" s="263"/>
      <c r="AJ3055" s="264" t="s">
        <v>123</v>
      </c>
      <c r="AK3055" s="265"/>
      <c r="AL3055" s="20"/>
      <c r="AM3055" s="266" t="s">
        <v>124</v>
      </c>
      <c r="AN3055" s="267"/>
      <c r="AO3055" s="268" t="s">
        <v>125</v>
      </c>
      <c r="AP3055" s="269"/>
      <c r="AQ3055" s="21"/>
      <c r="AR3055" s="262" t="s">
        <v>126</v>
      </c>
      <c r="AS3055" s="263"/>
      <c r="AT3055" s="264" t="s">
        <v>2</v>
      </c>
      <c r="AU3055" s="265"/>
      <c r="AV3055" s="41"/>
      <c r="AW3055" s="262" t="s">
        <v>127</v>
      </c>
      <c r="AX3055" s="263"/>
      <c r="AY3055" s="264" t="s">
        <v>128</v>
      </c>
      <c r="AZ3055" s="265"/>
      <c r="BA3055" s="20"/>
      <c r="BB3055" s="262" t="s">
        <v>129</v>
      </c>
      <c r="BC3055" s="263"/>
      <c r="BD3055" s="264" t="s">
        <v>130</v>
      </c>
      <c r="BE3055" s="265"/>
      <c r="BF3055" s="41"/>
      <c r="BG3055" s="266" t="s">
        <v>131</v>
      </c>
      <c r="BH3055" s="267"/>
      <c r="BI3055" s="268" t="s">
        <v>132</v>
      </c>
      <c r="BJ3055" s="269"/>
      <c r="BK3055" s="41"/>
      <c r="BL3055" s="262" t="s">
        <v>133</v>
      </c>
      <c r="BM3055" s="263"/>
      <c r="BN3055" s="264" t="s">
        <v>134</v>
      </c>
      <c r="BO3055" s="265"/>
      <c r="BP3055" s="41"/>
      <c r="BQ3055" s="262" t="s">
        <v>135</v>
      </c>
      <c r="BR3055" s="263"/>
      <c r="BS3055" s="264" t="s">
        <v>136</v>
      </c>
      <c r="BT3055" s="265"/>
      <c r="BU3055" s="20"/>
      <c r="BV3055" s="262" t="s">
        <v>137</v>
      </c>
      <c r="BW3055" s="263"/>
      <c r="BX3055" s="264" t="s">
        <v>138</v>
      </c>
      <c r="BY3055" s="265"/>
      <c r="CA3055" s="27" t="s">
        <v>8</v>
      </c>
      <c r="CC3055" s="113" t="s">
        <v>74</v>
      </c>
      <c r="CD3055" s="13"/>
      <c r="CE3055" s="33"/>
      <c r="CF3055" s="33"/>
      <c r="CG3055" s="33"/>
      <c r="CH3055" s="33"/>
    </row>
    <row r="3056" spans="2:86" ht="18.600000000000001" customHeight="1" thickTop="1" thickBot="1">
      <c r="B3056" s="37">
        <v>8.7399999999999594</v>
      </c>
      <c r="D3056" s="1">
        <v>1</v>
      </c>
      <c r="E3056" s="7">
        <v>0</v>
      </c>
      <c r="F3056" s="2">
        <v>0</v>
      </c>
      <c r="G3056" s="8">
        <v>0</v>
      </c>
      <c r="I3056" s="1">
        <v>1</v>
      </c>
      <c r="J3056" s="9">
        <v>0</v>
      </c>
      <c r="K3056" s="2">
        <v>0</v>
      </c>
      <c r="L3056" s="8">
        <f t="shared" ref="L3056:L3119" si="29411">IF(0=(1-$J$9*$K$9*$B3056^2),10^18,$B3056*$K$9/(1-$J$9*$K$9*$B3056^2))</f>
        <v>-0.62542374322669125</v>
      </c>
      <c r="N3056" s="1">
        <f t="shared" ref="N3056" si="29412">D3056*I3056+F3056*I3059-E3056*J3056-G3056*J3059</f>
        <v>1</v>
      </c>
      <c r="O3056" s="9">
        <f t="shared" ref="O3056" si="29413">(D3056*J3056+E3056*I3056+F3056*J3059+G3056*I3059)</f>
        <v>0</v>
      </c>
      <c r="P3056" s="2">
        <f t="shared" ref="P3056" si="29414">D3056*K3056+F3056*K3059-E3056*L3056-G3056*L3059</f>
        <v>0</v>
      </c>
      <c r="Q3056" s="8">
        <f t="shared" ref="Q3056" si="29415">(D3056*L3056+E3056*K3056+F3056*L3059+G3056*K3059)</f>
        <v>-0.62542374322669125</v>
      </c>
      <c r="S3056" s="1">
        <v>1</v>
      </c>
      <c r="T3056" s="7">
        <v>0</v>
      </c>
      <c r="U3056" s="2">
        <v>0</v>
      </c>
      <c r="V3056" s="8">
        <v>0</v>
      </c>
      <c r="X3056" s="1">
        <f t="shared" ref="X3056" si="29416">N3056*S3056+P3056*S3059-O3056*T3056-Q3056*T3059</f>
        <v>9.2610733734304382</v>
      </c>
      <c r="Y3056" s="9">
        <f t="shared" ref="Y3056" si="29417">(N3056*T3056+O3056*S3056+P3056*T3059+Q3056*S3059)</f>
        <v>0</v>
      </c>
      <c r="Z3056" s="2">
        <f t="shared" ref="Z3056" si="29418">N3056*U3056+P3056*U3059-O3056*V3056-Q3056*V3059</f>
        <v>0</v>
      </c>
      <c r="AA3056" s="8">
        <f t="shared" ref="AA3056" si="29419">(N3056*V3056+O3056*U3056+P3056*V3059+Q3056*U3059)</f>
        <v>-0.62542374322669125</v>
      </c>
      <c r="AB3056" s="20"/>
      <c r="AC3056" s="1">
        <v>1</v>
      </c>
      <c r="AD3056" s="9">
        <v>0</v>
      </c>
      <c r="AE3056" s="2">
        <v>0</v>
      </c>
      <c r="AF3056" s="8">
        <f t="shared" ref="AF3056:AF3119" si="29420">IF(0=(1-$AE$9*$AD$9*$B3056^2),10^18,$B3056*$AE$9/(1-$AE$9*$AD$9*$B3056^2))</f>
        <v>-0.11523251475760998</v>
      </c>
      <c r="AH3056" s="1">
        <f t="shared" ref="AH3056" si="29421">X3056*AC3056+Z3056*AC3059-Y3056*AD3056-AA3056*AD3059</f>
        <v>9.2610733734304382</v>
      </c>
      <c r="AI3056" s="9">
        <f t="shared" ref="AI3056" si="29422">(X3056*AD3056+Y3056*AC3056+Z3056*AD3059+AA3056*AC3059)</f>
        <v>0</v>
      </c>
      <c r="AJ3056" s="2">
        <f t="shared" ref="AJ3056" si="29423">X3056*AE3056+Z3056*AE3059-Y3056*AF3056-AA3056*AF3059</f>
        <v>0</v>
      </c>
      <c r="AK3056" s="8">
        <f t="shared" ref="AK3056" si="29424">(X3056*AF3056+Y3056*AE3056+Z3056*AF3059+AA3056*AE3059)</f>
        <v>-1.6926005174018233</v>
      </c>
      <c r="AM3056" s="1">
        <v>1</v>
      </c>
      <c r="AN3056" s="7">
        <v>0</v>
      </c>
      <c r="AO3056" s="2">
        <v>0</v>
      </c>
      <c r="AP3056" s="8">
        <v>0</v>
      </c>
      <c r="AR3056" s="1">
        <f t="shared" ref="AR3056" si="29425">AH3056*AM3056+AJ3056*AM3059-AI3056*AN3056-AK3056*AN3059</f>
        <v>28.163988558959428</v>
      </c>
      <c r="AS3056" s="9">
        <f t="shared" ref="AS3056" si="29426">(AH3056*AN3056+AI3056*AM3056+AJ3056*AN3059+AK3056*AM3059)</f>
        <v>0</v>
      </c>
      <c r="AT3056" s="2">
        <f t="shared" ref="AT3056" si="29427">AH3056*AO3056+AJ3056*AO3059-AI3056*AP3056-AK3056*AP3059</f>
        <v>0</v>
      </c>
      <c r="AU3056" s="8">
        <f t="shared" ref="AU3056" si="29428">(AH3056*AP3056+AI3056*AO3056+AJ3056*AP3059+AK3056*AO3059)</f>
        <v>-1.6926005174018233</v>
      </c>
      <c r="AV3056" s="20"/>
      <c r="AW3056" s="1">
        <v>1</v>
      </c>
      <c r="AX3056" s="9">
        <v>0</v>
      </c>
      <c r="AY3056" s="2">
        <v>0</v>
      </c>
      <c r="AZ3056" s="8">
        <f t="shared" ref="AZ3056:AZ3119" si="29429">IF(0=(1-$AX$9*$AY$9*$B3056^2),10^18,$B3056*$AY$9/(1-$AX$9*$AY$9*$B3056^2))</f>
        <v>-0.16444564516397878</v>
      </c>
      <c r="BB3056" s="1">
        <f t="shared" ref="BB3056" si="29430">AR3056*AW3056+AT3056*AW3059-AS3056*AX3056-AU3056*AX3059</f>
        <v>28.163988558959428</v>
      </c>
      <c r="BC3056" s="9">
        <f t="shared" ref="BC3056" si="29431">(AR3056*AX3056+AS3056*AW3056+AT3056*AX3059+AU3056*AW3059)</f>
        <v>0</v>
      </c>
      <c r="BD3056" s="2">
        <f t="shared" ref="BD3056" si="29432">AR3056*AY3056+AT3056*AY3059-AS3056*AZ3056-AU3056*AZ3059</f>
        <v>0</v>
      </c>
      <c r="BE3056" s="8">
        <f t="shared" ref="BE3056" si="29433">(AR3056*AZ3056+AS3056*AY3056+AT3056*AZ3059+AU3056*AY3059)</f>
        <v>-6.3240457863708235</v>
      </c>
      <c r="BG3056" s="1">
        <v>1</v>
      </c>
      <c r="BH3056" s="7">
        <v>0</v>
      </c>
      <c r="BI3056" s="2">
        <v>0</v>
      </c>
      <c r="BJ3056" s="8">
        <v>0</v>
      </c>
      <c r="BK3056" s="20"/>
      <c r="BL3056" s="1">
        <f t="shared" ref="BL3056" si="29434">BB3056*BG3056+BD3056*BG3059-BC3056*BH3056-BE3056*BH3059</f>
        <v>74.371514463487728</v>
      </c>
      <c r="BM3056" s="9">
        <f t="shared" ref="BM3056" si="29435">(BB3056*BH3056+BC3056*BG3056+BD3056*BH3059+BE3056*BG3059)</f>
        <v>0</v>
      </c>
      <c r="BN3056" s="2">
        <f t="shared" ref="BN3056" si="29436">BB3056*BI3056+BD3056*BI3059-BC3056*BJ3056-BE3056*BJ3059</f>
        <v>0</v>
      </c>
      <c r="BO3056" s="8">
        <f t="shared" ref="BO3056" si="29437">(BB3056*BJ3056+BC3056*BI3056+BD3056*BJ3059+BE3056*BI3059)</f>
        <v>-6.3240457863708235</v>
      </c>
      <c r="BP3056" s="20"/>
      <c r="BQ3056" s="16">
        <v>1</v>
      </c>
      <c r="BR3056" s="23">
        <v>0</v>
      </c>
      <c r="BS3056" s="14">
        <v>0</v>
      </c>
      <c r="BT3056" s="22">
        <v>0</v>
      </c>
      <c r="BV3056" s="1">
        <f t="shared" ref="BV3056" si="29438">BL3056*BQ3056+BN3056*BQ3059-BM3056*BR3056-BO3056*BR3059</f>
        <v>74.371514463487728</v>
      </c>
      <c r="BW3056" s="9">
        <f t="shared" ref="BW3056" si="29439">(BL3056*BR3056+BM3056*BQ3056+BN3056*BR3059+BO3056*BQ3059)</f>
        <v>-6.3240457863708235</v>
      </c>
      <c r="BX3056" s="2">
        <f t="shared" ref="BX3056" si="29440">BL3056*BS3056+BN3056*BS3059-BM3056*BT3056-BO3056*BT3059</f>
        <v>0</v>
      </c>
      <c r="BY3056" s="8">
        <f t="shared" ref="BY3056" si="29441">(BL3056*BT3056+BM3056*BS3056+BN3056*BT3059+BO3056*BS3059)</f>
        <v>-6.3240457863708235</v>
      </c>
      <c r="CA3056" s="28">
        <f t="shared" ref="CA3056" si="29442">20*LOG(((1+$BR$9)/$BR$9)/((BV3056+BV3059)^2+(BW3056+BW3059)^2)^0.5)</f>
        <v>-52.876670470359706</v>
      </c>
      <c r="CC3056" s="114">
        <f t="shared" ref="CC3056" si="29443">((BV3056^2+BW3056^2)^0.5)/((BV3059^2+BW3059^2)^0.5)</f>
        <v>8.5049781797690668E-2</v>
      </c>
      <c r="CD3056" s="13"/>
      <c r="CE3056" s="33"/>
      <c r="CF3056" s="33"/>
      <c r="CG3056" s="33"/>
      <c r="CH3056" s="33"/>
    </row>
    <row r="3057" spans="2:86" ht="18.600000000000001" customHeight="1" thickBot="1">
      <c r="D3057" s="3"/>
      <c r="G3057" s="4"/>
      <c r="I3057" s="3"/>
      <c r="L3057" s="4"/>
      <c r="N3057" s="3"/>
      <c r="Q3057" s="4"/>
      <c r="S3057" s="3"/>
      <c r="V3057" s="4"/>
      <c r="X3057" s="3"/>
      <c r="AA3057" s="4"/>
      <c r="AC3057" s="3"/>
      <c r="AF3057" s="4"/>
      <c r="AH3057" s="3"/>
      <c r="AK3057" s="4"/>
      <c r="AM3057" s="3"/>
      <c r="AP3057" s="4"/>
      <c r="AR3057" s="3"/>
      <c r="AU3057" s="4"/>
      <c r="AW3057" s="3"/>
      <c r="AZ3057" s="4"/>
      <c r="BB3057" s="3"/>
      <c r="BE3057" s="4"/>
      <c r="BG3057" s="3"/>
      <c r="BJ3057" s="4"/>
      <c r="BL3057" s="3"/>
      <c r="BO3057" s="4"/>
      <c r="BQ3057" s="16"/>
      <c r="BR3057" s="14"/>
      <c r="BS3057" s="14"/>
      <c r="BT3057" s="17"/>
      <c r="BV3057" s="3"/>
      <c r="BY3057" s="4"/>
      <c r="CC3057" s="115"/>
      <c r="CD3057" s="13"/>
      <c r="CE3057" s="33"/>
      <c r="CF3057" s="33"/>
      <c r="CG3057" s="33"/>
      <c r="CH3057" s="33"/>
    </row>
    <row r="3058" spans="2:86" ht="18.600000000000001" customHeight="1" thickBot="1">
      <c r="D3058" s="271" t="s">
        <v>141</v>
      </c>
      <c r="E3058" s="272"/>
      <c r="F3058" s="273" t="s">
        <v>142</v>
      </c>
      <c r="G3058" s="274"/>
      <c r="H3058" s="237"/>
      <c r="I3058" s="271" t="s">
        <v>143</v>
      </c>
      <c r="J3058" s="272"/>
      <c r="K3058" s="273" t="s">
        <v>144</v>
      </c>
      <c r="L3058" s="274"/>
      <c r="N3058" s="262" t="s">
        <v>145</v>
      </c>
      <c r="O3058" s="263"/>
      <c r="P3058" s="264" t="s">
        <v>146</v>
      </c>
      <c r="Q3058" s="265"/>
      <c r="S3058" s="271" t="s">
        <v>147</v>
      </c>
      <c r="T3058" s="272"/>
      <c r="U3058" s="273" t="s">
        <v>148</v>
      </c>
      <c r="V3058" s="274"/>
      <c r="W3058" s="20"/>
      <c r="X3058" s="262" t="s">
        <v>149</v>
      </c>
      <c r="Y3058" s="263"/>
      <c r="Z3058" s="264" t="s">
        <v>150</v>
      </c>
      <c r="AA3058" s="265"/>
      <c r="AB3058" s="20"/>
      <c r="AC3058" s="271" t="s">
        <v>151</v>
      </c>
      <c r="AD3058" s="272"/>
      <c r="AE3058" s="273" t="s">
        <v>152</v>
      </c>
      <c r="AF3058" s="274"/>
      <c r="AG3058" s="20"/>
      <c r="AH3058" s="262" t="s">
        <v>153</v>
      </c>
      <c r="AI3058" s="263"/>
      <c r="AJ3058" s="264" t="s">
        <v>154</v>
      </c>
      <c r="AK3058" s="265"/>
      <c r="AL3058" s="20"/>
      <c r="AM3058" s="271" t="s">
        <v>155</v>
      </c>
      <c r="AN3058" s="272"/>
      <c r="AO3058" s="273" t="s">
        <v>156</v>
      </c>
      <c r="AP3058" s="274"/>
      <c r="AR3058" s="262" t="s">
        <v>157</v>
      </c>
      <c r="AS3058" s="263"/>
      <c r="AT3058" s="264" t="s">
        <v>158</v>
      </c>
      <c r="AU3058" s="265"/>
      <c r="AV3058" s="41"/>
      <c r="AW3058" s="271" t="s">
        <v>159</v>
      </c>
      <c r="AX3058" s="272"/>
      <c r="AY3058" s="273" t="s">
        <v>160</v>
      </c>
      <c r="AZ3058" s="274"/>
      <c r="BA3058" s="20"/>
      <c r="BB3058" s="262" t="s">
        <v>161</v>
      </c>
      <c r="BC3058" s="263"/>
      <c r="BD3058" s="264" t="s">
        <v>162</v>
      </c>
      <c r="BE3058" s="265"/>
      <c r="BF3058" s="41"/>
      <c r="BG3058" s="271" t="s">
        <v>163</v>
      </c>
      <c r="BH3058" s="272"/>
      <c r="BI3058" s="273" t="s">
        <v>164</v>
      </c>
      <c r="BJ3058" s="274"/>
      <c r="BK3058" s="41"/>
      <c r="BL3058" s="262" t="s">
        <v>165</v>
      </c>
      <c r="BM3058" s="263"/>
      <c r="BN3058" s="264" t="s">
        <v>166</v>
      </c>
      <c r="BO3058" s="265"/>
      <c r="BP3058" s="41"/>
      <c r="BQ3058" s="271" t="s">
        <v>167</v>
      </c>
      <c r="BR3058" s="272"/>
      <c r="BS3058" s="273" t="s">
        <v>168</v>
      </c>
      <c r="BT3058" s="274"/>
      <c r="BU3058" s="20"/>
      <c r="BV3058" s="262" t="s">
        <v>169</v>
      </c>
      <c r="BW3058" s="263"/>
      <c r="BX3058" s="264" t="s">
        <v>170</v>
      </c>
      <c r="BY3058" s="265"/>
      <c r="CA3058" s="55" t="s">
        <v>35</v>
      </c>
      <c r="CC3058" s="116" t="s">
        <v>75</v>
      </c>
      <c r="CD3058" s="13"/>
      <c r="CE3058" s="33"/>
      <c r="CF3058" s="33"/>
      <c r="CG3058" s="33"/>
      <c r="CH3058" s="33"/>
    </row>
    <row r="3059" spans="2:86" ht="18.600000000000001" customHeight="1" thickTop="1" thickBot="1">
      <c r="D3059" s="1">
        <v>0</v>
      </c>
      <c r="E3059" s="9">
        <f t="shared" ref="E3059" si="29444">$E$9*$B3056</f>
        <v>10.285231999999953</v>
      </c>
      <c r="F3059" s="2">
        <v>1</v>
      </c>
      <c r="G3059" s="8">
        <v>0</v>
      </c>
      <c r="I3059" s="1">
        <v>0</v>
      </c>
      <c r="J3059" s="9">
        <v>0</v>
      </c>
      <c r="K3059" s="2">
        <v>1</v>
      </c>
      <c r="L3059" s="8">
        <v>0</v>
      </c>
      <c r="N3059" s="1">
        <f t="shared" ref="N3059" si="29445">D3059*I3056+F3059*I3059-E3059*J3056-G3059*J3059</f>
        <v>0</v>
      </c>
      <c r="O3059" s="9">
        <f t="shared" ref="O3059" si="29446">(D3059*J3056+E3059*I3056+F3059*J3059+G3059*I3059)</f>
        <v>10.285231999999953</v>
      </c>
      <c r="P3059" s="2">
        <f t="shared" ref="P3059" si="29447">D3059*K3056+F3059*K3059-E3059*L3056-G3059*L3059</f>
        <v>7.4326282973949187</v>
      </c>
      <c r="Q3059" s="8">
        <f t="shared" ref="Q3059" si="29448">(D3059*L3056+E3059*K3056+F3059*L3059+G3059*K3059)</f>
        <v>0</v>
      </c>
      <c r="S3059" s="1">
        <v>0</v>
      </c>
      <c r="T3059" s="9">
        <f t="shared" ref="T3059" si="29449">$T$9*$B3056</f>
        <v>13.20876199999994</v>
      </c>
      <c r="U3059" s="2">
        <v>1</v>
      </c>
      <c r="V3059" s="8">
        <v>0</v>
      </c>
      <c r="X3059" s="1">
        <f t="shared" ref="X3059" si="29450">N3059*S3056+P3059*S3059-O3059*T3056-Q3059*T3059</f>
        <v>0</v>
      </c>
      <c r="Y3059" s="9">
        <f t="shared" ref="Y3059" si="29451">(N3059*T3056+O3059*S3056+P3059*T3059+Q3059*S3059)</f>
        <v>108.46105021475421</v>
      </c>
      <c r="Z3059" s="2">
        <f t="shared" ref="Z3059" si="29452">N3059*U3056+P3059*U3059-O3059*V3056-Q3059*V3059</f>
        <v>7.4326282973949187</v>
      </c>
      <c r="AA3059" s="8">
        <f t="shared" ref="AA3059" si="29453">(N3059*V3056+O3059*U3056+P3059*V3059+Q3059*U3059)</f>
        <v>0</v>
      </c>
      <c r="AB3059" s="20"/>
      <c r="AC3059" s="1">
        <v>0</v>
      </c>
      <c r="AD3059" s="9">
        <v>0</v>
      </c>
      <c r="AE3059" s="2">
        <v>1</v>
      </c>
      <c r="AF3059" s="8">
        <v>0</v>
      </c>
      <c r="AH3059" s="1">
        <f t="shared" ref="AH3059" si="29454">X3059*AC3056+Z3059*AC3059-Y3059*AD3056-AA3059*AD3059</f>
        <v>0</v>
      </c>
      <c r="AI3059" s="9">
        <f t="shared" ref="AI3059" si="29455">(X3059*AD3056+Y3059*AC3056+Z3059*AD3059+AA3059*AC3059)</f>
        <v>108.46105021475421</v>
      </c>
      <c r="AJ3059" s="2">
        <f t="shared" ref="AJ3059" si="29456">X3059*AE3056+Z3059*AE3059-Y3059*AF3056-AA3059*AF3059</f>
        <v>19.930867866892463</v>
      </c>
      <c r="AK3059" s="8">
        <f t="shared" ref="AK3059" si="29457">(X3059*AF3056+Y3059*AE3056+Z3059*AF3059+AA3059*AE3059)</f>
        <v>0</v>
      </c>
      <c r="AM3059" s="1">
        <v>0</v>
      </c>
      <c r="AN3059" s="9">
        <f t="shared" ref="AN3059" si="29458">$AN$9*$B3056</f>
        <v>11.167971999999949</v>
      </c>
      <c r="AO3059" s="2">
        <v>1</v>
      </c>
      <c r="AP3059" s="8">
        <v>0</v>
      </c>
      <c r="AR3059" s="1">
        <f t="shared" ref="AR3059" si="29459">AH3059*AM3056+AJ3059*AM3059-AI3059*AN3056-AK3059*AN3059</f>
        <v>0</v>
      </c>
      <c r="AS3059" s="9">
        <f t="shared" ref="AS3059" si="29460">(AH3059*AN3056+AI3059*AM3056+AJ3059*AN3059+AK3059*AM3059)</f>
        <v>331.04842448790794</v>
      </c>
      <c r="AT3059" s="2">
        <f t="shared" ref="AT3059" si="29461">AH3059*AO3056+AJ3059*AO3059-AI3059*AP3056-AK3059*AP3059</f>
        <v>19.930867866892463</v>
      </c>
      <c r="AU3059" s="8">
        <f t="shared" ref="AU3059" si="29462">(AH3059*AP3056+AI3059*AO3056+AJ3059*AP3059+AK3059*AO3059)</f>
        <v>0</v>
      </c>
      <c r="AV3059" s="20"/>
      <c r="AW3059" s="1">
        <v>0</v>
      </c>
      <c r="AX3059" s="9">
        <v>0</v>
      </c>
      <c r="AY3059" s="2">
        <v>1</v>
      </c>
      <c r="AZ3059" s="8">
        <v>0</v>
      </c>
      <c r="BB3059" s="1">
        <f t="shared" ref="BB3059" si="29463">AR3059*AW3056+AT3059*AW3059-AS3059*AX3056-AU3059*AX3059</f>
        <v>0</v>
      </c>
      <c r="BC3059" s="9">
        <f t="shared" ref="BC3059" si="29464">(AR3059*AX3056+AS3059*AW3056+AT3059*AX3059+AU3059*AW3059)</f>
        <v>331.04842448790794</v>
      </c>
      <c r="BD3059" s="2">
        <f t="shared" ref="BD3059" si="29465">AR3059*AY3056+AT3059*AY3059-AS3059*AZ3056-AU3059*AZ3059</f>
        <v>74.370339612325196</v>
      </c>
      <c r="BE3059" s="8">
        <f t="shared" ref="BE3059" si="29466">(AR3059*AZ3056+AS3059*AY3056+AT3059*AZ3059+AU3059*AY3059)</f>
        <v>0</v>
      </c>
      <c r="BG3059" s="1">
        <v>0</v>
      </c>
      <c r="BH3059" s="9">
        <f t="shared" ref="BH3059" si="29467">$BH$9*$B3056</f>
        <v>7.3066399999999661</v>
      </c>
      <c r="BI3059" s="2">
        <v>1</v>
      </c>
      <c r="BJ3059" s="8">
        <v>0</v>
      </c>
      <c r="BK3059" s="20"/>
      <c r="BL3059" s="1">
        <f t="shared" ref="BL3059" si="29468">BB3059*BG3056+BD3059*BG3059-BC3059*BH3056-BE3059*BH3059</f>
        <v>0</v>
      </c>
      <c r="BM3059" s="9">
        <f t="shared" ref="BM3059" si="29469">(BB3059*BH3056+BC3059*BG3056+BD3059*BH3059+BE3059*BG3059)</f>
        <v>874.44572271290519</v>
      </c>
      <c r="BN3059" s="2">
        <f t="shared" ref="BN3059" si="29470">BB3059*BI3056+BD3059*BI3059-BC3059*BJ3056-BE3059*BJ3059</f>
        <v>74.370339612325196</v>
      </c>
      <c r="BO3059" s="8">
        <f t="shared" ref="BO3059" si="29471">(BB3059*BJ3056+BC3059*BI3056+BD3059*BJ3059+BE3059*BI3059)</f>
        <v>0</v>
      </c>
      <c r="BP3059" s="20"/>
      <c r="BQ3059" s="18">
        <f t="shared" ref="BQ3059:BQ3122" si="29472">1/$BR$9</f>
        <v>1</v>
      </c>
      <c r="BR3059" s="25">
        <v>0</v>
      </c>
      <c r="BS3059" s="19">
        <v>1</v>
      </c>
      <c r="BT3059" s="24">
        <v>0</v>
      </c>
      <c r="BV3059" s="1">
        <f t="shared" ref="BV3059" si="29473">BL3059*BQ3056+BN3059*BQ3059-BM3059*BR3056-BO3059*BR3059</f>
        <v>74.370339612325196</v>
      </c>
      <c r="BW3059" s="9">
        <f t="shared" ref="BW3059" si="29474">(BL3059*BR3056+BM3059*BQ3056+BN3059*BR3059+BO3059*BQ3059)</f>
        <v>874.44572271290519</v>
      </c>
      <c r="BX3059" s="2">
        <f t="shared" ref="BX3059" si="29475">BL3059*BS3056+BN3059*BS3059-BM3059*BT3056-BO3059*BT3059</f>
        <v>74.370339612325196</v>
      </c>
      <c r="BY3059" s="8">
        <f t="shared" ref="BY3059" si="29476">(BL3059*BT3056+BM3059*BS3056+BN3059*BT3059+BO3059*BS3059)</f>
        <v>0</v>
      </c>
      <c r="CA3059" s="56">
        <f t="shared" ref="CA3059" si="29477">(180/PI())*ATAN(-1*(BW3056+BW3059)/(BV3056+BV3059))</f>
        <v>-80.277486959275691</v>
      </c>
      <c r="CC3059" s="117">
        <f t="shared" ref="CC3059" si="29478">20*LOG(((1-(10^(CA3056/20)^2)*(1-((1-CC3056)/(1+CC3056))^2))^0.5))</f>
        <v>-6.4707028269996332E-6</v>
      </c>
      <c r="CD3059" s="13"/>
      <c r="CE3059" s="33"/>
      <c r="CF3059" s="33"/>
      <c r="CG3059" s="33"/>
      <c r="CH3059" s="33"/>
    </row>
    <row r="3060" spans="2:86" ht="18.600000000000001" customHeight="1"/>
    <row r="3061" spans="2:86" ht="18.600000000000001" customHeight="1" thickBot="1">
      <c r="E3061" s="6" t="s">
        <v>3</v>
      </c>
      <c r="J3061" s="6" t="s">
        <v>5</v>
      </c>
      <c r="O3061" s="6" t="s">
        <v>10</v>
      </c>
      <c r="T3061" s="6" t="s">
        <v>6</v>
      </c>
      <c r="Y3061" s="6" t="s">
        <v>11</v>
      </c>
      <c r="AD3061" s="6" t="s">
        <v>12</v>
      </c>
      <c r="AI3061" s="6" t="s">
        <v>13</v>
      </c>
      <c r="AN3061" s="6" t="s">
        <v>14</v>
      </c>
      <c r="AS3061" s="6" t="s">
        <v>15</v>
      </c>
      <c r="AX3061" s="6" t="s">
        <v>19</v>
      </c>
      <c r="BC3061" s="6" t="s">
        <v>17</v>
      </c>
      <c r="BH3061" s="6" t="s">
        <v>20</v>
      </c>
      <c r="BM3061" s="6" t="s">
        <v>18</v>
      </c>
      <c r="BQ3061" s="26" t="s">
        <v>16</v>
      </c>
      <c r="BR3061" s="26"/>
      <c r="BS3061" s="21"/>
      <c r="BT3061" s="21"/>
      <c r="BU3061" s="21"/>
      <c r="BV3061" s="21"/>
      <c r="BW3061" s="26" t="s">
        <v>21</v>
      </c>
      <c r="BX3061" s="21"/>
      <c r="BY3061" s="21"/>
    </row>
    <row r="3062" spans="2:86" ht="18.600000000000001" customHeight="1" thickBot="1">
      <c r="B3062" s="11"/>
      <c r="D3062" s="266" t="s">
        <v>113</v>
      </c>
      <c r="E3062" s="267"/>
      <c r="F3062" s="268" t="s">
        <v>114</v>
      </c>
      <c r="G3062" s="269"/>
      <c r="H3062" s="237"/>
      <c r="I3062" s="262" t="s">
        <v>0</v>
      </c>
      <c r="J3062" s="263"/>
      <c r="K3062" s="264" t="s">
        <v>1</v>
      </c>
      <c r="L3062" s="265"/>
      <c r="M3062" s="21"/>
      <c r="N3062" s="262" t="s">
        <v>115</v>
      </c>
      <c r="O3062" s="263"/>
      <c r="P3062" s="264" t="s">
        <v>116</v>
      </c>
      <c r="Q3062" s="265"/>
      <c r="R3062" s="21"/>
      <c r="S3062" s="266" t="s">
        <v>117</v>
      </c>
      <c r="T3062" s="267"/>
      <c r="U3062" s="268" t="s">
        <v>118</v>
      </c>
      <c r="V3062" s="269"/>
      <c r="W3062" s="20"/>
      <c r="X3062" s="262" t="s">
        <v>119</v>
      </c>
      <c r="Y3062" s="263"/>
      <c r="Z3062" s="264" t="s">
        <v>120</v>
      </c>
      <c r="AA3062" s="265"/>
      <c r="AB3062" s="20"/>
      <c r="AC3062" s="262" t="s">
        <v>121</v>
      </c>
      <c r="AD3062" s="263"/>
      <c r="AE3062" s="264" t="s">
        <v>7</v>
      </c>
      <c r="AF3062" s="265"/>
      <c r="AG3062" s="20"/>
      <c r="AH3062" s="262" t="s">
        <v>122</v>
      </c>
      <c r="AI3062" s="263"/>
      <c r="AJ3062" s="264" t="s">
        <v>123</v>
      </c>
      <c r="AK3062" s="265"/>
      <c r="AL3062" s="20"/>
      <c r="AM3062" s="266" t="s">
        <v>124</v>
      </c>
      <c r="AN3062" s="267"/>
      <c r="AO3062" s="268" t="s">
        <v>125</v>
      </c>
      <c r="AP3062" s="269"/>
      <c r="AQ3062" s="21"/>
      <c r="AR3062" s="262" t="s">
        <v>126</v>
      </c>
      <c r="AS3062" s="263"/>
      <c r="AT3062" s="264" t="s">
        <v>2</v>
      </c>
      <c r="AU3062" s="265"/>
      <c r="AV3062" s="41"/>
      <c r="AW3062" s="262" t="s">
        <v>127</v>
      </c>
      <c r="AX3062" s="263"/>
      <c r="AY3062" s="264" t="s">
        <v>128</v>
      </c>
      <c r="AZ3062" s="265"/>
      <c r="BA3062" s="20"/>
      <c r="BB3062" s="262" t="s">
        <v>129</v>
      </c>
      <c r="BC3062" s="263"/>
      <c r="BD3062" s="264" t="s">
        <v>130</v>
      </c>
      <c r="BE3062" s="265"/>
      <c r="BF3062" s="41"/>
      <c r="BG3062" s="266" t="s">
        <v>131</v>
      </c>
      <c r="BH3062" s="267"/>
      <c r="BI3062" s="268" t="s">
        <v>132</v>
      </c>
      <c r="BJ3062" s="269"/>
      <c r="BK3062" s="41"/>
      <c r="BL3062" s="262" t="s">
        <v>133</v>
      </c>
      <c r="BM3062" s="263"/>
      <c r="BN3062" s="264" t="s">
        <v>134</v>
      </c>
      <c r="BO3062" s="265"/>
      <c r="BP3062" s="41"/>
      <c r="BQ3062" s="262" t="s">
        <v>135</v>
      </c>
      <c r="BR3062" s="263"/>
      <c r="BS3062" s="264" t="s">
        <v>136</v>
      </c>
      <c r="BT3062" s="265"/>
      <c r="BU3062" s="20"/>
      <c r="BV3062" s="262" t="s">
        <v>137</v>
      </c>
      <c r="BW3062" s="263"/>
      <c r="BX3062" s="264" t="s">
        <v>138</v>
      </c>
      <c r="BY3062" s="265"/>
      <c r="CA3062" s="27" t="s">
        <v>8</v>
      </c>
      <c r="CC3062" s="113" t="s">
        <v>74</v>
      </c>
      <c r="CD3062" s="13"/>
      <c r="CE3062" s="33"/>
      <c r="CF3062" s="33"/>
      <c r="CG3062" s="33"/>
      <c r="CH3062" s="33"/>
    </row>
    <row r="3063" spans="2:86" ht="18.600000000000001" customHeight="1" thickTop="1" thickBot="1">
      <c r="B3063" s="37">
        <v>8.7599999999999607</v>
      </c>
      <c r="D3063" s="1">
        <v>1</v>
      </c>
      <c r="E3063" s="7">
        <v>0</v>
      </c>
      <c r="F3063" s="2">
        <v>0</v>
      </c>
      <c r="G3063" s="8">
        <v>0</v>
      </c>
      <c r="I3063" s="1">
        <v>1</v>
      </c>
      <c r="J3063" s="9">
        <v>0</v>
      </c>
      <c r="K3063" s="2">
        <v>0</v>
      </c>
      <c r="L3063" s="8">
        <f t="shared" ref="L3063:L3126" si="29479">IF(0=(1-$J$9*$K$9*$B3063^2),10^18,$B3063*$K$9/(1-$J$9*$K$9*$B3063^2))</f>
        <v>-0.62382541262501656</v>
      </c>
      <c r="N3063" s="1">
        <f t="shared" ref="N3063" si="29480">D3063*I3063+F3063*I3066-E3063*J3063-G3063*J3066</f>
        <v>1</v>
      </c>
      <c r="O3063" s="9">
        <f t="shared" ref="O3063" si="29481">(D3063*J3063+E3063*I3063+F3063*J3066+G3063*I3066)</f>
        <v>0</v>
      </c>
      <c r="P3063" s="2">
        <f t="shared" ref="P3063" si="29482">D3063*K3063+F3063*K3066-E3063*L3063-G3063*L3066</f>
        <v>0</v>
      </c>
      <c r="Q3063" s="8">
        <f t="shared" ref="Q3063" si="29483">(D3063*L3063+E3063*K3063+F3063*L3066+G3063*K3066)</f>
        <v>-0.62382541262501656</v>
      </c>
      <c r="S3063" s="1">
        <v>1</v>
      </c>
      <c r="T3063" s="7">
        <v>0</v>
      </c>
      <c r="U3063" s="2">
        <v>0</v>
      </c>
      <c r="V3063" s="8">
        <v>0</v>
      </c>
      <c r="X3063" s="1">
        <f t="shared" ref="X3063" si="29484">N3063*S3063+P3063*S3066-O3063*T3063-Q3063*T3066</f>
        <v>9.2588171518376061</v>
      </c>
      <c r="Y3063" s="9">
        <f t="shared" ref="Y3063" si="29485">(N3063*T3063+O3063*S3063+P3063*T3066+Q3063*S3066)</f>
        <v>0</v>
      </c>
      <c r="Z3063" s="2">
        <f t="shared" ref="Z3063" si="29486">N3063*U3063+P3063*U3066-O3063*V3063-Q3063*V3066</f>
        <v>0</v>
      </c>
      <c r="AA3063" s="8">
        <f t="shared" ref="AA3063" si="29487">(N3063*V3063+O3063*U3063+P3063*V3066+Q3063*U3066)</f>
        <v>-0.62382541262501656</v>
      </c>
      <c r="AB3063" s="20"/>
      <c r="AC3063" s="1">
        <v>1</v>
      </c>
      <c r="AD3063" s="9">
        <v>0</v>
      </c>
      <c r="AE3063" s="2">
        <v>0</v>
      </c>
      <c r="AF3063" s="8">
        <f t="shared" ref="AF3063:AF3126" si="29488">IF(0=(1-$AE$9*$AD$9*$B3063^2),10^18,$B3063*$AE$9/(1-$AE$9*$AD$9*$B3063^2))</f>
        <v>-0.11495987841195993</v>
      </c>
      <c r="AH3063" s="1">
        <f t="shared" ref="AH3063" si="29489">X3063*AC3063+Z3063*AC3066-Y3063*AD3063-AA3063*AD3066</f>
        <v>9.2588171518376061</v>
      </c>
      <c r="AI3063" s="9">
        <f t="shared" ref="AI3063" si="29490">(X3063*AD3063+Y3063*AC3063+Z3063*AD3066+AA3063*AC3066)</f>
        <v>0</v>
      </c>
      <c r="AJ3063" s="2">
        <f t="shared" ref="AJ3063" si="29491">X3063*AE3063+Z3063*AE3066-Y3063*AF3063-AA3063*AF3066</f>
        <v>0</v>
      </c>
      <c r="AK3063" s="8">
        <f t="shared" ref="AK3063" si="29492">(X3063*AF3063+Y3063*AE3063+Z3063*AF3066+AA3063*AE3066)</f>
        <v>-1.6882179066388368</v>
      </c>
      <c r="AM3063" s="1">
        <v>1</v>
      </c>
      <c r="AN3063" s="7">
        <v>0</v>
      </c>
      <c r="AO3063" s="2">
        <v>0</v>
      </c>
      <c r="AP3063" s="8">
        <v>0</v>
      </c>
      <c r="AR3063" s="1">
        <f t="shared" ref="AR3063" si="29493">AH3063*AM3063+AJ3063*AM3066-AI3063*AN3063-AK3063*AN3066</f>
        <v>28.155931559900729</v>
      </c>
      <c r="AS3063" s="9">
        <f t="shared" ref="AS3063" si="29494">(AH3063*AN3063+AI3063*AM3063+AJ3063*AN3066+AK3063*AM3066)</f>
        <v>0</v>
      </c>
      <c r="AT3063" s="2">
        <f t="shared" ref="AT3063" si="29495">AH3063*AO3063+AJ3063*AO3066-AI3063*AP3063-AK3063*AP3066</f>
        <v>0</v>
      </c>
      <c r="AU3063" s="8">
        <f t="shared" ref="AU3063" si="29496">(AH3063*AP3063+AI3063*AO3063+AJ3063*AP3066+AK3063*AO3066)</f>
        <v>-1.6882179066388368</v>
      </c>
      <c r="AV3063" s="20"/>
      <c r="AW3063" s="1">
        <v>1</v>
      </c>
      <c r="AX3063" s="9">
        <v>0</v>
      </c>
      <c r="AY3063" s="2">
        <v>0</v>
      </c>
      <c r="AZ3063" s="8">
        <f t="shared" ref="AZ3063:AZ3126" si="29497">IF(0=(1-$AX$9*$AY$9*$B3063^2),10^18,$B3063*$AY$9/(1-$AX$9*$AY$9*$B3063^2))</f>
        <v>-0.16405263777392221</v>
      </c>
      <c r="BB3063" s="1">
        <f t="shared" ref="BB3063" si="29498">AR3063*AW3063+AT3063*AW3066-AS3063*AX3063-AU3063*AX3066</f>
        <v>28.155931559900729</v>
      </c>
      <c r="BC3063" s="9">
        <f t="shared" ref="BC3063" si="29499">(AR3063*AX3063+AS3063*AW3063+AT3063*AX3066+AU3063*AW3066)</f>
        <v>0</v>
      </c>
      <c r="BD3063" s="2">
        <f t="shared" ref="BD3063" si="29500">AR3063*AY3063+AT3063*AY3066-AS3063*AZ3063-AU3063*AZ3066</f>
        <v>0</v>
      </c>
      <c r="BE3063" s="8">
        <f t="shared" ref="BE3063" si="29501">(AR3063*AZ3063+AS3063*AY3063+AT3063*AZ3066+AU3063*AY3066)</f>
        <v>-6.3072727480225756</v>
      </c>
      <c r="BG3063" s="1">
        <v>1</v>
      </c>
      <c r="BH3063" s="7">
        <v>0</v>
      </c>
      <c r="BI3063" s="2">
        <v>0</v>
      </c>
      <c r="BJ3063" s="8">
        <v>0</v>
      </c>
      <c r="BK3063" s="20"/>
      <c r="BL3063" s="1">
        <f t="shared" ref="BL3063" si="29502">BB3063*BG3063+BD3063*BG3066-BC3063*BH3063-BE3063*BH3066</f>
        <v>74.346360511859132</v>
      </c>
      <c r="BM3063" s="9">
        <f t="shared" ref="BM3063" si="29503">(BB3063*BH3063+BC3063*BG3063+BD3063*BH3066+BE3063*BG3066)</f>
        <v>0</v>
      </c>
      <c r="BN3063" s="2">
        <f t="shared" ref="BN3063" si="29504">BB3063*BI3063+BD3063*BI3066-BC3063*BJ3063-BE3063*BJ3066</f>
        <v>0</v>
      </c>
      <c r="BO3063" s="8">
        <f t="shared" ref="BO3063" si="29505">(BB3063*BJ3063+BC3063*BI3063+BD3063*BJ3066+BE3063*BI3066)</f>
        <v>-6.3072727480225756</v>
      </c>
      <c r="BP3063" s="20"/>
      <c r="BQ3063" s="16">
        <v>1</v>
      </c>
      <c r="BR3063" s="23">
        <v>0</v>
      </c>
      <c r="BS3063" s="14">
        <v>0</v>
      </c>
      <c r="BT3063" s="22">
        <v>0</v>
      </c>
      <c r="BV3063" s="1">
        <f t="shared" ref="BV3063" si="29506">BL3063*BQ3063+BN3063*BQ3066-BM3063*BR3063-BO3063*BR3066</f>
        <v>74.346360511859132</v>
      </c>
      <c r="BW3063" s="9">
        <f t="shared" ref="BW3063" si="29507">(BL3063*BR3063+BM3063*BQ3063+BN3063*BR3066+BO3063*BQ3066)</f>
        <v>-6.3072727480225756</v>
      </c>
      <c r="BX3063" s="2">
        <f t="shared" ref="BX3063" si="29508">BL3063*BS3063+BN3063*BS3066-BM3063*BT3063-BO3063*BT3066</f>
        <v>0</v>
      </c>
      <c r="BY3063" s="8">
        <f t="shared" ref="BY3063" si="29509">(BL3063*BT3063+BM3063*BS3063+BN3063*BT3066+BO3063*BS3066)</f>
        <v>-6.3072727480225756</v>
      </c>
      <c r="CA3063" s="28">
        <f t="shared" ref="CA3063" si="29510">20*LOG(((1+$BR$9)/$BR$9)/((BV3063+BV3066)^2+(BW3063+BW3066)^2)^0.5)</f>
        <v>-52.893572337273646</v>
      </c>
      <c r="CC3063" s="114">
        <f t="shared" ref="CC3063" si="29511">((BV3063^2+BW3063^2)^0.5)/((BV3066^2+BW3066^2)^0.5)</f>
        <v>8.4852916947974213E-2</v>
      </c>
      <c r="CD3063" s="13"/>
      <c r="CE3063" s="33"/>
      <c r="CF3063" s="33"/>
      <c r="CG3063" s="33"/>
      <c r="CH3063" s="33"/>
    </row>
    <row r="3064" spans="2:86" ht="18.600000000000001" customHeight="1" thickBot="1">
      <c r="D3064" s="3"/>
      <c r="G3064" s="4"/>
      <c r="I3064" s="3"/>
      <c r="L3064" s="4"/>
      <c r="N3064" s="3"/>
      <c r="Q3064" s="4"/>
      <c r="S3064" s="3"/>
      <c r="V3064" s="4"/>
      <c r="X3064" s="3"/>
      <c r="AA3064" s="4"/>
      <c r="AC3064" s="3"/>
      <c r="AF3064" s="4"/>
      <c r="AH3064" s="3"/>
      <c r="AK3064" s="4"/>
      <c r="AM3064" s="3"/>
      <c r="AP3064" s="4"/>
      <c r="AR3064" s="3"/>
      <c r="AU3064" s="4"/>
      <c r="AW3064" s="3"/>
      <c r="AZ3064" s="4"/>
      <c r="BB3064" s="3"/>
      <c r="BE3064" s="4"/>
      <c r="BG3064" s="3"/>
      <c r="BJ3064" s="4"/>
      <c r="BL3064" s="3"/>
      <c r="BO3064" s="4"/>
      <c r="BQ3064" s="16"/>
      <c r="BR3064" s="14"/>
      <c r="BS3064" s="14"/>
      <c r="BT3064" s="17"/>
      <c r="BV3064" s="3"/>
      <c r="BY3064" s="4"/>
      <c r="CC3064" s="115"/>
      <c r="CD3064" s="13"/>
      <c r="CE3064" s="33"/>
      <c r="CF3064" s="33"/>
      <c r="CG3064" s="33"/>
      <c r="CH3064" s="33"/>
    </row>
    <row r="3065" spans="2:86" ht="18.600000000000001" customHeight="1" thickBot="1">
      <c r="D3065" s="271" t="s">
        <v>141</v>
      </c>
      <c r="E3065" s="272"/>
      <c r="F3065" s="273" t="s">
        <v>142</v>
      </c>
      <c r="G3065" s="274"/>
      <c r="H3065" s="237"/>
      <c r="I3065" s="271" t="s">
        <v>143</v>
      </c>
      <c r="J3065" s="272"/>
      <c r="K3065" s="273" t="s">
        <v>144</v>
      </c>
      <c r="L3065" s="274"/>
      <c r="N3065" s="262" t="s">
        <v>145</v>
      </c>
      <c r="O3065" s="263"/>
      <c r="P3065" s="264" t="s">
        <v>146</v>
      </c>
      <c r="Q3065" s="265"/>
      <c r="S3065" s="271" t="s">
        <v>147</v>
      </c>
      <c r="T3065" s="272"/>
      <c r="U3065" s="273" t="s">
        <v>148</v>
      </c>
      <c r="V3065" s="274"/>
      <c r="W3065" s="20"/>
      <c r="X3065" s="262" t="s">
        <v>149</v>
      </c>
      <c r="Y3065" s="263"/>
      <c r="Z3065" s="264" t="s">
        <v>150</v>
      </c>
      <c r="AA3065" s="265"/>
      <c r="AB3065" s="20"/>
      <c r="AC3065" s="271" t="s">
        <v>151</v>
      </c>
      <c r="AD3065" s="272"/>
      <c r="AE3065" s="273" t="s">
        <v>152</v>
      </c>
      <c r="AF3065" s="274"/>
      <c r="AG3065" s="20"/>
      <c r="AH3065" s="262" t="s">
        <v>153</v>
      </c>
      <c r="AI3065" s="263"/>
      <c r="AJ3065" s="264" t="s">
        <v>154</v>
      </c>
      <c r="AK3065" s="265"/>
      <c r="AL3065" s="20"/>
      <c r="AM3065" s="271" t="s">
        <v>155</v>
      </c>
      <c r="AN3065" s="272"/>
      <c r="AO3065" s="273" t="s">
        <v>156</v>
      </c>
      <c r="AP3065" s="274"/>
      <c r="AR3065" s="262" t="s">
        <v>157</v>
      </c>
      <c r="AS3065" s="263"/>
      <c r="AT3065" s="264" t="s">
        <v>158</v>
      </c>
      <c r="AU3065" s="265"/>
      <c r="AV3065" s="41"/>
      <c r="AW3065" s="271" t="s">
        <v>159</v>
      </c>
      <c r="AX3065" s="272"/>
      <c r="AY3065" s="273" t="s">
        <v>160</v>
      </c>
      <c r="AZ3065" s="274"/>
      <c r="BA3065" s="20"/>
      <c r="BB3065" s="262" t="s">
        <v>161</v>
      </c>
      <c r="BC3065" s="263"/>
      <c r="BD3065" s="264" t="s">
        <v>162</v>
      </c>
      <c r="BE3065" s="265"/>
      <c r="BF3065" s="41"/>
      <c r="BG3065" s="271" t="s">
        <v>163</v>
      </c>
      <c r="BH3065" s="272"/>
      <c r="BI3065" s="273" t="s">
        <v>164</v>
      </c>
      <c r="BJ3065" s="274"/>
      <c r="BK3065" s="41"/>
      <c r="BL3065" s="262" t="s">
        <v>165</v>
      </c>
      <c r="BM3065" s="263"/>
      <c r="BN3065" s="264" t="s">
        <v>166</v>
      </c>
      <c r="BO3065" s="265"/>
      <c r="BP3065" s="41"/>
      <c r="BQ3065" s="271" t="s">
        <v>167</v>
      </c>
      <c r="BR3065" s="272"/>
      <c r="BS3065" s="273" t="s">
        <v>168</v>
      </c>
      <c r="BT3065" s="274"/>
      <c r="BU3065" s="20"/>
      <c r="BV3065" s="262" t="s">
        <v>169</v>
      </c>
      <c r="BW3065" s="263"/>
      <c r="BX3065" s="264" t="s">
        <v>170</v>
      </c>
      <c r="BY3065" s="265"/>
      <c r="CA3065" s="55" t="s">
        <v>35</v>
      </c>
      <c r="CC3065" s="116" t="s">
        <v>75</v>
      </c>
      <c r="CD3065" s="13"/>
      <c r="CE3065" s="33"/>
      <c r="CF3065" s="33"/>
      <c r="CG3065" s="33"/>
      <c r="CH3065" s="33"/>
    </row>
    <row r="3066" spans="2:86" ht="18.600000000000001" customHeight="1" thickTop="1" thickBot="1">
      <c r="D3066" s="1">
        <v>0</v>
      </c>
      <c r="E3066" s="9">
        <f t="shared" ref="E3066" si="29512">$E$9*$B3063</f>
        <v>10.308767999999954</v>
      </c>
      <c r="F3066" s="2">
        <v>1</v>
      </c>
      <c r="G3066" s="8">
        <v>0</v>
      </c>
      <c r="I3066" s="1">
        <v>0</v>
      </c>
      <c r="J3066" s="9">
        <v>0</v>
      </c>
      <c r="K3066" s="2">
        <v>1</v>
      </c>
      <c r="L3066" s="8">
        <v>0</v>
      </c>
      <c r="N3066" s="1">
        <f t="shared" ref="N3066" si="29513">D3066*I3063+F3066*I3066-E3066*J3063-G3066*J3066</f>
        <v>0</v>
      </c>
      <c r="O3066" s="9">
        <f t="shared" ref="O3066" si="29514">(D3066*J3063+E3066*I3063+F3066*J3066+G3066*I3066)</f>
        <v>10.308767999999954</v>
      </c>
      <c r="P3066" s="2">
        <f t="shared" ref="P3066" si="29515">D3066*K3063+F3066*K3066-E3066*L3063-G3066*L3066</f>
        <v>7.4308714512555385</v>
      </c>
      <c r="Q3066" s="8">
        <f t="shared" ref="Q3066" si="29516">(D3066*L3063+E3066*K3063+F3066*L3066+G3066*K3066)</f>
        <v>0</v>
      </c>
      <c r="S3066" s="1">
        <v>0</v>
      </c>
      <c r="T3066" s="9">
        <f t="shared" ref="T3066" si="29517">$T$9*$B3063</f>
        <v>13.238987999999942</v>
      </c>
      <c r="U3066" s="2">
        <v>1</v>
      </c>
      <c r="V3066" s="8">
        <v>0</v>
      </c>
      <c r="X3066" s="1">
        <f t="shared" ref="X3066" si="29518">N3066*S3063+P3066*S3066-O3066*T3063-Q3066*T3066</f>
        <v>0</v>
      </c>
      <c r="Y3066" s="9">
        <f t="shared" ref="Y3066" si="29519">(N3066*T3063+O3066*S3063+P3066*T3066+Q3066*S3066)</f>
        <v>108.68598597271419</v>
      </c>
      <c r="Z3066" s="2">
        <f t="shared" ref="Z3066" si="29520">N3066*U3063+P3066*U3066-O3066*V3063-Q3066*V3066</f>
        <v>7.4308714512555385</v>
      </c>
      <c r="AA3066" s="8">
        <f t="shared" ref="AA3066" si="29521">(N3066*V3063+O3066*U3063+P3066*V3066+Q3066*U3066)</f>
        <v>0</v>
      </c>
      <c r="AB3066" s="20"/>
      <c r="AC3066" s="1">
        <v>0</v>
      </c>
      <c r="AD3066" s="9">
        <v>0</v>
      </c>
      <c r="AE3066" s="2">
        <v>1</v>
      </c>
      <c r="AF3066" s="8">
        <v>0</v>
      </c>
      <c r="AH3066" s="1">
        <f t="shared" ref="AH3066" si="29522">X3066*AC3063+Z3066*AC3066-Y3066*AD3063-AA3066*AD3066</f>
        <v>0</v>
      </c>
      <c r="AI3066" s="9">
        <f t="shared" ref="AI3066" si="29523">(X3066*AD3063+Y3066*AC3063+Z3066*AD3066+AA3066*AC3066)</f>
        <v>108.68598597271419</v>
      </c>
      <c r="AJ3066" s="2">
        <f t="shared" ref="AJ3066" si="29524">X3066*AE3063+Z3066*AE3066-Y3066*AF3063-AA3066*AF3066</f>
        <v>19.925399183762742</v>
      </c>
      <c r="AK3066" s="8">
        <f t="shared" ref="AK3066" si="29525">(X3066*AF3063+Y3066*AE3063+Z3066*AF3066+AA3066*AE3066)</f>
        <v>0</v>
      </c>
      <c r="AM3066" s="1">
        <v>0</v>
      </c>
      <c r="AN3066" s="9">
        <f t="shared" ref="AN3066" si="29526">$AN$9*$B3063</f>
        <v>11.193527999999951</v>
      </c>
      <c r="AO3066" s="2">
        <v>1</v>
      </c>
      <c r="AP3066" s="8">
        <v>0</v>
      </c>
      <c r="AR3066" s="1">
        <f t="shared" ref="AR3066" si="29527">AH3066*AM3063+AJ3066*AM3066-AI3066*AN3063-AK3066*AN3066</f>
        <v>0</v>
      </c>
      <c r="AS3066" s="9">
        <f t="shared" ref="AS3066" si="29528">(AH3066*AN3063+AI3066*AM3063+AJ3066*AN3066+AK3066*AM3066)</f>
        <v>331.72149964733859</v>
      </c>
      <c r="AT3066" s="2">
        <f t="shared" ref="AT3066" si="29529">AH3066*AO3063+AJ3066*AO3066-AI3066*AP3063-AK3066*AP3066</f>
        <v>19.925399183762742</v>
      </c>
      <c r="AU3066" s="8">
        <f t="shared" ref="AU3066" si="29530">(AH3066*AP3063+AI3066*AO3063+AJ3066*AP3066+AK3066*AO3066)</f>
        <v>0</v>
      </c>
      <c r="AV3066" s="20"/>
      <c r="AW3066" s="1">
        <v>0</v>
      </c>
      <c r="AX3066" s="9">
        <v>0</v>
      </c>
      <c r="AY3066" s="2">
        <v>1</v>
      </c>
      <c r="AZ3066" s="8">
        <v>0</v>
      </c>
      <c r="BB3066" s="1">
        <f t="shared" ref="BB3066" si="29531">AR3066*AW3063+AT3066*AW3066-AS3066*AX3063-AU3066*AX3066</f>
        <v>0</v>
      </c>
      <c r="BC3066" s="9">
        <f t="shared" ref="BC3066" si="29532">(AR3066*AX3063+AS3066*AW3063+AT3066*AX3066+AU3066*AW3066)</f>
        <v>331.72149964733859</v>
      </c>
      <c r="BD3066" s="2">
        <f t="shared" ref="BD3066" si="29533">AR3066*AY3063+AT3066*AY3066-AS3066*AZ3063-AU3066*AZ3066</f>
        <v>74.345186207229844</v>
      </c>
      <c r="BE3066" s="8">
        <f t="shared" ref="BE3066" si="29534">(AR3066*AZ3063+AS3066*AY3063+AT3066*AZ3066+AU3066*AY3066)</f>
        <v>0</v>
      </c>
      <c r="BG3066" s="1">
        <v>0</v>
      </c>
      <c r="BH3066" s="9">
        <f t="shared" ref="BH3066" si="29535">$BH$9*$B3063</f>
        <v>7.3233599999999672</v>
      </c>
      <c r="BI3066" s="2">
        <v>1</v>
      </c>
      <c r="BJ3066" s="8">
        <v>0</v>
      </c>
      <c r="BK3066" s="20"/>
      <c r="BL3066" s="1">
        <f t="shared" ref="BL3066" si="29536">BB3066*BG3063+BD3066*BG3066-BC3066*BH3063-BE3066*BH3066</f>
        <v>0</v>
      </c>
      <c r="BM3066" s="9">
        <f t="shared" ref="BM3066" si="29537">(BB3066*BH3063+BC3066*BG3063+BD3066*BH3066+BE3066*BG3066)</f>
        <v>876.17806250991498</v>
      </c>
      <c r="BN3066" s="2">
        <f t="shared" ref="BN3066" si="29538">BB3066*BI3063+BD3066*BI3066-BC3066*BJ3063-BE3066*BJ3066</f>
        <v>74.345186207229844</v>
      </c>
      <c r="BO3066" s="8">
        <f t="shared" ref="BO3066" si="29539">(BB3066*BJ3063+BC3066*BI3063+BD3066*BJ3066+BE3066*BI3066)</f>
        <v>0</v>
      </c>
      <c r="BP3066" s="20"/>
      <c r="BQ3066" s="18">
        <f t="shared" ref="BQ3066:BQ3129" si="29540">1/$BR$9</f>
        <v>1</v>
      </c>
      <c r="BR3066" s="25">
        <v>0</v>
      </c>
      <c r="BS3066" s="19">
        <v>1</v>
      </c>
      <c r="BT3066" s="24">
        <v>0</v>
      </c>
      <c r="BV3066" s="1">
        <f t="shared" ref="BV3066" si="29541">BL3066*BQ3063+BN3066*BQ3066-BM3066*BR3063-BO3066*BR3066</f>
        <v>74.345186207229844</v>
      </c>
      <c r="BW3066" s="9">
        <f t="shared" ref="BW3066" si="29542">(BL3066*BR3063+BM3066*BQ3063+BN3066*BR3066+BO3066*BQ3066)</f>
        <v>876.17806250991498</v>
      </c>
      <c r="BX3066" s="2">
        <f t="shared" ref="BX3066" si="29543">BL3066*BS3063+BN3066*BS3066-BM3066*BT3063-BO3066*BT3066</f>
        <v>74.345186207229844</v>
      </c>
      <c r="BY3066" s="8">
        <f t="shared" ref="BY3066" si="29544">(BL3066*BT3063+BM3066*BS3063+BN3066*BT3066+BO3066*BS3066)</f>
        <v>0</v>
      </c>
      <c r="CA3066" s="56">
        <f t="shared" ref="CA3066" si="29545">(180/PI())*ATAN(-1*(BW3063+BW3066)/(BV3063+BV3066))</f>
        <v>-80.299884189059924</v>
      </c>
      <c r="CC3066" s="117">
        <f t="shared" ref="CC3066" si="29546">20*LOG(((1-(10^(CA3063/20)^2)*(1-((1-CC3063)/(1+CC3063))^2))^0.5))</f>
        <v>-6.4329836093984835E-6</v>
      </c>
      <c r="CD3066" s="13"/>
      <c r="CE3066" s="33"/>
      <c r="CF3066" s="33"/>
      <c r="CG3066" s="33"/>
      <c r="CH3066" s="33"/>
    </row>
    <row r="3067" spans="2:86" ht="18.600000000000001" customHeight="1"/>
    <row r="3068" spans="2:86" ht="18.600000000000001" customHeight="1" thickBot="1">
      <c r="E3068" s="6" t="s">
        <v>3</v>
      </c>
      <c r="J3068" s="6" t="s">
        <v>5</v>
      </c>
      <c r="O3068" s="6" t="s">
        <v>10</v>
      </c>
      <c r="T3068" s="6" t="s">
        <v>6</v>
      </c>
      <c r="Y3068" s="6" t="s">
        <v>11</v>
      </c>
      <c r="AD3068" s="6" t="s">
        <v>12</v>
      </c>
      <c r="AI3068" s="6" t="s">
        <v>13</v>
      </c>
      <c r="AN3068" s="6" t="s">
        <v>14</v>
      </c>
      <c r="AS3068" s="6" t="s">
        <v>15</v>
      </c>
      <c r="AX3068" s="6" t="s">
        <v>19</v>
      </c>
      <c r="BC3068" s="6" t="s">
        <v>17</v>
      </c>
      <c r="BH3068" s="6" t="s">
        <v>20</v>
      </c>
      <c r="BM3068" s="6" t="s">
        <v>18</v>
      </c>
      <c r="BQ3068" s="26" t="s">
        <v>16</v>
      </c>
      <c r="BR3068" s="26"/>
      <c r="BS3068" s="21"/>
      <c r="BT3068" s="21"/>
      <c r="BU3068" s="21"/>
      <c r="BV3068" s="21"/>
      <c r="BW3068" s="26" t="s">
        <v>21</v>
      </c>
      <c r="BX3068" s="21"/>
      <c r="BY3068" s="21"/>
    </row>
    <row r="3069" spans="2:86" ht="18.600000000000001" customHeight="1" thickBot="1">
      <c r="B3069" s="11"/>
      <c r="D3069" s="266" t="s">
        <v>113</v>
      </c>
      <c r="E3069" s="267"/>
      <c r="F3069" s="268" t="s">
        <v>114</v>
      </c>
      <c r="G3069" s="269"/>
      <c r="H3069" s="237"/>
      <c r="I3069" s="262" t="s">
        <v>0</v>
      </c>
      <c r="J3069" s="263"/>
      <c r="K3069" s="264" t="s">
        <v>1</v>
      </c>
      <c r="L3069" s="265"/>
      <c r="M3069" s="21"/>
      <c r="N3069" s="262" t="s">
        <v>115</v>
      </c>
      <c r="O3069" s="263"/>
      <c r="P3069" s="264" t="s">
        <v>116</v>
      </c>
      <c r="Q3069" s="265"/>
      <c r="R3069" s="21"/>
      <c r="S3069" s="266" t="s">
        <v>117</v>
      </c>
      <c r="T3069" s="267"/>
      <c r="U3069" s="268" t="s">
        <v>118</v>
      </c>
      <c r="V3069" s="269"/>
      <c r="W3069" s="20"/>
      <c r="X3069" s="262" t="s">
        <v>119</v>
      </c>
      <c r="Y3069" s="263"/>
      <c r="Z3069" s="264" t="s">
        <v>120</v>
      </c>
      <c r="AA3069" s="265"/>
      <c r="AB3069" s="20"/>
      <c r="AC3069" s="262" t="s">
        <v>121</v>
      </c>
      <c r="AD3069" s="263"/>
      <c r="AE3069" s="264" t="s">
        <v>7</v>
      </c>
      <c r="AF3069" s="265"/>
      <c r="AG3069" s="20"/>
      <c r="AH3069" s="262" t="s">
        <v>122</v>
      </c>
      <c r="AI3069" s="263"/>
      <c r="AJ3069" s="264" t="s">
        <v>123</v>
      </c>
      <c r="AK3069" s="265"/>
      <c r="AL3069" s="20"/>
      <c r="AM3069" s="266" t="s">
        <v>124</v>
      </c>
      <c r="AN3069" s="267"/>
      <c r="AO3069" s="268" t="s">
        <v>125</v>
      </c>
      <c r="AP3069" s="269"/>
      <c r="AQ3069" s="21"/>
      <c r="AR3069" s="262" t="s">
        <v>126</v>
      </c>
      <c r="AS3069" s="263"/>
      <c r="AT3069" s="264" t="s">
        <v>2</v>
      </c>
      <c r="AU3069" s="265"/>
      <c r="AV3069" s="41"/>
      <c r="AW3069" s="262" t="s">
        <v>127</v>
      </c>
      <c r="AX3069" s="263"/>
      <c r="AY3069" s="264" t="s">
        <v>128</v>
      </c>
      <c r="AZ3069" s="265"/>
      <c r="BA3069" s="20"/>
      <c r="BB3069" s="262" t="s">
        <v>129</v>
      </c>
      <c r="BC3069" s="263"/>
      <c r="BD3069" s="264" t="s">
        <v>130</v>
      </c>
      <c r="BE3069" s="265"/>
      <c r="BF3069" s="41"/>
      <c r="BG3069" s="266" t="s">
        <v>131</v>
      </c>
      <c r="BH3069" s="267"/>
      <c r="BI3069" s="268" t="s">
        <v>132</v>
      </c>
      <c r="BJ3069" s="269"/>
      <c r="BK3069" s="41"/>
      <c r="BL3069" s="262" t="s">
        <v>133</v>
      </c>
      <c r="BM3069" s="263"/>
      <c r="BN3069" s="264" t="s">
        <v>134</v>
      </c>
      <c r="BO3069" s="265"/>
      <c r="BP3069" s="41"/>
      <c r="BQ3069" s="262" t="s">
        <v>135</v>
      </c>
      <c r="BR3069" s="263"/>
      <c r="BS3069" s="264" t="s">
        <v>136</v>
      </c>
      <c r="BT3069" s="265"/>
      <c r="BU3069" s="20"/>
      <c r="BV3069" s="262" t="s">
        <v>137</v>
      </c>
      <c r="BW3069" s="263"/>
      <c r="BX3069" s="264" t="s">
        <v>138</v>
      </c>
      <c r="BY3069" s="265"/>
      <c r="CA3069" s="27" t="s">
        <v>8</v>
      </c>
      <c r="CC3069" s="113" t="s">
        <v>74</v>
      </c>
      <c r="CD3069" s="13"/>
      <c r="CE3069" s="33"/>
      <c r="CF3069" s="33"/>
      <c r="CG3069" s="33"/>
      <c r="CH3069" s="33"/>
    </row>
    <row r="3070" spans="2:86" ht="18.600000000000001" customHeight="1" thickTop="1" thickBot="1">
      <c r="B3070" s="37">
        <v>8.7799999999999603</v>
      </c>
      <c r="D3070" s="1">
        <v>1</v>
      </c>
      <c r="E3070" s="7">
        <v>0</v>
      </c>
      <c r="F3070" s="2">
        <v>0</v>
      </c>
      <c r="G3070" s="8">
        <v>0</v>
      </c>
      <c r="I3070" s="1">
        <v>1</v>
      </c>
      <c r="J3070" s="9">
        <v>0</v>
      </c>
      <c r="K3070" s="2">
        <v>0</v>
      </c>
      <c r="L3070" s="8">
        <f t="shared" ref="L3070:L3133" si="29547">IF(0=(1-$J$9*$K$9*$B3070^2),10^18,$B3070*$K$9/(1-$J$9*$K$9*$B3070^2))</f>
        <v>-0.62223561625749713</v>
      </c>
      <c r="N3070" s="1">
        <f t="shared" ref="N3070" si="29548">D3070*I3070+F3070*I3073-E3070*J3070-G3070*J3073</f>
        <v>1</v>
      </c>
      <c r="O3070" s="9">
        <f t="shared" ref="O3070" si="29549">(D3070*J3070+E3070*I3070+F3070*J3073+G3070*I3073)</f>
        <v>0</v>
      </c>
      <c r="P3070" s="2">
        <f t="shared" ref="P3070" si="29550">D3070*K3070+F3070*K3073-E3070*L3070-G3070*L3073</f>
        <v>0</v>
      </c>
      <c r="Q3070" s="8">
        <f t="shared" ref="Q3070" si="29551">(D3070*L3070+E3070*K3070+F3070*L3073+G3070*K3073)</f>
        <v>-0.62223561625749713</v>
      </c>
      <c r="S3070" s="1">
        <v>1</v>
      </c>
      <c r="T3070" s="7">
        <v>0</v>
      </c>
      <c r="U3070" s="2">
        <v>0</v>
      </c>
      <c r="V3070" s="8">
        <v>0</v>
      </c>
      <c r="X3070" s="1">
        <f t="shared" ref="X3070" si="29552">N3070*S3070+P3070*S3073-O3070*T3070-Q3070*T3073</f>
        <v>9.2565775505425716</v>
      </c>
      <c r="Y3070" s="9">
        <f t="shared" ref="Y3070" si="29553">(N3070*T3070+O3070*S3070+P3070*T3073+Q3070*S3073)</f>
        <v>0</v>
      </c>
      <c r="Z3070" s="2">
        <f t="shared" ref="Z3070" si="29554">N3070*U3070+P3070*U3073-O3070*V3070-Q3070*V3073</f>
        <v>0</v>
      </c>
      <c r="AA3070" s="8">
        <f t="shared" ref="AA3070" si="29555">(N3070*V3070+O3070*U3070+P3070*V3073+Q3070*U3073)</f>
        <v>-0.62223561625749713</v>
      </c>
      <c r="AB3070" s="20"/>
      <c r="AC3070" s="1">
        <v>1</v>
      </c>
      <c r="AD3070" s="9">
        <v>0</v>
      </c>
      <c r="AE3070" s="2">
        <v>0</v>
      </c>
      <c r="AF3070" s="8">
        <f t="shared" ref="AF3070:AF3133" si="29556">IF(0=(1-$AE$9*$AD$9*$B3070^2),10^18,$B3070*$AE$9/(1-$AE$9*$AD$9*$B3070^2))</f>
        <v>-0.11468855073974815</v>
      </c>
      <c r="AH3070" s="1">
        <f t="shared" ref="AH3070" si="29557">X3070*AC3070+Z3070*AC3073-Y3070*AD3070-AA3070*AD3073</f>
        <v>9.2565775505425716</v>
      </c>
      <c r="AI3070" s="9">
        <f t="shared" ref="AI3070" si="29558">(X3070*AD3070+Y3070*AC3070+Z3070*AD3073+AA3070*AC3073)</f>
        <v>0</v>
      </c>
      <c r="AJ3070" s="2">
        <f t="shared" ref="AJ3070" si="29559">X3070*AE3070+Z3070*AE3073-Y3070*AF3070-AA3070*AF3073</f>
        <v>0</v>
      </c>
      <c r="AK3070" s="8">
        <f t="shared" ref="AK3070" si="29560">(X3070*AF3070+Y3070*AE3070+Z3070*AF3073+AA3070*AE3073)</f>
        <v>-1.6838590803393125</v>
      </c>
      <c r="AM3070" s="1">
        <v>1</v>
      </c>
      <c r="AN3070" s="7">
        <v>0</v>
      </c>
      <c r="AO3070" s="2">
        <v>0</v>
      </c>
      <c r="AP3070" s="8">
        <v>0</v>
      </c>
      <c r="AR3070" s="1">
        <f t="shared" ref="AR3070" si="29561">AH3070*AM3070+AJ3070*AM3073-AI3070*AN3070-AK3070*AN3073</f>
        <v>28.147934017031979</v>
      </c>
      <c r="AS3070" s="9">
        <f t="shared" ref="AS3070" si="29562">(AH3070*AN3070+AI3070*AM3070+AJ3070*AN3073+AK3070*AM3073)</f>
        <v>0</v>
      </c>
      <c r="AT3070" s="2">
        <f t="shared" ref="AT3070" si="29563">AH3070*AO3070+AJ3070*AO3073-AI3070*AP3070-AK3070*AP3073</f>
        <v>0</v>
      </c>
      <c r="AU3070" s="8">
        <f t="shared" ref="AU3070" si="29564">(AH3070*AP3070+AI3070*AO3070+AJ3070*AP3073+AK3070*AO3073)</f>
        <v>-1.6838590803393125</v>
      </c>
      <c r="AV3070" s="20"/>
      <c r="AW3070" s="1">
        <v>1</v>
      </c>
      <c r="AX3070" s="9">
        <v>0</v>
      </c>
      <c r="AY3070" s="2">
        <v>0</v>
      </c>
      <c r="AZ3070" s="8">
        <f t="shared" ref="AZ3070:AZ3133" si="29565">IF(0=(1-$AX$9*$AY$9*$B3070^2),10^18,$B3070*$AY$9/(1-$AX$9*$AY$9*$B3070^2))</f>
        <v>-0.16366154415725212</v>
      </c>
      <c r="BB3070" s="1">
        <f t="shared" ref="BB3070" si="29566">AR3070*AW3070+AT3070*AW3073-AS3070*AX3070-AU3070*AX3073</f>
        <v>28.147934017031979</v>
      </c>
      <c r="BC3070" s="9">
        <f t="shared" ref="BC3070" si="29567">(AR3070*AX3070+AS3070*AW3070+AT3070*AX3073+AU3070*AW3073)</f>
        <v>0</v>
      </c>
      <c r="BD3070" s="2">
        <f t="shared" ref="BD3070" si="29568">AR3070*AY3070+AT3070*AY3073-AS3070*AZ3070-AU3070*AZ3073</f>
        <v>0</v>
      </c>
      <c r="BE3070" s="8">
        <f t="shared" ref="BE3070" si="29569">(AR3070*AZ3070+AS3070*AY3070+AT3070*AZ3073+AU3070*AY3073)</f>
        <v>-6.2905934264032108</v>
      </c>
      <c r="BG3070" s="1">
        <v>1</v>
      </c>
      <c r="BH3070" s="7">
        <v>0</v>
      </c>
      <c r="BI3070" s="2">
        <v>0</v>
      </c>
      <c r="BJ3070" s="8">
        <v>0</v>
      </c>
      <c r="BK3070" s="20"/>
      <c r="BL3070" s="1">
        <f t="shared" ref="BL3070" si="29570">BB3070*BG3070+BD3070*BG3073-BC3070*BH3070-BE3070*BH3073</f>
        <v>74.321393014305443</v>
      </c>
      <c r="BM3070" s="9">
        <f t="shared" ref="BM3070" si="29571">(BB3070*BH3070+BC3070*BG3070+BD3070*BH3073+BE3070*BG3073)</f>
        <v>0</v>
      </c>
      <c r="BN3070" s="2">
        <f t="shared" ref="BN3070" si="29572">BB3070*BI3070+BD3070*BI3073-BC3070*BJ3070-BE3070*BJ3073</f>
        <v>0</v>
      </c>
      <c r="BO3070" s="8">
        <f t="shared" ref="BO3070" si="29573">(BB3070*BJ3070+BC3070*BI3070+BD3070*BJ3073+BE3070*BI3073)</f>
        <v>-6.2905934264032108</v>
      </c>
      <c r="BP3070" s="20"/>
      <c r="BQ3070" s="16">
        <v>1</v>
      </c>
      <c r="BR3070" s="23">
        <v>0</v>
      </c>
      <c r="BS3070" s="14">
        <v>0</v>
      </c>
      <c r="BT3070" s="22">
        <v>0</v>
      </c>
      <c r="BV3070" s="1">
        <f t="shared" ref="BV3070" si="29574">BL3070*BQ3070+BN3070*BQ3073-BM3070*BR3070-BO3070*BR3073</f>
        <v>74.321393014305443</v>
      </c>
      <c r="BW3070" s="9">
        <f t="shared" ref="BW3070" si="29575">(BL3070*BR3070+BM3070*BQ3070+BN3070*BR3073+BO3070*BQ3073)</f>
        <v>-6.2905934264032108</v>
      </c>
      <c r="BX3070" s="2">
        <f t="shared" ref="BX3070" si="29576">BL3070*BS3070+BN3070*BS3073-BM3070*BT3070-BO3070*BT3073</f>
        <v>0</v>
      </c>
      <c r="BY3070" s="8">
        <f t="shared" ref="BY3070" si="29577">(BL3070*BT3070+BM3070*BS3070+BN3070*BT3073+BO3070*BS3073)</f>
        <v>-6.2905934264032108</v>
      </c>
      <c r="CA3070" s="28">
        <f t="shared" ref="CA3070" si="29578">20*LOG(((1+$BR$9)/$BR$9)/((BV3070+BV3073)^2+(BW3070+BW3073)^2)^0.5)</f>
        <v>-52.91044982363303</v>
      </c>
      <c r="CC3070" s="114">
        <f t="shared" ref="CC3070" si="29579">((BV3070^2+BW3070^2)^0.5)/((BV3073^2+BW3073^2)^0.5)</f>
        <v>8.4656967548081857E-2</v>
      </c>
      <c r="CD3070" s="13"/>
      <c r="CE3070" s="33"/>
      <c r="CF3070" s="33"/>
      <c r="CG3070" s="33"/>
      <c r="CH3070" s="33"/>
    </row>
    <row r="3071" spans="2:86" ht="18.600000000000001" customHeight="1" thickBot="1">
      <c r="D3071" s="3"/>
      <c r="G3071" s="4"/>
      <c r="I3071" s="3"/>
      <c r="L3071" s="4"/>
      <c r="N3071" s="3"/>
      <c r="Q3071" s="4"/>
      <c r="S3071" s="3"/>
      <c r="V3071" s="4"/>
      <c r="X3071" s="3"/>
      <c r="AA3071" s="4"/>
      <c r="AC3071" s="3"/>
      <c r="AF3071" s="4"/>
      <c r="AH3071" s="3"/>
      <c r="AK3071" s="4"/>
      <c r="AM3071" s="3"/>
      <c r="AP3071" s="4"/>
      <c r="AR3071" s="3"/>
      <c r="AU3071" s="4"/>
      <c r="AW3071" s="3"/>
      <c r="AZ3071" s="4"/>
      <c r="BB3071" s="3"/>
      <c r="BE3071" s="4"/>
      <c r="BG3071" s="3"/>
      <c r="BJ3071" s="4"/>
      <c r="BL3071" s="3"/>
      <c r="BO3071" s="4"/>
      <c r="BQ3071" s="16"/>
      <c r="BR3071" s="14"/>
      <c r="BS3071" s="14"/>
      <c r="BT3071" s="17"/>
      <c r="BV3071" s="3"/>
      <c r="BY3071" s="4"/>
      <c r="CC3071" s="115"/>
      <c r="CD3071" s="13"/>
      <c r="CE3071" s="33"/>
      <c r="CF3071" s="33"/>
      <c r="CG3071" s="33"/>
      <c r="CH3071" s="33"/>
    </row>
    <row r="3072" spans="2:86" ht="18.600000000000001" customHeight="1" thickBot="1">
      <c r="D3072" s="271" t="s">
        <v>141</v>
      </c>
      <c r="E3072" s="272"/>
      <c r="F3072" s="273" t="s">
        <v>142</v>
      </c>
      <c r="G3072" s="274"/>
      <c r="H3072" s="237"/>
      <c r="I3072" s="271" t="s">
        <v>143</v>
      </c>
      <c r="J3072" s="272"/>
      <c r="K3072" s="273" t="s">
        <v>144</v>
      </c>
      <c r="L3072" s="274"/>
      <c r="N3072" s="262" t="s">
        <v>145</v>
      </c>
      <c r="O3072" s="263"/>
      <c r="P3072" s="264" t="s">
        <v>146</v>
      </c>
      <c r="Q3072" s="265"/>
      <c r="S3072" s="271" t="s">
        <v>147</v>
      </c>
      <c r="T3072" s="272"/>
      <c r="U3072" s="273" t="s">
        <v>148</v>
      </c>
      <c r="V3072" s="274"/>
      <c r="W3072" s="20"/>
      <c r="X3072" s="262" t="s">
        <v>149</v>
      </c>
      <c r="Y3072" s="263"/>
      <c r="Z3072" s="264" t="s">
        <v>150</v>
      </c>
      <c r="AA3072" s="265"/>
      <c r="AB3072" s="20"/>
      <c r="AC3072" s="271" t="s">
        <v>151</v>
      </c>
      <c r="AD3072" s="272"/>
      <c r="AE3072" s="273" t="s">
        <v>152</v>
      </c>
      <c r="AF3072" s="274"/>
      <c r="AG3072" s="20"/>
      <c r="AH3072" s="262" t="s">
        <v>153</v>
      </c>
      <c r="AI3072" s="263"/>
      <c r="AJ3072" s="264" t="s">
        <v>154</v>
      </c>
      <c r="AK3072" s="265"/>
      <c r="AL3072" s="20"/>
      <c r="AM3072" s="271" t="s">
        <v>155</v>
      </c>
      <c r="AN3072" s="272"/>
      <c r="AO3072" s="273" t="s">
        <v>156</v>
      </c>
      <c r="AP3072" s="274"/>
      <c r="AR3072" s="262" t="s">
        <v>157</v>
      </c>
      <c r="AS3072" s="263"/>
      <c r="AT3072" s="264" t="s">
        <v>158</v>
      </c>
      <c r="AU3072" s="265"/>
      <c r="AV3072" s="41"/>
      <c r="AW3072" s="271" t="s">
        <v>159</v>
      </c>
      <c r="AX3072" s="272"/>
      <c r="AY3072" s="273" t="s">
        <v>160</v>
      </c>
      <c r="AZ3072" s="274"/>
      <c r="BA3072" s="20"/>
      <c r="BB3072" s="262" t="s">
        <v>161</v>
      </c>
      <c r="BC3072" s="263"/>
      <c r="BD3072" s="264" t="s">
        <v>162</v>
      </c>
      <c r="BE3072" s="265"/>
      <c r="BF3072" s="41"/>
      <c r="BG3072" s="271" t="s">
        <v>163</v>
      </c>
      <c r="BH3072" s="272"/>
      <c r="BI3072" s="273" t="s">
        <v>164</v>
      </c>
      <c r="BJ3072" s="274"/>
      <c r="BK3072" s="41"/>
      <c r="BL3072" s="262" t="s">
        <v>165</v>
      </c>
      <c r="BM3072" s="263"/>
      <c r="BN3072" s="264" t="s">
        <v>166</v>
      </c>
      <c r="BO3072" s="265"/>
      <c r="BP3072" s="41"/>
      <c r="BQ3072" s="271" t="s">
        <v>167</v>
      </c>
      <c r="BR3072" s="272"/>
      <c r="BS3072" s="273" t="s">
        <v>168</v>
      </c>
      <c r="BT3072" s="274"/>
      <c r="BU3072" s="20"/>
      <c r="BV3072" s="262" t="s">
        <v>169</v>
      </c>
      <c r="BW3072" s="263"/>
      <c r="BX3072" s="264" t="s">
        <v>170</v>
      </c>
      <c r="BY3072" s="265"/>
      <c r="CA3072" s="55" t="s">
        <v>35</v>
      </c>
      <c r="CC3072" s="116" t="s">
        <v>75</v>
      </c>
      <c r="CD3072" s="13"/>
      <c r="CE3072" s="33"/>
      <c r="CF3072" s="33"/>
      <c r="CG3072" s="33"/>
      <c r="CH3072" s="33"/>
    </row>
    <row r="3073" spans="2:86" ht="18.600000000000001" customHeight="1" thickTop="1" thickBot="1">
      <c r="D3073" s="1">
        <v>0</v>
      </c>
      <c r="E3073" s="9">
        <f t="shared" ref="E3073" si="29580">$E$9*$B3070</f>
        <v>10.332303999999954</v>
      </c>
      <c r="F3073" s="2">
        <v>1</v>
      </c>
      <c r="G3073" s="8">
        <v>0</v>
      </c>
      <c r="I3073" s="1">
        <v>0</v>
      </c>
      <c r="J3073" s="9">
        <v>0</v>
      </c>
      <c r="K3073" s="2">
        <v>1</v>
      </c>
      <c r="L3073" s="8">
        <v>0</v>
      </c>
      <c r="N3073" s="1">
        <f t="shared" ref="N3073" si="29581">D3073*I3070+F3073*I3073-E3073*J3070-G3073*J3073</f>
        <v>0</v>
      </c>
      <c r="O3073" s="9">
        <f t="shared" ref="O3073" si="29582">(D3073*J3070+E3073*I3070+F3073*J3073+G3073*I3073)</f>
        <v>10.332303999999954</v>
      </c>
      <c r="P3073" s="2">
        <f t="shared" ref="P3073" si="29583">D3073*K3070+F3073*K3073-E3073*L3070-G3073*L3073</f>
        <v>7.4291275467997746</v>
      </c>
      <c r="Q3073" s="8">
        <f t="shared" ref="Q3073" si="29584">(D3073*L3070+E3073*K3070+F3073*L3073+G3073*K3073)</f>
        <v>0</v>
      </c>
      <c r="S3073" s="1">
        <v>0</v>
      </c>
      <c r="T3073" s="9">
        <f t="shared" ref="T3073" si="29585">$T$9*$B3070</f>
        <v>13.269213999999941</v>
      </c>
      <c r="U3073" s="2">
        <v>1</v>
      </c>
      <c r="V3073" s="8">
        <v>0</v>
      </c>
      <c r="X3073" s="1">
        <f t="shared" ref="X3073" si="29586">N3073*S3070+P3073*S3073-O3073*T3070-Q3073*T3073</f>
        <v>0</v>
      </c>
      <c r="Y3073" s="9">
        <f t="shared" ref="Y3073" si="29587">(N3073*T3070+O3073*S3070+P3073*T3073+Q3073*S3073)</f>
        <v>108.91098725178074</v>
      </c>
      <c r="Z3073" s="2">
        <f t="shared" ref="Z3073" si="29588">N3073*U3070+P3073*U3073-O3073*V3070-Q3073*V3073</f>
        <v>7.4291275467997746</v>
      </c>
      <c r="AA3073" s="8">
        <f t="shared" ref="AA3073" si="29589">(N3073*V3070+O3073*U3070+P3073*V3073+Q3073*U3073)</f>
        <v>0</v>
      </c>
      <c r="AB3073" s="20"/>
      <c r="AC3073" s="1">
        <v>0</v>
      </c>
      <c r="AD3073" s="9">
        <v>0</v>
      </c>
      <c r="AE3073" s="2">
        <v>1</v>
      </c>
      <c r="AF3073" s="8">
        <v>0</v>
      </c>
      <c r="AH3073" s="1">
        <f t="shared" ref="AH3073" si="29590">X3073*AC3070+Z3073*AC3073-Y3073*AD3070-AA3073*AD3073</f>
        <v>0</v>
      </c>
      <c r="AI3073" s="9">
        <f t="shared" ref="AI3073" si="29591">(X3073*AD3070+Y3073*AC3070+Z3073*AD3073+AA3073*AC3073)</f>
        <v>108.91098725178074</v>
      </c>
      <c r="AJ3073" s="2">
        <f t="shared" ref="AJ3073" si="29592">X3073*AE3070+Z3073*AE3073-Y3073*AF3070-AA3073*AF3073</f>
        <v>19.919970834341694</v>
      </c>
      <c r="AK3073" s="8">
        <f t="shared" ref="AK3073" si="29593">(X3073*AF3070+Y3073*AE3070+Z3073*AF3073+AA3073*AE3073)</f>
        <v>0</v>
      </c>
      <c r="AM3073" s="1">
        <v>0</v>
      </c>
      <c r="AN3073" s="9">
        <f t="shared" ref="AN3073" si="29594">$AN$9*$B3070</f>
        <v>11.219083999999949</v>
      </c>
      <c r="AO3073" s="2">
        <v>1</v>
      </c>
      <c r="AP3073" s="8">
        <v>0</v>
      </c>
      <c r="AR3073" s="1">
        <f t="shared" ref="AR3073" si="29595">AH3073*AM3070+AJ3073*AM3073-AI3073*AN3070-AK3073*AN3073</f>
        <v>0</v>
      </c>
      <c r="AS3073" s="9">
        <f t="shared" ref="AS3073" si="29596">(AH3073*AN3070+AI3073*AM3070+AJ3073*AN3073+AK3073*AM3073)</f>
        <v>332.39481331980926</v>
      </c>
      <c r="AT3073" s="2">
        <f t="shared" ref="AT3073" si="29597">AH3073*AO3070+AJ3073*AO3073-AI3073*AP3070-AK3073*AP3073</f>
        <v>19.919970834341694</v>
      </c>
      <c r="AU3073" s="8">
        <f t="shared" ref="AU3073" si="29598">(AH3073*AP3070+AI3073*AO3070+AJ3073*AP3073+AK3073*AO3073)</f>
        <v>0</v>
      </c>
      <c r="AV3073" s="20"/>
      <c r="AW3073" s="1">
        <v>0</v>
      </c>
      <c r="AX3073" s="9">
        <v>0</v>
      </c>
      <c r="AY3073" s="2">
        <v>1</v>
      </c>
      <c r="AZ3073" s="8">
        <v>0</v>
      </c>
      <c r="BB3073" s="1">
        <f t="shared" ref="BB3073" si="29599">AR3073*AW3070+AT3073*AW3073-AS3073*AX3070-AU3073*AX3073</f>
        <v>0</v>
      </c>
      <c r="BC3073" s="9">
        <f t="shared" ref="BC3073" si="29600">(AR3073*AX3070+AS3073*AW3070+AT3073*AX3073+AU3073*AW3073)</f>
        <v>332.39481331980926</v>
      </c>
      <c r="BD3073" s="2">
        <f t="shared" ref="BD3073" si="29601">AR3073*AY3070+AT3073*AY3073-AS3073*AZ3070-AU3073*AZ3073</f>
        <v>74.320219252123238</v>
      </c>
      <c r="BE3073" s="8">
        <f t="shared" ref="BE3073" si="29602">(AR3073*AZ3070+AS3073*AY3070+AT3073*AZ3073+AU3073*AY3073)</f>
        <v>0</v>
      </c>
      <c r="BG3073" s="1">
        <v>0</v>
      </c>
      <c r="BH3073" s="9">
        <f t="shared" ref="BH3073" si="29603">$BH$9*$B3070</f>
        <v>7.3400799999999666</v>
      </c>
      <c r="BI3073" s="2">
        <v>1</v>
      </c>
      <c r="BJ3073" s="8">
        <v>0</v>
      </c>
      <c r="BK3073" s="20"/>
      <c r="BL3073" s="1">
        <f t="shared" ref="BL3073" si="29604">BB3073*BG3070+BD3073*BG3073-BC3073*BH3070-BE3073*BH3073</f>
        <v>0</v>
      </c>
      <c r="BM3073" s="9">
        <f t="shared" ref="BM3073" si="29605">(BB3073*BH3070+BC3073*BG3070+BD3073*BH3073+BE3073*BG3073)</f>
        <v>877.91116824793153</v>
      </c>
      <c r="BN3073" s="2">
        <f t="shared" ref="BN3073" si="29606">BB3073*BI3070+BD3073*BI3073-BC3073*BJ3070-BE3073*BJ3073</f>
        <v>74.320219252123238</v>
      </c>
      <c r="BO3073" s="8">
        <f t="shared" ref="BO3073" si="29607">(BB3073*BJ3070+BC3073*BI3070+BD3073*BJ3073+BE3073*BI3073)</f>
        <v>0</v>
      </c>
      <c r="BP3073" s="20"/>
      <c r="BQ3073" s="18">
        <f t="shared" ref="BQ3073:BQ3136" si="29608">1/$BR$9</f>
        <v>1</v>
      </c>
      <c r="BR3073" s="25">
        <v>0</v>
      </c>
      <c r="BS3073" s="19">
        <v>1</v>
      </c>
      <c r="BT3073" s="24">
        <v>0</v>
      </c>
      <c r="BV3073" s="1">
        <f t="shared" ref="BV3073" si="29609">BL3073*BQ3070+BN3073*BQ3073-BM3073*BR3070-BO3073*BR3073</f>
        <v>74.320219252123238</v>
      </c>
      <c r="BW3073" s="9">
        <f t="shared" ref="BW3073" si="29610">(BL3073*BR3070+BM3073*BQ3070+BN3073*BR3073+BO3073*BQ3073)</f>
        <v>877.91116824793153</v>
      </c>
      <c r="BX3073" s="2">
        <f t="shared" ref="BX3073" si="29611">BL3073*BS3070+BN3073*BS3073-BM3073*BT3070-BO3073*BT3073</f>
        <v>74.320219252123238</v>
      </c>
      <c r="BY3073" s="8">
        <f t="shared" ref="BY3073" si="29612">(BL3073*BT3070+BM3073*BS3070+BN3073*BT3073+BO3073*BS3073)</f>
        <v>0</v>
      </c>
      <c r="CA3073" s="56">
        <f t="shared" ref="CA3073" si="29613">(180/PI())*ATAN(-1*(BW3070+BW3073)/(BV3070+BV3073))</f>
        <v>-80.322178006327647</v>
      </c>
      <c r="CC3073" s="117">
        <f t="shared" ref="CC3073" si="29614">20*LOG(((1-(10^(CA3070/20)^2)*(1-((1-CC3070)/(1+CC3070))^2))^0.5))</f>
        <v>-6.3955445292964294E-6</v>
      </c>
      <c r="CD3073" s="13"/>
      <c r="CE3073" s="33"/>
      <c r="CF3073" s="33"/>
      <c r="CG3073" s="33"/>
      <c r="CH3073" s="33"/>
    </row>
    <row r="3074" spans="2:86" ht="18.600000000000001" customHeight="1"/>
    <row r="3075" spans="2:86" ht="18.600000000000001" customHeight="1" thickBot="1">
      <c r="E3075" s="6" t="s">
        <v>3</v>
      </c>
      <c r="J3075" s="6" t="s">
        <v>5</v>
      </c>
      <c r="O3075" s="6" t="s">
        <v>10</v>
      </c>
      <c r="T3075" s="6" t="s">
        <v>6</v>
      </c>
      <c r="Y3075" s="6" t="s">
        <v>11</v>
      </c>
      <c r="AD3075" s="6" t="s">
        <v>12</v>
      </c>
      <c r="AI3075" s="6" t="s">
        <v>13</v>
      </c>
      <c r="AN3075" s="6" t="s">
        <v>14</v>
      </c>
      <c r="AS3075" s="6" t="s">
        <v>15</v>
      </c>
      <c r="AX3075" s="6" t="s">
        <v>19</v>
      </c>
      <c r="BC3075" s="6" t="s">
        <v>17</v>
      </c>
      <c r="BH3075" s="6" t="s">
        <v>20</v>
      </c>
      <c r="BM3075" s="6" t="s">
        <v>18</v>
      </c>
      <c r="BQ3075" s="26" t="s">
        <v>16</v>
      </c>
      <c r="BR3075" s="26"/>
      <c r="BS3075" s="21"/>
      <c r="BT3075" s="21"/>
      <c r="BU3075" s="21"/>
      <c r="BV3075" s="21"/>
      <c r="BW3075" s="26" t="s">
        <v>21</v>
      </c>
      <c r="BX3075" s="21"/>
      <c r="BY3075" s="21"/>
    </row>
    <row r="3076" spans="2:86" ht="18.600000000000001" customHeight="1" thickBot="1">
      <c r="B3076" s="11"/>
      <c r="D3076" s="266" t="s">
        <v>113</v>
      </c>
      <c r="E3076" s="267"/>
      <c r="F3076" s="268" t="s">
        <v>114</v>
      </c>
      <c r="G3076" s="269"/>
      <c r="H3076" s="237"/>
      <c r="I3076" s="262" t="s">
        <v>0</v>
      </c>
      <c r="J3076" s="263"/>
      <c r="K3076" s="264" t="s">
        <v>1</v>
      </c>
      <c r="L3076" s="265"/>
      <c r="M3076" s="21"/>
      <c r="N3076" s="262" t="s">
        <v>115</v>
      </c>
      <c r="O3076" s="263"/>
      <c r="P3076" s="264" t="s">
        <v>116</v>
      </c>
      <c r="Q3076" s="265"/>
      <c r="R3076" s="21"/>
      <c r="S3076" s="266" t="s">
        <v>117</v>
      </c>
      <c r="T3076" s="267"/>
      <c r="U3076" s="268" t="s">
        <v>118</v>
      </c>
      <c r="V3076" s="269"/>
      <c r="W3076" s="20"/>
      <c r="X3076" s="262" t="s">
        <v>119</v>
      </c>
      <c r="Y3076" s="263"/>
      <c r="Z3076" s="264" t="s">
        <v>120</v>
      </c>
      <c r="AA3076" s="265"/>
      <c r="AB3076" s="20"/>
      <c r="AC3076" s="262" t="s">
        <v>121</v>
      </c>
      <c r="AD3076" s="263"/>
      <c r="AE3076" s="264" t="s">
        <v>7</v>
      </c>
      <c r="AF3076" s="265"/>
      <c r="AG3076" s="20"/>
      <c r="AH3076" s="262" t="s">
        <v>122</v>
      </c>
      <c r="AI3076" s="263"/>
      <c r="AJ3076" s="264" t="s">
        <v>123</v>
      </c>
      <c r="AK3076" s="265"/>
      <c r="AL3076" s="20"/>
      <c r="AM3076" s="266" t="s">
        <v>124</v>
      </c>
      <c r="AN3076" s="267"/>
      <c r="AO3076" s="268" t="s">
        <v>125</v>
      </c>
      <c r="AP3076" s="269"/>
      <c r="AQ3076" s="21"/>
      <c r="AR3076" s="262" t="s">
        <v>126</v>
      </c>
      <c r="AS3076" s="263"/>
      <c r="AT3076" s="264" t="s">
        <v>2</v>
      </c>
      <c r="AU3076" s="265"/>
      <c r="AV3076" s="41"/>
      <c r="AW3076" s="262" t="s">
        <v>127</v>
      </c>
      <c r="AX3076" s="263"/>
      <c r="AY3076" s="264" t="s">
        <v>128</v>
      </c>
      <c r="AZ3076" s="265"/>
      <c r="BA3076" s="20"/>
      <c r="BB3076" s="262" t="s">
        <v>129</v>
      </c>
      <c r="BC3076" s="263"/>
      <c r="BD3076" s="264" t="s">
        <v>130</v>
      </c>
      <c r="BE3076" s="265"/>
      <c r="BF3076" s="41"/>
      <c r="BG3076" s="266" t="s">
        <v>131</v>
      </c>
      <c r="BH3076" s="267"/>
      <c r="BI3076" s="268" t="s">
        <v>132</v>
      </c>
      <c r="BJ3076" s="269"/>
      <c r="BK3076" s="41"/>
      <c r="BL3076" s="262" t="s">
        <v>133</v>
      </c>
      <c r="BM3076" s="263"/>
      <c r="BN3076" s="264" t="s">
        <v>134</v>
      </c>
      <c r="BO3076" s="265"/>
      <c r="BP3076" s="41"/>
      <c r="BQ3076" s="262" t="s">
        <v>135</v>
      </c>
      <c r="BR3076" s="263"/>
      <c r="BS3076" s="264" t="s">
        <v>136</v>
      </c>
      <c r="BT3076" s="265"/>
      <c r="BU3076" s="20"/>
      <c r="BV3076" s="262" t="s">
        <v>137</v>
      </c>
      <c r="BW3076" s="263"/>
      <c r="BX3076" s="264" t="s">
        <v>138</v>
      </c>
      <c r="BY3076" s="265"/>
      <c r="CA3076" s="27" t="s">
        <v>8</v>
      </c>
      <c r="CC3076" s="113" t="s">
        <v>74</v>
      </c>
      <c r="CD3076" s="13"/>
      <c r="CE3076" s="33"/>
      <c r="CF3076" s="33"/>
      <c r="CG3076" s="33"/>
      <c r="CH3076" s="33"/>
    </row>
    <row r="3077" spans="2:86" ht="18.600000000000001" customHeight="1" thickTop="1" thickBot="1">
      <c r="B3077" s="37">
        <v>8.7999999999999599</v>
      </c>
      <c r="D3077" s="1">
        <v>1</v>
      </c>
      <c r="E3077" s="7">
        <v>0</v>
      </c>
      <c r="F3077" s="2">
        <v>0</v>
      </c>
      <c r="G3077" s="8">
        <v>0</v>
      </c>
      <c r="I3077" s="1">
        <v>1</v>
      </c>
      <c r="J3077" s="9">
        <v>0</v>
      </c>
      <c r="K3077" s="2">
        <v>0</v>
      </c>
      <c r="L3077" s="8">
        <f t="shared" ref="L3077:L3140" si="29615">IF(0=(1-$J$9*$K$9*$B3077^2),10^18,$B3077*$K$9/(1-$J$9*$K$9*$B3077^2))</f>
        <v>-0.62065428347736507</v>
      </c>
      <c r="N3077" s="1">
        <f t="shared" ref="N3077" si="29616">D3077*I3077+F3077*I3080-E3077*J3077-G3077*J3080</f>
        <v>1</v>
      </c>
      <c r="O3077" s="9">
        <f t="shared" ref="O3077" si="29617">(D3077*J3077+E3077*I3077+F3077*J3080+G3077*I3080)</f>
        <v>0</v>
      </c>
      <c r="P3077" s="2">
        <f t="shared" ref="P3077" si="29618">D3077*K3077+F3077*K3080-E3077*L3077-G3077*L3080</f>
        <v>0</v>
      </c>
      <c r="Q3077" s="8">
        <f t="shared" ref="Q3077" si="29619">(D3077*L3077+E3077*K3077+F3077*L3080+G3077*K3080)</f>
        <v>-0.62065428347736507</v>
      </c>
      <c r="S3077" s="1">
        <v>1</v>
      </c>
      <c r="T3077" s="7">
        <v>0</v>
      </c>
      <c r="U3077" s="2">
        <v>0</v>
      </c>
      <c r="V3077" s="8">
        <v>0</v>
      </c>
      <c r="X3077" s="1">
        <f t="shared" ref="X3077" si="29620">N3077*S3077+P3077*S3080-O3077*T3077-Q3077*T3080</f>
        <v>9.2543544038501704</v>
      </c>
      <c r="Y3077" s="9">
        <f t="shared" ref="Y3077" si="29621">(N3077*T3077+O3077*S3077+P3077*T3080+Q3077*S3080)</f>
        <v>0</v>
      </c>
      <c r="Z3077" s="2">
        <f t="shared" ref="Z3077" si="29622">N3077*U3077+P3077*U3080-O3077*V3077-Q3077*V3080</f>
        <v>0</v>
      </c>
      <c r="AA3077" s="8">
        <f t="shared" ref="AA3077" si="29623">(N3077*V3077+O3077*U3077+P3077*V3080+Q3077*U3080)</f>
        <v>-0.62065428347736507</v>
      </c>
      <c r="AB3077" s="20"/>
      <c r="AC3077" s="1">
        <v>1</v>
      </c>
      <c r="AD3077" s="9">
        <v>0</v>
      </c>
      <c r="AE3077" s="2">
        <v>0</v>
      </c>
      <c r="AF3077" s="8">
        <f t="shared" ref="AF3077:AF3140" si="29624">IF(0=(1-$AE$9*$AD$9*$B3077^2),10^18,$B3077*$AE$9/(1-$AE$9*$AD$9*$B3077^2))</f>
        <v>-0.11441852219680308</v>
      </c>
      <c r="AH3077" s="1">
        <f t="shared" ref="AH3077" si="29625">X3077*AC3077+Z3077*AC3080-Y3077*AD3077-AA3077*AD3080</f>
        <v>9.2543544038501704</v>
      </c>
      <c r="AI3077" s="9">
        <f t="shared" ref="AI3077" si="29626">(X3077*AD3077+Y3077*AC3077+Z3077*AD3080+AA3077*AC3080)</f>
        <v>0</v>
      </c>
      <c r="AJ3077" s="2">
        <f t="shared" ref="AJ3077" si="29627">X3077*AE3077+Z3077*AE3080-Y3077*AF3077-AA3077*AF3080</f>
        <v>0</v>
      </c>
      <c r="AK3077" s="8">
        <f t="shared" ref="AK3077" si="29628">(X3077*AF3077+Y3077*AE3077+Z3077*AF3080+AA3077*AE3080)</f>
        <v>-1.6795238382513782</v>
      </c>
      <c r="AM3077" s="1">
        <v>1</v>
      </c>
      <c r="AN3077" s="7">
        <v>0</v>
      </c>
      <c r="AO3077" s="2">
        <v>0</v>
      </c>
      <c r="AP3077" s="8">
        <v>0</v>
      </c>
      <c r="AR3077" s="1">
        <f t="shared" ref="AR3077" si="29629">AH3077*AM3077+AJ3077*AM3080-AI3077*AN3077-AK3077*AN3080</f>
        <v>28.139995336405065</v>
      </c>
      <c r="AS3077" s="9">
        <f t="shared" ref="AS3077" si="29630">(AH3077*AN3077+AI3077*AM3077+AJ3077*AN3080+AK3077*AM3080)</f>
        <v>0</v>
      </c>
      <c r="AT3077" s="2">
        <f t="shared" ref="AT3077" si="29631">AH3077*AO3077+AJ3077*AO3080-AI3077*AP3077-AK3077*AP3080</f>
        <v>0</v>
      </c>
      <c r="AU3077" s="8">
        <f t="shared" ref="AU3077" si="29632">(AH3077*AP3077+AI3077*AO3077+AJ3077*AP3080+AK3077*AO3080)</f>
        <v>-1.6795238382513782</v>
      </c>
      <c r="AV3077" s="20"/>
      <c r="AW3077" s="1">
        <v>1</v>
      </c>
      <c r="AX3077" s="9">
        <v>0</v>
      </c>
      <c r="AY3077" s="2">
        <v>0</v>
      </c>
      <c r="AZ3077" s="8">
        <f t="shared" ref="AZ3077:AZ3140" si="29633">IF(0=(1-$AX$9*$AY$9*$B3077^2),10^18,$B3077*$AY$9/(1-$AX$9*$AY$9*$B3077^2))</f>
        <v>-0.16327235010530322</v>
      </c>
      <c r="BB3077" s="1">
        <f t="shared" ref="BB3077" si="29634">AR3077*AW3077+AT3077*AW3080-AS3077*AX3077-AU3077*AX3080</f>
        <v>28.139995336405065</v>
      </c>
      <c r="BC3077" s="9">
        <f t="shared" ref="BC3077" si="29635">(AR3077*AX3077+AS3077*AW3077+AT3077*AX3080+AU3077*AW3080)</f>
        <v>0</v>
      </c>
      <c r="BD3077" s="2">
        <f t="shared" ref="BD3077" si="29636">AR3077*AY3077+AT3077*AY3080-AS3077*AZ3077-AU3077*AZ3080</f>
        <v>0</v>
      </c>
      <c r="BE3077" s="8">
        <f t="shared" ref="BE3077" si="29637">(AR3077*AZ3077+AS3077*AY3077+AT3077*AZ3080+AU3077*AY3080)</f>
        <v>-6.274007008778506</v>
      </c>
      <c r="BG3077" s="1">
        <v>1</v>
      </c>
      <c r="BH3077" s="7">
        <v>0</v>
      </c>
      <c r="BI3077" s="2">
        <v>0</v>
      </c>
      <c r="BJ3077" s="8">
        <v>0</v>
      </c>
      <c r="BK3077" s="20"/>
      <c r="BL3077" s="1">
        <f t="shared" ref="BL3077" si="29638">BB3077*BG3077+BD3077*BG3080-BC3077*BH3077-BE3077*BH3080</f>
        <v>74.296610098586569</v>
      </c>
      <c r="BM3077" s="9">
        <f t="shared" ref="BM3077" si="29639">(BB3077*BH3077+BC3077*BG3077+BD3077*BH3080+BE3077*BG3080)</f>
        <v>0</v>
      </c>
      <c r="BN3077" s="2">
        <f t="shared" ref="BN3077" si="29640">BB3077*BI3077+BD3077*BI3080-BC3077*BJ3077-BE3077*BJ3080</f>
        <v>0</v>
      </c>
      <c r="BO3077" s="8">
        <f t="shared" ref="BO3077" si="29641">(BB3077*BJ3077+BC3077*BI3077+BD3077*BJ3080+BE3077*BI3080)</f>
        <v>-6.274007008778506</v>
      </c>
      <c r="BP3077" s="20"/>
      <c r="BQ3077" s="16">
        <v>1</v>
      </c>
      <c r="BR3077" s="23">
        <v>0</v>
      </c>
      <c r="BS3077" s="14">
        <v>0</v>
      </c>
      <c r="BT3077" s="22">
        <v>0</v>
      </c>
      <c r="BV3077" s="1">
        <f t="shared" ref="BV3077" si="29642">BL3077*BQ3077+BN3077*BQ3080-BM3077*BR3077-BO3077*BR3080</f>
        <v>74.296610098586569</v>
      </c>
      <c r="BW3077" s="9">
        <f t="shared" ref="BW3077" si="29643">(BL3077*BR3077+BM3077*BQ3077+BN3077*BR3080+BO3077*BQ3080)</f>
        <v>-6.274007008778506</v>
      </c>
      <c r="BX3077" s="2">
        <f t="shared" ref="BX3077" si="29644">BL3077*BS3077+BN3077*BS3080-BM3077*BT3077-BO3077*BT3080</f>
        <v>0</v>
      </c>
      <c r="BY3077" s="8">
        <f t="shared" ref="BY3077" si="29645">(BL3077*BT3077+BM3077*BS3077+BN3077*BT3080+BO3077*BS3080)</f>
        <v>-6.274007008778506</v>
      </c>
      <c r="CA3077" s="28">
        <f t="shared" ref="CA3077" si="29646">20*LOG(((1+$BR$9)/$BR$9)/((BV3077+BV3080)^2+(BW3077+BW3080)^2)^0.5)</f>
        <v>-52.92730293690127</v>
      </c>
      <c r="CC3077" s="114">
        <f t="shared" ref="CC3077" si="29647">((BV3077^2+BW3077^2)^0.5)/((BV3080^2+BW3080^2)^0.5)</f>
        <v>8.4461927184965327E-2</v>
      </c>
      <c r="CD3077" s="13"/>
      <c r="CE3077" s="33"/>
      <c r="CF3077" s="33"/>
      <c r="CG3077" s="33"/>
      <c r="CH3077" s="33"/>
    </row>
    <row r="3078" spans="2:86" ht="18.600000000000001" customHeight="1" thickBot="1">
      <c r="D3078" s="3"/>
      <c r="G3078" s="4"/>
      <c r="I3078" s="3"/>
      <c r="L3078" s="4"/>
      <c r="N3078" s="3"/>
      <c r="Q3078" s="4"/>
      <c r="S3078" s="3"/>
      <c r="V3078" s="4"/>
      <c r="X3078" s="3"/>
      <c r="AA3078" s="4"/>
      <c r="AC3078" s="3"/>
      <c r="AF3078" s="4"/>
      <c r="AH3078" s="3"/>
      <c r="AK3078" s="4"/>
      <c r="AM3078" s="3"/>
      <c r="AP3078" s="4"/>
      <c r="AR3078" s="3"/>
      <c r="AU3078" s="4"/>
      <c r="AW3078" s="3"/>
      <c r="AZ3078" s="4"/>
      <c r="BB3078" s="3"/>
      <c r="BE3078" s="4"/>
      <c r="BG3078" s="3"/>
      <c r="BJ3078" s="4"/>
      <c r="BL3078" s="3"/>
      <c r="BO3078" s="4"/>
      <c r="BQ3078" s="16"/>
      <c r="BR3078" s="14"/>
      <c r="BS3078" s="14"/>
      <c r="BT3078" s="17"/>
      <c r="BV3078" s="3"/>
      <c r="BY3078" s="4"/>
      <c r="CC3078" s="115"/>
      <c r="CD3078" s="13"/>
      <c r="CE3078" s="33"/>
      <c r="CF3078" s="33"/>
      <c r="CG3078" s="33"/>
      <c r="CH3078" s="33"/>
    </row>
    <row r="3079" spans="2:86" ht="18.600000000000001" customHeight="1" thickBot="1">
      <c r="D3079" s="271" t="s">
        <v>141</v>
      </c>
      <c r="E3079" s="272"/>
      <c r="F3079" s="273" t="s">
        <v>142</v>
      </c>
      <c r="G3079" s="274"/>
      <c r="H3079" s="237"/>
      <c r="I3079" s="271" t="s">
        <v>143</v>
      </c>
      <c r="J3079" s="272"/>
      <c r="K3079" s="273" t="s">
        <v>144</v>
      </c>
      <c r="L3079" s="274"/>
      <c r="N3079" s="262" t="s">
        <v>145</v>
      </c>
      <c r="O3079" s="263"/>
      <c r="P3079" s="264" t="s">
        <v>146</v>
      </c>
      <c r="Q3079" s="265"/>
      <c r="S3079" s="271" t="s">
        <v>147</v>
      </c>
      <c r="T3079" s="272"/>
      <c r="U3079" s="273" t="s">
        <v>148</v>
      </c>
      <c r="V3079" s="274"/>
      <c r="W3079" s="20"/>
      <c r="X3079" s="262" t="s">
        <v>149</v>
      </c>
      <c r="Y3079" s="263"/>
      <c r="Z3079" s="264" t="s">
        <v>150</v>
      </c>
      <c r="AA3079" s="265"/>
      <c r="AB3079" s="20"/>
      <c r="AC3079" s="271" t="s">
        <v>151</v>
      </c>
      <c r="AD3079" s="272"/>
      <c r="AE3079" s="273" t="s">
        <v>152</v>
      </c>
      <c r="AF3079" s="274"/>
      <c r="AG3079" s="20"/>
      <c r="AH3079" s="262" t="s">
        <v>153</v>
      </c>
      <c r="AI3079" s="263"/>
      <c r="AJ3079" s="264" t="s">
        <v>154</v>
      </c>
      <c r="AK3079" s="265"/>
      <c r="AL3079" s="20"/>
      <c r="AM3079" s="271" t="s">
        <v>155</v>
      </c>
      <c r="AN3079" s="272"/>
      <c r="AO3079" s="273" t="s">
        <v>156</v>
      </c>
      <c r="AP3079" s="274"/>
      <c r="AR3079" s="262" t="s">
        <v>157</v>
      </c>
      <c r="AS3079" s="263"/>
      <c r="AT3079" s="264" t="s">
        <v>158</v>
      </c>
      <c r="AU3079" s="265"/>
      <c r="AV3079" s="41"/>
      <c r="AW3079" s="271" t="s">
        <v>159</v>
      </c>
      <c r="AX3079" s="272"/>
      <c r="AY3079" s="273" t="s">
        <v>160</v>
      </c>
      <c r="AZ3079" s="274"/>
      <c r="BA3079" s="20"/>
      <c r="BB3079" s="262" t="s">
        <v>161</v>
      </c>
      <c r="BC3079" s="263"/>
      <c r="BD3079" s="264" t="s">
        <v>162</v>
      </c>
      <c r="BE3079" s="265"/>
      <c r="BF3079" s="41"/>
      <c r="BG3079" s="271" t="s">
        <v>163</v>
      </c>
      <c r="BH3079" s="272"/>
      <c r="BI3079" s="273" t="s">
        <v>164</v>
      </c>
      <c r="BJ3079" s="274"/>
      <c r="BK3079" s="41"/>
      <c r="BL3079" s="262" t="s">
        <v>165</v>
      </c>
      <c r="BM3079" s="263"/>
      <c r="BN3079" s="264" t="s">
        <v>166</v>
      </c>
      <c r="BO3079" s="265"/>
      <c r="BP3079" s="41"/>
      <c r="BQ3079" s="271" t="s">
        <v>167</v>
      </c>
      <c r="BR3079" s="272"/>
      <c r="BS3079" s="273" t="s">
        <v>168</v>
      </c>
      <c r="BT3079" s="274"/>
      <c r="BU3079" s="20"/>
      <c r="BV3079" s="262" t="s">
        <v>169</v>
      </c>
      <c r="BW3079" s="263"/>
      <c r="BX3079" s="264" t="s">
        <v>170</v>
      </c>
      <c r="BY3079" s="265"/>
      <c r="CA3079" s="55" t="s">
        <v>35</v>
      </c>
      <c r="CC3079" s="116" t="s">
        <v>75</v>
      </c>
      <c r="CD3079" s="13"/>
      <c r="CE3079" s="33"/>
      <c r="CF3079" s="33"/>
      <c r="CG3079" s="33"/>
      <c r="CH3079" s="33"/>
    </row>
    <row r="3080" spans="2:86" ht="18.600000000000001" customHeight="1" thickTop="1" thickBot="1">
      <c r="D3080" s="1">
        <v>0</v>
      </c>
      <c r="E3080" s="9">
        <f t="shared" ref="E3080" si="29648">$E$9*$B3077</f>
        <v>10.355839999999953</v>
      </c>
      <c r="F3080" s="2">
        <v>1</v>
      </c>
      <c r="G3080" s="8">
        <v>0</v>
      </c>
      <c r="I3080" s="1">
        <v>0</v>
      </c>
      <c r="J3080" s="9">
        <v>0</v>
      </c>
      <c r="K3080" s="2">
        <v>1</v>
      </c>
      <c r="L3080" s="8">
        <v>0</v>
      </c>
      <c r="N3080" s="1">
        <f t="shared" ref="N3080" si="29649">D3080*I3077+F3080*I3080-E3080*J3077-G3080*J3080</f>
        <v>0</v>
      </c>
      <c r="O3080" s="9">
        <f t="shared" ref="O3080" si="29650">(D3080*J3077+E3080*I3077+F3080*J3080+G3080*I3080)</f>
        <v>10.355839999999953</v>
      </c>
      <c r="P3080" s="2">
        <f t="shared" ref="P3080" si="29651">D3080*K3077+F3080*K3080-E3080*L3077-G3080*L3080</f>
        <v>7.4273964550062068</v>
      </c>
      <c r="Q3080" s="8">
        <f t="shared" ref="Q3080" si="29652">(D3080*L3077+E3080*K3077+F3080*L3080+G3080*K3080)</f>
        <v>0</v>
      </c>
      <c r="S3080" s="1">
        <v>0</v>
      </c>
      <c r="T3080" s="9">
        <f t="shared" ref="T3080" si="29653">$T$9*$B3077</f>
        <v>13.29943999999994</v>
      </c>
      <c r="U3080" s="2">
        <v>1</v>
      </c>
      <c r="V3080" s="8">
        <v>0</v>
      </c>
      <c r="X3080" s="1">
        <f t="shared" ref="X3080" si="29654">N3080*S3077+P3080*S3080-O3080*T3077-Q3080*T3080</f>
        <v>0</v>
      </c>
      <c r="Y3080" s="9">
        <f t="shared" ref="Y3080" si="29655">(N3080*T3077+O3080*S3077+P3080*T3080+Q3080*S3080)</f>
        <v>109.13605350956726</v>
      </c>
      <c r="Z3080" s="2">
        <f t="shared" ref="Z3080" si="29656">N3080*U3077+P3080*U3080-O3080*V3077-Q3080*V3080</f>
        <v>7.4273964550062068</v>
      </c>
      <c r="AA3080" s="8">
        <f t="shared" ref="AA3080" si="29657">(N3080*V3077+O3080*U3077+P3080*V3080+Q3080*U3080)</f>
        <v>0</v>
      </c>
      <c r="AB3080" s="20"/>
      <c r="AC3080" s="1">
        <v>0</v>
      </c>
      <c r="AD3080" s="9">
        <v>0</v>
      </c>
      <c r="AE3080" s="2">
        <v>1</v>
      </c>
      <c r="AF3080" s="8">
        <v>0</v>
      </c>
      <c r="AH3080" s="1">
        <f t="shared" ref="AH3080" si="29658">X3080*AC3077+Z3080*AC3080-Y3080*AD3077-AA3080*AD3080</f>
        <v>0</v>
      </c>
      <c r="AI3080" s="9">
        <f t="shared" ref="AI3080" si="29659">(X3080*AD3077+Y3080*AC3077+Z3080*AD3080+AA3080*AC3080)</f>
        <v>109.13605350956726</v>
      </c>
      <c r="AJ3080" s="2">
        <f t="shared" ref="AJ3080" si="29660">X3080*AE3077+Z3080*AE3080-Y3080*AF3077-AA3080*AF3080</f>
        <v>19.914582415962116</v>
      </c>
      <c r="AK3080" s="8">
        <f t="shared" ref="AK3080" si="29661">(X3080*AF3077+Y3080*AE3077+Z3080*AF3080+AA3080*AE3080)</f>
        <v>0</v>
      </c>
      <c r="AM3080" s="1">
        <v>0</v>
      </c>
      <c r="AN3080" s="9">
        <f t="shared" ref="AN3080" si="29662">$AN$9*$B3077</f>
        <v>11.244639999999949</v>
      </c>
      <c r="AO3080" s="2">
        <v>1</v>
      </c>
      <c r="AP3080" s="8">
        <v>0</v>
      </c>
      <c r="AR3080" s="1">
        <f t="shared" ref="AR3080" si="29663">AH3080*AM3077+AJ3080*AM3080-AI3080*AN3077-AK3080*AN3080</f>
        <v>0</v>
      </c>
      <c r="AS3080" s="9">
        <f t="shared" ref="AS3080" si="29664">(AH3080*AN3077+AI3080*AM3077+AJ3080*AN3080+AK3080*AM3080)</f>
        <v>333.06836352739049</v>
      </c>
      <c r="AT3080" s="2">
        <f t="shared" ref="AT3080" si="29665">AH3080*AO3077+AJ3080*AO3080-AI3080*AP3077-AK3080*AP3080</f>
        <v>19.914582415962116</v>
      </c>
      <c r="AU3080" s="8">
        <f t="shared" ref="AU3080" si="29666">(AH3080*AP3077+AI3080*AO3077+AJ3080*AP3080+AK3080*AO3080)</f>
        <v>0</v>
      </c>
      <c r="AV3080" s="20"/>
      <c r="AW3080" s="1">
        <v>0</v>
      </c>
      <c r="AX3080" s="9">
        <v>0</v>
      </c>
      <c r="AY3080" s="2">
        <v>1</v>
      </c>
      <c r="AZ3080" s="8">
        <v>0</v>
      </c>
      <c r="BB3080" s="1">
        <f t="shared" ref="BB3080" si="29667">AR3080*AW3077+AT3080*AW3080-AS3080*AX3077-AU3080*AX3080</f>
        <v>0</v>
      </c>
      <c r="BC3080" s="9">
        <f t="shared" ref="BC3080" si="29668">(AR3080*AX3077+AS3080*AW3077+AT3080*AX3080+AU3080*AW3080)</f>
        <v>333.06836352739049</v>
      </c>
      <c r="BD3080" s="2">
        <f t="shared" ref="BD3080" si="29669">AR3080*AY3077+AT3080*AY3080-AS3080*AZ3077-AU3080*AZ3080</f>
        <v>74.295436874806626</v>
      </c>
      <c r="BE3080" s="8">
        <f t="shared" ref="BE3080" si="29670">(AR3080*AZ3077+AS3080*AY3077+AT3080*AZ3080+AU3080*AY3080)</f>
        <v>0</v>
      </c>
      <c r="BG3080" s="1">
        <v>0</v>
      </c>
      <c r="BH3080" s="9">
        <f t="shared" ref="BH3080" si="29671">$BH$9*$B3077</f>
        <v>7.356799999999966</v>
      </c>
      <c r="BI3080" s="2">
        <v>1</v>
      </c>
      <c r="BJ3080" s="8">
        <v>0</v>
      </c>
      <c r="BK3080" s="20"/>
      <c r="BL3080" s="1">
        <f t="shared" ref="BL3080" si="29672">BB3080*BG3077+BD3080*BG3080-BC3080*BH3077-BE3080*BH3080</f>
        <v>0</v>
      </c>
      <c r="BM3080" s="9">
        <f t="shared" ref="BM3080" si="29673">(BB3080*BH3077+BC3080*BG3077+BD3080*BH3080+BE3080*BG3080)</f>
        <v>879.64503352796532</v>
      </c>
      <c r="BN3080" s="2">
        <f t="shared" ref="BN3080" si="29674">BB3080*BI3077+BD3080*BI3080-BC3080*BJ3077-BE3080*BJ3080</f>
        <v>74.295436874806626</v>
      </c>
      <c r="BO3080" s="8">
        <f t="shared" ref="BO3080" si="29675">(BB3080*BJ3077+BC3080*BI3077+BD3080*BJ3080+BE3080*BI3080)</f>
        <v>0</v>
      </c>
      <c r="BP3080" s="20"/>
      <c r="BQ3080" s="18">
        <f t="shared" ref="BQ3080:BQ3143" si="29676">1/$BR$9</f>
        <v>1</v>
      </c>
      <c r="BR3080" s="25">
        <v>0</v>
      </c>
      <c r="BS3080" s="19">
        <v>1</v>
      </c>
      <c r="BT3080" s="24">
        <v>0</v>
      </c>
      <c r="BV3080" s="1">
        <f t="shared" ref="BV3080" si="29677">BL3080*BQ3077+BN3080*BQ3080-BM3080*BR3077-BO3080*BR3080</f>
        <v>74.295436874806626</v>
      </c>
      <c r="BW3080" s="9">
        <f t="shared" ref="BW3080" si="29678">(BL3080*BR3077+BM3080*BQ3077+BN3080*BR3080+BO3080*BQ3080)</f>
        <v>879.64503352796532</v>
      </c>
      <c r="BX3080" s="2">
        <f t="shared" ref="BX3080" si="29679">BL3080*BS3077+BN3080*BS3080-BM3080*BT3077-BO3080*BT3080</f>
        <v>74.295436874806626</v>
      </c>
      <c r="BY3080" s="8">
        <f t="shared" ref="BY3080" si="29680">(BL3080*BT3077+BM3080*BS3077+BN3080*BT3080+BO3080*BS3080)</f>
        <v>0</v>
      </c>
      <c r="CA3080" s="56">
        <f t="shared" ref="CA3080" si="29681">(180/PI())*ATAN(-1*(BW3077+BW3080)/(BV3077+BV3080))</f>
        <v>-80.344369128791925</v>
      </c>
      <c r="CC3080" s="117">
        <f t="shared" ref="CC3080" si="29682">20*LOG(((1-(10^(CA3077/20)^2)*(1-((1-CC3077)/(1+CC3077))^2))^0.5))</f>
        <v>-6.3583831459752468E-6</v>
      </c>
      <c r="CD3080" s="13"/>
      <c r="CE3080" s="33"/>
      <c r="CF3080" s="33"/>
      <c r="CG3080" s="33"/>
      <c r="CH3080" s="33"/>
    </row>
    <row r="3081" spans="2:86" ht="18.600000000000001" customHeight="1"/>
    <row r="3082" spans="2:86" ht="18.600000000000001" customHeight="1" thickBot="1">
      <c r="E3082" s="6" t="s">
        <v>3</v>
      </c>
      <c r="J3082" s="6" t="s">
        <v>5</v>
      </c>
      <c r="O3082" s="6" t="s">
        <v>10</v>
      </c>
      <c r="T3082" s="6" t="s">
        <v>6</v>
      </c>
      <c r="Y3082" s="6" t="s">
        <v>11</v>
      </c>
      <c r="AD3082" s="6" t="s">
        <v>12</v>
      </c>
      <c r="AI3082" s="6" t="s">
        <v>13</v>
      </c>
      <c r="AN3082" s="6" t="s">
        <v>14</v>
      </c>
      <c r="AS3082" s="6" t="s">
        <v>15</v>
      </c>
      <c r="AX3082" s="6" t="s">
        <v>19</v>
      </c>
      <c r="BC3082" s="6" t="s">
        <v>17</v>
      </c>
      <c r="BH3082" s="6" t="s">
        <v>20</v>
      </c>
      <c r="BM3082" s="6" t="s">
        <v>18</v>
      </c>
      <c r="BQ3082" s="26" t="s">
        <v>16</v>
      </c>
      <c r="BR3082" s="26"/>
      <c r="BS3082" s="21"/>
      <c r="BT3082" s="21"/>
      <c r="BU3082" s="21"/>
      <c r="BV3082" s="21"/>
      <c r="BW3082" s="26" t="s">
        <v>21</v>
      </c>
      <c r="BX3082" s="21"/>
      <c r="BY3082" s="21"/>
    </row>
    <row r="3083" spans="2:86" ht="18.600000000000001" customHeight="1" thickBot="1">
      <c r="B3083" s="11"/>
      <c r="D3083" s="266" t="s">
        <v>113</v>
      </c>
      <c r="E3083" s="267"/>
      <c r="F3083" s="268" t="s">
        <v>114</v>
      </c>
      <c r="G3083" s="269"/>
      <c r="H3083" s="237"/>
      <c r="I3083" s="262" t="s">
        <v>0</v>
      </c>
      <c r="J3083" s="263"/>
      <c r="K3083" s="264" t="s">
        <v>1</v>
      </c>
      <c r="L3083" s="265"/>
      <c r="M3083" s="21"/>
      <c r="N3083" s="262" t="s">
        <v>115</v>
      </c>
      <c r="O3083" s="263"/>
      <c r="P3083" s="264" t="s">
        <v>116</v>
      </c>
      <c r="Q3083" s="265"/>
      <c r="R3083" s="21"/>
      <c r="S3083" s="266" t="s">
        <v>117</v>
      </c>
      <c r="T3083" s="267"/>
      <c r="U3083" s="268" t="s">
        <v>118</v>
      </c>
      <c r="V3083" s="269"/>
      <c r="W3083" s="20"/>
      <c r="X3083" s="262" t="s">
        <v>119</v>
      </c>
      <c r="Y3083" s="263"/>
      <c r="Z3083" s="264" t="s">
        <v>120</v>
      </c>
      <c r="AA3083" s="265"/>
      <c r="AB3083" s="20"/>
      <c r="AC3083" s="262" t="s">
        <v>121</v>
      </c>
      <c r="AD3083" s="263"/>
      <c r="AE3083" s="264" t="s">
        <v>7</v>
      </c>
      <c r="AF3083" s="265"/>
      <c r="AG3083" s="20"/>
      <c r="AH3083" s="262" t="s">
        <v>122</v>
      </c>
      <c r="AI3083" s="263"/>
      <c r="AJ3083" s="264" t="s">
        <v>123</v>
      </c>
      <c r="AK3083" s="265"/>
      <c r="AL3083" s="20"/>
      <c r="AM3083" s="266" t="s">
        <v>124</v>
      </c>
      <c r="AN3083" s="267"/>
      <c r="AO3083" s="268" t="s">
        <v>125</v>
      </c>
      <c r="AP3083" s="269"/>
      <c r="AQ3083" s="21"/>
      <c r="AR3083" s="262" t="s">
        <v>126</v>
      </c>
      <c r="AS3083" s="263"/>
      <c r="AT3083" s="264" t="s">
        <v>2</v>
      </c>
      <c r="AU3083" s="265"/>
      <c r="AV3083" s="41"/>
      <c r="AW3083" s="262" t="s">
        <v>127</v>
      </c>
      <c r="AX3083" s="263"/>
      <c r="AY3083" s="264" t="s">
        <v>128</v>
      </c>
      <c r="AZ3083" s="265"/>
      <c r="BA3083" s="20"/>
      <c r="BB3083" s="262" t="s">
        <v>129</v>
      </c>
      <c r="BC3083" s="263"/>
      <c r="BD3083" s="264" t="s">
        <v>130</v>
      </c>
      <c r="BE3083" s="265"/>
      <c r="BF3083" s="41"/>
      <c r="BG3083" s="266" t="s">
        <v>131</v>
      </c>
      <c r="BH3083" s="267"/>
      <c r="BI3083" s="268" t="s">
        <v>132</v>
      </c>
      <c r="BJ3083" s="269"/>
      <c r="BK3083" s="41"/>
      <c r="BL3083" s="262" t="s">
        <v>133</v>
      </c>
      <c r="BM3083" s="263"/>
      <c r="BN3083" s="264" t="s">
        <v>134</v>
      </c>
      <c r="BO3083" s="265"/>
      <c r="BP3083" s="41"/>
      <c r="BQ3083" s="262" t="s">
        <v>135</v>
      </c>
      <c r="BR3083" s="263"/>
      <c r="BS3083" s="264" t="s">
        <v>136</v>
      </c>
      <c r="BT3083" s="265"/>
      <c r="BU3083" s="20"/>
      <c r="BV3083" s="262" t="s">
        <v>137</v>
      </c>
      <c r="BW3083" s="263"/>
      <c r="BX3083" s="264" t="s">
        <v>138</v>
      </c>
      <c r="BY3083" s="265"/>
      <c r="CA3083" s="27" t="s">
        <v>8</v>
      </c>
      <c r="CC3083" s="113" t="s">
        <v>74</v>
      </c>
      <c r="CD3083" s="13"/>
      <c r="CE3083" s="33"/>
      <c r="CF3083" s="33"/>
      <c r="CG3083" s="33"/>
      <c r="CH3083" s="33"/>
    </row>
    <row r="3084" spans="2:86" ht="18.600000000000001" customHeight="1" thickTop="1" thickBot="1">
      <c r="B3084" s="37">
        <v>8.8199999999999594</v>
      </c>
      <c r="D3084" s="1">
        <v>1</v>
      </c>
      <c r="E3084" s="7">
        <v>0</v>
      </c>
      <c r="F3084" s="2">
        <v>0</v>
      </c>
      <c r="G3084" s="8">
        <v>0</v>
      </c>
      <c r="I3084" s="1">
        <v>1</v>
      </c>
      <c r="J3084" s="9">
        <v>0</v>
      </c>
      <c r="K3084" s="2">
        <v>0</v>
      </c>
      <c r="L3084" s="8">
        <f t="shared" ref="L3084:L3147" si="29683">IF(0=(1-$J$9*$K$9*$B3084^2),10^18,$B3084*$K$9/(1-$J$9*$K$9*$B3084^2))</f>
        <v>-0.6190813444356601</v>
      </c>
      <c r="N3084" s="1">
        <f t="shared" ref="N3084" si="29684">D3084*I3084+F3084*I3087-E3084*J3084-G3084*J3087</f>
        <v>1</v>
      </c>
      <c r="O3084" s="9">
        <f t="shared" ref="O3084" si="29685">(D3084*J3084+E3084*I3084+F3084*J3087+G3084*I3087)</f>
        <v>0</v>
      </c>
      <c r="P3084" s="2">
        <f t="shared" ref="P3084" si="29686">D3084*K3084+F3084*K3087-E3084*L3084-G3084*L3087</f>
        <v>0</v>
      </c>
      <c r="Q3084" s="8">
        <f t="shared" ref="Q3084" si="29687">(D3084*L3084+E3084*K3084+F3084*L3087+G3084*K3087)</f>
        <v>-0.6190813444356601</v>
      </c>
      <c r="S3084" s="1">
        <v>1</v>
      </c>
      <c r="T3084" s="7">
        <v>0</v>
      </c>
      <c r="U3084" s="2">
        <v>0</v>
      </c>
      <c r="V3084" s="8">
        <v>0</v>
      </c>
      <c r="X3084" s="1">
        <f t="shared" ref="X3084" si="29688">N3084*S3084+P3084*S3087-O3084*T3084-Q3084*T3087</f>
        <v>9.2521475481582698</v>
      </c>
      <c r="Y3084" s="9">
        <f t="shared" ref="Y3084" si="29689">(N3084*T3084+O3084*S3084+P3084*T3087+Q3084*S3087)</f>
        <v>0</v>
      </c>
      <c r="Z3084" s="2">
        <f t="shared" ref="Z3084" si="29690">N3084*U3084+P3084*U3087-O3084*V3084-Q3084*V3087</f>
        <v>0</v>
      </c>
      <c r="AA3084" s="8">
        <f t="shared" ref="AA3084" si="29691">(N3084*V3084+O3084*U3084+P3084*V3087+Q3084*U3087)</f>
        <v>-0.6190813444356601</v>
      </c>
      <c r="AB3084" s="20"/>
      <c r="AC3084" s="1">
        <v>1</v>
      </c>
      <c r="AD3084" s="9">
        <v>0</v>
      </c>
      <c r="AE3084" s="2">
        <v>0</v>
      </c>
      <c r="AF3084" s="8">
        <f t="shared" ref="AF3084:AF3147" si="29692">IF(0=(1-$AE$9*$AD$9*$B3084^2),10^18,$B3084*$AE$9/(1-$AE$9*$AD$9*$B3084^2))</f>
        <v>-0.11414978333279317</v>
      </c>
      <c r="AH3084" s="1">
        <f t="shared" ref="AH3084" si="29693">X3084*AC3084+Z3084*AC3087-Y3084*AD3084-AA3084*AD3087</f>
        <v>9.2521475481582698</v>
      </c>
      <c r="AI3084" s="9">
        <f t="shared" ref="AI3084" si="29694">(X3084*AD3084+Y3084*AC3084+Z3084*AD3087+AA3084*AC3087)</f>
        <v>0</v>
      </c>
      <c r="AJ3084" s="2">
        <f t="shared" ref="AJ3084" si="29695">X3084*AE3084+Z3084*AE3087-Y3084*AF3084-AA3084*AF3087</f>
        <v>0</v>
      </c>
      <c r="AK3084" s="8">
        <f t="shared" ref="AK3084" si="29696">(X3084*AF3084+Y3084*AE3084+Z3084*AF3087+AA3084*AE3087)</f>
        <v>-1.6752119824209601</v>
      </c>
      <c r="AM3084" s="1">
        <v>1</v>
      </c>
      <c r="AN3084" s="7">
        <v>0</v>
      </c>
      <c r="AO3084" s="2">
        <v>0</v>
      </c>
      <c r="AP3084" s="8">
        <v>0</v>
      </c>
      <c r="AR3084" s="1">
        <f t="shared" ref="AR3084" si="29697">AH3084*AM3084+AJ3084*AM3087-AI3084*AN3084-AK3084*AN3087</f>
        <v>28.132114931590959</v>
      </c>
      <c r="AS3084" s="9">
        <f t="shared" ref="AS3084" si="29698">(AH3084*AN3084+AI3084*AM3084+AJ3084*AN3087+AK3084*AM3087)</f>
        <v>0</v>
      </c>
      <c r="AT3084" s="2">
        <f t="shared" ref="AT3084" si="29699">AH3084*AO3084+AJ3084*AO3087-AI3084*AP3084-AK3084*AP3087</f>
        <v>0</v>
      </c>
      <c r="AU3084" s="8">
        <f t="shared" ref="AU3084" si="29700">(AH3084*AP3084+AI3084*AO3084+AJ3084*AP3087+AK3084*AO3087)</f>
        <v>-1.6752119824209601</v>
      </c>
      <c r="AV3084" s="20"/>
      <c r="AW3084" s="1">
        <v>1</v>
      </c>
      <c r="AX3084" s="9">
        <v>0</v>
      </c>
      <c r="AY3084" s="2">
        <v>0</v>
      </c>
      <c r="AZ3084" s="8">
        <f t="shared" ref="AZ3084:AZ3147" si="29701">IF(0=(1-$AX$9*$AY$9*$B3084^2),10^18,$B3084*$AY$9/(1-$AX$9*$AY$9*$B3084^2))</f>
        <v>-0.1628850415519974</v>
      </c>
      <c r="BB3084" s="1">
        <f t="shared" ref="BB3084" si="29702">AR3084*AW3084+AT3084*AW3087-AS3084*AX3084-AU3084*AX3087</f>
        <v>28.132114931590959</v>
      </c>
      <c r="BC3084" s="9">
        <f t="shared" ref="BC3084" si="29703">(AR3084*AX3084+AS3084*AW3084+AT3084*AX3087+AU3084*AW3087)</f>
        <v>0</v>
      </c>
      <c r="BD3084" s="2">
        <f t="shared" ref="BD3084" si="29704">AR3084*AY3084+AT3084*AY3087-AS3084*AZ3084-AU3084*AZ3087</f>
        <v>0</v>
      </c>
      <c r="BE3084" s="8">
        <f t="shared" ref="BE3084" si="29705">(AR3084*AZ3084+AS3084*AY3084+AT3084*AZ3087+AU3084*AY3087)</f>
        <v>-6.2575126919987198</v>
      </c>
      <c r="BG3084" s="1">
        <v>1</v>
      </c>
      <c r="BH3084" s="7">
        <v>0</v>
      </c>
      <c r="BI3084" s="2">
        <v>0</v>
      </c>
      <c r="BJ3084" s="8">
        <v>0</v>
      </c>
      <c r="BK3084" s="20"/>
      <c r="BL3084" s="1">
        <f t="shared" ref="BL3084" si="29706">BB3084*BG3084+BD3084*BG3087-BC3084*BH3084-BE3084*BH3087</f>
        <v>74.272009916297137</v>
      </c>
      <c r="BM3084" s="9">
        <f t="shared" ref="BM3084" si="29707">(BB3084*BH3084+BC3084*BG3084+BD3084*BH3087+BE3084*BG3087)</f>
        <v>0</v>
      </c>
      <c r="BN3084" s="2">
        <f t="shared" ref="BN3084" si="29708">BB3084*BI3084+BD3084*BI3087-BC3084*BJ3084-BE3084*BJ3087</f>
        <v>0</v>
      </c>
      <c r="BO3084" s="8">
        <f t="shared" ref="BO3084" si="29709">(BB3084*BJ3084+BC3084*BI3084+BD3084*BJ3087+BE3084*BI3087)</f>
        <v>-6.2575126919987198</v>
      </c>
      <c r="BP3084" s="20"/>
      <c r="BQ3084" s="16">
        <v>1</v>
      </c>
      <c r="BR3084" s="23">
        <v>0</v>
      </c>
      <c r="BS3084" s="14">
        <v>0</v>
      </c>
      <c r="BT3084" s="22">
        <v>0</v>
      </c>
      <c r="BV3084" s="1">
        <f t="shared" ref="BV3084" si="29710">BL3084*BQ3084+BN3084*BQ3087-BM3084*BR3084-BO3084*BR3087</f>
        <v>74.272009916297137</v>
      </c>
      <c r="BW3084" s="9">
        <f t="shared" ref="BW3084" si="29711">(BL3084*BR3084+BM3084*BQ3084+BN3084*BR3087+BO3084*BQ3087)</f>
        <v>-6.2575126919987198</v>
      </c>
      <c r="BX3084" s="2">
        <f t="shared" ref="BX3084" si="29712">BL3084*BS3084+BN3084*BS3087-BM3084*BT3084-BO3084*BT3087</f>
        <v>0</v>
      </c>
      <c r="BY3084" s="8">
        <f t="shared" ref="BY3084" si="29713">(BL3084*BT3084+BM3084*BS3084+BN3084*BT3087+BO3084*BS3087)</f>
        <v>-6.2575126919987198</v>
      </c>
      <c r="CA3084" s="28">
        <f t="shared" ref="CA3084" si="29714">20*LOG(((1+$BR$9)/$BR$9)/((BV3084+BV3087)^2+(BW3084+BW3087)^2)^0.5)</f>
        <v>-52.944131685513042</v>
      </c>
      <c r="CC3084" s="114">
        <f t="shared" ref="CC3084" si="29715">((BV3084^2+BW3084^2)^0.5)/((BV3087^2+BW3087^2)^0.5)</f>
        <v>8.426778950572307E-2</v>
      </c>
      <c r="CD3084" s="13"/>
      <c r="CE3084" s="33"/>
      <c r="CF3084" s="33"/>
      <c r="CG3084" s="33"/>
      <c r="CH3084" s="33"/>
    </row>
    <row r="3085" spans="2:86" ht="18.600000000000001" customHeight="1" thickBot="1">
      <c r="D3085" s="3"/>
      <c r="G3085" s="4"/>
      <c r="I3085" s="3"/>
      <c r="L3085" s="4"/>
      <c r="N3085" s="3"/>
      <c r="Q3085" s="4"/>
      <c r="S3085" s="3"/>
      <c r="V3085" s="4"/>
      <c r="X3085" s="3"/>
      <c r="AA3085" s="4"/>
      <c r="AC3085" s="3"/>
      <c r="AF3085" s="4"/>
      <c r="AH3085" s="3"/>
      <c r="AK3085" s="4"/>
      <c r="AM3085" s="3"/>
      <c r="AP3085" s="4"/>
      <c r="AR3085" s="3"/>
      <c r="AU3085" s="4"/>
      <c r="AW3085" s="3"/>
      <c r="AZ3085" s="4"/>
      <c r="BB3085" s="3"/>
      <c r="BE3085" s="4"/>
      <c r="BG3085" s="3"/>
      <c r="BJ3085" s="4"/>
      <c r="BL3085" s="3"/>
      <c r="BO3085" s="4"/>
      <c r="BQ3085" s="16"/>
      <c r="BR3085" s="14"/>
      <c r="BS3085" s="14"/>
      <c r="BT3085" s="17"/>
      <c r="BV3085" s="3"/>
      <c r="BY3085" s="4"/>
      <c r="CC3085" s="115"/>
      <c r="CD3085" s="13"/>
      <c r="CE3085" s="33"/>
      <c r="CF3085" s="33"/>
      <c r="CG3085" s="33"/>
      <c r="CH3085" s="33"/>
    </row>
    <row r="3086" spans="2:86" ht="18.600000000000001" customHeight="1" thickBot="1">
      <c r="D3086" s="271" t="s">
        <v>141</v>
      </c>
      <c r="E3086" s="272"/>
      <c r="F3086" s="273" t="s">
        <v>142</v>
      </c>
      <c r="G3086" s="274"/>
      <c r="H3086" s="237"/>
      <c r="I3086" s="271" t="s">
        <v>143</v>
      </c>
      <c r="J3086" s="272"/>
      <c r="K3086" s="273" t="s">
        <v>144</v>
      </c>
      <c r="L3086" s="274"/>
      <c r="N3086" s="262" t="s">
        <v>145</v>
      </c>
      <c r="O3086" s="263"/>
      <c r="P3086" s="264" t="s">
        <v>146</v>
      </c>
      <c r="Q3086" s="265"/>
      <c r="S3086" s="271" t="s">
        <v>147</v>
      </c>
      <c r="T3086" s="272"/>
      <c r="U3086" s="273" t="s">
        <v>148</v>
      </c>
      <c r="V3086" s="274"/>
      <c r="W3086" s="20"/>
      <c r="X3086" s="262" t="s">
        <v>149</v>
      </c>
      <c r="Y3086" s="263"/>
      <c r="Z3086" s="264" t="s">
        <v>150</v>
      </c>
      <c r="AA3086" s="265"/>
      <c r="AB3086" s="20"/>
      <c r="AC3086" s="271" t="s">
        <v>151</v>
      </c>
      <c r="AD3086" s="272"/>
      <c r="AE3086" s="273" t="s">
        <v>152</v>
      </c>
      <c r="AF3086" s="274"/>
      <c r="AG3086" s="20"/>
      <c r="AH3086" s="262" t="s">
        <v>153</v>
      </c>
      <c r="AI3086" s="263"/>
      <c r="AJ3086" s="264" t="s">
        <v>154</v>
      </c>
      <c r="AK3086" s="265"/>
      <c r="AL3086" s="20"/>
      <c r="AM3086" s="271" t="s">
        <v>155</v>
      </c>
      <c r="AN3086" s="272"/>
      <c r="AO3086" s="273" t="s">
        <v>156</v>
      </c>
      <c r="AP3086" s="274"/>
      <c r="AR3086" s="262" t="s">
        <v>157</v>
      </c>
      <c r="AS3086" s="263"/>
      <c r="AT3086" s="264" t="s">
        <v>158</v>
      </c>
      <c r="AU3086" s="265"/>
      <c r="AV3086" s="41"/>
      <c r="AW3086" s="271" t="s">
        <v>159</v>
      </c>
      <c r="AX3086" s="272"/>
      <c r="AY3086" s="273" t="s">
        <v>160</v>
      </c>
      <c r="AZ3086" s="274"/>
      <c r="BA3086" s="20"/>
      <c r="BB3086" s="262" t="s">
        <v>161</v>
      </c>
      <c r="BC3086" s="263"/>
      <c r="BD3086" s="264" t="s">
        <v>162</v>
      </c>
      <c r="BE3086" s="265"/>
      <c r="BF3086" s="41"/>
      <c r="BG3086" s="271" t="s">
        <v>163</v>
      </c>
      <c r="BH3086" s="272"/>
      <c r="BI3086" s="273" t="s">
        <v>164</v>
      </c>
      <c r="BJ3086" s="274"/>
      <c r="BK3086" s="41"/>
      <c r="BL3086" s="262" t="s">
        <v>165</v>
      </c>
      <c r="BM3086" s="263"/>
      <c r="BN3086" s="264" t="s">
        <v>166</v>
      </c>
      <c r="BO3086" s="265"/>
      <c r="BP3086" s="41"/>
      <c r="BQ3086" s="271" t="s">
        <v>167</v>
      </c>
      <c r="BR3086" s="272"/>
      <c r="BS3086" s="273" t="s">
        <v>168</v>
      </c>
      <c r="BT3086" s="274"/>
      <c r="BU3086" s="20"/>
      <c r="BV3086" s="262" t="s">
        <v>169</v>
      </c>
      <c r="BW3086" s="263"/>
      <c r="BX3086" s="264" t="s">
        <v>170</v>
      </c>
      <c r="BY3086" s="265"/>
      <c r="CA3086" s="55" t="s">
        <v>35</v>
      </c>
      <c r="CC3086" s="116" t="s">
        <v>75</v>
      </c>
      <c r="CD3086" s="13"/>
      <c r="CE3086" s="33"/>
      <c r="CF3086" s="33"/>
      <c r="CG3086" s="33"/>
      <c r="CH3086" s="33"/>
    </row>
    <row r="3087" spans="2:86" ht="18.600000000000001" customHeight="1" thickTop="1" thickBot="1">
      <c r="D3087" s="1">
        <v>0</v>
      </c>
      <c r="E3087" s="9">
        <f t="shared" ref="E3087" si="29716">$E$9*$B3084</f>
        <v>10.379375999999953</v>
      </c>
      <c r="F3087" s="2">
        <v>1</v>
      </c>
      <c r="G3087" s="8">
        <v>0</v>
      </c>
      <c r="I3087" s="1">
        <v>0</v>
      </c>
      <c r="J3087" s="9">
        <v>0</v>
      </c>
      <c r="K3087" s="2">
        <v>1</v>
      </c>
      <c r="L3087" s="8">
        <v>0</v>
      </c>
      <c r="N3087" s="1">
        <f t="shared" ref="N3087" si="29717">D3087*I3084+F3087*I3087-E3087*J3084-G3087*J3087</f>
        <v>0</v>
      </c>
      <c r="O3087" s="9">
        <f t="shared" ref="O3087" si="29718">(D3087*J3084+E3087*I3084+F3087*J3087+G3087*I3087)</f>
        <v>10.379375999999953</v>
      </c>
      <c r="P3087" s="2">
        <f t="shared" ref="P3087" si="29719">D3087*K3084+F3087*K3087-E3087*L3084-G3087*L3087</f>
        <v>7.4256780484831948</v>
      </c>
      <c r="Q3087" s="8">
        <f t="shared" ref="Q3087" si="29720">(D3087*L3084+E3087*K3084+F3087*L3087+G3087*K3087)</f>
        <v>0</v>
      </c>
      <c r="S3087" s="1">
        <v>0</v>
      </c>
      <c r="T3087" s="9">
        <f t="shared" ref="T3087" si="29721">$T$9*$B3084</f>
        <v>13.329665999999939</v>
      </c>
      <c r="U3087" s="2">
        <v>1</v>
      </c>
      <c r="V3087" s="8">
        <v>0</v>
      </c>
      <c r="X3087" s="1">
        <f t="shared" ref="X3087" si="29722">N3087*S3084+P3087*S3087-O3087*T3084-Q3087*T3087</f>
        <v>0</v>
      </c>
      <c r="Y3087" s="9">
        <f t="shared" ref="Y3087" si="29723">(N3087*T3084+O3087*S3084+P3087*T3087+Q3087*S3087)</f>
        <v>109.36118420981229</v>
      </c>
      <c r="Z3087" s="2">
        <f t="shared" ref="Z3087" si="29724">N3087*U3084+P3087*U3087-O3087*V3084-Q3087*V3087</f>
        <v>7.4256780484831948</v>
      </c>
      <c r="AA3087" s="8">
        <f t="shared" ref="AA3087" si="29725">(N3087*V3084+O3087*U3084+P3087*V3087+Q3087*U3087)</f>
        <v>0</v>
      </c>
      <c r="AB3087" s="20"/>
      <c r="AC3087" s="1">
        <v>0</v>
      </c>
      <c r="AD3087" s="9">
        <v>0</v>
      </c>
      <c r="AE3087" s="2">
        <v>1</v>
      </c>
      <c r="AF3087" s="8">
        <v>0</v>
      </c>
      <c r="AH3087" s="1">
        <f t="shared" ref="AH3087" si="29726">X3087*AC3084+Z3087*AC3087-Y3087*AD3084-AA3087*AD3087</f>
        <v>0</v>
      </c>
      <c r="AI3087" s="9">
        <f t="shared" ref="AI3087" si="29727">(X3087*AD3084+Y3087*AC3084+Z3087*AD3087+AA3087*AC3087)</f>
        <v>109.36118420981229</v>
      </c>
      <c r="AJ3087" s="2">
        <f t="shared" ref="AJ3087" si="29728">X3087*AE3084+Z3087*AE3087-Y3087*AF3084-AA3087*AF3087</f>
        <v>19.909233531050951</v>
      </c>
      <c r="AK3087" s="8">
        <f t="shared" ref="AK3087" si="29729">(X3087*AF3084+Y3087*AE3084+Z3087*AF3087+AA3087*AE3087)</f>
        <v>0</v>
      </c>
      <c r="AM3087" s="1">
        <v>0</v>
      </c>
      <c r="AN3087" s="9">
        <f t="shared" ref="AN3087" si="29730">$AN$9*$B3084</f>
        <v>11.270195999999949</v>
      </c>
      <c r="AO3087" s="2">
        <v>1</v>
      </c>
      <c r="AP3087" s="8">
        <v>0</v>
      </c>
      <c r="AR3087" s="1">
        <f t="shared" ref="AR3087" si="29731">AH3087*AM3084+AJ3087*AM3087-AI3087*AN3084-AK3087*AN3087</f>
        <v>0</v>
      </c>
      <c r="AS3087" s="9">
        <f t="shared" ref="AS3087" si="29732">(AH3087*AN3084+AI3087*AM3084+AJ3087*AN3087+AK3087*AM3087)</f>
        <v>333.74214831452758</v>
      </c>
      <c r="AT3087" s="2">
        <f t="shared" ref="AT3087" si="29733">AH3087*AO3084+AJ3087*AO3087-AI3087*AP3084-AK3087*AP3087</f>
        <v>19.909233531050951</v>
      </c>
      <c r="AU3087" s="8">
        <f t="shared" ref="AU3087" si="29734">(AH3087*AP3084+AI3087*AO3084+AJ3087*AP3087+AK3087*AO3087)</f>
        <v>0</v>
      </c>
      <c r="AV3087" s="20"/>
      <c r="AW3087" s="1">
        <v>0</v>
      </c>
      <c r="AX3087" s="9">
        <v>0</v>
      </c>
      <c r="AY3087" s="2">
        <v>1</v>
      </c>
      <c r="AZ3087" s="8">
        <v>0</v>
      </c>
      <c r="BB3087" s="1">
        <f t="shared" ref="BB3087" si="29735">AR3087*AW3084+AT3087*AW3087-AS3087*AX3084-AU3087*AX3087</f>
        <v>0</v>
      </c>
      <c r="BC3087" s="9">
        <f t="shared" ref="BC3087" si="29736">(AR3087*AX3084+AS3087*AW3084+AT3087*AX3087+AU3087*AW3087)</f>
        <v>333.74214831452758</v>
      </c>
      <c r="BD3087" s="2">
        <f t="shared" ref="BD3087" si="29737">AR3087*AY3084+AT3087*AY3087-AS3087*AZ3084-AU3087*AZ3087</f>
        <v>74.27083722691566</v>
      </c>
      <c r="BE3087" s="8">
        <f t="shared" ref="BE3087" si="29738">(AR3087*AZ3084+AS3087*AY3084+AT3087*AZ3087+AU3087*AY3087)</f>
        <v>0</v>
      </c>
      <c r="BG3087" s="1">
        <v>0</v>
      </c>
      <c r="BH3087" s="9">
        <f t="shared" ref="BH3087" si="29739">$BH$9*$B3084</f>
        <v>7.3735199999999654</v>
      </c>
      <c r="BI3087" s="2">
        <v>1</v>
      </c>
      <c r="BJ3087" s="8">
        <v>0</v>
      </c>
      <c r="BK3087" s="20"/>
      <c r="BL3087" s="1">
        <f t="shared" ref="BL3087" si="29740">BB3087*BG3084+BD3087*BG3087-BC3087*BH3084-BE3087*BH3087</f>
        <v>0</v>
      </c>
      <c r="BM3087" s="9">
        <f t="shared" ref="BM3087" si="29741">(BB3087*BH3084+BC3087*BG3084+BD3087*BH3087+BE3087*BG3087)</f>
        <v>881.37965202393207</v>
      </c>
      <c r="BN3087" s="2">
        <f t="shared" ref="BN3087" si="29742">BB3087*BI3084+BD3087*BI3087-BC3087*BJ3084-BE3087*BJ3087</f>
        <v>74.27083722691566</v>
      </c>
      <c r="BO3087" s="8">
        <f t="shared" ref="BO3087" si="29743">(BB3087*BJ3084+BC3087*BI3084+BD3087*BJ3087+BE3087*BI3087)</f>
        <v>0</v>
      </c>
      <c r="BP3087" s="20"/>
      <c r="BQ3087" s="18">
        <f t="shared" ref="BQ3087:BQ3150" si="29744">1/$BR$9</f>
        <v>1</v>
      </c>
      <c r="BR3087" s="25">
        <v>0</v>
      </c>
      <c r="BS3087" s="19">
        <v>1</v>
      </c>
      <c r="BT3087" s="24">
        <v>0</v>
      </c>
      <c r="BV3087" s="1">
        <f t="shared" ref="BV3087" si="29745">BL3087*BQ3084+BN3087*BQ3087-BM3087*BR3084-BO3087*BR3087</f>
        <v>74.27083722691566</v>
      </c>
      <c r="BW3087" s="9">
        <f t="shared" ref="BW3087" si="29746">(BL3087*BR3084+BM3087*BQ3084+BN3087*BR3087+BO3087*BQ3087)</f>
        <v>881.37965202393207</v>
      </c>
      <c r="BX3087" s="2">
        <f t="shared" ref="BX3087" si="29747">BL3087*BS3084+BN3087*BS3087-BM3087*BT3084-BO3087*BT3087</f>
        <v>74.27083722691566</v>
      </c>
      <c r="BY3087" s="8">
        <f t="shared" ref="BY3087" si="29748">(BL3087*BT3084+BM3087*BS3084+BN3087*BT3087+BO3087*BS3087)</f>
        <v>0</v>
      </c>
      <c r="CA3087" s="56">
        <f t="shared" ref="CA3087" si="29749">(180/PI())*ATAN(-1*(BW3084+BW3087)/(BV3084+BV3087))</f>
        <v>-80.366458267511007</v>
      </c>
      <c r="CC3087" s="117">
        <f t="shared" ref="CC3087" si="29750">20*LOG(((1-(10^(CA3084/20)^2)*(1-((1-CC3084)/(1+CC3084))^2))^0.5))</f>
        <v>-6.3214970447536351E-6</v>
      </c>
      <c r="CD3087" s="13"/>
      <c r="CE3087" s="33"/>
      <c r="CF3087" s="33"/>
      <c r="CG3087" s="33"/>
      <c r="CH3087" s="33"/>
    </row>
    <row r="3088" spans="2:86" ht="18.600000000000001" customHeight="1"/>
    <row r="3089" spans="1:86" ht="18.600000000000001" customHeight="1" thickBot="1">
      <c r="E3089" s="6" t="s">
        <v>3</v>
      </c>
      <c r="J3089" s="6" t="s">
        <v>5</v>
      </c>
      <c r="O3089" s="6" t="s">
        <v>10</v>
      </c>
      <c r="T3089" s="6" t="s">
        <v>6</v>
      </c>
      <c r="Y3089" s="6" t="s">
        <v>11</v>
      </c>
      <c r="AD3089" s="6" t="s">
        <v>12</v>
      </c>
      <c r="AI3089" s="6" t="s">
        <v>13</v>
      </c>
      <c r="AN3089" s="6" t="s">
        <v>14</v>
      </c>
      <c r="AS3089" s="6" t="s">
        <v>15</v>
      </c>
      <c r="AX3089" s="6" t="s">
        <v>19</v>
      </c>
      <c r="BC3089" s="6" t="s">
        <v>17</v>
      </c>
      <c r="BH3089" s="6" t="s">
        <v>20</v>
      </c>
      <c r="BM3089" s="6" t="s">
        <v>18</v>
      </c>
      <c r="BQ3089" s="26" t="s">
        <v>16</v>
      </c>
      <c r="BR3089" s="26"/>
      <c r="BS3089" s="21"/>
      <c r="BT3089" s="21"/>
      <c r="BU3089" s="21"/>
      <c r="BV3089" s="21"/>
      <c r="BW3089" s="26" t="s">
        <v>21</v>
      </c>
      <c r="BX3089" s="21"/>
      <c r="BY3089" s="21"/>
    </row>
    <row r="3090" spans="1:86" ht="18.600000000000001" customHeight="1" thickBot="1">
      <c r="B3090" s="11"/>
      <c r="D3090" s="266" t="s">
        <v>113</v>
      </c>
      <c r="E3090" s="267"/>
      <c r="F3090" s="268" t="s">
        <v>114</v>
      </c>
      <c r="G3090" s="269"/>
      <c r="H3090" s="237"/>
      <c r="I3090" s="262" t="s">
        <v>0</v>
      </c>
      <c r="J3090" s="263"/>
      <c r="K3090" s="264" t="s">
        <v>1</v>
      </c>
      <c r="L3090" s="265"/>
      <c r="M3090" s="21"/>
      <c r="N3090" s="262" t="s">
        <v>115</v>
      </c>
      <c r="O3090" s="263"/>
      <c r="P3090" s="264" t="s">
        <v>116</v>
      </c>
      <c r="Q3090" s="265"/>
      <c r="R3090" s="21"/>
      <c r="S3090" s="266" t="s">
        <v>117</v>
      </c>
      <c r="T3090" s="267"/>
      <c r="U3090" s="268" t="s">
        <v>118</v>
      </c>
      <c r="V3090" s="269"/>
      <c r="W3090" s="20"/>
      <c r="X3090" s="262" t="s">
        <v>119</v>
      </c>
      <c r="Y3090" s="263"/>
      <c r="Z3090" s="264" t="s">
        <v>120</v>
      </c>
      <c r="AA3090" s="265"/>
      <c r="AB3090" s="20"/>
      <c r="AC3090" s="262" t="s">
        <v>121</v>
      </c>
      <c r="AD3090" s="263"/>
      <c r="AE3090" s="264" t="s">
        <v>7</v>
      </c>
      <c r="AF3090" s="265"/>
      <c r="AG3090" s="20"/>
      <c r="AH3090" s="262" t="s">
        <v>122</v>
      </c>
      <c r="AI3090" s="263"/>
      <c r="AJ3090" s="264" t="s">
        <v>123</v>
      </c>
      <c r="AK3090" s="265"/>
      <c r="AL3090" s="20"/>
      <c r="AM3090" s="266" t="s">
        <v>124</v>
      </c>
      <c r="AN3090" s="267"/>
      <c r="AO3090" s="268" t="s">
        <v>125</v>
      </c>
      <c r="AP3090" s="269"/>
      <c r="AQ3090" s="21"/>
      <c r="AR3090" s="262" t="s">
        <v>126</v>
      </c>
      <c r="AS3090" s="263"/>
      <c r="AT3090" s="264" t="s">
        <v>2</v>
      </c>
      <c r="AU3090" s="265"/>
      <c r="AV3090" s="41"/>
      <c r="AW3090" s="262" t="s">
        <v>127</v>
      </c>
      <c r="AX3090" s="263"/>
      <c r="AY3090" s="264" t="s">
        <v>128</v>
      </c>
      <c r="AZ3090" s="265"/>
      <c r="BA3090" s="20"/>
      <c r="BB3090" s="262" t="s">
        <v>129</v>
      </c>
      <c r="BC3090" s="263"/>
      <c r="BD3090" s="264" t="s">
        <v>130</v>
      </c>
      <c r="BE3090" s="265"/>
      <c r="BF3090" s="41"/>
      <c r="BG3090" s="266" t="s">
        <v>131</v>
      </c>
      <c r="BH3090" s="267"/>
      <c r="BI3090" s="268" t="s">
        <v>132</v>
      </c>
      <c r="BJ3090" s="269"/>
      <c r="BK3090" s="41"/>
      <c r="BL3090" s="262" t="s">
        <v>133</v>
      </c>
      <c r="BM3090" s="263"/>
      <c r="BN3090" s="264" t="s">
        <v>134</v>
      </c>
      <c r="BO3090" s="265"/>
      <c r="BP3090" s="41"/>
      <c r="BQ3090" s="262" t="s">
        <v>135</v>
      </c>
      <c r="BR3090" s="263"/>
      <c r="BS3090" s="264" t="s">
        <v>136</v>
      </c>
      <c r="BT3090" s="265"/>
      <c r="BU3090" s="20"/>
      <c r="BV3090" s="262" t="s">
        <v>137</v>
      </c>
      <c r="BW3090" s="263"/>
      <c r="BX3090" s="264" t="s">
        <v>138</v>
      </c>
      <c r="BY3090" s="265"/>
      <c r="CA3090" s="27" t="s">
        <v>8</v>
      </c>
      <c r="CC3090" s="113" t="s">
        <v>74</v>
      </c>
      <c r="CD3090" s="13"/>
      <c r="CE3090" s="33"/>
      <c r="CF3090" s="33"/>
      <c r="CG3090" s="33"/>
      <c r="CH3090" s="33"/>
    </row>
    <row r="3091" spans="1:86" ht="18.600000000000001" customHeight="1" thickTop="1" thickBot="1">
      <c r="B3091" s="37">
        <v>8.8399999999999608</v>
      </c>
      <c r="D3091" s="1">
        <v>1</v>
      </c>
      <c r="E3091" s="7">
        <v>0</v>
      </c>
      <c r="F3091" s="2">
        <v>0</v>
      </c>
      <c r="G3091" s="8">
        <v>0</v>
      </c>
      <c r="I3091" s="1">
        <v>1</v>
      </c>
      <c r="J3091" s="9">
        <v>0</v>
      </c>
      <c r="K3091" s="2">
        <v>0</v>
      </c>
      <c r="L3091" s="8">
        <f t="shared" ref="L3091:L3154" si="29751">IF(0=(1-$J$9*$K$9*$B3091^2),10^18,$B3091*$K$9/(1-$J$9*$K$9*$B3091^2))</f>
        <v>-0.61751673006980046</v>
      </c>
      <c r="N3091" s="1">
        <f t="shared" ref="N3091" si="29752">D3091*I3091+F3091*I3094-E3091*J3091-G3091*J3094</f>
        <v>1</v>
      </c>
      <c r="O3091" s="9">
        <f t="shared" ref="O3091" si="29753">(D3091*J3091+E3091*I3091+F3091*J3094+G3091*I3094)</f>
        <v>0</v>
      </c>
      <c r="P3091" s="2">
        <f t="shared" ref="P3091" si="29754">D3091*K3091+F3091*K3094-E3091*L3091-G3091*L3094</f>
        <v>0</v>
      </c>
      <c r="Q3091" s="8">
        <f t="shared" ref="Q3091" si="29755">(D3091*L3091+E3091*K3091+F3091*L3094+G3091*K3094)</f>
        <v>-0.61751673006980046</v>
      </c>
      <c r="S3091" s="1">
        <v>1</v>
      </c>
      <c r="T3091" s="7">
        <v>0</v>
      </c>
      <c r="U3091" s="2">
        <v>0</v>
      </c>
      <c r="V3091" s="8">
        <v>0</v>
      </c>
      <c r="X3091" s="1">
        <f t="shared" ref="X3091" si="29756">N3091*S3091+P3091*S3094-O3091*T3091-Q3091*T3094</f>
        <v>9.2499568219256503</v>
      </c>
      <c r="Y3091" s="9">
        <f t="shared" ref="Y3091" si="29757">(N3091*T3091+O3091*S3091+P3091*T3094+Q3091*S3094)</f>
        <v>0</v>
      </c>
      <c r="Z3091" s="2">
        <f t="shared" ref="Z3091" si="29758">N3091*U3091+P3091*U3094-O3091*V3091-Q3091*V3094</f>
        <v>0</v>
      </c>
      <c r="AA3091" s="8">
        <f t="shared" ref="AA3091" si="29759">(N3091*V3091+O3091*U3091+P3091*V3094+Q3091*U3094)</f>
        <v>-0.61751673006980046</v>
      </c>
      <c r="AB3091" s="20"/>
      <c r="AC3091" s="1">
        <v>1</v>
      </c>
      <c r="AD3091" s="9">
        <v>0</v>
      </c>
      <c r="AE3091" s="2">
        <v>0</v>
      </c>
      <c r="AF3091" s="8">
        <f t="shared" ref="AF3091:AF3154" si="29760">IF(0=(1-$AE$9*$AD$9*$B3091^2),10^18,$B3091*$AE$9/(1-$AE$9*$AD$9*$B3091^2))</f>
        <v>-0.1138823247900629</v>
      </c>
      <c r="AH3091" s="1">
        <f t="shared" ref="AH3091" si="29761">X3091*AC3091+Z3091*AC3094-Y3091*AD3091-AA3091*AD3094</f>
        <v>9.2499568219256503</v>
      </c>
      <c r="AI3091" s="9">
        <f t="shared" ref="AI3091" si="29762">(X3091*AD3091+Y3091*AC3091+Z3091*AD3094+AA3091*AC3094)</f>
        <v>0</v>
      </c>
      <c r="AJ3091" s="2">
        <f t="shared" ref="AJ3091" si="29763">X3091*AE3091+Z3091*AE3094-Y3091*AF3091-AA3091*AF3094</f>
        <v>0</v>
      </c>
      <c r="AK3091" s="8">
        <f t="shared" ref="AK3091" si="29764">(X3091*AF3091+Y3091*AE3091+Z3091*AF3094+AA3091*AE3094)</f>
        <v>-1.6709233171583953</v>
      </c>
      <c r="AM3091" s="1">
        <v>1</v>
      </c>
      <c r="AN3091" s="7">
        <v>0</v>
      </c>
      <c r="AO3091" s="2">
        <v>0</v>
      </c>
      <c r="AP3091" s="8">
        <v>0</v>
      </c>
      <c r="AR3091" s="1">
        <f t="shared" ref="AR3091" si="29765">AH3091*AM3091+AJ3091*AM3094-AI3091*AN3091-AK3091*AN3094</f>
        <v>28.124292223564144</v>
      </c>
      <c r="AS3091" s="9">
        <f t="shared" ref="AS3091" si="29766">(AH3091*AN3091+AI3091*AM3091+AJ3091*AN3094+AK3091*AM3094)</f>
        <v>0</v>
      </c>
      <c r="AT3091" s="2">
        <f t="shared" ref="AT3091" si="29767">AH3091*AO3091+AJ3091*AO3094-AI3091*AP3091-AK3091*AP3094</f>
        <v>0</v>
      </c>
      <c r="AU3091" s="8">
        <f t="shared" ref="AU3091" si="29768">(AH3091*AP3091+AI3091*AO3091+AJ3091*AP3094+AK3091*AO3094)</f>
        <v>-1.6709233171583953</v>
      </c>
      <c r="AV3091" s="20"/>
      <c r="AW3091" s="1">
        <v>1</v>
      </c>
      <c r="AX3091" s="9">
        <v>0</v>
      </c>
      <c r="AY3091" s="2">
        <v>0</v>
      </c>
      <c r="AZ3091" s="8">
        <f t="shared" ref="AZ3091:AZ3154" si="29769">IF(0=(1-$AX$9*$AY$9*$B3091^2),10^18,$B3091*$AY$9/(1-$AX$9*$AY$9*$B3091^2))</f>
        <v>-0.1624996045720353</v>
      </c>
      <c r="BB3091" s="1">
        <f t="shared" ref="BB3091" si="29770">AR3091*AW3091+AT3091*AW3094-AS3091*AX3091-AU3091*AX3094</f>
        <v>28.124292223564144</v>
      </c>
      <c r="BC3091" s="9">
        <f t="shared" ref="BC3091" si="29771">(AR3091*AX3091+AS3091*AW3091+AT3091*AX3094+AU3091*AW3094)</f>
        <v>0</v>
      </c>
      <c r="BD3091" s="2">
        <f t="shared" ref="BD3091" si="29772">AR3091*AY3091+AT3091*AY3094-AS3091*AZ3091-AU3091*AZ3094</f>
        <v>0</v>
      </c>
      <c r="BE3091" s="8">
        <f t="shared" ref="BE3091" si="29773">(AR3091*AZ3091+AS3091*AY3091+AT3091*AZ3094+AU3091*AY3094)</f>
        <v>-6.2411096823559369</v>
      </c>
      <c r="BG3091" s="1">
        <v>1</v>
      </c>
      <c r="BH3091" s="7">
        <v>0</v>
      </c>
      <c r="BI3091" s="2">
        <v>0</v>
      </c>
      <c r="BJ3091" s="8">
        <v>0</v>
      </c>
      <c r="BK3091" s="20"/>
      <c r="BL3091" s="1">
        <f t="shared" ref="BL3091" si="29774">BB3091*BG3091+BD3091*BG3094-BC3091*BH3091-BE3091*BH3094</f>
        <v>74.247590642498068</v>
      </c>
      <c r="BM3091" s="9">
        <f t="shared" ref="BM3091" si="29775">(BB3091*BH3091+BC3091*BG3091+BD3091*BH3094+BE3091*BG3094)</f>
        <v>0</v>
      </c>
      <c r="BN3091" s="2">
        <f t="shared" ref="BN3091" si="29776">BB3091*BI3091+BD3091*BI3094-BC3091*BJ3091-BE3091*BJ3094</f>
        <v>0</v>
      </c>
      <c r="BO3091" s="8">
        <f t="shared" ref="BO3091" si="29777">(BB3091*BJ3091+BC3091*BI3091+BD3091*BJ3094+BE3091*BI3094)</f>
        <v>-6.2411096823559369</v>
      </c>
      <c r="BP3091" s="20"/>
      <c r="BQ3091" s="16">
        <v>1</v>
      </c>
      <c r="BR3091" s="23">
        <v>0</v>
      </c>
      <c r="BS3091" s="14">
        <v>0</v>
      </c>
      <c r="BT3091" s="22">
        <v>0</v>
      </c>
      <c r="BV3091" s="1">
        <f t="shared" ref="BV3091" si="29778">BL3091*BQ3091+BN3091*BQ3094-BM3091*BR3091-BO3091*BR3094</f>
        <v>74.247590642498068</v>
      </c>
      <c r="BW3091" s="9">
        <f t="shared" ref="BW3091" si="29779">(BL3091*BR3091+BM3091*BQ3091+BN3091*BR3094+BO3091*BQ3094)</f>
        <v>-6.2411096823559369</v>
      </c>
      <c r="BX3091" s="2">
        <f t="shared" ref="BX3091" si="29780">BL3091*BS3091+BN3091*BS3094-BM3091*BT3091-BO3091*BT3094</f>
        <v>0</v>
      </c>
      <c r="BY3091" s="8">
        <f t="shared" ref="BY3091" si="29781">(BL3091*BT3091+BM3091*BS3091+BN3091*BT3094+BO3091*BS3094)</f>
        <v>-6.2411096823559369</v>
      </c>
      <c r="CA3091" s="28">
        <f t="shared" ref="CA3091" si="29782">20*LOG(((1+$BR$9)/$BR$9)/((BV3091+BV3094)^2+(BW3091+BW3094)^2)^0.5)</f>
        <v>-52.960936078852725</v>
      </c>
      <c r="CC3091" s="114">
        <f t="shared" ref="CC3091" si="29783">((BV3091^2+BW3091^2)^0.5)/((BV3094^2+BW3094^2)^0.5)</f>
        <v>8.4074548216892531E-2</v>
      </c>
      <c r="CD3091" s="13"/>
      <c r="CE3091" s="33"/>
      <c r="CF3091" s="33"/>
      <c r="CG3091" s="33"/>
      <c r="CH3091" s="33"/>
    </row>
    <row r="3092" spans="1:86" ht="18.600000000000001" customHeight="1" thickBot="1">
      <c r="D3092" s="3"/>
      <c r="G3092" s="4"/>
      <c r="I3092" s="3"/>
      <c r="L3092" s="4"/>
      <c r="N3092" s="3"/>
      <c r="Q3092" s="4"/>
      <c r="S3092" s="3"/>
      <c r="V3092" s="4"/>
      <c r="X3092" s="3"/>
      <c r="AA3092" s="4"/>
      <c r="AC3092" s="3"/>
      <c r="AF3092" s="4"/>
      <c r="AH3092" s="3"/>
      <c r="AK3092" s="4"/>
      <c r="AM3092" s="3"/>
      <c r="AP3092" s="4"/>
      <c r="AR3092" s="3"/>
      <c r="AU3092" s="4"/>
      <c r="AW3092" s="3"/>
      <c r="AZ3092" s="4"/>
      <c r="BB3092" s="3"/>
      <c r="BE3092" s="4"/>
      <c r="BG3092" s="3"/>
      <c r="BJ3092" s="4"/>
      <c r="BL3092" s="3"/>
      <c r="BO3092" s="4"/>
      <c r="BQ3092" s="16"/>
      <c r="BR3092" s="14"/>
      <c r="BS3092" s="14"/>
      <c r="BT3092" s="17"/>
      <c r="BV3092" s="3"/>
      <c r="BY3092" s="4"/>
      <c r="CC3092" s="115"/>
      <c r="CD3092" s="13"/>
      <c r="CE3092" s="33"/>
      <c r="CF3092" s="33"/>
      <c r="CG3092" s="33"/>
      <c r="CH3092" s="33"/>
    </row>
    <row r="3093" spans="1:86" ht="18.600000000000001" customHeight="1" thickBot="1">
      <c r="D3093" s="271" t="s">
        <v>141</v>
      </c>
      <c r="E3093" s="272"/>
      <c r="F3093" s="273" t="s">
        <v>142</v>
      </c>
      <c r="G3093" s="274"/>
      <c r="H3093" s="237"/>
      <c r="I3093" s="271" t="s">
        <v>143</v>
      </c>
      <c r="J3093" s="272"/>
      <c r="K3093" s="273" t="s">
        <v>144</v>
      </c>
      <c r="L3093" s="274"/>
      <c r="N3093" s="262" t="s">
        <v>145</v>
      </c>
      <c r="O3093" s="263"/>
      <c r="P3093" s="264" t="s">
        <v>146</v>
      </c>
      <c r="Q3093" s="265"/>
      <c r="S3093" s="271" t="s">
        <v>147</v>
      </c>
      <c r="T3093" s="272"/>
      <c r="U3093" s="273" t="s">
        <v>148</v>
      </c>
      <c r="V3093" s="274"/>
      <c r="W3093" s="20"/>
      <c r="X3093" s="262" t="s">
        <v>149</v>
      </c>
      <c r="Y3093" s="263"/>
      <c r="Z3093" s="264" t="s">
        <v>150</v>
      </c>
      <c r="AA3093" s="265"/>
      <c r="AB3093" s="20"/>
      <c r="AC3093" s="271" t="s">
        <v>151</v>
      </c>
      <c r="AD3093" s="272"/>
      <c r="AE3093" s="273" t="s">
        <v>152</v>
      </c>
      <c r="AF3093" s="274"/>
      <c r="AG3093" s="20"/>
      <c r="AH3093" s="262" t="s">
        <v>153</v>
      </c>
      <c r="AI3093" s="263"/>
      <c r="AJ3093" s="264" t="s">
        <v>154</v>
      </c>
      <c r="AK3093" s="265"/>
      <c r="AL3093" s="20"/>
      <c r="AM3093" s="271" t="s">
        <v>155</v>
      </c>
      <c r="AN3093" s="272"/>
      <c r="AO3093" s="273" t="s">
        <v>156</v>
      </c>
      <c r="AP3093" s="274"/>
      <c r="AR3093" s="262" t="s">
        <v>157</v>
      </c>
      <c r="AS3093" s="263"/>
      <c r="AT3093" s="264" t="s">
        <v>158</v>
      </c>
      <c r="AU3093" s="265"/>
      <c r="AV3093" s="41"/>
      <c r="AW3093" s="271" t="s">
        <v>159</v>
      </c>
      <c r="AX3093" s="272"/>
      <c r="AY3093" s="273" t="s">
        <v>160</v>
      </c>
      <c r="AZ3093" s="274"/>
      <c r="BA3093" s="20"/>
      <c r="BB3093" s="262" t="s">
        <v>161</v>
      </c>
      <c r="BC3093" s="263"/>
      <c r="BD3093" s="264" t="s">
        <v>162</v>
      </c>
      <c r="BE3093" s="265"/>
      <c r="BF3093" s="41"/>
      <c r="BG3093" s="271" t="s">
        <v>163</v>
      </c>
      <c r="BH3093" s="272"/>
      <c r="BI3093" s="273" t="s">
        <v>164</v>
      </c>
      <c r="BJ3093" s="274"/>
      <c r="BK3093" s="41"/>
      <c r="BL3093" s="262" t="s">
        <v>165</v>
      </c>
      <c r="BM3093" s="263"/>
      <c r="BN3093" s="264" t="s">
        <v>166</v>
      </c>
      <c r="BO3093" s="265"/>
      <c r="BP3093" s="41"/>
      <c r="BQ3093" s="271" t="s">
        <v>167</v>
      </c>
      <c r="BR3093" s="272"/>
      <c r="BS3093" s="273" t="s">
        <v>168</v>
      </c>
      <c r="BT3093" s="274"/>
      <c r="BU3093" s="20"/>
      <c r="BV3093" s="262" t="s">
        <v>169</v>
      </c>
      <c r="BW3093" s="263"/>
      <c r="BX3093" s="264" t="s">
        <v>170</v>
      </c>
      <c r="BY3093" s="265"/>
      <c r="CA3093" s="55" t="s">
        <v>35</v>
      </c>
      <c r="CC3093" s="116" t="s">
        <v>75</v>
      </c>
      <c r="CD3093" s="13"/>
      <c r="CE3093" s="33"/>
      <c r="CF3093" s="33"/>
      <c r="CG3093" s="33"/>
      <c r="CH3093" s="33"/>
    </row>
    <row r="3094" spans="1:86" ht="18.600000000000001" customHeight="1" thickTop="1" thickBot="1">
      <c r="D3094" s="1">
        <v>0</v>
      </c>
      <c r="E3094" s="9">
        <f t="shared" ref="E3094" si="29784">$E$9*$B3091</f>
        <v>10.402911999999954</v>
      </c>
      <c r="F3094" s="2">
        <v>1</v>
      </c>
      <c r="G3094" s="8">
        <v>0</v>
      </c>
      <c r="I3094" s="1">
        <v>0</v>
      </c>
      <c r="J3094" s="9">
        <v>0</v>
      </c>
      <c r="K3094" s="2">
        <v>1</v>
      </c>
      <c r="L3094" s="8">
        <v>0</v>
      </c>
      <c r="N3094" s="1">
        <f t="shared" ref="N3094" si="29785">D3094*I3091+F3094*I3094-E3094*J3091-G3094*J3094</f>
        <v>0</v>
      </c>
      <c r="O3094" s="9">
        <f t="shared" ref="O3094" si="29786">(D3094*J3091+E3094*I3091+F3094*J3094+G3094*I3094)</f>
        <v>10.402911999999954</v>
      </c>
      <c r="P3094" s="2">
        <f t="shared" ref="P3094" si="29787">D3094*K3091+F3094*K3094-E3094*L3091-G3094*L3094</f>
        <v>7.4239722014438598</v>
      </c>
      <c r="Q3094" s="8">
        <f t="shared" ref="Q3094" si="29788">(D3094*L3091+E3094*K3091+F3094*L3094+G3094*K3094)</f>
        <v>0</v>
      </c>
      <c r="S3094" s="1">
        <v>0</v>
      </c>
      <c r="T3094" s="9">
        <f t="shared" ref="T3094" si="29789">$T$9*$B3091</f>
        <v>13.359891999999942</v>
      </c>
      <c r="U3094" s="2">
        <v>1</v>
      </c>
      <c r="V3094" s="8">
        <v>0</v>
      </c>
      <c r="X3094" s="1">
        <f t="shared" ref="X3094" si="29790">N3094*S3091+P3094*S3094-O3094*T3091-Q3094*T3094</f>
        <v>0</v>
      </c>
      <c r="Y3094" s="9">
        <f t="shared" ref="Y3094" si="29791">(N3094*T3091+O3094*S3091+P3094*T3094+Q3094*S3094)</f>
        <v>109.58637882229173</v>
      </c>
      <c r="Z3094" s="2">
        <f t="shared" ref="Z3094" si="29792">N3094*U3091+P3094*U3094-O3094*V3091-Q3094*V3094</f>
        <v>7.4239722014438598</v>
      </c>
      <c r="AA3094" s="8">
        <f t="shared" ref="AA3094" si="29793">(N3094*V3091+O3094*U3091+P3094*V3094+Q3094*U3094)</f>
        <v>0</v>
      </c>
      <c r="AB3094" s="20"/>
      <c r="AC3094" s="1">
        <v>0</v>
      </c>
      <c r="AD3094" s="9">
        <v>0</v>
      </c>
      <c r="AE3094" s="2">
        <v>1</v>
      </c>
      <c r="AF3094" s="8">
        <v>0</v>
      </c>
      <c r="AH3094" s="1">
        <f t="shared" ref="AH3094" si="29794">X3094*AC3091+Z3094*AC3094-Y3094*AD3091-AA3094*AD3094</f>
        <v>0</v>
      </c>
      <c r="AI3094" s="9">
        <f t="shared" ref="AI3094" si="29795">(X3094*AD3091+Y3094*AC3091+Z3094*AD3094+AA3094*AC3094)</f>
        <v>109.58637882229173</v>
      </c>
      <c r="AJ3094" s="2">
        <f t="shared" ref="AJ3094" si="29796">X3094*AE3091+Z3094*AE3094-Y3094*AF3091-AA3094*AF3094</f>
        <v>19.903923787050957</v>
      </c>
      <c r="AK3094" s="8">
        <f t="shared" ref="AK3094" si="29797">(X3094*AF3091+Y3094*AE3091+Z3094*AF3094+AA3094*AE3094)</f>
        <v>0</v>
      </c>
      <c r="AM3094" s="1">
        <v>0</v>
      </c>
      <c r="AN3094" s="9">
        <f t="shared" ref="AN3094" si="29798">$AN$9*$B3091</f>
        <v>11.29575199999995</v>
      </c>
      <c r="AO3094" s="2">
        <v>1</v>
      </c>
      <c r="AP3094" s="8">
        <v>0</v>
      </c>
      <c r="AR3094" s="1">
        <f t="shared" ref="AR3094" si="29799">AH3094*AM3091+AJ3094*AM3094-AI3094*AN3091-AK3094*AN3094</f>
        <v>0</v>
      </c>
      <c r="AS3094" s="9">
        <f t="shared" ref="AS3094" si="29800">(AH3094*AN3091+AI3094*AM3091+AJ3094*AN3094+AK3094*AM3094)</f>
        <v>334.41616574771916</v>
      </c>
      <c r="AT3094" s="2">
        <f t="shared" ref="AT3094" si="29801">AH3094*AO3091+AJ3094*AO3094-AI3094*AP3091-AK3094*AP3094</f>
        <v>19.903923787050957</v>
      </c>
      <c r="AU3094" s="8">
        <f t="shared" ref="AU3094" si="29802">(AH3094*AP3091+AI3094*AO3091+AJ3094*AP3094+AK3094*AO3094)</f>
        <v>0</v>
      </c>
      <c r="AV3094" s="20"/>
      <c r="AW3094" s="1">
        <v>0</v>
      </c>
      <c r="AX3094" s="9">
        <v>0</v>
      </c>
      <c r="AY3094" s="2">
        <v>1</v>
      </c>
      <c r="AZ3094" s="8">
        <v>0</v>
      </c>
      <c r="BB3094" s="1">
        <f t="shared" ref="BB3094" si="29803">AR3094*AW3091+AT3094*AW3094-AS3094*AX3091-AU3094*AX3094</f>
        <v>0</v>
      </c>
      <c r="BC3094" s="9">
        <f t="shared" ref="BC3094" si="29804">(AR3094*AX3091+AS3094*AW3091+AT3094*AX3094+AU3094*AW3094)</f>
        <v>334.41616574771916</v>
      </c>
      <c r="BD3094" s="2">
        <f t="shared" ref="BD3094" si="29805">AR3094*AY3091+AT3094*AY3094-AS3094*AZ3091-AU3094*AZ3094</f>
        <v>74.246418483551537</v>
      </c>
      <c r="BE3094" s="8">
        <f t="shared" ref="BE3094" si="29806">(AR3094*AZ3091+AS3094*AY3091+AT3094*AZ3094+AU3094*AY3094)</f>
        <v>0</v>
      </c>
      <c r="BG3094" s="1">
        <v>0</v>
      </c>
      <c r="BH3094" s="9">
        <f t="shared" ref="BH3094" si="29807">$BH$9*$B3091</f>
        <v>7.3902399999999666</v>
      </c>
      <c r="BI3094" s="2">
        <v>1</v>
      </c>
      <c r="BJ3094" s="8">
        <v>0</v>
      </c>
      <c r="BK3094" s="20"/>
      <c r="BL3094" s="1">
        <f t="shared" ref="BL3094" si="29808">BB3094*BG3091+BD3094*BG3094-BC3094*BH3091-BE3094*BH3094</f>
        <v>0</v>
      </c>
      <c r="BM3094" s="9">
        <f t="shared" ref="BM3094" si="29809">(BB3094*BH3091+BC3094*BG3091+BD3094*BH3094+BE3094*BG3094)</f>
        <v>883.11501748159867</v>
      </c>
      <c r="BN3094" s="2">
        <f t="shared" ref="BN3094" si="29810">BB3094*BI3091+BD3094*BI3094-BC3094*BJ3091-BE3094*BJ3094</f>
        <v>74.246418483551537</v>
      </c>
      <c r="BO3094" s="8">
        <f t="shared" ref="BO3094" si="29811">(BB3094*BJ3091+BC3094*BI3091+BD3094*BJ3094+BE3094*BI3094)</f>
        <v>0</v>
      </c>
      <c r="BP3094" s="20"/>
      <c r="BQ3094" s="18">
        <f t="shared" ref="BQ3094:BQ3157" si="29812">1/$BR$9</f>
        <v>1</v>
      </c>
      <c r="BR3094" s="25">
        <v>0</v>
      </c>
      <c r="BS3094" s="19">
        <v>1</v>
      </c>
      <c r="BT3094" s="24">
        <v>0</v>
      </c>
      <c r="BV3094" s="1">
        <f t="shared" ref="BV3094" si="29813">BL3094*BQ3091+BN3094*BQ3094-BM3094*BR3091-BO3094*BR3094</f>
        <v>74.246418483551537</v>
      </c>
      <c r="BW3094" s="9">
        <f t="shared" ref="BW3094" si="29814">(BL3094*BR3091+BM3094*BQ3091+BN3094*BR3094+BO3094*BQ3094)</f>
        <v>883.11501748159867</v>
      </c>
      <c r="BX3094" s="2">
        <f t="shared" ref="BX3094" si="29815">BL3094*BS3091+BN3094*BS3094-BM3094*BT3091-BO3094*BT3094</f>
        <v>74.246418483551537</v>
      </c>
      <c r="BY3094" s="8">
        <f t="shared" ref="BY3094" si="29816">(BL3094*BT3091+BM3094*BS3091+BN3094*BT3094+BO3094*BS3094)</f>
        <v>0</v>
      </c>
      <c r="CA3094" s="56">
        <f t="shared" ref="CA3094" si="29817">(180/PI())*ATAN(-1*(BW3091+BW3094)/(BV3091+BV3094))</f>
        <v>-80.388446126965505</v>
      </c>
      <c r="CC3094" s="117">
        <f t="shared" ref="CC3094" si="29818">20*LOG(((1-(10^(CA3091/20)^2)*(1-((1-CC3091)/(1+CC3091))^2))^0.5))</f>
        <v>-6.2848838331299135E-6</v>
      </c>
      <c r="CD3094" s="13"/>
      <c r="CE3094" s="33"/>
      <c r="CF3094" s="33"/>
      <c r="CG3094" s="33"/>
      <c r="CH3094" s="33"/>
    </row>
    <row r="3095" spans="1:86" ht="18.600000000000001" customHeight="1"/>
    <row r="3096" spans="1:86" ht="18.600000000000001" customHeight="1" thickBot="1">
      <c r="A3096">
        <v>0</v>
      </c>
      <c r="E3096" s="6" t="s">
        <v>3</v>
      </c>
      <c r="J3096" s="6" t="s">
        <v>5</v>
      </c>
      <c r="O3096" s="6" t="s">
        <v>10</v>
      </c>
      <c r="T3096" s="6" t="s">
        <v>6</v>
      </c>
      <c r="Y3096" s="6" t="s">
        <v>11</v>
      </c>
      <c r="AD3096" s="6" t="s">
        <v>12</v>
      </c>
      <c r="AI3096" s="6" t="s">
        <v>13</v>
      </c>
      <c r="AN3096" s="6" t="s">
        <v>14</v>
      </c>
      <c r="AS3096" s="6" t="s">
        <v>15</v>
      </c>
      <c r="AX3096" s="6" t="s">
        <v>19</v>
      </c>
      <c r="BC3096" s="6" t="s">
        <v>17</v>
      </c>
      <c r="BH3096" s="6" t="s">
        <v>20</v>
      </c>
      <c r="BM3096" s="6" t="s">
        <v>18</v>
      </c>
      <c r="BQ3096" s="26" t="s">
        <v>16</v>
      </c>
      <c r="BR3096" s="26"/>
      <c r="BS3096" s="21"/>
      <c r="BT3096" s="21"/>
      <c r="BU3096" s="21"/>
      <c r="BV3096" s="21"/>
      <c r="BW3096" s="26" t="s">
        <v>21</v>
      </c>
      <c r="BX3096" s="21"/>
      <c r="BY3096" s="21"/>
    </row>
    <row r="3097" spans="1:86" ht="18.600000000000001" customHeight="1" thickBot="1">
      <c r="B3097" s="11"/>
      <c r="D3097" s="266" t="s">
        <v>113</v>
      </c>
      <c r="E3097" s="267"/>
      <c r="F3097" s="268" t="s">
        <v>114</v>
      </c>
      <c r="G3097" s="269"/>
      <c r="H3097" s="237"/>
      <c r="I3097" s="262" t="s">
        <v>0</v>
      </c>
      <c r="J3097" s="263"/>
      <c r="K3097" s="264" t="s">
        <v>1</v>
      </c>
      <c r="L3097" s="265"/>
      <c r="M3097" s="21"/>
      <c r="N3097" s="262" t="s">
        <v>115</v>
      </c>
      <c r="O3097" s="263"/>
      <c r="P3097" s="264" t="s">
        <v>116</v>
      </c>
      <c r="Q3097" s="265"/>
      <c r="R3097" s="21"/>
      <c r="S3097" s="266" t="s">
        <v>117</v>
      </c>
      <c r="T3097" s="267"/>
      <c r="U3097" s="268" t="s">
        <v>118</v>
      </c>
      <c r="V3097" s="269"/>
      <c r="W3097" s="20"/>
      <c r="X3097" s="262" t="s">
        <v>119</v>
      </c>
      <c r="Y3097" s="263"/>
      <c r="Z3097" s="264" t="s">
        <v>120</v>
      </c>
      <c r="AA3097" s="265"/>
      <c r="AB3097" s="20"/>
      <c r="AC3097" s="262" t="s">
        <v>121</v>
      </c>
      <c r="AD3097" s="263"/>
      <c r="AE3097" s="264" t="s">
        <v>7</v>
      </c>
      <c r="AF3097" s="265"/>
      <c r="AG3097" s="20"/>
      <c r="AH3097" s="262" t="s">
        <v>122</v>
      </c>
      <c r="AI3097" s="263"/>
      <c r="AJ3097" s="264" t="s">
        <v>123</v>
      </c>
      <c r="AK3097" s="265"/>
      <c r="AL3097" s="20"/>
      <c r="AM3097" s="266" t="s">
        <v>124</v>
      </c>
      <c r="AN3097" s="267"/>
      <c r="AO3097" s="268" t="s">
        <v>125</v>
      </c>
      <c r="AP3097" s="269"/>
      <c r="AQ3097" s="21"/>
      <c r="AR3097" s="262" t="s">
        <v>126</v>
      </c>
      <c r="AS3097" s="263"/>
      <c r="AT3097" s="264" t="s">
        <v>2</v>
      </c>
      <c r="AU3097" s="265"/>
      <c r="AV3097" s="41"/>
      <c r="AW3097" s="262" t="s">
        <v>127</v>
      </c>
      <c r="AX3097" s="263"/>
      <c r="AY3097" s="264" t="s">
        <v>128</v>
      </c>
      <c r="AZ3097" s="265"/>
      <c r="BA3097" s="20"/>
      <c r="BB3097" s="262" t="s">
        <v>129</v>
      </c>
      <c r="BC3097" s="263"/>
      <c r="BD3097" s="264" t="s">
        <v>130</v>
      </c>
      <c r="BE3097" s="265"/>
      <c r="BF3097" s="41"/>
      <c r="BG3097" s="266" t="s">
        <v>131</v>
      </c>
      <c r="BH3097" s="267"/>
      <c r="BI3097" s="268" t="s">
        <v>132</v>
      </c>
      <c r="BJ3097" s="269"/>
      <c r="BK3097" s="41"/>
      <c r="BL3097" s="262" t="s">
        <v>133</v>
      </c>
      <c r="BM3097" s="263"/>
      <c r="BN3097" s="264" t="s">
        <v>134</v>
      </c>
      <c r="BO3097" s="265"/>
      <c r="BP3097" s="41"/>
      <c r="BQ3097" s="262" t="s">
        <v>135</v>
      </c>
      <c r="BR3097" s="263"/>
      <c r="BS3097" s="264" t="s">
        <v>136</v>
      </c>
      <c r="BT3097" s="265"/>
      <c r="BU3097" s="20"/>
      <c r="BV3097" s="262" t="s">
        <v>137</v>
      </c>
      <c r="BW3097" s="263"/>
      <c r="BX3097" s="264" t="s">
        <v>138</v>
      </c>
      <c r="BY3097" s="265"/>
      <c r="CA3097" s="27" t="s">
        <v>8</v>
      </c>
      <c r="CC3097" s="113" t="s">
        <v>74</v>
      </c>
      <c r="CD3097" s="13"/>
      <c r="CE3097" s="33"/>
      <c r="CF3097" s="33"/>
      <c r="CG3097" s="33"/>
      <c r="CH3097" s="33"/>
    </row>
    <row r="3098" spans="1:86" ht="18.600000000000001" customHeight="1" thickTop="1" thickBot="1">
      <c r="B3098" s="37">
        <v>8.8599999999999497</v>
      </c>
      <c r="D3098" s="1">
        <v>1</v>
      </c>
      <c r="E3098" s="7">
        <v>0</v>
      </c>
      <c r="F3098" s="2">
        <v>0</v>
      </c>
      <c r="G3098" s="8">
        <v>0</v>
      </c>
      <c r="I3098" s="1">
        <v>1</v>
      </c>
      <c r="J3098" s="9">
        <v>0</v>
      </c>
      <c r="K3098" s="2">
        <v>0</v>
      </c>
      <c r="L3098" s="8">
        <f t="shared" ref="L3098:L3161" si="29819">IF(0=(1-$J$9*$K$9*$B3098^2),10^18,$B3098*$K$9/(1-$J$9*$K$9*$B3098^2))</f>
        <v>-0.61596037209235432</v>
      </c>
      <c r="N3098" s="1">
        <f t="shared" ref="N3098" si="29820">D3098*I3098+F3098*I3101-E3098*J3098-G3098*J3101</f>
        <v>1</v>
      </c>
      <c r="O3098" s="9">
        <f t="shared" ref="O3098" si="29821">(D3098*J3098+E3098*I3098+F3098*J3101+G3098*I3101)</f>
        <v>0</v>
      </c>
      <c r="P3098" s="2">
        <f t="shared" ref="P3098" si="29822">D3098*K3098+F3098*K3101-E3098*L3098-G3098*L3101</f>
        <v>0</v>
      </c>
      <c r="Q3098" s="8">
        <f t="shared" ref="Q3098" si="29823">(D3098*L3098+E3098*K3098+F3098*L3101+G3098*K3101)</f>
        <v>-0.61596037209235432</v>
      </c>
      <c r="S3098" s="1">
        <v>1</v>
      </c>
      <c r="T3098" s="7">
        <v>0</v>
      </c>
      <c r="U3098" s="2">
        <v>0</v>
      </c>
      <c r="V3098" s="8">
        <v>0</v>
      </c>
      <c r="X3098" s="1">
        <f t="shared" ref="X3098" si="29824">N3098*S3098+P3098*S3101-O3098*T3098-Q3098*T3101</f>
        <v>9.2477820656404841</v>
      </c>
      <c r="Y3098" s="9">
        <f t="shared" ref="Y3098" si="29825">(N3098*T3098+O3098*S3098+P3098*T3101+Q3098*S3101)</f>
        <v>0</v>
      </c>
      <c r="Z3098" s="2">
        <f t="shared" ref="Z3098" si="29826">N3098*U3098+P3098*U3101-O3098*V3098-Q3098*V3101</f>
        <v>0</v>
      </c>
      <c r="AA3098" s="8">
        <f t="shared" ref="AA3098" si="29827">(N3098*V3098+O3098*U3098+P3098*V3101+Q3098*U3101)</f>
        <v>-0.61596037209235432</v>
      </c>
      <c r="AB3098" s="20"/>
      <c r="AC3098" s="1">
        <v>1</v>
      </c>
      <c r="AD3098" s="9">
        <v>0</v>
      </c>
      <c r="AE3098" s="2">
        <v>0</v>
      </c>
      <c r="AF3098" s="8">
        <f t="shared" ref="AF3098:AF3161" si="29828">IF(0=(1-$AE$9*$AD$9*$B3098^2),10^18,$B3098*$AE$9/(1-$AE$9*$AD$9*$B3098^2))</f>
        <v>-0.11361613730248636</v>
      </c>
      <c r="AH3098" s="1">
        <f t="shared" ref="AH3098" si="29829">X3098*AC3098+Z3098*AC3101-Y3098*AD3098-AA3098*AD3101</f>
        <v>9.2477820656404841</v>
      </c>
      <c r="AI3098" s="9">
        <f t="shared" ref="AI3098" si="29830">(X3098*AD3098+Y3098*AC3098+Z3098*AD3101+AA3098*AC3101)</f>
        <v>0</v>
      </c>
      <c r="AJ3098" s="2">
        <f t="shared" ref="AJ3098" si="29831">X3098*AE3098+Z3098*AE3101-Y3098*AF3098-AA3098*AF3101</f>
        <v>0</v>
      </c>
      <c r="AK3098" s="8">
        <f t="shared" ref="AK3098" si="29832">(X3098*AF3098+Y3098*AE3098+Z3098*AF3101+AA3098*AE3101)</f>
        <v>-1.6666576490056344</v>
      </c>
      <c r="AM3098" s="1">
        <v>1</v>
      </c>
      <c r="AN3098" s="7">
        <v>0</v>
      </c>
      <c r="AO3098" s="2">
        <v>0</v>
      </c>
      <c r="AP3098" s="8">
        <v>0</v>
      </c>
      <c r="AR3098" s="1">
        <f t="shared" ref="AR3098" si="29833">AH3098*AM3098+AJ3098*AM3101-AI3098*AN3098-AK3098*AN3101</f>
        <v>28.116526640589058</v>
      </c>
      <c r="AS3098" s="9">
        <f t="shared" ref="AS3098" si="29834">(AH3098*AN3098+AI3098*AM3098+AJ3098*AN3101+AK3098*AM3101)</f>
        <v>0</v>
      </c>
      <c r="AT3098" s="2">
        <f t="shared" ref="AT3098" si="29835">AH3098*AO3098+AJ3098*AO3101-AI3098*AP3098-AK3098*AP3101</f>
        <v>0</v>
      </c>
      <c r="AU3098" s="8">
        <f t="shared" ref="AU3098" si="29836">(AH3098*AP3098+AI3098*AO3098+AJ3098*AP3101+AK3098*AO3101)</f>
        <v>-1.6666576490056344</v>
      </c>
      <c r="AV3098" s="20"/>
      <c r="AW3098" s="1">
        <v>1</v>
      </c>
      <c r="AX3098" s="9">
        <v>0</v>
      </c>
      <c r="AY3098" s="2">
        <v>0</v>
      </c>
      <c r="AZ3098" s="8">
        <f t="shared" ref="AZ3098:AZ3161" si="29837">IF(0=(1-$AX$9*$AY$9*$B3098^2),10^18,$B3098*$AY$9/(1-$AX$9*$AY$9*$B3098^2))</f>
        <v>-0.16211602537911599</v>
      </c>
      <c r="BB3098" s="1">
        <f t="shared" ref="BB3098" si="29838">AR3098*AW3098+AT3098*AW3101-AS3098*AX3098-AU3098*AX3101</f>
        <v>28.116526640589058</v>
      </c>
      <c r="BC3098" s="9">
        <f t="shared" ref="BC3098" si="29839">(AR3098*AX3098+AS3098*AW3098+AT3098*AX3101+AU3098*AW3101)</f>
        <v>0</v>
      </c>
      <c r="BD3098" s="2">
        <f t="shared" ref="BD3098" si="29840">AR3098*AY3098+AT3098*AY3101-AS3098*AZ3098-AU3098*AZ3101</f>
        <v>0</v>
      </c>
      <c r="BE3098" s="8">
        <f t="shared" ref="BE3098" si="29841">(AR3098*AZ3098+AS3098*AY3098+AT3098*AZ3101+AU3098*AY3101)</f>
        <v>-6.2247971954439603</v>
      </c>
      <c r="BG3098" s="1">
        <v>1</v>
      </c>
      <c r="BH3098" s="7">
        <v>0</v>
      </c>
      <c r="BI3098" s="2">
        <v>0</v>
      </c>
      <c r="BJ3098" s="8">
        <v>0</v>
      </c>
      <c r="BK3098" s="20"/>
      <c r="BL3098" s="1">
        <f t="shared" ref="BL3098" si="29842">BB3098*BG3098+BD3098*BG3101-BC3098*BH3098-BE3098*BH3101</f>
        <v>74.223350475354394</v>
      </c>
      <c r="BM3098" s="9">
        <f t="shared" ref="BM3098" si="29843">(BB3098*BH3098+BC3098*BG3098+BD3098*BH3101+BE3098*BG3101)</f>
        <v>0</v>
      </c>
      <c r="BN3098" s="2">
        <f t="shared" ref="BN3098" si="29844">BB3098*BI3098+BD3098*BI3101-BC3098*BJ3098-BE3098*BJ3101</f>
        <v>0</v>
      </c>
      <c r="BO3098" s="8">
        <f t="shared" ref="BO3098" si="29845">(BB3098*BJ3098+BC3098*BI3098+BD3098*BJ3101+BE3098*BI3101)</f>
        <v>-6.2247971954439603</v>
      </c>
      <c r="BP3098" s="20"/>
      <c r="BQ3098" s="16">
        <v>1</v>
      </c>
      <c r="BR3098" s="23">
        <v>0</v>
      </c>
      <c r="BS3098" s="14">
        <v>0</v>
      </c>
      <c r="BT3098" s="22">
        <v>0</v>
      </c>
      <c r="BV3098" s="1">
        <f t="shared" ref="BV3098" si="29846">BL3098*BQ3098+BN3098*BQ3101-BM3098*BR3098-BO3098*BR3101</f>
        <v>74.223350475354394</v>
      </c>
      <c r="BW3098" s="9">
        <f t="shared" ref="BW3098" si="29847">(BL3098*BR3098+BM3098*BQ3098+BN3098*BR3101+BO3098*BQ3101)</f>
        <v>-6.2247971954439603</v>
      </c>
      <c r="BX3098" s="2">
        <f t="shared" ref="BX3098" si="29848">BL3098*BS3098+BN3098*BS3101-BM3098*BT3098-BO3098*BT3101</f>
        <v>0</v>
      </c>
      <c r="BY3098" s="8">
        <f t="shared" ref="BY3098" si="29849">(BL3098*BT3098+BM3098*BS3098+BN3098*BT3101+BO3098*BS3101)</f>
        <v>-6.2247971954439603</v>
      </c>
      <c r="CA3098" s="28">
        <f t="shared" ref="CA3098" si="29850">20*LOG(((1+$BR$9)/$BR$9)/((BV3098+BV3101)^2+(BW3098+BW3101)^2)^0.5)</f>
        <v>-52.977716127233251</v>
      </c>
      <c r="CC3098" s="114">
        <f t="shared" ref="CC3098" si="29851">((BV3098^2+BW3098^2)^0.5)/((BV3101^2+BW3101^2)^0.5)</f>
        <v>8.3882197083752455E-2</v>
      </c>
      <c r="CD3098" s="13"/>
      <c r="CE3098" s="33"/>
      <c r="CF3098" s="33"/>
      <c r="CG3098" s="33"/>
      <c r="CH3098" s="33"/>
    </row>
    <row r="3099" spans="1:86" ht="18.600000000000001" customHeight="1" thickBot="1">
      <c r="D3099" s="3"/>
      <c r="G3099" s="4"/>
      <c r="I3099" s="3"/>
      <c r="L3099" s="4"/>
      <c r="N3099" s="3"/>
      <c r="Q3099" s="4"/>
      <c r="S3099" s="3"/>
      <c r="V3099" s="4"/>
      <c r="X3099" s="3"/>
      <c r="AA3099" s="4"/>
      <c r="AC3099" s="3"/>
      <c r="AF3099" s="4"/>
      <c r="AH3099" s="3"/>
      <c r="AK3099" s="4"/>
      <c r="AM3099" s="3"/>
      <c r="AP3099" s="4"/>
      <c r="AR3099" s="3"/>
      <c r="AU3099" s="4"/>
      <c r="AW3099" s="3"/>
      <c r="AZ3099" s="4"/>
      <c r="BB3099" s="3"/>
      <c r="BE3099" s="4"/>
      <c r="BG3099" s="3"/>
      <c r="BJ3099" s="4"/>
      <c r="BL3099" s="3"/>
      <c r="BO3099" s="4"/>
      <c r="BQ3099" s="16"/>
      <c r="BR3099" s="14"/>
      <c r="BS3099" s="14"/>
      <c r="BT3099" s="17"/>
      <c r="BV3099" s="3"/>
      <c r="BY3099" s="4"/>
      <c r="CC3099" s="115"/>
      <c r="CD3099" s="13"/>
      <c r="CE3099" s="33"/>
      <c r="CF3099" s="33"/>
      <c r="CG3099" s="33"/>
      <c r="CH3099" s="33"/>
    </row>
    <row r="3100" spans="1:86" ht="18.600000000000001" customHeight="1" thickBot="1">
      <c r="D3100" s="271" t="s">
        <v>141</v>
      </c>
      <c r="E3100" s="272"/>
      <c r="F3100" s="273" t="s">
        <v>142</v>
      </c>
      <c r="G3100" s="274"/>
      <c r="H3100" s="237"/>
      <c r="I3100" s="271" t="s">
        <v>143</v>
      </c>
      <c r="J3100" s="272"/>
      <c r="K3100" s="273" t="s">
        <v>144</v>
      </c>
      <c r="L3100" s="274"/>
      <c r="N3100" s="262" t="s">
        <v>145</v>
      </c>
      <c r="O3100" s="263"/>
      <c r="P3100" s="264" t="s">
        <v>146</v>
      </c>
      <c r="Q3100" s="265"/>
      <c r="S3100" s="271" t="s">
        <v>147</v>
      </c>
      <c r="T3100" s="272"/>
      <c r="U3100" s="273" t="s">
        <v>148</v>
      </c>
      <c r="V3100" s="274"/>
      <c r="W3100" s="20"/>
      <c r="X3100" s="262" t="s">
        <v>149</v>
      </c>
      <c r="Y3100" s="263"/>
      <c r="Z3100" s="264" t="s">
        <v>150</v>
      </c>
      <c r="AA3100" s="265"/>
      <c r="AB3100" s="20"/>
      <c r="AC3100" s="271" t="s">
        <v>151</v>
      </c>
      <c r="AD3100" s="272"/>
      <c r="AE3100" s="273" t="s">
        <v>152</v>
      </c>
      <c r="AF3100" s="274"/>
      <c r="AG3100" s="20"/>
      <c r="AH3100" s="262" t="s">
        <v>153</v>
      </c>
      <c r="AI3100" s="263"/>
      <c r="AJ3100" s="264" t="s">
        <v>154</v>
      </c>
      <c r="AK3100" s="265"/>
      <c r="AL3100" s="20"/>
      <c r="AM3100" s="271" t="s">
        <v>155</v>
      </c>
      <c r="AN3100" s="272"/>
      <c r="AO3100" s="273" t="s">
        <v>156</v>
      </c>
      <c r="AP3100" s="274"/>
      <c r="AR3100" s="262" t="s">
        <v>157</v>
      </c>
      <c r="AS3100" s="263"/>
      <c r="AT3100" s="264" t="s">
        <v>158</v>
      </c>
      <c r="AU3100" s="265"/>
      <c r="AV3100" s="41"/>
      <c r="AW3100" s="271" t="s">
        <v>159</v>
      </c>
      <c r="AX3100" s="272"/>
      <c r="AY3100" s="273" t="s">
        <v>160</v>
      </c>
      <c r="AZ3100" s="274"/>
      <c r="BA3100" s="20"/>
      <c r="BB3100" s="262" t="s">
        <v>161</v>
      </c>
      <c r="BC3100" s="263"/>
      <c r="BD3100" s="264" t="s">
        <v>162</v>
      </c>
      <c r="BE3100" s="265"/>
      <c r="BF3100" s="41"/>
      <c r="BG3100" s="271" t="s">
        <v>163</v>
      </c>
      <c r="BH3100" s="272"/>
      <c r="BI3100" s="273" t="s">
        <v>164</v>
      </c>
      <c r="BJ3100" s="274"/>
      <c r="BK3100" s="41"/>
      <c r="BL3100" s="262" t="s">
        <v>165</v>
      </c>
      <c r="BM3100" s="263"/>
      <c r="BN3100" s="264" t="s">
        <v>166</v>
      </c>
      <c r="BO3100" s="265"/>
      <c r="BP3100" s="41"/>
      <c r="BQ3100" s="271" t="s">
        <v>167</v>
      </c>
      <c r="BR3100" s="272"/>
      <c r="BS3100" s="273" t="s">
        <v>168</v>
      </c>
      <c r="BT3100" s="274"/>
      <c r="BU3100" s="20"/>
      <c r="BV3100" s="262" t="s">
        <v>169</v>
      </c>
      <c r="BW3100" s="263"/>
      <c r="BX3100" s="264" t="s">
        <v>170</v>
      </c>
      <c r="BY3100" s="265"/>
      <c r="CA3100" s="55" t="s">
        <v>35</v>
      </c>
      <c r="CC3100" s="116" t="s">
        <v>75</v>
      </c>
      <c r="CD3100" s="13"/>
      <c r="CE3100" s="33"/>
      <c r="CF3100" s="33"/>
      <c r="CG3100" s="33"/>
      <c r="CH3100" s="33"/>
    </row>
    <row r="3101" spans="1:86" ht="18.600000000000001" customHeight="1" thickTop="1" thickBot="1">
      <c r="D3101" s="1">
        <v>0</v>
      </c>
      <c r="E3101" s="9">
        <f t="shared" ref="E3101" si="29852">$E$9*$B3098</f>
        <v>10.426447999999942</v>
      </c>
      <c r="F3101" s="2">
        <v>1</v>
      </c>
      <c r="G3101" s="8">
        <v>0</v>
      </c>
      <c r="I3101" s="1">
        <v>0</v>
      </c>
      <c r="J3101" s="9">
        <v>0</v>
      </c>
      <c r="K3101" s="2">
        <v>1</v>
      </c>
      <c r="L3101" s="8">
        <v>0</v>
      </c>
      <c r="N3101" s="1">
        <f t="shared" ref="N3101" si="29853">D3101*I3098+F3101*I3101-E3101*J3098-G3101*J3101</f>
        <v>0</v>
      </c>
      <c r="O3101" s="9">
        <f t="shared" ref="O3101" si="29854">(D3101*J3098+E3101*I3098+F3101*J3101+G3101*I3101)</f>
        <v>10.426447999999942</v>
      </c>
      <c r="P3101" s="2">
        <f t="shared" ref="P3101" si="29855">D3101*K3098+F3101*K3101-E3101*L3098-G3101*L3101</f>
        <v>7.4222787896815481</v>
      </c>
      <c r="Q3101" s="8">
        <f t="shared" ref="Q3101" si="29856">(D3101*L3098+E3101*K3098+F3101*L3101+G3101*K3101)</f>
        <v>0</v>
      </c>
      <c r="S3101" s="1">
        <v>0</v>
      </c>
      <c r="T3101" s="9">
        <f t="shared" ref="T3101" si="29857">$T$9*$B3098</f>
        <v>13.390117999999925</v>
      </c>
      <c r="U3101" s="2">
        <v>1</v>
      </c>
      <c r="V3101" s="8">
        <v>0</v>
      </c>
      <c r="X3101" s="1">
        <f t="shared" ref="X3101" si="29858">N3101*S3098+P3101*S3101-O3101*T3098-Q3101*T3101</f>
        <v>0</v>
      </c>
      <c r="Y3101" s="9">
        <f t="shared" ref="Y3101" si="29859">(N3101*T3098+O3101*S3098+P3101*T3101+Q3101*S3101)</f>
        <v>109.8116368227325</v>
      </c>
      <c r="Z3101" s="2">
        <f t="shared" ref="Z3101" si="29860">N3101*U3098+P3101*U3101-O3101*V3098-Q3101*V3101</f>
        <v>7.4222787896815481</v>
      </c>
      <c r="AA3101" s="8">
        <f t="shared" ref="AA3101" si="29861">(N3101*V3098+O3101*U3098+P3101*V3101+Q3101*U3101)</f>
        <v>0</v>
      </c>
      <c r="AB3101" s="20"/>
      <c r="AC3101" s="1">
        <v>0</v>
      </c>
      <c r="AD3101" s="9">
        <v>0</v>
      </c>
      <c r="AE3101" s="2">
        <v>1</v>
      </c>
      <c r="AF3101" s="8">
        <v>0</v>
      </c>
      <c r="AH3101" s="1">
        <f t="shared" ref="AH3101" si="29862">X3101*AC3098+Z3101*AC3101-Y3101*AD3098-AA3101*AD3101</f>
        <v>0</v>
      </c>
      <c r="AI3101" s="9">
        <f t="shared" ref="AI3101" si="29863">(X3101*AD3098+Y3101*AC3098+Z3101*AD3101+AA3101*AC3101)</f>
        <v>109.8116368227325</v>
      </c>
      <c r="AJ3101" s="2">
        <f t="shared" ref="AJ3101" si="29864">X3101*AE3098+Z3101*AE3101-Y3101*AF3098-AA3101*AF3101</f>
        <v>19.898652796343889</v>
      </c>
      <c r="AK3101" s="8">
        <f t="shared" ref="AK3101" si="29865">(X3101*AF3098+Y3101*AE3098+Z3101*AF3101+AA3101*AE3101)</f>
        <v>0</v>
      </c>
      <c r="AM3101" s="1">
        <v>0</v>
      </c>
      <c r="AN3101" s="9">
        <f t="shared" ref="AN3101" si="29866">$AN$9*$B3098</f>
        <v>11.321307999999936</v>
      </c>
      <c r="AO3101" s="2">
        <v>1</v>
      </c>
      <c r="AP3101" s="8">
        <v>0</v>
      </c>
      <c r="AR3101" s="1">
        <f t="shared" ref="AR3101" si="29867">AH3101*AM3098+AJ3101*AM3101-AI3101*AN3098-AK3101*AN3101</f>
        <v>0</v>
      </c>
      <c r="AS3101" s="9">
        <f t="shared" ref="AS3101" si="29868">(AH3101*AN3098+AI3101*AM3098+AJ3101*AN3101+AK3101*AM3101)</f>
        <v>335.09041391520168</v>
      </c>
      <c r="AT3101" s="2">
        <f t="shared" ref="AT3101" si="29869">AH3101*AO3098+AJ3101*AO3101-AI3101*AP3098-AK3101*AP3101</f>
        <v>19.898652796343889</v>
      </c>
      <c r="AU3101" s="8">
        <f t="shared" ref="AU3101" si="29870">(AH3101*AP3098+AI3101*AO3098+AJ3101*AP3101+AK3101*AO3101)</f>
        <v>0</v>
      </c>
      <c r="AV3101" s="20"/>
      <c r="AW3101" s="1">
        <v>0</v>
      </c>
      <c r="AX3101" s="9">
        <v>0</v>
      </c>
      <c r="AY3101" s="2">
        <v>1</v>
      </c>
      <c r="AZ3101" s="8">
        <v>0</v>
      </c>
      <c r="BB3101" s="1">
        <f t="shared" ref="BB3101" si="29871">AR3101*AW3098+AT3101*AW3101-AS3101*AX3098-AU3101*AX3101</f>
        <v>0</v>
      </c>
      <c r="BC3101" s="9">
        <f t="shared" ref="BC3101" si="29872">(AR3101*AX3098+AS3101*AW3098+AT3101*AX3101+AU3101*AW3101)</f>
        <v>335.09041391520168</v>
      </c>
      <c r="BD3101" s="2">
        <f t="shared" ref="BD3101" si="29873">AR3101*AY3098+AT3101*AY3101-AS3101*AZ3098-AU3101*AZ3101</f>
        <v>74.222178842919206</v>
      </c>
      <c r="BE3101" s="8">
        <f t="shared" ref="BE3101" si="29874">(AR3101*AZ3098+AS3101*AY3098+AT3101*AZ3101+AU3101*AY3101)</f>
        <v>0</v>
      </c>
      <c r="BG3101" s="1">
        <v>0</v>
      </c>
      <c r="BH3101" s="9">
        <f t="shared" ref="BH3101" si="29875">$BH$9*$B3098</f>
        <v>7.406959999999958</v>
      </c>
      <c r="BI3101" s="2">
        <v>1</v>
      </c>
      <c r="BJ3101" s="8">
        <v>0</v>
      </c>
      <c r="BK3101" s="20"/>
      <c r="BL3101" s="1">
        <f t="shared" ref="BL3101" si="29876">BB3101*BG3098+BD3101*BG3101-BC3101*BH3098-BE3101*BH3101</f>
        <v>0</v>
      </c>
      <c r="BM3101" s="9">
        <f t="shared" ref="BM3101" si="29877">(BB3101*BH3098+BC3101*BG3098+BD3101*BH3101+BE3101*BG3101)</f>
        <v>884.85112371754735</v>
      </c>
      <c r="BN3101" s="2">
        <f t="shared" ref="BN3101" si="29878">BB3101*BI3098+BD3101*BI3101-BC3101*BJ3098-BE3101*BJ3101</f>
        <v>74.222178842919206</v>
      </c>
      <c r="BO3101" s="8">
        <f t="shared" ref="BO3101" si="29879">(BB3101*BJ3098+BC3101*BI3098+BD3101*BJ3101+BE3101*BI3101)</f>
        <v>0</v>
      </c>
      <c r="BP3101" s="20"/>
      <c r="BQ3101" s="18">
        <f t="shared" ref="BQ3101:BQ3164" si="29880">1/$BR$9</f>
        <v>1</v>
      </c>
      <c r="BR3101" s="25">
        <v>0</v>
      </c>
      <c r="BS3101" s="19">
        <v>1</v>
      </c>
      <c r="BT3101" s="24">
        <v>0</v>
      </c>
      <c r="BV3101" s="1">
        <f t="shared" ref="BV3101" si="29881">BL3101*BQ3098+BN3101*BQ3101-BM3101*BR3098-BO3101*BR3101</f>
        <v>74.222178842919206</v>
      </c>
      <c r="BW3101" s="9">
        <f t="shared" ref="BW3101" si="29882">(BL3101*BR3098+BM3101*BQ3098+BN3101*BR3101+BO3101*BQ3101)</f>
        <v>884.85112371754735</v>
      </c>
      <c r="BX3101" s="2">
        <f t="shared" ref="BX3101" si="29883">BL3101*BS3098+BN3101*BS3101-BM3101*BT3098-BO3101*BT3101</f>
        <v>74.222178842919206</v>
      </c>
      <c r="BY3101" s="8">
        <f t="shared" ref="BY3101" si="29884">(BL3101*BT3098+BM3101*BS3098+BN3101*BT3101+BO3101*BS3101)</f>
        <v>0</v>
      </c>
      <c r="CA3101" s="56">
        <f t="shared" ref="CA3101" si="29885">(180/PI())*ATAN(-1*(BW3098+BW3101)/(BV3098+BV3101))</f>
        <v>-80.410333405134608</v>
      </c>
      <c r="CC3101" s="117">
        <f t="shared" ref="CC3101" si="29886">20*LOG(((1-(10^(CA3098/20)^2)*(1-((1-CC3098)/(1+CC3098))^2))^0.5))</f>
        <v>-6.2485411398176848E-6</v>
      </c>
      <c r="CD3101" s="13"/>
      <c r="CE3101" s="33"/>
      <c r="CF3101" s="33"/>
      <c r="CG3101" s="33"/>
      <c r="CH3101" s="33"/>
    </row>
    <row r="3102" spans="1:86" ht="18.600000000000001" customHeight="1"/>
    <row r="3103" spans="1:86" ht="18.600000000000001" customHeight="1" thickBot="1">
      <c r="E3103" s="6" t="s">
        <v>3</v>
      </c>
      <c r="J3103" s="6" t="s">
        <v>5</v>
      </c>
      <c r="O3103" s="6" t="s">
        <v>10</v>
      </c>
      <c r="T3103" s="6" t="s">
        <v>6</v>
      </c>
      <c r="Y3103" s="6" t="s">
        <v>11</v>
      </c>
      <c r="AD3103" s="6" t="s">
        <v>12</v>
      </c>
      <c r="AI3103" s="6" t="s">
        <v>13</v>
      </c>
      <c r="AN3103" s="6" t="s">
        <v>14</v>
      </c>
      <c r="AS3103" s="6" t="s">
        <v>15</v>
      </c>
      <c r="AX3103" s="6" t="s">
        <v>19</v>
      </c>
      <c r="BC3103" s="6" t="s">
        <v>17</v>
      </c>
      <c r="BH3103" s="6" t="s">
        <v>20</v>
      </c>
      <c r="BM3103" s="6" t="s">
        <v>18</v>
      </c>
      <c r="BQ3103" s="26" t="s">
        <v>16</v>
      </c>
      <c r="BR3103" s="26"/>
      <c r="BS3103" s="21"/>
      <c r="BT3103" s="21"/>
      <c r="BU3103" s="21"/>
      <c r="BV3103" s="21"/>
      <c r="BW3103" s="26" t="s">
        <v>21</v>
      </c>
      <c r="BX3103" s="21"/>
      <c r="BY3103" s="21"/>
    </row>
    <row r="3104" spans="1:86" ht="18.600000000000001" customHeight="1" thickBot="1">
      <c r="B3104" s="11"/>
      <c r="D3104" s="266" t="s">
        <v>113</v>
      </c>
      <c r="E3104" s="267"/>
      <c r="F3104" s="268" t="s">
        <v>114</v>
      </c>
      <c r="G3104" s="269"/>
      <c r="H3104" s="237"/>
      <c r="I3104" s="262" t="s">
        <v>0</v>
      </c>
      <c r="J3104" s="263"/>
      <c r="K3104" s="264" t="s">
        <v>1</v>
      </c>
      <c r="L3104" s="265"/>
      <c r="M3104" s="21"/>
      <c r="N3104" s="262" t="s">
        <v>115</v>
      </c>
      <c r="O3104" s="263"/>
      <c r="P3104" s="264" t="s">
        <v>116</v>
      </c>
      <c r="Q3104" s="265"/>
      <c r="R3104" s="21"/>
      <c r="S3104" s="266" t="s">
        <v>117</v>
      </c>
      <c r="T3104" s="267"/>
      <c r="U3104" s="268" t="s">
        <v>118</v>
      </c>
      <c r="V3104" s="269"/>
      <c r="W3104" s="20"/>
      <c r="X3104" s="262" t="s">
        <v>119</v>
      </c>
      <c r="Y3104" s="263"/>
      <c r="Z3104" s="264" t="s">
        <v>120</v>
      </c>
      <c r="AA3104" s="265"/>
      <c r="AB3104" s="20"/>
      <c r="AC3104" s="262" t="s">
        <v>121</v>
      </c>
      <c r="AD3104" s="263"/>
      <c r="AE3104" s="264" t="s">
        <v>7</v>
      </c>
      <c r="AF3104" s="265"/>
      <c r="AG3104" s="20"/>
      <c r="AH3104" s="262" t="s">
        <v>122</v>
      </c>
      <c r="AI3104" s="263"/>
      <c r="AJ3104" s="264" t="s">
        <v>123</v>
      </c>
      <c r="AK3104" s="265"/>
      <c r="AL3104" s="20"/>
      <c r="AM3104" s="266" t="s">
        <v>124</v>
      </c>
      <c r="AN3104" s="267"/>
      <c r="AO3104" s="268" t="s">
        <v>125</v>
      </c>
      <c r="AP3104" s="269"/>
      <c r="AQ3104" s="21"/>
      <c r="AR3104" s="262" t="s">
        <v>126</v>
      </c>
      <c r="AS3104" s="263"/>
      <c r="AT3104" s="264" t="s">
        <v>2</v>
      </c>
      <c r="AU3104" s="265"/>
      <c r="AV3104" s="41"/>
      <c r="AW3104" s="262" t="s">
        <v>127</v>
      </c>
      <c r="AX3104" s="263"/>
      <c r="AY3104" s="264" t="s">
        <v>128</v>
      </c>
      <c r="AZ3104" s="265"/>
      <c r="BA3104" s="20"/>
      <c r="BB3104" s="262" t="s">
        <v>129</v>
      </c>
      <c r="BC3104" s="263"/>
      <c r="BD3104" s="264" t="s">
        <v>130</v>
      </c>
      <c r="BE3104" s="265"/>
      <c r="BF3104" s="41"/>
      <c r="BG3104" s="266" t="s">
        <v>131</v>
      </c>
      <c r="BH3104" s="267"/>
      <c r="BI3104" s="268" t="s">
        <v>132</v>
      </c>
      <c r="BJ3104" s="269"/>
      <c r="BK3104" s="41"/>
      <c r="BL3104" s="262" t="s">
        <v>133</v>
      </c>
      <c r="BM3104" s="263"/>
      <c r="BN3104" s="264" t="s">
        <v>134</v>
      </c>
      <c r="BO3104" s="265"/>
      <c r="BP3104" s="41"/>
      <c r="BQ3104" s="262" t="s">
        <v>135</v>
      </c>
      <c r="BR3104" s="263"/>
      <c r="BS3104" s="264" t="s">
        <v>136</v>
      </c>
      <c r="BT3104" s="265"/>
      <c r="BU3104" s="20"/>
      <c r="BV3104" s="262" t="s">
        <v>137</v>
      </c>
      <c r="BW3104" s="263"/>
      <c r="BX3104" s="264" t="s">
        <v>138</v>
      </c>
      <c r="BY3104" s="265"/>
      <c r="CA3104" s="27" t="s">
        <v>8</v>
      </c>
      <c r="CC3104" s="113" t="s">
        <v>74</v>
      </c>
      <c r="CD3104" s="13"/>
      <c r="CE3104" s="33"/>
      <c r="CF3104" s="33"/>
      <c r="CG3104" s="33"/>
      <c r="CH3104" s="33"/>
    </row>
    <row r="3105" spans="2:86" ht="18.600000000000001" customHeight="1" thickTop="1" thickBot="1">
      <c r="B3105" s="37">
        <v>8.8799999999999493</v>
      </c>
      <c r="D3105" s="1">
        <v>1</v>
      </c>
      <c r="E3105" s="7">
        <v>0</v>
      </c>
      <c r="F3105" s="2">
        <v>0</v>
      </c>
      <c r="G3105" s="8">
        <v>0</v>
      </c>
      <c r="I3105" s="1">
        <v>1</v>
      </c>
      <c r="J3105" s="9">
        <v>0</v>
      </c>
      <c r="K3105" s="2">
        <v>0</v>
      </c>
      <c r="L3105" s="8">
        <f t="shared" ref="L3105:L3168" si="29887">IF(0=(1-$J$9*$K$9*$B3105^2),10^18,$B3105*$K$9/(1-$J$9*$K$9*$B3105^2))</f>
        <v>-0.61441220297999832</v>
      </c>
      <c r="N3105" s="1">
        <f t="shared" ref="N3105" si="29888">D3105*I3105+F3105*I3108-E3105*J3105-G3105*J3108</f>
        <v>1</v>
      </c>
      <c r="O3105" s="9">
        <f t="shared" ref="O3105" si="29889">(D3105*J3105+E3105*I3105+F3105*J3108+G3105*I3108)</f>
        <v>0</v>
      </c>
      <c r="P3105" s="2">
        <f t="shared" ref="P3105" si="29890">D3105*K3105+F3105*K3108-E3105*L3105-G3105*L3108</f>
        <v>0</v>
      </c>
      <c r="Q3105" s="8">
        <f t="shared" ref="Q3105" si="29891">(D3105*L3105+E3105*K3105+F3105*L3108+G3105*K3108)</f>
        <v>-0.61441220297999832</v>
      </c>
      <c r="S3105" s="1">
        <v>1</v>
      </c>
      <c r="T3105" s="7">
        <v>0</v>
      </c>
      <c r="U3105" s="2">
        <v>0</v>
      </c>
      <c r="V3105" s="8">
        <v>0</v>
      </c>
      <c r="X3105" s="1">
        <f t="shared" ref="X3105" si="29892">N3105*S3105+P3105*S3108-O3105*T3105-Q3105*T3108</f>
        <v>9.2456231217893556</v>
      </c>
      <c r="Y3105" s="9">
        <f t="shared" ref="Y3105" si="29893">(N3105*T3105+O3105*S3105+P3105*T3108+Q3105*S3108)</f>
        <v>0</v>
      </c>
      <c r="Z3105" s="2">
        <f t="shared" ref="Z3105" si="29894">N3105*U3105+P3105*U3108-O3105*V3105-Q3105*V3108</f>
        <v>0</v>
      </c>
      <c r="AA3105" s="8">
        <f t="shared" ref="AA3105" si="29895">(N3105*V3105+O3105*U3105+P3105*V3108+Q3105*U3108)</f>
        <v>-0.61441220297999832</v>
      </c>
      <c r="AB3105" s="20"/>
      <c r="AC3105" s="1">
        <v>1</v>
      </c>
      <c r="AD3105" s="9">
        <v>0</v>
      </c>
      <c r="AE3105" s="2">
        <v>0</v>
      </c>
      <c r="AF3105" s="8">
        <f t="shared" ref="AF3105:AF3168" si="29896">IF(0=(1-$AE$9*$AD$9*$B3105^2),10^18,$B3105*$AE$9/(1-$AE$9*$AD$9*$B3105^2))</f>
        <v>-0.11335121169433726</v>
      </c>
      <c r="AH3105" s="1">
        <f t="shared" ref="AH3105" si="29897">X3105*AC3105+Z3105*AC3108-Y3105*AD3105-AA3105*AD3108</f>
        <v>9.2456231217893556</v>
      </c>
      <c r="AI3105" s="9">
        <f t="shared" ref="AI3105" si="29898">(X3105*AD3105+Y3105*AC3105+Z3105*AD3108+AA3105*AC3108)</f>
        <v>0</v>
      </c>
      <c r="AJ3105" s="2">
        <f t="shared" ref="AJ3105" si="29899">X3105*AE3105+Z3105*AE3108-Y3105*AF3105-AA3105*AF3108</f>
        <v>0</v>
      </c>
      <c r="AK3105" s="8">
        <f t="shared" ref="AK3105" si="29900">(X3105*AF3105+Y3105*AE3105+Z3105*AF3108+AA3105*AE3108)</f>
        <v>-1.6624147867040029</v>
      </c>
      <c r="AM3105" s="1">
        <v>1</v>
      </c>
      <c r="AN3105" s="7">
        <v>0</v>
      </c>
      <c r="AO3105" s="2">
        <v>0</v>
      </c>
      <c r="AP3105" s="8">
        <v>0</v>
      </c>
      <c r="AR3105" s="1">
        <f t="shared" ref="AR3105" si="29901">AH3105*AM3105+AJ3105*AM3108-AI3105*AN3105-AK3105*AN3108</f>
        <v>28.108817618108581</v>
      </c>
      <c r="AS3105" s="9">
        <f t="shared" ref="AS3105" si="29902">(AH3105*AN3105+AI3105*AM3105+AJ3105*AN3108+AK3105*AM3108)</f>
        <v>0</v>
      </c>
      <c r="AT3105" s="2">
        <f t="shared" ref="AT3105" si="29903">AH3105*AO3105+AJ3105*AO3108-AI3105*AP3105-AK3105*AP3108</f>
        <v>0</v>
      </c>
      <c r="AU3105" s="8">
        <f t="shared" ref="AU3105" si="29904">(AH3105*AP3105+AI3105*AO3105+AJ3105*AP3108+AK3105*AO3108)</f>
        <v>-1.6624147867040029</v>
      </c>
      <c r="AV3105" s="20"/>
      <c r="AW3105" s="1">
        <v>1</v>
      </c>
      <c r="AX3105" s="9">
        <v>0</v>
      </c>
      <c r="AY3105" s="2">
        <v>0</v>
      </c>
      <c r="AZ3105" s="8">
        <f t="shared" ref="AZ3105:AZ3168" si="29905">IF(0=(1-$AX$9*$AY$9*$B3105^2),10^18,$B3105*$AY$9/(1-$AX$9*$AY$9*$B3105^2))</f>
        <v>-0.16173429032418282</v>
      </c>
      <c r="BB3105" s="1">
        <f t="shared" ref="BB3105" si="29906">AR3105*AW3105+AT3105*AW3108-AS3105*AX3105-AU3105*AX3108</f>
        <v>28.108817618108581</v>
      </c>
      <c r="BC3105" s="9">
        <f t="shared" ref="BC3105" si="29907">(AR3105*AX3105+AS3105*AW3105+AT3105*AX3108+AU3105*AW3108)</f>
        <v>0</v>
      </c>
      <c r="BD3105" s="2">
        <f t="shared" ref="BD3105" si="29908">AR3105*AY3105+AT3105*AY3108-AS3105*AZ3105-AU3105*AZ3108</f>
        <v>0</v>
      </c>
      <c r="BE3105" s="8">
        <f t="shared" ref="BE3105" si="29909">(AR3105*AZ3105+AS3105*AY3105+AT3105*AZ3108+AU3105*AY3108)</f>
        <v>-6.2085744560206813</v>
      </c>
      <c r="BG3105" s="1">
        <v>1</v>
      </c>
      <c r="BH3105" s="7">
        <v>0</v>
      </c>
      <c r="BI3105" s="2">
        <v>0</v>
      </c>
      <c r="BJ3105" s="8">
        <v>0</v>
      </c>
      <c r="BK3105" s="20"/>
      <c r="BL3105" s="1">
        <f t="shared" ref="BL3105" si="29910">BB3105*BG3105+BD3105*BG3108-BC3105*BH3105-BE3105*BH3108</f>
        <v>74.199287635779925</v>
      </c>
      <c r="BM3105" s="9">
        <f t="shared" ref="BM3105" si="29911">(BB3105*BH3105+BC3105*BG3105+BD3105*BH3108+BE3105*BG3108)</f>
        <v>0</v>
      </c>
      <c r="BN3105" s="2">
        <f t="shared" ref="BN3105" si="29912">BB3105*BI3105+BD3105*BI3108-BC3105*BJ3105-BE3105*BJ3108</f>
        <v>0</v>
      </c>
      <c r="BO3105" s="8">
        <f t="shared" ref="BO3105" si="29913">(BB3105*BJ3105+BC3105*BI3105+BD3105*BJ3108+BE3105*BI3108)</f>
        <v>-6.2085744560206813</v>
      </c>
      <c r="BP3105" s="20"/>
      <c r="BQ3105" s="16">
        <v>1</v>
      </c>
      <c r="BR3105" s="23">
        <v>0</v>
      </c>
      <c r="BS3105" s="14">
        <v>0</v>
      </c>
      <c r="BT3105" s="22">
        <v>0</v>
      </c>
      <c r="BV3105" s="1">
        <f t="shared" ref="BV3105" si="29914">BL3105*BQ3105+BN3105*BQ3108-BM3105*BR3105-BO3105*BR3108</f>
        <v>74.199287635779925</v>
      </c>
      <c r="BW3105" s="9">
        <f t="shared" ref="BW3105" si="29915">(BL3105*BR3105+BM3105*BQ3105+BN3105*BR3108+BO3105*BQ3108)</f>
        <v>-6.2085744560206813</v>
      </c>
      <c r="BX3105" s="2">
        <f t="shared" ref="BX3105" si="29916">BL3105*BS3105+BN3105*BS3108-BM3105*BT3105-BO3105*BT3108</f>
        <v>0</v>
      </c>
      <c r="BY3105" s="8">
        <f t="shared" ref="BY3105" si="29917">(BL3105*BT3105+BM3105*BS3105+BN3105*BT3108+BO3105*BS3108)</f>
        <v>-6.2085744560206813</v>
      </c>
      <c r="CA3105" s="28">
        <f t="shared" ref="CA3105" si="29918">20*LOG(((1+$BR$9)/$BR$9)/((BV3105+BV3108)^2+(BW3105+BW3108)^2)^0.5)</f>
        <v>-52.994471841875431</v>
      </c>
      <c r="CC3105" s="114">
        <f t="shared" ref="CC3105" si="29919">((BV3105^2+BW3105^2)^0.5)/((BV3108^2+BW3108^2)^0.5)</f>
        <v>8.3690729929634416E-2</v>
      </c>
      <c r="CD3105" s="13"/>
      <c r="CE3105" s="33"/>
      <c r="CF3105" s="33"/>
      <c r="CG3105" s="33"/>
      <c r="CH3105" s="33"/>
    </row>
    <row r="3106" spans="2:86" ht="18.600000000000001" customHeight="1" thickBot="1">
      <c r="D3106" s="3"/>
      <c r="G3106" s="4"/>
      <c r="I3106" s="3"/>
      <c r="L3106" s="4"/>
      <c r="N3106" s="3"/>
      <c r="Q3106" s="4"/>
      <c r="S3106" s="3"/>
      <c r="V3106" s="4"/>
      <c r="X3106" s="3"/>
      <c r="AA3106" s="4"/>
      <c r="AC3106" s="3"/>
      <c r="AF3106" s="4"/>
      <c r="AH3106" s="3"/>
      <c r="AK3106" s="4"/>
      <c r="AM3106" s="3"/>
      <c r="AP3106" s="4"/>
      <c r="AR3106" s="3"/>
      <c r="AU3106" s="4"/>
      <c r="AW3106" s="3"/>
      <c r="AZ3106" s="4"/>
      <c r="BB3106" s="3"/>
      <c r="BE3106" s="4"/>
      <c r="BG3106" s="3"/>
      <c r="BJ3106" s="4"/>
      <c r="BL3106" s="3"/>
      <c r="BO3106" s="4"/>
      <c r="BQ3106" s="16"/>
      <c r="BR3106" s="14"/>
      <c r="BS3106" s="14"/>
      <c r="BT3106" s="17"/>
      <c r="BV3106" s="3"/>
      <c r="BY3106" s="4"/>
      <c r="CC3106" s="115"/>
      <c r="CD3106" s="13"/>
      <c r="CE3106" s="33"/>
      <c r="CF3106" s="33"/>
      <c r="CG3106" s="33"/>
      <c r="CH3106" s="33"/>
    </row>
    <row r="3107" spans="2:86" ht="18.600000000000001" customHeight="1" thickBot="1">
      <c r="D3107" s="271" t="s">
        <v>141</v>
      </c>
      <c r="E3107" s="272"/>
      <c r="F3107" s="273" t="s">
        <v>142</v>
      </c>
      <c r="G3107" s="274"/>
      <c r="H3107" s="237"/>
      <c r="I3107" s="271" t="s">
        <v>143</v>
      </c>
      <c r="J3107" s="272"/>
      <c r="K3107" s="273" t="s">
        <v>144</v>
      </c>
      <c r="L3107" s="274"/>
      <c r="N3107" s="262" t="s">
        <v>145</v>
      </c>
      <c r="O3107" s="263"/>
      <c r="P3107" s="264" t="s">
        <v>146</v>
      </c>
      <c r="Q3107" s="265"/>
      <c r="S3107" s="271" t="s">
        <v>147</v>
      </c>
      <c r="T3107" s="272"/>
      <c r="U3107" s="273" t="s">
        <v>148</v>
      </c>
      <c r="V3107" s="274"/>
      <c r="W3107" s="20"/>
      <c r="X3107" s="262" t="s">
        <v>149</v>
      </c>
      <c r="Y3107" s="263"/>
      <c r="Z3107" s="264" t="s">
        <v>150</v>
      </c>
      <c r="AA3107" s="265"/>
      <c r="AB3107" s="20"/>
      <c r="AC3107" s="271" t="s">
        <v>151</v>
      </c>
      <c r="AD3107" s="272"/>
      <c r="AE3107" s="273" t="s">
        <v>152</v>
      </c>
      <c r="AF3107" s="274"/>
      <c r="AG3107" s="20"/>
      <c r="AH3107" s="262" t="s">
        <v>153</v>
      </c>
      <c r="AI3107" s="263"/>
      <c r="AJ3107" s="264" t="s">
        <v>154</v>
      </c>
      <c r="AK3107" s="265"/>
      <c r="AL3107" s="20"/>
      <c r="AM3107" s="271" t="s">
        <v>155</v>
      </c>
      <c r="AN3107" s="272"/>
      <c r="AO3107" s="273" t="s">
        <v>156</v>
      </c>
      <c r="AP3107" s="274"/>
      <c r="AR3107" s="262" t="s">
        <v>157</v>
      </c>
      <c r="AS3107" s="263"/>
      <c r="AT3107" s="264" t="s">
        <v>158</v>
      </c>
      <c r="AU3107" s="265"/>
      <c r="AV3107" s="41"/>
      <c r="AW3107" s="271" t="s">
        <v>159</v>
      </c>
      <c r="AX3107" s="272"/>
      <c r="AY3107" s="273" t="s">
        <v>160</v>
      </c>
      <c r="AZ3107" s="274"/>
      <c r="BA3107" s="20"/>
      <c r="BB3107" s="262" t="s">
        <v>161</v>
      </c>
      <c r="BC3107" s="263"/>
      <c r="BD3107" s="264" t="s">
        <v>162</v>
      </c>
      <c r="BE3107" s="265"/>
      <c r="BF3107" s="41"/>
      <c r="BG3107" s="271" t="s">
        <v>163</v>
      </c>
      <c r="BH3107" s="272"/>
      <c r="BI3107" s="273" t="s">
        <v>164</v>
      </c>
      <c r="BJ3107" s="274"/>
      <c r="BK3107" s="41"/>
      <c r="BL3107" s="262" t="s">
        <v>165</v>
      </c>
      <c r="BM3107" s="263"/>
      <c r="BN3107" s="264" t="s">
        <v>166</v>
      </c>
      <c r="BO3107" s="265"/>
      <c r="BP3107" s="41"/>
      <c r="BQ3107" s="271" t="s">
        <v>167</v>
      </c>
      <c r="BR3107" s="272"/>
      <c r="BS3107" s="273" t="s">
        <v>168</v>
      </c>
      <c r="BT3107" s="274"/>
      <c r="BU3107" s="20"/>
      <c r="BV3107" s="262" t="s">
        <v>169</v>
      </c>
      <c r="BW3107" s="263"/>
      <c r="BX3107" s="264" t="s">
        <v>170</v>
      </c>
      <c r="BY3107" s="265"/>
      <c r="CA3107" s="55" t="s">
        <v>35</v>
      </c>
      <c r="CC3107" s="116" t="s">
        <v>75</v>
      </c>
      <c r="CD3107" s="13"/>
      <c r="CE3107" s="33"/>
      <c r="CF3107" s="33"/>
      <c r="CG3107" s="33"/>
      <c r="CH3107" s="33"/>
    </row>
    <row r="3108" spans="2:86" ht="18.600000000000001" customHeight="1" thickTop="1" thickBot="1">
      <c r="D3108" s="1">
        <v>0</v>
      </c>
      <c r="E3108" s="9">
        <f t="shared" ref="E3108" si="29920">$E$9*$B3105</f>
        <v>10.44998399999994</v>
      </c>
      <c r="F3108" s="2">
        <v>1</v>
      </c>
      <c r="G3108" s="8">
        <v>0</v>
      </c>
      <c r="I3108" s="1">
        <v>0</v>
      </c>
      <c r="J3108" s="9">
        <v>0</v>
      </c>
      <c r="K3108" s="2">
        <v>1</v>
      </c>
      <c r="L3108" s="8">
        <v>0</v>
      </c>
      <c r="N3108" s="1">
        <f t="shared" ref="N3108" si="29921">D3108*I3105+F3108*I3108-E3108*J3105-G3108*J3108</f>
        <v>0</v>
      </c>
      <c r="O3108" s="9">
        <f t="shared" ref="O3108" si="29922">(D3108*J3105+E3108*I3105+F3108*J3108+G3108*I3108)</f>
        <v>10.44998399999994</v>
      </c>
      <c r="P3108" s="2">
        <f t="shared" ref="P3108" si="29923">D3108*K3105+F3108*K3108-E3108*L3105-G3108*L3108</f>
        <v>7.4205976905456978</v>
      </c>
      <c r="Q3108" s="8">
        <f t="shared" ref="Q3108" si="29924">(D3108*L3105+E3108*K3105+F3108*L3108+G3108*K3108)</f>
        <v>0</v>
      </c>
      <c r="S3108" s="1">
        <v>0</v>
      </c>
      <c r="T3108" s="9">
        <f t="shared" ref="T3108" si="29925">$T$9*$B3105</f>
        <v>13.420343999999924</v>
      </c>
      <c r="U3108" s="2">
        <v>1</v>
      </c>
      <c r="V3108" s="8">
        <v>0</v>
      </c>
      <c r="X3108" s="1">
        <f t="shared" ref="X3108" si="29926">N3108*S3105+P3108*S3108-O3108*T3105-Q3108*T3108</f>
        <v>0</v>
      </c>
      <c r="Y3108" s="9">
        <f t="shared" ref="Y3108" si="29927">(N3108*T3105+O3108*S3105+P3108*T3108+Q3108*S3108)</f>
        <v>110.03695769272819</v>
      </c>
      <c r="Z3108" s="2">
        <f t="shared" ref="Z3108" si="29928">N3108*U3105+P3108*U3108-O3108*V3105-Q3108*V3108</f>
        <v>7.4205976905456978</v>
      </c>
      <c r="AA3108" s="8">
        <f t="shared" ref="AA3108" si="29929">(N3108*V3105+O3108*U3105+P3108*V3108+Q3108*U3108)</f>
        <v>0</v>
      </c>
      <c r="AB3108" s="20"/>
      <c r="AC3108" s="1">
        <v>0</v>
      </c>
      <c r="AD3108" s="9">
        <v>0</v>
      </c>
      <c r="AE3108" s="2">
        <v>1</v>
      </c>
      <c r="AF3108" s="8">
        <v>0</v>
      </c>
      <c r="AH3108" s="1">
        <f t="shared" ref="AH3108" si="29930">X3108*AC3105+Z3108*AC3108-Y3108*AD3105-AA3108*AD3108</f>
        <v>0</v>
      </c>
      <c r="AI3108" s="9">
        <f t="shared" ref="AI3108" si="29931">(X3108*AD3105+Y3108*AC3105+Z3108*AD3108+AA3108*AC3108)</f>
        <v>110.03695769272819</v>
      </c>
      <c r="AJ3108" s="2">
        <f t="shared" ref="AJ3108" si="29932">X3108*AE3105+Z3108*AE3108-Y3108*AF3105-AA3108*AF3108</f>
        <v>19.893420176174963</v>
      </c>
      <c r="AK3108" s="8">
        <f t="shared" ref="AK3108" si="29933">(X3108*AF3105+Y3108*AE3105+Z3108*AF3108+AA3108*AE3108)</f>
        <v>0</v>
      </c>
      <c r="AM3108" s="1">
        <v>0</v>
      </c>
      <c r="AN3108" s="9">
        <f t="shared" ref="AN3108" si="29934">$AN$9*$B3105</f>
        <v>11.346863999999936</v>
      </c>
      <c r="AO3108" s="2">
        <v>1</v>
      </c>
      <c r="AP3108" s="8">
        <v>0</v>
      </c>
      <c r="AR3108" s="1">
        <f t="shared" ref="AR3108" si="29935">AH3108*AM3105+AJ3108*AM3108-AI3108*AN3105-AK3108*AN3108</f>
        <v>0</v>
      </c>
      <c r="AS3108" s="9">
        <f t="shared" ref="AS3108" si="29936">(AH3108*AN3105+AI3108*AM3105+AJ3108*AN3108+AK3108*AM3108)</f>
        <v>335.76489092664025</v>
      </c>
      <c r="AT3108" s="2">
        <f t="shared" ref="AT3108" si="29937">AH3108*AO3105+AJ3108*AO3108-AI3108*AP3105-AK3108*AP3108</f>
        <v>19.893420176174963</v>
      </c>
      <c r="AU3108" s="8">
        <f t="shared" ref="AU3108" si="29938">(AH3108*AP3105+AI3108*AO3105+AJ3108*AP3108+AK3108*AO3108)</f>
        <v>0</v>
      </c>
      <c r="AV3108" s="20"/>
      <c r="AW3108" s="1">
        <v>0</v>
      </c>
      <c r="AX3108" s="9">
        <v>0</v>
      </c>
      <c r="AY3108" s="2">
        <v>1</v>
      </c>
      <c r="AZ3108" s="8">
        <v>0</v>
      </c>
      <c r="BB3108" s="1">
        <f t="shared" ref="BB3108" si="29939">AR3108*AW3105+AT3108*AW3108-AS3108*AX3105-AU3108*AX3108</f>
        <v>0</v>
      </c>
      <c r="BC3108" s="9">
        <f t="shared" ref="BC3108" si="29940">(AR3108*AX3105+AS3108*AW3105+AT3108*AX3108+AU3108*AW3108)</f>
        <v>335.76489092664025</v>
      </c>
      <c r="BD3108" s="2">
        <f t="shared" ref="BD3108" si="29941">AR3108*AY3105+AT3108*AY3108-AS3108*AZ3105-AU3108*AZ3108</f>
        <v>74.198116525971784</v>
      </c>
      <c r="BE3108" s="8">
        <f t="shared" ref="BE3108" si="29942">(AR3108*AZ3105+AS3108*AY3105+AT3108*AZ3108+AU3108*AY3108)</f>
        <v>0</v>
      </c>
      <c r="BG3108" s="1">
        <v>0</v>
      </c>
      <c r="BH3108" s="9">
        <f t="shared" ref="BH3108" si="29943">$BH$9*$B3105</f>
        <v>7.4236799999999574</v>
      </c>
      <c r="BI3108" s="2">
        <v>1</v>
      </c>
      <c r="BJ3108" s="8">
        <v>0</v>
      </c>
      <c r="BK3108" s="20"/>
      <c r="BL3108" s="1">
        <f t="shared" ref="BL3108" si="29944">BB3108*BG3105+BD3108*BG3108-BC3108*BH3105-BE3108*BH3108</f>
        <v>0</v>
      </c>
      <c r="BM3108" s="9">
        <f t="shared" ref="BM3108" si="29945">(BB3108*BH3105+BC3108*BG3105+BD3108*BH3108+BE3108*BG3108)</f>
        <v>886.58796461816337</v>
      </c>
      <c r="BN3108" s="2">
        <f t="shared" ref="BN3108" si="29946">BB3108*BI3105+BD3108*BI3108-BC3108*BJ3105-BE3108*BJ3108</f>
        <v>74.198116525971784</v>
      </c>
      <c r="BO3108" s="8">
        <f t="shared" ref="BO3108" si="29947">(BB3108*BJ3105+BC3108*BI3105+BD3108*BJ3108+BE3108*BI3108)</f>
        <v>0</v>
      </c>
      <c r="BP3108" s="20"/>
      <c r="BQ3108" s="18">
        <f t="shared" ref="BQ3108:BQ3171" si="29948">1/$BR$9</f>
        <v>1</v>
      </c>
      <c r="BR3108" s="25">
        <v>0</v>
      </c>
      <c r="BS3108" s="19">
        <v>1</v>
      </c>
      <c r="BT3108" s="24">
        <v>0</v>
      </c>
      <c r="BV3108" s="1">
        <f t="shared" ref="BV3108" si="29949">BL3108*BQ3105+BN3108*BQ3108-BM3108*BR3105-BO3108*BR3108</f>
        <v>74.198116525971784</v>
      </c>
      <c r="BW3108" s="9">
        <f t="shared" ref="BW3108" si="29950">(BL3108*BR3105+BM3108*BQ3105+BN3108*BR3108+BO3108*BQ3108)</f>
        <v>886.58796461816337</v>
      </c>
      <c r="BX3108" s="2">
        <f t="shared" ref="BX3108" si="29951">BL3108*BS3105+BN3108*BS3108-BM3108*BT3105-BO3108*BT3108</f>
        <v>74.198116525971784</v>
      </c>
      <c r="BY3108" s="8">
        <f t="shared" ref="BY3108" si="29952">(BL3108*BT3105+BM3108*BS3105+BN3108*BT3108+BO3108*BS3108)</f>
        <v>0</v>
      </c>
      <c r="CA3108" s="56">
        <f t="shared" ref="CA3108" si="29953">(180/PI())*ATAN(-1*(BW3105+BW3108)/(BV3105+BV3108))</f>
        <v>-80.432120793571301</v>
      </c>
      <c r="CC3108" s="117">
        <f t="shared" ref="CC3108" si="29954">20*LOG(((1-(10^(CA3105/20)^2)*(1-((1-CC3105)/(1+CC3105))^2))^0.5))</f>
        <v>-6.2124666166744917E-6</v>
      </c>
      <c r="CD3108" s="13"/>
      <c r="CE3108" s="33"/>
      <c r="CF3108" s="33"/>
      <c r="CG3108" s="33"/>
      <c r="CH3108" s="33"/>
    </row>
    <row r="3109" spans="2:86" ht="18.600000000000001" customHeight="1"/>
    <row r="3110" spans="2:86" ht="18.600000000000001" customHeight="1" thickBot="1">
      <c r="E3110" s="6" t="s">
        <v>3</v>
      </c>
      <c r="J3110" s="6" t="s">
        <v>5</v>
      </c>
      <c r="O3110" s="6" t="s">
        <v>10</v>
      </c>
      <c r="T3110" s="6" t="s">
        <v>6</v>
      </c>
      <c r="Y3110" s="6" t="s">
        <v>11</v>
      </c>
      <c r="AD3110" s="6" t="s">
        <v>12</v>
      </c>
      <c r="AI3110" s="6" t="s">
        <v>13</v>
      </c>
      <c r="AN3110" s="6" t="s">
        <v>14</v>
      </c>
      <c r="AS3110" s="6" t="s">
        <v>15</v>
      </c>
      <c r="AX3110" s="6" t="s">
        <v>19</v>
      </c>
      <c r="BC3110" s="6" t="s">
        <v>17</v>
      </c>
      <c r="BH3110" s="6" t="s">
        <v>20</v>
      </c>
      <c r="BM3110" s="6" t="s">
        <v>18</v>
      </c>
      <c r="BQ3110" s="26" t="s">
        <v>16</v>
      </c>
      <c r="BR3110" s="26"/>
      <c r="BS3110" s="21"/>
      <c r="BT3110" s="21"/>
      <c r="BU3110" s="21"/>
      <c r="BV3110" s="21"/>
      <c r="BW3110" s="26" t="s">
        <v>21</v>
      </c>
      <c r="BX3110" s="21"/>
      <c r="BY3110" s="21"/>
    </row>
    <row r="3111" spans="2:86" ht="18.600000000000001" customHeight="1" thickBot="1">
      <c r="B3111" s="11"/>
      <c r="D3111" s="266" t="s">
        <v>113</v>
      </c>
      <c r="E3111" s="267"/>
      <c r="F3111" s="268" t="s">
        <v>114</v>
      </c>
      <c r="G3111" s="269"/>
      <c r="H3111" s="237"/>
      <c r="I3111" s="262" t="s">
        <v>0</v>
      </c>
      <c r="J3111" s="263"/>
      <c r="K3111" s="264" t="s">
        <v>1</v>
      </c>
      <c r="L3111" s="265"/>
      <c r="M3111" s="21"/>
      <c r="N3111" s="262" t="s">
        <v>115</v>
      </c>
      <c r="O3111" s="263"/>
      <c r="P3111" s="264" t="s">
        <v>116</v>
      </c>
      <c r="Q3111" s="265"/>
      <c r="R3111" s="21"/>
      <c r="S3111" s="266" t="s">
        <v>117</v>
      </c>
      <c r="T3111" s="267"/>
      <c r="U3111" s="268" t="s">
        <v>118</v>
      </c>
      <c r="V3111" s="269"/>
      <c r="W3111" s="20"/>
      <c r="X3111" s="262" t="s">
        <v>119</v>
      </c>
      <c r="Y3111" s="263"/>
      <c r="Z3111" s="264" t="s">
        <v>120</v>
      </c>
      <c r="AA3111" s="265"/>
      <c r="AB3111" s="20"/>
      <c r="AC3111" s="262" t="s">
        <v>121</v>
      </c>
      <c r="AD3111" s="263"/>
      <c r="AE3111" s="264" t="s">
        <v>7</v>
      </c>
      <c r="AF3111" s="265"/>
      <c r="AG3111" s="20"/>
      <c r="AH3111" s="262" t="s">
        <v>122</v>
      </c>
      <c r="AI3111" s="263"/>
      <c r="AJ3111" s="264" t="s">
        <v>123</v>
      </c>
      <c r="AK3111" s="265"/>
      <c r="AL3111" s="20"/>
      <c r="AM3111" s="266" t="s">
        <v>124</v>
      </c>
      <c r="AN3111" s="267"/>
      <c r="AO3111" s="268" t="s">
        <v>125</v>
      </c>
      <c r="AP3111" s="269"/>
      <c r="AQ3111" s="21"/>
      <c r="AR3111" s="262" t="s">
        <v>126</v>
      </c>
      <c r="AS3111" s="263"/>
      <c r="AT3111" s="264" t="s">
        <v>2</v>
      </c>
      <c r="AU3111" s="265"/>
      <c r="AV3111" s="41"/>
      <c r="AW3111" s="262" t="s">
        <v>127</v>
      </c>
      <c r="AX3111" s="263"/>
      <c r="AY3111" s="264" t="s">
        <v>128</v>
      </c>
      <c r="AZ3111" s="265"/>
      <c r="BA3111" s="20"/>
      <c r="BB3111" s="262" t="s">
        <v>129</v>
      </c>
      <c r="BC3111" s="263"/>
      <c r="BD3111" s="264" t="s">
        <v>130</v>
      </c>
      <c r="BE3111" s="265"/>
      <c r="BF3111" s="41"/>
      <c r="BG3111" s="266" t="s">
        <v>131</v>
      </c>
      <c r="BH3111" s="267"/>
      <c r="BI3111" s="268" t="s">
        <v>132</v>
      </c>
      <c r="BJ3111" s="269"/>
      <c r="BK3111" s="41"/>
      <c r="BL3111" s="262" t="s">
        <v>133</v>
      </c>
      <c r="BM3111" s="263"/>
      <c r="BN3111" s="264" t="s">
        <v>134</v>
      </c>
      <c r="BO3111" s="265"/>
      <c r="BP3111" s="41"/>
      <c r="BQ3111" s="262" t="s">
        <v>135</v>
      </c>
      <c r="BR3111" s="263"/>
      <c r="BS3111" s="264" t="s">
        <v>136</v>
      </c>
      <c r="BT3111" s="265"/>
      <c r="BU3111" s="20"/>
      <c r="BV3111" s="262" t="s">
        <v>137</v>
      </c>
      <c r="BW3111" s="263"/>
      <c r="BX3111" s="264" t="s">
        <v>138</v>
      </c>
      <c r="BY3111" s="265"/>
      <c r="CA3111" s="27" t="s">
        <v>8</v>
      </c>
      <c r="CC3111" s="113" t="s">
        <v>74</v>
      </c>
      <c r="CD3111" s="13"/>
      <c r="CE3111" s="33"/>
      <c r="CF3111" s="33"/>
      <c r="CG3111" s="33"/>
      <c r="CH3111" s="33"/>
    </row>
    <row r="3112" spans="2:86" ht="18.600000000000001" customHeight="1" thickTop="1" thickBot="1">
      <c r="B3112" s="37">
        <v>8.8999999999999506</v>
      </c>
      <c r="D3112" s="1">
        <v>1</v>
      </c>
      <c r="E3112" s="7">
        <v>0</v>
      </c>
      <c r="F3112" s="2">
        <v>0</v>
      </c>
      <c r="G3112" s="8">
        <v>0</v>
      </c>
      <c r="I3112" s="1">
        <v>1</v>
      </c>
      <c r="J3112" s="9">
        <v>0</v>
      </c>
      <c r="K3112" s="2">
        <v>0</v>
      </c>
      <c r="L3112" s="8">
        <f t="shared" ref="L3112:L3175" si="29955">IF(0=(1-$J$9*$K$9*$B3112^2),10^18,$B3112*$K$9/(1-$J$9*$K$9*$B3112^2))</f>
        <v>-0.61287215596267897</v>
      </c>
      <c r="N3112" s="1">
        <f t="shared" ref="N3112" si="29956">D3112*I3112+F3112*I3115-E3112*J3112-G3112*J3115</f>
        <v>1</v>
      </c>
      <c r="O3112" s="9">
        <f t="shared" ref="O3112" si="29957">(D3112*J3112+E3112*I3112+F3112*J3115+G3112*I3115)</f>
        <v>0</v>
      </c>
      <c r="P3112" s="2">
        <f t="shared" ref="P3112" si="29958">D3112*K3112+F3112*K3115-E3112*L3112-G3112*L3115</f>
        <v>0</v>
      </c>
      <c r="Q3112" s="8">
        <f t="shared" ref="Q3112" si="29959">(D3112*L3112+E3112*K3112+F3112*L3115+G3112*K3115)</f>
        <v>-0.61287215596267897</v>
      </c>
      <c r="S3112" s="1">
        <v>1</v>
      </c>
      <c r="T3112" s="7">
        <v>0</v>
      </c>
      <c r="U3112" s="2">
        <v>0</v>
      </c>
      <c r="V3112" s="8">
        <v>0</v>
      </c>
      <c r="X3112" s="1">
        <f t="shared" ref="X3112" si="29960">N3112*S3112+P3112*S3115-O3112*T3112-Q3112*T3115</f>
        <v>9.2434798348268856</v>
      </c>
      <c r="Y3112" s="9">
        <f t="shared" ref="Y3112" si="29961">(N3112*T3112+O3112*S3112+P3112*T3115+Q3112*S3115)</f>
        <v>0</v>
      </c>
      <c r="Z3112" s="2">
        <f t="shared" ref="Z3112" si="29962">N3112*U3112+P3112*U3115-O3112*V3112-Q3112*V3115</f>
        <v>0</v>
      </c>
      <c r="AA3112" s="8">
        <f t="shared" ref="AA3112" si="29963">(N3112*V3112+O3112*U3112+P3112*V3115+Q3112*U3115)</f>
        <v>-0.61287215596267897</v>
      </c>
      <c r="AB3112" s="20"/>
      <c r="AC3112" s="1">
        <v>1</v>
      </c>
      <c r="AD3112" s="9">
        <v>0</v>
      </c>
      <c r="AE3112" s="2">
        <v>0</v>
      </c>
      <c r="AF3112" s="8">
        <f t="shared" ref="AF3112:AF3175" si="29964">IF(0=(1-$AE$9*$AD$9*$B3112^2),10^18,$B3112*$AE$9/(1-$AE$9*$AD$9*$B3112^2))</f>
        <v>-0.11308753887917745</v>
      </c>
      <c r="AH3112" s="1">
        <f t="shared" ref="AH3112" si="29965">X3112*AC3112+Z3112*AC3115-Y3112*AD3112-AA3112*AD3115</f>
        <v>9.2434798348268856</v>
      </c>
      <c r="AI3112" s="9">
        <f t="shared" ref="AI3112" si="29966">(X3112*AD3112+Y3112*AC3112+Z3112*AD3115+AA3112*AC3115)</f>
        <v>0</v>
      </c>
      <c r="AJ3112" s="2">
        <f t="shared" ref="AJ3112" si="29967">X3112*AE3112+Z3112*AE3115-Y3112*AF3112-AA3112*AF3115</f>
        <v>0</v>
      </c>
      <c r="AK3112" s="8">
        <f t="shared" ref="AK3112" si="29968">(X3112*AF3112+Y3112*AE3112+Z3112*AF3115+AA3112*AE3115)</f>
        <v>-1.6581945411625574</v>
      </c>
      <c r="AM3112" s="1">
        <v>1</v>
      </c>
      <c r="AN3112" s="7">
        <v>0</v>
      </c>
      <c r="AO3112" s="2">
        <v>0</v>
      </c>
      <c r="AP3112" s="8">
        <v>0</v>
      </c>
      <c r="AR3112" s="1">
        <f t="shared" ref="AR3112" si="29969">AH3112*AM3112+AJ3112*AM3115-AI3112*AN3112-AK3112*AN3115</f>
        <v>28.101164598634675</v>
      </c>
      <c r="AS3112" s="9">
        <f t="shared" ref="AS3112" si="29970">(AH3112*AN3112+AI3112*AM3112+AJ3112*AN3115+AK3112*AM3115)</f>
        <v>0</v>
      </c>
      <c r="AT3112" s="2">
        <f t="shared" ref="AT3112" si="29971">AH3112*AO3112+AJ3112*AO3115-AI3112*AP3112-AK3112*AP3115</f>
        <v>0</v>
      </c>
      <c r="AU3112" s="8">
        <f t="shared" ref="AU3112" si="29972">(AH3112*AP3112+AI3112*AO3112+AJ3112*AP3115+AK3112*AO3115)</f>
        <v>-1.6581945411625574</v>
      </c>
      <c r="AV3112" s="20"/>
      <c r="AW3112" s="1">
        <v>1</v>
      </c>
      <c r="AX3112" s="9">
        <v>0</v>
      </c>
      <c r="AY3112" s="2">
        <v>0</v>
      </c>
      <c r="AZ3112" s="8">
        <f t="shared" ref="AZ3112:AZ3175" si="29973">IF(0=(1-$AX$9*$AY$9*$B3112^2),10^18,$B3112*$AY$9/(1-$AX$9*$AY$9*$B3112^2))</f>
        <v>-0.16135438589369835</v>
      </c>
      <c r="BB3112" s="1">
        <f t="shared" ref="BB3112" si="29974">AR3112*AW3112+AT3112*AW3115-AS3112*AX3112-AU3112*AX3115</f>
        <v>28.101164598634675</v>
      </c>
      <c r="BC3112" s="9">
        <f t="shared" ref="BC3112" si="29975">(AR3112*AX3112+AS3112*AW3112+AT3112*AX3115+AU3112*AW3115)</f>
        <v>0</v>
      </c>
      <c r="BD3112" s="2">
        <f t="shared" ref="BD3112" si="29976">AR3112*AY3112+AT3112*AY3115-AS3112*AZ3112-AU3112*AZ3115</f>
        <v>0</v>
      </c>
      <c r="BE3112" s="8">
        <f t="shared" ref="BE3112" si="29977">(AR3112*AZ3112+AS3112*AY3112+AT3112*AZ3115+AU3112*AY3115)</f>
        <v>-6.1924406978729918</v>
      </c>
      <c r="BG3112" s="1">
        <v>1</v>
      </c>
      <c r="BH3112" s="7">
        <v>0</v>
      </c>
      <c r="BI3112" s="2">
        <v>0</v>
      </c>
      <c r="BJ3112" s="8">
        <v>0</v>
      </c>
      <c r="BK3112" s="20"/>
      <c r="BL3112" s="1">
        <f t="shared" ref="BL3112" si="29978">BB3112*BG3112+BD3112*BG3115-BC3112*BH3112-BE3112*BH3115</f>
        <v>74.175400367088628</v>
      </c>
      <c r="BM3112" s="9">
        <f t="shared" ref="BM3112" si="29979">(BB3112*BH3112+BC3112*BG3112+BD3112*BH3115+BE3112*BG3115)</f>
        <v>0</v>
      </c>
      <c r="BN3112" s="2">
        <f t="shared" ref="BN3112" si="29980">BB3112*BI3112+BD3112*BI3115-BC3112*BJ3112-BE3112*BJ3115</f>
        <v>0</v>
      </c>
      <c r="BO3112" s="8">
        <f t="shared" ref="BO3112" si="29981">(BB3112*BJ3112+BC3112*BI3112+BD3112*BJ3115+BE3112*BI3115)</f>
        <v>-6.1924406978729918</v>
      </c>
      <c r="BP3112" s="20"/>
      <c r="BQ3112" s="16">
        <v>1</v>
      </c>
      <c r="BR3112" s="23">
        <v>0</v>
      </c>
      <c r="BS3112" s="14">
        <v>0</v>
      </c>
      <c r="BT3112" s="22">
        <v>0</v>
      </c>
      <c r="BV3112" s="1">
        <f t="shared" ref="BV3112" si="29982">BL3112*BQ3112+BN3112*BQ3115-BM3112*BR3112-BO3112*BR3115</f>
        <v>74.175400367088628</v>
      </c>
      <c r="BW3112" s="9">
        <f t="shared" ref="BW3112" si="29983">(BL3112*BR3112+BM3112*BQ3112+BN3112*BR3115+BO3112*BQ3115)</f>
        <v>-6.1924406978729918</v>
      </c>
      <c r="BX3112" s="2">
        <f t="shared" ref="BX3112" si="29984">BL3112*BS3112+BN3112*BS3115-BM3112*BT3112-BO3112*BT3115</f>
        <v>0</v>
      </c>
      <c r="BY3112" s="8">
        <f t="shared" ref="BY3112" si="29985">(BL3112*BT3112+BM3112*BS3112+BN3112*BT3115+BO3112*BS3115)</f>
        <v>-6.1924406978729918</v>
      </c>
      <c r="CA3112" s="28">
        <f t="shared" ref="CA3112" si="29986">20*LOG(((1+$BR$9)/$BR$9)/((BV3112+BV3115)^2+(BW3112+BW3115)^2)^0.5)</f>
        <v>-53.011203234887596</v>
      </c>
      <c r="CC3112" s="114">
        <f t="shared" ref="CC3112" si="29987">((BV3112^2+BW3112^2)^0.5)/((BV3115^2+BW3115^2)^0.5)</f>
        <v>8.350014063524519E-2</v>
      </c>
      <c r="CD3112" s="13"/>
      <c r="CE3112" s="33"/>
      <c r="CF3112" s="33"/>
      <c r="CG3112" s="33"/>
      <c r="CH3112" s="33"/>
    </row>
    <row r="3113" spans="2:86" ht="18.600000000000001" customHeight="1" thickBot="1">
      <c r="D3113" s="3"/>
      <c r="G3113" s="4"/>
      <c r="I3113" s="3"/>
      <c r="L3113" s="4"/>
      <c r="N3113" s="3"/>
      <c r="Q3113" s="4"/>
      <c r="S3113" s="3"/>
      <c r="V3113" s="4"/>
      <c r="X3113" s="3"/>
      <c r="AA3113" s="4"/>
      <c r="AC3113" s="3"/>
      <c r="AF3113" s="4"/>
      <c r="AH3113" s="3"/>
      <c r="AK3113" s="4"/>
      <c r="AM3113" s="3"/>
      <c r="AP3113" s="4"/>
      <c r="AR3113" s="3"/>
      <c r="AU3113" s="4"/>
      <c r="AW3113" s="3"/>
      <c r="AZ3113" s="4"/>
      <c r="BB3113" s="3"/>
      <c r="BE3113" s="4"/>
      <c r="BG3113" s="3"/>
      <c r="BJ3113" s="4"/>
      <c r="BL3113" s="3"/>
      <c r="BO3113" s="4"/>
      <c r="BQ3113" s="16"/>
      <c r="BR3113" s="14"/>
      <c r="BS3113" s="14"/>
      <c r="BT3113" s="17"/>
      <c r="BV3113" s="3"/>
      <c r="BY3113" s="4"/>
      <c r="CC3113" s="115"/>
      <c r="CD3113" s="13"/>
      <c r="CE3113" s="33"/>
      <c r="CF3113" s="33"/>
      <c r="CG3113" s="33"/>
      <c r="CH3113" s="33"/>
    </row>
    <row r="3114" spans="2:86" ht="18.600000000000001" customHeight="1" thickBot="1">
      <c r="D3114" s="271" t="s">
        <v>141</v>
      </c>
      <c r="E3114" s="272"/>
      <c r="F3114" s="273" t="s">
        <v>142</v>
      </c>
      <c r="G3114" s="274"/>
      <c r="H3114" s="237"/>
      <c r="I3114" s="271" t="s">
        <v>143</v>
      </c>
      <c r="J3114" s="272"/>
      <c r="K3114" s="273" t="s">
        <v>144</v>
      </c>
      <c r="L3114" s="274"/>
      <c r="N3114" s="262" t="s">
        <v>145</v>
      </c>
      <c r="O3114" s="263"/>
      <c r="P3114" s="264" t="s">
        <v>146</v>
      </c>
      <c r="Q3114" s="265"/>
      <c r="S3114" s="271" t="s">
        <v>147</v>
      </c>
      <c r="T3114" s="272"/>
      <c r="U3114" s="273" t="s">
        <v>148</v>
      </c>
      <c r="V3114" s="274"/>
      <c r="W3114" s="20"/>
      <c r="X3114" s="262" t="s">
        <v>149</v>
      </c>
      <c r="Y3114" s="263"/>
      <c r="Z3114" s="264" t="s">
        <v>150</v>
      </c>
      <c r="AA3114" s="265"/>
      <c r="AB3114" s="20"/>
      <c r="AC3114" s="271" t="s">
        <v>151</v>
      </c>
      <c r="AD3114" s="272"/>
      <c r="AE3114" s="273" t="s">
        <v>152</v>
      </c>
      <c r="AF3114" s="274"/>
      <c r="AG3114" s="20"/>
      <c r="AH3114" s="262" t="s">
        <v>153</v>
      </c>
      <c r="AI3114" s="263"/>
      <c r="AJ3114" s="264" t="s">
        <v>154</v>
      </c>
      <c r="AK3114" s="265"/>
      <c r="AL3114" s="20"/>
      <c r="AM3114" s="271" t="s">
        <v>155</v>
      </c>
      <c r="AN3114" s="272"/>
      <c r="AO3114" s="273" t="s">
        <v>156</v>
      </c>
      <c r="AP3114" s="274"/>
      <c r="AR3114" s="262" t="s">
        <v>157</v>
      </c>
      <c r="AS3114" s="263"/>
      <c r="AT3114" s="264" t="s">
        <v>158</v>
      </c>
      <c r="AU3114" s="265"/>
      <c r="AV3114" s="41"/>
      <c r="AW3114" s="271" t="s">
        <v>159</v>
      </c>
      <c r="AX3114" s="272"/>
      <c r="AY3114" s="273" t="s">
        <v>160</v>
      </c>
      <c r="AZ3114" s="274"/>
      <c r="BA3114" s="20"/>
      <c r="BB3114" s="262" t="s">
        <v>161</v>
      </c>
      <c r="BC3114" s="263"/>
      <c r="BD3114" s="264" t="s">
        <v>162</v>
      </c>
      <c r="BE3114" s="265"/>
      <c r="BF3114" s="41"/>
      <c r="BG3114" s="271" t="s">
        <v>163</v>
      </c>
      <c r="BH3114" s="272"/>
      <c r="BI3114" s="273" t="s">
        <v>164</v>
      </c>
      <c r="BJ3114" s="274"/>
      <c r="BK3114" s="41"/>
      <c r="BL3114" s="262" t="s">
        <v>165</v>
      </c>
      <c r="BM3114" s="263"/>
      <c r="BN3114" s="264" t="s">
        <v>166</v>
      </c>
      <c r="BO3114" s="265"/>
      <c r="BP3114" s="41"/>
      <c r="BQ3114" s="271" t="s">
        <v>167</v>
      </c>
      <c r="BR3114" s="272"/>
      <c r="BS3114" s="273" t="s">
        <v>168</v>
      </c>
      <c r="BT3114" s="274"/>
      <c r="BU3114" s="20"/>
      <c r="BV3114" s="262" t="s">
        <v>169</v>
      </c>
      <c r="BW3114" s="263"/>
      <c r="BX3114" s="264" t="s">
        <v>170</v>
      </c>
      <c r="BY3114" s="265"/>
      <c r="CA3114" s="55" t="s">
        <v>35</v>
      </c>
      <c r="CC3114" s="116" t="s">
        <v>75</v>
      </c>
      <c r="CD3114" s="13"/>
      <c r="CE3114" s="33"/>
      <c r="CF3114" s="33"/>
      <c r="CG3114" s="33"/>
      <c r="CH3114" s="33"/>
    </row>
    <row r="3115" spans="2:86" ht="18.600000000000001" customHeight="1" thickTop="1" thickBot="1">
      <c r="D3115" s="1">
        <v>0</v>
      </c>
      <c r="E3115" s="9">
        <f t="shared" ref="E3115" si="29988">$E$9*$B3112</f>
        <v>10.473519999999942</v>
      </c>
      <c r="F3115" s="2">
        <v>1</v>
      </c>
      <c r="G3115" s="8">
        <v>0</v>
      </c>
      <c r="I3115" s="1">
        <v>0</v>
      </c>
      <c r="J3115" s="9">
        <v>0</v>
      </c>
      <c r="K3115" s="2">
        <v>1</v>
      </c>
      <c r="L3115" s="8">
        <v>0</v>
      </c>
      <c r="N3115" s="1">
        <f t="shared" ref="N3115" si="29989">D3115*I3112+F3115*I3115-E3115*J3112-G3115*J3115</f>
        <v>0</v>
      </c>
      <c r="O3115" s="9">
        <f t="shared" ref="O3115" si="29990">(D3115*J3112+E3115*I3112+F3115*J3115+G3115*I3115)</f>
        <v>10.473519999999942</v>
      </c>
      <c r="P3115" s="2">
        <f t="shared" ref="P3115" si="29991">D3115*K3112+F3115*K3115-E3115*L3112-G3115*L3115</f>
        <v>7.4189287829182016</v>
      </c>
      <c r="Q3115" s="8">
        <f t="shared" ref="Q3115" si="29992">(D3115*L3112+E3115*K3112+F3115*L3115+G3115*K3115)</f>
        <v>0</v>
      </c>
      <c r="S3115" s="1">
        <v>0</v>
      </c>
      <c r="T3115" s="9">
        <f t="shared" ref="T3115" si="29993">$T$9*$B3112</f>
        <v>13.450569999999926</v>
      </c>
      <c r="U3115" s="2">
        <v>1</v>
      </c>
      <c r="V3115" s="8">
        <v>0</v>
      </c>
      <c r="X3115" s="1">
        <f t="shared" ref="X3115" si="29994">N3115*S3112+P3115*S3115-O3115*T3112-Q3115*T3115</f>
        <v>0</v>
      </c>
      <c r="Y3115" s="9">
        <f t="shared" ref="Y3115" si="29995">(N3115*T3112+O3115*S3112+P3115*T3115+Q3115*S3115)</f>
        <v>110.26234091965546</v>
      </c>
      <c r="Z3115" s="2">
        <f t="shared" ref="Z3115" si="29996">N3115*U3112+P3115*U3115-O3115*V3112-Q3115*V3115</f>
        <v>7.4189287829182016</v>
      </c>
      <c r="AA3115" s="8">
        <f t="shared" ref="AA3115" si="29997">(N3115*V3112+O3115*U3112+P3115*V3115+Q3115*U3115)</f>
        <v>0</v>
      </c>
      <c r="AB3115" s="20"/>
      <c r="AC3115" s="1">
        <v>0</v>
      </c>
      <c r="AD3115" s="9">
        <v>0</v>
      </c>
      <c r="AE3115" s="2">
        <v>1</v>
      </c>
      <c r="AF3115" s="8">
        <v>0</v>
      </c>
      <c r="AH3115" s="1">
        <f t="shared" ref="AH3115" si="29998">X3115*AC3112+Z3115*AC3115-Y3115*AD3112-AA3115*AD3115</f>
        <v>0</v>
      </c>
      <c r="AI3115" s="9">
        <f t="shared" ref="AI3115" si="29999">(X3115*AD3112+Y3115*AC3112+Z3115*AD3115+AA3115*AC3115)</f>
        <v>110.26234091965546</v>
      </c>
      <c r="AJ3115" s="2">
        <f t="shared" ref="AJ3115" si="30000">X3115*AE3112+Z3115*AE3115-Y3115*AF3112-AA3115*AF3115</f>
        <v>19.888225548578859</v>
      </c>
      <c r="AK3115" s="8">
        <f t="shared" ref="AK3115" si="30001">(X3115*AF3112+Y3115*AE3112+Z3115*AF3115+AA3115*AE3115)</f>
        <v>0</v>
      </c>
      <c r="AM3115" s="1">
        <v>0</v>
      </c>
      <c r="AN3115" s="9">
        <f t="shared" ref="AN3115" si="30002">$AN$9*$B3112</f>
        <v>11.372419999999938</v>
      </c>
      <c r="AO3115" s="2">
        <v>1</v>
      </c>
      <c r="AP3115" s="8">
        <v>0</v>
      </c>
      <c r="AR3115" s="1">
        <f t="shared" ref="AR3115" si="30003">AH3115*AM3112+AJ3115*AM3115-AI3115*AN3112-AK3115*AN3115</f>
        <v>0</v>
      </c>
      <c r="AS3115" s="9">
        <f t="shared" ref="AS3115" si="30004">(AH3115*AN3112+AI3115*AM3112+AJ3115*AN3115+AK3115*AM3115)</f>
        <v>336.4395949128234</v>
      </c>
      <c r="AT3115" s="2">
        <f t="shared" ref="AT3115" si="30005">AH3115*AO3112+AJ3115*AO3115-AI3115*AP3112-AK3115*AP3115</f>
        <v>19.888225548578859</v>
      </c>
      <c r="AU3115" s="8">
        <f t="shared" ref="AU3115" si="30006">(AH3115*AP3112+AI3115*AO3112+AJ3115*AP3115+AK3115*AO3115)</f>
        <v>0</v>
      </c>
      <c r="AV3115" s="20"/>
      <c r="AW3115" s="1">
        <v>0</v>
      </c>
      <c r="AX3115" s="9">
        <v>0</v>
      </c>
      <c r="AY3115" s="2">
        <v>1</v>
      </c>
      <c r="AZ3115" s="8">
        <v>0</v>
      </c>
      <c r="BB3115" s="1">
        <f t="shared" ref="BB3115" si="30007">AR3115*AW3112+AT3115*AW3115-AS3115*AX3112-AU3115*AX3115</f>
        <v>0</v>
      </c>
      <c r="BC3115" s="9">
        <f t="shared" ref="BC3115" si="30008">(AR3115*AX3112+AS3115*AW3112+AT3115*AX3115+AU3115*AW3115)</f>
        <v>336.4395949128234</v>
      </c>
      <c r="BD3115" s="2">
        <f t="shared" ref="BD3115" si="30009">AR3115*AY3112+AT3115*AY3115-AS3115*AZ3112-AU3115*AZ3115</f>
        <v>74.17422977606212</v>
      </c>
      <c r="BE3115" s="8">
        <f t="shared" ref="BE3115" si="30010">(AR3115*AZ3112+AS3115*AY3112+AT3115*AZ3115+AU3115*AY3115)</f>
        <v>0</v>
      </c>
      <c r="BG3115" s="1">
        <v>0</v>
      </c>
      <c r="BH3115" s="9">
        <f t="shared" ref="BH3115" si="30011">$BH$9*$B3112</f>
        <v>7.4403999999999586</v>
      </c>
      <c r="BI3115" s="2">
        <v>1</v>
      </c>
      <c r="BJ3115" s="8">
        <v>0</v>
      </c>
      <c r="BK3115" s="20"/>
      <c r="BL3115" s="1">
        <f t="shared" ref="BL3115" si="30012">BB3115*BG3112+BD3115*BG3115-BC3115*BH3112-BE3115*BH3115</f>
        <v>0</v>
      </c>
      <c r="BM3115" s="9">
        <f t="shared" ref="BM3115" si="30013">(BB3115*BH3112+BC3115*BG3112+BD3115*BH3115+BE3115*BG3115)</f>
        <v>888.32553413863297</v>
      </c>
      <c r="BN3115" s="2">
        <f t="shared" ref="BN3115" si="30014">BB3115*BI3112+BD3115*BI3115-BC3115*BJ3112-BE3115*BJ3115</f>
        <v>74.17422977606212</v>
      </c>
      <c r="BO3115" s="8">
        <f t="shared" ref="BO3115" si="30015">(BB3115*BJ3112+BC3115*BI3112+BD3115*BJ3115+BE3115*BI3115)</f>
        <v>0</v>
      </c>
      <c r="BP3115" s="20"/>
      <c r="BQ3115" s="18">
        <f t="shared" ref="BQ3115:BQ3178" si="30016">1/$BR$9</f>
        <v>1</v>
      </c>
      <c r="BR3115" s="25">
        <v>0</v>
      </c>
      <c r="BS3115" s="19">
        <v>1</v>
      </c>
      <c r="BT3115" s="24">
        <v>0</v>
      </c>
      <c r="BV3115" s="1">
        <f t="shared" ref="BV3115" si="30017">BL3115*BQ3112+BN3115*BQ3115-BM3115*BR3112-BO3115*BR3115</f>
        <v>74.17422977606212</v>
      </c>
      <c r="BW3115" s="9">
        <f t="shared" ref="BW3115" si="30018">(BL3115*BR3112+BM3115*BQ3112+BN3115*BR3115+BO3115*BQ3115)</f>
        <v>888.32553413863297</v>
      </c>
      <c r="BX3115" s="2">
        <f t="shared" ref="BX3115" si="30019">BL3115*BS3112+BN3115*BS3115-BM3115*BT3112-BO3115*BT3115</f>
        <v>74.17422977606212</v>
      </c>
      <c r="BY3115" s="8">
        <f t="shared" ref="BY3115" si="30020">(BL3115*BT3112+BM3115*BS3112+BN3115*BT3115+BO3115*BS3115)</f>
        <v>0</v>
      </c>
      <c r="CA3115" s="56">
        <f t="shared" ref="CA3115" si="30021">(180/PI())*ATAN(-1*(BW3112+BW3115)/(BV3112+BV3115))</f>
        <v>-80.453808977476356</v>
      </c>
      <c r="CC3115" s="117">
        <f t="shared" ref="CC3115" si="30022">20*LOG(((1-(10^(CA3112/20)^2)*(1-((1-CC3112)/(1+CC3112))^2))^0.5))</f>
        <v>-6.1766579377374911E-6</v>
      </c>
      <c r="CD3115" s="13"/>
      <c r="CE3115" s="33"/>
      <c r="CF3115" s="33"/>
      <c r="CG3115" s="33"/>
      <c r="CH3115" s="33"/>
    </row>
    <row r="3116" spans="2:86" ht="18.600000000000001" customHeight="1"/>
    <row r="3117" spans="2:86" ht="18.600000000000001" customHeight="1" thickBot="1">
      <c r="E3117" s="6" t="s">
        <v>3</v>
      </c>
      <c r="J3117" s="6" t="s">
        <v>5</v>
      </c>
      <c r="O3117" s="6" t="s">
        <v>10</v>
      </c>
      <c r="T3117" s="6" t="s">
        <v>6</v>
      </c>
      <c r="Y3117" s="6" t="s">
        <v>11</v>
      </c>
      <c r="AD3117" s="6" t="s">
        <v>12</v>
      </c>
      <c r="AI3117" s="6" t="s">
        <v>13</v>
      </c>
      <c r="AN3117" s="6" t="s">
        <v>14</v>
      </c>
      <c r="AS3117" s="6" t="s">
        <v>15</v>
      </c>
      <c r="AX3117" s="6" t="s">
        <v>19</v>
      </c>
      <c r="BC3117" s="6" t="s">
        <v>17</v>
      </c>
      <c r="BH3117" s="6" t="s">
        <v>20</v>
      </c>
      <c r="BM3117" s="6" t="s">
        <v>18</v>
      </c>
      <c r="BQ3117" s="26" t="s">
        <v>16</v>
      </c>
      <c r="BR3117" s="26"/>
      <c r="BS3117" s="21"/>
      <c r="BT3117" s="21"/>
      <c r="BU3117" s="21"/>
      <c r="BV3117" s="21"/>
      <c r="BW3117" s="26" t="s">
        <v>21</v>
      </c>
      <c r="BX3117" s="21"/>
      <c r="BY3117" s="21"/>
    </row>
    <row r="3118" spans="2:86" ht="18.600000000000001" customHeight="1" thickBot="1">
      <c r="B3118" s="11"/>
      <c r="D3118" s="266" t="s">
        <v>113</v>
      </c>
      <c r="E3118" s="267"/>
      <c r="F3118" s="268" t="s">
        <v>114</v>
      </c>
      <c r="G3118" s="269"/>
      <c r="H3118" s="237"/>
      <c r="I3118" s="262" t="s">
        <v>0</v>
      </c>
      <c r="J3118" s="263"/>
      <c r="K3118" s="264" t="s">
        <v>1</v>
      </c>
      <c r="L3118" s="265"/>
      <c r="M3118" s="21"/>
      <c r="N3118" s="262" t="s">
        <v>115</v>
      </c>
      <c r="O3118" s="263"/>
      <c r="P3118" s="264" t="s">
        <v>116</v>
      </c>
      <c r="Q3118" s="265"/>
      <c r="R3118" s="21"/>
      <c r="S3118" s="266" t="s">
        <v>117</v>
      </c>
      <c r="T3118" s="267"/>
      <c r="U3118" s="268" t="s">
        <v>118</v>
      </c>
      <c r="V3118" s="269"/>
      <c r="W3118" s="20"/>
      <c r="X3118" s="262" t="s">
        <v>119</v>
      </c>
      <c r="Y3118" s="263"/>
      <c r="Z3118" s="264" t="s">
        <v>120</v>
      </c>
      <c r="AA3118" s="265"/>
      <c r="AB3118" s="20"/>
      <c r="AC3118" s="262" t="s">
        <v>121</v>
      </c>
      <c r="AD3118" s="263"/>
      <c r="AE3118" s="264" t="s">
        <v>7</v>
      </c>
      <c r="AF3118" s="265"/>
      <c r="AG3118" s="20"/>
      <c r="AH3118" s="262" t="s">
        <v>122</v>
      </c>
      <c r="AI3118" s="263"/>
      <c r="AJ3118" s="264" t="s">
        <v>123</v>
      </c>
      <c r="AK3118" s="265"/>
      <c r="AL3118" s="20"/>
      <c r="AM3118" s="266" t="s">
        <v>124</v>
      </c>
      <c r="AN3118" s="267"/>
      <c r="AO3118" s="268" t="s">
        <v>125</v>
      </c>
      <c r="AP3118" s="269"/>
      <c r="AQ3118" s="21"/>
      <c r="AR3118" s="262" t="s">
        <v>126</v>
      </c>
      <c r="AS3118" s="263"/>
      <c r="AT3118" s="264" t="s">
        <v>2</v>
      </c>
      <c r="AU3118" s="265"/>
      <c r="AV3118" s="41"/>
      <c r="AW3118" s="262" t="s">
        <v>127</v>
      </c>
      <c r="AX3118" s="263"/>
      <c r="AY3118" s="264" t="s">
        <v>128</v>
      </c>
      <c r="AZ3118" s="265"/>
      <c r="BA3118" s="20"/>
      <c r="BB3118" s="262" t="s">
        <v>129</v>
      </c>
      <c r="BC3118" s="263"/>
      <c r="BD3118" s="264" t="s">
        <v>130</v>
      </c>
      <c r="BE3118" s="265"/>
      <c r="BF3118" s="41"/>
      <c r="BG3118" s="266" t="s">
        <v>131</v>
      </c>
      <c r="BH3118" s="267"/>
      <c r="BI3118" s="268" t="s">
        <v>132</v>
      </c>
      <c r="BJ3118" s="269"/>
      <c r="BK3118" s="41"/>
      <c r="BL3118" s="262" t="s">
        <v>133</v>
      </c>
      <c r="BM3118" s="263"/>
      <c r="BN3118" s="264" t="s">
        <v>134</v>
      </c>
      <c r="BO3118" s="265"/>
      <c r="BP3118" s="41"/>
      <c r="BQ3118" s="262" t="s">
        <v>135</v>
      </c>
      <c r="BR3118" s="263"/>
      <c r="BS3118" s="264" t="s">
        <v>136</v>
      </c>
      <c r="BT3118" s="265"/>
      <c r="BU3118" s="20"/>
      <c r="BV3118" s="262" t="s">
        <v>137</v>
      </c>
      <c r="BW3118" s="263"/>
      <c r="BX3118" s="264" t="s">
        <v>138</v>
      </c>
      <c r="BY3118" s="265"/>
      <c r="CA3118" s="27" t="s">
        <v>8</v>
      </c>
      <c r="CC3118" s="113" t="s">
        <v>74</v>
      </c>
      <c r="CD3118" s="13"/>
      <c r="CE3118" s="33"/>
      <c r="CF3118" s="33"/>
      <c r="CG3118" s="33"/>
      <c r="CH3118" s="33"/>
    </row>
    <row r="3119" spans="2:86" ht="18.600000000000001" customHeight="1" thickTop="1" thickBot="1">
      <c r="B3119" s="37">
        <v>8.9199999999999502</v>
      </c>
      <c r="D3119" s="1">
        <v>1</v>
      </c>
      <c r="E3119" s="7">
        <v>0</v>
      </c>
      <c r="F3119" s="2">
        <v>0</v>
      </c>
      <c r="G3119" s="8">
        <v>0</v>
      </c>
      <c r="I3119" s="1">
        <v>1</v>
      </c>
      <c r="J3119" s="9">
        <v>0</v>
      </c>
      <c r="K3119" s="2">
        <v>0</v>
      </c>
      <c r="L3119" s="8">
        <f t="shared" ref="L3119:L3182" si="30023">IF(0=(1-$J$9*$K$9*$B3119^2),10^18,$B3119*$K$9/(1-$J$9*$K$9*$B3119^2))</f>
        <v>-0.6113401650129483</v>
      </c>
      <c r="N3119" s="1">
        <f t="shared" ref="N3119" si="30024">D3119*I3119+F3119*I3122-E3119*J3119-G3119*J3122</f>
        <v>1</v>
      </c>
      <c r="O3119" s="9">
        <f t="shared" ref="O3119" si="30025">(D3119*J3119+E3119*I3119+F3119*J3122+G3119*I3122)</f>
        <v>0</v>
      </c>
      <c r="P3119" s="2">
        <f t="shared" ref="P3119" si="30026">D3119*K3119+F3119*K3122-E3119*L3119-G3119*L3122</f>
        <v>0</v>
      </c>
      <c r="Q3119" s="8">
        <f t="shared" ref="Q3119" si="30027">(D3119*L3119+E3119*K3119+F3119*L3122+G3119*K3122)</f>
        <v>-0.6113401650129483</v>
      </c>
      <c r="S3119" s="1">
        <v>1</v>
      </c>
      <c r="T3119" s="7">
        <v>0</v>
      </c>
      <c r="U3119" s="2">
        <v>0</v>
      </c>
      <c r="V3119" s="8">
        <v>0</v>
      </c>
      <c r="X3119" s="1">
        <f t="shared" ref="X3119" si="30028">N3119*S3119+P3119*S3122-O3119*T3119-Q3119*T3122</f>
        <v>9.2413520511458476</v>
      </c>
      <c r="Y3119" s="9">
        <f t="shared" ref="Y3119" si="30029">(N3119*T3119+O3119*S3119+P3119*T3122+Q3119*S3122)</f>
        <v>0</v>
      </c>
      <c r="Z3119" s="2">
        <f t="shared" ref="Z3119" si="30030">N3119*U3119+P3119*U3122-O3119*V3119-Q3119*V3122</f>
        <v>0</v>
      </c>
      <c r="AA3119" s="8">
        <f t="shared" ref="AA3119" si="30031">(N3119*V3119+O3119*U3119+P3119*V3122+Q3119*U3122)</f>
        <v>-0.6113401650129483</v>
      </c>
      <c r="AB3119" s="20"/>
      <c r="AC3119" s="1">
        <v>1</v>
      </c>
      <c r="AD3119" s="9">
        <v>0</v>
      </c>
      <c r="AE3119" s="2">
        <v>0</v>
      </c>
      <c r="AF3119" s="8">
        <f t="shared" ref="AF3119:AF3182" si="30032">IF(0=(1-$AE$9*$AD$9*$B3119^2),10^18,$B3119*$AE$9/(1-$AE$9*$AD$9*$B3119^2))</f>
        <v>-0.11282510985876024</v>
      </c>
      <c r="AH3119" s="1">
        <f t="shared" ref="AH3119" si="30033">X3119*AC3119+Z3119*AC3122-Y3119*AD3119-AA3119*AD3122</f>
        <v>9.2413520511458476</v>
      </c>
      <c r="AI3119" s="9">
        <f t="shared" ref="AI3119" si="30034">(X3119*AD3119+Y3119*AC3119+Z3119*AD3122+AA3119*AC3122)</f>
        <v>0</v>
      </c>
      <c r="AJ3119" s="2">
        <f t="shared" ref="AJ3119" si="30035">X3119*AE3119+Z3119*AE3122-Y3119*AF3119-AA3119*AF3122</f>
        <v>0</v>
      </c>
      <c r="AK3119" s="8">
        <f t="shared" ref="AK3119" si="30036">(X3119*AF3119+Y3119*AE3119+Z3119*AF3122+AA3119*AE3122)</f>
        <v>-1.6539967254269579</v>
      </c>
      <c r="AM3119" s="1">
        <v>1</v>
      </c>
      <c r="AN3119" s="7">
        <v>0</v>
      </c>
      <c r="AO3119" s="2">
        <v>0</v>
      </c>
      <c r="AP3119" s="8">
        <v>0</v>
      </c>
      <c r="AR3119" s="1">
        <f t="shared" ref="AR3119" si="30037">AH3119*AM3119+AJ3119*AM3122-AI3119*AN3119-AK3119*AN3122</f>
        <v>28.093567031640795</v>
      </c>
      <c r="AS3119" s="9">
        <f t="shared" ref="AS3119" si="30038">(AH3119*AN3119+AI3119*AM3119+AJ3119*AN3122+AK3119*AM3122)</f>
        <v>0</v>
      </c>
      <c r="AT3119" s="2">
        <f t="shared" ref="AT3119" si="30039">AH3119*AO3119+AJ3119*AO3122-AI3119*AP3119-AK3119*AP3122</f>
        <v>0</v>
      </c>
      <c r="AU3119" s="8">
        <f t="shared" ref="AU3119" si="30040">(AH3119*AP3119+AI3119*AO3119+AJ3119*AP3122+AK3119*AO3122)</f>
        <v>-1.6539967254269579</v>
      </c>
      <c r="AV3119" s="20"/>
      <c r="AW3119" s="1">
        <v>1</v>
      </c>
      <c r="AX3119" s="9">
        <v>0</v>
      </c>
      <c r="AY3119" s="2">
        <v>0</v>
      </c>
      <c r="AZ3119" s="8">
        <f t="shared" ref="AZ3119:AZ3182" si="30041">IF(0=(1-$AX$9*$AY$9*$B3119^2),10^18,$B3119*$AY$9/(1-$AX$9*$AY$9*$B3119^2))</f>
        <v>-0.1609762987079433</v>
      </c>
      <c r="BB3119" s="1">
        <f t="shared" ref="BB3119" si="30042">AR3119*AW3119+AT3119*AW3122-AS3119*AX3119-AU3119*AX3122</f>
        <v>28.093567031640795</v>
      </c>
      <c r="BC3119" s="9">
        <f t="shared" ref="BC3119" si="30043">(AR3119*AX3119+AS3119*AW3119+AT3119*AX3122+AU3119*AW3122)</f>
        <v>0</v>
      </c>
      <c r="BD3119" s="2">
        <f t="shared" ref="BD3119" si="30044">AR3119*AY3119+AT3119*AY3122-AS3119*AZ3119-AU3119*AZ3122</f>
        <v>0</v>
      </c>
      <c r="BE3119" s="8">
        <f t="shared" ref="BE3119" si="30045">(AR3119*AZ3119+AS3119*AY3119+AT3119*AZ3122+AU3119*AY3122)</f>
        <v>-6.1763951636839947</v>
      </c>
      <c r="BG3119" s="1">
        <v>1</v>
      </c>
      <c r="BH3119" s="7">
        <v>0</v>
      </c>
      <c r="BI3119" s="2">
        <v>0</v>
      </c>
      <c r="BJ3119" s="8">
        <v>0</v>
      </c>
      <c r="BK3119" s="20"/>
      <c r="BL3119" s="1">
        <f t="shared" ref="BL3119" si="30046">BB3119*BG3119+BD3119*BG3122-BC3119*BH3119-BE3119*BH3122</f>
        <v>74.151686934651735</v>
      </c>
      <c r="BM3119" s="9">
        <f t="shared" ref="BM3119" si="30047">(BB3119*BH3119+BC3119*BG3119+BD3119*BH3122+BE3119*BG3122)</f>
        <v>0</v>
      </c>
      <c r="BN3119" s="2">
        <f t="shared" ref="BN3119" si="30048">BB3119*BI3119+BD3119*BI3122-BC3119*BJ3119-BE3119*BJ3122</f>
        <v>0</v>
      </c>
      <c r="BO3119" s="8">
        <f t="shared" ref="BO3119" si="30049">(BB3119*BJ3119+BC3119*BI3119+BD3119*BJ3122+BE3119*BI3122)</f>
        <v>-6.1763951636839947</v>
      </c>
      <c r="BP3119" s="20"/>
      <c r="BQ3119" s="16">
        <v>1</v>
      </c>
      <c r="BR3119" s="23">
        <v>0</v>
      </c>
      <c r="BS3119" s="14">
        <v>0</v>
      </c>
      <c r="BT3119" s="22">
        <v>0</v>
      </c>
      <c r="BV3119" s="1">
        <f t="shared" ref="BV3119" si="30050">BL3119*BQ3119+BN3119*BQ3122-BM3119*BR3119-BO3119*BR3122</f>
        <v>74.151686934651735</v>
      </c>
      <c r="BW3119" s="9">
        <f t="shared" ref="BW3119" si="30051">(BL3119*BR3119+BM3119*BQ3119+BN3119*BR3122+BO3119*BQ3122)</f>
        <v>-6.1763951636839947</v>
      </c>
      <c r="BX3119" s="2">
        <f t="shared" ref="BX3119" si="30052">BL3119*BS3119+BN3119*BS3122-BM3119*BT3119-BO3119*BT3122</f>
        <v>0</v>
      </c>
      <c r="BY3119" s="8">
        <f t="shared" ref="BY3119" si="30053">(BL3119*BT3119+BM3119*BS3119+BN3119*BT3122+BO3119*BS3122)</f>
        <v>-6.1763951636839947</v>
      </c>
      <c r="CA3119" s="28">
        <f t="shared" ref="CA3119" si="30054">20*LOG(((1+$BR$9)/$BR$9)/((BV3119+BV3122)^2+(BW3119+BW3122)^2)^0.5)</f>
        <v>-53.027910319245763</v>
      </c>
      <c r="CC3119" s="114">
        <f t="shared" ref="CC3119" si="30055">((BV3119^2+BW3119^2)^0.5)/((BV3122^2+BW3122^2)^0.5)</f>
        <v>8.3310423137997788E-2</v>
      </c>
      <c r="CD3119" s="13"/>
      <c r="CE3119" s="33"/>
      <c r="CF3119" s="33"/>
      <c r="CG3119" s="33"/>
      <c r="CH3119" s="33"/>
    </row>
    <row r="3120" spans="2:86" ht="18.600000000000001" customHeight="1" thickBot="1">
      <c r="D3120" s="3"/>
      <c r="G3120" s="4"/>
      <c r="I3120" s="3"/>
      <c r="L3120" s="4"/>
      <c r="N3120" s="3"/>
      <c r="Q3120" s="4"/>
      <c r="S3120" s="3"/>
      <c r="V3120" s="4"/>
      <c r="X3120" s="3"/>
      <c r="AA3120" s="4"/>
      <c r="AC3120" s="3"/>
      <c r="AF3120" s="4"/>
      <c r="AH3120" s="3"/>
      <c r="AK3120" s="4"/>
      <c r="AM3120" s="3"/>
      <c r="AP3120" s="4"/>
      <c r="AR3120" s="3"/>
      <c r="AU3120" s="4"/>
      <c r="AW3120" s="3"/>
      <c r="AZ3120" s="4"/>
      <c r="BB3120" s="3"/>
      <c r="BE3120" s="4"/>
      <c r="BG3120" s="3"/>
      <c r="BJ3120" s="4"/>
      <c r="BL3120" s="3"/>
      <c r="BO3120" s="4"/>
      <c r="BQ3120" s="16"/>
      <c r="BR3120" s="14"/>
      <c r="BS3120" s="14"/>
      <c r="BT3120" s="17"/>
      <c r="BV3120" s="3"/>
      <c r="BY3120" s="4"/>
      <c r="CC3120" s="115"/>
      <c r="CD3120" s="13"/>
      <c r="CE3120" s="33"/>
      <c r="CF3120" s="33"/>
      <c r="CG3120" s="33"/>
      <c r="CH3120" s="33"/>
    </row>
    <row r="3121" spans="2:86" ht="18.600000000000001" customHeight="1" thickBot="1">
      <c r="D3121" s="271" t="s">
        <v>141</v>
      </c>
      <c r="E3121" s="272"/>
      <c r="F3121" s="273" t="s">
        <v>142</v>
      </c>
      <c r="G3121" s="274"/>
      <c r="H3121" s="237"/>
      <c r="I3121" s="271" t="s">
        <v>143</v>
      </c>
      <c r="J3121" s="272"/>
      <c r="K3121" s="273" t="s">
        <v>144</v>
      </c>
      <c r="L3121" s="274"/>
      <c r="N3121" s="262" t="s">
        <v>145</v>
      </c>
      <c r="O3121" s="263"/>
      <c r="P3121" s="264" t="s">
        <v>146</v>
      </c>
      <c r="Q3121" s="265"/>
      <c r="S3121" s="271" t="s">
        <v>147</v>
      </c>
      <c r="T3121" s="272"/>
      <c r="U3121" s="273" t="s">
        <v>148</v>
      </c>
      <c r="V3121" s="274"/>
      <c r="W3121" s="20"/>
      <c r="X3121" s="262" t="s">
        <v>149</v>
      </c>
      <c r="Y3121" s="263"/>
      <c r="Z3121" s="264" t="s">
        <v>150</v>
      </c>
      <c r="AA3121" s="265"/>
      <c r="AB3121" s="20"/>
      <c r="AC3121" s="271" t="s">
        <v>151</v>
      </c>
      <c r="AD3121" s="272"/>
      <c r="AE3121" s="273" t="s">
        <v>152</v>
      </c>
      <c r="AF3121" s="274"/>
      <c r="AG3121" s="20"/>
      <c r="AH3121" s="262" t="s">
        <v>153</v>
      </c>
      <c r="AI3121" s="263"/>
      <c r="AJ3121" s="264" t="s">
        <v>154</v>
      </c>
      <c r="AK3121" s="265"/>
      <c r="AL3121" s="20"/>
      <c r="AM3121" s="271" t="s">
        <v>155</v>
      </c>
      <c r="AN3121" s="272"/>
      <c r="AO3121" s="273" t="s">
        <v>156</v>
      </c>
      <c r="AP3121" s="274"/>
      <c r="AR3121" s="262" t="s">
        <v>157</v>
      </c>
      <c r="AS3121" s="263"/>
      <c r="AT3121" s="264" t="s">
        <v>158</v>
      </c>
      <c r="AU3121" s="265"/>
      <c r="AV3121" s="41"/>
      <c r="AW3121" s="271" t="s">
        <v>159</v>
      </c>
      <c r="AX3121" s="272"/>
      <c r="AY3121" s="273" t="s">
        <v>160</v>
      </c>
      <c r="AZ3121" s="274"/>
      <c r="BA3121" s="20"/>
      <c r="BB3121" s="262" t="s">
        <v>161</v>
      </c>
      <c r="BC3121" s="263"/>
      <c r="BD3121" s="264" t="s">
        <v>162</v>
      </c>
      <c r="BE3121" s="265"/>
      <c r="BF3121" s="41"/>
      <c r="BG3121" s="271" t="s">
        <v>163</v>
      </c>
      <c r="BH3121" s="272"/>
      <c r="BI3121" s="273" t="s">
        <v>164</v>
      </c>
      <c r="BJ3121" s="274"/>
      <c r="BK3121" s="41"/>
      <c r="BL3121" s="262" t="s">
        <v>165</v>
      </c>
      <c r="BM3121" s="263"/>
      <c r="BN3121" s="264" t="s">
        <v>166</v>
      </c>
      <c r="BO3121" s="265"/>
      <c r="BP3121" s="41"/>
      <c r="BQ3121" s="271" t="s">
        <v>167</v>
      </c>
      <c r="BR3121" s="272"/>
      <c r="BS3121" s="273" t="s">
        <v>168</v>
      </c>
      <c r="BT3121" s="274"/>
      <c r="BU3121" s="20"/>
      <c r="BV3121" s="262" t="s">
        <v>169</v>
      </c>
      <c r="BW3121" s="263"/>
      <c r="BX3121" s="264" t="s">
        <v>170</v>
      </c>
      <c r="BY3121" s="265"/>
      <c r="CA3121" s="55" t="s">
        <v>35</v>
      </c>
      <c r="CC3121" s="116" t="s">
        <v>75</v>
      </c>
      <c r="CD3121" s="13"/>
      <c r="CE3121" s="33"/>
      <c r="CF3121" s="33"/>
      <c r="CG3121" s="33"/>
      <c r="CH3121" s="33"/>
    </row>
    <row r="3122" spans="2:86" ht="18.600000000000001" customHeight="1" thickTop="1" thickBot="1">
      <c r="D3122" s="1">
        <v>0</v>
      </c>
      <c r="E3122" s="9">
        <f t="shared" ref="E3122" si="30056">$E$9*$B3119</f>
        <v>10.497055999999942</v>
      </c>
      <c r="F3122" s="2">
        <v>1</v>
      </c>
      <c r="G3122" s="8">
        <v>0</v>
      </c>
      <c r="I3122" s="1">
        <v>0</v>
      </c>
      <c r="J3122" s="9">
        <v>0</v>
      </c>
      <c r="K3122" s="2">
        <v>1</v>
      </c>
      <c r="L3122" s="8">
        <v>0</v>
      </c>
      <c r="N3122" s="1">
        <f t="shared" ref="N3122" si="30057">D3122*I3119+F3122*I3122-E3122*J3119-G3122*J3122</f>
        <v>0</v>
      </c>
      <c r="O3122" s="9">
        <f t="shared" ref="O3122" si="30058">(D3122*J3119+E3122*I3119+F3122*J3122+G3122*I3122)</f>
        <v>10.497055999999942</v>
      </c>
      <c r="P3122" s="2">
        <f t="shared" ref="P3122" si="30059">D3122*K3119+F3122*K3122-E3122*L3119-G3122*L3122</f>
        <v>7.4172719471901232</v>
      </c>
      <c r="Q3122" s="8">
        <f t="shared" ref="Q3122" si="30060">(D3122*L3119+E3122*K3119+F3122*L3122+G3122*K3122)</f>
        <v>0</v>
      </c>
      <c r="S3122" s="1">
        <v>0</v>
      </c>
      <c r="T3122" s="9">
        <f t="shared" ref="T3122" si="30061">$T$9*$B3119</f>
        <v>13.480795999999925</v>
      </c>
      <c r="U3122" s="2">
        <v>1</v>
      </c>
      <c r="V3122" s="8">
        <v>0</v>
      </c>
      <c r="X3122" s="1">
        <f t="shared" ref="X3122" si="30062">N3122*S3119+P3122*S3122-O3122*T3119-Q3122*T3122</f>
        <v>0</v>
      </c>
      <c r="Y3122" s="9">
        <f t="shared" ref="Y3122" si="30063">(N3122*T3119+O3122*S3119+P3122*T3122+Q3122*S3122)</f>
        <v>110.48778599659221</v>
      </c>
      <c r="Z3122" s="2">
        <f t="shared" ref="Z3122" si="30064">N3122*U3119+P3122*U3122-O3122*V3119-Q3122*V3122</f>
        <v>7.4172719471901232</v>
      </c>
      <c r="AA3122" s="8">
        <f t="shared" ref="AA3122" si="30065">(N3122*V3119+O3122*U3119+P3122*V3122+Q3122*U3122)</f>
        <v>0</v>
      </c>
      <c r="AB3122" s="20"/>
      <c r="AC3122" s="1">
        <v>0</v>
      </c>
      <c r="AD3122" s="9">
        <v>0</v>
      </c>
      <c r="AE3122" s="2">
        <v>1</v>
      </c>
      <c r="AF3122" s="8">
        <v>0</v>
      </c>
      <c r="AH3122" s="1">
        <f t="shared" ref="AH3122" si="30066">X3122*AC3119+Z3122*AC3122-Y3122*AD3119-AA3122*AD3122</f>
        <v>0</v>
      </c>
      <c r="AI3122" s="9">
        <f t="shared" ref="AI3122" si="30067">(X3122*AD3119+Y3122*AC3119+Z3122*AD3122+AA3122*AC3122)</f>
        <v>110.48778599659221</v>
      </c>
      <c r="AJ3122" s="2">
        <f t="shared" ref="AJ3122" si="30068">X3122*AE3119+Z3122*AE3122-Y3122*AF3119-AA3122*AF3122</f>
        <v>19.88306854030683</v>
      </c>
      <c r="AK3122" s="8">
        <f t="shared" ref="AK3122" si="30069">(X3122*AF3119+Y3122*AE3119+Z3122*AF3122+AA3122*AE3122)</f>
        <v>0</v>
      </c>
      <c r="AM3122" s="1">
        <v>0</v>
      </c>
      <c r="AN3122" s="9">
        <f t="shared" ref="AN3122" si="30070">$AN$9*$B3119</f>
        <v>11.397975999999936</v>
      </c>
      <c r="AO3122" s="2">
        <v>1</v>
      </c>
      <c r="AP3122" s="8">
        <v>0</v>
      </c>
      <c r="AR3122" s="1">
        <f t="shared" ref="AR3122" si="30071">AH3122*AM3119+AJ3122*AM3122-AI3122*AN3119-AK3122*AN3122</f>
        <v>0</v>
      </c>
      <c r="AS3122" s="9">
        <f t="shared" ref="AS3122" si="30072">(AH3122*AN3119+AI3122*AM3119+AJ3122*AN3122+AK3122*AM3122)</f>
        <v>337.11452402536321</v>
      </c>
      <c r="AT3122" s="2">
        <f t="shared" ref="AT3122" si="30073">AH3122*AO3119+AJ3122*AO3122-AI3122*AP3119-AK3122*AP3122</f>
        <v>19.88306854030683</v>
      </c>
      <c r="AU3122" s="8">
        <f t="shared" ref="AU3122" si="30074">(AH3122*AP3119+AI3122*AO3119+AJ3122*AP3122+AK3122*AO3122)</f>
        <v>0</v>
      </c>
      <c r="AV3122" s="20"/>
      <c r="AW3122" s="1">
        <v>0</v>
      </c>
      <c r="AX3122" s="9">
        <v>0</v>
      </c>
      <c r="AY3122" s="2">
        <v>1</v>
      </c>
      <c r="AZ3122" s="8">
        <v>0</v>
      </c>
      <c r="BB3122" s="1">
        <f t="shared" ref="BB3122" si="30075">AR3122*AW3119+AT3122*AW3122-AS3122*AX3119-AU3122*AX3122</f>
        <v>0</v>
      </c>
      <c r="BC3122" s="9">
        <f t="shared" ref="BC3122" si="30076">(AR3122*AX3119+AS3122*AW3119+AT3122*AX3122+AU3122*AW3122)</f>
        <v>337.11452402536321</v>
      </c>
      <c r="BD3122" s="2">
        <f t="shared" ref="BD3122" si="30077">AR3122*AY3119+AT3122*AY3122-AS3122*AZ3119-AU3122*AZ3122</f>
        <v>74.150516858599829</v>
      </c>
      <c r="BE3122" s="8">
        <f t="shared" ref="BE3122" si="30078">(AR3122*AZ3119+AS3122*AY3119+AT3122*AZ3122+AU3122*AY3122)</f>
        <v>0</v>
      </c>
      <c r="BG3122" s="1">
        <v>0</v>
      </c>
      <c r="BH3122" s="9">
        <f t="shared" ref="BH3122" si="30079">$BH$9*$B3119</f>
        <v>7.457119999999958</v>
      </c>
      <c r="BI3122" s="2">
        <v>1</v>
      </c>
      <c r="BJ3122" s="8">
        <v>0</v>
      </c>
      <c r="BK3122" s="20"/>
      <c r="BL3122" s="1">
        <f t="shared" ref="BL3122" si="30080">BB3122*BG3119+BD3122*BG3122-BC3122*BH3119-BE3122*BH3122</f>
        <v>0</v>
      </c>
      <c r="BM3122" s="9">
        <f t="shared" ref="BM3122" si="30081">(BB3122*BH3119+BC3122*BG3119+BD3122*BH3122+BE3122*BG3122)</f>
        <v>890.06382630196208</v>
      </c>
      <c r="BN3122" s="2">
        <f t="shared" ref="BN3122" si="30082">BB3122*BI3119+BD3122*BI3122-BC3122*BJ3119-BE3122*BJ3122</f>
        <v>74.150516858599829</v>
      </c>
      <c r="BO3122" s="8">
        <f t="shared" ref="BO3122" si="30083">(BB3122*BJ3119+BC3122*BI3119+BD3122*BJ3122+BE3122*BI3122)</f>
        <v>0</v>
      </c>
      <c r="BP3122" s="20"/>
      <c r="BQ3122" s="18">
        <f t="shared" ref="BQ3122:BQ3185" si="30084">1/$BR$9</f>
        <v>1</v>
      </c>
      <c r="BR3122" s="25">
        <v>0</v>
      </c>
      <c r="BS3122" s="19">
        <v>1</v>
      </c>
      <c r="BT3122" s="24">
        <v>0</v>
      </c>
      <c r="BV3122" s="1">
        <f t="shared" ref="BV3122" si="30085">BL3122*BQ3119+BN3122*BQ3122-BM3122*BR3119-BO3122*BR3122</f>
        <v>74.150516858599829</v>
      </c>
      <c r="BW3122" s="9">
        <f t="shared" ref="BW3122" si="30086">(BL3122*BR3119+BM3122*BQ3119+BN3122*BR3122+BO3122*BQ3122)</f>
        <v>890.06382630196208</v>
      </c>
      <c r="BX3122" s="2">
        <f t="shared" ref="BX3122" si="30087">BL3122*BS3119+BN3122*BS3122-BM3122*BT3119-BO3122*BT3122</f>
        <v>74.150516858599829</v>
      </c>
      <c r="BY3122" s="8">
        <f t="shared" ref="BY3122" si="30088">(BL3122*BT3119+BM3122*BS3119+BN3122*BT3122+BO3122*BS3122)</f>
        <v>0</v>
      </c>
      <c r="CA3122" s="56">
        <f t="shared" ref="CA3122" si="30089">(180/PI())*ATAN(-1*(BW3119+BW3122)/(BV3119+BV3122))</f>
        <v>-80.475398635771484</v>
      </c>
      <c r="CC3122" s="117">
        <f t="shared" ref="CC3122" si="30090">20*LOG(((1-(10^(CA3119/20)^2)*(1-((1-CC3119)/(1+CC3119))^2))^0.5))</f>
        <v>-6.1411127992234472E-6</v>
      </c>
      <c r="CD3122" s="13"/>
      <c r="CE3122" s="33"/>
      <c r="CF3122" s="33"/>
      <c r="CG3122" s="33"/>
      <c r="CH3122" s="33"/>
    </row>
    <row r="3123" spans="2:86" ht="18.600000000000001" customHeight="1"/>
    <row r="3124" spans="2:86" ht="18.600000000000001" customHeight="1" thickBot="1">
      <c r="E3124" s="6" t="s">
        <v>3</v>
      </c>
      <c r="J3124" s="6" t="s">
        <v>5</v>
      </c>
      <c r="O3124" s="6" t="s">
        <v>10</v>
      </c>
      <c r="T3124" s="6" t="s">
        <v>6</v>
      </c>
      <c r="Y3124" s="6" t="s">
        <v>11</v>
      </c>
      <c r="AD3124" s="6" t="s">
        <v>12</v>
      </c>
      <c r="AI3124" s="6" t="s">
        <v>13</v>
      </c>
      <c r="AN3124" s="6" t="s">
        <v>14</v>
      </c>
      <c r="AS3124" s="6" t="s">
        <v>15</v>
      </c>
      <c r="AX3124" s="6" t="s">
        <v>19</v>
      </c>
      <c r="BC3124" s="6" t="s">
        <v>17</v>
      </c>
      <c r="BH3124" s="6" t="s">
        <v>20</v>
      </c>
      <c r="BM3124" s="6" t="s">
        <v>18</v>
      </c>
      <c r="BQ3124" s="26" t="s">
        <v>16</v>
      </c>
      <c r="BR3124" s="26"/>
      <c r="BS3124" s="21"/>
      <c r="BT3124" s="21"/>
      <c r="BU3124" s="21"/>
      <c r="BV3124" s="21"/>
      <c r="BW3124" s="26" t="s">
        <v>21</v>
      </c>
      <c r="BX3124" s="21"/>
      <c r="BY3124" s="21"/>
    </row>
    <row r="3125" spans="2:86" ht="18.600000000000001" customHeight="1" thickBot="1">
      <c r="B3125" s="11"/>
      <c r="D3125" s="266" t="s">
        <v>113</v>
      </c>
      <c r="E3125" s="267"/>
      <c r="F3125" s="268" t="s">
        <v>114</v>
      </c>
      <c r="G3125" s="269"/>
      <c r="H3125" s="237"/>
      <c r="I3125" s="262" t="s">
        <v>0</v>
      </c>
      <c r="J3125" s="263"/>
      <c r="K3125" s="264" t="s">
        <v>1</v>
      </c>
      <c r="L3125" s="265"/>
      <c r="M3125" s="21"/>
      <c r="N3125" s="262" t="s">
        <v>115</v>
      </c>
      <c r="O3125" s="263"/>
      <c r="P3125" s="264" t="s">
        <v>116</v>
      </c>
      <c r="Q3125" s="265"/>
      <c r="R3125" s="21"/>
      <c r="S3125" s="266" t="s">
        <v>117</v>
      </c>
      <c r="T3125" s="267"/>
      <c r="U3125" s="268" t="s">
        <v>118</v>
      </c>
      <c r="V3125" s="269"/>
      <c r="W3125" s="20"/>
      <c r="X3125" s="262" t="s">
        <v>119</v>
      </c>
      <c r="Y3125" s="263"/>
      <c r="Z3125" s="264" t="s">
        <v>120</v>
      </c>
      <c r="AA3125" s="265"/>
      <c r="AB3125" s="20"/>
      <c r="AC3125" s="262" t="s">
        <v>121</v>
      </c>
      <c r="AD3125" s="263"/>
      <c r="AE3125" s="264" t="s">
        <v>7</v>
      </c>
      <c r="AF3125" s="265"/>
      <c r="AG3125" s="20"/>
      <c r="AH3125" s="262" t="s">
        <v>122</v>
      </c>
      <c r="AI3125" s="263"/>
      <c r="AJ3125" s="264" t="s">
        <v>123</v>
      </c>
      <c r="AK3125" s="265"/>
      <c r="AL3125" s="20"/>
      <c r="AM3125" s="266" t="s">
        <v>124</v>
      </c>
      <c r="AN3125" s="267"/>
      <c r="AO3125" s="268" t="s">
        <v>125</v>
      </c>
      <c r="AP3125" s="269"/>
      <c r="AQ3125" s="21"/>
      <c r="AR3125" s="262" t="s">
        <v>126</v>
      </c>
      <c r="AS3125" s="263"/>
      <c r="AT3125" s="264" t="s">
        <v>2</v>
      </c>
      <c r="AU3125" s="265"/>
      <c r="AV3125" s="41"/>
      <c r="AW3125" s="262" t="s">
        <v>127</v>
      </c>
      <c r="AX3125" s="263"/>
      <c r="AY3125" s="264" t="s">
        <v>128</v>
      </c>
      <c r="AZ3125" s="265"/>
      <c r="BA3125" s="20"/>
      <c r="BB3125" s="262" t="s">
        <v>129</v>
      </c>
      <c r="BC3125" s="263"/>
      <c r="BD3125" s="264" t="s">
        <v>130</v>
      </c>
      <c r="BE3125" s="265"/>
      <c r="BF3125" s="41"/>
      <c r="BG3125" s="266" t="s">
        <v>131</v>
      </c>
      <c r="BH3125" s="267"/>
      <c r="BI3125" s="268" t="s">
        <v>132</v>
      </c>
      <c r="BJ3125" s="269"/>
      <c r="BK3125" s="41"/>
      <c r="BL3125" s="262" t="s">
        <v>133</v>
      </c>
      <c r="BM3125" s="263"/>
      <c r="BN3125" s="264" t="s">
        <v>134</v>
      </c>
      <c r="BO3125" s="265"/>
      <c r="BP3125" s="41"/>
      <c r="BQ3125" s="262" t="s">
        <v>135</v>
      </c>
      <c r="BR3125" s="263"/>
      <c r="BS3125" s="264" t="s">
        <v>136</v>
      </c>
      <c r="BT3125" s="265"/>
      <c r="BU3125" s="20"/>
      <c r="BV3125" s="262" t="s">
        <v>137</v>
      </c>
      <c r="BW3125" s="263"/>
      <c r="BX3125" s="264" t="s">
        <v>138</v>
      </c>
      <c r="BY3125" s="265"/>
      <c r="CA3125" s="27" t="s">
        <v>8</v>
      </c>
      <c r="CC3125" s="113" t="s">
        <v>74</v>
      </c>
      <c r="CD3125" s="13"/>
      <c r="CE3125" s="33"/>
      <c r="CF3125" s="33"/>
      <c r="CG3125" s="33"/>
      <c r="CH3125" s="33"/>
    </row>
    <row r="3126" spans="2:86" ht="18.600000000000001" customHeight="1" thickTop="1" thickBot="1">
      <c r="B3126" s="37">
        <v>8.9399999999999498</v>
      </c>
      <c r="D3126" s="1">
        <v>1</v>
      </c>
      <c r="E3126" s="7">
        <v>0</v>
      </c>
      <c r="F3126" s="2">
        <v>0</v>
      </c>
      <c r="G3126" s="8">
        <v>0</v>
      </c>
      <c r="I3126" s="1">
        <v>1</v>
      </c>
      <c r="J3126" s="9">
        <v>0</v>
      </c>
      <c r="K3126" s="2">
        <v>0</v>
      </c>
      <c r="L3126" s="8">
        <f t="shared" ref="L3126:L3189" si="30091">IF(0=(1-$J$9*$K$9*$B3126^2),10^18,$B3126*$K$9/(1-$J$9*$K$9*$B3126^2))</f>
        <v>-0.6098161648354874</v>
      </c>
      <c r="N3126" s="1">
        <f t="shared" ref="N3126" si="30092">D3126*I3126+F3126*I3129-E3126*J3126-G3126*J3129</f>
        <v>1</v>
      </c>
      <c r="O3126" s="9">
        <f t="shared" ref="O3126" si="30093">(D3126*J3126+E3126*I3126+F3126*J3129+G3126*I3129)</f>
        <v>0</v>
      </c>
      <c r="P3126" s="2">
        <f t="shared" ref="P3126" si="30094">D3126*K3126+F3126*K3129-E3126*L3126-G3126*L3129</f>
        <v>0</v>
      </c>
      <c r="Q3126" s="8">
        <f t="shared" ref="Q3126" si="30095">(D3126*L3126+E3126*K3126+F3126*L3129+G3126*K3129)</f>
        <v>-0.6098161648354874</v>
      </c>
      <c r="S3126" s="1">
        <v>1</v>
      </c>
      <c r="T3126" s="7">
        <v>0</v>
      </c>
      <c r="U3126" s="2">
        <v>0</v>
      </c>
      <c r="V3126" s="8">
        <v>0</v>
      </c>
      <c r="X3126" s="1">
        <f t="shared" ref="X3126" si="30096">N3126*S3126+P3126*S3129-O3126*T3126-Q3126*T3129</f>
        <v>9.2392396190478507</v>
      </c>
      <c r="Y3126" s="9">
        <f t="shared" ref="Y3126" si="30097">(N3126*T3126+O3126*S3126+P3126*T3129+Q3126*S3129)</f>
        <v>0</v>
      </c>
      <c r="Z3126" s="2">
        <f t="shared" ref="Z3126" si="30098">N3126*U3126+P3126*U3129-O3126*V3126-Q3126*V3129</f>
        <v>0</v>
      </c>
      <c r="AA3126" s="8">
        <f t="shared" ref="AA3126" si="30099">(N3126*V3126+O3126*U3126+P3126*V3129+Q3126*U3129)</f>
        <v>-0.6098161648354874</v>
      </c>
      <c r="AB3126" s="20"/>
      <c r="AC3126" s="1">
        <v>1</v>
      </c>
      <c r="AD3126" s="9">
        <v>0</v>
      </c>
      <c r="AE3126" s="2">
        <v>0</v>
      </c>
      <c r="AF3126" s="8">
        <f t="shared" ref="AF3126:AF3189" si="30100">IF(0=(1-$AE$9*$AD$9*$B3126^2),10^18,$B3126*$AE$9/(1-$AE$9*$AD$9*$B3126^2))</f>
        <v>-0.11256391572195083</v>
      </c>
      <c r="AH3126" s="1">
        <f t="shared" ref="AH3126" si="30101">X3126*AC3126+Z3126*AC3129-Y3126*AD3126-AA3126*AD3129</f>
        <v>9.2392396190478507</v>
      </c>
      <c r="AI3126" s="9">
        <f t="shared" ref="AI3126" si="30102">(X3126*AD3126+Y3126*AC3126+Z3126*AD3129+AA3126*AC3129)</f>
        <v>0</v>
      </c>
      <c r="AJ3126" s="2">
        <f t="shared" ref="AJ3126" si="30103">X3126*AE3126+Z3126*AE3129-Y3126*AF3126-AA3126*AF3129</f>
        <v>0</v>
      </c>
      <c r="AK3126" s="8">
        <f t="shared" ref="AK3126" si="30104">(X3126*AF3126+Y3126*AE3126+Z3126*AF3129+AA3126*AE3129)</f>
        <v>-1.6498211546488988</v>
      </c>
      <c r="AM3126" s="1">
        <v>1</v>
      </c>
      <c r="AN3126" s="7">
        <v>0</v>
      </c>
      <c r="AO3126" s="2">
        <v>0</v>
      </c>
      <c r="AP3126" s="8">
        <v>0</v>
      </c>
      <c r="AR3126" s="1">
        <f t="shared" ref="AR3126" si="30105">AH3126*AM3126+AJ3126*AM3129-AI3126*AN3126-AK3126*AN3129</f>
        <v>28.086024373456389</v>
      </c>
      <c r="AS3126" s="9">
        <f t="shared" ref="AS3126" si="30106">(AH3126*AN3126+AI3126*AM3126+AJ3126*AN3129+AK3126*AM3129)</f>
        <v>0</v>
      </c>
      <c r="AT3126" s="2">
        <f t="shared" ref="AT3126" si="30107">AH3126*AO3126+AJ3126*AO3129-AI3126*AP3126-AK3126*AP3129</f>
        <v>0</v>
      </c>
      <c r="AU3126" s="8">
        <f t="shared" ref="AU3126" si="30108">(AH3126*AP3126+AI3126*AO3126+AJ3126*AP3129+AK3126*AO3129)</f>
        <v>-1.6498211546488988</v>
      </c>
      <c r="AV3126" s="20"/>
      <c r="AW3126" s="1">
        <v>1</v>
      </c>
      <c r="AX3126" s="9">
        <v>0</v>
      </c>
      <c r="AY3126" s="2">
        <v>0</v>
      </c>
      <c r="AZ3126" s="8">
        <f t="shared" ref="AZ3126:AZ3189" si="30109">IF(0=(1-$AX$9*$AY$9*$B3126^2),10^18,$B3126*$AY$9/(1-$AX$9*$AY$9*$B3126^2))</f>
        <v>-0.16060001551934211</v>
      </c>
      <c r="BB3126" s="1">
        <f t="shared" ref="BB3126" si="30110">AR3126*AW3126+AT3126*AW3129-AS3126*AX3126-AU3126*AX3129</f>
        <v>28.086024373456389</v>
      </c>
      <c r="BC3126" s="9">
        <f t="shared" ref="BC3126" si="30111">(AR3126*AX3126+AS3126*AW3126+AT3126*AX3129+AU3126*AW3129)</f>
        <v>0</v>
      </c>
      <c r="BD3126" s="2">
        <f t="shared" ref="BD3126" si="30112">AR3126*AY3126+AT3126*AY3129-AS3126*AZ3126-AU3126*AZ3129</f>
        <v>0</v>
      </c>
      <c r="BE3126" s="8">
        <f t="shared" ref="BE3126" si="30113">(AR3126*AZ3126+AS3126*AY3126+AT3126*AZ3129+AU3126*AY3129)</f>
        <v>-6.1604371049026163</v>
      </c>
      <c r="BG3126" s="1">
        <v>1</v>
      </c>
      <c r="BH3126" s="7">
        <v>0</v>
      </c>
      <c r="BI3126" s="2">
        <v>0</v>
      </c>
      <c r="BJ3126" s="8">
        <v>0</v>
      </c>
      <c r="BK3126" s="20"/>
      <c r="BL3126" s="1">
        <f t="shared" ref="BL3126" si="30114">BB3126*BG3126+BD3126*BG3129-BC3126*BH3126-BE3126*BH3129</f>
        <v>74.128145625561501</v>
      </c>
      <c r="BM3126" s="9">
        <f t="shared" ref="BM3126" si="30115">(BB3126*BH3126+BC3126*BG3126+BD3126*BH3129+BE3126*BG3129)</f>
        <v>0</v>
      </c>
      <c r="BN3126" s="2">
        <f t="shared" ref="BN3126" si="30116">BB3126*BI3126+BD3126*BI3129-BC3126*BJ3126-BE3126*BJ3129</f>
        <v>0</v>
      </c>
      <c r="BO3126" s="8">
        <f t="shared" ref="BO3126" si="30117">(BB3126*BJ3126+BC3126*BI3126+BD3126*BJ3129+BE3126*BI3129)</f>
        <v>-6.1604371049026163</v>
      </c>
      <c r="BP3126" s="20"/>
      <c r="BQ3126" s="16">
        <v>1</v>
      </c>
      <c r="BR3126" s="23">
        <v>0</v>
      </c>
      <c r="BS3126" s="14">
        <v>0</v>
      </c>
      <c r="BT3126" s="22">
        <v>0</v>
      </c>
      <c r="BV3126" s="1">
        <f t="shared" ref="BV3126" si="30118">BL3126*BQ3126+BN3126*BQ3129-BM3126*BR3126-BO3126*BR3129</f>
        <v>74.128145625561501</v>
      </c>
      <c r="BW3126" s="9">
        <f t="shared" ref="BW3126" si="30119">(BL3126*BR3126+BM3126*BQ3126+BN3126*BR3129+BO3126*BQ3129)</f>
        <v>-6.1604371049026163</v>
      </c>
      <c r="BX3126" s="2">
        <f t="shared" ref="BX3126" si="30120">BL3126*BS3126+BN3126*BS3129-BM3126*BT3126-BO3126*BT3129</f>
        <v>0</v>
      </c>
      <c r="BY3126" s="8">
        <f t="shared" ref="BY3126" si="30121">(BL3126*BT3126+BM3126*BS3126+BN3126*BT3129+BO3126*BS3129)</f>
        <v>-6.1604371049026163</v>
      </c>
      <c r="CA3126" s="28">
        <f t="shared" ref="CA3126" si="30122">20*LOG(((1+$BR$9)/$BR$9)/((BV3126+BV3129)^2+(BW3126+BW3129)^2)^0.5)</f>
        <v>-53.044593108774123</v>
      </c>
      <c r="CC3126" s="114">
        <f t="shared" ref="CC3126" si="30123">((BV3126^2+BW3126^2)^0.5)/((BV3129^2+BW3129^2)^0.5)</f>
        <v>8.3121571431352098E-2</v>
      </c>
      <c r="CD3126" s="13"/>
      <c r="CE3126" s="33"/>
      <c r="CF3126" s="33"/>
      <c r="CG3126" s="33"/>
      <c r="CH3126" s="33"/>
    </row>
    <row r="3127" spans="2:86" ht="18.600000000000001" customHeight="1" thickBot="1">
      <c r="D3127" s="3"/>
      <c r="G3127" s="4"/>
      <c r="I3127" s="3"/>
      <c r="L3127" s="4"/>
      <c r="N3127" s="3"/>
      <c r="Q3127" s="4"/>
      <c r="S3127" s="3"/>
      <c r="V3127" s="4"/>
      <c r="X3127" s="3"/>
      <c r="AA3127" s="4"/>
      <c r="AC3127" s="3"/>
      <c r="AF3127" s="4"/>
      <c r="AH3127" s="3"/>
      <c r="AK3127" s="4"/>
      <c r="AM3127" s="3"/>
      <c r="AP3127" s="4"/>
      <c r="AR3127" s="3"/>
      <c r="AU3127" s="4"/>
      <c r="AW3127" s="3"/>
      <c r="AZ3127" s="4"/>
      <c r="BB3127" s="3"/>
      <c r="BE3127" s="4"/>
      <c r="BG3127" s="3"/>
      <c r="BJ3127" s="4"/>
      <c r="BL3127" s="3"/>
      <c r="BO3127" s="4"/>
      <c r="BQ3127" s="16"/>
      <c r="BR3127" s="14"/>
      <c r="BS3127" s="14"/>
      <c r="BT3127" s="17"/>
      <c r="BV3127" s="3"/>
      <c r="BY3127" s="4"/>
      <c r="CC3127" s="115"/>
      <c r="CD3127" s="13"/>
      <c r="CE3127" s="33"/>
      <c r="CF3127" s="33"/>
      <c r="CG3127" s="33"/>
      <c r="CH3127" s="33"/>
    </row>
    <row r="3128" spans="2:86" ht="18.600000000000001" customHeight="1" thickBot="1">
      <c r="D3128" s="271" t="s">
        <v>141</v>
      </c>
      <c r="E3128" s="272"/>
      <c r="F3128" s="273" t="s">
        <v>142</v>
      </c>
      <c r="G3128" s="274"/>
      <c r="H3128" s="237"/>
      <c r="I3128" s="271" t="s">
        <v>143</v>
      </c>
      <c r="J3128" s="272"/>
      <c r="K3128" s="273" t="s">
        <v>144</v>
      </c>
      <c r="L3128" s="274"/>
      <c r="N3128" s="262" t="s">
        <v>145</v>
      </c>
      <c r="O3128" s="263"/>
      <c r="P3128" s="264" t="s">
        <v>146</v>
      </c>
      <c r="Q3128" s="265"/>
      <c r="S3128" s="271" t="s">
        <v>147</v>
      </c>
      <c r="T3128" s="272"/>
      <c r="U3128" s="273" t="s">
        <v>148</v>
      </c>
      <c r="V3128" s="274"/>
      <c r="W3128" s="20"/>
      <c r="X3128" s="262" t="s">
        <v>149</v>
      </c>
      <c r="Y3128" s="263"/>
      <c r="Z3128" s="264" t="s">
        <v>150</v>
      </c>
      <c r="AA3128" s="265"/>
      <c r="AB3128" s="20"/>
      <c r="AC3128" s="271" t="s">
        <v>151</v>
      </c>
      <c r="AD3128" s="272"/>
      <c r="AE3128" s="273" t="s">
        <v>152</v>
      </c>
      <c r="AF3128" s="274"/>
      <c r="AG3128" s="20"/>
      <c r="AH3128" s="262" t="s">
        <v>153</v>
      </c>
      <c r="AI3128" s="263"/>
      <c r="AJ3128" s="264" t="s">
        <v>154</v>
      </c>
      <c r="AK3128" s="265"/>
      <c r="AL3128" s="20"/>
      <c r="AM3128" s="271" t="s">
        <v>155</v>
      </c>
      <c r="AN3128" s="272"/>
      <c r="AO3128" s="273" t="s">
        <v>156</v>
      </c>
      <c r="AP3128" s="274"/>
      <c r="AR3128" s="262" t="s">
        <v>157</v>
      </c>
      <c r="AS3128" s="263"/>
      <c r="AT3128" s="264" t="s">
        <v>158</v>
      </c>
      <c r="AU3128" s="265"/>
      <c r="AV3128" s="41"/>
      <c r="AW3128" s="271" t="s">
        <v>159</v>
      </c>
      <c r="AX3128" s="272"/>
      <c r="AY3128" s="273" t="s">
        <v>160</v>
      </c>
      <c r="AZ3128" s="274"/>
      <c r="BA3128" s="20"/>
      <c r="BB3128" s="262" t="s">
        <v>161</v>
      </c>
      <c r="BC3128" s="263"/>
      <c r="BD3128" s="264" t="s">
        <v>162</v>
      </c>
      <c r="BE3128" s="265"/>
      <c r="BF3128" s="41"/>
      <c r="BG3128" s="271" t="s">
        <v>163</v>
      </c>
      <c r="BH3128" s="272"/>
      <c r="BI3128" s="273" t="s">
        <v>164</v>
      </c>
      <c r="BJ3128" s="274"/>
      <c r="BK3128" s="41"/>
      <c r="BL3128" s="262" t="s">
        <v>165</v>
      </c>
      <c r="BM3128" s="263"/>
      <c r="BN3128" s="264" t="s">
        <v>166</v>
      </c>
      <c r="BO3128" s="265"/>
      <c r="BP3128" s="41"/>
      <c r="BQ3128" s="271" t="s">
        <v>167</v>
      </c>
      <c r="BR3128" s="272"/>
      <c r="BS3128" s="273" t="s">
        <v>168</v>
      </c>
      <c r="BT3128" s="274"/>
      <c r="BU3128" s="20"/>
      <c r="BV3128" s="262" t="s">
        <v>169</v>
      </c>
      <c r="BW3128" s="263"/>
      <c r="BX3128" s="264" t="s">
        <v>170</v>
      </c>
      <c r="BY3128" s="265"/>
      <c r="CA3128" s="55" t="s">
        <v>35</v>
      </c>
      <c r="CC3128" s="116" t="s">
        <v>75</v>
      </c>
      <c r="CD3128" s="13"/>
      <c r="CE3128" s="33"/>
      <c r="CF3128" s="33"/>
      <c r="CG3128" s="33"/>
      <c r="CH3128" s="33"/>
    </row>
    <row r="3129" spans="2:86" ht="18.600000000000001" customHeight="1" thickTop="1" thickBot="1">
      <c r="D3129" s="1">
        <v>0</v>
      </c>
      <c r="E3129" s="9">
        <f t="shared" ref="E3129" si="30124">$E$9*$B3126</f>
        <v>10.520591999999942</v>
      </c>
      <c r="F3129" s="2">
        <v>1</v>
      </c>
      <c r="G3129" s="8">
        <v>0</v>
      </c>
      <c r="I3129" s="1">
        <v>0</v>
      </c>
      <c r="J3129" s="9">
        <v>0</v>
      </c>
      <c r="K3129" s="2">
        <v>1</v>
      </c>
      <c r="L3129" s="8">
        <v>0</v>
      </c>
      <c r="N3129" s="1">
        <f t="shared" ref="N3129" si="30125">D3129*I3126+F3129*I3129-E3129*J3126-G3129*J3129</f>
        <v>0</v>
      </c>
      <c r="O3129" s="9">
        <f t="shared" ref="O3129" si="30126">(D3129*J3126+E3129*I3126+F3129*J3129+G3129*I3129)</f>
        <v>10.520591999999942</v>
      </c>
      <c r="P3129" s="2">
        <f t="shared" ref="P3129" si="30127">D3129*K3126+F3129*K3129-E3129*L3126-G3129*L3129</f>
        <v>7.4156270652388745</v>
      </c>
      <c r="Q3129" s="8">
        <f t="shared" ref="Q3129" si="30128">(D3129*L3126+E3129*K3126+F3129*L3129+G3129*K3129)</f>
        <v>0</v>
      </c>
      <c r="S3129" s="1">
        <v>0</v>
      </c>
      <c r="T3129" s="9">
        <f t="shared" ref="T3129" si="30129">$T$9*$B3126</f>
        <v>13.511021999999924</v>
      </c>
      <c r="U3129" s="2">
        <v>1</v>
      </c>
      <c r="V3129" s="8">
        <v>0</v>
      </c>
      <c r="X3129" s="1">
        <f t="shared" ref="X3129" si="30130">N3129*S3126+P3129*S3129-O3129*T3126-Q3129*T3129</f>
        <v>0</v>
      </c>
      <c r="Y3129" s="9">
        <f t="shared" ref="Y3129" si="30131">(N3129*T3126+O3129*S3126+P3129*T3129+Q3129*S3129)</f>
        <v>110.71329242223725</v>
      </c>
      <c r="Z3129" s="2">
        <f t="shared" ref="Z3129" si="30132">N3129*U3126+P3129*U3129-O3129*V3126-Q3129*V3129</f>
        <v>7.4156270652388745</v>
      </c>
      <c r="AA3129" s="8">
        <f t="shared" ref="AA3129" si="30133">(N3129*V3126+O3129*U3126+P3129*V3129+Q3129*U3129)</f>
        <v>0</v>
      </c>
      <c r="AB3129" s="20"/>
      <c r="AC3129" s="1">
        <v>0</v>
      </c>
      <c r="AD3129" s="9">
        <v>0</v>
      </c>
      <c r="AE3129" s="2">
        <v>1</v>
      </c>
      <c r="AF3129" s="8">
        <v>0</v>
      </c>
      <c r="AH3129" s="1">
        <f t="shared" ref="AH3129" si="30134">X3129*AC3126+Z3129*AC3129-Y3129*AD3126-AA3129*AD3129</f>
        <v>0</v>
      </c>
      <c r="AI3129" s="9">
        <f t="shared" ref="AI3129" si="30135">(X3129*AD3126+Y3129*AC3126+Z3129*AD3129+AA3129*AC3129)</f>
        <v>110.71329242223725</v>
      </c>
      <c r="AJ3129" s="2">
        <f t="shared" ref="AJ3129" si="30136">X3129*AE3126+Z3129*AE3129-Y3129*AF3126-AA3129*AF3129</f>
        <v>19.877948782755286</v>
      </c>
      <c r="AK3129" s="8">
        <f t="shared" ref="AK3129" si="30137">(X3129*AF3126+Y3129*AE3126+Z3129*AF3129+AA3129*AE3129)</f>
        <v>0</v>
      </c>
      <c r="AM3129" s="1">
        <v>0</v>
      </c>
      <c r="AN3129" s="9">
        <f t="shared" ref="AN3129" si="30138">$AN$9*$B3126</f>
        <v>11.423531999999936</v>
      </c>
      <c r="AO3129" s="2">
        <v>1</v>
      </c>
      <c r="AP3129" s="8">
        <v>0</v>
      </c>
      <c r="AR3129" s="1">
        <f t="shared" ref="AR3129" si="30139">AH3129*AM3126+AJ3129*AM3129-AI3129*AN3126-AK3129*AN3129</f>
        <v>0</v>
      </c>
      <c r="AS3129" s="9">
        <f t="shared" ref="AS3129" si="30140">(AH3129*AN3126+AI3129*AM3126+AJ3129*AN3129+AK3129*AM3129)</f>
        <v>337.78967643640203</v>
      </c>
      <c r="AT3129" s="2">
        <f t="shared" ref="AT3129" si="30141">AH3129*AO3126+AJ3129*AO3129-AI3129*AP3126-AK3129*AP3129</f>
        <v>19.877948782755286</v>
      </c>
      <c r="AU3129" s="8">
        <f t="shared" ref="AU3129" si="30142">(AH3129*AP3126+AI3129*AO3126+AJ3129*AP3129+AK3129*AO3129)</f>
        <v>0</v>
      </c>
      <c r="AV3129" s="20"/>
      <c r="AW3129" s="1">
        <v>0</v>
      </c>
      <c r="AX3129" s="9">
        <v>0</v>
      </c>
      <c r="AY3129" s="2">
        <v>1</v>
      </c>
      <c r="AZ3129" s="8">
        <v>0</v>
      </c>
      <c r="BB3129" s="1">
        <f t="shared" ref="BB3129" si="30143">AR3129*AW3126+AT3129*AW3129-AS3129*AX3126-AU3129*AX3129</f>
        <v>0</v>
      </c>
      <c r="BC3129" s="9">
        <f t="shared" ref="BC3129" si="30144">(AR3129*AX3126+AS3129*AW3126+AT3129*AX3129+AU3129*AW3129)</f>
        <v>337.78967643640203</v>
      </c>
      <c r="BD3129" s="2">
        <f t="shared" ref="BD3129" si="30145">AR3129*AY3126+AT3129*AY3129-AS3129*AZ3126-AU3129*AZ3129</f>
        <v>74.126976060715009</v>
      </c>
      <c r="BE3129" s="8">
        <f t="shared" ref="BE3129" si="30146">(AR3129*AZ3126+AS3129*AY3126+AT3129*AZ3129+AU3129*AY3129)</f>
        <v>0</v>
      </c>
      <c r="BG3129" s="1">
        <v>0</v>
      </c>
      <c r="BH3129" s="9">
        <f t="shared" ref="BH3129" si="30147">$BH$9*$B3126</f>
        <v>7.4738399999999574</v>
      </c>
      <c r="BI3129" s="2">
        <v>1</v>
      </c>
      <c r="BJ3129" s="8">
        <v>0</v>
      </c>
      <c r="BK3129" s="20"/>
      <c r="BL3129" s="1">
        <f t="shared" ref="BL3129" si="30148">BB3129*BG3126+BD3129*BG3129-BC3129*BH3126-BE3129*BH3129</f>
        <v>0</v>
      </c>
      <c r="BM3129" s="9">
        <f t="shared" ref="BM3129" si="30149">(BB3129*BH3126+BC3129*BG3126+BD3129*BH3129+BE3129*BG3129)</f>
        <v>891.8028351980131</v>
      </c>
      <c r="BN3129" s="2">
        <f t="shared" ref="BN3129" si="30150">BB3129*BI3126+BD3129*BI3129-BC3129*BJ3126-BE3129*BJ3129</f>
        <v>74.126976060715009</v>
      </c>
      <c r="BO3129" s="8">
        <f t="shared" ref="BO3129" si="30151">(BB3129*BJ3126+BC3129*BI3126+BD3129*BJ3129+BE3129*BI3129)</f>
        <v>0</v>
      </c>
      <c r="BP3129" s="20"/>
      <c r="BQ3129" s="18">
        <f t="shared" ref="BQ3129:BQ3192" si="30152">1/$BR$9</f>
        <v>1</v>
      </c>
      <c r="BR3129" s="25">
        <v>0</v>
      </c>
      <c r="BS3129" s="19">
        <v>1</v>
      </c>
      <c r="BT3129" s="24">
        <v>0</v>
      </c>
      <c r="BV3129" s="1">
        <f t="shared" ref="BV3129" si="30153">BL3129*BQ3126+BN3129*BQ3129-BM3129*BR3126-BO3129*BR3129</f>
        <v>74.126976060715009</v>
      </c>
      <c r="BW3129" s="9">
        <f t="shared" ref="BW3129" si="30154">(BL3129*BR3126+BM3129*BQ3126+BN3129*BR3129+BO3129*BQ3129)</f>
        <v>891.8028351980131</v>
      </c>
      <c r="BX3129" s="2">
        <f t="shared" ref="BX3129" si="30155">BL3129*BS3126+BN3129*BS3129-BM3129*BT3126-BO3129*BT3129</f>
        <v>74.126976060715009</v>
      </c>
      <c r="BY3129" s="8">
        <f t="shared" ref="BY3129" si="30156">(BL3129*BT3126+BM3129*BS3126+BN3129*BT3129+BO3129*BS3129)</f>
        <v>0</v>
      </c>
      <c r="CA3129" s="56">
        <f t="shared" ref="CA3129" si="30157">(180/PI())*ATAN(-1*(BW3126+BW3129)/(BV3126+BV3129))</f>
        <v>-80.496890441171331</v>
      </c>
      <c r="CC3129" s="117">
        <f t="shared" ref="CC3129" si="30158">20*LOG(((1-(10^(CA3126/20)^2)*(1-((1-CC3126)/(1+CC3126))^2))^0.5))</f>
        <v>-6.1058289176000795E-6</v>
      </c>
      <c r="CD3129" s="13"/>
      <c r="CE3129" s="33"/>
      <c r="CF3129" s="33"/>
      <c r="CG3129" s="33"/>
      <c r="CH3129" s="33"/>
    </row>
    <row r="3130" spans="2:86" ht="18.600000000000001" customHeight="1"/>
    <row r="3131" spans="2:86" ht="18.600000000000001" customHeight="1" thickBot="1">
      <c r="E3131" s="6" t="s">
        <v>3</v>
      </c>
      <c r="J3131" s="6" t="s">
        <v>5</v>
      </c>
      <c r="O3131" s="6" t="s">
        <v>10</v>
      </c>
      <c r="T3131" s="6" t="s">
        <v>6</v>
      </c>
      <c r="Y3131" s="6" t="s">
        <v>11</v>
      </c>
      <c r="AD3131" s="6" t="s">
        <v>12</v>
      </c>
      <c r="AI3131" s="6" t="s">
        <v>13</v>
      </c>
      <c r="AN3131" s="6" t="s">
        <v>14</v>
      </c>
      <c r="AS3131" s="6" t="s">
        <v>15</v>
      </c>
      <c r="AX3131" s="6" t="s">
        <v>19</v>
      </c>
      <c r="BC3131" s="6" t="s">
        <v>17</v>
      </c>
      <c r="BH3131" s="6" t="s">
        <v>20</v>
      </c>
      <c r="BM3131" s="6" t="s">
        <v>18</v>
      </c>
      <c r="BQ3131" s="26" t="s">
        <v>16</v>
      </c>
      <c r="BR3131" s="26"/>
      <c r="BS3131" s="21"/>
      <c r="BT3131" s="21"/>
      <c r="BU3131" s="21"/>
      <c r="BV3131" s="21"/>
      <c r="BW3131" s="26" t="s">
        <v>21</v>
      </c>
      <c r="BX3131" s="21"/>
      <c r="BY3131" s="21"/>
    </row>
    <row r="3132" spans="2:86" ht="18.600000000000001" customHeight="1" thickBot="1">
      <c r="B3132" s="11"/>
      <c r="D3132" s="266" t="s">
        <v>113</v>
      </c>
      <c r="E3132" s="267"/>
      <c r="F3132" s="268" t="s">
        <v>114</v>
      </c>
      <c r="G3132" s="269"/>
      <c r="H3132" s="237"/>
      <c r="I3132" s="262" t="s">
        <v>0</v>
      </c>
      <c r="J3132" s="263"/>
      <c r="K3132" s="264" t="s">
        <v>1</v>
      </c>
      <c r="L3132" s="265"/>
      <c r="M3132" s="21"/>
      <c r="N3132" s="262" t="s">
        <v>115</v>
      </c>
      <c r="O3132" s="263"/>
      <c r="P3132" s="264" t="s">
        <v>116</v>
      </c>
      <c r="Q3132" s="265"/>
      <c r="R3132" s="21"/>
      <c r="S3132" s="266" t="s">
        <v>117</v>
      </c>
      <c r="T3132" s="267"/>
      <c r="U3132" s="268" t="s">
        <v>118</v>
      </c>
      <c r="V3132" s="269"/>
      <c r="W3132" s="20"/>
      <c r="X3132" s="262" t="s">
        <v>119</v>
      </c>
      <c r="Y3132" s="263"/>
      <c r="Z3132" s="264" t="s">
        <v>120</v>
      </c>
      <c r="AA3132" s="265"/>
      <c r="AB3132" s="20"/>
      <c r="AC3132" s="262" t="s">
        <v>121</v>
      </c>
      <c r="AD3132" s="263"/>
      <c r="AE3132" s="264" t="s">
        <v>7</v>
      </c>
      <c r="AF3132" s="265"/>
      <c r="AG3132" s="20"/>
      <c r="AH3132" s="262" t="s">
        <v>122</v>
      </c>
      <c r="AI3132" s="263"/>
      <c r="AJ3132" s="264" t="s">
        <v>123</v>
      </c>
      <c r="AK3132" s="265"/>
      <c r="AL3132" s="20"/>
      <c r="AM3132" s="266" t="s">
        <v>124</v>
      </c>
      <c r="AN3132" s="267"/>
      <c r="AO3132" s="268" t="s">
        <v>125</v>
      </c>
      <c r="AP3132" s="269"/>
      <c r="AQ3132" s="21"/>
      <c r="AR3132" s="262" t="s">
        <v>126</v>
      </c>
      <c r="AS3132" s="263"/>
      <c r="AT3132" s="264" t="s">
        <v>2</v>
      </c>
      <c r="AU3132" s="265"/>
      <c r="AV3132" s="41"/>
      <c r="AW3132" s="262" t="s">
        <v>127</v>
      </c>
      <c r="AX3132" s="263"/>
      <c r="AY3132" s="264" t="s">
        <v>128</v>
      </c>
      <c r="AZ3132" s="265"/>
      <c r="BA3132" s="20"/>
      <c r="BB3132" s="262" t="s">
        <v>129</v>
      </c>
      <c r="BC3132" s="263"/>
      <c r="BD3132" s="264" t="s">
        <v>130</v>
      </c>
      <c r="BE3132" s="265"/>
      <c r="BF3132" s="41"/>
      <c r="BG3132" s="266" t="s">
        <v>131</v>
      </c>
      <c r="BH3132" s="267"/>
      <c r="BI3132" s="268" t="s">
        <v>132</v>
      </c>
      <c r="BJ3132" s="269"/>
      <c r="BK3132" s="41"/>
      <c r="BL3132" s="262" t="s">
        <v>133</v>
      </c>
      <c r="BM3132" s="263"/>
      <c r="BN3132" s="264" t="s">
        <v>134</v>
      </c>
      <c r="BO3132" s="265"/>
      <c r="BP3132" s="41"/>
      <c r="BQ3132" s="262" t="s">
        <v>135</v>
      </c>
      <c r="BR3132" s="263"/>
      <c r="BS3132" s="264" t="s">
        <v>136</v>
      </c>
      <c r="BT3132" s="265"/>
      <c r="BU3132" s="20"/>
      <c r="BV3132" s="262" t="s">
        <v>137</v>
      </c>
      <c r="BW3132" s="263"/>
      <c r="BX3132" s="264" t="s">
        <v>138</v>
      </c>
      <c r="BY3132" s="265"/>
      <c r="CA3132" s="27" t="s">
        <v>8</v>
      </c>
      <c r="CC3132" s="113" t="s">
        <v>74</v>
      </c>
      <c r="CD3132" s="13"/>
      <c r="CE3132" s="33"/>
      <c r="CF3132" s="33"/>
      <c r="CG3132" s="33"/>
      <c r="CH3132" s="33"/>
    </row>
    <row r="3133" spans="2:86" ht="18.600000000000001" customHeight="1" thickTop="1" thickBot="1">
      <c r="B3133" s="37">
        <v>8.9599999999999493</v>
      </c>
      <c r="D3133" s="1">
        <v>1</v>
      </c>
      <c r="E3133" s="7">
        <v>0</v>
      </c>
      <c r="F3133" s="2">
        <v>0</v>
      </c>
      <c r="G3133" s="8">
        <v>0</v>
      </c>
      <c r="I3133" s="1">
        <v>1</v>
      </c>
      <c r="J3133" s="9">
        <v>0</v>
      </c>
      <c r="K3133" s="2">
        <v>0</v>
      </c>
      <c r="L3133" s="8">
        <f t="shared" ref="L3133:L3196" si="30159">IF(0=(1-$J$9*$K$9*$B3133^2),10^18,$B3133*$K$9/(1-$J$9*$K$9*$B3133^2))</f>
        <v>-0.60830009085680936</v>
      </c>
      <c r="N3133" s="1">
        <f t="shared" ref="N3133" si="30160">D3133*I3133+F3133*I3136-E3133*J3133-G3133*J3136</f>
        <v>1</v>
      </c>
      <c r="O3133" s="9">
        <f t="shared" ref="O3133" si="30161">(D3133*J3133+E3133*I3133+F3133*J3136+G3133*I3136)</f>
        <v>0</v>
      </c>
      <c r="P3133" s="2">
        <f t="shared" ref="P3133" si="30162">D3133*K3133+F3133*K3136-E3133*L3133-G3133*L3136</f>
        <v>0</v>
      </c>
      <c r="Q3133" s="8">
        <f t="shared" ref="Q3133" si="30163">(D3133*L3133+E3133*K3133+F3133*L3136+G3133*K3136)</f>
        <v>-0.60830009085680936</v>
      </c>
      <c r="S3133" s="1">
        <v>1</v>
      </c>
      <c r="T3133" s="7">
        <v>0</v>
      </c>
      <c r="U3133" s="2">
        <v>0</v>
      </c>
      <c r="V3133" s="8">
        <v>0</v>
      </c>
      <c r="X3133" s="1">
        <f t="shared" ref="X3133" si="30164">N3133*S3133+P3133*S3136-O3133*T3133-Q3133*T3136</f>
        <v>9.2371423887145419</v>
      </c>
      <c r="Y3133" s="9">
        <f t="shared" ref="Y3133" si="30165">(N3133*T3133+O3133*S3133+P3133*T3136+Q3133*S3136)</f>
        <v>0</v>
      </c>
      <c r="Z3133" s="2">
        <f t="shared" ref="Z3133" si="30166">N3133*U3133+P3133*U3136-O3133*V3133-Q3133*V3136</f>
        <v>0</v>
      </c>
      <c r="AA3133" s="8">
        <f t="shared" ref="AA3133" si="30167">(N3133*V3133+O3133*U3133+P3133*V3136+Q3133*U3136)</f>
        <v>-0.60830009085680936</v>
      </c>
      <c r="AB3133" s="20"/>
      <c r="AC3133" s="1">
        <v>1</v>
      </c>
      <c r="AD3133" s="9">
        <v>0</v>
      </c>
      <c r="AE3133" s="2">
        <v>0</v>
      </c>
      <c r="AF3133" s="8">
        <f t="shared" ref="AF3133:AF3196" si="30168">IF(0=(1-$AE$9*$AD$9*$B3133^2),10^18,$B3133*$AE$9/(1-$AE$9*$AD$9*$B3133^2))</f>
        <v>-0.11230394764366272</v>
      </c>
      <c r="AH3133" s="1">
        <f t="shared" ref="AH3133" si="30169">X3133*AC3133+Z3133*AC3136-Y3133*AD3133-AA3133*AD3136</f>
        <v>9.2371423887145419</v>
      </c>
      <c r="AI3133" s="9">
        <f t="shared" ref="AI3133" si="30170">(X3133*AD3133+Y3133*AC3133+Z3133*AD3136+AA3133*AC3136)</f>
        <v>0</v>
      </c>
      <c r="AJ3133" s="2">
        <f t="shared" ref="AJ3133" si="30171">X3133*AE3133+Z3133*AE3136-Y3133*AF3133-AA3133*AF3136</f>
        <v>0</v>
      </c>
      <c r="AK3133" s="8">
        <f t="shared" ref="AK3133" si="30172">(X3133*AF3133+Y3133*AE3133+Z3133*AF3136+AA3133*AE3136)</f>
        <v>-1.6456676460560651</v>
      </c>
      <c r="AM3133" s="1">
        <v>1</v>
      </c>
      <c r="AN3133" s="7">
        <v>0</v>
      </c>
      <c r="AO3133" s="2">
        <v>0</v>
      </c>
      <c r="AP3133" s="8">
        <v>0</v>
      </c>
      <c r="AR3133" s="1">
        <f t="shared" ref="AR3133" si="30173">AH3133*AM3133+AJ3133*AM3136-AI3133*AN3133-AK3133*AN3136</f>
        <v>28.07853608716318</v>
      </c>
      <c r="AS3133" s="9">
        <f t="shared" ref="AS3133" si="30174">(AH3133*AN3133+AI3133*AM3133+AJ3133*AN3136+AK3133*AM3136)</f>
        <v>0</v>
      </c>
      <c r="AT3133" s="2">
        <f t="shared" ref="AT3133" si="30175">AH3133*AO3133+AJ3133*AO3136-AI3133*AP3133-AK3133*AP3136</f>
        <v>0</v>
      </c>
      <c r="AU3133" s="8">
        <f t="shared" ref="AU3133" si="30176">(AH3133*AP3133+AI3133*AO3133+AJ3133*AP3136+AK3133*AO3136)</f>
        <v>-1.6456676460560651</v>
      </c>
      <c r="AV3133" s="20"/>
      <c r="AW3133" s="1">
        <v>1</v>
      </c>
      <c r="AX3133" s="9">
        <v>0</v>
      </c>
      <c r="AY3133" s="2">
        <v>0</v>
      </c>
      <c r="AZ3133" s="8">
        <f t="shared" ref="AZ3133:AZ3196" si="30177">IF(0=(1-$AX$9*$AY$9*$B3133^2),10^18,$B3133*$AY$9/(1-$AX$9*$AY$9*$B3133^2))</f>
        <v>-0.16022552321081418</v>
      </c>
      <c r="BB3133" s="1">
        <f t="shared" ref="BB3133" si="30178">AR3133*AW3133+AT3133*AW3136-AS3133*AX3133-AU3133*AX3136</f>
        <v>28.07853608716318</v>
      </c>
      <c r="BC3133" s="9">
        <f t="shared" ref="BC3133" si="30179">(AR3133*AX3133+AS3133*AW3133+AT3133*AX3136+AU3133*AW3136)</f>
        <v>0</v>
      </c>
      <c r="BD3133" s="2">
        <f t="shared" ref="BD3133" si="30180">AR3133*AY3133+AT3133*AY3136-AS3133*AZ3133-AU3133*AZ3136</f>
        <v>0</v>
      </c>
      <c r="BE3133" s="8">
        <f t="shared" ref="BE3133" si="30181">(AR3133*AZ3133+AS3133*AY3133+AT3133*AZ3136+AU3133*AY3136)</f>
        <v>-6.1445657816155128</v>
      </c>
      <c r="BG3133" s="1">
        <v>1</v>
      </c>
      <c r="BH3133" s="7">
        <v>0</v>
      </c>
      <c r="BI3133" s="2">
        <v>0</v>
      </c>
      <c r="BJ3133" s="8">
        <v>0</v>
      </c>
      <c r="BK3133" s="20"/>
      <c r="BL3133" s="1">
        <f t="shared" ref="BL3133" si="30182">BB3133*BG3133+BD3133*BG3136-BC3133*BH3133-BE3133*BH3136</f>
        <v>74.104774748300812</v>
      </c>
      <c r="BM3133" s="9">
        <f t="shared" ref="BM3133" si="30183">(BB3133*BH3133+BC3133*BG3133+BD3133*BH3136+BE3133*BG3136)</f>
        <v>0</v>
      </c>
      <c r="BN3133" s="2">
        <f t="shared" ref="BN3133" si="30184">BB3133*BI3133+BD3133*BI3136-BC3133*BJ3133-BE3133*BJ3136</f>
        <v>0</v>
      </c>
      <c r="BO3133" s="8">
        <f t="shared" ref="BO3133" si="30185">(BB3133*BJ3133+BC3133*BI3133+BD3133*BJ3136+BE3133*BI3136)</f>
        <v>-6.1445657816155128</v>
      </c>
      <c r="BP3133" s="20"/>
      <c r="BQ3133" s="16">
        <v>1</v>
      </c>
      <c r="BR3133" s="23">
        <v>0</v>
      </c>
      <c r="BS3133" s="14">
        <v>0</v>
      </c>
      <c r="BT3133" s="22">
        <v>0</v>
      </c>
      <c r="BV3133" s="1">
        <f t="shared" ref="BV3133" si="30186">BL3133*BQ3133+BN3133*BQ3136-BM3133*BR3133-BO3133*BR3136</f>
        <v>74.104774748300812</v>
      </c>
      <c r="BW3133" s="9">
        <f t="shared" ref="BW3133" si="30187">(BL3133*BR3133+BM3133*BQ3133+BN3133*BR3136+BO3133*BQ3136)</f>
        <v>-6.1445657816155128</v>
      </c>
      <c r="BX3133" s="2">
        <f t="shared" ref="BX3133" si="30188">BL3133*BS3133+BN3133*BS3136-BM3133*BT3133-BO3133*BT3136</f>
        <v>0</v>
      </c>
      <c r="BY3133" s="8">
        <f t="shared" ref="BY3133" si="30189">(BL3133*BT3133+BM3133*BS3133+BN3133*BT3136+BO3133*BS3136)</f>
        <v>-6.1445657816155128</v>
      </c>
      <c r="CA3133" s="28">
        <f t="shared" ref="CA3133" si="30190">20*LOG(((1+$BR$9)/$BR$9)/((BV3133+BV3136)^2+(BW3133+BW3136)^2)^0.5)</f>
        <v>-53.061251618125986</v>
      </c>
      <c r="CC3133" s="114">
        <f t="shared" ref="CC3133" si="30191">((BV3133^2+BW3133^2)^0.5)/((BV3136^2+BW3136^2)^0.5)</f>
        <v>8.293357956416493E-2</v>
      </c>
      <c r="CD3133" s="13"/>
      <c r="CE3133" s="33"/>
      <c r="CF3133" s="33"/>
      <c r="CG3133" s="33"/>
      <c r="CH3133" s="33"/>
    </row>
    <row r="3134" spans="2:86" ht="18.600000000000001" customHeight="1" thickBot="1">
      <c r="D3134" s="3"/>
      <c r="G3134" s="4"/>
      <c r="I3134" s="3"/>
      <c r="L3134" s="4"/>
      <c r="N3134" s="3"/>
      <c r="Q3134" s="4"/>
      <c r="S3134" s="3"/>
      <c r="V3134" s="4"/>
      <c r="X3134" s="3"/>
      <c r="AA3134" s="4"/>
      <c r="AC3134" s="3"/>
      <c r="AF3134" s="4"/>
      <c r="AH3134" s="3"/>
      <c r="AK3134" s="4"/>
      <c r="AM3134" s="3"/>
      <c r="AP3134" s="4"/>
      <c r="AR3134" s="3"/>
      <c r="AU3134" s="4"/>
      <c r="AW3134" s="3"/>
      <c r="AZ3134" s="4"/>
      <c r="BB3134" s="3"/>
      <c r="BE3134" s="4"/>
      <c r="BG3134" s="3"/>
      <c r="BJ3134" s="4"/>
      <c r="BL3134" s="3"/>
      <c r="BO3134" s="4"/>
      <c r="BQ3134" s="16"/>
      <c r="BR3134" s="14"/>
      <c r="BS3134" s="14"/>
      <c r="BT3134" s="17"/>
      <c r="BV3134" s="3"/>
      <c r="BY3134" s="4"/>
      <c r="CC3134" s="115"/>
      <c r="CD3134" s="13"/>
      <c r="CE3134" s="33"/>
      <c r="CF3134" s="33"/>
      <c r="CG3134" s="33"/>
      <c r="CH3134" s="33"/>
    </row>
    <row r="3135" spans="2:86" ht="18.600000000000001" customHeight="1" thickBot="1">
      <c r="D3135" s="271" t="s">
        <v>141</v>
      </c>
      <c r="E3135" s="272"/>
      <c r="F3135" s="273" t="s">
        <v>142</v>
      </c>
      <c r="G3135" s="274"/>
      <c r="H3135" s="237"/>
      <c r="I3135" s="271" t="s">
        <v>143</v>
      </c>
      <c r="J3135" s="272"/>
      <c r="K3135" s="273" t="s">
        <v>144</v>
      </c>
      <c r="L3135" s="274"/>
      <c r="N3135" s="262" t="s">
        <v>145</v>
      </c>
      <c r="O3135" s="263"/>
      <c r="P3135" s="264" t="s">
        <v>146</v>
      </c>
      <c r="Q3135" s="265"/>
      <c r="S3135" s="271" t="s">
        <v>147</v>
      </c>
      <c r="T3135" s="272"/>
      <c r="U3135" s="273" t="s">
        <v>148</v>
      </c>
      <c r="V3135" s="274"/>
      <c r="W3135" s="20"/>
      <c r="X3135" s="262" t="s">
        <v>149</v>
      </c>
      <c r="Y3135" s="263"/>
      <c r="Z3135" s="264" t="s">
        <v>150</v>
      </c>
      <c r="AA3135" s="265"/>
      <c r="AB3135" s="20"/>
      <c r="AC3135" s="271" t="s">
        <v>151</v>
      </c>
      <c r="AD3135" s="272"/>
      <c r="AE3135" s="273" t="s">
        <v>152</v>
      </c>
      <c r="AF3135" s="274"/>
      <c r="AG3135" s="20"/>
      <c r="AH3135" s="262" t="s">
        <v>153</v>
      </c>
      <c r="AI3135" s="263"/>
      <c r="AJ3135" s="264" t="s">
        <v>154</v>
      </c>
      <c r="AK3135" s="265"/>
      <c r="AL3135" s="20"/>
      <c r="AM3135" s="271" t="s">
        <v>155</v>
      </c>
      <c r="AN3135" s="272"/>
      <c r="AO3135" s="273" t="s">
        <v>156</v>
      </c>
      <c r="AP3135" s="274"/>
      <c r="AR3135" s="262" t="s">
        <v>157</v>
      </c>
      <c r="AS3135" s="263"/>
      <c r="AT3135" s="264" t="s">
        <v>158</v>
      </c>
      <c r="AU3135" s="265"/>
      <c r="AV3135" s="41"/>
      <c r="AW3135" s="271" t="s">
        <v>159</v>
      </c>
      <c r="AX3135" s="272"/>
      <c r="AY3135" s="273" t="s">
        <v>160</v>
      </c>
      <c r="AZ3135" s="274"/>
      <c r="BA3135" s="20"/>
      <c r="BB3135" s="262" t="s">
        <v>161</v>
      </c>
      <c r="BC3135" s="263"/>
      <c r="BD3135" s="264" t="s">
        <v>162</v>
      </c>
      <c r="BE3135" s="265"/>
      <c r="BF3135" s="41"/>
      <c r="BG3135" s="271" t="s">
        <v>163</v>
      </c>
      <c r="BH3135" s="272"/>
      <c r="BI3135" s="273" t="s">
        <v>164</v>
      </c>
      <c r="BJ3135" s="274"/>
      <c r="BK3135" s="41"/>
      <c r="BL3135" s="262" t="s">
        <v>165</v>
      </c>
      <c r="BM3135" s="263"/>
      <c r="BN3135" s="264" t="s">
        <v>166</v>
      </c>
      <c r="BO3135" s="265"/>
      <c r="BP3135" s="41"/>
      <c r="BQ3135" s="271" t="s">
        <v>167</v>
      </c>
      <c r="BR3135" s="272"/>
      <c r="BS3135" s="273" t="s">
        <v>168</v>
      </c>
      <c r="BT3135" s="274"/>
      <c r="BU3135" s="20"/>
      <c r="BV3135" s="262" t="s">
        <v>169</v>
      </c>
      <c r="BW3135" s="263"/>
      <c r="BX3135" s="264" t="s">
        <v>170</v>
      </c>
      <c r="BY3135" s="265"/>
      <c r="CA3135" s="55" t="s">
        <v>35</v>
      </c>
      <c r="CC3135" s="116" t="s">
        <v>75</v>
      </c>
      <c r="CD3135" s="13"/>
      <c r="CE3135" s="33"/>
      <c r="CF3135" s="33"/>
      <c r="CG3135" s="33"/>
      <c r="CH3135" s="33"/>
    </row>
    <row r="3136" spans="2:86" ht="18.600000000000001" customHeight="1" thickTop="1" thickBot="1">
      <c r="D3136" s="1">
        <v>0</v>
      </c>
      <c r="E3136" s="9">
        <f t="shared" ref="E3136" si="30192">$E$9*$B3133</f>
        <v>10.54412799999994</v>
      </c>
      <c r="F3136" s="2">
        <v>1</v>
      </c>
      <c r="G3136" s="8">
        <v>0</v>
      </c>
      <c r="I3136" s="1">
        <v>0</v>
      </c>
      <c r="J3136" s="9">
        <v>0</v>
      </c>
      <c r="K3136" s="2">
        <v>1</v>
      </c>
      <c r="L3136" s="8">
        <v>0</v>
      </c>
      <c r="N3136" s="1">
        <f t="shared" ref="N3136" si="30193">D3136*I3133+F3136*I3136-E3136*J3133-G3136*J3136</f>
        <v>0</v>
      </c>
      <c r="O3136" s="9">
        <f t="shared" ref="O3136" si="30194">(D3136*J3133+E3136*I3133+F3136*J3136+G3136*I3136)</f>
        <v>10.54412799999994</v>
      </c>
      <c r="P3136" s="2">
        <f t="shared" ref="P3136" si="30195">D3136*K3133+F3136*K3136-E3136*L3133-G3136*L3136</f>
        <v>7.4139940204057915</v>
      </c>
      <c r="Q3136" s="8">
        <f t="shared" ref="Q3136" si="30196">(D3136*L3133+E3136*K3133+F3136*L3136+G3136*K3136)</f>
        <v>0</v>
      </c>
      <c r="S3136" s="1">
        <v>0</v>
      </c>
      <c r="T3136" s="9">
        <f t="shared" ref="T3136" si="30197">$T$9*$B3133</f>
        <v>13.541247999999925</v>
      </c>
      <c r="U3136" s="2">
        <v>1</v>
      </c>
      <c r="V3136" s="8">
        <v>0</v>
      </c>
      <c r="X3136" s="1">
        <f t="shared" ref="X3136" si="30198">N3136*S3133+P3136*S3136-O3136*T3133-Q3136*T3136</f>
        <v>0</v>
      </c>
      <c r="Y3136" s="9">
        <f t="shared" ref="Y3136" si="30199">(N3136*T3133+O3136*S3133+P3136*T3136+Q3136*S3136)</f>
        <v>110.93885970083127</v>
      </c>
      <c r="Z3136" s="2">
        <f t="shared" ref="Z3136" si="30200">N3136*U3133+P3136*U3136-O3136*V3133-Q3136*V3136</f>
        <v>7.4139940204057915</v>
      </c>
      <c r="AA3136" s="8">
        <f t="shared" ref="AA3136" si="30201">(N3136*V3133+O3136*U3133+P3136*V3136+Q3136*U3136)</f>
        <v>0</v>
      </c>
      <c r="AB3136" s="20"/>
      <c r="AC3136" s="1">
        <v>0</v>
      </c>
      <c r="AD3136" s="9">
        <v>0</v>
      </c>
      <c r="AE3136" s="2">
        <v>1</v>
      </c>
      <c r="AF3136" s="8">
        <v>0</v>
      </c>
      <c r="AH3136" s="1">
        <f t="shared" ref="AH3136" si="30202">X3136*AC3133+Z3136*AC3136-Y3136*AD3133-AA3136*AD3136</f>
        <v>0</v>
      </c>
      <c r="AI3136" s="9">
        <f t="shared" ref="AI3136" si="30203">(X3136*AD3133+Y3136*AC3133+Z3136*AD3136+AA3136*AC3136)</f>
        <v>110.93885970083127</v>
      </c>
      <c r="AJ3136" s="2">
        <f t="shared" ref="AJ3136" si="30204">X3136*AE3133+Z3136*AE3136-Y3136*AF3133-AA3136*AF3136</f>
        <v>19.872865911895591</v>
      </c>
      <c r="AK3136" s="8">
        <f t="shared" ref="AK3136" si="30205">(X3136*AF3133+Y3136*AE3133+Z3136*AF3136+AA3136*AE3136)</f>
        <v>0</v>
      </c>
      <c r="AM3136" s="1">
        <v>0</v>
      </c>
      <c r="AN3136" s="9">
        <f t="shared" ref="AN3136" si="30206">$AN$9*$B3133</f>
        <v>11.449087999999936</v>
      </c>
      <c r="AO3136" s="2">
        <v>1</v>
      </c>
      <c r="AP3136" s="8">
        <v>0</v>
      </c>
      <c r="AR3136" s="1">
        <f t="shared" ref="AR3136" si="30207">AH3136*AM3133+AJ3136*AM3136-AI3136*AN3133-AK3136*AN3136</f>
        <v>0</v>
      </c>
      <c r="AS3136" s="9">
        <f t="shared" ref="AS3136" si="30208">(AH3136*AN3133+AI3136*AM3133+AJ3136*AN3136+AK3136*AM3136)</f>
        <v>338.46505033832284</v>
      </c>
      <c r="AT3136" s="2">
        <f t="shared" ref="AT3136" si="30209">AH3136*AO3133+AJ3136*AO3136-AI3136*AP3133-AK3136*AP3136</f>
        <v>19.872865911895591</v>
      </c>
      <c r="AU3136" s="8">
        <f t="shared" ref="AU3136" si="30210">(AH3136*AP3133+AI3136*AO3133+AJ3136*AP3136+AK3136*AO3136)</f>
        <v>0</v>
      </c>
      <c r="AV3136" s="20"/>
      <c r="AW3136" s="1">
        <v>0</v>
      </c>
      <c r="AX3136" s="9">
        <v>0</v>
      </c>
      <c r="AY3136" s="2">
        <v>1</v>
      </c>
      <c r="AZ3136" s="8">
        <v>0</v>
      </c>
      <c r="BB3136" s="1">
        <f t="shared" ref="BB3136" si="30211">AR3136*AW3133+AT3136*AW3136-AS3136*AX3133-AU3136*AX3136</f>
        <v>0</v>
      </c>
      <c r="BC3136" s="9">
        <f t="shared" ref="BC3136" si="30212">(AR3136*AX3133+AS3136*AW3133+AT3136*AX3136+AU3136*AW3136)</f>
        <v>338.46505033832284</v>
      </c>
      <c r="BD3136" s="2">
        <f t="shared" ref="BD3136" si="30213">AR3136*AY3133+AT3136*AY3136-AS3136*AZ3133-AU3136*AZ3136</f>
        <v>74.103605690927921</v>
      </c>
      <c r="BE3136" s="8">
        <f t="shared" ref="BE3136" si="30214">(AR3136*AZ3133+AS3136*AY3133+AT3136*AZ3136+AU3136*AY3136)</f>
        <v>0</v>
      </c>
      <c r="BG3136" s="1">
        <v>0</v>
      </c>
      <c r="BH3136" s="9">
        <f t="shared" ref="BH3136" si="30215">$BH$9*$B3133</f>
        <v>7.4905599999999577</v>
      </c>
      <c r="BI3136" s="2">
        <v>1</v>
      </c>
      <c r="BJ3136" s="8">
        <v>0</v>
      </c>
      <c r="BK3136" s="20"/>
      <c r="BL3136" s="1">
        <f t="shared" ref="BL3136" si="30216">BB3136*BG3133+BD3136*BG3136-BC3136*BH3133-BE3136*BH3136</f>
        <v>0</v>
      </c>
      <c r="BM3136" s="9">
        <f t="shared" ref="BM3136" si="30217">(BB3136*BH3133+BC3136*BG3133+BD3136*BH3136+BE3136*BG3136)</f>
        <v>893.54255498255679</v>
      </c>
      <c r="BN3136" s="2">
        <f t="shared" ref="BN3136" si="30218">BB3136*BI3133+BD3136*BI3136-BC3136*BJ3133-BE3136*BJ3136</f>
        <v>74.103605690927921</v>
      </c>
      <c r="BO3136" s="8">
        <f t="shared" ref="BO3136" si="30219">(BB3136*BJ3133+BC3136*BI3133+BD3136*BJ3136+BE3136*BI3136)</f>
        <v>0</v>
      </c>
      <c r="BP3136" s="20"/>
      <c r="BQ3136" s="18">
        <f t="shared" ref="BQ3136:BQ3199" si="30220">1/$BR$9</f>
        <v>1</v>
      </c>
      <c r="BR3136" s="25">
        <v>0</v>
      </c>
      <c r="BS3136" s="19">
        <v>1</v>
      </c>
      <c r="BT3136" s="24">
        <v>0</v>
      </c>
      <c r="BV3136" s="1">
        <f t="shared" ref="BV3136" si="30221">BL3136*BQ3133+BN3136*BQ3136-BM3136*BR3133-BO3136*BR3136</f>
        <v>74.103605690927921</v>
      </c>
      <c r="BW3136" s="9">
        <f t="shared" ref="BW3136" si="30222">(BL3136*BR3133+BM3136*BQ3133+BN3136*BR3136+BO3136*BQ3136)</f>
        <v>893.54255498255679</v>
      </c>
      <c r="BX3136" s="2">
        <f t="shared" ref="BX3136" si="30223">BL3136*BS3133+BN3136*BS3136-BM3136*BT3133-BO3136*BT3136</f>
        <v>74.103605690927921</v>
      </c>
      <c r="BY3136" s="8">
        <f t="shared" ref="BY3136" si="30224">(BL3136*BT3133+BM3136*BS3133+BN3136*BT3136+BO3136*BS3136)</f>
        <v>0</v>
      </c>
      <c r="CA3136" s="56">
        <f t="shared" ref="CA3136" si="30225">(180/PI())*ATAN(-1*(BW3133+BW3136)/(BV3133+BV3136))</f>
        <v>-80.518285060254598</v>
      </c>
      <c r="CC3136" s="117">
        <f t="shared" ref="CC3136" si="30226">20*LOG(((1-(10^(CA3133/20)^2)*(1-((1-CC3133)/(1+CC3133))^2))^0.5))</f>
        <v>-6.0708040344076985E-6</v>
      </c>
      <c r="CD3136" s="13"/>
      <c r="CE3136" s="33"/>
      <c r="CF3136" s="33"/>
      <c r="CG3136" s="33"/>
      <c r="CH3136" s="33"/>
    </row>
    <row r="3137" spans="2:86" ht="18.600000000000001" customHeight="1"/>
    <row r="3138" spans="2:86" ht="18.600000000000001" customHeight="1" thickBot="1">
      <c r="E3138" s="6" t="s">
        <v>3</v>
      </c>
      <c r="J3138" s="6" t="s">
        <v>5</v>
      </c>
      <c r="O3138" s="6" t="s">
        <v>10</v>
      </c>
      <c r="T3138" s="6" t="s">
        <v>6</v>
      </c>
      <c r="Y3138" s="6" t="s">
        <v>11</v>
      </c>
      <c r="AD3138" s="6" t="s">
        <v>12</v>
      </c>
      <c r="AI3138" s="6" t="s">
        <v>13</v>
      </c>
      <c r="AN3138" s="6" t="s">
        <v>14</v>
      </c>
      <c r="AS3138" s="6" t="s">
        <v>15</v>
      </c>
      <c r="AX3138" s="6" t="s">
        <v>19</v>
      </c>
      <c r="BC3138" s="6" t="s">
        <v>17</v>
      </c>
      <c r="BH3138" s="6" t="s">
        <v>20</v>
      </c>
      <c r="BM3138" s="6" t="s">
        <v>18</v>
      </c>
      <c r="BQ3138" s="26" t="s">
        <v>16</v>
      </c>
      <c r="BR3138" s="26"/>
      <c r="BS3138" s="21"/>
      <c r="BT3138" s="21"/>
      <c r="BU3138" s="21"/>
      <c r="BV3138" s="21"/>
      <c r="BW3138" s="26" t="s">
        <v>21</v>
      </c>
      <c r="BX3138" s="21"/>
      <c r="BY3138" s="21"/>
    </row>
    <row r="3139" spans="2:86" ht="18.600000000000001" customHeight="1" thickBot="1">
      <c r="B3139" s="11"/>
      <c r="D3139" s="266" t="s">
        <v>113</v>
      </c>
      <c r="E3139" s="267"/>
      <c r="F3139" s="268" t="s">
        <v>114</v>
      </c>
      <c r="G3139" s="269"/>
      <c r="H3139" s="237"/>
      <c r="I3139" s="262" t="s">
        <v>0</v>
      </c>
      <c r="J3139" s="263"/>
      <c r="K3139" s="264" t="s">
        <v>1</v>
      </c>
      <c r="L3139" s="265"/>
      <c r="M3139" s="21"/>
      <c r="N3139" s="262" t="s">
        <v>115</v>
      </c>
      <c r="O3139" s="263"/>
      <c r="P3139" s="264" t="s">
        <v>116</v>
      </c>
      <c r="Q3139" s="265"/>
      <c r="R3139" s="21"/>
      <c r="S3139" s="266" t="s">
        <v>117</v>
      </c>
      <c r="T3139" s="267"/>
      <c r="U3139" s="268" t="s">
        <v>118</v>
      </c>
      <c r="V3139" s="269"/>
      <c r="W3139" s="20"/>
      <c r="X3139" s="262" t="s">
        <v>119</v>
      </c>
      <c r="Y3139" s="263"/>
      <c r="Z3139" s="264" t="s">
        <v>120</v>
      </c>
      <c r="AA3139" s="265"/>
      <c r="AB3139" s="20"/>
      <c r="AC3139" s="262" t="s">
        <v>121</v>
      </c>
      <c r="AD3139" s="263"/>
      <c r="AE3139" s="264" t="s">
        <v>7</v>
      </c>
      <c r="AF3139" s="265"/>
      <c r="AG3139" s="20"/>
      <c r="AH3139" s="262" t="s">
        <v>122</v>
      </c>
      <c r="AI3139" s="263"/>
      <c r="AJ3139" s="264" t="s">
        <v>123</v>
      </c>
      <c r="AK3139" s="265"/>
      <c r="AL3139" s="20"/>
      <c r="AM3139" s="266" t="s">
        <v>124</v>
      </c>
      <c r="AN3139" s="267"/>
      <c r="AO3139" s="268" t="s">
        <v>125</v>
      </c>
      <c r="AP3139" s="269"/>
      <c r="AQ3139" s="21"/>
      <c r="AR3139" s="262" t="s">
        <v>126</v>
      </c>
      <c r="AS3139" s="263"/>
      <c r="AT3139" s="264" t="s">
        <v>2</v>
      </c>
      <c r="AU3139" s="265"/>
      <c r="AV3139" s="41"/>
      <c r="AW3139" s="262" t="s">
        <v>127</v>
      </c>
      <c r="AX3139" s="263"/>
      <c r="AY3139" s="264" t="s">
        <v>128</v>
      </c>
      <c r="AZ3139" s="265"/>
      <c r="BA3139" s="20"/>
      <c r="BB3139" s="262" t="s">
        <v>129</v>
      </c>
      <c r="BC3139" s="263"/>
      <c r="BD3139" s="264" t="s">
        <v>130</v>
      </c>
      <c r="BE3139" s="265"/>
      <c r="BF3139" s="41"/>
      <c r="BG3139" s="266" t="s">
        <v>131</v>
      </c>
      <c r="BH3139" s="267"/>
      <c r="BI3139" s="268" t="s">
        <v>132</v>
      </c>
      <c r="BJ3139" s="269"/>
      <c r="BK3139" s="41"/>
      <c r="BL3139" s="262" t="s">
        <v>133</v>
      </c>
      <c r="BM3139" s="263"/>
      <c r="BN3139" s="264" t="s">
        <v>134</v>
      </c>
      <c r="BO3139" s="265"/>
      <c r="BP3139" s="41"/>
      <c r="BQ3139" s="262" t="s">
        <v>135</v>
      </c>
      <c r="BR3139" s="263"/>
      <c r="BS3139" s="264" t="s">
        <v>136</v>
      </c>
      <c r="BT3139" s="265"/>
      <c r="BU3139" s="20"/>
      <c r="BV3139" s="262" t="s">
        <v>137</v>
      </c>
      <c r="BW3139" s="263"/>
      <c r="BX3139" s="264" t="s">
        <v>138</v>
      </c>
      <c r="BY3139" s="265"/>
      <c r="CA3139" s="27" t="s">
        <v>8</v>
      </c>
      <c r="CC3139" s="113" t="s">
        <v>74</v>
      </c>
      <c r="CD3139" s="13"/>
      <c r="CE3139" s="33"/>
      <c r="CF3139" s="33"/>
      <c r="CG3139" s="33"/>
      <c r="CH3139" s="33"/>
    </row>
    <row r="3140" spans="2:86" ht="18.600000000000001" customHeight="1" thickTop="1" thickBot="1">
      <c r="B3140" s="37">
        <v>8.9799999999999507</v>
      </c>
      <c r="D3140" s="1">
        <v>1</v>
      </c>
      <c r="E3140" s="7">
        <v>0</v>
      </c>
      <c r="F3140" s="2">
        <v>0</v>
      </c>
      <c r="G3140" s="8">
        <v>0</v>
      </c>
      <c r="I3140" s="1">
        <v>1</v>
      </c>
      <c r="J3140" s="9">
        <v>0</v>
      </c>
      <c r="K3140" s="2">
        <v>0</v>
      </c>
      <c r="L3140" s="8">
        <f t="shared" ref="L3140:L3203" si="30227">IF(0=(1-$J$9*$K$9*$B3140^2),10^18,$B3140*$K$9/(1-$J$9*$K$9*$B3140^2))</f>
        <v>-0.60679187921513533</v>
      </c>
      <c r="N3140" s="1">
        <f t="shared" ref="N3140" si="30228">D3140*I3140+F3140*I3143-E3140*J3140-G3140*J3143</f>
        <v>1</v>
      </c>
      <c r="O3140" s="9">
        <f t="shared" ref="O3140" si="30229">(D3140*J3140+E3140*I3140+F3140*J3143+G3140*I3143)</f>
        <v>0</v>
      </c>
      <c r="P3140" s="2">
        <f t="shared" ref="P3140" si="30230">D3140*K3140+F3140*K3143-E3140*L3140-G3140*L3143</f>
        <v>0</v>
      </c>
      <c r="Q3140" s="8">
        <f t="shared" ref="Q3140" si="30231">(D3140*L3140+E3140*K3140+F3140*L3143+G3140*K3143)</f>
        <v>-0.60679187921513533</v>
      </c>
      <c r="S3140" s="1">
        <v>1</v>
      </c>
      <c r="T3140" s="7">
        <v>0</v>
      </c>
      <c r="U3140" s="2">
        <v>0</v>
      </c>
      <c r="V3140" s="8">
        <v>0</v>
      </c>
      <c r="X3140" s="1">
        <f t="shared" ref="X3140" si="30232">N3140*S3140+P3140*S3143-O3140*T3140-Q3140*T3143</f>
        <v>9.2350602121793042</v>
      </c>
      <c r="Y3140" s="9">
        <f t="shared" ref="Y3140" si="30233">(N3140*T3140+O3140*S3140+P3140*T3143+Q3140*S3143)</f>
        <v>0</v>
      </c>
      <c r="Z3140" s="2">
        <f t="shared" ref="Z3140" si="30234">N3140*U3140+P3140*U3143-O3140*V3140-Q3140*V3143</f>
        <v>0</v>
      </c>
      <c r="AA3140" s="8">
        <f t="shared" ref="AA3140" si="30235">(N3140*V3140+O3140*U3140+P3140*V3143+Q3140*U3143)</f>
        <v>-0.60679187921513533</v>
      </c>
      <c r="AB3140" s="20"/>
      <c r="AC3140" s="1">
        <v>1</v>
      </c>
      <c r="AD3140" s="9">
        <v>0</v>
      </c>
      <c r="AE3140" s="2">
        <v>0</v>
      </c>
      <c r="AF3140" s="8">
        <f t="shared" ref="AF3140:AF3203" si="30236">IF(0=(1-$AE$9*$AD$9*$B3140^2),10^18,$B3140*$AE$9/(1-$AE$9*$AD$9*$B3140^2))</f>
        <v>-0.11204519688380948</v>
      </c>
      <c r="AH3140" s="1">
        <f t="shared" ref="AH3140" si="30237">X3140*AC3140+Z3140*AC3143-Y3140*AD3140-AA3140*AD3143</f>
        <v>9.2350602121793042</v>
      </c>
      <c r="AI3140" s="9">
        <f t="shared" ref="AI3140" si="30238">(X3140*AD3140+Y3140*AC3140+Z3140*AD3143+AA3140*AC3143)</f>
        <v>0</v>
      </c>
      <c r="AJ3140" s="2">
        <f t="shared" ref="AJ3140" si="30239">X3140*AE3140+Z3140*AE3143-Y3140*AF3140-AA3140*AF3143</f>
        <v>0</v>
      </c>
      <c r="AK3140" s="8">
        <f t="shared" ref="AK3140" si="30240">(X3140*AF3140+Y3140*AE3140+Z3140*AF3143+AA3140*AE3143)</f>
        <v>-1.6415360189226007</v>
      </c>
      <c r="AM3140" s="1">
        <v>1</v>
      </c>
      <c r="AN3140" s="7">
        <v>0</v>
      </c>
      <c r="AO3140" s="2">
        <v>0</v>
      </c>
      <c r="AP3140" s="8">
        <v>0</v>
      </c>
      <c r="AR3140" s="1">
        <f t="shared" ref="AR3140" si="30241">AH3140*AM3140+AJ3140*AM3143-AI3140*AN3140-AK3140*AN3143</f>
        <v>28.071101642493311</v>
      </c>
      <c r="AS3140" s="9">
        <f t="shared" ref="AS3140" si="30242">(AH3140*AN3140+AI3140*AM3140+AJ3140*AN3143+AK3140*AM3143)</f>
        <v>0</v>
      </c>
      <c r="AT3140" s="2">
        <f t="shared" ref="AT3140" si="30243">AH3140*AO3140+AJ3140*AO3143-AI3140*AP3140-AK3140*AP3143</f>
        <v>0</v>
      </c>
      <c r="AU3140" s="8">
        <f t="shared" ref="AU3140" si="30244">(AH3140*AP3140+AI3140*AO3140+AJ3140*AP3143+AK3140*AO3143)</f>
        <v>-1.6415360189226007</v>
      </c>
      <c r="AV3140" s="20"/>
      <c r="AW3140" s="1">
        <v>1</v>
      </c>
      <c r="AX3140" s="9">
        <v>0</v>
      </c>
      <c r="AY3140" s="2">
        <v>0</v>
      </c>
      <c r="AZ3140" s="8">
        <f t="shared" ref="AZ3140:AZ3203" si="30245">IF(0=(1-$AX$9*$AY$9*$B3140^2),10^18,$B3140*$AY$9/(1-$AX$9*$AY$9*$B3140^2))</f>
        <v>-0.15985280879414943</v>
      </c>
      <c r="BB3140" s="1">
        <f t="shared" ref="BB3140" si="30246">AR3140*AW3140+AT3140*AW3143-AS3140*AX3140-AU3140*AX3143</f>
        <v>28.071101642493311</v>
      </c>
      <c r="BC3140" s="9">
        <f t="shared" ref="BC3140" si="30247">(AR3140*AX3140+AS3140*AW3140+AT3140*AX3143+AU3140*AW3143)</f>
        <v>0</v>
      </c>
      <c r="BD3140" s="2">
        <f t="shared" ref="BD3140" si="30248">AR3140*AY3140+AT3140*AY3143-AS3140*AZ3140-AU3140*AZ3143</f>
        <v>0</v>
      </c>
      <c r="BE3140" s="8">
        <f t="shared" ref="BE3140" si="30249">(AR3140*AZ3140+AS3140*AY3140+AT3140*AZ3143+AU3140*AY3143)</f>
        <v>-6.1287804624212177</v>
      </c>
      <c r="BG3140" s="1">
        <v>1</v>
      </c>
      <c r="BH3140" s="7">
        <v>0</v>
      </c>
      <c r="BI3140" s="2">
        <v>0</v>
      </c>
      <c r="BJ3140" s="8">
        <v>0</v>
      </c>
      <c r="BK3140" s="20"/>
      <c r="BL3140" s="1">
        <f t="shared" ref="BL3140" si="30250">BB3140*BG3140+BD3140*BG3143-BC3140*BH3140-BE3140*BH3143</f>
        <v>74.081572632418613</v>
      </c>
      <c r="BM3140" s="9">
        <f t="shared" ref="BM3140" si="30251">(BB3140*BH3140+BC3140*BG3140+BD3140*BH3143+BE3140*BG3143)</f>
        <v>0</v>
      </c>
      <c r="BN3140" s="2">
        <f t="shared" ref="BN3140" si="30252">BB3140*BI3140+BD3140*BI3143-BC3140*BJ3140-BE3140*BJ3143</f>
        <v>0</v>
      </c>
      <c r="BO3140" s="8">
        <f t="shared" ref="BO3140" si="30253">(BB3140*BJ3140+BC3140*BI3140+BD3140*BJ3143+BE3140*BI3143)</f>
        <v>-6.1287804624212177</v>
      </c>
      <c r="BP3140" s="20"/>
      <c r="BQ3140" s="16">
        <v>1</v>
      </c>
      <c r="BR3140" s="23">
        <v>0</v>
      </c>
      <c r="BS3140" s="14">
        <v>0</v>
      </c>
      <c r="BT3140" s="22">
        <v>0</v>
      </c>
      <c r="BV3140" s="1">
        <f t="shared" ref="BV3140" si="30254">BL3140*BQ3140+BN3140*BQ3143-BM3140*BR3140-BO3140*BR3143</f>
        <v>74.081572632418613</v>
      </c>
      <c r="BW3140" s="9">
        <f t="shared" ref="BW3140" si="30255">(BL3140*BR3140+BM3140*BQ3140+BN3140*BR3143+BO3140*BQ3143)</f>
        <v>-6.1287804624212177</v>
      </c>
      <c r="BX3140" s="2">
        <f t="shared" ref="BX3140" si="30256">BL3140*BS3140+BN3140*BS3143-BM3140*BT3140-BO3140*BT3143</f>
        <v>0</v>
      </c>
      <c r="BY3140" s="8">
        <f t="shared" ref="BY3140" si="30257">(BL3140*BT3140+BM3140*BS3140+BN3140*BT3143+BO3140*BS3143)</f>
        <v>-6.1287804624212177</v>
      </c>
      <c r="CA3140" s="28">
        <f t="shared" ref="CA3140" si="30258">20*LOG(((1+$BR$9)/$BR$9)/((BV3140+BV3143)^2+(BW3140+BW3143)^2)^0.5)</f>
        <v>-53.077885862765029</v>
      </c>
      <c r="CC3140" s="114">
        <f t="shared" ref="CC3140" si="30259">((BV3140^2+BW3140^2)^0.5)/((BV3143^2+BW3143^2)^0.5)</f>
        <v>8.2746441640048837E-2</v>
      </c>
      <c r="CD3140" s="13"/>
      <c r="CE3140" s="33"/>
      <c r="CF3140" s="33"/>
      <c r="CG3140" s="33"/>
      <c r="CH3140" s="33"/>
    </row>
    <row r="3141" spans="2:86" ht="18.600000000000001" customHeight="1" thickBot="1">
      <c r="D3141" s="3"/>
      <c r="G3141" s="4"/>
      <c r="I3141" s="3"/>
      <c r="L3141" s="4"/>
      <c r="N3141" s="3"/>
      <c r="Q3141" s="4"/>
      <c r="S3141" s="3"/>
      <c r="V3141" s="4"/>
      <c r="X3141" s="3"/>
      <c r="AA3141" s="4"/>
      <c r="AC3141" s="3"/>
      <c r="AF3141" s="4"/>
      <c r="AH3141" s="3"/>
      <c r="AK3141" s="4"/>
      <c r="AM3141" s="3"/>
      <c r="AP3141" s="4"/>
      <c r="AR3141" s="3"/>
      <c r="AU3141" s="4"/>
      <c r="AW3141" s="3"/>
      <c r="AZ3141" s="4"/>
      <c r="BB3141" s="3"/>
      <c r="BE3141" s="4"/>
      <c r="BG3141" s="3"/>
      <c r="BJ3141" s="4"/>
      <c r="BL3141" s="3"/>
      <c r="BO3141" s="4"/>
      <c r="BQ3141" s="16"/>
      <c r="BR3141" s="14"/>
      <c r="BS3141" s="14"/>
      <c r="BT3141" s="17"/>
      <c r="BV3141" s="3"/>
      <c r="BY3141" s="4"/>
      <c r="CC3141" s="115"/>
      <c r="CD3141" s="13"/>
      <c r="CE3141" s="33"/>
      <c r="CF3141" s="33"/>
      <c r="CG3141" s="33"/>
      <c r="CH3141" s="33"/>
    </row>
    <row r="3142" spans="2:86" ht="18.600000000000001" customHeight="1" thickBot="1">
      <c r="D3142" s="271" t="s">
        <v>141</v>
      </c>
      <c r="E3142" s="272"/>
      <c r="F3142" s="273" t="s">
        <v>142</v>
      </c>
      <c r="G3142" s="274"/>
      <c r="H3142" s="237"/>
      <c r="I3142" s="271" t="s">
        <v>143</v>
      </c>
      <c r="J3142" s="272"/>
      <c r="K3142" s="273" t="s">
        <v>144</v>
      </c>
      <c r="L3142" s="274"/>
      <c r="N3142" s="262" t="s">
        <v>145</v>
      </c>
      <c r="O3142" s="263"/>
      <c r="P3142" s="264" t="s">
        <v>146</v>
      </c>
      <c r="Q3142" s="265"/>
      <c r="S3142" s="271" t="s">
        <v>147</v>
      </c>
      <c r="T3142" s="272"/>
      <c r="U3142" s="273" t="s">
        <v>148</v>
      </c>
      <c r="V3142" s="274"/>
      <c r="W3142" s="20"/>
      <c r="X3142" s="262" t="s">
        <v>149</v>
      </c>
      <c r="Y3142" s="263"/>
      <c r="Z3142" s="264" t="s">
        <v>150</v>
      </c>
      <c r="AA3142" s="265"/>
      <c r="AB3142" s="20"/>
      <c r="AC3142" s="271" t="s">
        <v>151</v>
      </c>
      <c r="AD3142" s="272"/>
      <c r="AE3142" s="273" t="s">
        <v>152</v>
      </c>
      <c r="AF3142" s="274"/>
      <c r="AG3142" s="20"/>
      <c r="AH3142" s="262" t="s">
        <v>153</v>
      </c>
      <c r="AI3142" s="263"/>
      <c r="AJ3142" s="264" t="s">
        <v>154</v>
      </c>
      <c r="AK3142" s="265"/>
      <c r="AL3142" s="20"/>
      <c r="AM3142" s="271" t="s">
        <v>155</v>
      </c>
      <c r="AN3142" s="272"/>
      <c r="AO3142" s="273" t="s">
        <v>156</v>
      </c>
      <c r="AP3142" s="274"/>
      <c r="AR3142" s="262" t="s">
        <v>157</v>
      </c>
      <c r="AS3142" s="263"/>
      <c r="AT3142" s="264" t="s">
        <v>158</v>
      </c>
      <c r="AU3142" s="265"/>
      <c r="AV3142" s="41"/>
      <c r="AW3142" s="271" t="s">
        <v>159</v>
      </c>
      <c r="AX3142" s="272"/>
      <c r="AY3142" s="273" t="s">
        <v>160</v>
      </c>
      <c r="AZ3142" s="274"/>
      <c r="BA3142" s="20"/>
      <c r="BB3142" s="262" t="s">
        <v>161</v>
      </c>
      <c r="BC3142" s="263"/>
      <c r="BD3142" s="264" t="s">
        <v>162</v>
      </c>
      <c r="BE3142" s="265"/>
      <c r="BF3142" s="41"/>
      <c r="BG3142" s="271" t="s">
        <v>163</v>
      </c>
      <c r="BH3142" s="272"/>
      <c r="BI3142" s="273" t="s">
        <v>164</v>
      </c>
      <c r="BJ3142" s="274"/>
      <c r="BK3142" s="41"/>
      <c r="BL3142" s="262" t="s">
        <v>165</v>
      </c>
      <c r="BM3142" s="263"/>
      <c r="BN3142" s="264" t="s">
        <v>166</v>
      </c>
      <c r="BO3142" s="265"/>
      <c r="BP3142" s="41"/>
      <c r="BQ3142" s="271" t="s">
        <v>167</v>
      </c>
      <c r="BR3142" s="272"/>
      <c r="BS3142" s="273" t="s">
        <v>168</v>
      </c>
      <c r="BT3142" s="274"/>
      <c r="BU3142" s="20"/>
      <c r="BV3142" s="262" t="s">
        <v>169</v>
      </c>
      <c r="BW3142" s="263"/>
      <c r="BX3142" s="264" t="s">
        <v>170</v>
      </c>
      <c r="BY3142" s="265"/>
      <c r="CA3142" s="55" t="s">
        <v>35</v>
      </c>
      <c r="CC3142" s="116" t="s">
        <v>75</v>
      </c>
      <c r="CD3142" s="13"/>
      <c r="CE3142" s="33"/>
      <c r="CF3142" s="33"/>
      <c r="CG3142" s="33"/>
      <c r="CH3142" s="33"/>
    </row>
    <row r="3143" spans="2:86" ht="18.600000000000001" customHeight="1" thickTop="1" thickBot="1">
      <c r="D3143" s="1">
        <v>0</v>
      </c>
      <c r="E3143" s="9">
        <f t="shared" ref="E3143" si="30260">$E$9*$B3140</f>
        <v>10.567663999999942</v>
      </c>
      <c r="F3143" s="2">
        <v>1</v>
      </c>
      <c r="G3143" s="8">
        <v>0</v>
      </c>
      <c r="I3143" s="1">
        <v>0</v>
      </c>
      <c r="J3143" s="9">
        <v>0</v>
      </c>
      <c r="K3143" s="2">
        <v>1</v>
      </c>
      <c r="L3143" s="8">
        <v>0</v>
      </c>
      <c r="N3143" s="1">
        <f t="shared" ref="N3143" si="30261">D3143*I3140+F3143*I3143-E3143*J3140-G3143*J3143</f>
        <v>0</v>
      </c>
      <c r="O3143" s="9">
        <f t="shared" ref="O3143" si="30262">(D3143*J3140+E3143*I3140+F3143*J3143+G3143*I3143)</f>
        <v>10.567663999999942</v>
      </c>
      <c r="P3143" s="2">
        <f t="shared" ref="P3143" si="30263">D3143*K3140+F3143*K3143-E3143*L3140-G3143*L3143</f>
        <v>7.4123726974740984</v>
      </c>
      <c r="Q3143" s="8">
        <f t="shared" ref="Q3143" si="30264">(D3143*L3140+E3143*K3140+F3143*L3143+G3143*K3143)</f>
        <v>0</v>
      </c>
      <c r="S3143" s="1">
        <v>0</v>
      </c>
      <c r="T3143" s="9">
        <f t="shared" ref="T3143" si="30265">$T$9*$B3140</f>
        <v>13.571473999999926</v>
      </c>
      <c r="U3143" s="2">
        <v>1</v>
      </c>
      <c r="V3143" s="8">
        <v>0</v>
      </c>
      <c r="X3143" s="1">
        <f t="shared" ref="X3143" si="30266">N3143*S3140+P3143*S3143-O3143*T3140-Q3143*T3143</f>
        <v>0</v>
      </c>
      <c r="Y3143" s="9">
        <f t="shared" ref="Y3143" si="30267">(N3143*T3140+O3143*S3140+P3143*T3143+Q3143*S3143)</f>
        <v>111.16448734207898</v>
      </c>
      <c r="Z3143" s="2">
        <f t="shared" ref="Z3143" si="30268">N3143*U3140+P3143*U3143-O3143*V3140-Q3143*V3143</f>
        <v>7.4123726974740984</v>
      </c>
      <c r="AA3143" s="8">
        <f t="shared" ref="AA3143" si="30269">(N3143*V3140+O3143*U3140+P3143*V3143+Q3143*U3143)</f>
        <v>0</v>
      </c>
      <c r="AB3143" s="20"/>
      <c r="AC3143" s="1">
        <v>0</v>
      </c>
      <c r="AD3143" s="9">
        <v>0</v>
      </c>
      <c r="AE3143" s="2">
        <v>1</v>
      </c>
      <c r="AF3143" s="8">
        <v>0</v>
      </c>
      <c r="AH3143" s="1">
        <f t="shared" ref="AH3143" si="30270">X3143*AC3140+Z3143*AC3143-Y3143*AD3140-AA3143*AD3143</f>
        <v>0</v>
      </c>
      <c r="AI3143" s="9">
        <f t="shared" ref="AI3143" si="30271">(X3143*AD3140+Y3143*AC3140+Z3143*AD3143+AA3143*AC3143)</f>
        <v>111.16448734207898</v>
      </c>
      <c r="AJ3143" s="2">
        <f t="shared" ref="AJ3143" si="30272">X3143*AE3140+Z3143*AE3143-Y3143*AF3140-AA3143*AF3143</f>
        <v>19.867819568205086</v>
      </c>
      <c r="AK3143" s="8">
        <f t="shared" ref="AK3143" si="30273">(X3143*AF3140+Y3143*AE3140+Z3143*AF3143+AA3143*AE3143)</f>
        <v>0</v>
      </c>
      <c r="AM3143" s="1">
        <v>0</v>
      </c>
      <c r="AN3143" s="9">
        <f t="shared" ref="AN3143" si="30274">$AN$9*$B3140</f>
        <v>11.474643999999937</v>
      </c>
      <c r="AO3143" s="2">
        <v>1</v>
      </c>
      <c r="AP3143" s="8">
        <v>0</v>
      </c>
      <c r="AR3143" s="1">
        <f t="shared" ref="AR3143" si="30275">AH3143*AM3140+AJ3143*AM3143-AI3143*AN3140-AK3143*AN3143</f>
        <v>0</v>
      </c>
      <c r="AS3143" s="9">
        <f t="shared" ref="AS3143" si="30276">(AH3143*AN3140+AI3143*AM3140+AJ3143*AN3143+AK3143*AM3143)</f>
        <v>339.14064394346485</v>
      </c>
      <c r="AT3143" s="2">
        <f t="shared" ref="AT3143" si="30277">AH3143*AO3140+AJ3143*AO3143-AI3143*AP3140-AK3143*AP3143</f>
        <v>19.867819568205086</v>
      </c>
      <c r="AU3143" s="8">
        <f t="shared" ref="AU3143" si="30278">(AH3143*AP3140+AI3143*AO3140+AJ3143*AP3143+AK3143*AO3143)</f>
        <v>0</v>
      </c>
      <c r="AV3143" s="20"/>
      <c r="AW3143" s="1">
        <v>0</v>
      </c>
      <c r="AX3143" s="9">
        <v>0</v>
      </c>
      <c r="AY3143" s="2">
        <v>1</v>
      </c>
      <c r="AZ3143" s="8">
        <v>0</v>
      </c>
      <c r="BB3143" s="1">
        <f t="shared" ref="BB3143" si="30279">AR3143*AW3140+AT3143*AW3143-AS3143*AX3140-AU3143*AX3143</f>
        <v>0</v>
      </c>
      <c r="BC3143" s="9">
        <f t="shared" ref="BC3143" si="30280">(AR3143*AX3140+AS3143*AW3140+AT3143*AX3143+AU3143*AW3143)</f>
        <v>339.14064394346485</v>
      </c>
      <c r="BD3143" s="2">
        <f t="shared" ref="BD3143" si="30281">AR3143*AY3140+AT3143*AY3143-AS3143*AZ3140-AU3143*AZ3143</f>
        <v>74.080404078824486</v>
      </c>
      <c r="BE3143" s="8">
        <f t="shared" ref="BE3143" si="30282">(AR3143*AZ3140+AS3143*AY3140+AT3143*AZ3143+AU3143*AY3143)</f>
        <v>0</v>
      </c>
      <c r="BG3143" s="1">
        <v>0</v>
      </c>
      <c r="BH3143" s="9">
        <f t="shared" ref="BH3143" si="30283">$BH$9*$B3140</f>
        <v>7.5072799999999589</v>
      </c>
      <c r="BI3143" s="2">
        <v>1</v>
      </c>
      <c r="BJ3143" s="8">
        <v>0</v>
      </c>
      <c r="BK3143" s="20"/>
      <c r="BL3143" s="1">
        <f t="shared" ref="BL3143" si="30284">BB3143*BG3140+BD3143*BG3143-BC3143*BH3140-BE3143*BH3143</f>
        <v>0</v>
      </c>
      <c r="BM3143" s="9">
        <f t="shared" ref="BM3143" si="30285">(BB3143*BH3140+BC3143*BG3140+BD3143*BH3143+BE3143*BG3143)</f>
        <v>895.28297987633925</v>
      </c>
      <c r="BN3143" s="2">
        <f t="shared" ref="BN3143" si="30286">BB3143*BI3140+BD3143*BI3143-BC3143*BJ3140-BE3143*BJ3143</f>
        <v>74.080404078824486</v>
      </c>
      <c r="BO3143" s="8">
        <f t="shared" ref="BO3143" si="30287">(BB3143*BJ3140+BC3143*BI3140+BD3143*BJ3143+BE3143*BI3143)</f>
        <v>0</v>
      </c>
      <c r="BP3143" s="20"/>
      <c r="BQ3143" s="18">
        <f t="shared" ref="BQ3143:BQ3206" si="30288">1/$BR$9</f>
        <v>1</v>
      </c>
      <c r="BR3143" s="25">
        <v>0</v>
      </c>
      <c r="BS3143" s="19">
        <v>1</v>
      </c>
      <c r="BT3143" s="24">
        <v>0</v>
      </c>
      <c r="BV3143" s="1">
        <f t="shared" ref="BV3143" si="30289">BL3143*BQ3140+BN3143*BQ3143-BM3143*BR3140-BO3143*BR3143</f>
        <v>74.080404078824486</v>
      </c>
      <c r="BW3143" s="9">
        <f t="shared" ref="BW3143" si="30290">(BL3143*BR3140+BM3143*BQ3140+BN3143*BR3143+BO3143*BQ3143)</f>
        <v>895.28297987633925</v>
      </c>
      <c r="BX3143" s="2">
        <f t="shared" ref="BX3143" si="30291">BL3143*BS3140+BN3143*BS3143-BM3143*BT3140-BO3143*BT3143</f>
        <v>74.080404078824486</v>
      </c>
      <c r="BY3143" s="8">
        <f t="shared" ref="BY3143" si="30292">(BL3143*BT3140+BM3143*BS3140+BN3143*BT3143+BO3143*BS3143)</f>
        <v>0</v>
      </c>
      <c r="CA3143" s="56">
        <f t="shared" ref="CA3143" si="30293">(180/PI())*ATAN(-1*(BW3140+BW3143)/(BV3140+BV3143))</f>
        <v>-80.539583153534082</v>
      </c>
      <c r="CC3143" s="117">
        <f t="shared" ref="CC3143" si="30294">20*LOG(((1-(10^(CA3140/20)^2)*(1-((1-CC3140)/(1+CC3140))^2))^0.5))</f>
        <v>-6.0360359075802525E-6</v>
      </c>
      <c r="CD3143" s="13"/>
      <c r="CE3143" s="33"/>
      <c r="CF3143" s="33"/>
      <c r="CG3143" s="33"/>
      <c r="CH3143" s="33"/>
    </row>
    <row r="3144" spans="2:86" ht="18.600000000000001" customHeight="1"/>
    <row r="3145" spans="2:86" ht="18.600000000000001" customHeight="1" thickBot="1">
      <c r="E3145" s="6" t="s">
        <v>3</v>
      </c>
      <c r="J3145" s="6" t="s">
        <v>5</v>
      </c>
      <c r="O3145" s="6" t="s">
        <v>10</v>
      </c>
      <c r="T3145" s="6" t="s">
        <v>6</v>
      </c>
      <c r="Y3145" s="6" t="s">
        <v>11</v>
      </c>
      <c r="AD3145" s="6" t="s">
        <v>12</v>
      </c>
      <c r="AI3145" s="6" t="s">
        <v>13</v>
      </c>
      <c r="AN3145" s="6" t="s">
        <v>14</v>
      </c>
      <c r="AS3145" s="6" t="s">
        <v>15</v>
      </c>
      <c r="AX3145" s="6" t="s">
        <v>19</v>
      </c>
      <c r="BC3145" s="6" t="s">
        <v>17</v>
      </c>
      <c r="BH3145" s="6" t="s">
        <v>20</v>
      </c>
      <c r="BM3145" s="6" t="s">
        <v>18</v>
      </c>
      <c r="BQ3145" s="26" t="s">
        <v>16</v>
      </c>
      <c r="BR3145" s="26"/>
      <c r="BS3145" s="21"/>
      <c r="BT3145" s="21"/>
      <c r="BU3145" s="21"/>
      <c r="BV3145" s="21"/>
      <c r="BW3145" s="26" t="s">
        <v>21</v>
      </c>
      <c r="BX3145" s="21"/>
      <c r="BY3145" s="21"/>
    </row>
    <row r="3146" spans="2:86" ht="18.600000000000001" customHeight="1" thickBot="1">
      <c r="B3146" s="11"/>
      <c r="D3146" s="266" t="s">
        <v>113</v>
      </c>
      <c r="E3146" s="267"/>
      <c r="F3146" s="268" t="s">
        <v>114</v>
      </c>
      <c r="G3146" s="269"/>
      <c r="H3146" s="237"/>
      <c r="I3146" s="262" t="s">
        <v>0</v>
      </c>
      <c r="J3146" s="263"/>
      <c r="K3146" s="264" t="s">
        <v>1</v>
      </c>
      <c r="L3146" s="265"/>
      <c r="M3146" s="21"/>
      <c r="N3146" s="262" t="s">
        <v>115</v>
      </c>
      <c r="O3146" s="263"/>
      <c r="P3146" s="264" t="s">
        <v>116</v>
      </c>
      <c r="Q3146" s="265"/>
      <c r="R3146" s="21"/>
      <c r="S3146" s="266" t="s">
        <v>117</v>
      </c>
      <c r="T3146" s="267"/>
      <c r="U3146" s="268" t="s">
        <v>118</v>
      </c>
      <c r="V3146" s="269"/>
      <c r="W3146" s="20"/>
      <c r="X3146" s="262" t="s">
        <v>119</v>
      </c>
      <c r="Y3146" s="263"/>
      <c r="Z3146" s="264" t="s">
        <v>120</v>
      </c>
      <c r="AA3146" s="265"/>
      <c r="AB3146" s="20"/>
      <c r="AC3146" s="262" t="s">
        <v>121</v>
      </c>
      <c r="AD3146" s="263"/>
      <c r="AE3146" s="264" t="s">
        <v>7</v>
      </c>
      <c r="AF3146" s="265"/>
      <c r="AG3146" s="20"/>
      <c r="AH3146" s="262" t="s">
        <v>122</v>
      </c>
      <c r="AI3146" s="263"/>
      <c r="AJ3146" s="264" t="s">
        <v>123</v>
      </c>
      <c r="AK3146" s="265"/>
      <c r="AL3146" s="20"/>
      <c r="AM3146" s="266" t="s">
        <v>124</v>
      </c>
      <c r="AN3146" s="267"/>
      <c r="AO3146" s="268" t="s">
        <v>125</v>
      </c>
      <c r="AP3146" s="269"/>
      <c r="AQ3146" s="21"/>
      <c r="AR3146" s="262" t="s">
        <v>126</v>
      </c>
      <c r="AS3146" s="263"/>
      <c r="AT3146" s="264" t="s">
        <v>2</v>
      </c>
      <c r="AU3146" s="265"/>
      <c r="AV3146" s="41"/>
      <c r="AW3146" s="262" t="s">
        <v>127</v>
      </c>
      <c r="AX3146" s="263"/>
      <c r="AY3146" s="264" t="s">
        <v>128</v>
      </c>
      <c r="AZ3146" s="265"/>
      <c r="BA3146" s="20"/>
      <c r="BB3146" s="262" t="s">
        <v>129</v>
      </c>
      <c r="BC3146" s="263"/>
      <c r="BD3146" s="264" t="s">
        <v>130</v>
      </c>
      <c r="BE3146" s="265"/>
      <c r="BF3146" s="41"/>
      <c r="BG3146" s="266" t="s">
        <v>131</v>
      </c>
      <c r="BH3146" s="267"/>
      <c r="BI3146" s="268" t="s">
        <v>132</v>
      </c>
      <c r="BJ3146" s="269"/>
      <c r="BK3146" s="41"/>
      <c r="BL3146" s="262" t="s">
        <v>133</v>
      </c>
      <c r="BM3146" s="263"/>
      <c r="BN3146" s="264" t="s">
        <v>134</v>
      </c>
      <c r="BO3146" s="265"/>
      <c r="BP3146" s="41"/>
      <c r="BQ3146" s="262" t="s">
        <v>135</v>
      </c>
      <c r="BR3146" s="263"/>
      <c r="BS3146" s="264" t="s">
        <v>136</v>
      </c>
      <c r="BT3146" s="265"/>
      <c r="BU3146" s="20"/>
      <c r="BV3146" s="262" t="s">
        <v>137</v>
      </c>
      <c r="BW3146" s="263"/>
      <c r="BX3146" s="264" t="s">
        <v>138</v>
      </c>
      <c r="BY3146" s="265"/>
      <c r="CA3146" s="27" t="s">
        <v>8</v>
      </c>
      <c r="CC3146" s="113" t="s">
        <v>74</v>
      </c>
      <c r="CD3146" s="13"/>
      <c r="CE3146" s="33"/>
      <c r="CF3146" s="33"/>
      <c r="CG3146" s="33"/>
      <c r="CH3146" s="33"/>
    </row>
    <row r="3147" spans="2:86" ht="18.600000000000001" customHeight="1" thickTop="1" thickBot="1">
      <c r="B3147" s="37">
        <v>8.9999999999999503</v>
      </c>
      <c r="D3147" s="1">
        <v>1</v>
      </c>
      <c r="E3147" s="7">
        <v>0</v>
      </c>
      <c r="F3147" s="2">
        <v>0</v>
      </c>
      <c r="G3147" s="8">
        <v>0</v>
      </c>
      <c r="I3147" s="1">
        <v>1</v>
      </c>
      <c r="J3147" s="9">
        <v>0</v>
      </c>
      <c r="K3147" s="2">
        <v>0</v>
      </c>
      <c r="L3147" s="8">
        <f t="shared" ref="L3147:L3210" si="30295">IF(0=(1-$J$9*$K$9*$B3147^2),10^18,$B3147*$K$9/(1-$J$9*$K$9*$B3147^2))</f>
        <v>-0.60529146675044521</v>
      </c>
      <c r="N3147" s="1">
        <f t="shared" ref="N3147" si="30296">D3147*I3147+F3147*I3150-E3147*J3147-G3147*J3150</f>
        <v>1</v>
      </c>
      <c r="O3147" s="9">
        <f t="shared" ref="O3147" si="30297">(D3147*J3147+E3147*I3147+F3147*J3150+G3147*I3150)</f>
        <v>0</v>
      </c>
      <c r="P3147" s="2">
        <f t="shared" ref="P3147" si="30298">D3147*K3147+F3147*K3150-E3147*L3147-G3147*L3150</f>
        <v>0</v>
      </c>
      <c r="Q3147" s="8">
        <f t="shared" ref="Q3147" si="30299">(D3147*L3147+E3147*K3147+F3147*L3150+G3147*K3150)</f>
        <v>-0.60529146675044521</v>
      </c>
      <c r="S3147" s="1">
        <v>1</v>
      </c>
      <c r="T3147" s="7">
        <v>0</v>
      </c>
      <c r="U3147" s="2">
        <v>0</v>
      </c>
      <c r="V3147" s="8">
        <v>0</v>
      </c>
      <c r="X3147" s="1">
        <f t="shared" ref="X3147" si="30300">N3147*S3147+P3147*S3150-O3147*T3147-Q3147*T3150</f>
        <v>9.2329929432994859</v>
      </c>
      <c r="Y3147" s="9">
        <f t="shared" ref="Y3147" si="30301">(N3147*T3147+O3147*S3147+P3147*T3150+Q3147*S3150)</f>
        <v>0</v>
      </c>
      <c r="Z3147" s="2">
        <f t="shared" ref="Z3147" si="30302">N3147*U3147+P3147*U3150-O3147*V3147-Q3147*V3150</f>
        <v>0</v>
      </c>
      <c r="AA3147" s="8">
        <f t="shared" ref="AA3147" si="30303">(N3147*V3147+O3147*U3147+P3147*V3150+Q3147*U3150)</f>
        <v>-0.60529146675044521</v>
      </c>
      <c r="AB3147" s="20"/>
      <c r="AC3147" s="1">
        <v>1</v>
      </c>
      <c r="AD3147" s="9">
        <v>0</v>
      </c>
      <c r="AE3147" s="2">
        <v>0</v>
      </c>
      <c r="AF3147" s="8">
        <f t="shared" ref="AF3147:AF3210" si="30304">IF(0=(1-$AE$9*$AD$9*$B3147^2),10^18,$B3147*$AE$9/(1-$AE$9*$AD$9*$B3147^2))</f>
        <v>-0.11178765478627245</v>
      </c>
      <c r="AH3147" s="1">
        <f t="shared" ref="AH3147" si="30305">X3147*AC3147+Z3147*AC3150-Y3147*AD3147-AA3147*AD3150</f>
        <v>9.2329929432994859</v>
      </c>
      <c r="AI3147" s="9">
        <f t="shared" ref="AI3147" si="30306">(X3147*AD3147+Y3147*AC3147+Z3147*AD3150+AA3147*AC3150)</f>
        <v>0</v>
      </c>
      <c r="AJ3147" s="2">
        <f t="shared" ref="AJ3147" si="30307">X3147*AE3147+Z3147*AE3150-Y3147*AF3147-AA3147*AF3150</f>
        <v>0</v>
      </c>
      <c r="AK3147" s="8">
        <f t="shared" ref="AK3147" si="30308">(X3147*AF3147+Y3147*AE3147+Z3147*AF3150+AA3147*AE3150)</f>
        <v>-1.6374260945400978</v>
      </c>
      <c r="AM3147" s="1">
        <v>1</v>
      </c>
      <c r="AN3147" s="7">
        <v>0</v>
      </c>
      <c r="AO3147" s="2">
        <v>0</v>
      </c>
      <c r="AP3147" s="8">
        <v>0</v>
      </c>
      <c r="AR3147" s="1">
        <f t="shared" ref="AR3147" si="30309">AH3147*AM3147+AJ3147*AM3150-AI3147*AN3147-AK3147*AN3150</f>
        <v>28.063720515729415</v>
      </c>
      <c r="AS3147" s="9">
        <f t="shared" ref="AS3147" si="30310">(AH3147*AN3147+AI3147*AM3147+AJ3147*AN3150+AK3147*AM3150)</f>
        <v>0</v>
      </c>
      <c r="AT3147" s="2">
        <f t="shared" ref="AT3147" si="30311">AH3147*AO3147+AJ3147*AO3150-AI3147*AP3147-AK3147*AP3150</f>
        <v>0</v>
      </c>
      <c r="AU3147" s="8">
        <f t="shared" ref="AU3147" si="30312">(AH3147*AP3147+AI3147*AO3147+AJ3147*AP3150+AK3147*AO3150)</f>
        <v>-1.6374260945400978</v>
      </c>
      <c r="AV3147" s="20"/>
      <c r="AW3147" s="1">
        <v>1</v>
      </c>
      <c r="AX3147" s="9">
        <v>0</v>
      </c>
      <c r="AY3147" s="2">
        <v>0</v>
      </c>
      <c r="AZ3147" s="8">
        <f t="shared" ref="AZ3147:AZ3210" si="30313">IF(0=(1-$AX$9*$AY$9*$B3147^2),10^18,$B3147*$AY$9/(1-$AX$9*$AY$9*$B3147^2))</f>
        <v>-0.15948185940840912</v>
      </c>
      <c r="BB3147" s="1">
        <f t="shared" ref="BB3147" si="30314">AR3147*AW3147+AT3147*AW3150-AS3147*AX3147-AU3147*AX3150</f>
        <v>28.063720515729415</v>
      </c>
      <c r="BC3147" s="9">
        <f t="shared" ref="BC3147" si="30315">(AR3147*AX3147+AS3147*AW3147+AT3147*AX3150+AU3147*AW3150)</f>
        <v>0</v>
      </c>
      <c r="BD3147" s="2">
        <f t="shared" ref="BD3147" si="30316">AR3147*AY3147+AT3147*AY3150-AS3147*AZ3147-AU3147*AZ3150</f>
        <v>0</v>
      </c>
      <c r="BE3147" s="8">
        <f t="shared" ref="BE3147" si="30317">(AR3147*AZ3147+AS3147*AY3147+AT3147*AZ3150+AU3147*AY3150)</f>
        <v>-6.1130804243065429</v>
      </c>
      <c r="BG3147" s="1">
        <v>1</v>
      </c>
      <c r="BH3147" s="7">
        <v>0</v>
      </c>
      <c r="BI3147" s="2">
        <v>0</v>
      </c>
      <c r="BJ3147" s="8">
        <v>0</v>
      </c>
      <c r="BK3147" s="20"/>
      <c r="BL3147" s="1">
        <f t="shared" ref="BL3147" si="30318">BB3147*BG3147+BD3147*BG3150-BC3147*BH3147-BE3147*BH3150</f>
        <v>74.058537628211582</v>
      </c>
      <c r="BM3147" s="9">
        <f t="shared" ref="BM3147" si="30319">(BB3147*BH3147+BC3147*BG3147+BD3147*BH3150+BE3147*BG3150)</f>
        <v>0</v>
      </c>
      <c r="BN3147" s="2">
        <f t="shared" ref="BN3147" si="30320">BB3147*BI3147+BD3147*BI3150-BC3147*BJ3147-BE3147*BJ3150</f>
        <v>0</v>
      </c>
      <c r="BO3147" s="8">
        <f t="shared" ref="BO3147" si="30321">(BB3147*BJ3147+BC3147*BI3147+BD3147*BJ3150+BE3147*BI3150)</f>
        <v>-6.1130804243065429</v>
      </c>
      <c r="BP3147" s="20"/>
      <c r="BQ3147" s="16">
        <v>1</v>
      </c>
      <c r="BR3147" s="23">
        <v>0</v>
      </c>
      <c r="BS3147" s="14">
        <v>0</v>
      </c>
      <c r="BT3147" s="22">
        <v>0</v>
      </c>
      <c r="BV3147" s="1">
        <f t="shared" ref="BV3147" si="30322">BL3147*BQ3147+BN3147*BQ3150-BM3147*BR3147-BO3147*BR3150</f>
        <v>74.058537628211582</v>
      </c>
      <c r="BW3147" s="9">
        <f t="shared" ref="BW3147" si="30323">(BL3147*BR3147+BM3147*BQ3147+BN3147*BR3150+BO3147*BQ3150)</f>
        <v>-6.1130804243065429</v>
      </c>
      <c r="BX3147" s="2">
        <f t="shared" ref="BX3147" si="30324">BL3147*BS3147+BN3147*BS3150-BM3147*BT3147-BO3147*BT3150</f>
        <v>0</v>
      </c>
      <c r="BY3147" s="8">
        <f t="shared" ref="BY3147" si="30325">(BL3147*BT3147+BM3147*BS3147+BN3147*BT3150+BO3147*BS3150)</f>
        <v>-6.1130804243065429</v>
      </c>
      <c r="CA3147" s="28">
        <f t="shared" ref="CA3147" si="30326">20*LOG(((1+$BR$9)/$BR$9)/((BV3147+BV3150)^2+(BW3147+BW3150)^2)^0.5)</f>
        <v>-53.094495858947035</v>
      </c>
      <c r="CC3147" s="114">
        <f t="shared" ref="CC3147" si="30327">((BV3147^2+BW3147^2)^0.5)/((BV3150^2+BW3150^2)^0.5)</f>
        <v>8.2560151816740257E-2</v>
      </c>
      <c r="CD3147" s="13"/>
      <c r="CE3147" s="33"/>
      <c r="CF3147" s="33"/>
      <c r="CG3147" s="33"/>
      <c r="CH3147" s="33"/>
    </row>
    <row r="3148" spans="2:86" ht="18.600000000000001" customHeight="1" thickBot="1">
      <c r="D3148" s="3"/>
      <c r="G3148" s="4"/>
      <c r="I3148" s="3"/>
      <c r="L3148" s="4"/>
      <c r="N3148" s="3"/>
      <c r="Q3148" s="4"/>
      <c r="S3148" s="3"/>
      <c r="V3148" s="4"/>
      <c r="X3148" s="3"/>
      <c r="AA3148" s="4"/>
      <c r="AC3148" s="3"/>
      <c r="AF3148" s="4"/>
      <c r="AH3148" s="3"/>
      <c r="AK3148" s="4"/>
      <c r="AM3148" s="3"/>
      <c r="AP3148" s="4"/>
      <c r="AR3148" s="3"/>
      <c r="AU3148" s="4"/>
      <c r="AW3148" s="3"/>
      <c r="AZ3148" s="4"/>
      <c r="BB3148" s="3"/>
      <c r="BE3148" s="4"/>
      <c r="BG3148" s="3"/>
      <c r="BJ3148" s="4"/>
      <c r="BL3148" s="3"/>
      <c r="BO3148" s="4"/>
      <c r="BQ3148" s="16"/>
      <c r="BR3148" s="14"/>
      <c r="BS3148" s="14"/>
      <c r="BT3148" s="17"/>
      <c r="BV3148" s="3"/>
      <c r="BY3148" s="4"/>
      <c r="CC3148" s="115"/>
      <c r="CD3148" s="13"/>
      <c r="CE3148" s="33"/>
      <c r="CF3148" s="33"/>
      <c r="CG3148" s="33"/>
      <c r="CH3148" s="33"/>
    </row>
    <row r="3149" spans="2:86" ht="18.600000000000001" customHeight="1" thickBot="1">
      <c r="D3149" s="271" t="s">
        <v>141</v>
      </c>
      <c r="E3149" s="272"/>
      <c r="F3149" s="273" t="s">
        <v>142</v>
      </c>
      <c r="G3149" s="274"/>
      <c r="H3149" s="237"/>
      <c r="I3149" s="271" t="s">
        <v>143</v>
      </c>
      <c r="J3149" s="272"/>
      <c r="K3149" s="273" t="s">
        <v>144</v>
      </c>
      <c r="L3149" s="274"/>
      <c r="N3149" s="262" t="s">
        <v>145</v>
      </c>
      <c r="O3149" s="263"/>
      <c r="P3149" s="264" t="s">
        <v>146</v>
      </c>
      <c r="Q3149" s="265"/>
      <c r="S3149" s="271" t="s">
        <v>147</v>
      </c>
      <c r="T3149" s="272"/>
      <c r="U3149" s="273" t="s">
        <v>148</v>
      </c>
      <c r="V3149" s="274"/>
      <c r="W3149" s="20"/>
      <c r="X3149" s="262" t="s">
        <v>149</v>
      </c>
      <c r="Y3149" s="263"/>
      <c r="Z3149" s="264" t="s">
        <v>150</v>
      </c>
      <c r="AA3149" s="265"/>
      <c r="AB3149" s="20"/>
      <c r="AC3149" s="271" t="s">
        <v>151</v>
      </c>
      <c r="AD3149" s="272"/>
      <c r="AE3149" s="273" t="s">
        <v>152</v>
      </c>
      <c r="AF3149" s="274"/>
      <c r="AG3149" s="20"/>
      <c r="AH3149" s="262" t="s">
        <v>153</v>
      </c>
      <c r="AI3149" s="263"/>
      <c r="AJ3149" s="264" t="s">
        <v>154</v>
      </c>
      <c r="AK3149" s="265"/>
      <c r="AL3149" s="20"/>
      <c r="AM3149" s="271" t="s">
        <v>155</v>
      </c>
      <c r="AN3149" s="272"/>
      <c r="AO3149" s="273" t="s">
        <v>156</v>
      </c>
      <c r="AP3149" s="274"/>
      <c r="AR3149" s="262" t="s">
        <v>157</v>
      </c>
      <c r="AS3149" s="263"/>
      <c r="AT3149" s="264" t="s">
        <v>158</v>
      </c>
      <c r="AU3149" s="265"/>
      <c r="AV3149" s="41"/>
      <c r="AW3149" s="271" t="s">
        <v>159</v>
      </c>
      <c r="AX3149" s="272"/>
      <c r="AY3149" s="273" t="s">
        <v>160</v>
      </c>
      <c r="AZ3149" s="274"/>
      <c r="BA3149" s="20"/>
      <c r="BB3149" s="262" t="s">
        <v>161</v>
      </c>
      <c r="BC3149" s="263"/>
      <c r="BD3149" s="264" t="s">
        <v>162</v>
      </c>
      <c r="BE3149" s="265"/>
      <c r="BF3149" s="41"/>
      <c r="BG3149" s="271" t="s">
        <v>163</v>
      </c>
      <c r="BH3149" s="272"/>
      <c r="BI3149" s="273" t="s">
        <v>164</v>
      </c>
      <c r="BJ3149" s="274"/>
      <c r="BK3149" s="41"/>
      <c r="BL3149" s="262" t="s">
        <v>165</v>
      </c>
      <c r="BM3149" s="263"/>
      <c r="BN3149" s="264" t="s">
        <v>166</v>
      </c>
      <c r="BO3149" s="265"/>
      <c r="BP3149" s="41"/>
      <c r="BQ3149" s="271" t="s">
        <v>167</v>
      </c>
      <c r="BR3149" s="272"/>
      <c r="BS3149" s="273" t="s">
        <v>168</v>
      </c>
      <c r="BT3149" s="274"/>
      <c r="BU3149" s="20"/>
      <c r="BV3149" s="262" t="s">
        <v>169</v>
      </c>
      <c r="BW3149" s="263"/>
      <c r="BX3149" s="264" t="s">
        <v>170</v>
      </c>
      <c r="BY3149" s="265"/>
      <c r="CA3149" s="55" t="s">
        <v>35</v>
      </c>
      <c r="CC3149" s="116" t="s">
        <v>75</v>
      </c>
      <c r="CD3149" s="13"/>
      <c r="CE3149" s="33"/>
      <c r="CF3149" s="33"/>
      <c r="CG3149" s="33"/>
      <c r="CH3149" s="33"/>
    </row>
    <row r="3150" spans="2:86" ht="18.600000000000001" customHeight="1" thickTop="1" thickBot="1">
      <c r="D3150" s="1">
        <v>0</v>
      </c>
      <c r="E3150" s="9">
        <f t="shared" ref="E3150" si="30328">$E$9*$B3147</f>
        <v>10.591199999999942</v>
      </c>
      <c r="F3150" s="2">
        <v>1</v>
      </c>
      <c r="G3150" s="8">
        <v>0</v>
      </c>
      <c r="I3150" s="1">
        <v>0</v>
      </c>
      <c r="J3150" s="9">
        <v>0</v>
      </c>
      <c r="K3150" s="2">
        <v>1</v>
      </c>
      <c r="L3150" s="8">
        <v>0</v>
      </c>
      <c r="N3150" s="1">
        <f t="shared" ref="N3150" si="30329">D3150*I3147+F3150*I3150-E3150*J3147-G3150*J3150</f>
        <v>0</v>
      </c>
      <c r="O3150" s="9">
        <f t="shared" ref="O3150" si="30330">(D3150*J3147+E3150*I3147+F3150*J3150+G3150*I3150)</f>
        <v>10.591199999999942</v>
      </c>
      <c r="P3150" s="2">
        <f t="shared" ref="P3150" si="30331">D3150*K3147+F3150*K3150-E3150*L3147-G3150*L3150</f>
        <v>7.4107629826472801</v>
      </c>
      <c r="Q3150" s="8">
        <f t="shared" ref="Q3150" si="30332">(D3150*L3147+E3150*K3147+F3150*L3150+G3150*K3150)</f>
        <v>0</v>
      </c>
      <c r="S3150" s="1">
        <v>0</v>
      </c>
      <c r="T3150" s="9">
        <f t="shared" ref="T3150" si="30333">$T$9*$B3147</f>
        <v>13.601699999999926</v>
      </c>
      <c r="U3150" s="2">
        <v>1</v>
      </c>
      <c r="V3150" s="8">
        <v>0</v>
      </c>
      <c r="X3150" s="1">
        <f t="shared" ref="X3150" si="30334">N3150*S3147+P3150*S3150-O3150*T3147-Q3150*T3150</f>
        <v>0</v>
      </c>
      <c r="Y3150" s="9">
        <f t="shared" ref="Y3150" si="30335">(N3150*T3147+O3150*S3147+P3150*T3150+Q3150*S3150)</f>
        <v>111.39017486107291</v>
      </c>
      <c r="Z3150" s="2">
        <f t="shared" ref="Z3150" si="30336">N3150*U3147+P3150*U3150-O3150*V3147-Q3150*V3150</f>
        <v>7.4107629826472801</v>
      </c>
      <c r="AA3150" s="8">
        <f t="shared" ref="AA3150" si="30337">(N3150*V3147+O3150*U3147+P3150*V3150+Q3150*U3150)</f>
        <v>0</v>
      </c>
      <c r="AB3150" s="20"/>
      <c r="AC3150" s="1">
        <v>0</v>
      </c>
      <c r="AD3150" s="9">
        <v>0</v>
      </c>
      <c r="AE3150" s="2">
        <v>1</v>
      </c>
      <c r="AF3150" s="8">
        <v>0</v>
      </c>
      <c r="AH3150" s="1">
        <f t="shared" ref="AH3150" si="30338">X3150*AC3147+Z3150*AC3150-Y3150*AD3147-AA3150*AD3150</f>
        <v>0</v>
      </c>
      <c r="AI3150" s="9">
        <f t="shared" ref="AI3150" si="30339">(X3150*AD3147+Y3150*AC3147+Z3150*AD3150+AA3150*AC3150)</f>
        <v>111.39017486107291</v>
      </c>
      <c r="AJ3150" s="2">
        <f t="shared" ref="AJ3150" si="30340">X3150*AE3147+Z3150*AE3150-Y3150*AF3147-AA3150*AF3150</f>
        <v>19.86280939659942</v>
      </c>
      <c r="AK3150" s="8">
        <f t="shared" ref="AK3150" si="30341">(X3150*AF3147+Y3150*AE3147+Z3150*AF3150+AA3150*AE3150)</f>
        <v>0</v>
      </c>
      <c r="AM3150" s="1">
        <v>0</v>
      </c>
      <c r="AN3150" s="9">
        <f t="shared" ref="AN3150" si="30342">$AN$9*$B3147</f>
        <v>11.500199999999937</v>
      </c>
      <c r="AO3150" s="2">
        <v>1</v>
      </c>
      <c r="AP3150" s="8">
        <v>0</v>
      </c>
      <c r="AR3150" s="1">
        <f t="shared" ref="AR3150" si="30343">AH3150*AM3147+AJ3150*AM3150-AI3150*AN3147-AK3150*AN3150</f>
        <v>0</v>
      </c>
      <c r="AS3150" s="9">
        <f t="shared" ref="AS3150" si="30344">(AH3150*AN3147+AI3150*AM3147+AJ3150*AN3150+AK3150*AM3150)</f>
        <v>339.81645548384432</v>
      </c>
      <c r="AT3150" s="2">
        <f t="shared" ref="AT3150" si="30345">AH3150*AO3147+AJ3150*AO3150-AI3150*AP3147-AK3150*AP3150</f>
        <v>19.86280939659942</v>
      </c>
      <c r="AU3150" s="8">
        <f t="shared" ref="AU3150" si="30346">(AH3150*AP3147+AI3150*AO3147+AJ3150*AP3150+AK3150*AO3150)</f>
        <v>0</v>
      </c>
      <c r="AV3150" s="20"/>
      <c r="AW3150" s="1">
        <v>0</v>
      </c>
      <c r="AX3150" s="9">
        <v>0</v>
      </c>
      <c r="AY3150" s="2">
        <v>1</v>
      </c>
      <c r="AZ3150" s="8">
        <v>0</v>
      </c>
      <c r="BB3150" s="1">
        <f t="shared" ref="BB3150" si="30347">AR3150*AW3147+AT3150*AW3150-AS3150*AX3147-AU3150*AX3150</f>
        <v>0</v>
      </c>
      <c r="BC3150" s="9">
        <f t="shared" ref="BC3150" si="30348">(AR3150*AX3147+AS3150*AW3147+AT3150*AX3150+AU3150*AW3150)</f>
        <v>339.81645548384432</v>
      </c>
      <c r="BD3150" s="2">
        <f t="shared" ref="BD3150" si="30349">AR3150*AY3147+AT3150*AY3150-AS3150*AZ3147-AU3150*AZ3150</f>
        <v>74.057369574737791</v>
      </c>
      <c r="BE3150" s="8">
        <f t="shared" ref="BE3150" si="30350">(AR3150*AZ3147+AS3150*AY3147+AT3150*AZ3150+AU3150*AY3150)</f>
        <v>0</v>
      </c>
      <c r="BG3150" s="1">
        <v>0</v>
      </c>
      <c r="BH3150" s="9">
        <f t="shared" ref="BH3150" si="30351">$BH$9*$B3147</f>
        <v>7.5239999999999583</v>
      </c>
      <c r="BI3150" s="2">
        <v>1</v>
      </c>
      <c r="BJ3150" s="8">
        <v>0</v>
      </c>
      <c r="BK3150" s="20"/>
      <c r="BL3150" s="1">
        <f t="shared" ref="BL3150" si="30352">BB3150*BG3147+BD3150*BG3150-BC3150*BH3147-BE3150*BH3150</f>
        <v>0</v>
      </c>
      <c r="BM3150" s="9">
        <f t="shared" ref="BM3150" si="30353">(BB3150*BH3147+BC3150*BG3147+BD3150*BH3150+BE3150*BG3150)</f>
        <v>897.02410416416842</v>
      </c>
      <c r="BN3150" s="2">
        <f t="shared" ref="BN3150" si="30354">BB3150*BI3147+BD3150*BI3150-BC3150*BJ3147-BE3150*BJ3150</f>
        <v>74.057369574737791</v>
      </c>
      <c r="BO3150" s="8">
        <f t="shared" ref="BO3150" si="30355">(BB3150*BJ3147+BC3150*BI3147+BD3150*BJ3150+BE3150*BI3150)</f>
        <v>0</v>
      </c>
      <c r="BP3150" s="20"/>
      <c r="BQ3150" s="18">
        <f t="shared" ref="BQ3150:BQ3213" si="30356">1/$BR$9</f>
        <v>1</v>
      </c>
      <c r="BR3150" s="25">
        <v>0</v>
      </c>
      <c r="BS3150" s="19">
        <v>1</v>
      </c>
      <c r="BT3150" s="24">
        <v>0</v>
      </c>
      <c r="BV3150" s="1">
        <f t="shared" ref="BV3150" si="30357">BL3150*BQ3147+BN3150*BQ3150-BM3150*BR3147-BO3150*BR3150</f>
        <v>74.057369574737791</v>
      </c>
      <c r="BW3150" s="9">
        <f t="shared" ref="BW3150" si="30358">(BL3150*BR3147+BM3150*BQ3147+BN3150*BR3150+BO3150*BQ3150)</f>
        <v>897.02410416416842</v>
      </c>
      <c r="BX3150" s="2">
        <f t="shared" ref="BX3150" si="30359">BL3150*BS3147+BN3150*BS3150-BM3150*BT3147-BO3150*BT3150</f>
        <v>74.057369574737791</v>
      </c>
      <c r="BY3150" s="8">
        <f t="shared" ref="BY3150" si="30360">(BL3150*BT3147+BM3150*BS3147+BN3150*BT3150+BO3150*BS3150)</f>
        <v>0</v>
      </c>
      <c r="CA3150" s="56">
        <f t="shared" ref="CA3150" si="30361">(180/PI())*ATAN(-1*(BW3147+BW3150)/(BV3147+BV3150))</f>
        <v>-80.560785375525839</v>
      </c>
      <c r="CC3150" s="117">
        <f t="shared" ref="CC3150" si="30362">20*LOG(((1-(10^(CA3147/20)^2)*(1-((1-CC3147)/(1+CC3147))^2))^0.5))</f>
        <v>-6.0015223210886115E-6</v>
      </c>
      <c r="CD3150" s="13"/>
      <c r="CE3150" s="33"/>
      <c r="CF3150" s="33"/>
      <c r="CG3150" s="33"/>
      <c r="CH3150" s="33"/>
    </row>
    <row r="3151" spans="2:86" ht="18.600000000000001" customHeight="1"/>
    <row r="3152" spans="2:86" ht="18.600000000000001" customHeight="1" thickBot="1">
      <c r="E3152" s="6" t="s">
        <v>3</v>
      </c>
      <c r="J3152" s="6" t="s">
        <v>5</v>
      </c>
      <c r="O3152" s="6" t="s">
        <v>10</v>
      </c>
      <c r="T3152" s="6" t="s">
        <v>6</v>
      </c>
      <c r="Y3152" s="6" t="s">
        <v>11</v>
      </c>
      <c r="AD3152" s="6" t="s">
        <v>12</v>
      </c>
      <c r="AI3152" s="6" t="s">
        <v>13</v>
      </c>
      <c r="AN3152" s="6" t="s">
        <v>14</v>
      </c>
      <c r="AS3152" s="6" t="s">
        <v>15</v>
      </c>
      <c r="AX3152" s="6" t="s">
        <v>19</v>
      </c>
      <c r="BC3152" s="6" t="s">
        <v>17</v>
      </c>
      <c r="BH3152" s="6" t="s">
        <v>20</v>
      </c>
      <c r="BM3152" s="6" t="s">
        <v>18</v>
      </c>
      <c r="BQ3152" s="26" t="s">
        <v>16</v>
      </c>
      <c r="BR3152" s="26"/>
      <c r="BS3152" s="21"/>
      <c r="BT3152" s="21"/>
      <c r="BU3152" s="21"/>
      <c r="BV3152" s="21"/>
      <c r="BW3152" s="26" t="s">
        <v>21</v>
      </c>
      <c r="BX3152" s="21"/>
      <c r="BY3152" s="21"/>
    </row>
    <row r="3153" spans="1:86" ht="18.600000000000001" customHeight="1" thickBot="1">
      <c r="B3153" s="11"/>
      <c r="D3153" s="266" t="s">
        <v>113</v>
      </c>
      <c r="E3153" s="267"/>
      <c r="F3153" s="268" t="s">
        <v>114</v>
      </c>
      <c r="G3153" s="269"/>
      <c r="H3153" s="237"/>
      <c r="I3153" s="262" t="s">
        <v>0</v>
      </c>
      <c r="J3153" s="263"/>
      <c r="K3153" s="264" t="s">
        <v>1</v>
      </c>
      <c r="L3153" s="265"/>
      <c r="M3153" s="21"/>
      <c r="N3153" s="262" t="s">
        <v>115</v>
      </c>
      <c r="O3153" s="263"/>
      <c r="P3153" s="264" t="s">
        <v>116</v>
      </c>
      <c r="Q3153" s="265"/>
      <c r="R3153" s="21"/>
      <c r="S3153" s="266" t="s">
        <v>117</v>
      </c>
      <c r="T3153" s="267"/>
      <c r="U3153" s="268" t="s">
        <v>118</v>
      </c>
      <c r="V3153" s="269"/>
      <c r="W3153" s="20"/>
      <c r="X3153" s="262" t="s">
        <v>119</v>
      </c>
      <c r="Y3153" s="263"/>
      <c r="Z3153" s="264" t="s">
        <v>120</v>
      </c>
      <c r="AA3153" s="265"/>
      <c r="AB3153" s="20"/>
      <c r="AC3153" s="262" t="s">
        <v>121</v>
      </c>
      <c r="AD3153" s="263"/>
      <c r="AE3153" s="264" t="s">
        <v>7</v>
      </c>
      <c r="AF3153" s="265"/>
      <c r="AG3153" s="20"/>
      <c r="AH3153" s="262" t="s">
        <v>122</v>
      </c>
      <c r="AI3153" s="263"/>
      <c r="AJ3153" s="264" t="s">
        <v>123</v>
      </c>
      <c r="AK3153" s="265"/>
      <c r="AL3153" s="20"/>
      <c r="AM3153" s="266" t="s">
        <v>124</v>
      </c>
      <c r="AN3153" s="267"/>
      <c r="AO3153" s="268" t="s">
        <v>125</v>
      </c>
      <c r="AP3153" s="269"/>
      <c r="AQ3153" s="21"/>
      <c r="AR3153" s="262" t="s">
        <v>126</v>
      </c>
      <c r="AS3153" s="263"/>
      <c r="AT3153" s="264" t="s">
        <v>2</v>
      </c>
      <c r="AU3153" s="265"/>
      <c r="AV3153" s="41"/>
      <c r="AW3153" s="262" t="s">
        <v>127</v>
      </c>
      <c r="AX3153" s="263"/>
      <c r="AY3153" s="264" t="s">
        <v>128</v>
      </c>
      <c r="AZ3153" s="265"/>
      <c r="BA3153" s="20"/>
      <c r="BB3153" s="262" t="s">
        <v>129</v>
      </c>
      <c r="BC3153" s="263"/>
      <c r="BD3153" s="264" t="s">
        <v>130</v>
      </c>
      <c r="BE3153" s="265"/>
      <c r="BF3153" s="41"/>
      <c r="BG3153" s="266" t="s">
        <v>131</v>
      </c>
      <c r="BH3153" s="267"/>
      <c r="BI3153" s="268" t="s">
        <v>132</v>
      </c>
      <c r="BJ3153" s="269"/>
      <c r="BK3153" s="41"/>
      <c r="BL3153" s="262" t="s">
        <v>133</v>
      </c>
      <c r="BM3153" s="263"/>
      <c r="BN3153" s="264" t="s">
        <v>134</v>
      </c>
      <c r="BO3153" s="265"/>
      <c r="BP3153" s="41"/>
      <c r="BQ3153" s="262" t="s">
        <v>135</v>
      </c>
      <c r="BR3153" s="263"/>
      <c r="BS3153" s="264" t="s">
        <v>136</v>
      </c>
      <c r="BT3153" s="265"/>
      <c r="BU3153" s="20"/>
      <c r="BV3153" s="262" t="s">
        <v>137</v>
      </c>
      <c r="BW3153" s="263"/>
      <c r="BX3153" s="264" t="s">
        <v>138</v>
      </c>
      <c r="BY3153" s="265"/>
      <c r="CA3153" s="27" t="s">
        <v>8</v>
      </c>
      <c r="CC3153" s="113" t="s">
        <v>74</v>
      </c>
      <c r="CD3153" s="13"/>
      <c r="CE3153" s="33"/>
      <c r="CF3153" s="33"/>
      <c r="CG3153" s="33"/>
      <c r="CH3153" s="33"/>
    </row>
    <row r="3154" spans="1:86" ht="18.600000000000001" customHeight="1" thickTop="1" thickBot="1">
      <c r="B3154" s="37">
        <v>9.0199999999999498</v>
      </c>
      <c r="D3154" s="1">
        <v>1</v>
      </c>
      <c r="E3154" s="7">
        <v>0</v>
      </c>
      <c r="F3154" s="2">
        <v>0</v>
      </c>
      <c r="G3154" s="8">
        <v>0</v>
      </c>
      <c r="I3154" s="1">
        <v>1</v>
      </c>
      <c r="J3154" s="9">
        <v>0</v>
      </c>
      <c r="K3154" s="2">
        <v>0</v>
      </c>
      <c r="L3154" s="8">
        <f t="shared" ref="L3154:L3217" si="30363">IF(0=(1-$J$9*$K$9*$B3154^2),10^18,$B3154*$K$9/(1-$J$9*$K$9*$B3154^2))</f>
        <v>-0.6037987909946938</v>
      </c>
      <c r="N3154" s="1">
        <f t="shared" ref="N3154" si="30364">D3154*I3154+F3154*I3157-E3154*J3154-G3154*J3157</f>
        <v>1</v>
      </c>
      <c r="O3154" s="9">
        <f t="shared" ref="O3154" si="30365">(D3154*J3154+E3154*I3154+F3154*J3157+G3154*I3157)</f>
        <v>0</v>
      </c>
      <c r="P3154" s="2">
        <f t="shared" ref="P3154" si="30366">D3154*K3154+F3154*K3157-E3154*L3154-G3154*L3157</f>
        <v>0</v>
      </c>
      <c r="Q3154" s="8">
        <f t="shared" ref="Q3154" si="30367">(D3154*L3154+E3154*K3154+F3154*L3157+G3154*K3157)</f>
        <v>-0.6037987909946938</v>
      </c>
      <c r="S3154" s="1">
        <v>1</v>
      </c>
      <c r="T3154" s="7">
        <v>0</v>
      </c>
      <c r="U3154" s="2">
        <v>0</v>
      </c>
      <c r="V3154" s="8">
        <v>0</v>
      </c>
      <c r="X3154" s="1">
        <f t="shared" ref="X3154" si="30368">N3154*S3154+P3154*S3157-O3154*T3154-Q3154*T3157</f>
        <v>9.2309404377290871</v>
      </c>
      <c r="Y3154" s="9">
        <f t="shared" ref="Y3154" si="30369">(N3154*T3154+O3154*S3154+P3154*T3157+Q3154*S3157)</f>
        <v>0</v>
      </c>
      <c r="Z3154" s="2">
        <f t="shared" ref="Z3154" si="30370">N3154*U3154+P3154*U3157-O3154*V3154-Q3154*V3157</f>
        <v>0</v>
      </c>
      <c r="AA3154" s="8">
        <f t="shared" ref="AA3154" si="30371">(N3154*V3154+O3154*U3154+P3154*V3157+Q3154*U3157)</f>
        <v>-0.6037987909946938</v>
      </c>
      <c r="AB3154" s="20"/>
      <c r="AC3154" s="1">
        <v>1</v>
      </c>
      <c r="AD3154" s="9">
        <v>0</v>
      </c>
      <c r="AE3154" s="2">
        <v>0</v>
      </c>
      <c r="AF3154" s="8">
        <f t="shared" ref="AF3154:AF3217" si="30372">IF(0=(1-$AE$9*$AD$9*$B3154^2),10^18,$B3154*$AE$9/(1-$AE$9*$AD$9*$B3154^2))</f>
        <v>-0.11153131277788296</v>
      </c>
      <c r="AH3154" s="1">
        <f t="shared" ref="AH3154" si="30373">X3154*AC3154+Z3154*AC3157-Y3154*AD3154-AA3154*AD3157</f>
        <v>9.2309404377290871</v>
      </c>
      <c r="AI3154" s="9">
        <f t="shared" ref="AI3154" si="30374">(X3154*AD3154+Y3154*AC3154+Z3154*AD3157+AA3154*AC3157)</f>
        <v>0</v>
      </c>
      <c r="AJ3154" s="2">
        <f t="shared" ref="AJ3154" si="30375">X3154*AE3154+Z3154*AE3157-Y3154*AF3154-AA3154*AF3157</f>
        <v>0</v>
      </c>
      <c r="AK3154" s="8">
        <f t="shared" ref="AK3154" si="30376">(X3154*AF3154+Y3154*AE3154+Z3154*AF3157+AA3154*AE3157)</f>
        <v>-1.6333376961890644</v>
      </c>
      <c r="AM3154" s="1">
        <v>1</v>
      </c>
      <c r="AN3154" s="7">
        <v>0</v>
      </c>
      <c r="AO3154" s="2">
        <v>0</v>
      </c>
      <c r="AP3154" s="8">
        <v>0</v>
      </c>
      <c r="AR3154" s="1">
        <f t="shared" ref="AR3154" si="30377">AH3154*AM3154+AJ3154*AM3157-AI3154*AN3154-AK3154*AN3157</f>
        <v>28.056392189606271</v>
      </c>
      <c r="AS3154" s="9">
        <f t="shared" ref="AS3154" si="30378">(AH3154*AN3154+AI3154*AM3154+AJ3154*AN3157+AK3154*AM3157)</f>
        <v>0</v>
      </c>
      <c r="AT3154" s="2">
        <f t="shared" ref="AT3154" si="30379">AH3154*AO3154+AJ3154*AO3157-AI3154*AP3154-AK3154*AP3157</f>
        <v>0</v>
      </c>
      <c r="AU3154" s="8">
        <f t="shared" ref="AU3154" si="30380">(AH3154*AP3154+AI3154*AO3154+AJ3154*AP3157+AK3154*AO3157)</f>
        <v>-1.6333376961890644</v>
      </c>
      <c r="AV3154" s="20"/>
      <c r="AW3154" s="1">
        <v>1</v>
      </c>
      <c r="AX3154" s="9">
        <v>0</v>
      </c>
      <c r="AY3154" s="2">
        <v>0</v>
      </c>
      <c r="AZ3154" s="8">
        <f t="shared" ref="AZ3154:AZ3217" si="30381">IF(0=(1-$AX$9*$AY$9*$B3154^2),10^18,$B3154*$AY$9/(1-$AX$9*$AY$9*$B3154^2))</f>
        <v>-0.15911266231834956</v>
      </c>
      <c r="BB3154" s="1">
        <f t="shared" ref="BB3154" si="30382">AR3154*AW3154+AT3154*AW3157-AS3154*AX3154-AU3154*AX3157</f>
        <v>28.056392189606271</v>
      </c>
      <c r="BC3154" s="9">
        <f t="shared" ref="BC3154" si="30383">(AR3154*AX3154+AS3154*AW3154+AT3154*AX3157+AU3154*AW3157)</f>
        <v>0</v>
      </c>
      <c r="BD3154" s="2">
        <f t="shared" ref="BD3154" si="30384">AR3154*AY3154+AT3154*AY3157-AS3154*AZ3154-AU3154*AZ3157</f>
        <v>0</v>
      </c>
      <c r="BE3154" s="8">
        <f t="shared" ref="BE3154" si="30385">(AR3154*AZ3154+AS3154*AY3154+AT3154*AZ3157+AU3154*AY3157)</f>
        <v>-6.0974649525250673</v>
      </c>
      <c r="BG3154" s="1">
        <v>1</v>
      </c>
      <c r="BH3154" s="7">
        <v>0</v>
      </c>
      <c r="BI3154" s="2">
        <v>0</v>
      </c>
      <c r="BJ3154" s="8">
        <v>0</v>
      </c>
      <c r="BK3154" s="20"/>
      <c r="BL3154" s="1">
        <f t="shared" ref="BL3154" si="30386">BB3154*BG3154+BD3154*BG3157-BC3154*BH3154-BE3154*BH3157</f>
        <v>74.035668106410839</v>
      </c>
      <c r="BM3154" s="9">
        <f t="shared" ref="BM3154" si="30387">(BB3154*BH3154+BC3154*BG3154+BD3154*BH3157+BE3154*BG3157)</f>
        <v>0</v>
      </c>
      <c r="BN3154" s="2">
        <f t="shared" ref="BN3154" si="30388">BB3154*BI3154+BD3154*BI3157-BC3154*BJ3154-BE3154*BJ3157</f>
        <v>0</v>
      </c>
      <c r="BO3154" s="8">
        <f t="shared" ref="BO3154" si="30389">(BB3154*BJ3154+BC3154*BI3154+BD3154*BJ3157+BE3154*BI3157)</f>
        <v>-6.0974649525250673</v>
      </c>
      <c r="BP3154" s="20"/>
      <c r="BQ3154" s="16">
        <v>1</v>
      </c>
      <c r="BR3154" s="23">
        <v>0</v>
      </c>
      <c r="BS3154" s="14">
        <v>0</v>
      </c>
      <c r="BT3154" s="22">
        <v>0</v>
      </c>
      <c r="BV3154" s="1">
        <f t="shared" ref="BV3154" si="30390">BL3154*BQ3154+BN3154*BQ3157-BM3154*BR3154-BO3154*BR3157</f>
        <v>74.035668106410839</v>
      </c>
      <c r="BW3154" s="9">
        <f t="shared" ref="BW3154" si="30391">(BL3154*BR3154+BM3154*BQ3154+BN3154*BR3157+BO3154*BQ3157)</f>
        <v>-6.0974649525250673</v>
      </c>
      <c r="BX3154" s="2">
        <f t="shared" ref="BX3154" si="30392">BL3154*BS3154+BN3154*BS3157-BM3154*BT3154-BO3154*BT3157</f>
        <v>0</v>
      </c>
      <c r="BY3154" s="8">
        <f t="shared" ref="BY3154" si="30393">(BL3154*BT3154+BM3154*BS3154+BN3154*BT3157+BO3154*BS3157)</f>
        <v>-6.0974649525250673</v>
      </c>
      <c r="CA3154" s="28">
        <f t="shared" ref="CA3154" si="30394">20*LOG(((1+$BR$9)/$BR$9)/((BV3154+BV3157)^2+(BW3154+BW3157)^2)^0.5)</f>
        <v>-53.111081623701857</v>
      </c>
      <c r="CC3154" s="114">
        <f t="shared" ref="CC3154" si="30395">((BV3154^2+BW3154^2)^0.5)/((BV3157^2+BW3157^2)^0.5)</f>
        <v>8.2374704305476068E-2</v>
      </c>
      <c r="CD3154" s="13"/>
      <c r="CE3154" s="33"/>
      <c r="CF3154" s="33"/>
      <c r="CG3154" s="33"/>
      <c r="CH3154" s="33"/>
    </row>
    <row r="3155" spans="1:86" ht="18.600000000000001" customHeight="1" thickBot="1">
      <c r="D3155" s="3"/>
      <c r="G3155" s="4"/>
      <c r="I3155" s="3"/>
      <c r="L3155" s="4"/>
      <c r="N3155" s="3"/>
      <c r="Q3155" s="4"/>
      <c r="S3155" s="3"/>
      <c r="V3155" s="4"/>
      <c r="X3155" s="3"/>
      <c r="AA3155" s="4"/>
      <c r="AC3155" s="3"/>
      <c r="AF3155" s="4"/>
      <c r="AH3155" s="3"/>
      <c r="AK3155" s="4"/>
      <c r="AM3155" s="3"/>
      <c r="AP3155" s="4"/>
      <c r="AR3155" s="3"/>
      <c r="AU3155" s="4"/>
      <c r="AW3155" s="3"/>
      <c r="AZ3155" s="4"/>
      <c r="BB3155" s="3"/>
      <c r="BE3155" s="4"/>
      <c r="BG3155" s="3"/>
      <c r="BJ3155" s="4"/>
      <c r="BL3155" s="3"/>
      <c r="BO3155" s="4"/>
      <c r="BQ3155" s="16"/>
      <c r="BR3155" s="14"/>
      <c r="BS3155" s="14"/>
      <c r="BT3155" s="17"/>
      <c r="BV3155" s="3"/>
      <c r="BY3155" s="4"/>
      <c r="CC3155" s="115"/>
      <c r="CD3155" s="13"/>
      <c r="CE3155" s="33"/>
      <c r="CF3155" s="33"/>
      <c r="CG3155" s="33"/>
      <c r="CH3155" s="33"/>
    </row>
    <row r="3156" spans="1:86" ht="18.600000000000001" customHeight="1" thickBot="1">
      <c r="D3156" s="271" t="s">
        <v>141</v>
      </c>
      <c r="E3156" s="272"/>
      <c r="F3156" s="273" t="s">
        <v>142</v>
      </c>
      <c r="G3156" s="274"/>
      <c r="H3156" s="237"/>
      <c r="I3156" s="271" t="s">
        <v>143</v>
      </c>
      <c r="J3156" s="272"/>
      <c r="K3156" s="273" t="s">
        <v>144</v>
      </c>
      <c r="L3156" s="274"/>
      <c r="N3156" s="262" t="s">
        <v>145</v>
      </c>
      <c r="O3156" s="263"/>
      <c r="P3156" s="264" t="s">
        <v>146</v>
      </c>
      <c r="Q3156" s="265"/>
      <c r="S3156" s="271" t="s">
        <v>147</v>
      </c>
      <c r="T3156" s="272"/>
      <c r="U3156" s="273" t="s">
        <v>148</v>
      </c>
      <c r="V3156" s="274"/>
      <c r="W3156" s="20"/>
      <c r="X3156" s="262" t="s">
        <v>149</v>
      </c>
      <c r="Y3156" s="263"/>
      <c r="Z3156" s="264" t="s">
        <v>150</v>
      </c>
      <c r="AA3156" s="265"/>
      <c r="AB3156" s="20"/>
      <c r="AC3156" s="271" t="s">
        <v>151</v>
      </c>
      <c r="AD3156" s="272"/>
      <c r="AE3156" s="273" t="s">
        <v>152</v>
      </c>
      <c r="AF3156" s="274"/>
      <c r="AG3156" s="20"/>
      <c r="AH3156" s="262" t="s">
        <v>153</v>
      </c>
      <c r="AI3156" s="263"/>
      <c r="AJ3156" s="264" t="s">
        <v>154</v>
      </c>
      <c r="AK3156" s="265"/>
      <c r="AL3156" s="20"/>
      <c r="AM3156" s="271" t="s">
        <v>155</v>
      </c>
      <c r="AN3156" s="272"/>
      <c r="AO3156" s="273" t="s">
        <v>156</v>
      </c>
      <c r="AP3156" s="274"/>
      <c r="AR3156" s="262" t="s">
        <v>157</v>
      </c>
      <c r="AS3156" s="263"/>
      <c r="AT3156" s="264" t="s">
        <v>158</v>
      </c>
      <c r="AU3156" s="265"/>
      <c r="AV3156" s="41"/>
      <c r="AW3156" s="271" t="s">
        <v>159</v>
      </c>
      <c r="AX3156" s="272"/>
      <c r="AY3156" s="273" t="s">
        <v>160</v>
      </c>
      <c r="AZ3156" s="274"/>
      <c r="BA3156" s="20"/>
      <c r="BB3156" s="262" t="s">
        <v>161</v>
      </c>
      <c r="BC3156" s="263"/>
      <c r="BD3156" s="264" t="s">
        <v>162</v>
      </c>
      <c r="BE3156" s="265"/>
      <c r="BF3156" s="41"/>
      <c r="BG3156" s="271" t="s">
        <v>163</v>
      </c>
      <c r="BH3156" s="272"/>
      <c r="BI3156" s="273" t="s">
        <v>164</v>
      </c>
      <c r="BJ3156" s="274"/>
      <c r="BK3156" s="41"/>
      <c r="BL3156" s="262" t="s">
        <v>165</v>
      </c>
      <c r="BM3156" s="263"/>
      <c r="BN3156" s="264" t="s">
        <v>166</v>
      </c>
      <c r="BO3156" s="265"/>
      <c r="BP3156" s="41"/>
      <c r="BQ3156" s="271" t="s">
        <v>167</v>
      </c>
      <c r="BR3156" s="272"/>
      <c r="BS3156" s="273" t="s">
        <v>168</v>
      </c>
      <c r="BT3156" s="274"/>
      <c r="BU3156" s="20"/>
      <c r="BV3156" s="262" t="s">
        <v>169</v>
      </c>
      <c r="BW3156" s="263"/>
      <c r="BX3156" s="264" t="s">
        <v>170</v>
      </c>
      <c r="BY3156" s="265"/>
      <c r="CA3156" s="55" t="s">
        <v>35</v>
      </c>
      <c r="CC3156" s="116" t="s">
        <v>75</v>
      </c>
      <c r="CD3156" s="13"/>
      <c r="CE3156" s="33"/>
      <c r="CF3156" s="33"/>
      <c r="CG3156" s="33"/>
      <c r="CH3156" s="33"/>
    </row>
    <row r="3157" spans="1:86" ht="18.600000000000001" customHeight="1" thickTop="1" thickBot="1">
      <c r="D3157" s="1">
        <v>0</v>
      </c>
      <c r="E3157" s="9">
        <f t="shared" ref="E3157" si="30396">$E$9*$B3154</f>
        <v>10.614735999999942</v>
      </c>
      <c r="F3157" s="2">
        <v>1</v>
      </c>
      <c r="G3157" s="8">
        <v>0</v>
      </c>
      <c r="I3157" s="1">
        <v>0</v>
      </c>
      <c r="J3157" s="9">
        <v>0</v>
      </c>
      <c r="K3157" s="2">
        <v>1</v>
      </c>
      <c r="L3157" s="8">
        <v>0</v>
      </c>
      <c r="N3157" s="1">
        <f t="shared" ref="N3157" si="30397">D3157*I3154+F3157*I3157-E3157*J3154-G3157*J3157</f>
        <v>0</v>
      </c>
      <c r="O3157" s="9">
        <f t="shared" ref="O3157" si="30398">(D3157*J3154+E3157*I3154+F3157*J3157+G3157*I3157)</f>
        <v>10.614735999999942</v>
      </c>
      <c r="P3157" s="2">
        <f t="shared" ref="P3157" si="30399">D3157*K3154+F3157*K3157-E3157*L3154-G3157*L3157</f>
        <v>7.4091647635278175</v>
      </c>
      <c r="Q3157" s="8">
        <f t="shared" ref="Q3157" si="30400">(D3157*L3154+E3157*K3154+F3157*L3157+G3157*K3157)</f>
        <v>0</v>
      </c>
      <c r="S3157" s="1">
        <v>0</v>
      </c>
      <c r="T3157" s="9">
        <f t="shared" ref="T3157" si="30401">$T$9*$B3154</f>
        <v>13.631925999999925</v>
      </c>
      <c r="U3157" s="2">
        <v>1</v>
      </c>
      <c r="V3157" s="8">
        <v>0</v>
      </c>
      <c r="X3157" s="1">
        <f t="shared" ref="X3157" si="30402">N3157*S3154+P3157*S3157-O3157*T3154-Q3157*T3157</f>
        <v>0</v>
      </c>
      <c r="Y3157" s="9">
        <f t="shared" ref="Y3157" si="30403">(N3157*T3154+O3157*S3154+P3157*T3157+Q3157*S3157)</f>
        <v>111.61592177821809</v>
      </c>
      <c r="Z3157" s="2">
        <f t="shared" ref="Z3157" si="30404">N3157*U3154+P3157*U3157-O3157*V3154-Q3157*V3157</f>
        <v>7.4091647635278175</v>
      </c>
      <c r="AA3157" s="8">
        <f t="shared" ref="AA3157" si="30405">(N3157*V3154+O3157*U3154+P3157*V3157+Q3157*U3157)</f>
        <v>0</v>
      </c>
      <c r="AB3157" s="20"/>
      <c r="AC3157" s="1">
        <v>0</v>
      </c>
      <c r="AD3157" s="9">
        <v>0</v>
      </c>
      <c r="AE3157" s="2">
        <v>1</v>
      </c>
      <c r="AF3157" s="8">
        <v>0</v>
      </c>
      <c r="AH3157" s="1">
        <f t="shared" ref="AH3157" si="30406">X3157*AC3154+Z3157*AC3157-Y3157*AD3154-AA3157*AD3157</f>
        <v>0</v>
      </c>
      <c r="AI3157" s="9">
        <f t="shared" ref="AI3157" si="30407">(X3157*AD3154+Y3157*AC3154+Z3157*AD3157+AA3157*AC3157)</f>
        <v>111.61592177821809</v>
      </c>
      <c r="AJ3157" s="2">
        <f t="shared" ref="AJ3157" si="30408">X3157*AE3154+Z3157*AE3157-Y3157*AF3154-AA3157*AF3157</f>
        <v>19.857835046365977</v>
      </c>
      <c r="AK3157" s="8">
        <f t="shared" ref="AK3157" si="30409">(X3157*AF3154+Y3157*AE3154+Z3157*AF3157+AA3157*AE3157)</f>
        <v>0</v>
      </c>
      <c r="AM3157" s="1">
        <v>0</v>
      </c>
      <c r="AN3157" s="9">
        <f t="shared" ref="AN3157" si="30410">$AN$9*$B3154</f>
        <v>11.525755999999935</v>
      </c>
      <c r="AO3157" s="2">
        <v>1</v>
      </c>
      <c r="AP3157" s="8">
        <v>0</v>
      </c>
      <c r="AR3157" s="1">
        <f t="shared" ref="AR3157" si="30411">AH3157*AM3154+AJ3157*AM3157-AI3157*AN3154-AK3157*AN3157</f>
        <v>0</v>
      </c>
      <c r="AS3157" s="9">
        <f t="shared" ref="AS3157" si="30412">(AH3157*AN3154+AI3157*AM3154+AJ3157*AN3157+AK3157*AM3157)</f>
        <v>340.49248321087975</v>
      </c>
      <c r="AT3157" s="2">
        <f t="shared" ref="AT3157" si="30413">AH3157*AO3154+AJ3157*AO3157-AI3157*AP3154-AK3157*AP3157</f>
        <v>19.857835046365977</v>
      </c>
      <c r="AU3157" s="8">
        <f t="shared" ref="AU3157" si="30414">(AH3157*AP3154+AI3157*AO3154+AJ3157*AP3157+AK3157*AO3157)</f>
        <v>0</v>
      </c>
      <c r="AV3157" s="20"/>
      <c r="AW3157" s="1">
        <v>0</v>
      </c>
      <c r="AX3157" s="9">
        <v>0</v>
      </c>
      <c r="AY3157" s="2">
        <v>1</v>
      </c>
      <c r="AZ3157" s="8">
        <v>0</v>
      </c>
      <c r="BB3157" s="1">
        <f t="shared" ref="BB3157" si="30415">AR3157*AW3154+AT3157*AW3157-AS3157*AX3154-AU3157*AX3157</f>
        <v>0</v>
      </c>
      <c r="BC3157" s="9">
        <f t="shared" ref="BC3157" si="30416">(AR3157*AX3154+AS3157*AW3154+AT3157*AX3157+AU3157*AW3157)</f>
        <v>340.49248321087975</v>
      </c>
      <c r="BD3157" s="2">
        <f t="shared" ref="BD3157" si="30417">AR3157*AY3154+AT3157*AY3157-AS3157*AZ3154-AU3157*AZ3157</f>
        <v>74.034500549434995</v>
      </c>
      <c r="BE3157" s="8">
        <f t="shared" ref="BE3157" si="30418">(AR3157*AZ3154+AS3157*AY3154+AT3157*AZ3157+AU3157*AY3157)</f>
        <v>0</v>
      </c>
      <c r="BG3157" s="1">
        <v>0</v>
      </c>
      <c r="BH3157" s="9">
        <f t="shared" ref="BH3157" si="30419">$BH$9*$B3154</f>
        <v>7.5407199999999577</v>
      </c>
      <c r="BI3157" s="2">
        <v>1</v>
      </c>
      <c r="BJ3157" s="8">
        <v>0</v>
      </c>
      <c r="BK3157" s="20"/>
      <c r="BL3157" s="1">
        <f t="shared" ref="BL3157" si="30420">BB3157*BG3154+BD3157*BG3157-BC3157*BH3154-BE3157*BH3157</f>
        <v>0</v>
      </c>
      <c r="BM3157" s="9">
        <f t="shared" ref="BM3157" si="30421">(BB3157*BH3154+BC3157*BG3154+BD3157*BH3157+BE3157*BG3157)</f>
        <v>898.76592219401209</v>
      </c>
      <c r="BN3157" s="2">
        <f t="shared" ref="BN3157" si="30422">BB3157*BI3154+BD3157*BI3157-BC3157*BJ3154-BE3157*BJ3157</f>
        <v>74.034500549434995</v>
      </c>
      <c r="BO3157" s="8">
        <f t="shared" ref="BO3157" si="30423">(BB3157*BJ3154+BC3157*BI3154+BD3157*BJ3157+BE3157*BI3157)</f>
        <v>0</v>
      </c>
      <c r="BP3157" s="20"/>
      <c r="BQ3157" s="18">
        <f t="shared" ref="BQ3157:BQ3220" si="30424">1/$BR$9</f>
        <v>1</v>
      </c>
      <c r="BR3157" s="25">
        <v>0</v>
      </c>
      <c r="BS3157" s="19">
        <v>1</v>
      </c>
      <c r="BT3157" s="24">
        <v>0</v>
      </c>
      <c r="BV3157" s="1">
        <f t="shared" ref="BV3157" si="30425">BL3157*BQ3154+BN3157*BQ3157-BM3157*BR3154-BO3157*BR3157</f>
        <v>74.034500549434995</v>
      </c>
      <c r="BW3157" s="9">
        <f t="shared" ref="BW3157" si="30426">(BL3157*BR3154+BM3157*BQ3154+BN3157*BR3157+BO3157*BQ3157)</f>
        <v>898.76592219401209</v>
      </c>
      <c r="BX3157" s="2">
        <f t="shared" ref="BX3157" si="30427">BL3157*BS3154+BN3157*BS3157-BM3157*BT3154-BO3157*BT3157</f>
        <v>74.034500549434995</v>
      </c>
      <c r="BY3157" s="8">
        <f t="shared" ref="BY3157" si="30428">(BL3157*BT3154+BM3157*BS3154+BN3157*BT3157+BO3157*BS3157)</f>
        <v>0</v>
      </c>
      <c r="CA3157" s="56">
        <f t="shared" ref="CA3157" si="30429">(180/PI())*ATAN(-1*(BW3154+BW3157)/(BV3154+BV3157))</f>
        <v>-80.581892374817329</v>
      </c>
      <c r="CC3157" s="117">
        <f t="shared" ref="CC3157" si="30430">20*LOG(((1-(10^(CA3154/20)^2)*(1-((1-CC3154)/(1+CC3154))^2))^0.5))</f>
        <v>-5.9672610762616039E-6</v>
      </c>
      <c r="CD3157" s="13"/>
      <c r="CE3157" s="33"/>
      <c r="CF3157" s="33"/>
      <c r="CG3157" s="33"/>
      <c r="CH3157" s="33"/>
    </row>
    <row r="3158" spans="1:86" ht="18.600000000000001" customHeight="1"/>
    <row r="3159" spans="1:86" ht="18.600000000000001" customHeight="1" thickBot="1">
      <c r="E3159" s="6" t="s">
        <v>3</v>
      </c>
      <c r="J3159" s="6" t="s">
        <v>5</v>
      </c>
      <c r="O3159" s="6" t="s">
        <v>10</v>
      </c>
      <c r="T3159" s="6" t="s">
        <v>6</v>
      </c>
      <c r="Y3159" s="6" t="s">
        <v>11</v>
      </c>
      <c r="AD3159" s="6" t="s">
        <v>12</v>
      </c>
      <c r="AI3159" s="6" t="s">
        <v>13</v>
      </c>
      <c r="AN3159" s="6" t="s">
        <v>14</v>
      </c>
      <c r="AS3159" s="6" t="s">
        <v>15</v>
      </c>
      <c r="AX3159" s="6" t="s">
        <v>19</v>
      </c>
      <c r="BC3159" s="6" t="s">
        <v>17</v>
      </c>
      <c r="BH3159" s="6" t="s">
        <v>20</v>
      </c>
      <c r="BM3159" s="6" t="s">
        <v>18</v>
      </c>
      <c r="BQ3159" s="26" t="s">
        <v>16</v>
      </c>
      <c r="BR3159" s="26"/>
      <c r="BS3159" s="21"/>
      <c r="BT3159" s="21"/>
      <c r="BU3159" s="21"/>
      <c r="BV3159" s="21"/>
      <c r="BW3159" s="26" t="s">
        <v>21</v>
      </c>
      <c r="BX3159" s="21"/>
      <c r="BY3159" s="21"/>
    </row>
    <row r="3160" spans="1:86" ht="18.600000000000001" customHeight="1" thickBot="1">
      <c r="B3160" s="11"/>
      <c r="D3160" s="266" t="s">
        <v>113</v>
      </c>
      <c r="E3160" s="267"/>
      <c r="F3160" s="268" t="s">
        <v>114</v>
      </c>
      <c r="G3160" s="269"/>
      <c r="H3160" s="237"/>
      <c r="I3160" s="262" t="s">
        <v>0</v>
      </c>
      <c r="J3160" s="263"/>
      <c r="K3160" s="264" t="s">
        <v>1</v>
      </c>
      <c r="L3160" s="265"/>
      <c r="M3160" s="21"/>
      <c r="N3160" s="262" t="s">
        <v>115</v>
      </c>
      <c r="O3160" s="263"/>
      <c r="P3160" s="264" t="s">
        <v>116</v>
      </c>
      <c r="Q3160" s="265"/>
      <c r="R3160" s="21"/>
      <c r="S3160" s="266" t="s">
        <v>117</v>
      </c>
      <c r="T3160" s="267"/>
      <c r="U3160" s="268" t="s">
        <v>118</v>
      </c>
      <c r="V3160" s="269"/>
      <c r="W3160" s="20"/>
      <c r="X3160" s="262" t="s">
        <v>119</v>
      </c>
      <c r="Y3160" s="263"/>
      <c r="Z3160" s="264" t="s">
        <v>120</v>
      </c>
      <c r="AA3160" s="265"/>
      <c r="AB3160" s="20"/>
      <c r="AC3160" s="262" t="s">
        <v>121</v>
      </c>
      <c r="AD3160" s="263"/>
      <c r="AE3160" s="264" t="s">
        <v>7</v>
      </c>
      <c r="AF3160" s="265"/>
      <c r="AG3160" s="20"/>
      <c r="AH3160" s="262" t="s">
        <v>122</v>
      </c>
      <c r="AI3160" s="263"/>
      <c r="AJ3160" s="264" t="s">
        <v>123</v>
      </c>
      <c r="AK3160" s="265"/>
      <c r="AL3160" s="20"/>
      <c r="AM3160" s="266" t="s">
        <v>124</v>
      </c>
      <c r="AN3160" s="267"/>
      <c r="AO3160" s="268" t="s">
        <v>125</v>
      </c>
      <c r="AP3160" s="269"/>
      <c r="AQ3160" s="21"/>
      <c r="AR3160" s="262" t="s">
        <v>126</v>
      </c>
      <c r="AS3160" s="263"/>
      <c r="AT3160" s="264" t="s">
        <v>2</v>
      </c>
      <c r="AU3160" s="265"/>
      <c r="AV3160" s="41"/>
      <c r="AW3160" s="262" t="s">
        <v>127</v>
      </c>
      <c r="AX3160" s="263"/>
      <c r="AY3160" s="264" t="s">
        <v>128</v>
      </c>
      <c r="AZ3160" s="265"/>
      <c r="BA3160" s="20"/>
      <c r="BB3160" s="262" t="s">
        <v>129</v>
      </c>
      <c r="BC3160" s="263"/>
      <c r="BD3160" s="264" t="s">
        <v>130</v>
      </c>
      <c r="BE3160" s="265"/>
      <c r="BF3160" s="41"/>
      <c r="BG3160" s="266" t="s">
        <v>131</v>
      </c>
      <c r="BH3160" s="267"/>
      <c r="BI3160" s="268" t="s">
        <v>132</v>
      </c>
      <c r="BJ3160" s="269"/>
      <c r="BK3160" s="41"/>
      <c r="BL3160" s="262" t="s">
        <v>133</v>
      </c>
      <c r="BM3160" s="263"/>
      <c r="BN3160" s="264" t="s">
        <v>134</v>
      </c>
      <c r="BO3160" s="265"/>
      <c r="BP3160" s="41"/>
      <c r="BQ3160" s="262" t="s">
        <v>135</v>
      </c>
      <c r="BR3160" s="263"/>
      <c r="BS3160" s="264" t="s">
        <v>136</v>
      </c>
      <c r="BT3160" s="265"/>
      <c r="BU3160" s="20"/>
      <c r="BV3160" s="262" t="s">
        <v>137</v>
      </c>
      <c r="BW3160" s="263"/>
      <c r="BX3160" s="264" t="s">
        <v>138</v>
      </c>
      <c r="BY3160" s="265"/>
      <c r="CA3160" s="27" t="s">
        <v>8</v>
      </c>
      <c r="CC3160" s="113" t="s">
        <v>74</v>
      </c>
      <c r="CD3160" s="13"/>
      <c r="CE3160" s="33"/>
      <c r="CF3160" s="33"/>
      <c r="CG3160" s="33"/>
      <c r="CH3160" s="33"/>
    </row>
    <row r="3161" spans="1:86" ht="18.600000000000001" customHeight="1" thickTop="1" thickBot="1">
      <c r="B3161" s="37">
        <v>9.0399999999999494</v>
      </c>
      <c r="D3161" s="1">
        <v>1</v>
      </c>
      <c r="E3161" s="7">
        <v>0</v>
      </c>
      <c r="F3161" s="2">
        <v>0</v>
      </c>
      <c r="G3161" s="8">
        <v>0</v>
      </c>
      <c r="I3161" s="1">
        <v>1</v>
      </c>
      <c r="J3161" s="9">
        <v>0</v>
      </c>
      <c r="K3161" s="2">
        <v>0</v>
      </c>
      <c r="L3161" s="8">
        <f t="shared" ref="L3161:L3224" si="30431">IF(0=(1-$J$9*$K$9*$B3161^2),10^18,$B3161*$K$9/(1-$J$9*$K$9*$B3161^2))</f>
        <v>-0.60231379016219377</v>
      </c>
      <c r="N3161" s="1">
        <f t="shared" ref="N3161" si="30432">D3161*I3161+F3161*I3164-E3161*J3161-G3161*J3164</f>
        <v>1</v>
      </c>
      <c r="O3161" s="9">
        <f t="shared" ref="O3161" si="30433">(D3161*J3161+E3161*I3161+F3161*J3164+G3161*I3164)</f>
        <v>0</v>
      </c>
      <c r="P3161" s="2">
        <f t="shared" ref="P3161" si="30434">D3161*K3161+F3161*K3164-E3161*L3161-G3161*L3164</f>
        <v>0</v>
      </c>
      <c r="Q3161" s="8">
        <f t="shared" ref="Q3161" si="30435">(D3161*L3161+E3161*K3161+F3161*L3164+G3161*K3164)</f>
        <v>-0.60231379016219377</v>
      </c>
      <c r="S3161" s="1">
        <v>1</v>
      </c>
      <c r="T3161" s="7">
        <v>0</v>
      </c>
      <c r="U3161" s="2">
        <v>0</v>
      </c>
      <c r="V3161" s="8">
        <v>0</v>
      </c>
      <c r="X3161" s="1">
        <f t="shared" ref="X3161" si="30436">N3161*S3161+P3161*S3164-O3161*T3161-Q3161*T3164</f>
        <v>9.2289025528919506</v>
      </c>
      <c r="Y3161" s="9">
        <f t="shared" ref="Y3161" si="30437">(N3161*T3161+O3161*S3161+P3161*T3164+Q3161*S3164)</f>
        <v>0</v>
      </c>
      <c r="Z3161" s="2">
        <f t="shared" ref="Z3161" si="30438">N3161*U3161+P3161*U3164-O3161*V3161-Q3161*V3164</f>
        <v>0</v>
      </c>
      <c r="AA3161" s="8">
        <f t="shared" ref="AA3161" si="30439">(N3161*V3161+O3161*U3161+P3161*V3164+Q3161*U3164)</f>
        <v>-0.60231379016219377</v>
      </c>
      <c r="AB3161" s="20"/>
      <c r="AC3161" s="1">
        <v>1</v>
      </c>
      <c r="AD3161" s="9">
        <v>0</v>
      </c>
      <c r="AE3161" s="2">
        <v>0</v>
      </c>
      <c r="AF3161" s="8">
        <f t="shared" ref="AF3161:AF3224" si="30440">IF(0=(1-$AE$9*$AD$9*$B3161^2),10^18,$B3161*$AE$9/(1-$AE$9*$AD$9*$B3161^2))</f>
        <v>-0.11127616236742001</v>
      </c>
      <c r="AH3161" s="1">
        <f t="shared" ref="AH3161" si="30441">X3161*AC3161+Z3161*AC3164-Y3161*AD3161-AA3161*AD3164</f>
        <v>9.2289025528919506</v>
      </c>
      <c r="AI3161" s="9">
        <f t="shared" ref="AI3161" si="30442">(X3161*AD3161+Y3161*AC3161+Z3161*AD3164+AA3161*AC3164)</f>
        <v>0</v>
      </c>
      <c r="AJ3161" s="2">
        <f t="shared" ref="AJ3161" si="30443">X3161*AE3161+Z3161*AE3164-Y3161*AF3161-AA3161*AF3164</f>
        <v>0</v>
      </c>
      <c r="AK3161" s="8">
        <f t="shared" ref="AK3161" si="30444">(X3161*AF3161+Y3161*AE3161+Z3161*AF3164+AA3161*AE3164)</f>
        <v>-1.6292706491108955</v>
      </c>
      <c r="AM3161" s="1">
        <v>1</v>
      </c>
      <c r="AN3161" s="7">
        <v>0</v>
      </c>
      <c r="AO3161" s="2">
        <v>0</v>
      </c>
      <c r="AP3161" s="8">
        <v>0</v>
      </c>
      <c r="AR3161" s="1">
        <f t="shared" ref="AR3161" si="30445">AH3161*AM3161+AJ3161*AM3164-AI3161*AN3161-AK3161*AN3164</f>
        <v>28.049116153214321</v>
      </c>
      <c r="AS3161" s="9">
        <f t="shared" ref="AS3161" si="30446">(AH3161*AN3161+AI3161*AM3161+AJ3161*AN3164+AK3161*AM3164)</f>
        <v>0</v>
      </c>
      <c r="AT3161" s="2">
        <f t="shared" ref="AT3161" si="30447">AH3161*AO3161+AJ3161*AO3164-AI3161*AP3161-AK3161*AP3164</f>
        <v>0</v>
      </c>
      <c r="AU3161" s="8">
        <f t="shared" ref="AU3161" si="30448">(AH3161*AP3161+AI3161*AO3161+AJ3161*AP3164+AK3161*AO3164)</f>
        <v>-1.6292706491108955</v>
      </c>
      <c r="AV3161" s="20"/>
      <c r="AW3161" s="1">
        <v>1</v>
      </c>
      <c r="AX3161" s="9">
        <v>0</v>
      </c>
      <c r="AY3161" s="2">
        <v>0</v>
      </c>
      <c r="AZ3161" s="8">
        <f t="shared" ref="AZ3161:AZ3224" si="30449">IF(0=(1-$AX$9*$AY$9*$B3161^2),10^18,$B3161*$AY$9/(1-$AX$9*$AY$9*$B3161^2))</f>
        <v>-0.15874520491287031</v>
      </c>
      <c r="BB3161" s="1">
        <f t="shared" ref="BB3161" si="30450">AR3161*AW3161+AT3161*AW3164-AS3161*AX3161-AU3161*AX3164</f>
        <v>28.049116153214321</v>
      </c>
      <c r="BC3161" s="9">
        <f t="shared" ref="BC3161" si="30451">(AR3161*AX3161+AS3161*AW3161+AT3161*AX3164+AU3161*AW3164)</f>
        <v>0</v>
      </c>
      <c r="BD3161" s="2">
        <f t="shared" ref="BD3161" si="30452">AR3161*AY3161+AT3161*AY3164-AS3161*AZ3161-AU3161*AZ3164</f>
        <v>0</v>
      </c>
      <c r="BE3161" s="8">
        <f t="shared" ref="BE3161" si="30453">(AR3161*AZ3161+AS3161*AY3161+AT3161*AZ3164+AU3161*AY3164)</f>
        <v>-6.0819333404778035</v>
      </c>
      <c r="BG3161" s="1">
        <v>1</v>
      </c>
      <c r="BH3161" s="7">
        <v>0</v>
      </c>
      <c r="BI3161" s="2">
        <v>0</v>
      </c>
      <c r="BJ3161" s="8">
        <v>0</v>
      </c>
      <c r="BK3161" s="20"/>
      <c r="BL3161" s="1">
        <f t="shared" ref="BL3161" si="30454">BB3161*BG3161+BD3161*BG3164-BC3161*BH3161-BE3161*BH3164</f>
        <v>74.012962457874636</v>
      </c>
      <c r="BM3161" s="9">
        <f t="shared" ref="BM3161" si="30455">(BB3161*BH3161+BC3161*BG3161+BD3161*BH3164+BE3161*BG3164)</f>
        <v>0</v>
      </c>
      <c r="BN3161" s="2">
        <f t="shared" ref="BN3161" si="30456">BB3161*BI3161+BD3161*BI3164-BC3161*BJ3161-BE3161*BJ3164</f>
        <v>0</v>
      </c>
      <c r="BO3161" s="8">
        <f t="shared" ref="BO3161" si="30457">(BB3161*BJ3161+BC3161*BI3161+BD3161*BJ3164+BE3161*BI3164)</f>
        <v>-6.0819333404778035</v>
      </c>
      <c r="BP3161" s="20"/>
      <c r="BQ3161" s="16">
        <v>1</v>
      </c>
      <c r="BR3161" s="23">
        <v>0</v>
      </c>
      <c r="BS3161" s="14">
        <v>0</v>
      </c>
      <c r="BT3161" s="22">
        <v>0</v>
      </c>
      <c r="BV3161" s="1">
        <f t="shared" ref="BV3161" si="30458">BL3161*BQ3161+BN3161*BQ3164-BM3161*BR3161-BO3161*BR3164</f>
        <v>74.012962457874636</v>
      </c>
      <c r="BW3161" s="9">
        <f t="shared" ref="BW3161" si="30459">(BL3161*BR3161+BM3161*BQ3161+BN3161*BR3164+BO3161*BQ3164)</f>
        <v>-6.0819333404778035</v>
      </c>
      <c r="BX3161" s="2">
        <f t="shared" ref="BX3161" si="30460">BL3161*BS3161+BN3161*BS3164-BM3161*BT3161-BO3161*BT3164</f>
        <v>0</v>
      </c>
      <c r="BY3161" s="8">
        <f t="shared" ref="BY3161" si="30461">(BL3161*BT3161+BM3161*BS3161+BN3161*BT3164+BO3161*BS3164)</f>
        <v>-6.0819333404778035</v>
      </c>
      <c r="CA3161" s="28">
        <f t="shared" ref="CA3161" si="30462">20*LOG(((1+$BR$9)/$BR$9)/((BV3161+BV3164)^2+(BW3161+BW3164)^2)^0.5)</f>
        <v>-53.127643174815844</v>
      </c>
      <c r="CC3161" s="114">
        <f t="shared" ref="CC3161" si="30463">((BV3161^2+BW3161^2)^0.5)/((BV3164^2+BW3164^2)^0.5)</f>
        <v>8.2190093370378928E-2</v>
      </c>
      <c r="CD3161" s="13"/>
      <c r="CE3161" s="33"/>
      <c r="CF3161" s="33"/>
      <c r="CG3161" s="33"/>
      <c r="CH3161" s="33"/>
    </row>
    <row r="3162" spans="1:86" ht="18.600000000000001" customHeight="1" thickBot="1">
      <c r="D3162" s="3"/>
      <c r="G3162" s="4"/>
      <c r="I3162" s="3"/>
      <c r="L3162" s="4"/>
      <c r="N3162" s="3"/>
      <c r="Q3162" s="4"/>
      <c r="S3162" s="3"/>
      <c r="V3162" s="4"/>
      <c r="X3162" s="3"/>
      <c r="AA3162" s="4"/>
      <c r="AC3162" s="3"/>
      <c r="AF3162" s="4"/>
      <c r="AH3162" s="3"/>
      <c r="AK3162" s="4"/>
      <c r="AM3162" s="3"/>
      <c r="AP3162" s="4"/>
      <c r="AR3162" s="3"/>
      <c r="AU3162" s="4"/>
      <c r="AW3162" s="3"/>
      <c r="AZ3162" s="4"/>
      <c r="BB3162" s="3"/>
      <c r="BE3162" s="4"/>
      <c r="BG3162" s="3"/>
      <c r="BJ3162" s="4"/>
      <c r="BL3162" s="3"/>
      <c r="BO3162" s="4"/>
      <c r="BQ3162" s="16"/>
      <c r="BR3162" s="14"/>
      <c r="BS3162" s="14"/>
      <c r="BT3162" s="17"/>
      <c r="BV3162" s="3"/>
      <c r="BY3162" s="4"/>
      <c r="CC3162" s="115"/>
      <c r="CD3162" s="13"/>
      <c r="CE3162" s="33"/>
      <c r="CF3162" s="33"/>
      <c r="CG3162" s="33"/>
      <c r="CH3162" s="33"/>
    </row>
    <row r="3163" spans="1:86" ht="18.600000000000001" customHeight="1" thickBot="1">
      <c r="D3163" s="271" t="s">
        <v>141</v>
      </c>
      <c r="E3163" s="272"/>
      <c r="F3163" s="273" t="s">
        <v>142</v>
      </c>
      <c r="G3163" s="274"/>
      <c r="H3163" s="237"/>
      <c r="I3163" s="271" t="s">
        <v>143</v>
      </c>
      <c r="J3163" s="272"/>
      <c r="K3163" s="273" t="s">
        <v>144</v>
      </c>
      <c r="L3163" s="274"/>
      <c r="N3163" s="262" t="s">
        <v>145</v>
      </c>
      <c r="O3163" s="263"/>
      <c r="P3163" s="264" t="s">
        <v>146</v>
      </c>
      <c r="Q3163" s="265"/>
      <c r="S3163" s="271" t="s">
        <v>147</v>
      </c>
      <c r="T3163" s="272"/>
      <c r="U3163" s="273" t="s">
        <v>148</v>
      </c>
      <c r="V3163" s="274"/>
      <c r="W3163" s="20"/>
      <c r="X3163" s="262" t="s">
        <v>149</v>
      </c>
      <c r="Y3163" s="263"/>
      <c r="Z3163" s="264" t="s">
        <v>150</v>
      </c>
      <c r="AA3163" s="265"/>
      <c r="AB3163" s="20"/>
      <c r="AC3163" s="271" t="s">
        <v>151</v>
      </c>
      <c r="AD3163" s="272"/>
      <c r="AE3163" s="273" t="s">
        <v>152</v>
      </c>
      <c r="AF3163" s="274"/>
      <c r="AG3163" s="20"/>
      <c r="AH3163" s="262" t="s">
        <v>153</v>
      </c>
      <c r="AI3163" s="263"/>
      <c r="AJ3163" s="264" t="s">
        <v>154</v>
      </c>
      <c r="AK3163" s="265"/>
      <c r="AL3163" s="20"/>
      <c r="AM3163" s="271" t="s">
        <v>155</v>
      </c>
      <c r="AN3163" s="272"/>
      <c r="AO3163" s="273" t="s">
        <v>156</v>
      </c>
      <c r="AP3163" s="274"/>
      <c r="AR3163" s="262" t="s">
        <v>157</v>
      </c>
      <c r="AS3163" s="263"/>
      <c r="AT3163" s="264" t="s">
        <v>158</v>
      </c>
      <c r="AU3163" s="265"/>
      <c r="AV3163" s="41"/>
      <c r="AW3163" s="271" t="s">
        <v>159</v>
      </c>
      <c r="AX3163" s="272"/>
      <c r="AY3163" s="273" t="s">
        <v>160</v>
      </c>
      <c r="AZ3163" s="274"/>
      <c r="BA3163" s="20"/>
      <c r="BB3163" s="262" t="s">
        <v>161</v>
      </c>
      <c r="BC3163" s="263"/>
      <c r="BD3163" s="264" t="s">
        <v>162</v>
      </c>
      <c r="BE3163" s="265"/>
      <c r="BF3163" s="41"/>
      <c r="BG3163" s="271" t="s">
        <v>163</v>
      </c>
      <c r="BH3163" s="272"/>
      <c r="BI3163" s="273" t="s">
        <v>164</v>
      </c>
      <c r="BJ3163" s="274"/>
      <c r="BK3163" s="41"/>
      <c r="BL3163" s="262" t="s">
        <v>165</v>
      </c>
      <c r="BM3163" s="263"/>
      <c r="BN3163" s="264" t="s">
        <v>166</v>
      </c>
      <c r="BO3163" s="265"/>
      <c r="BP3163" s="41"/>
      <c r="BQ3163" s="271" t="s">
        <v>167</v>
      </c>
      <c r="BR3163" s="272"/>
      <c r="BS3163" s="273" t="s">
        <v>168</v>
      </c>
      <c r="BT3163" s="274"/>
      <c r="BU3163" s="20"/>
      <c r="BV3163" s="262" t="s">
        <v>169</v>
      </c>
      <c r="BW3163" s="263"/>
      <c r="BX3163" s="264" t="s">
        <v>170</v>
      </c>
      <c r="BY3163" s="265"/>
      <c r="CA3163" s="55" t="s">
        <v>35</v>
      </c>
      <c r="CC3163" s="116" t="s">
        <v>75</v>
      </c>
      <c r="CD3163" s="13"/>
      <c r="CE3163" s="33"/>
      <c r="CF3163" s="33"/>
      <c r="CG3163" s="33"/>
      <c r="CH3163" s="33"/>
    </row>
    <row r="3164" spans="1:86" ht="18.600000000000001" customHeight="1" thickTop="1" thickBot="1">
      <c r="D3164" s="1">
        <v>0</v>
      </c>
      <c r="E3164" s="9">
        <f t="shared" ref="E3164" si="30464">$E$9*$B3161</f>
        <v>10.63827199999994</v>
      </c>
      <c r="F3164" s="2">
        <v>1</v>
      </c>
      <c r="G3164" s="8">
        <v>0</v>
      </c>
      <c r="I3164" s="1">
        <v>0</v>
      </c>
      <c r="J3164" s="9">
        <v>0</v>
      </c>
      <c r="K3164" s="2">
        <v>1</v>
      </c>
      <c r="L3164" s="8">
        <v>0</v>
      </c>
      <c r="N3164" s="1">
        <f t="shared" ref="N3164" si="30465">D3164*I3161+F3164*I3164-E3164*J3161-G3164*J3164</f>
        <v>0</v>
      </c>
      <c r="O3164" s="9">
        <f t="shared" ref="O3164" si="30466">(D3164*J3161+E3164*I3161+F3164*J3164+G3164*I3164)</f>
        <v>10.63827199999994</v>
      </c>
      <c r="P3164" s="2">
        <f t="shared" ref="P3164" si="30467">D3164*K3161+F3164*K3164-E3164*L3161-G3164*L3164</f>
        <v>7.4075779290963055</v>
      </c>
      <c r="Q3164" s="8">
        <f t="shared" ref="Q3164" si="30468">(D3164*L3161+E3164*K3161+F3164*L3164+G3164*K3164)</f>
        <v>0</v>
      </c>
      <c r="S3164" s="1">
        <v>0</v>
      </c>
      <c r="T3164" s="9">
        <f t="shared" ref="T3164" si="30469">$T$9*$B3161</f>
        <v>13.662151999999924</v>
      </c>
      <c r="U3164" s="2">
        <v>1</v>
      </c>
      <c r="V3164" s="8">
        <v>0</v>
      </c>
      <c r="X3164" s="1">
        <f t="shared" ref="X3164" si="30470">N3164*S3161+P3164*S3164-O3164*T3161-Q3164*T3164</f>
        <v>0</v>
      </c>
      <c r="Y3164" s="9">
        <f t="shared" ref="Y3164" si="30471">(N3164*T3161+O3164*S3161+P3164*T3164+Q3164*S3164)</f>
        <v>111.84172761915833</v>
      </c>
      <c r="Z3164" s="2">
        <f t="shared" ref="Z3164" si="30472">N3164*U3161+P3164*U3164-O3164*V3161-Q3164*V3164</f>
        <v>7.4075779290963055</v>
      </c>
      <c r="AA3164" s="8">
        <f t="shared" ref="AA3164" si="30473">(N3164*V3161+O3164*U3161+P3164*V3164+Q3164*U3164)</f>
        <v>0</v>
      </c>
      <c r="AB3164" s="20"/>
      <c r="AC3164" s="1">
        <v>0</v>
      </c>
      <c r="AD3164" s="9">
        <v>0</v>
      </c>
      <c r="AE3164" s="2">
        <v>1</v>
      </c>
      <c r="AF3164" s="8">
        <v>0</v>
      </c>
      <c r="AH3164" s="1">
        <f t="shared" ref="AH3164" si="30474">X3164*AC3161+Z3164*AC3164-Y3164*AD3161-AA3164*AD3164</f>
        <v>0</v>
      </c>
      <c r="AI3164" s="9">
        <f t="shared" ref="AI3164" si="30475">(X3164*AD3161+Y3164*AC3161+Z3164*AD3164+AA3164*AC3164)</f>
        <v>111.84172761915833</v>
      </c>
      <c r="AJ3164" s="2">
        <f t="shared" ref="AJ3164" si="30476">X3164*AE3161+Z3164*AE3164-Y3164*AF3161-AA3164*AF3164</f>
        <v>19.852896171098529</v>
      </c>
      <c r="AK3164" s="8">
        <f t="shared" ref="AK3164" si="30477">(X3164*AF3161+Y3164*AE3161+Z3164*AF3164+AA3164*AE3164)</f>
        <v>0</v>
      </c>
      <c r="AM3164" s="1">
        <v>0</v>
      </c>
      <c r="AN3164" s="9">
        <f t="shared" ref="AN3164" si="30478">$AN$9*$B3161</f>
        <v>11.551311999999935</v>
      </c>
      <c r="AO3164" s="2">
        <v>1</v>
      </c>
      <c r="AP3164" s="8">
        <v>0</v>
      </c>
      <c r="AR3164" s="1">
        <f t="shared" ref="AR3164" si="30479">AH3164*AM3161+AJ3164*AM3164-AI3164*AN3161-AK3164*AN3164</f>
        <v>0</v>
      </c>
      <c r="AS3164" s="9">
        <f t="shared" ref="AS3164" si="30480">(AH3164*AN3161+AI3164*AM3161+AJ3164*AN3164+AK3164*AM3164)</f>
        <v>341.16872539512156</v>
      </c>
      <c r="AT3164" s="2">
        <f t="shared" ref="AT3164" si="30481">AH3164*AO3161+AJ3164*AO3164-AI3164*AP3161-AK3164*AP3164</f>
        <v>19.852896171098529</v>
      </c>
      <c r="AU3164" s="8">
        <f t="shared" ref="AU3164" si="30482">(AH3164*AP3161+AI3164*AO3161+AJ3164*AP3164+AK3164*AO3164)</f>
        <v>0</v>
      </c>
      <c r="AV3164" s="20"/>
      <c r="AW3164" s="1">
        <v>0</v>
      </c>
      <c r="AX3164" s="9">
        <v>0</v>
      </c>
      <c r="AY3164" s="2">
        <v>1</v>
      </c>
      <c r="AZ3164" s="8">
        <v>0</v>
      </c>
      <c r="BB3164" s="1">
        <f t="shared" ref="BB3164" si="30483">AR3164*AW3161+AT3164*AW3164-AS3164*AX3161-AU3164*AX3164</f>
        <v>0</v>
      </c>
      <c r="BC3164" s="9">
        <f t="shared" ref="BC3164" si="30484">(AR3164*AX3161+AS3164*AW3161+AT3164*AX3164+AU3164*AW3164)</f>
        <v>341.16872539512156</v>
      </c>
      <c r="BD3164" s="2">
        <f t="shared" ref="BD3164" si="30485">AR3164*AY3161+AT3164*AY3164-AS3164*AZ3161-AU3164*AZ3164</f>
        <v>74.011795393809876</v>
      </c>
      <c r="BE3164" s="8">
        <f t="shared" ref="BE3164" si="30486">(AR3164*AZ3161+AS3164*AY3161+AT3164*AZ3164+AU3164*AY3164)</f>
        <v>0</v>
      </c>
      <c r="BG3164" s="1">
        <v>0</v>
      </c>
      <c r="BH3164" s="9">
        <f t="shared" ref="BH3164" si="30487">$BH$9*$B3161</f>
        <v>7.5574399999999571</v>
      </c>
      <c r="BI3164" s="2">
        <v>1</v>
      </c>
      <c r="BJ3164" s="8">
        <v>0</v>
      </c>
      <c r="BK3164" s="20"/>
      <c r="BL3164" s="1">
        <f t="shared" ref="BL3164" si="30488">BB3164*BG3161+BD3164*BG3164-BC3164*BH3161-BE3164*BH3164</f>
        <v>0</v>
      </c>
      <c r="BM3164" s="9">
        <f t="shared" ref="BM3164" si="30489">(BB3164*BH3161+BC3164*BG3161+BD3164*BH3164+BE3164*BG3164)</f>
        <v>900.50842837611287</v>
      </c>
      <c r="BN3164" s="2">
        <f t="shared" ref="BN3164" si="30490">BB3164*BI3161+BD3164*BI3164-BC3164*BJ3161-BE3164*BJ3164</f>
        <v>74.011795393809876</v>
      </c>
      <c r="BO3164" s="8">
        <f t="shared" ref="BO3164" si="30491">(BB3164*BJ3161+BC3164*BI3161+BD3164*BJ3164+BE3164*BI3164)</f>
        <v>0</v>
      </c>
      <c r="BP3164" s="20"/>
      <c r="BQ3164" s="18">
        <f t="shared" ref="BQ3164:BQ3227" si="30492">1/$BR$9</f>
        <v>1</v>
      </c>
      <c r="BR3164" s="25">
        <v>0</v>
      </c>
      <c r="BS3164" s="19">
        <v>1</v>
      </c>
      <c r="BT3164" s="24">
        <v>0</v>
      </c>
      <c r="BV3164" s="1">
        <f t="shared" ref="BV3164" si="30493">BL3164*BQ3161+BN3164*BQ3164-BM3164*BR3161-BO3164*BR3164</f>
        <v>74.011795393809876</v>
      </c>
      <c r="BW3164" s="9">
        <f t="shared" ref="BW3164" si="30494">(BL3164*BR3161+BM3164*BQ3161+BN3164*BR3164+BO3164*BQ3164)</f>
        <v>900.50842837611287</v>
      </c>
      <c r="BX3164" s="2">
        <f t="shared" ref="BX3164" si="30495">BL3164*BS3161+BN3164*BS3164-BM3164*BT3161-BO3164*BT3164</f>
        <v>74.011795393809876</v>
      </c>
      <c r="BY3164" s="8">
        <f t="shared" ref="BY3164" si="30496">(BL3164*BT3161+BM3164*BS3161+BN3164*BT3164+BO3164*BS3164)</f>
        <v>0</v>
      </c>
      <c r="CA3164" s="56">
        <f t="shared" ref="CA3164" si="30497">(180/PI())*ATAN(-1*(BW3161+BW3164)/(BV3161+BV3164))</f>
        <v>-80.602904794134673</v>
      </c>
      <c r="CC3164" s="117">
        <f t="shared" ref="CC3164" si="30498">20*LOG(((1-(10^(CA3161/20)^2)*(1-((1-CC3161)/(1+CC3161))^2))^0.5))</f>
        <v>-5.9332499966076673E-6</v>
      </c>
      <c r="CD3164" s="13"/>
      <c r="CE3164" s="33"/>
      <c r="CF3164" s="33"/>
      <c r="CG3164" s="33"/>
      <c r="CH3164" s="33"/>
    </row>
    <row r="3165" spans="1:86" ht="18.600000000000001" customHeight="1"/>
    <row r="3166" spans="1:86" ht="18.600000000000001" customHeight="1" thickBot="1">
      <c r="A3166">
        <v>0</v>
      </c>
      <c r="E3166" s="6" t="s">
        <v>3</v>
      </c>
      <c r="J3166" s="6" t="s">
        <v>5</v>
      </c>
      <c r="O3166" s="6" t="s">
        <v>10</v>
      </c>
      <c r="T3166" s="6" t="s">
        <v>6</v>
      </c>
      <c r="Y3166" s="6" t="s">
        <v>11</v>
      </c>
      <c r="AD3166" s="6" t="s">
        <v>12</v>
      </c>
      <c r="AI3166" s="6" t="s">
        <v>13</v>
      </c>
      <c r="AN3166" s="6" t="s">
        <v>14</v>
      </c>
      <c r="AS3166" s="6" t="s">
        <v>15</v>
      </c>
      <c r="AX3166" s="6" t="s">
        <v>19</v>
      </c>
      <c r="BC3166" s="6" t="s">
        <v>17</v>
      </c>
      <c r="BH3166" s="6" t="s">
        <v>20</v>
      </c>
      <c r="BM3166" s="6" t="s">
        <v>18</v>
      </c>
      <c r="BQ3166" s="26" t="s">
        <v>16</v>
      </c>
      <c r="BR3166" s="26"/>
      <c r="BS3166" s="21"/>
      <c r="BT3166" s="21"/>
      <c r="BU3166" s="21"/>
      <c r="BV3166" s="21"/>
      <c r="BW3166" s="26" t="s">
        <v>21</v>
      </c>
      <c r="BX3166" s="21"/>
      <c r="BY3166" s="21"/>
    </row>
    <row r="3167" spans="1:86" ht="18.600000000000001" customHeight="1" thickBot="1">
      <c r="B3167" s="11"/>
      <c r="D3167" s="266" t="s">
        <v>113</v>
      </c>
      <c r="E3167" s="267"/>
      <c r="F3167" s="268" t="s">
        <v>114</v>
      </c>
      <c r="G3167" s="269"/>
      <c r="H3167" s="237"/>
      <c r="I3167" s="262" t="s">
        <v>0</v>
      </c>
      <c r="J3167" s="263"/>
      <c r="K3167" s="264" t="s">
        <v>1</v>
      </c>
      <c r="L3167" s="265"/>
      <c r="M3167" s="21"/>
      <c r="N3167" s="262" t="s">
        <v>115</v>
      </c>
      <c r="O3167" s="263"/>
      <c r="P3167" s="264" t="s">
        <v>116</v>
      </c>
      <c r="Q3167" s="265"/>
      <c r="R3167" s="21"/>
      <c r="S3167" s="266" t="s">
        <v>117</v>
      </c>
      <c r="T3167" s="267"/>
      <c r="U3167" s="268" t="s">
        <v>118</v>
      </c>
      <c r="V3167" s="269"/>
      <c r="W3167" s="20"/>
      <c r="X3167" s="262" t="s">
        <v>119</v>
      </c>
      <c r="Y3167" s="263"/>
      <c r="Z3167" s="264" t="s">
        <v>120</v>
      </c>
      <c r="AA3167" s="265"/>
      <c r="AB3167" s="20"/>
      <c r="AC3167" s="262" t="s">
        <v>121</v>
      </c>
      <c r="AD3167" s="263"/>
      <c r="AE3167" s="264" t="s">
        <v>7</v>
      </c>
      <c r="AF3167" s="265"/>
      <c r="AG3167" s="20"/>
      <c r="AH3167" s="262" t="s">
        <v>122</v>
      </c>
      <c r="AI3167" s="263"/>
      <c r="AJ3167" s="264" t="s">
        <v>123</v>
      </c>
      <c r="AK3167" s="265"/>
      <c r="AL3167" s="20"/>
      <c r="AM3167" s="266" t="s">
        <v>124</v>
      </c>
      <c r="AN3167" s="267"/>
      <c r="AO3167" s="268" t="s">
        <v>125</v>
      </c>
      <c r="AP3167" s="269"/>
      <c r="AQ3167" s="21"/>
      <c r="AR3167" s="262" t="s">
        <v>126</v>
      </c>
      <c r="AS3167" s="263"/>
      <c r="AT3167" s="264" t="s">
        <v>2</v>
      </c>
      <c r="AU3167" s="265"/>
      <c r="AV3167" s="41"/>
      <c r="AW3167" s="262" t="s">
        <v>127</v>
      </c>
      <c r="AX3167" s="263"/>
      <c r="AY3167" s="264" t="s">
        <v>128</v>
      </c>
      <c r="AZ3167" s="265"/>
      <c r="BA3167" s="20"/>
      <c r="BB3167" s="262" t="s">
        <v>129</v>
      </c>
      <c r="BC3167" s="263"/>
      <c r="BD3167" s="264" t="s">
        <v>130</v>
      </c>
      <c r="BE3167" s="265"/>
      <c r="BF3167" s="41"/>
      <c r="BG3167" s="266" t="s">
        <v>131</v>
      </c>
      <c r="BH3167" s="267"/>
      <c r="BI3167" s="268" t="s">
        <v>132</v>
      </c>
      <c r="BJ3167" s="269"/>
      <c r="BK3167" s="41"/>
      <c r="BL3167" s="262" t="s">
        <v>133</v>
      </c>
      <c r="BM3167" s="263"/>
      <c r="BN3167" s="264" t="s">
        <v>134</v>
      </c>
      <c r="BO3167" s="265"/>
      <c r="BP3167" s="41"/>
      <c r="BQ3167" s="262" t="s">
        <v>135</v>
      </c>
      <c r="BR3167" s="263"/>
      <c r="BS3167" s="264" t="s">
        <v>136</v>
      </c>
      <c r="BT3167" s="265"/>
      <c r="BU3167" s="20"/>
      <c r="BV3167" s="262" t="s">
        <v>137</v>
      </c>
      <c r="BW3167" s="263"/>
      <c r="BX3167" s="264" t="s">
        <v>138</v>
      </c>
      <c r="BY3167" s="265"/>
      <c r="CA3167" s="27" t="s">
        <v>8</v>
      </c>
      <c r="CC3167" s="113" t="s">
        <v>74</v>
      </c>
      <c r="CD3167" s="13"/>
      <c r="CE3167" s="33"/>
      <c r="CF3167" s="33"/>
      <c r="CG3167" s="33"/>
      <c r="CH3167" s="33"/>
    </row>
    <row r="3168" spans="1:86" ht="18.600000000000001" customHeight="1" thickTop="1" thickBot="1">
      <c r="B3168" s="37">
        <v>9.0599999999999508</v>
      </c>
      <c r="D3168" s="1">
        <v>1</v>
      </c>
      <c r="E3168" s="7">
        <v>0</v>
      </c>
      <c r="F3168" s="2">
        <v>0</v>
      </c>
      <c r="G3168" s="8">
        <v>0</v>
      </c>
      <c r="I3168" s="1">
        <v>1</v>
      </c>
      <c r="J3168" s="9">
        <v>0</v>
      </c>
      <c r="K3168" s="2">
        <v>0</v>
      </c>
      <c r="L3168" s="8">
        <f t="shared" ref="L3168:L3231" si="30499">IF(0=(1-$J$9*$K$9*$B3168^2),10^18,$B3168*$K$9/(1-$J$9*$K$9*$B3168^2))</f>
        <v>-0.60083640314016062</v>
      </c>
      <c r="N3168" s="1">
        <f t="shared" ref="N3168" si="30500">D3168*I3168+F3168*I3171-E3168*J3168-G3168*J3171</f>
        <v>1</v>
      </c>
      <c r="O3168" s="9">
        <f t="shared" ref="O3168" si="30501">(D3168*J3168+E3168*I3168+F3168*J3171+G3168*I3171)</f>
        <v>0</v>
      </c>
      <c r="P3168" s="2">
        <f t="shared" ref="P3168" si="30502">D3168*K3168+F3168*K3171-E3168*L3168-G3168*L3171</f>
        <v>0</v>
      </c>
      <c r="Q3168" s="8">
        <f t="shared" ref="Q3168" si="30503">(D3168*L3168+E3168*K3168+F3168*L3171+G3168*K3171)</f>
        <v>-0.60083640314016062</v>
      </c>
      <c r="S3168" s="1">
        <v>1</v>
      </c>
      <c r="T3168" s="7">
        <v>0</v>
      </c>
      <c r="U3168" s="2">
        <v>0</v>
      </c>
      <c r="V3168" s="8">
        <v>0</v>
      </c>
      <c r="X3168" s="1">
        <f t="shared" ref="X3168" si="30504">N3168*S3168+P3168*S3171-O3168*T3168-Q3168*T3171</f>
        <v>9.2268791479554224</v>
      </c>
      <c r="Y3168" s="9">
        <f t="shared" ref="Y3168" si="30505">(N3168*T3168+O3168*S3168+P3168*T3171+Q3168*S3171)</f>
        <v>0</v>
      </c>
      <c r="Z3168" s="2">
        <f t="shared" ref="Z3168" si="30506">N3168*U3168+P3168*U3171-O3168*V3168-Q3168*V3171</f>
        <v>0</v>
      </c>
      <c r="AA3168" s="8">
        <f t="shared" ref="AA3168" si="30507">(N3168*V3168+O3168*U3168+P3168*V3171+Q3168*U3171)</f>
        <v>-0.60083640314016062</v>
      </c>
      <c r="AB3168" s="20"/>
      <c r="AC3168" s="1">
        <v>1</v>
      </c>
      <c r="AD3168" s="9">
        <v>0</v>
      </c>
      <c r="AE3168" s="2">
        <v>0</v>
      </c>
      <c r="AF3168" s="8">
        <f t="shared" ref="AF3168:AF3231" si="30508">IF(0=(1-$AE$9*$AD$9*$B3168^2),10^18,$B3168*$AE$9/(1-$AE$9*$AD$9*$B3168^2))</f>
        <v>-0.11102219514462232</v>
      </c>
      <c r="AH3168" s="1">
        <f t="shared" ref="AH3168" si="30509">X3168*AC3168+Z3168*AC3171-Y3168*AD3168-AA3168*AD3171</f>
        <v>9.2268791479554224</v>
      </c>
      <c r="AI3168" s="9">
        <f t="shared" ref="AI3168" si="30510">(X3168*AD3168+Y3168*AC3168+Z3168*AD3171+AA3168*AC3171)</f>
        <v>0</v>
      </c>
      <c r="AJ3168" s="2">
        <f t="shared" ref="AJ3168" si="30511">X3168*AE3168+Z3168*AE3171-Y3168*AF3168-AA3168*AF3171</f>
        <v>0</v>
      </c>
      <c r="AK3168" s="8">
        <f t="shared" ref="AK3168" si="30512">(X3168*AF3168+Y3168*AE3168+Z3168*AF3171+AA3168*AE3171)</f>
        <v>-1.6252247804803139</v>
      </c>
      <c r="AM3168" s="1">
        <v>1</v>
      </c>
      <c r="AN3168" s="7">
        <v>0</v>
      </c>
      <c r="AO3168" s="2">
        <v>0</v>
      </c>
      <c r="AP3168" s="8">
        <v>0</v>
      </c>
      <c r="AR3168" s="1">
        <f t="shared" ref="AR3168" si="30513">AH3168*AM3168+AJ3168*AM3171-AI3168*AN3168-AK3168*AN3171</f>
        <v>28.04189190190489</v>
      </c>
      <c r="AS3168" s="9">
        <f t="shared" ref="AS3168" si="30514">(AH3168*AN3168+AI3168*AM3168+AJ3168*AN3171+AK3168*AM3171)</f>
        <v>0</v>
      </c>
      <c r="AT3168" s="2">
        <f t="shared" ref="AT3168" si="30515">AH3168*AO3168+AJ3168*AO3171-AI3168*AP3168-AK3168*AP3171</f>
        <v>0</v>
      </c>
      <c r="AU3168" s="8">
        <f t="shared" ref="AU3168" si="30516">(AH3168*AP3168+AI3168*AO3168+AJ3168*AP3171+AK3168*AO3171)</f>
        <v>-1.6252247804803139</v>
      </c>
      <c r="AV3168" s="20"/>
      <c r="AW3168" s="1">
        <v>1</v>
      </c>
      <c r="AX3168" s="9">
        <v>0</v>
      </c>
      <c r="AY3168" s="2">
        <v>0</v>
      </c>
      <c r="AZ3168" s="8">
        <f t="shared" ref="AZ3168:AZ3231" si="30517">IF(0=(1-$AX$9*$AY$9*$B3168^2),10^18,$B3168*$AY$9/(1-$AX$9*$AY$9*$B3168^2))</f>
        <v>-0.15837947470348551</v>
      </c>
      <c r="BB3168" s="1">
        <f t="shared" ref="BB3168" si="30518">AR3168*AW3168+AT3168*AW3171-AS3168*AX3168-AU3168*AX3171</f>
        <v>28.04189190190489</v>
      </c>
      <c r="BC3168" s="9">
        <f t="shared" ref="BC3168" si="30519">(AR3168*AX3168+AS3168*AW3168+AT3168*AX3171+AU3168*AW3171)</f>
        <v>0</v>
      </c>
      <c r="BD3168" s="2">
        <f t="shared" ref="BD3168" si="30520">AR3168*AY3168+AT3168*AY3171-AS3168*AZ3168-AU3168*AZ3171</f>
        <v>0</v>
      </c>
      <c r="BE3168" s="8">
        <f t="shared" ref="BE3168" si="30521">(AR3168*AZ3168+AS3168*AY3168+AT3168*AZ3171+AU3168*AY3171)</f>
        <v>-6.0664848895959356</v>
      </c>
      <c r="BG3168" s="1">
        <v>1</v>
      </c>
      <c r="BH3168" s="7">
        <v>0</v>
      </c>
      <c r="BI3168" s="2">
        <v>0</v>
      </c>
      <c r="BJ3168" s="8">
        <v>0</v>
      </c>
      <c r="BK3168" s="20"/>
      <c r="BL3168" s="1">
        <f t="shared" ref="BL3168" si="30522">BB3168*BG3168+BD3168*BG3171-BC3168*BH3168-BE3168*BH3171</f>
        <v>73.99041909328659</v>
      </c>
      <c r="BM3168" s="9">
        <f t="shared" ref="BM3168" si="30523">(BB3168*BH3168+BC3168*BG3168+BD3168*BH3171+BE3168*BG3171)</f>
        <v>0</v>
      </c>
      <c r="BN3168" s="2">
        <f t="shared" ref="BN3168" si="30524">BB3168*BI3168+BD3168*BI3171-BC3168*BJ3168-BE3168*BJ3171</f>
        <v>0</v>
      </c>
      <c r="BO3168" s="8">
        <f t="shared" ref="BO3168" si="30525">(BB3168*BJ3168+BC3168*BI3168+BD3168*BJ3171+BE3168*BI3171)</f>
        <v>-6.0664848895959356</v>
      </c>
      <c r="BP3168" s="20"/>
      <c r="BQ3168" s="16">
        <v>1</v>
      </c>
      <c r="BR3168" s="23">
        <v>0</v>
      </c>
      <c r="BS3168" s="14">
        <v>0</v>
      </c>
      <c r="BT3168" s="22">
        <v>0</v>
      </c>
      <c r="BV3168" s="1">
        <f t="shared" ref="BV3168" si="30526">BL3168*BQ3168+BN3168*BQ3171-BM3168*BR3168-BO3168*BR3171</f>
        <v>73.99041909328659</v>
      </c>
      <c r="BW3168" s="9">
        <f t="shared" ref="BW3168" si="30527">(BL3168*BR3168+BM3168*BQ3168+BN3168*BR3171+BO3168*BQ3171)</f>
        <v>-6.0664848895959356</v>
      </c>
      <c r="BX3168" s="2">
        <f t="shared" ref="BX3168" si="30528">BL3168*BS3168+BN3168*BS3171-BM3168*BT3168-BO3168*BT3171</f>
        <v>0</v>
      </c>
      <c r="BY3168" s="8">
        <f t="shared" ref="BY3168" si="30529">(BL3168*BT3168+BM3168*BS3168+BN3168*BT3171+BO3168*BS3171)</f>
        <v>-6.0664848895959356</v>
      </c>
      <c r="CA3168" s="28">
        <f t="shared" ref="CA3168" si="30530">20*LOG(((1+$BR$9)/$BR$9)/((BV3168+BV3171)^2+(BW3168+BW3171)^2)^0.5)</f>
        <v>-53.144180530814666</v>
      </c>
      <c r="CC3168" s="114">
        <f t="shared" ref="CC3168" si="30531">((BV3168^2+BW3168^2)^0.5)/((BV3171^2+BW3171^2)^0.5)</f>
        <v>8.2006313327851216E-2</v>
      </c>
      <c r="CD3168" s="13"/>
      <c r="CE3168" s="33"/>
      <c r="CF3168" s="33"/>
      <c r="CG3168" s="33"/>
      <c r="CH3168" s="33"/>
    </row>
    <row r="3169" spans="2:86" ht="18.600000000000001" customHeight="1" thickBot="1">
      <c r="D3169" s="3"/>
      <c r="G3169" s="4"/>
      <c r="I3169" s="3"/>
      <c r="L3169" s="4"/>
      <c r="N3169" s="3"/>
      <c r="Q3169" s="4"/>
      <c r="S3169" s="3"/>
      <c r="V3169" s="4"/>
      <c r="X3169" s="3"/>
      <c r="AA3169" s="4"/>
      <c r="AC3169" s="3"/>
      <c r="AF3169" s="4"/>
      <c r="AH3169" s="3"/>
      <c r="AK3169" s="4"/>
      <c r="AM3169" s="3"/>
      <c r="AP3169" s="4"/>
      <c r="AR3169" s="3"/>
      <c r="AU3169" s="4"/>
      <c r="AW3169" s="3"/>
      <c r="AZ3169" s="4"/>
      <c r="BB3169" s="3"/>
      <c r="BE3169" s="4"/>
      <c r="BG3169" s="3"/>
      <c r="BJ3169" s="4"/>
      <c r="BL3169" s="3"/>
      <c r="BO3169" s="4"/>
      <c r="BQ3169" s="16"/>
      <c r="BR3169" s="14"/>
      <c r="BS3169" s="14"/>
      <c r="BT3169" s="17"/>
      <c r="BV3169" s="3"/>
      <c r="BY3169" s="4"/>
      <c r="CC3169" s="115"/>
      <c r="CD3169" s="13"/>
      <c r="CE3169" s="33"/>
      <c r="CF3169" s="33"/>
      <c r="CG3169" s="33"/>
      <c r="CH3169" s="33"/>
    </row>
    <row r="3170" spans="2:86" ht="18.600000000000001" customHeight="1" thickBot="1">
      <c r="D3170" s="271" t="s">
        <v>141</v>
      </c>
      <c r="E3170" s="272"/>
      <c r="F3170" s="273" t="s">
        <v>142</v>
      </c>
      <c r="G3170" s="274"/>
      <c r="H3170" s="237"/>
      <c r="I3170" s="271" t="s">
        <v>143</v>
      </c>
      <c r="J3170" s="272"/>
      <c r="K3170" s="273" t="s">
        <v>144</v>
      </c>
      <c r="L3170" s="274"/>
      <c r="N3170" s="262" t="s">
        <v>145</v>
      </c>
      <c r="O3170" s="263"/>
      <c r="P3170" s="264" t="s">
        <v>146</v>
      </c>
      <c r="Q3170" s="265"/>
      <c r="S3170" s="271" t="s">
        <v>147</v>
      </c>
      <c r="T3170" s="272"/>
      <c r="U3170" s="273" t="s">
        <v>148</v>
      </c>
      <c r="V3170" s="274"/>
      <c r="W3170" s="20"/>
      <c r="X3170" s="262" t="s">
        <v>149</v>
      </c>
      <c r="Y3170" s="263"/>
      <c r="Z3170" s="264" t="s">
        <v>150</v>
      </c>
      <c r="AA3170" s="265"/>
      <c r="AB3170" s="20"/>
      <c r="AC3170" s="271" t="s">
        <v>151</v>
      </c>
      <c r="AD3170" s="272"/>
      <c r="AE3170" s="273" t="s">
        <v>152</v>
      </c>
      <c r="AF3170" s="274"/>
      <c r="AG3170" s="20"/>
      <c r="AH3170" s="262" t="s">
        <v>153</v>
      </c>
      <c r="AI3170" s="263"/>
      <c r="AJ3170" s="264" t="s">
        <v>154</v>
      </c>
      <c r="AK3170" s="265"/>
      <c r="AL3170" s="20"/>
      <c r="AM3170" s="271" t="s">
        <v>155</v>
      </c>
      <c r="AN3170" s="272"/>
      <c r="AO3170" s="273" t="s">
        <v>156</v>
      </c>
      <c r="AP3170" s="274"/>
      <c r="AR3170" s="262" t="s">
        <v>157</v>
      </c>
      <c r="AS3170" s="263"/>
      <c r="AT3170" s="264" t="s">
        <v>158</v>
      </c>
      <c r="AU3170" s="265"/>
      <c r="AV3170" s="41"/>
      <c r="AW3170" s="271" t="s">
        <v>159</v>
      </c>
      <c r="AX3170" s="272"/>
      <c r="AY3170" s="273" t="s">
        <v>160</v>
      </c>
      <c r="AZ3170" s="274"/>
      <c r="BA3170" s="20"/>
      <c r="BB3170" s="262" t="s">
        <v>161</v>
      </c>
      <c r="BC3170" s="263"/>
      <c r="BD3170" s="264" t="s">
        <v>162</v>
      </c>
      <c r="BE3170" s="265"/>
      <c r="BF3170" s="41"/>
      <c r="BG3170" s="271" t="s">
        <v>163</v>
      </c>
      <c r="BH3170" s="272"/>
      <c r="BI3170" s="273" t="s">
        <v>164</v>
      </c>
      <c r="BJ3170" s="274"/>
      <c r="BK3170" s="41"/>
      <c r="BL3170" s="262" t="s">
        <v>165</v>
      </c>
      <c r="BM3170" s="263"/>
      <c r="BN3170" s="264" t="s">
        <v>166</v>
      </c>
      <c r="BO3170" s="265"/>
      <c r="BP3170" s="41"/>
      <c r="BQ3170" s="271" t="s">
        <v>167</v>
      </c>
      <c r="BR3170" s="272"/>
      <c r="BS3170" s="273" t="s">
        <v>168</v>
      </c>
      <c r="BT3170" s="274"/>
      <c r="BU3170" s="20"/>
      <c r="BV3170" s="262" t="s">
        <v>169</v>
      </c>
      <c r="BW3170" s="263"/>
      <c r="BX3170" s="264" t="s">
        <v>170</v>
      </c>
      <c r="BY3170" s="265"/>
      <c r="CA3170" s="55" t="s">
        <v>35</v>
      </c>
      <c r="CC3170" s="116" t="s">
        <v>75</v>
      </c>
      <c r="CD3170" s="13"/>
      <c r="CE3170" s="33"/>
      <c r="CF3170" s="33"/>
      <c r="CG3170" s="33"/>
      <c r="CH3170" s="33"/>
    </row>
    <row r="3171" spans="2:86" ht="18.600000000000001" customHeight="1" thickTop="1" thickBot="1">
      <c r="D3171" s="1">
        <v>0</v>
      </c>
      <c r="E3171" s="9">
        <f t="shared" ref="E3171" si="30532">$E$9*$B3168</f>
        <v>10.661807999999942</v>
      </c>
      <c r="F3171" s="2">
        <v>1</v>
      </c>
      <c r="G3171" s="8">
        <v>0</v>
      </c>
      <c r="I3171" s="1">
        <v>0</v>
      </c>
      <c r="J3171" s="9">
        <v>0</v>
      </c>
      <c r="K3171" s="2">
        <v>1</v>
      </c>
      <c r="L3171" s="8">
        <v>0</v>
      </c>
      <c r="N3171" s="1">
        <f t="shared" ref="N3171" si="30533">D3171*I3168+F3171*I3171-E3171*J3168-G3171*J3171</f>
        <v>0</v>
      </c>
      <c r="O3171" s="9">
        <f t="shared" ref="O3171" si="30534">(D3171*J3168+E3171*I3168+F3171*J3171+G3171*I3171)</f>
        <v>10.661807999999942</v>
      </c>
      <c r="P3171" s="2">
        <f t="shared" ref="P3171" si="30535">D3171*K3168+F3171*K3171-E3171*L3168-G3171*L3171</f>
        <v>7.4060023696909552</v>
      </c>
      <c r="Q3171" s="8">
        <f t="shared" ref="Q3171" si="30536">(D3171*L3168+E3171*K3168+F3171*L3171+G3171*K3171)</f>
        <v>0</v>
      </c>
      <c r="S3171" s="1">
        <v>0</v>
      </c>
      <c r="T3171" s="9">
        <f t="shared" ref="T3171" si="30537">$T$9*$B3168</f>
        <v>13.692377999999927</v>
      </c>
      <c r="U3171" s="2">
        <v>1</v>
      </c>
      <c r="V3171" s="8">
        <v>0</v>
      </c>
      <c r="X3171" s="1">
        <f t="shared" ref="X3171" si="30538">N3171*S3168+P3171*S3171-O3171*T3168-Q3171*T3171</f>
        <v>0</v>
      </c>
      <c r="Y3171" s="9">
        <f t="shared" ref="Y3171" si="30539">(N3171*T3168+O3171*S3168+P3171*T3171+Q3171*S3171)</f>
        <v>112.0675919147037</v>
      </c>
      <c r="Z3171" s="2">
        <f t="shared" ref="Z3171" si="30540">N3171*U3168+P3171*U3171-O3171*V3168-Q3171*V3171</f>
        <v>7.4060023696909552</v>
      </c>
      <c r="AA3171" s="8">
        <f t="shared" ref="AA3171" si="30541">(N3171*V3168+O3171*U3168+P3171*V3171+Q3171*U3171)</f>
        <v>0</v>
      </c>
      <c r="AB3171" s="20"/>
      <c r="AC3171" s="1">
        <v>0</v>
      </c>
      <c r="AD3171" s="9">
        <v>0</v>
      </c>
      <c r="AE3171" s="2">
        <v>1</v>
      </c>
      <c r="AF3171" s="8">
        <v>0</v>
      </c>
      <c r="AH3171" s="1">
        <f t="shared" ref="AH3171" si="30542">X3171*AC3168+Z3171*AC3171-Y3171*AD3168-AA3171*AD3171</f>
        <v>0</v>
      </c>
      <c r="AI3171" s="9">
        <f t="shared" ref="AI3171" si="30543">(X3171*AD3168+Y3171*AC3168+Z3171*AD3171+AA3171*AC3171)</f>
        <v>112.0675919147037</v>
      </c>
      <c r="AJ3171" s="2">
        <f t="shared" ref="AJ3171" si="30544">X3171*AE3168+Z3171*AE3171-Y3171*AF3168-AA3171*AF3171</f>
        <v>19.847992428633088</v>
      </c>
      <c r="AK3171" s="8">
        <f t="shared" ref="AK3171" si="30545">(X3171*AF3168+Y3171*AE3168+Z3171*AF3171+AA3171*AE3171)</f>
        <v>0</v>
      </c>
      <c r="AM3171" s="1">
        <v>0</v>
      </c>
      <c r="AN3171" s="9">
        <f t="shared" ref="AN3171" si="30546">$AN$9*$B3168</f>
        <v>11.576867999999937</v>
      </c>
      <c r="AO3171" s="2">
        <v>1</v>
      </c>
      <c r="AP3171" s="8">
        <v>0</v>
      </c>
      <c r="AR3171" s="1">
        <f t="shared" ref="AR3171" si="30547">AH3171*AM3168+AJ3171*AM3171-AI3171*AN3168-AK3171*AN3171</f>
        <v>0</v>
      </c>
      <c r="AS3171" s="9">
        <f t="shared" ref="AS3171" si="30548">(AH3171*AN3168+AI3171*AM3168+AJ3171*AN3171+AK3171*AM3171)</f>
        <v>341.84518032598714</v>
      </c>
      <c r="AT3171" s="2">
        <f t="shared" ref="AT3171" si="30549">AH3171*AO3168+AJ3171*AO3171-AI3171*AP3168-AK3171*AP3171</f>
        <v>19.847992428633088</v>
      </c>
      <c r="AU3171" s="8">
        <f t="shared" ref="AU3171" si="30550">(AH3171*AP3168+AI3171*AO3168+AJ3171*AP3171+AK3171*AO3171)</f>
        <v>0</v>
      </c>
      <c r="AV3171" s="20"/>
      <c r="AW3171" s="1">
        <v>0</v>
      </c>
      <c r="AX3171" s="9">
        <v>0</v>
      </c>
      <c r="AY3171" s="2">
        <v>1</v>
      </c>
      <c r="AZ3171" s="8">
        <v>0</v>
      </c>
      <c r="BB3171" s="1">
        <f t="shared" ref="BB3171" si="30551">AR3171*AW3168+AT3171*AW3171-AS3171*AX3168-AU3171*AX3171</f>
        <v>0</v>
      </c>
      <c r="BC3171" s="9">
        <f t="shared" ref="BC3171" si="30552">(AR3171*AX3168+AS3171*AW3168+AT3171*AX3171+AU3171*AW3171)</f>
        <v>341.84518032598714</v>
      </c>
      <c r="BD3171" s="2">
        <f t="shared" ref="BD3171" si="30553">AR3171*AY3168+AT3171*AY3171-AS3171*AZ3168-AU3171*AZ3171</f>
        <v>73.98925251858121</v>
      </c>
      <c r="BE3171" s="8">
        <f t="shared" ref="BE3171" si="30554">(AR3171*AZ3168+AS3171*AY3168+AT3171*AZ3171+AU3171*AY3171)</f>
        <v>0</v>
      </c>
      <c r="BG3171" s="1">
        <v>0</v>
      </c>
      <c r="BH3171" s="9">
        <f t="shared" ref="BH3171" si="30555">$BH$9*$B3168</f>
        <v>7.5741599999999583</v>
      </c>
      <c r="BI3171" s="2">
        <v>1</v>
      </c>
      <c r="BJ3171" s="8">
        <v>0</v>
      </c>
      <c r="BK3171" s="20"/>
      <c r="BL3171" s="1">
        <f t="shared" ref="BL3171" si="30556">BB3171*BG3168+BD3171*BG3171-BC3171*BH3168-BE3171*BH3171</f>
        <v>0</v>
      </c>
      <c r="BM3171" s="9">
        <f t="shared" ref="BM3171" si="30557">(BB3171*BH3168+BC3171*BG3168+BD3171*BH3171+BE3171*BG3171)</f>
        <v>902.25161718212109</v>
      </c>
      <c r="BN3171" s="2">
        <f t="shared" ref="BN3171" si="30558">BB3171*BI3168+BD3171*BI3171-BC3171*BJ3168-BE3171*BJ3171</f>
        <v>73.98925251858121</v>
      </c>
      <c r="BO3171" s="8">
        <f t="shared" ref="BO3171" si="30559">(BB3171*BJ3168+BC3171*BI3168+BD3171*BJ3171+BE3171*BI3171)</f>
        <v>0</v>
      </c>
      <c r="BP3171" s="20"/>
      <c r="BQ3171" s="18">
        <f t="shared" ref="BQ3171:BQ3234" si="30560">1/$BR$9</f>
        <v>1</v>
      </c>
      <c r="BR3171" s="25">
        <v>0</v>
      </c>
      <c r="BS3171" s="19">
        <v>1</v>
      </c>
      <c r="BT3171" s="24">
        <v>0</v>
      </c>
      <c r="BV3171" s="1">
        <f t="shared" ref="BV3171" si="30561">BL3171*BQ3168+BN3171*BQ3171-BM3171*BR3168-BO3171*BR3171</f>
        <v>73.98925251858121</v>
      </c>
      <c r="BW3171" s="9">
        <f t="shared" ref="BW3171" si="30562">(BL3171*BR3168+BM3171*BQ3168+BN3171*BR3171+BO3171*BQ3171)</f>
        <v>902.25161718212109</v>
      </c>
      <c r="BX3171" s="2">
        <f t="shared" ref="BX3171" si="30563">BL3171*BS3168+BN3171*BS3171-BM3171*BT3168-BO3171*BT3171</f>
        <v>73.98925251858121</v>
      </c>
      <c r="BY3171" s="8">
        <f t="shared" ref="BY3171" si="30564">(BL3171*BT3168+BM3171*BS3168+BN3171*BT3171+BO3171*BS3171)</f>
        <v>0</v>
      </c>
      <c r="CA3171" s="56">
        <f t="shared" ref="CA3171" si="30565">(180/PI())*ATAN(-1*(BW3168+BW3171)/(BV3168+BV3171))</f>
        <v>-80.623823270409034</v>
      </c>
      <c r="CC3171" s="117">
        <f t="shared" ref="CC3171" si="30566">20*LOG(((1-(10^(CA3168/20)^2)*(1-((1-CC3168)/(1+CC3168))^2))^0.5))</f>
        <v>-5.8994869278148386E-6</v>
      </c>
      <c r="CD3171" s="13"/>
      <c r="CE3171" s="33"/>
      <c r="CF3171" s="33"/>
      <c r="CG3171" s="33"/>
      <c r="CH3171" s="33"/>
    </row>
    <row r="3172" spans="2:86" ht="18.600000000000001" customHeight="1"/>
    <row r="3173" spans="2:86" ht="18.600000000000001" customHeight="1" thickBot="1">
      <c r="E3173" s="6" t="s">
        <v>3</v>
      </c>
      <c r="J3173" s="6" t="s">
        <v>5</v>
      </c>
      <c r="O3173" s="6" t="s">
        <v>10</v>
      </c>
      <c r="T3173" s="6" t="s">
        <v>6</v>
      </c>
      <c r="Y3173" s="6" t="s">
        <v>11</v>
      </c>
      <c r="AD3173" s="6" t="s">
        <v>12</v>
      </c>
      <c r="AI3173" s="6" t="s">
        <v>13</v>
      </c>
      <c r="AN3173" s="6" t="s">
        <v>14</v>
      </c>
      <c r="AS3173" s="6" t="s">
        <v>15</v>
      </c>
      <c r="AX3173" s="6" t="s">
        <v>19</v>
      </c>
      <c r="BC3173" s="6" t="s">
        <v>17</v>
      </c>
      <c r="BH3173" s="6" t="s">
        <v>20</v>
      </c>
      <c r="BM3173" s="6" t="s">
        <v>18</v>
      </c>
      <c r="BQ3173" s="26" t="s">
        <v>16</v>
      </c>
      <c r="BR3173" s="26"/>
      <c r="BS3173" s="21"/>
      <c r="BT3173" s="21"/>
      <c r="BU3173" s="21"/>
      <c r="BV3173" s="21"/>
      <c r="BW3173" s="26" t="s">
        <v>21</v>
      </c>
      <c r="BX3173" s="21"/>
      <c r="BY3173" s="21"/>
    </row>
    <row r="3174" spans="2:86" ht="18.600000000000001" customHeight="1" thickBot="1">
      <c r="B3174" s="11"/>
      <c r="D3174" s="266" t="s">
        <v>113</v>
      </c>
      <c r="E3174" s="267"/>
      <c r="F3174" s="268" t="s">
        <v>114</v>
      </c>
      <c r="G3174" s="269"/>
      <c r="H3174" s="237"/>
      <c r="I3174" s="262" t="s">
        <v>0</v>
      </c>
      <c r="J3174" s="263"/>
      <c r="K3174" s="264" t="s">
        <v>1</v>
      </c>
      <c r="L3174" s="265"/>
      <c r="M3174" s="21"/>
      <c r="N3174" s="262" t="s">
        <v>115</v>
      </c>
      <c r="O3174" s="263"/>
      <c r="P3174" s="264" t="s">
        <v>116</v>
      </c>
      <c r="Q3174" s="265"/>
      <c r="R3174" s="21"/>
      <c r="S3174" s="266" t="s">
        <v>117</v>
      </c>
      <c r="T3174" s="267"/>
      <c r="U3174" s="268" t="s">
        <v>118</v>
      </c>
      <c r="V3174" s="269"/>
      <c r="W3174" s="20"/>
      <c r="X3174" s="262" t="s">
        <v>119</v>
      </c>
      <c r="Y3174" s="263"/>
      <c r="Z3174" s="264" t="s">
        <v>120</v>
      </c>
      <c r="AA3174" s="265"/>
      <c r="AB3174" s="20"/>
      <c r="AC3174" s="262" t="s">
        <v>121</v>
      </c>
      <c r="AD3174" s="263"/>
      <c r="AE3174" s="264" t="s">
        <v>7</v>
      </c>
      <c r="AF3174" s="265"/>
      <c r="AG3174" s="20"/>
      <c r="AH3174" s="262" t="s">
        <v>122</v>
      </c>
      <c r="AI3174" s="263"/>
      <c r="AJ3174" s="264" t="s">
        <v>123</v>
      </c>
      <c r="AK3174" s="265"/>
      <c r="AL3174" s="20"/>
      <c r="AM3174" s="266" t="s">
        <v>124</v>
      </c>
      <c r="AN3174" s="267"/>
      <c r="AO3174" s="268" t="s">
        <v>125</v>
      </c>
      <c r="AP3174" s="269"/>
      <c r="AQ3174" s="21"/>
      <c r="AR3174" s="262" t="s">
        <v>126</v>
      </c>
      <c r="AS3174" s="263"/>
      <c r="AT3174" s="264" t="s">
        <v>2</v>
      </c>
      <c r="AU3174" s="265"/>
      <c r="AV3174" s="41"/>
      <c r="AW3174" s="262" t="s">
        <v>127</v>
      </c>
      <c r="AX3174" s="263"/>
      <c r="AY3174" s="264" t="s">
        <v>128</v>
      </c>
      <c r="AZ3174" s="265"/>
      <c r="BA3174" s="20"/>
      <c r="BB3174" s="262" t="s">
        <v>129</v>
      </c>
      <c r="BC3174" s="263"/>
      <c r="BD3174" s="264" t="s">
        <v>130</v>
      </c>
      <c r="BE3174" s="265"/>
      <c r="BF3174" s="41"/>
      <c r="BG3174" s="266" t="s">
        <v>131</v>
      </c>
      <c r="BH3174" s="267"/>
      <c r="BI3174" s="268" t="s">
        <v>132</v>
      </c>
      <c r="BJ3174" s="269"/>
      <c r="BK3174" s="41"/>
      <c r="BL3174" s="262" t="s">
        <v>133</v>
      </c>
      <c r="BM3174" s="263"/>
      <c r="BN3174" s="264" t="s">
        <v>134</v>
      </c>
      <c r="BO3174" s="265"/>
      <c r="BP3174" s="41"/>
      <c r="BQ3174" s="262" t="s">
        <v>135</v>
      </c>
      <c r="BR3174" s="263"/>
      <c r="BS3174" s="264" t="s">
        <v>136</v>
      </c>
      <c r="BT3174" s="265"/>
      <c r="BU3174" s="20"/>
      <c r="BV3174" s="262" t="s">
        <v>137</v>
      </c>
      <c r="BW3174" s="263"/>
      <c r="BX3174" s="264" t="s">
        <v>138</v>
      </c>
      <c r="BY3174" s="265"/>
      <c r="CA3174" s="27" t="s">
        <v>8</v>
      </c>
      <c r="CC3174" s="113" t="s">
        <v>74</v>
      </c>
      <c r="CD3174" s="13"/>
      <c r="CE3174" s="33"/>
      <c r="CF3174" s="33"/>
      <c r="CG3174" s="33"/>
      <c r="CH3174" s="33"/>
    </row>
    <row r="3175" spans="2:86" ht="18" customHeight="1" thickTop="1" thickBot="1">
      <c r="B3175" s="37">
        <v>9.0799999999999503</v>
      </c>
      <c r="D3175" s="1">
        <v>1</v>
      </c>
      <c r="E3175" s="7">
        <v>0</v>
      </c>
      <c r="F3175" s="2">
        <v>0</v>
      </c>
      <c r="G3175" s="8">
        <v>0</v>
      </c>
      <c r="I3175" s="1">
        <v>1</v>
      </c>
      <c r="J3175" s="9">
        <v>0</v>
      </c>
      <c r="K3175" s="2">
        <v>0</v>
      </c>
      <c r="L3175" s="8">
        <f t="shared" ref="L3175:L3238" si="30567">IF(0=(1-$J$9*$K$9*$B3175^2),10^18,$B3175*$K$9/(1-$J$9*$K$9*$B3175^2))</f>
        <v>-0.5993665694794158</v>
      </c>
      <c r="N3175" s="1">
        <f t="shared" ref="N3175" si="30568">D3175*I3175+F3175*I3178-E3175*J3175-G3175*J3178</f>
        <v>1</v>
      </c>
      <c r="O3175" s="9">
        <f t="shared" ref="O3175" si="30569">(D3175*J3175+E3175*I3175+F3175*J3178+G3175*I3178)</f>
        <v>0</v>
      </c>
      <c r="P3175" s="2">
        <f t="shared" ref="P3175" si="30570">D3175*K3175+F3175*K3178-E3175*L3175-G3175*L3178</f>
        <v>0</v>
      </c>
      <c r="Q3175" s="8">
        <f t="shared" ref="Q3175" si="30571">(D3175*L3175+E3175*K3175+F3175*L3178+G3175*K3178)</f>
        <v>-0.5993665694794158</v>
      </c>
      <c r="S3175" s="1">
        <v>1</v>
      </c>
      <c r="T3175" s="7">
        <v>0</v>
      </c>
      <c r="U3175" s="2">
        <v>0</v>
      </c>
      <c r="V3175" s="8">
        <v>0</v>
      </c>
      <c r="X3175" s="1">
        <f t="shared" ref="X3175" si="30572">N3175*S3175+P3175*S3178-O3175*T3175-Q3175*T3178</f>
        <v>9.2248700838044648</v>
      </c>
      <c r="Y3175" s="9">
        <f t="shared" ref="Y3175" si="30573">(N3175*T3175+O3175*S3175+P3175*T3178+Q3175*S3178)</f>
        <v>0</v>
      </c>
      <c r="Z3175" s="2">
        <f t="shared" ref="Z3175" si="30574">N3175*U3175+P3175*U3178-O3175*V3175-Q3175*V3178</f>
        <v>0</v>
      </c>
      <c r="AA3175" s="8">
        <f t="shared" ref="AA3175" si="30575">(N3175*V3175+O3175*U3175+P3175*V3178+Q3175*U3178)</f>
        <v>-0.5993665694794158</v>
      </c>
      <c r="AB3175" s="20"/>
      <c r="AC3175" s="1">
        <v>1</v>
      </c>
      <c r="AD3175" s="9">
        <v>0</v>
      </c>
      <c r="AE3175" s="2">
        <v>0</v>
      </c>
      <c r="AF3175" s="8">
        <f t="shared" ref="AF3175:AF3238" si="30576">IF(0=(1-$AE$9*$AD$9*$B3175^2),10^18,$B3175*$AE$9/(1-$AE$9*$AD$9*$B3175^2))</f>
        <v>-0.11076940277921493</v>
      </c>
      <c r="AH3175" s="1">
        <f t="shared" ref="AH3175" si="30577">X3175*AC3175+Z3175*AC3178-Y3175*AD3175-AA3175*AD3178</f>
        <v>9.2248700838044648</v>
      </c>
      <c r="AI3175" s="9">
        <f t="shared" ref="AI3175" si="30578">(X3175*AD3175+Y3175*AC3175+Z3175*AD3178+AA3175*AC3178)</f>
        <v>0</v>
      </c>
      <c r="AJ3175" s="2">
        <f t="shared" ref="AJ3175" si="30579">X3175*AE3175+Z3175*AE3178-Y3175*AF3175-AA3175*AF3178</f>
        <v>0</v>
      </c>
      <c r="AK3175" s="8">
        <f t="shared" ref="AK3175" si="30580">(X3175*AF3175+Y3175*AE3175+Z3175*AF3178+AA3175*AE3178)</f>
        <v>-1.6211999193782827</v>
      </c>
      <c r="AM3175" s="1">
        <v>1</v>
      </c>
      <c r="AN3175" s="7">
        <v>0</v>
      </c>
      <c r="AO3175" s="2">
        <v>0</v>
      </c>
      <c r="AP3175" s="8">
        <v>0</v>
      </c>
      <c r="AR3175" s="1">
        <f t="shared" ref="AR3175" si="30581">AH3175*AM3175+AJ3175*AM3178-AI3175*AN3175-AK3175*AN3178</f>
        <v>28.034718937197013</v>
      </c>
      <c r="AS3175" s="9">
        <f t="shared" ref="AS3175" si="30582">(AH3175*AN3175+AI3175*AM3175+AJ3175*AN3178+AK3175*AM3178)</f>
        <v>0</v>
      </c>
      <c r="AT3175" s="2">
        <f t="shared" ref="AT3175" si="30583">AH3175*AO3175+AJ3175*AO3178-AI3175*AP3175-AK3175*AP3178</f>
        <v>0</v>
      </c>
      <c r="AU3175" s="8">
        <f t="shared" ref="AU3175" si="30584">(AH3175*AP3175+AI3175*AO3175+AJ3175*AP3178+AK3175*AO3178)</f>
        <v>-1.6211999193782827</v>
      </c>
      <c r="AV3175" s="20"/>
      <c r="AW3175" s="1">
        <v>1</v>
      </c>
      <c r="AX3175" s="9">
        <v>0</v>
      </c>
      <c r="AY3175" s="2">
        <v>0</v>
      </c>
      <c r="AZ3175" s="8">
        <f t="shared" ref="AZ3175:AZ3238" si="30585">IF(0=(1-$AX$9*$AY$9*$B3175^2),10^18,$B3175*$AY$9/(1-$AX$9*$AY$9*$B3175^2))</f>
        <v>-0.15801545932281758</v>
      </c>
      <c r="BB3175" s="1">
        <f t="shared" ref="BB3175" si="30586">AR3175*AW3175+AT3175*AW3178-AS3175*AX3175-AU3175*AX3178</f>
        <v>28.034718937197013</v>
      </c>
      <c r="BC3175" s="9">
        <f t="shared" ref="BC3175" si="30587">(AR3175*AX3175+AS3175*AW3175+AT3175*AX3178+AU3175*AW3178)</f>
        <v>0</v>
      </c>
      <c r="BD3175" s="2">
        <f t="shared" ref="BD3175" si="30588">AR3175*AY3175+AT3175*AY3178-AS3175*AZ3175-AU3175*AZ3178</f>
        <v>0</v>
      </c>
      <c r="BE3175" s="8">
        <f t="shared" ref="BE3175" si="30589">(AR3175*AZ3175+AS3175*AY3175+AT3175*AZ3178+AU3175*AY3178)</f>
        <v>-6.0511189092255613</v>
      </c>
      <c r="BG3175" s="1">
        <v>1</v>
      </c>
      <c r="BH3175" s="7">
        <v>0</v>
      </c>
      <c r="BI3175" s="2">
        <v>0</v>
      </c>
      <c r="BJ3175" s="8">
        <v>0</v>
      </c>
      <c r="BK3175" s="20"/>
      <c r="BL3175" s="1">
        <f t="shared" ref="BL3175" si="30590">BB3175*BG3175+BD3175*BG3178-BC3175*BH3175-BE3175*BH3178</f>
        <v>73.968036442858889</v>
      </c>
      <c r="BM3175" s="9">
        <f t="shared" ref="BM3175" si="30591">(BB3175*BH3175+BC3175*BG3175+BD3175*BH3178+BE3175*BG3178)</f>
        <v>0</v>
      </c>
      <c r="BN3175" s="2">
        <f t="shared" ref="BN3175" si="30592">BB3175*BI3175+BD3175*BI3178-BC3175*BJ3175-BE3175*BJ3178</f>
        <v>0</v>
      </c>
      <c r="BO3175" s="8">
        <f t="shared" ref="BO3175" si="30593">(BB3175*BJ3175+BC3175*BI3175+BD3175*BJ3178+BE3175*BI3178)</f>
        <v>-6.0511189092255613</v>
      </c>
      <c r="BP3175" s="20"/>
      <c r="BQ3175" s="16">
        <v>1</v>
      </c>
      <c r="BR3175" s="23">
        <v>0</v>
      </c>
      <c r="BS3175" s="14">
        <v>0</v>
      </c>
      <c r="BT3175" s="22">
        <v>0</v>
      </c>
      <c r="BV3175" s="1">
        <f t="shared" ref="BV3175" si="30594">BL3175*BQ3175+BN3175*BQ3178-BM3175*BR3175-BO3175*BR3178</f>
        <v>73.968036442858889</v>
      </c>
      <c r="BW3175" s="9">
        <f t="shared" ref="BW3175" si="30595">(BL3175*BR3175+BM3175*BQ3175+BN3175*BR3178+BO3175*BQ3178)</f>
        <v>-6.0511189092255613</v>
      </c>
      <c r="BX3175" s="2">
        <f t="shared" ref="BX3175" si="30596">BL3175*BS3175+BN3175*BS3178-BM3175*BT3175-BO3175*BT3178</f>
        <v>0</v>
      </c>
      <c r="BY3175" s="8">
        <f t="shared" ref="BY3175" si="30597">(BL3175*BT3175+BM3175*BS3175+BN3175*BT3178+BO3175*BS3178)</f>
        <v>-6.0511189092255613</v>
      </c>
      <c r="CA3175" s="28">
        <f t="shared" ref="CA3175" si="30598">20*LOG(((1+$BR$9)/$BR$9)/((BV3175+BV3178)^2+(BW3175+BW3178)^2)^0.5)</f>
        <v>-53.160693710946283</v>
      </c>
      <c r="CC3175" s="114">
        <f t="shared" ref="CC3175" si="30599">((BV3175^2+BW3175^2)^0.5)/((BV3178^2+BW3178^2)^0.5)</f>
        <v>8.1823358545977276E-2</v>
      </c>
      <c r="CD3175" s="13"/>
      <c r="CE3175" s="33"/>
      <c r="CF3175" s="33"/>
      <c r="CG3175" s="33"/>
      <c r="CH3175" s="33"/>
    </row>
    <row r="3176" spans="2:86" ht="18.600000000000001" customHeight="1" thickBot="1">
      <c r="D3176" s="3"/>
      <c r="G3176" s="4"/>
      <c r="I3176" s="3"/>
      <c r="L3176" s="4"/>
      <c r="N3176" s="3"/>
      <c r="Q3176" s="4"/>
      <c r="S3176" s="3"/>
      <c r="V3176" s="4"/>
      <c r="X3176" s="3"/>
      <c r="AA3176" s="4"/>
      <c r="AC3176" s="3"/>
      <c r="AF3176" s="4"/>
      <c r="AH3176" s="3"/>
      <c r="AK3176" s="4"/>
      <c r="AM3176" s="3"/>
      <c r="AP3176" s="4"/>
      <c r="AR3176" s="3"/>
      <c r="AU3176" s="4"/>
      <c r="AW3176" s="3"/>
      <c r="AZ3176" s="4"/>
      <c r="BB3176" s="3"/>
      <c r="BE3176" s="4"/>
      <c r="BG3176" s="3"/>
      <c r="BJ3176" s="4"/>
      <c r="BL3176" s="3"/>
      <c r="BO3176" s="4"/>
      <c r="BQ3176" s="16"/>
      <c r="BR3176" s="14"/>
      <c r="BS3176" s="14"/>
      <c r="BT3176" s="17"/>
      <c r="BV3176" s="3"/>
      <c r="BY3176" s="4"/>
      <c r="CC3176" s="115"/>
      <c r="CD3176" s="13"/>
      <c r="CE3176" s="33"/>
      <c r="CF3176" s="33"/>
      <c r="CG3176" s="33"/>
      <c r="CH3176" s="33"/>
    </row>
    <row r="3177" spans="2:86" ht="18.600000000000001" customHeight="1" thickBot="1">
      <c r="D3177" s="271" t="s">
        <v>141</v>
      </c>
      <c r="E3177" s="272"/>
      <c r="F3177" s="273" t="s">
        <v>142</v>
      </c>
      <c r="G3177" s="274"/>
      <c r="H3177" s="237"/>
      <c r="I3177" s="271" t="s">
        <v>143</v>
      </c>
      <c r="J3177" s="272"/>
      <c r="K3177" s="273" t="s">
        <v>144</v>
      </c>
      <c r="L3177" s="274"/>
      <c r="N3177" s="262" t="s">
        <v>145</v>
      </c>
      <c r="O3177" s="263"/>
      <c r="P3177" s="264" t="s">
        <v>146</v>
      </c>
      <c r="Q3177" s="265"/>
      <c r="S3177" s="271" t="s">
        <v>147</v>
      </c>
      <c r="T3177" s="272"/>
      <c r="U3177" s="273" t="s">
        <v>148</v>
      </c>
      <c r="V3177" s="274"/>
      <c r="W3177" s="20"/>
      <c r="X3177" s="262" t="s">
        <v>149</v>
      </c>
      <c r="Y3177" s="263"/>
      <c r="Z3177" s="264" t="s">
        <v>150</v>
      </c>
      <c r="AA3177" s="265"/>
      <c r="AB3177" s="20"/>
      <c r="AC3177" s="271" t="s">
        <v>151</v>
      </c>
      <c r="AD3177" s="272"/>
      <c r="AE3177" s="273" t="s">
        <v>152</v>
      </c>
      <c r="AF3177" s="274"/>
      <c r="AG3177" s="20"/>
      <c r="AH3177" s="262" t="s">
        <v>153</v>
      </c>
      <c r="AI3177" s="263"/>
      <c r="AJ3177" s="264" t="s">
        <v>154</v>
      </c>
      <c r="AK3177" s="265"/>
      <c r="AL3177" s="20"/>
      <c r="AM3177" s="271" t="s">
        <v>155</v>
      </c>
      <c r="AN3177" s="272"/>
      <c r="AO3177" s="273" t="s">
        <v>156</v>
      </c>
      <c r="AP3177" s="274"/>
      <c r="AR3177" s="262" t="s">
        <v>157</v>
      </c>
      <c r="AS3177" s="263"/>
      <c r="AT3177" s="264" t="s">
        <v>158</v>
      </c>
      <c r="AU3177" s="265"/>
      <c r="AV3177" s="41"/>
      <c r="AW3177" s="271" t="s">
        <v>159</v>
      </c>
      <c r="AX3177" s="272"/>
      <c r="AY3177" s="273" t="s">
        <v>160</v>
      </c>
      <c r="AZ3177" s="274"/>
      <c r="BA3177" s="20"/>
      <c r="BB3177" s="262" t="s">
        <v>161</v>
      </c>
      <c r="BC3177" s="263"/>
      <c r="BD3177" s="264" t="s">
        <v>162</v>
      </c>
      <c r="BE3177" s="265"/>
      <c r="BF3177" s="41"/>
      <c r="BG3177" s="271" t="s">
        <v>163</v>
      </c>
      <c r="BH3177" s="272"/>
      <c r="BI3177" s="273" t="s">
        <v>164</v>
      </c>
      <c r="BJ3177" s="274"/>
      <c r="BK3177" s="41"/>
      <c r="BL3177" s="262" t="s">
        <v>165</v>
      </c>
      <c r="BM3177" s="263"/>
      <c r="BN3177" s="264" t="s">
        <v>166</v>
      </c>
      <c r="BO3177" s="265"/>
      <c r="BP3177" s="41"/>
      <c r="BQ3177" s="271" t="s">
        <v>167</v>
      </c>
      <c r="BR3177" s="272"/>
      <c r="BS3177" s="273" t="s">
        <v>168</v>
      </c>
      <c r="BT3177" s="274"/>
      <c r="BU3177" s="20"/>
      <c r="BV3177" s="262" t="s">
        <v>169</v>
      </c>
      <c r="BW3177" s="263"/>
      <c r="BX3177" s="264" t="s">
        <v>170</v>
      </c>
      <c r="BY3177" s="265"/>
      <c r="CA3177" s="55" t="s">
        <v>35</v>
      </c>
      <c r="CC3177" s="116" t="s">
        <v>75</v>
      </c>
      <c r="CD3177" s="13"/>
      <c r="CE3177" s="33"/>
      <c r="CF3177" s="33"/>
      <c r="CG3177" s="33"/>
      <c r="CH3177" s="33"/>
    </row>
    <row r="3178" spans="2:86" ht="18.600000000000001" customHeight="1" thickTop="1" thickBot="1">
      <c r="D3178" s="1">
        <v>0</v>
      </c>
      <c r="E3178" s="9">
        <f t="shared" ref="E3178" si="30600">$E$9*$B3175</f>
        <v>10.685343999999942</v>
      </c>
      <c r="F3178" s="2">
        <v>1</v>
      </c>
      <c r="G3178" s="8">
        <v>0</v>
      </c>
      <c r="I3178" s="1">
        <v>0</v>
      </c>
      <c r="J3178" s="9">
        <v>0</v>
      </c>
      <c r="K3178" s="2">
        <v>1</v>
      </c>
      <c r="L3178" s="8">
        <v>0</v>
      </c>
      <c r="N3178" s="1">
        <f t="shared" ref="N3178" si="30601">D3178*I3175+F3178*I3178-E3178*J3175-G3178*J3178</f>
        <v>0</v>
      </c>
      <c r="O3178" s="9">
        <f t="shared" ref="O3178" si="30602">(D3178*J3175+E3178*I3175+F3178*J3178+G3178*I3178)</f>
        <v>10.685343999999942</v>
      </c>
      <c r="P3178" s="2">
        <f t="shared" ref="P3178" si="30603">D3178*K3175+F3178*K3178-E3178*L3175-G3178*L3178</f>
        <v>7.404437976987424</v>
      </c>
      <c r="Q3178" s="8">
        <f t="shared" ref="Q3178" si="30604">(D3178*L3175+E3178*K3175+F3178*L3178+G3178*K3178)</f>
        <v>0</v>
      </c>
      <c r="S3178" s="1">
        <v>0</v>
      </c>
      <c r="T3178" s="9">
        <f t="shared" ref="T3178" si="30605">$T$9*$B3175</f>
        <v>13.722603999999926</v>
      </c>
      <c r="U3178" s="2">
        <v>1</v>
      </c>
      <c r="V3178" s="8">
        <v>0</v>
      </c>
      <c r="X3178" s="1">
        <f t="shared" ref="X3178" si="30606">N3178*S3175+P3178*S3178-O3178*T3175-Q3178*T3178</f>
        <v>0</v>
      </c>
      <c r="Y3178" s="9">
        <f t="shared" ref="Y3178" si="30607">(N3178*T3175+O3178*S3175+P3178*T3178+Q3178*S3178)</f>
        <v>112.29351420075892</v>
      </c>
      <c r="Z3178" s="2">
        <f t="shared" ref="Z3178" si="30608">N3178*U3175+P3178*U3178-O3178*V3175-Q3178*V3178</f>
        <v>7.404437976987424</v>
      </c>
      <c r="AA3178" s="8">
        <f t="shared" ref="AA3178" si="30609">(N3178*V3175+O3178*U3175+P3178*V3178+Q3178*U3178)</f>
        <v>0</v>
      </c>
      <c r="AB3178" s="20"/>
      <c r="AC3178" s="1">
        <v>0</v>
      </c>
      <c r="AD3178" s="9">
        <v>0</v>
      </c>
      <c r="AE3178" s="2">
        <v>1</v>
      </c>
      <c r="AF3178" s="8">
        <v>0</v>
      </c>
      <c r="AH3178" s="1">
        <f t="shared" ref="AH3178" si="30610">X3178*AC3175+Z3178*AC3178-Y3178*AD3175-AA3178*AD3178</f>
        <v>0</v>
      </c>
      <c r="AI3178" s="9">
        <f t="shared" ref="AI3178" si="30611">(X3178*AD3175+Y3178*AC3175+Z3178*AD3178+AA3178*AC3178)</f>
        <v>112.29351420075892</v>
      </c>
      <c r="AJ3178" s="2">
        <f t="shared" ref="AJ3178" si="30612">X3178*AE3175+Z3178*AE3178-Y3178*AF3175-AA3178*AF3178</f>
        <v>19.843123480984779</v>
      </c>
      <c r="AK3178" s="8">
        <f t="shared" ref="AK3178" si="30613">(X3178*AF3175+Y3178*AE3175+Z3178*AF3178+AA3178*AE3178)</f>
        <v>0</v>
      </c>
      <c r="AM3178" s="1">
        <v>0</v>
      </c>
      <c r="AN3178" s="9">
        <f t="shared" ref="AN3178" si="30614">$AN$9*$B3175</f>
        <v>11.602423999999937</v>
      </c>
      <c r="AO3178" s="2">
        <v>1</v>
      </c>
      <c r="AP3178" s="8">
        <v>0</v>
      </c>
      <c r="AR3178" s="1">
        <f t="shared" ref="AR3178" si="30615">AH3178*AM3175+AJ3178*AM3178-AI3178*AN3175-AK3178*AN3178</f>
        <v>0</v>
      </c>
      <c r="AS3178" s="9">
        <f t="shared" ref="AS3178" si="30616">(AH3178*AN3175+AI3178*AM3175+AJ3178*AN3178+AK3178*AM3178)</f>
        <v>342.52184631149902</v>
      </c>
      <c r="AT3178" s="2">
        <f t="shared" ref="AT3178" si="30617">AH3178*AO3175+AJ3178*AO3178-AI3178*AP3175-AK3178*AP3178</f>
        <v>19.843123480984779</v>
      </c>
      <c r="AU3178" s="8">
        <f t="shared" ref="AU3178" si="30618">(AH3178*AP3175+AI3178*AO3175+AJ3178*AP3178+AK3178*AO3178)</f>
        <v>0</v>
      </c>
      <c r="AV3178" s="20"/>
      <c r="AW3178" s="1">
        <v>0</v>
      </c>
      <c r="AX3178" s="9">
        <v>0</v>
      </c>
      <c r="AY3178" s="2">
        <v>1</v>
      </c>
      <c r="AZ3178" s="8">
        <v>0</v>
      </c>
      <c r="BB3178" s="1">
        <f t="shared" ref="BB3178" si="30619">AR3178*AW3175+AT3178*AW3178-AS3178*AX3175-AU3178*AX3178</f>
        <v>0</v>
      </c>
      <c r="BC3178" s="9">
        <f t="shared" ref="BC3178" si="30620">(AR3178*AX3175+AS3178*AW3175+AT3178*AX3178+AU3178*AW3178)</f>
        <v>342.52184631149902</v>
      </c>
      <c r="BD3178" s="2">
        <f t="shared" ref="BD3178" si="30621">AR3178*AY3175+AT3178*AY3178-AS3178*AZ3175-AU3178*AZ3178</f>
        <v>73.96687035399583</v>
      </c>
      <c r="BE3178" s="8">
        <f t="shared" ref="BE3178" si="30622">(AR3178*AZ3175+AS3178*AY3175+AT3178*AZ3178+AU3178*AY3178)</f>
        <v>0</v>
      </c>
      <c r="BG3178" s="1">
        <v>0</v>
      </c>
      <c r="BH3178" s="9">
        <f t="shared" ref="BH3178" si="30623">$BH$9*$B3175</f>
        <v>7.5908799999999585</v>
      </c>
      <c r="BI3178" s="2">
        <v>1</v>
      </c>
      <c r="BJ3178" s="8">
        <v>0</v>
      </c>
      <c r="BK3178" s="20"/>
      <c r="BL3178" s="1">
        <f t="shared" ref="BL3178" si="30624">BB3178*BG3175+BD3178*BG3178-BC3178*BH3175-BE3178*BH3178</f>
        <v>0</v>
      </c>
      <c r="BM3178" s="9">
        <f t="shared" ref="BM3178" si="30625">(BB3178*BH3175+BC3178*BG3175+BD3178*BH3178+BE3178*BG3178)</f>
        <v>903.99548314423578</v>
      </c>
      <c r="BN3178" s="2">
        <f t="shared" ref="BN3178" si="30626">BB3178*BI3175+BD3178*BI3178-BC3178*BJ3175-BE3178*BJ3178</f>
        <v>73.96687035399583</v>
      </c>
      <c r="BO3178" s="8">
        <f t="shared" ref="BO3178" si="30627">(BB3178*BJ3175+BC3178*BI3175+BD3178*BJ3178+BE3178*BI3178)</f>
        <v>0</v>
      </c>
      <c r="BP3178" s="20"/>
      <c r="BQ3178" s="18">
        <f t="shared" ref="BQ3178:BQ3241" si="30628">1/$BR$9</f>
        <v>1</v>
      </c>
      <c r="BR3178" s="25">
        <v>0</v>
      </c>
      <c r="BS3178" s="19">
        <v>1</v>
      </c>
      <c r="BT3178" s="24">
        <v>0</v>
      </c>
      <c r="BV3178" s="1">
        <f t="shared" ref="BV3178" si="30629">BL3178*BQ3175+BN3178*BQ3178-BM3178*BR3175-BO3178*BR3178</f>
        <v>73.96687035399583</v>
      </c>
      <c r="BW3178" s="9">
        <f t="shared" ref="BW3178" si="30630">(BL3178*BR3175+BM3178*BQ3175+BN3178*BR3178+BO3178*BQ3178)</f>
        <v>903.99548314423578</v>
      </c>
      <c r="BX3178" s="2">
        <f t="shared" ref="BX3178" si="30631">BL3178*BS3175+BN3178*BS3178-BM3178*BT3175-BO3178*BT3178</f>
        <v>73.96687035399583</v>
      </c>
      <c r="BY3178" s="8">
        <f t="shared" ref="BY3178" si="30632">(BL3178*BT3175+BM3178*BS3175+BN3178*BT3178+BO3178*BS3178)</f>
        <v>0</v>
      </c>
      <c r="CA3178" s="56">
        <f t="shared" ref="CA3178" si="30633">(180/PI())*ATAN(-1*(BW3175+BW3178)/(BV3175+BV3178))</f>
        <v>-80.644648434841883</v>
      </c>
      <c r="CC3178" s="117">
        <f t="shared" ref="CC3178" si="30634">20*LOG(((1-(10^(CA3175/20)^2)*(1-((1-CC3175)/(1+CC3175))^2))^0.5))</f>
        <v>-5.8659697319647881E-6</v>
      </c>
      <c r="CD3178" s="13"/>
      <c r="CE3178" s="33"/>
      <c r="CF3178" s="33"/>
      <c r="CG3178" s="33"/>
      <c r="CH3178" s="33"/>
    </row>
    <row r="3179" spans="2:86" ht="18.600000000000001" customHeight="1"/>
    <row r="3180" spans="2:86" ht="18.600000000000001" customHeight="1" thickBot="1">
      <c r="E3180" s="6" t="s">
        <v>3</v>
      </c>
      <c r="J3180" s="6" t="s">
        <v>5</v>
      </c>
      <c r="O3180" s="6" t="s">
        <v>10</v>
      </c>
      <c r="T3180" s="6" t="s">
        <v>6</v>
      </c>
      <c r="Y3180" s="6" t="s">
        <v>11</v>
      </c>
      <c r="AD3180" s="6" t="s">
        <v>12</v>
      </c>
      <c r="AI3180" s="6" t="s">
        <v>13</v>
      </c>
      <c r="AN3180" s="6" t="s">
        <v>14</v>
      </c>
      <c r="AS3180" s="6" t="s">
        <v>15</v>
      </c>
      <c r="AX3180" s="6" t="s">
        <v>19</v>
      </c>
      <c r="BC3180" s="6" t="s">
        <v>17</v>
      </c>
      <c r="BH3180" s="6" t="s">
        <v>20</v>
      </c>
      <c r="BM3180" s="6" t="s">
        <v>18</v>
      </c>
      <c r="BQ3180" s="26" t="s">
        <v>16</v>
      </c>
      <c r="BR3180" s="26"/>
      <c r="BS3180" s="21"/>
      <c r="BT3180" s="21"/>
      <c r="BU3180" s="21"/>
      <c r="BV3180" s="21"/>
      <c r="BW3180" s="26" t="s">
        <v>21</v>
      </c>
      <c r="BX3180" s="21"/>
      <c r="BY3180" s="21"/>
    </row>
    <row r="3181" spans="2:86" ht="18.600000000000001" customHeight="1" thickBot="1">
      <c r="B3181" s="11"/>
      <c r="D3181" s="266" t="s">
        <v>113</v>
      </c>
      <c r="E3181" s="267"/>
      <c r="F3181" s="268" t="s">
        <v>114</v>
      </c>
      <c r="G3181" s="269"/>
      <c r="H3181" s="237"/>
      <c r="I3181" s="262" t="s">
        <v>0</v>
      </c>
      <c r="J3181" s="263"/>
      <c r="K3181" s="264" t="s">
        <v>1</v>
      </c>
      <c r="L3181" s="265"/>
      <c r="M3181" s="21"/>
      <c r="N3181" s="262" t="s">
        <v>115</v>
      </c>
      <c r="O3181" s="263"/>
      <c r="P3181" s="264" t="s">
        <v>116</v>
      </c>
      <c r="Q3181" s="265"/>
      <c r="R3181" s="21"/>
      <c r="S3181" s="266" t="s">
        <v>117</v>
      </c>
      <c r="T3181" s="267"/>
      <c r="U3181" s="268" t="s">
        <v>118</v>
      </c>
      <c r="V3181" s="269"/>
      <c r="W3181" s="20"/>
      <c r="X3181" s="262" t="s">
        <v>119</v>
      </c>
      <c r="Y3181" s="263"/>
      <c r="Z3181" s="264" t="s">
        <v>120</v>
      </c>
      <c r="AA3181" s="265"/>
      <c r="AB3181" s="20"/>
      <c r="AC3181" s="262" t="s">
        <v>121</v>
      </c>
      <c r="AD3181" s="263"/>
      <c r="AE3181" s="264" t="s">
        <v>7</v>
      </c>
      <c r="AF3181" s="265"/>
      <c r="AG3181" s="20"/>
      <c r="AH3181" s="262" t="s">
        <v>122</v>
      </c>
      <c r="AI3181" s="263"/>
      <c r="AJ3181" s="264" t="s">
        <v>123</v>
      </c>
      <c r="AK3181" s="265"/>
      <c r="AL3181" s="20"/>
      <c r="AM3181" s="266" t="s">
        <v>124</v>
      </c>
      <c r="AN3181" s="267"/>
      <c r="AO3181" s="268" t="s">
        <v>125</v>
      </c>
      <c r="AP3181" s="269"/>
      <c r="AQ3181" s="21"/>
      <c r="AR3181" s="262" t="s">
        <v>126</v>
      </c>
      <c r="AS3181" s="263"/>
      <c r="AT3181" s="264" t="s">
        <v>2</v>
      </c>
      <c r="AU3181" s="265"/>
      <c r="AV3181" s="41"/>
      <c r="AW3181" s="262" t="s">
        <v>127</v>
      </c>
      <c r="AX3181" s="263"/>
      <c r="AY3181" s="264" t="s">
        <v>128</v>
      </c>
      <c r="AZ3181" s="265"/>
      <c r="BA3181" s="20"/>
      <c r="BB3181" s="262" t="s">
        <v>129</v>
      </c>
      <c r="BC3181" s="263"/>
      <c r="BD3181" s="264" t="s">
        <v>130</v>
      </c>
      <c r="BE3181" s="265"/>
      <c r="BF3181" s="41"/>
      <c r="BG3181" s="266" t="s">
        <v>131</v>
      </c>
      <c r="BH3181" s="267"/>
      <c r="BI3181" s="268" t="s">
        <v>132</v>
      </c>
      <c r="BJ3181" s="269"/>
      <c r="BK3181" s="41"/>
      <c r="BL3181" s="262" t="s">
        <v>133</v>
      </c>
      <c r="BM3181" s="263"/>
      <c r="BN3181" s="264" t="s">
        <v>134</v>
      </c>
      <c r="BO3181" s="265"/>
      <c r="BP3181" s="41"/>
      <c r="BQ3181" s="262" t="s">
        <v>135</v>
      </c>
      <c r="BR3181" s="263"/>
      <c r="BS3181" s="264" t="s">
        <v>136</v>
      </c>
      <c r="BT3181" s="265"/>
      <c r="BU3181" s="20"/>
      <c r="BV3181" s="262" t="s">
        <v>137</v>
      </c>
      <c r="BW3181" s="263"/>
      <c r="BX3181" s="264" t="s">
        <v>138</v>
      </c>
      <c r="BY3181" s="265"/>
      <c r="CA3181" s="27" t="s">
        <v>8</v>
      </c>
      <c r="CC3181" s="113" t="s">
        <v>74</v>
      </c>
      <c r="CD3181" s="13"/>
      <c r="CE3181" s="33"/>
      <c r="CF3181" s="33"/>
      <c r="CG3181" s="33"/>
      <c r="CH3181" s="33"/>
    </row>
    <row r="3182" spans="2:86" ht="18.600000000000001" customHeight="1" thickTop="1" thickBot="1">
      <c r="B3182" s="37">
        <v>9.0999999999999499</v>
      </c>
      <c r="D3182" s="1">
        <v>1</v>
      </c>
      <c r="E3182" s="7">
        <v>0</v>
      </c>
      <c r="F3182" s="2">
        <v>0</v>
      </c>
      <c r="G3182" s="8">
        <v>0</v>
      </c>
      <c r="I3182" s="1">
        <v>1</v>
      </c>
      <c r="J3182" s="9">
        <v>0</v>
      </c>
      <c r="K3182" s="2">
        <v>0</v>
      </c>
      <c r="L3182" s="8">
        <f t="shared" ref="L3182:L3245" si="30635">IF(0=(1-$J$9*$K$9*$B3182^2),10^18,$B3182*$K$9/(1-$J$9*$K$9*$B3182^2))</f>
        <v>-0.59790422938524523</v>
      </c>
      <c r="N3182" s="1">
        <f t="shared" ref="N3182" si="30636">D3182*I3182+F3182*I3185-E3182*J3182-G3182*J3185</f>
        <v>1</v>
      </c>
      <c r="O3182" s="9">
        <f t="shared" ref="O3182" si="30637">(D3182*J3182+E3182*I3182+F3182*J3185+G3182*I3185)</f>
        <v>0</v>
      </c>
      <c r="P3182" s="2">
        <f t="shared" ref="P3182" si="30638">D3182*K3182+F3182*K3185-E3182*L3182-G3182*L3185</f>
        <v>0</v>
      </c>
      <c r="Q3182" s="8">
        <f t="shared" ref="Q3182" si="30639">(D3182*L3182+E3182*K3182+F3182*L3185+G3182*K3185)</f>
        <v>-0.59790422938524523</v>
      </c>
      <c r="S3182" s="1">
        <v>1</v>
      </c>
      <c r="T3182" s="7">
        <v>0</v>
      </c>
      <c r="U3182" s="2">
        <v>0</v>
      </c>
      <c r="V3182" s="8">
        <v>0</v>
      </c>
      <c r="X3182" s="1">
        <f t="shared" ref="X3182" si="30640">N3182*S3182+P3182*S3185-O3182*T3182-Q3182*T3185</f>
        <v>9.2228752230162367</v>
      </c>
      <c r="Y3182" s="9">
        <f t="shared" ref="Y3182" si="30641">(N3182*T3182+O3182*S3182+P3182*T3185+Q3182*S3185)</f>
        <v>0</v>
      </c>
      <c r="Z3182" s="2">
        <f t="shared" ref="Z3182" si="30642">N3182*U3182+P3182*U3185-O3182*V3182-Q3182*V3185</f>
        <v>0</v>
      </c>
      <c r="AA3182" s="8">
        <f t="shared" ref="AA3182" si="30643">(N3182*V3182+O3182*U3182+P3182*V3185+Q3182*U3185)</f>
        <v>-0.59790422938524523</v>
      </c>
      <c r="AB3182" s="20"/>
      <c r="AC3182" s="1">
        <v>1</v>
      </c>
      <c r="AD3182" s="9">
        <v>0</v>
      </c>
      <c r="AE3182" s="2">
        <v>0</v>
      </c>
      <c r="AF3182" s="8">
        <f t="shared" ref="AF3182:AF3245" si="30644">IF(0=(1-$AE$9*$AD$9*$B3182^2),10^18,$B3182*$AE$9/(1-$AE$9*$AD$9*$B3182^2))</f>
        <v>-0.11051777701994966</v>
      </c>
      <c r="AH3182" s="1">
        <f t="shared" ref="AH3182" si="30645">X3182*AC3182+Z3182*AC3185-Y3182*AD3182-AA3182*AD3185</f>
        <v>9.2228752230162367</v>
      </c>
      <c r="AI3182" s="9">
        <f t="shared" ref="AI3182" si="30646">(X3182*AD3182+Y3182*AC3182+Z3182*AD3185+AA3182*AC3185)</f>
        <v>0</v>
      </c>
      <c r="AJ3182" s="2">
        <f t="shared" ref="AJ3182" si="30647">X3182*AE3182+Z3182*AE3185-Y3182*AF3182-AA3182*AF3185</f>
        <v>0</v>
      </c>
      <c r="AK3182" s="8">
        <f t="shared" ref="AK3182" si="30648">(X3182*AF3182+Y3182*AE3182+Z3182*AF3185+AA3182*AE3185)</f>
        <v>-1.6171958967653721</v>
      </c>
      <c r="AM3182" s="1">
        <v>1</v>
      </c>
      <c r="AN3182" s="7">
        <v>0</v>
      </c>
      <c r="AO3182" s="2">
        <v>0</v>
      </c>
      <c r="AP3182" s="8">
        <v>0</v>
      </c>
      <c r="AR3182" s="1">
        <f t="shared" ref="AR3182" si="30649">AH3182*AM3182+AJ3182*AM3185-AI3182*AN3182-AK3182*AN3185</f>
        <v>28.027596766685946</v>
      </c>
      <c r="AS3182" s="9">
        <f t="shared" ref="AS3182" si="30650">(AH3182*AN3182+AI3182*AM3182+AJ3182*AN3185+AK3182*AM3185)</f>
        <v>0</v>
      </c>
      <c r="AT3182" s="2">
        <f t="shared" ref="AT3182" si="30651">AH3182*AO3182+AJ3182*AO3185-AI3182*AP3182-AK3182*AP3185</f>
        <v>0</v>
      </c>
      <c r="AU3182" s="8">
        <f t="shared" ref="AU3182" si="30652">(AH3182*AP3182+AI3182*AO3182+AJ3182*AP3185+AK3182*AO3185)</f>
        <v>-1.6171958967653721</v>
      </c>
      <c r="AV3182" s="20"/>
      <c r="AW3182" s="1">
        <v>1</v>
      </c>
      <c r="AX3182" s="9">
        <v>0</v>
      </c>
      <c r="AY3182" s="2">
        <v>0</v>
      </c>
      <c r="AZ3182" s="8">
        <f t="shared" ref="AZ3182:AZ3245" si="30653">IF(0=(1-$AX$9*$AY$9*$B3182^2),10^18,$B3182*$AY$9/(1-$AX$9*$AY$9*$B3182^2))</f>
        <v>-0.15765314652311344</v>
      </c>
      <c r="BB3182" s="1">
        <f t="shared" ref="BB3182" si="30654">AR3182*AW3182+AT3182*AW3185-AS3182*AX3182-AU3182*AX3185</f>
        <v>28.027596766685946</v>
      </c>
      <c r="BC3182" s="9">
        <f t="shared" ref="BC3182" si="30655">(AR3182*AX3182+AS3182*AW3182+AT3182*AX3185+AU3182*AW3185)</f>
        <v>0</v>
      </c>
      <c r="BD3182" s="2">
        <f t="shared" ref="BD3182" si="30656">AR3182*AY3182+AT3182*AY3185-AS3182*AZ3182-AU3182*AZ3185</f>
        <v>0</v>
      </c>
      <c r="BE3182" s="8">
        <f t="shared" ref="BE3182" si="30657">(AR3182*AZ3182+AS3182*AY3182+AT3182*AZ3185+AU3182*AY3185)</f>
        <v>-6.0358347165144517</v>
      </c>
      <c r="BG3182" s="1">
        <v>1</v>
      </c>
      <c r="BH3182" s="7">
        <v>0</v>
      </c>
      <c r="BI3182" s="2">
        <v>0</v>
      </c>
      <c r="BJ3182" s="8">
        <v>0</v>
      </c>
      <c r="BK3182" s="20"/>
      <c r="BL3182" s="1">
        <f t="shared" ref="BL3182" si="30658">BB3182*BG3182+BD3182*BG3185-BC3182*BH3182-BE3182*BH3185</f>
        <v>73.945812956041038</v>
      </c>
      <c r="BM3182" s="9">
        <f t="shared" ref="BM3182" si="30659">(BB3182*BH3182+BC3182*BG3182+BD3182*BH3185+BE3182*BG3185)</f>
        <v>0</v>
      </c>
      <c r="BN3182" s="2">
        <f t="shared" ref="BN3182" si="30660">BB3182*BI3182+BD3182*BI3185-BC3182*BJ3182-BE3182*BJ3185</f>
        <v>0</v>
      </c>
      <c r="BO3182" s="8">
        <f t="shared" ref="BO3182" si="30661">(BB3182*BJ3182+BC3182*BI3182+BD3182*BJ3185+BE3182*BI3185)</f>
        <v>-6.0358347165144517</v>
      </c>
      <c r="BP3182" s="20"/>
      <c r="BQ3182" s="16">
        <v>1</v>
      </c>
      <c r="BR3182" s="23">
        <v>0</v>
      </c>
      <c r="BS3182" s="14">
        <v>0</v>
      </c>
      <c r="BT3182" s="22">
        <v>0</v>
      </c>
      <c r="BV3182" s="1">
        <f t="shared" ref="BV3182" si="30662">BL3182*BQ3182+BN3182*BQ3185-BM3182*BR3182-BO3182*BR3185</f>
        <v>73.945812956041038</v>
      </c>
      <c r="BW3182" s="9">
        <f t="shared" ref="BW3182" si="30663">(BL3182*BR3182+BM3182*BQ3182+BN3182*BR3185+BO3182*BQ3185)</f>
        <v>-6.0358347165144517</v>
      </c>
      <c r="BX3182" s="2">
        <f t="shared" ref="BX3182" si="30664">BL3182*BS3182+BN3182*BS3185-BM3182*BT3182-BO3182*BT3185</f>
        <v>0</v>
      </c>
      <c r="BY3182" s="8">
        <f t="shared" ref="BY3182" si="30665">(BL3182*BT3182+BM3182*BS3182+BN3182*BT3185+BO3182*BS3185)</f>
        <v>-6.0358347165144517</v>
      </c>
      <c r="CA3182" s="28">
        <f t="shared" ref="CA3182" si="30666">20*LOG(((1+$BR$9)/$BR$9)/((BV3182+BV3185)^2+(BW3182+BW3185)^2)^0.5)</f>
        <v>-53.177182735164493</v>
      </c>
      <c r="CC3182" s="114">
        <f t="shared" ref="CC3182" si="30667">((BV3182^2+BW3182^2)^0.5)/((BV3185^2+BW3185^2)^0.5)</f>
        <v>8.1641223443933764E-2</v>
      </c>
      <c r="CD3182" s="13"/>
      <c r="CE3182" s="33"/>
      <c r="CF3182" s="33"/>
      <c r="CG3182" s="33"/>
      <c r="CH3182" s="33"/>
    </row>
    <row r="3183" spans="2:86" ht="18.600000000000001" customHeight="1" thickBot="1">
      <c r="D3183" s="3"/>
      <c r="G3183" s="4"/>
      <c r="I3183" s="3"/>
      <c r="L3183" s="4"/>
      <c r="N3183" s="3"/>
      <c r="Q3183" s="4"/>
      <c r="S3183" s="3"/>
      <c r="V3183" s="4"/>
      <c r="X3183" s="3"/>
      <c r="AA3183" s="4"/>
      <c r="AC3183" s="3"/>
      <c r="AF3183" s="4"/>
      <c r="AH3183" s="3"/>
      <c r="AK3183" s="4"/>
      <c r="AM3183" s="3"/>
      <c r="AP3183" s="4"/>
      <c r="AR3183" s="3"/>
      <c r="AU3183" s="4"/>
      <c r="AW3183" s="3"/>
      <c r="AZ3183" s="4"/>
      <c r="BB3183" s="3"/>
      <c r="BE3183" s="4"/>
      <c r="BG3183" s="3"/>
      <c r="BJ3183" s="4"/>
      <c r="BL3183" s="3"/>
      <c r="BO3183" s="4"/>
      <c r="BQ3183" s="16"/>
      <c r="BR3183" s="14"/>
      <c r="BS3183" s="14"/>
      <c r="BT3183" s="17"/>
      <c r="BV3183" s="3"/>
      <c r="BY3183" s="4"/>
      <c r="CC3183" s="115"/>
      <c r="CD3183" s="13"/>
      <c r="CE3183" s="33"/>
      <c r="CF3183" s="33"/>
      <c r="CG3183" s="33"/>
      <c r="CH3183" s="33"/>
    </row>
    <row r="3184" spans="2:86" ht="18.600000000000001" customHeight="1" thickBot="1">
      <c r="D3184" s="271" t="s">
        <v>141</v>
      </c>
      <c r="E3184" s="272"/>
      <c r="F3184" s="273" t="s">
        <v>142</v>
      </c>
      <c r="G3184" s="274"/>
      <c r="H3184" s="237"/>
      <c r="I3184" s="271" t="s">
        <v>143</v>
      </c>
      <c r="J3184" s="272"/>
      <c r="K3184" s="273" t="s">
        <v>144</v>
      </c>
      <c r="L3184" s="274"/>
      <c r="N3184" s="262" t="s">
        <v>145</v>
      </c>
      <c r="O3184" s="263"/>
      <c r="P3184" s="264" t="s">
        <v>146</v>
      </c>
      <c r="Q3184" s="265"/>
      <c r="S3184" s="271" t="s">
        <v>147</v>
      </c>
      <c r="T3184" s="272"/>
      <c r="U3184" s="273" t="s">
        <v>148</v>
      </c>
      <c r="V3184" s="274"/>
      <c r="W3184" s="20"/>
      <c r="X3184" s="262" t="s">
        <v>149</v>
      </c>
      <c r="Y3184" s="263"/>
      <c r="Z3184" s="264" t="s">
        <v>150</v>
      </c>
      <c r="AA3184" s="265"/>
      <c r="AB3184" s="20"/>
      <c r="AC3184" s="271" t="s">
        <v>151</v>
      </c>
      <c r="AD3184" s="272"/>
      <c r="AE3184" s="273" t="s">
        <v>152</v>
      </c>
      <c r="AF3184" s="274"/>
      <c r="AG3184" s="20"/>
      <c r="AH3184" s="262" t="s">
        <v>153</v>
      </c>
      <c r="AI3184" s="263"/>
      <c r="AJ3184" s="264" t="s">
        <v>154</v>
      </c>
      <c r="AK3184" s="265"/>
      <c r="AL3184" s="20"/>
      <c r="AM3184" s="271" t="s">
        <v>155</v>
      </c>
      <c r="AN3184" s="272"/>
      <c r="AO3184" s="273" t="s">
        <v>156</v>
      </c>
      <c r="AP3184" s="274"/>
      <c r="AR3184" s="262" t="s">
        <v>157</v>
      </c>
      <c r="AS3184" s="263"/>
      <c r="AT3184" s="264" t="s">
        <v>158</v>
      </c>
      <c r="AU3184" s="265"/>
      <c r="AV3184" s="41"/>
      <c r="AW3184" s="271" t="s">
        <v>159</v>
      </c>
      <c r="AX3184" s="272"/>
      <c r="AY3184" s="273" t="s">
        <v>160</v>
      </c>
      <c r="AZ3184" s="274"/>
      <c r="BA3184" s="20"/>
      <c r="BB3184" s="262" t="s">
        <v>161</v>
      </c>
      <c r="BC3184" s="263"/>
      <c r="BD3184" s="264" t="s">
        <v>162</v>
      </c>
      <c r="BE3184" s="265"/>
      <c r="BF3184" s="41"/>
      <c r="BG3184" s="271" t="s">
        <v>163</v>
      </c>
      <c r="BH3184" s="272"/>
      <c r="BI3184" s="273" t="s">
        <v>164</v>
      </c>
      <c r="BJ3184" s="274"/>
      <c r="BK3184" s="41"/>
      <c r="BL3184" s="262" t="s">
        <v>165</v>
      </c>
      <c r="BM3184" s="263"/>
      <c r="BN3184" s="264" t="s">
        <v>166</v>
      </c>
      <c r="BO3184" s="265"/>
      <c r="BP3184" s="41"/>
      <c r="BQ3184" s="271" t="s">
        <v>167</v>
      </c>
      <c r="BR3184" s="272"/>
      <c r="BS3184" s="273" t="s">
        <v>168</v>
      </c>
      <c r="BT3184" s="274"/>
      <c r="BU3184" s="20"/>
      <c r="BV3184" s="262" t="s">
        <v>169</v>
      </c>
      <c r="BW3184" s="263"/>
      <c r="BX3184" s="264" t="s">
        <v>170</v>
      </c>
      <c r="BY3184" s="265"/>
      <c r="CA3184" s="55" t="s">
        <v>35</v>
      </c>
      <c r="CC3184" s="116" t="s">
        <v>75</v>
      </c>
      <c r="CD3184" s="13"/>
      <c r="CE3184" s="33"/>
      <c r="CF3184" s="33"/>
      <c r="CG3184" s="33"/>
      <c r="CH3184" s="33"/>
    </row>
    <row r="3185" spans="2:86" ht="18.600000000000001" customHeight="1" thickTop="1" thickBot="1">
      <c r="D3185" s="1">
        <v>0</v>
      </c>
      <c r="E3185" s="9">
        <f t="shared" ref="E3185" si="30668">$E$9*$B3182</f>
        <v>10.708879999999942</v>
      </c>
      <c r="F3185" s="2">
        <v>1</v>
      </c>
      <c r="G3185" s="8">
        <v>0</v>
      </c>
      <c r="I3185" s="1">
        <v>0</v>
      </c>
      <c r="J3185" s="9">
        <v>0</v>
      </c>
      <c r="K3185" s="2">
        <v>1</v>
      </c>
      <c r="L3185" s="8">
        <v>0</v>
      </c>
      <c r="N3185" s="1">
        <f t="shared" ref="N3185" si="30669">D3185*I3182+F3185*I3185-E3185*J3182-G3185*J3185</f>
        <v>0</v>
      </c>
      <c r="O3185" s="9">
        <f t="shared" ref="O3185" si="30670">(D3185*J3182+E3185*I3182+F3185*J3185+G3185*I3185)</f>
        <v>10.708879999999942</v>
      </c>
      <c r="P3185" s="2">
        <f t="shared" ref="P3185" si="30671">D3185*K3182+F3185*K3185-E3185*L3182-G3185*L3185</f>
        <v>7.4028846439790303</v>
      </c>
      <c r="Q3185" s="8">
        <f t="shared" ref="Q3185" si="30672">(D3185*L3182+E3185*K3182+F3185*L3185+G3185*K3185)</f>
        <v>0</v>
      </c>
      <c r="S3185" s="1">
        <v>0</v>
      </c>
      <c r="T3185" s="9">
        <f t="shared" ref="T3185" si="30673">$T$9*$B3182</f>
        <v>13.752829999999925</v>
      </c>
      <c r="U3185" s="2">
        <v>1</v>
      </c>
      <c r="V3185" s="8">
        <v>0</v>
      </c>
      <c r="X3185" s="1">
        <f t="shared" ref="X3185" si="30674">N3185*S3182+P3185*S3185-O3185*T3182-Q3185*T3185</f>
        <v>0</v>
      </c>
      <c r="Y3185" s="9">
        <f t="shared" ref="Y3185" si="30675">(N3185*T3182+O3185*S3182+P3185*T3185+Q3185*S3185)</f>
        <v>112.51949401825351</v>
      </c>
      <c r="Z3185" s="2">
        <f t="shared" ref="Z3185" si="30676">N3185*U3182+P3185*U3185-O3185*V3182-Q3185*V3185</f>
        <v>7.4028846439790303</v>
      </c>
      <c r="AA3185" s="8">
        <f t="shared" ref="AA3185" si="30677">(N3185*V3182+O3185*U3182+P3185*V3185+Q3185*U3185)</f>
        <v>0</v>
      </c>
      <c r="AB3185" s="20"/>
      <c r="AC3185" s="1">
        <v>0</v>
      </c>
      <c r="AD3185" s="9">
        <v>0</v>
      </c>
      <c r="AE3185" s="2">
        <v>1</v>
      </c>
      <c r="AF3185" s="8">
        <v>0</v>
      </c>
      <c r="AH3185" s="1">
        <f t="shared" ref="AH3185" si="30678">X3185*AC3182+Z3185*AC3185-Y3185*AD3182-AA3185*AD3185</f>
        <v>0</v>
      </c>
      <c r="AI3185" s="9">
        <f t="shared" ref="AI3185" si="30679">(X3185*AD3182+Y3185*AC3182+Z3185*AD3185+AA3185*AC3185)</f>
        <v>112.51949401825351</v>
      </c>
      <c r="AJ3185" s="2">
        <f t="shared" ref="AJ3185" si="30680">X3185*AE3182+Z3185*AE3185-Y3185*AF3182-AA3185*AF3185</f>
        <v>19.838288994285932</v>
      </c>
      <c r="AK3185" s="8">
        <f t="shared" ref="AK3185" si="30681">(X3185*AF3182+Y3185*AE3182+Z3185*AF3185+AA3185*AE3185)</f>
        <v>0</v>
      </c>
      <c r="AM3185" s="1">
        <v>0</v>
      </c>
      <c r="AN3185" s="9">
        <f t="shared" ref="AN3185" si="30682">$AN$9*$B3182</f>
        <v>11.627979999999937</v>
      </c>
      <c r="AO3185" s="2">
        <v>1</v>
      </c>
      <c r="AP3185" s="8">
        <v>0</v>
      </c>
      <c r="AR3185" s="1">
        <f t="shared" ref="AR3185" si="30683">AH3185*AM3182+AJ3185*AM3185-AI3185*AN3182-AK3185*AN3185</f>
        <v>0</v>
      </c>
      <c r="AS3185" s="9">
        <f t="shared" ref="AS3185" si="30684">(AH3185*AN3182+AI3185*AM3182+AJ3185*AN3185+AK3185*AM3185)</f>
        <v>343.19872167802919</v>
      </c>
      <c r="AT3185" s="2">
        <f t="shared" ref="AT3185" si="30685">AH3185*AO3182+AJ3185*AO3185-AI3185*AP3182-AK3185*AP3185</f>
        <v>19.838288994285932</v>
      </c>
      <c r="AU3185" s="8">
        <f t="shared" ref="AU3185" si="30686">(AH3185*AP3182+AI3185*AO3182+AJ3185*AP3185+AK3185*AO3185)</f>
        <v>0</v>
      </c>
      <c r="AV3185" s="20"/>
      <c r="AW3185" s="1">
        <v>0</v>
      </c>
      <c r="AX3185" s="9">
        <v>0</v>
      </c>
      <c r="AY3185" s="2">
        <v>1</v>
      </c>
      <c r="AZ3185" s="8">
        <v>0</v>
      </c>
      <c r="BB3185" s="1">
        <f t="shared" ref="BB3185" si="30687">AR3185*AW3182+AT3185*AW3185-AS3185*AX3182-AU3185*AX3185</f>
        <v>0</v>
      </c>
      <c r="BC3185" s="9">
        <f t="shared" ref="BC3185" si="30688">(AR3185*AX3182+AS3185*AW3182+AT3185*AX3185+AU3185*AW3185)</f>
        <v>343.19872167802919</v>
      </c>
      <c r="BD3185" s="2">
        <f t="shared" ref="BD3185" si="30689">AR3185*AY3182+AT3185*AY3185-AS3185*AZ3182-AU3185*AZ3185</f>
        <v>73.94464734953749</v>
      </c>
      <c r="BE3185" s="8">
        <f t="shared" ref="BE3185" si="30690">(AR3185*AZ3182+AS3185*AY3182+AT3185*AZ3185+AU3185*AY3185)</f>
        <v>0</v>
      </c>
      <c r="BG3185" s="1">
        <v>0</v>
      </c>
      <c r="BH3185" s="9">
        <f t="shared" ref="BH3185" si="30691">$BH$9*$B3182</f>
        <v>7.607599999999958</v>
      </c>
      <c r="BI3185" s="2">
        <v>1</v>
      </c>
      <c r="BJ3185" s="8">
        <v>0</v>
      </c>
      <c r="BK3185" s="20"/>
      <c r="BL3185" s="1">
        <f t="shared" ref="BL3185" si="30692">BB3185*BG3182+BD3185*BG3185-BC3185*BH3182-BE3185*BH3185</f>
        <v>0</v>
      </c>
      <c r="BM3185" s="9">
        <f t="shared" ref="BM3185" si="30693">(BB3185*BH3182+BC3185*BG3182+BD3185*BH3185+BE3185*BG3185)</f>
        <v>905.74002085436746</v>
      </c>
      <c r="BN3185" s="2">
        <f t="shared" ref="BN3185" si="30694">BB3185*BI3182+BD3185*BI3185-BC3185*BJ3182-BE3185*BJ3185</f>
        <v>73.94464734953749</v>
      </c>
      <c r="BO3185" s="8">
        <f t="shared" ref="BO3185" si="30695">(BB3185*BJ3182+BC3185*BI3182+BD3185*BJ3185+BE3185*BI3185)</f>
        <v>0</v>
      </c>
      <c r="BP3185" s="20"/>
      <c r="BQ3185" s="18">
        <f t="shared" ref="BQ3185:BQ3248" si="30696">1/$BR$9</f>
        <v>1</v>
      </c>
      <c r="BR3185" s="25">
        <v>0</v>
      </c>
      <c r="BS3185" s="19">
        <v>1</v>
      </c>
      <c r="BT3185" s="24">
        <v>0</v>
      </c>
      <c r="BV3185" s="1">
        <f t="shared" ref="BV3185" si="30697">BL3185*BQ3182+BN3185*BQ3185-BM3185*BR3182-BO3185*BR3185</f>
        <v>73.94464734953749</v>
      </c>
      <c r="BW3185" s="9">
        <f t="shared" ref="BW3185" si="30698">(BL3185*BR3182+BM3185*BQ3182+BN3185*BR3185+BO3185*BQ3185)</f>
        <v>905.74002085436746</v>
      </c>
      <c r="BX3185" s="2">
        <f t="shared" ref="BX3185" si="30699">BL3185*BS3182+BN3185*BS3185-BM3185*BT3182-BO3185*BT3185</f>
        <v>73.94464734953749</v>
      </c>
      <c r="BY3185" s="8">
        <f t="shared" ref="BY3185" si="30700">(BL3185*BT3182+BM3185*BS3182+BN3185*BT3185+BO3185*BS3185)</f>
        <v>0</v>
      </c>
      <c r="CA3185" s="56">
        <f t="shared" ref="CA3185" si="30701">(180/PI())*ATAN(-1*(BW3182+BW3185)/(BV3182+BV3185))</f>
        <v>-80.665380912969809</v>
      </c>
      <c r="CC3185" s="117">
        <f t="shared" ref="CC3185" si="30702">20*LOG(((1-(10^(CA3182/20)^2)*(1-((1-CC3182)/(1+CC3182))^2))^0.5))</f>
        <v>-5.8326962952474436E-6</v>
      </c>
      <c r="CD3185" s="13"/>
      <c r="CE3185" s="33"/>
      <c r="CF3185" s="33"/>
      <c r="CG3185" s="33"/>
      <c r="CH3185" s="33"/>
    </row>
    <row r="3186" spans="2:86" ht="18.600000000000001" customHeight="1"/>
    <row r="3187" spans="2:86" ht="18.600000000000001" customHeight="1" thickBot="1">
      <c r="E3187" s="6" t="s">
        <v>3</v>
      </c>
      <c r="J3187" s="6" t="s">
        <v>5</v>
      </c>
      <c r="O3187" s="6" t="s">
        <v>10</v>
      </c>
      <c r="T3187" s="6" t="s">
        <v>6</v>
      </c>
      <c r="Y3187" s="6" t="s">
        <v>11</v>
      </c>
      <c r="AD3187" s="6" t="s">
        <v>12</v>
      </c>
      <c r="AI3187" s="6" t="s">
        <v>13</v>
      </c>
      <c r="AN3187" s="6" t="s">
        <v>14</v>
      </c>
      <c r="AS3187" s="6" t="s">
        <v>15</v>
      </c>
      <c r="AX3187" s="6" t="s">
        <v>19</v>
      </c>
      <c r="BC3187" s="6" t="s">
        <v>17</v>
      </c>
      <c r="BH3187" s="6" t="s">
        <v>20</v>
      </c>
      <c r="BM3187" s="6" t="s">
        <v>18</v>
      </c>
      <c r="BQ3187" s="26" t="s">
        <v>16</v>
      </c>
      <c r="BR3187" s="26"/>
      <c r="BS3187" s="21"/>
      <c r="BT3187" s="21"/>
      <c r="BU3187" s="21"/>
      <c r="BV3187" s="21"/>
      <c r="BW3187" s="26" t="s">
        <v>21</v>
      </c>
      <c r="BX3187" s="21"/>
      <c r="BY3187" s="21"/>
    </row>
    <row r="3188" spans="2:86" ht="18.600000000000001" customHeight="1" thickBot="1">
      <c r="B3188" s="11"/>
      <c r="D3188" s="266" t="s">
        <v>113</v>
      </c>
      <c r="E3188" s="267"/>
      <c r="F3188" s="268" t="s">
        <v>114</v>
      </c>
      <c r="G3188" s="269"/>
      <c r="H3188" s="237"/>
      <c r="I3188" s="262" t="s">
        <v>0</v>
      </c>
      <c r="J3188" s="263"/>
      <c r="K3188" s="264" t="s">
        <v>1</v>
      </c>
      <c r="L3188" s="265"/>
      <c r="M3188" s="21"/>
      <c r="N3188" s="262" t="s">
        <v>115</v>
      </c>
      <c r="O3188" s="263"/>
      <c r="P3188" s="264" t="s">
        <v>116</v>
      </c>
      <c r="Q3188" s="265"/>
      <c r="R3188" s="21"/>
      <c r="S3188" s="266" t="s">
        <v>117</v>
      </c>
      <c r="T3188" s="267"/>
      <c r="U3188" s="268" t="s">
        <v>118</v>
      </c>
      <c r="V3188" s="269"/>
      <c r="W3188" s="20"/>
      <c r="X3188" s="262" t="s">
        <v>119</v>
      </c>
      <c r="Y3188" s="263"/>
      <c r="Z3188" s="264" t="s">
        <v>120</v>
      </c>
      <c r="AA3188" s="265"/>
      <c r="AB3188" s="20"/>
      <c r="AC3188" s="262" t="s">
        <v>121</v>
      </c>
      <c r="AD3188" s="263"/>
      <c r="AE3188" s="264" t="s">
        <v>7</v>
      </c>
      <c r="AF3188" s="265"/>
      <c r="AG3188" s="20"/>
      <c r="AH3188" s="262" t="s">
        <v>122</v>
      </c>
      <c r="AI3188" s="263"/>
      <c r="AJ3188" s="264" t="s">
        <v>123</v>
      </c>
      <c r="AK3188" s="265"/>
      <c r="AL3188" s="20"/>
      <c r="AM3188" s="266" t="s">
        <v>124</v>
      </c>
      <c r="AN3188" s="267"/>
      <c r="AO3188" s="268" t="s">
        <v>125</v>
      </c>
      <c r="AP3188" s="269"/>
      <c r="AQ3188" s="21"/>
      <c r="AR3188" s="262" t="s">
        <v>126</v>
      </c>
      <c r="AS3188" s="263"/>
      <c r="AT3188" s="264" t="s">
        <v>2</v>
      </c>
      <c r="AU3188" s="265"/>
      <c r="AV3188" s="41"/>
      <c r="AW3188" s="262" t="s">
        <v>127</v>
      </c>
      <c r="AX3188" s="263"/>
      <c r="AY3188" s="264" t="s">
        <v>128</v>
      </c>
      <c r="AZ3188" s="265"/>
      <c r="BA3188" s="20"/>
      <c r="BB3188" s="262" t="s">
        <v>129</v>
      </c>
      <c r="BC3188" s="263"/>
      <c r="BD3188" s="264" t="s">
        <v>130</v>
      </c>
      <c r="BE3188" s="265"/>
      <c r="BF3188" s="41"/>
      <c r="BG3188" s="266" t="s">
        <v>131</v>
      </c>
      <c r="BH3188" s="267"/>
      <c r="BI3188" s="268" t="s">
        <v>132</v>
      </c>
      <c r="BJ3188" s="269"/>
      <c r="BK3188" s="41"/>
      <c r="BL3188" s="262" t="s">
        <v>133</v>
      </c>
      <c r="BM3188" s="263"/>
      <c r="BN3188" s="264" t="s">
        <v>134</v>
      </c>
      <c r="BO3188" s="265"/>
      <c r="BP3188" s="41"/>
      <c r="BQ3188" s="262" t="s">
        <v>135</v>
      </c>
      <c r="BR3188" s="263"/>
      <c r="BS3188" s="264" t="s">
        <v>136</v>
      </c>
      <c r="BT3188" s="265"/>
      <c r="BU3188" s="20"/>
      <c r="BV3188" s="262" t="s">
        <v>137</v>
      </c>
      <c r="BW3188" s="263"/>
      <c r="BX3188" s="264" t="s">
        <v>138</v>
      </c>
      <c r="BY3188" s="265"/>
      <c r="CA3188" s="27" t="s">
        <v>8</v>
      </c>
      <c r="CC3188" s="113" t="s">
        <v>74</v>
      </c>
      <c r="CD3188" s="13"/>
      <c r="CE3188" s="33"/>
      <c r="CF3188" s="33"/>
      <c r="CG3188" s="33"/>
      <c r="CH3188" s="33"/>
    </row>
    <row r="3189" spans="2:86" ht="18.600000000000001" customHeight="1" thickTop="1" thickBot="1">
      <c r="B3189" s="37">
        <v>9.1199999999999495</v>
      </c>
      <c r="D3189" s="1">
        <v>1</v>
      </c>
      <c r="E3189" s="7">
        <v>0</v>
      </c>
      <c r="F3189" s="2">
        <v>0</v>
      </c>
      <c r="G3189" s="8">
        <v>0</v>
      </c>
      <c r="I3189" s="1">
        <v>1</v>
      </c>
      <c r="J3189" s="9">
        <v>0</v>
      </c>
      <c r="K3189" s="2">
        <v>0</v>
      </c>
      <c r="L3189" s="8">
        <f t="shared" ref="L3189:L3252" si="30703">IF(0=(1-$J$9*$K$9*$B3189^2),10^18,$B3189*$K$9/(1-$J$9*$K$9*$B3189^2))</f>
        <v>-0.59644932370840964</v>
      </c>
      <c r="N3189" s="1">
        <f t="shared" ref="N3189" si="30704">D3189*I3189+F3189*I3192-E3189*J3189-G3189*J3192</f>
        <v>1</v>
      </c>
      <c r="O3189" s="9">
        <f t="shared" ref="O3189" si="30705">(D3189*J3189+E3189*I3189+F3189*J3192+G3189*I3192)</f>
        <v>0</v>
      </c>
      <c r="P3189" s="2">
        <f t="shared" ref="P3189" si="30706">D3189*K3189+F3189*K3192-E3189*L3189-G3189*L3192</f>
        <v>0</v>
      </c>
      <c r="Q3189" s="8">
        <f t="shared" ref="Q3189" si="30707">(D3189*L3189+E3189*K3189+F3189*L3192+G3189*K3192)</f>
        <v>-0.59644932370840964</v>
      </c>
      <c r="S3189" s="1">
        <v>1</v>
      </c>
      <c r="T3189" s="7">
        <v>0</v>
      </c>
      <c r="U3189" s="2">
        <v>0</v>
      </c>
      <c r="V3189" s="8">
        <v>0</v>
      </c>
      <c r="X3189" s="1">
        <f t="shared" ref="X3189" si="30708">N3189*S3189+P3189*S3192-O3189*T3189-Q3189*T3192</f>
        <v>9.2208944298350914</v>
      </c>
      <c r="Y3189" s="9">
        <f t="shared" ref="Y3189" si="30709">(N3189*T3189+O3189*S3189+P3189*T3192+Q3189*S3192)</f>
        <v>0</v>
      </c>
      <c r="Z3189" s="2">
        <f t="shared" ref="Z3189" si="30710">N3189*U3189+P3189*U3192-O3189*V3189-Q3189*V3192</f>
        <v>0</v>
      </c>
      <c r="AA3189" s="8">
        <f t="shared" ref="AA3189" si="30711">(N3189*V3189+O3189*U3189+P3189*V3192+Q3189*U3192)</f>
        <v>-0.59644932370840964</v>
      </c>
      <c r="AB3189" s="20"/>
      <c r="AC3189" s="1">
        <v>1</v>
      </c>
      <c r="AD3189" s="9">
        <v>0</v>
      </c>
      <c r="AE3189" s="2">
        <v>0</v>
      </c>
      <c r="AF3189" s="8">
        <f t="shared" ref="AF3189:AF3252" si="30712">IF(0=(1-$AE$9*$AD$9*$B3189^2),10^18,$B3189*$AE$9/(1-$AE$9*$AD$9*$B3189^2))</f>
        <v>-0.11026730969365987</v>
      </c>
      <c r="AH3189" s="1">
        <f t="shared" ref="AH3189" si="30713">X3189*AC3189+Z3189*AC3192-Y3189*AD3189-AA3189*AD3192</f>
        <v>9.2208944298350914</v>
      </c>
      <c r="AI3189" s="9">
        <f t="shared" ref="AI3189" si="30714">(X3189*AD3189+Y3189*AC3189+Z3189*AD3192+AA3189*AC3192)</f>
        <v>0</v>
      </c>
      <c r="AJ3189" s="2">
        <f t="shared" ref="AJ3189" si="30715">X3189*AE3189+Z3189*AE3192-Y3189*AF3189-AA3189*AF3192</f>
        <v>0</v>
      </c>
      <c r="AK3189" s="8">
        <f t="shared" ref="AK3189" si="30716">(X3189*AF3189+Y3189*AE3189+Z3189*AF3192+AA3189*AE3192)</f>
        <v>-1.613212545455579</v>
      </c>
      <c r="AM3189" s="1">
        <v>1</v>
      </c>
      <c r="AN3189" s="7">
        <v>0</v>
      </c>
      <c r="AO3189" s="2">
        <v>0</v>
      </c>
      <c r="AP3189" s="8">
        <v>0</v>
      </c>
      <c r="AR3189" s="1">
        <f t="shared" ref="AR3189" si="30717">AH3189*AM3189+AJ3189*AM3192-AI3189*AN3189-AK3189*AN3192</f>
        <v>28.020524903953213</v>
      </c>
      <c r="AS3189" s="9">
        <f t="shared" ref="AS3189" si="30718">(AH3189*AN3189+AI3189*AM3189+AJ3189*AN3192+AK3189*AM3192)</f>
        <v>0</v>
      </c>
      <c r="AT3189" s="2">
        <f t="shared" ref="AT3189" si="30719">AH3189*AO3189+AJ3189*AO3192-AI3189*AP3189-AK3189*AP3192</f>
        <v>0</v>
      </c>
      <c r="AU3189" s="8">
        <f t="shared" ref="AU3189" si="30720">(AH3189*AP3189+AI3189*AO3189+AJ3189*AP3192+AK3189*AO3192)</f>
        <v>-1.613212545455579</v>
      </c>
      <c r="AV3189" s="20"/>
      <c r="AW3189" s="1">
        <v>1</v>
      </c>
      <c r="AX3189" s="9">
        <v>0</v>
      </c>
      <c r="AY3189" s="2">
        <v>0</v>
      </c>
      <c r="AZ3189" s="8">
        <f t="shared" ref="AZ3189:AZ3252" si="30721">IF(0=(1-$AX$9*$AY$9*$B3189^2),10^18,$B3189*$AY$9/(1-$AX$9*$AY$9*$B3189^2))</f>
        <v>-0.15729252417478293</v>
      </c>
      <c r="BB3189" s="1">
        <f t="shared" ref="BB3189" si="30722">AR3189*AW3189+AT3189*AW3192-AS3189*AX3189-AU3189*AX3192</f>
        <v>28.020524903953213</v>
      </c>
      <c r="BC3189" s="9">
        <f t="shared" ref="BC3189" si="30723">(AR3189*AX3189+AS3189*AW3189+AT3189*AX3192+AU3189*AW3192)</f>
        <v>0</v>
      </c>
      <c r="BD3189" s="2">
        <f t="shared" ref="BD3189" si="30724">AR3189*AY3189+AT3189*AY3192-AS3189*AZ3189-AU3189*AZ3192</f>
        <v>0</v>
      </c>
      <c r="BE3189" s="8">
        <f t="shared" ref="BE3189" si="30725">(AR3189*AZ3189+AS3189*AY3189+AT3189*AZ3192+AU3189*AY3192)</f>
        <v>-6.020631636300747</v>
      </c>
      <c r="BG3189" s="1">
        <v>1</v>
      </c>
      <c r="BH3189" s="7">
        <v>0</v>
      </c>
      <c r="BI3189" s="2">
        <v>0</v>
      </c>
      <c r="BJ3189" s="8">
        <v>0</v>
      </c>
      <c r="BK3189" s="20"/>
      <c r="BL3189" s="1">
        <f t="shared" ref="BL3189" si="30726">BB3189*BG3189+BD3189*BG3192-BC3189*BH3189-BE3189*BH3192</f>
        <v>73.923747101233474</v>
      </c>
      <c r="BM3189" s="9">
        <f t="shared" ref="BM3189" si="30727">(BB3189*BH3189+BC3189*BG3189+BD3189*BH3192+BE3189*BG3192)</f>
        <v>0</v>
      </c>
      <c r="BN3189" s="2">
        <f t="shared" ref="BN3189" si="30728">BB3189*BI3189+BD3189*BI3192-BC3189*BJ3189-BE3189*BJ3192</f>
        <v>0</v>
      </c>
      <c r="BO3189" s="8">
        <f t="shared" ref="BO3189" si="30729">(BB3189*BJ3189+BC3189*BI3189+BD3189*BJ3192+BE3189*BI3192)</f>
        <v>-6.020631636300747</v>
      </c>
      <c r="BP3189" s="20"/>
      <c r="BQ3189" s="16">
        <v>1</v>
      </c>
      <c r="BR3189" s="23">
        <v>0</v>
      </c>
      <c r="BS3189" s="14">
        <v>0</v>
      </c>
      <c r="BT3189" s="22">
        <v>0</v>
      </c>
      <c r="BV3189" s="1">
        <f t="shared" ref="BV3189" si="30730">BL3189*BQ3189+BN3189*BQ3192-BM3189*BR3189-BO3189*BR3192</f>
        <v>73.923747101233474</v>
      </c>
      <c r="BW3189" s="9">
        <f t="shared" ref="BW3189" si="30731">(BL3189*BR3189+BM3189*BQ3189+BN3189*BR3192+BO3189*BQ3192)</f>
        <v>-6.020631636300747</v>
      </c>
      <c r="BX3189" s="2">
        <f t="shared" ref="BX3189" si="30732">BL3189*BS3189+BN3189*BS3192-BM3189*BT3189-BO3189*BT3192</f>
        <v>0</v>
      </c>
      <c r="BY3189" s="8">
        <f t="shared" ref="BY3189" si="30733">(BL3189*BT3189+BM3189*BS3189+BN3189*BT3192+BO3189*BS3192)</f>
        <v>-6.020631636300747</v>
      </c>
      <c r="CA3189" s="28">
        <f t="shared" ref="CA3189" si="30734">20*LOG(((1+$BR$9)/$BR$9)/((BV3189+BV3192)^2+(BW3189+BW3192)^2)^0.5)</f>
        <v>-53.193647624112657</v>
      </c>
      <c r="CC3189" s="114">
        <f t="shared" ref="CC3189" si="30735">((BV3189^2+BW3189^2)^0.5)/((BV3192^2+BW3192^2)^0.5)</f>
        <v>8.1459902491408276E-2</v>
      </c>
      <c r="CD3189" s="13"/>
      <c r="CE3189" s="33"/>
      <c r="CF3189" s="33"/>
      <c r="CG3189" s="33"/>
      <c r="CH3189" s="33"/>
    </row>
    <row r="3190" spans="2:86" ht="18.600000000000001" customHeight="1" thickBot="1">
      <c r="D3190" s="3"/>
      <c r="G3190" s="4"/>
      <c r="I3190" s="3"/>
      <c r="L3190" s="4"/>
      <c r="N3190" s="3"/>
      <c r="Q3190" s="4"/>
      <c r="S3190" s="3"/>
      <c r="V3190" s="4"/>
      <c r="X3190" s="3"/>
      <c r="AA3190" s="4"/>
      <c r="AC3190" s="3"/>
      <c r="AF3190" s="4"/>
      <c r="AH3190" s="3"/>
      <c r="AK3190" s="4"/>
      <c r="AM3190" s="3"/>
      <c r="AP3190" s="4"/>
      <c r="AR3190" s="3"/>
      <c r="AU3190" s="4"/>
      <c r="AW3190" s="3"/>
      <c r="AZ3190" s="4"/>
      <c r="BB3190" s="3"/>
      <c r="BE3190" s="4"/>
      <c r="BG3190" s="3"/>
      <c r="BJ3190" s="4"/>
      <c r="BL3190" s="3"/>
      <c r="BO3190" s="4"/>
      <c r="BQ3190" s="16"/>
      <c r="BR3190" s="14"/>
      <c r="BS3190" s="14"/>
      <c r="BT3190" s="17"/>
      <c r="BV3190" s="3"/>
      <c r="BY3190" s="4"/>
      <c r="CC3190" s="115"/>
      <c r="CD3190" s="13"/>
      <c r="CE3190" s="33"/>
      <c r="CF3190" s="33"/>
      <c r="CG3190" s="33"/>
      <c r="CH3190" s="33"/>
    </row>
    <row r="3191" spans="2:86" ht="18.600000000000001" customHeight="1" thickBot="1">
      <c r="D3191" s="271" t="s">
        <v>141</v>
      </c>
      <c r="E3191" s="272"/>
      <c r="F3191" s="273" t="s">
        <v>142</v>
      </c>
      <c r="G3191" s="274"/>
      <c r="H3191" s="237"/>
      <c r="I3191" s="271" t="s">
        <v>143</v>
      </c>
      <c r="J3191" s="272"/>
      <c r="K3191" s="273" t="s">
        <v>144</v>
      </c>
      <c r="L3191" s="274"/>
      <c r="N3191" s="262" t="s">
        <v>145</v>
      </c>
      <c r="O3191" s="263"/>
      <c r="P3191" s="264" t="s">
        <v>146</v>
      </c>
      <c r="Q3191" s="265"/>
      <c r="S3191" s="271" t="s">
        <v>147</v>
      </c>
      <c r="T3191" s="272"/>
      <c r="U3191" s="273" t="s">
        <v>148</v>
      </c>
      <c r="V3191" s="274"/>
      <c r="W3191" s="20"/>
      <c r="X3191" s="262" t="s">
        <v>149</v>
      </c>
      <c r="Y3191" s="263"/>
      <c r="Z3191" s="264" t="s">
        <v>150</v>
      </c>
      <c r="AA3191" s="265"/>
      <c r="AB3191" s="20"/>
      <c r="AC3191" s="271" t="s">
        <v>151</v>
      </c>
      <c r="AD3191" s="272"/>
      <c r="AE3191" s="273" t="s">
        <v>152</v>
      </c>
      <c r="AF3191" s="274"/>
      <c r="AG3191" s="20"/>
      <c r="AH3191" s="262" t="s">
        <v>153</v>
      </c>
      <c r="AI3191" s="263"/>
      <c r="AJ3191" s="264" t="s">
        <v>154</v>
      </c>
      <c r="AK3191" s="265"/>
      <c r="AL3191" s="20"/>
      <c r="AM3191" s="271" t="s">
        <v>155</v>
      </c>
      <c r="AN3191" s="272"/>
      <c r="AO3191" s="273" t="s">
        <v>156</v>
      </c>
      <c r="AP3191" s="274"/>
      <c r="AR3191" s="262" t="s">
        <v>157</v>
      </c>
      <c r="AS3191" s="263"/>
      <c r="AT3191" s="264" t="s">
        <v>158</v>
      </c>
      <c r="AU3191" s="265"/>
      <c r="AV3191" s="41"/>
      <c r="AW3191" s="271" t="s">
        <v>159</v>
      </c>
      <c r="AX3191" s="272"/>
      <c r="AY3191" s="273" t="s">
        <v>160</v>
      </c>
      <c r="AZ3191" s="274"/>
      <c r="BA3191" s="20"/>
      <c r="BB3191" s="262" t="s">
        <v>161</v>
      </c>
      <c r="BC3191" s="263"/>
      <c r="BD3191" s="264" t="s">
        <v>162</v>
      </c>
      <c r="BE3191" s="265"/>
      <c r="BF3191" s="41"/>
      <c r="BG3191" s="271" t="s">
        <v>163</v>
      </c>
      <c r="BH3191" s="272"/>
      <c r="BI3191" s="273" t="s">
        <v>164</v>
      </c>
      <c r="BJ3191" s="274"/>
      <c r="BK3191" s="41"/>
      <c r="BL3191" s="262" t="s">
        <v>165</v>
      </c>
      <c r="BM3191" s="263"/>
      <c r="BN3191" s="264" t="s">
        <v>166</v>
      </c>
      <c r="BO3191" s="265"/>
      <c r="BP3191" s="41"/>
      <c r="BQ3191" s="271" t="s">
        <v>167</v>
      </c>
      <c r="BR3191" s="272"/>
      <c r="BS3191" s="273" t="s">
        <v>168</v>
      </c>
      <c r="BT3191" s="274"/>
      <c r="BU3191" s="20"/>
      <c r="BV3191" s="262" t="s">
        <v>169</v>
      </c>
      <c r="BW3191" s="263"/>
      <c r="BX3191" s="264" t="s">
        <v>170</v>
      </c>
      <c r="BY3191" s="265"/>
      <c r="CA3191" s="55" t="s">
        <v>35</v>
      </c>
      <c r="CC3191" s="116" t="s">
        <v>75</v>
      </c>
      <c r="CD3191" s="13"/>
      <c r="CE3191" s="33"/>
      <c r="CF3191" s="33"/>
      <c r="CG3191" s="33"/>
      <c r="CH3191" s="33"/>
    </row>
    <row r="3192" spans="2:86" ht="18.600000000000001" customHeight="1" thickTop="1" thickBot="1">
      <c r="D3192" s="1">
        <v>0</v>
      </c>
      <c r="E3192" s="9">
        <f t="shared" ref="E3192" si="30736">$E$9*$B3189</f>
        <v>10.732415999999942</v>
      </c>
      <c r="F3192" s="2">
        <v>1</v>
      </c>
      <c r="G3192" s="8">
        <v>0</v>
      </c>
      <c r="I3192" s="1">
        <v>0</v>
      </c>
      <c r="J3192" s="9">
        <v>0</v>
      </c>
      <c r="K3192" s="2">
        <v>1</v>
      </c>
      <c r="L3192" s="8">
        <v>0</v>
      </c>
      <c r="N3192" s="1">
        <f t="shared" ref="N3192" si="30737">D3192*I3189+F3192*I3192-E3192*J3189-G3192*J3192</f>
        <v>0</v>
      </c>
      <c r="O3192" s="9">
        <f t="shared" ref="O3192" si="30738">(D3192*J3189+E3192*I3189+F3192*J3192+G3192*I3192)</f>
        <v>10.732415999999942</v>
      </c>
      <c r="P3192" s="2">
        <f t="shared" ref="P3192" si="30739">D3192*K3189+F3192*K3192-E3192*L3189-G3192*L3192</f>
        <v>7.4013422649572806</v>
      </c>
      <c r="Q3192" s="8">
        <f t="shared" ref="Q3192" si="30740">(D3192*L3189+E3192*K3189+F3192*L3192+G3192*K3192)</f>
        <v>0</v>
      </c>
      <c r="S3192" s="1">
        <v>0</v>
      </c>
      <c r="T3192" s="9">
        <f t="shared" ref="T3192" si="30741">$T$9*$B3189</f>
        <v>13.783055999999924</v>
      </c>
      <c r="U3192" s="2">
        <v>1</v>
      </c>
      <c r="V3192" s="8">
        <v>0</v>
      </c>
      <c r="X3192" s="1">
        <f t="shared" ref="X3192" si="30742">N3192*S3189+P3192*S3192-O3192*T3189-Q3192*T3192</f>
        <v>0</v>
      </c>
      <c r="Y3192" s="9">
        <f t="shared" ref="Y3192" si="30743">(N3192*T3189+O3192*S3189+P3192*T3192+Q3192*S3192)</f>
        <v>112.74553091307241</v>
      </c>
      <c r="Z3192" s="2">
        <f t="shared" ref="Z3192" si="30744">N3192*U3189+P3192*U3192-O3192*V3189-Q3192*V3192</f>
        <v>7.4013422649572806</v>
      </c>
      <c r="AA3192" s="8">
        <f t="shared" ref="AA3192" si="30745">(N3192*V3189+O3192*U3189+P3192*V3192+Q3192*U3192)</f>
        <v>0</v>
      </c>
      <c r="AB3192" s="20"/>
      <c r="AC3192" s="1">
        <v>0</v>
      </c>
      <c r="AD3192" s="9">
        <v>0</v>
      </c>
      <c r="AE3192" s="2">
        <v>1</v>
      </c>
      <c r="AF3192" s="8">
        <v>0</v>
      </c>
      <c r="AH3192" s="1">
        <f t="shared" ref="AH3192" si="30746">X3192*AC3189+Z3192*AC3192-Y3192*AD3189-AA3192*AD3192</f>
        <v>0</v>
      </c>
      <c r="AI3192" s="9">
        <f t="shared" ref="AI3192" si="30747">(X3192*AD3189+Y3192*AC3189+Z3192*AD3192+AA3192*AC3192)</f>
        <v>112.74553091307241</v>
      </c>
      <c r="AJ3192" s="2">
        <f t="shared" ref="AJ3192" si="30748">X3192*AE3189+Z3192*AE3192-Y3192*AF3189-AA3192*AF3192</f>
        <v>19.833488638725139</v>
      </c>
      <c r="AK3192" s="8">
        <f t="shared" ref="AK3192" si="30749">(X3192*AF3189+Y3192*AE3189+Z3192*AF3192+AA3192*AE3192)</f>
        <v>0</v>
      </c>
      <c r="AM3192" s="1">
        <v>0</v>
      </c>
      <c r="AN3192" s="9">
        <f t="shared" ref="AN3192" si="30750">$AN$9*$B3189</f>
        <v>11.653535999999935</v>
      </c>
      <c r="AO3192" s="2">
        <v>1</v>
      </c>
      <c r="AP3192" s="8">
        <v>0</v>
      </c>
      <c r="AR3192" s="1">
        <f t="shared" ref="AR3192" si="30751">AH3192*AM3189+AJ3192*AM3192-AI3192*AN3189-AK3192*AN3192</f>
        <v>0</v>
      </c>
      <c r="AS3192" s="9">
        <f t="shared" ref="AS3192" si="30752">(AH3192*AN3189+AI3192*AM3189+AJ3192*AN3192+AK3192*AM3192)</f>
        <v>343.87580477004553</v>
      </c>
      <c r="AT3192" s="2">
        <f t="shared" ref="AT3192" si="30753">AH3192*AO3189+AJ3192*AO3192-AI3192*AP3189-AK3192*AP3192</f>
        <v>19.833488638725139</v>
      </c>
      <c r="AU3192" s="8">
        <f t="shared" ref="AU3192" si="30754">(AH3192*AP3189+AI3192*AO3189+AJ3192*AP3192+AK3192*AO3192)</f>
        <v>0</v>
      </c>
      <c r="AV3192" s="20"/>
      <c r="AW3192" s="1">
        <v>0</v>
      </c>
      <c r="AX3192" s="9">
        <v>0</v>
      </c>
      <c r="AY3192" s="2">
        <v>1</v>
      </c>
      <c r="AZ3192" s="8">
        <v>0</v>
      </c>
      <c r="BB3192" s="1">
        <f t="shared" ref="BB3192" si="30755">AR3192*AW3189+AT3192*AW3192-AS3192*AX3189-AU3192*AX3192</f>
        <v>0</v>
      </c>
      <c r="BC3192" s="9">
        <f t="shared" ref="BC3192" si="30756">(AR3192*AX3189+AS3192*AW3189+AT3192*AX3192+AU3192*AW3192)</f>
        <v>343.87580477004553</v>
      </c>
      <c r="BD3192" s="2">
        <f t="shared" ref="BD3192" si="30757">AR3192*AY3189+AT3192*AY3192-AS3192*AZ3189-AU3192*AZ3192</f>
        <v>73.922581973640462</v>
      </c>
      <c r="BE3192" s="8">
        <f t="shared" ref="BE3192" si="30758">(AR3192*AZ3189+AS3192*AY3189+AT3192*AZ3192+AU3192*AY3192)</f>
        <v>0</v>
      </c>
      <c r="BG3192" s="1">
        <v>0</v>
      </c>
      <c r="BH3192" s="9">
        <f t="shared" ref="BH3192" si="30759">$BH$9*$B3189</f>
        <v>7.6243199999999574</v>
      </c>
      <c r="BI3192" s="2">
        <v>1</v>
      </c>
      <c r="BJ3192" s="8">
        <v>0</v>
      </c>
      <c r="BK3192" s="20"/>
      <c r="BL3192" s="1">
        <f t="shared" ref="BL3192" si="30760">BB3192*BG3189+BD3192*BG3192-BC3192*BH3189-BE3192*BH3192</f>
        <v>0</v>
      </c>
      <c r="BM3192" s="9">
        <f t="shared" ref="BM3192" si="30761">(BB3192*BH3189+BC3192*BG3189+BD3192*BH3192+BE3192*BG3192)</f>
        <v>907.48522496330884</v>
      </c>
      <c r="BN3192" s="2">
        <f t="shared" ref="BN3192" si="30762">BB3192*BI3189+BD3192*BI3192-BC3192*BJ3189-BE3192*BJ3192</f>
        <v>73.922581973640462</v>
      </c>
      <c r="BO3192" s="8">
        <f t="shared" ref="BO3192" si="30763">(BB3192*BJ3189+BC3192*BI3189+BD3192*BJ3192+BE3192*BI3192)</f>
        <v>0</v>
      </c>
      <c r="BP3192" s="20"/>
      <c r="BQ3192" s="18">
        <f t="shared" ref="BQ3192:BQ3255" si="30764">1/$BR$9</f>
        <v>1</v>
      </c>
      <c r="BR3192" s="25">
        <v>0</v>
      </c>
      <c r="BS3192" s="19">
        <v>1</v>
      </c>
      <c r="BT3192" s="24">
        <v>0</v>
      </c>
      <c r="BV3192" s="1">
        <f t="shared" ref="BV3192" si="30765">BL3192*BQ3189+BN3192*BQ3192-BM3192*BR3189-BO3192*BR3192</f>
        <v>73.922581973640462</v>
      </c>
      <c r="BW3192" s="9">
        <f t="shared" ref="BW3192" si="30766">(BL3192*BR3189+BM3192*BQ3189+BN3192*BR3192+BO3192*BQ3192)</f>
        <v>907.48522496330884</v>
      </c>
      <c r="BX3192" s="2">
        <f t="shared" ref="BX3192" si="30767">BL3192*BS3189+BN3192*BS3192-BM3192*BT3189-BO3192*BT3192</f>
        <v>73.922581973640462</v>
      </c>
      <c r="BY3192" s="8">
        <f t="shared" ref="BY3192" si="30768">(BL3192*BT3189+BM3192*BS3189+BN3192*BT3192+BO3192*BS3192)</f>
        <v>0</v>
      </c>
      <c r="CA3192" s="56">
        <f t="shared" ref="CA3192" si="30769">(180/PI())*ATAN(-1*(BW3189+BW3192)/(BV3189+BV3192))</f>
        <v>-80.686021324727875</v>
      </c>
      <c r="CC3192" s="117">
        <f t="shared" ref="CC3192" si="30770">20*LOG(((1-(10^(CA3189/20)^2)*(1-((1-CC3189)/(1+CC3189))^2))^0.5))</f>
        <v>-5.7996645221750203E-6</v>
      </c>
      <c r="CD3192" s="13"/>
      <c r="CE3192" s="33"/>
      <c r="CF3192" s="33"/>
      <c r="CG3192" s="33"/>
      <c r="CH3192" s="33"/>
    </row>
    <row r="3193" spans="2:86" ht="18.600000000000001" customHeight="1"/>
    <row r="3194" spans="2:86" ht="18.600000000000001" customHeight="1" thickBot="1">
      <c r="E3194" s="6" t="s">
        <v>3</v>
      </c>
      <c r="J3194" s="6" t="s">
        <v>5</v>
      </c>
      <c r="O3194" s="6" t="s">
        <v>10</v>
      </c>
      <c r="T3194" s="6" t="s">
        <v>6</v>
      </c>
      <c r="Y3194" s="6" t="s">
        <v>11</v>
      </c>
      <c r="AD3194" s="6" t="s">
        <v>12</v>
      </c>
      <c r="AI3194" s="6" t="s">
        <v>13</v>
      </c>
      <c r="AN3194" s="6" t="s">
        <v>14</v>
      </c>
      <c r="AS3194" s="6" t="s">
        <v>15</v>
      </c>
      <c r="AX3194" s="6" t="s">
        <v>19</v>
      </c>
      <c r="BC3194" s="6" t="s">
        <v>17</v>
      </c>
      <c r="BH3194" s="6" t="s">
        <v>20</v>
      </c>
      <c r="BM3194" s="6" t="s">
        <v>18</v>
      </c>
      <c r="BQ3194" s="26" t="s">
        <v>16</v>
      </c>
      <c r="BR3194" s="26"/>
      <c r="BS3194" s="21"/>
      <c r="BT3194" s="21"/>
      <c r="BU3194" s="21"/>
      <c r="BV3194" s="21"/>
      <c r="BW3194" s="26" t="s">
        <v>21</v>
      </c>
      <c r="BX3194" s="21"/>
      <c r="BY3194" s="21"/>
    </row>
    <row r="3195" spans="2:86" ht="18.600000000000001" customHeight="1" thickBot="1">
      <c r="B3195" s="11"/>
      <c r="D3195" s="266" t="s">
        <v>113</v>
      </c>
      <c r="E3195" s="267"/>
      <c r="F3195" s="268" t="s">
        <v>114</v>
      </c>
      <c r="G3195" s="269"/>
      <c r="H3195" s="237"/>
      <c r="I3195" s="262" t="s">
        <v>0</v>
      </c>
      <c r="J3195" s="263"/>
      <c r="K3195" s="264" t="s">
        <v>1</v>
      </c>
      <c r="L3195" s="265"/>
      <c r="M3195" s="21"/>
      <c r="N3195" s="262" t="s">
        <v>115</v>
      </c>
      <c r="O3195" s="263"/>
      <c r="P3195" s="264" t="s">
        <v>116</v>
      </c>
      <c r="Q3195" s="265"/>
      <c r="R3195" s="21"/>
      <c r="S3195" s="266" t="s">
        <v>117</v>
      </c>
      <c r="T3195" s="267"/>
      <c r="U3195" s="268" t="s">
        <v>118</v>
      </c>
      <c r="V3195" s="269"/>
      <c r="W3195" s="20"/>
      <c r="X3195" s="262" t="s">
        <v>119</v>
      </c>
      <c r="Y3195" s="263"/>
      <c r="Z3195" s="264" t="s">
        <v>120</v>
      </c>
      <c r="AA3195" s="265"/>
      <c r="AB3195" s="20"/>
      <c r="AC3195" s="262" t="s">
        <v>121</v>
      </c>
      <c r="AD3195" s="263"/>
      <c r="AE3195" s="264" t="s">
        <v>7</v>
      </c>
      <c r="AF3195" s="265"/>
      <c r="AG3195" s="20"/>
      <c r="AH3195" s="262" t="s">
        <v>122</v>
      </c>
      <c r="AI3195" s="263"/>
      <c r="AJ3195" s="264" t="s">
        <v>123</v>
      </c>
      <c r="AK3195" s="265"/>
      <c r="AL3195" s="20"/>
      <c r="AM3195" s="266" t="s">
        <v>124</v>
      </c>
      <c r="AN3195" s="267"/>
      <c r="AO3195" s="268" t="s">
        <v>125</v>
      </c>
      <c r="AP3195" s="269"/>
      <c r="AQ3195" s="21"/>
      <c r="AR3195" s="262" t="s">
        <v>126</v>
      </c>
      <c r="AS3195" s="263"/>
      <c r="AT3195" s="264" t="s">
        <v>2</v>
      </c>
      <c r="AU3195" s="265"/>
      <c r="AV3195" s="41"/>
      <c r="AW3195" s="262" t="s">
        <v>127</v>
      </c>
      <c r="AX3195" s="263"/>
      <c r="AY3195" s="264" t="s">
        <v>128</v>
      </c>
      <c r="AZ3195" s="265"/>
      <c r="BA3195" s="20"/>
      <c r="BB3195" s="262" t="s">
        <v>129</v>
      </c>
      <c r="BC3195" s="263"/>
      <c r="BD3195" s="264" t="s">
        <v>130</v>
      </c>
      <c r="BE3195" s="265"/>
      <c r="BF3195" s="41"/>
      <c r="BG3195" s="266" t="s">
        <v>131</v>
      </c>
      <c r="BH3195" s="267"/>
      <c r="BI3195" s="268" t="s">
        <v>132</v>
      </c>
      <c r="BJ3195" s="269"/>
      <c r="BK3195" s="41"/>
      <c r="BL3195" s="262" t="s">
        <v>133</v>
      </c>
      <c r="BM3195" s="263"/>
      <c r="BN3195" s="264" t="s">
        <v>134</v>
      </c>
      <c r="BO3195" s="265"/>
      <c r="BP3195" s="41"/>
      <c r="BQ3195" s="262" t="s">
        <v>135</v>
      </c>
      <c r="BR3195" s="263"/>
      <c r="BS3195" s="264" t="s">
        <v>136</v>
      </c>
      <c r="BT3195" s="265"/>
      <c r="BU3195" s="20"/>
      <c r="BV3195" s="262" t="s">
        <v>137</v>
      </c>
      <c r="BW3195" s="263"/>
      <c r="BX3195" s="264" t="s">
        <v>138</v>
      </c>
      <c r="BY3195" s="265"/>
      <c r="CA3195" s="27" t="s">
        <v>8</v>
      </c>
      <c r="CC3195" s="113" t="s">
        <v>74</v>
      </c>
      <c r="CD3195" s="13"/>
      <c r="CE3195" s="33"/>
      <c r="CF3195" s="33"/>
      <c r="CG3195" s="33"/>
      <c r="CH3195" s="33"/>
    </row>
    <row r="3196" spans="2:86" ht="18.600000000000001" customHeight="1" thickTop="1" thickBot="1">
      <c r="B3196" s="37">
        <v>9.1399999999999508</v>
      </c>
      <c r="D3196" s="1">
        <v>1</v>
      </c>
      <c r="E3196" s="7">
        <v>0</v>
      </c>
      <c r="F3196" s="2">
        <v>0</v>
      </c>
      <c r="G3196" s="8">
        <v>0</v>
      </c>
      <c r="I3196" s="1">
        <v>1</v>
      </c>
      <c r="J3196" s="9">
        <v>0</v>
      </c>
      <c r="K3196" s="2">
        <v>0</v>
      </c>
      <c r="L3196" s="8">
        <f t="shared" ref="L3196:L3259" si="30771">IF(0=(1-$J$9*$K$9*$B3196^2),10^18,$B3196*$K$9/(1-$J$9*$K$9*$B3196^2))</f>
        <v>-0.59500179393630637</v>
      </c>
      <c r="N3196" s="1">
        <f t="shared" ref="N3196" si="30772">D3196*I3196+F3196*I3199-E3196*J3196-G3196*J3199</f>
        <v>1</v>
      </c>
      <c r="O3196" s="9">
        <f t="shared" ref="O3196" si="30773">(D3196*J3196+E3196*I3196+F3196*J3199+G3196*I3199)</f>
        <v>0</v>
      </c>
      <c r="P3196" s="2">
        <f t="shared" ref="P3196" si="30774">D3196*K3196+F3196*K3199-E3196*L3196-G3196*L3199</f>
        <v>0</v>
      </c>
      <c r="Q3196" s="8">
        <f t="shared" ref="Q3196" si="30775">(D3196*L3196+E3196*K3196+F3196*L3199+G3196*K3199)</f>
        <v>-0.59500179393630637</v>
      </c>
      <c r="S3196" s="1">
        <v>1</v>
      </c>
      <c r="T3196" s="7">
        <v>0</v>
      </c>
      <c r="U3196" s="2">
        <v>0</v>
      </c>
      <c r="V3196" s="8">
        <v>0</v>
      </c>
      <c r="X3196" s="1">
        <f t="shared" ref="X3196" si="30776">N3196*S3196+P3196*S3199-O3196*T3196-Q3196*T3199</f>
        <v>9.2189275701480469</v>
      </c>
      <c r="Y3196" s="9">
        <f t="shared" ref="Y3196" si="30777">(N3196*T3196+O3196*S3196+P3196*T3199+Q3196*S3199)</f>
        <v>0</v>
      </c>
      <c r="Z3196" s="2">
        <f t="shared" ref="Z3196" si="30778">N3196*U3196+P3196*U3199-O3196*V3196-Q3196*V3199</f>
        <v>0</v>
      </c>
      <c r="AA3196" s="8">
        <f t="shared" ref="AA3196" si="30779">(N3196*V3196+O3196*U3196+P3196*V3199+Q3196*U3199)</f>
        <v>-0.59500179393630637</v>
      </c>
      <c r="AB3196" s="20"/>
      <c r="AC3196" s="1">
        <v>1</v>
      </c>
      <c r="AD3196" s="9">
        <v>0</v>
      </c>
      <c r="AE3196" s="2">
        <v>0</v>
      </c>
      <c r="AF3196" s="8">
        <f t="shared" ref="AF3196:AF3259" si="30780">IF(0=(1-$AE$9*$AD$9*$B3196^2),10^18,$B3196*$AE$9/(1-$AE$9*$AD$9*$B3196^2))</f>
        <v>-0.11001799270432849</v>
      </c>
      <c r="AH3196" s="1">
        <f t="shared" ref="AH3196" si="30781">X3196*AC3196+Z3196*AC3199-Y3196*AD3196-AA3196*AD3199</f>
        <v>9.2189275701480469</v>
      </c>
      <c r="AI3196" s="9">
        <f t="shared" ref="AI3196" si="30782">(X3196*AD3196+Y3196*AC3196+Z3196*AD3199+AA3196*AC3199)</f>
        <v>0</v>
      </c>
      <c r="AJ3196" s="2">
        <f t="shared" ref="AJ3196" si="30783">X3196*AE3196+Z3196*AE3199-Y3196*AF3196-AA3196*AF3199</f>
        <v>0</v>
      </c>
      <c r="AK3196" s="8">
        <f t="shared" ref="AK3196" si="30784">(X3196*AF3196+Y3196*AE3196+Z3196*AF3199+AA3196*AE3199)</f>
        <v>-1.609249700090587</v>
      </c>
      <c r="AM3196" s="1">
        <v>1</v>
      </c>
      <c r="AN3196" s="7">
        <v>0</v>
      </c>
      <c r="AO3196" s="2">
        <v>0</v>
      </c>
      <c r="AP3196" s="8">
        <v>0</v>
      </c>
      <c r="AR3196" s="1">
        <f t="shared" ref="AR3196" si="30785">AH3196*AM3196+AJ3196*AM3199-AI3196*AN3196-AK3196*AN3199</f>
        <v>28.013502868478319</v>
      </c>
      <c r="AS3196" s="9">
        <f t="shared" ref="AS3196" si="30786">(AH3196*AN3196+AI3196*AM3196+AJ3196*AN3199+AK3196*AM3199)</f>
        <v>0</v>
      </c>
      <c r="AT3196" s="2">
        <f t="shared" ref="AT3196" si="30787">AH3196*AO3196+AJ3196*AO3199-AI3196*AP3196-AK3196*AP3199</f>
        <v>0</v>
      </c>
      <c r="AU3196" s="8">
        <f t="shared" ref="AU3196" si="30788">(AH3196*AP3196+AI3196*AO3196+AJ3196*AP3199+AK3196*AO3199)</f>
        <v>-1.609249700090587</v>
      </c>
      <c r="AV3196" s="20"/>
      <c r="AW3196" s="1">
        <v>1</v>
      </c>
      <c r="AX3196" s="9">
        <v>0</v>
      </c>
      <c r="AY3196" s="2">
        <v>0</v>
      </c>
      <c r="AZ3196" s="8">
        <f t="shared" ref="AZ3196:AZ3259" si="30789">IF(0=(1-$AX$9*$AY$9*$B3196^2),10^18,$B3196*$AY$9/(1-$AX$9*$AY$9*$B3196^2))</f>
        <v>-0.15693358026495868</v>
      </c>
      <c r="BB3196" s="1">
        <f t="shared" ref="BB3196" si="30790">AR3196*AW3196+AT3196*AW3199-AS3196*AX3196-AU3196*AX3199</f>
        <v>28.013502868478319</v>
      </c>
      <c r="BC3196" s="9">
        <f t="shared" ref="BC3196" si="30791">(AR3196*AX3196+AS3196*AW3196+AT3196*AX3199+AU3196*AW3199)</f>
        <v>0</v>
      </c>
      <c r="BD3196" s="2">
        <f t="shared" ref="BD3196" si="30792">AR3196*AY3196+AT3196*AY3199-AS3196*AZ3196-AU3196*AZ3199</f>
        <v>0</v>
      </c>
      <c r="BE3196" s="8">
        <f t="shared" ref="BE3196" si="30793">(AR3196*AZ3196+AS3196*AY3196+AT3196*AZ3199+AU3196*AY3199)</f>
        <v>-6.0055090010035794</v>
      </c>
      <c r="BG3196" s="1">
        <v>1</v>
      </c>
      <c r="BH3196" s="7">
        <v>0</v>
      </c>
      <c r="BI3196" s="2">
        <v>0</v>
      </c>
      <c r="BJ3196" s="8">
        <v>0</v>
      </c>
      <c r="BK3196" s="20"/>
      <c r="BL3196" s="1">
        <f t="shared" ref="BL3196" si="30794">BB3196*BG3196+BD3196*BG3199-BC3196*BH3196-BE3196*BH3199</f>
        <v>73.901837365506452</v>
      </c>
      <c r="BM3196" s="9">
        <f t="shared" ref="BM3196" si="30795">(BB3196*BH3196+BC3196*BG3196+BD3196*BH3199+BE3196*BG3199)</f>
        <v>0</v>
      </c>
      <c r="BN3196" s="2">
        <f t="shared" ref="BN3196" si="30796">BB3196*BI3196+BD3196*BI3199-BC3196*BJ3196-BE3196*BJ3199</f>
        <v>0</v>
      </c>
      <c r="BO3196" s="8">
        <f t="shared" ref="BO3196" si="30797">(BB3196*BJ3196+BC3196*BI3196+BD3196*BJ3199+BE3196*BI3199)</f>
        <v>-6.0055090010035794</v>
      </c>
      <c r="BP3196" s="20"/>
      <c r="BQ3196" s="16">
        <v>1</v>
      </c>
      <c r="BR3196" s="23">
        <v>0</v>
      </c>
      <c r="BS3196" s="14">
        <v>0</v>
      </c>
      <c r="BT3196" s="22">
        <v>0</v>
      </c>
      <c r="BV3196" s="1">
        <f t="shared" ref="BV3196" si="30798">BL3196*BQ3196+BN3196*BQ3199-BM3196*BR3196-BO3196*BR3199</f>
        <v>73.901837365506452</v>
      </c>
      <c r="BW3196" s="9">
        <f t="shared" ref="BW3196" si="30799">(BL3196*BR3196+BM3196*BQ3196+BN3196*BR3199+BO3196*BQ3199)</f>
        <v>-6.0055090010035794</v>
      </c>
      <c r="BX3196" s="2">
        <f t="shared" ref="BX3196" si="30800">BL3196*BS3196+BN3196*BS3199-BM3196*BT3196-BO3196*BT3199</f>
        <v>0</v>
      </c>
      <c r="BY3196" s="8">
        <f t="shared" ref="BY3196" si="30801">(BL3196*BT3196+BM3196*BS3196+BN3196*BT3199+BO3196*BS3199)</f>
        <v>-6.0055090010035794</v>
      </c>
      <c r="CA3196" s="28">
        <f t="shared" ref="CA3196" si="30802">20*LOG(((1+$BR$9)/$BR$9)/((BV3196+BV3199)^2+(BW3196+BW3199)^2)^0.5)</f>
        <v>-53.210088399107782</v>
      </c>
      <c r="CC3196" s="114">
        <f t="shared" ref="CC3196" si="30803">((BV3196^2+BW3196^2)^0.5)/((BV3199^2+BW3199^2)^0.5)</f>
        <v>8.1279390208025784E-2</v>
      </c>
      <c r="CD3196" s="13"/>
      <c r="CE3196" s="33"/>
      <c r="CF3196" s="33"/>
      <c r="CG3196" s="33"/>
      <c r="CH3196" s="33"/>
    </row>
    <row r="3197" spans="2:86" ht="18.600000000000001" customHeight="1" thickBot="1">
      <c r="D3197" s="3"/>
      <c r="G3197" s="4"/>
      <c r="I3197" s="3"/>
      <c r="L3197" s="4"/>
      <c r="N3197" s="3"/>
      <c r="Q3197" s="4"/>
      <c r="S3197" s="3"/>
      <c r="V3197" s="4"/>
      <c r="X3197" s="3"/>
      <c r="AA3197" s="4"/>
      <c r="AC3197" s="3"/>
      <c r="AF3197" s="4"/>
      <c r="AH3197" s="3"/>
      <c r="AK3197" s="4"/>
      <c r="AM3197" s="3"/>
      <c r="AP3197" s="4"/>
      <c r="AR3197" s="3"/>
      <c r="AU3197" s="4"/>
      <c r="AW3197" s="3"/>
      <c r="AZ3197" s="4"/>
      <c r="BB3197" s="3"/>
      <c r="BE3197" s="4"/>
      <c r="BG3197" s="3"/>
      <c r="BJ3197" s="4"/>
      <c r="BL3197" s="3"/>
      <c r="BO3197" s="4"/>
      <c r="BQ3197" s="16"/>
      <c r="BR3197" s="14"/>
      <c r="BS3197" s="14"/>
      <c r="BT3197" s="17"/>
      <c r="BV3197" s="3"/>
      <c r="BY3197" s="4"/>
      <c r="CC3197" s="115"/>
      <c r="CD3197" s="13"/>
      <c r="CE3197" s="33"/>
      <c r="CF3197" s="33"/>
      <c r="CG3197" s="33"/>
      <c r="CH3197" s="33"/>
    </row>
    <row r="3198" spans="2:86" ht="18.600000000000001" customHeight="1" thickBot="1">
      <c r="D3198" s="271" t="s">
        <v>141</v>
      </c>
      <c r="E3198" s="272"/>
      <c r="F3198" s="273" t="s">
        <v>142</v>
      </c>
      <c r="G3198" s="274"/>
      <c r="H3198" s="237"/>
      <c r="I3198" s="271" t="s">
        <v>143</v>
      </c>
      <c r="J3198" s="272"/>
      <c r="K3198" s="273" t="s">
        <v>144</v>
      </c>
      <c r="L3198" s="274"/>
      <c r="N3198" s="262" t="s">
        <v>145</v>
      </c>
      <c r="O3198" s="263"/>
      <c r="P3198" s="264" t="s">
        <v>146</v>
      </c>
      <c r="Q3198" s="265"/>
      <c r="S3198" s="271" t="s">
        <v>147</v>
      </c>
      <c r="T3198" s="272"/>
      <c r="U3198" s="273" t="s">
        <v>148</v>
      </c>
      <c r="V3198" s="274"/>
      <c r="W3198" s="20"/>
      <c r="X3198" s="262" t="s">
        <v>149</v>
      </c>
      <c r="Y3198" s="263"/>
      <c r="Z3198" s="264" t="s">
        <v>150</v>
      </c>
      <c r="AA3198" s="265"/>
      <c r="AB3198" s="20"/>
      <c r="AC3198" s="271" t="s">
        <v>151</v>
      </c>
      <c r="AD3198" s="272"/>
      <c r="AE3198" s="273" t="s">
        <v>152</v>
      </c>
      <c r="AF3198" s="274"/>
      <c r="AG3198" s="20"/>
      <c r="AH3198" s="262" t="s">
        <v>153</v>
      </c>
      <c r="AI3198" s="263"/>
      <c r="AJ3198" s="264" t="s">
        <v>154</v>
      </c>
      <c r="AK3198" s="265"/>
      <c r="AL3198" s="20"/>
      <c r="AM3198" s="271" t="s">
        <v>155</v>
      </c>
      <c r="AN3198" s="272"/>
      <c r="AO3198" s="273" t="s">
        <v>156</v>
      </c>
      <c r="AP3198" s="274"/>
      <c r="AR3198" s="262" t="s">
        <v>157</v>
      </c>
      <c r="AS3198" s="263"/>
      <c r="AT3198" s="264" t="s">
        <v>158</v>
      </c>
      <c r="AU3198" s="265"/>
      <c r="AV3198" s="41"/>
      <c r="AW3198" s="271" t="s">
        <v>159</v>
      </c>
      <c r="AX3198" s="272"/>
      <c r="AY3198" s="273" t="s">
        <v>160</v>
      </c>
      <c r="AZ3198" s="274"/>
      <c r="BA3198" s="20"/>
      <c r="BB3198" s="262" t="s">
        <v>161</v>
      </c>
      <c r="BC3198" s="263"/>
      <c r="BD3198" s="264" t="s">
        <v>162</v>
      </c>
      <c r="BE3198" s="265"/>
      <c r="BF3198" s="41"/>
      <c r="BG3198" s="271" t="s">
        <v>163</v>
      </c>
      <c r="BH3198" s="272"/>
      <c r="BI3198" s="273" t="s">
        <v>164</v>
      </c>
      <c r="BJ3198" s="274"/>
      <c r="BK3198" s="41"/>
      <c r="BL3198" s="262" t="s">
        <v>165</v>
      </c>
      <c r="BM3198" s="263"/>
      <c r="BN3198" s="264" t="s">
        <v>166</v>
      </c>
      <c r="BO3198" s="265"/>
      <c r="BP3198" s="41"/>
      <c r="BQ3198" s="271" t="s">
        <v>167</v>
      </c>
      <c r="BR3198" s="272"/>
      <c r="BS3198" s="273" t="s">
        <v>168</v>
      </c>
      <c r="BT3198" s="274"/>
      <c r="BU3198" s="20"/>
      <c r="BV3198" s="262" t="s">
        <v>169</v>
      </c>
      <c r="BW3198" s="263"/>
      <c r="BX3198" s="264" t="s">
        <v>170</v>
      </c>
      <c r="BY3198" s="265"/>
      <c r="CA3198" s="55" t="s">
        <v>35</v>
      </c>
      <c r="CC3198" s="116" t="s">
        <v>75</v>
      </c>
      <c r="CD3198" s="13"/>
      <c r="CE3198" s="33"/>
      <c r="CF3198" s="33"/>
      <c r="CG3198" s="33"/>
      <c r="CH3198" s="33"/>
    </row>
    <row r="3199" spans="2:86" ht="18.600000000000001" customHeight="1" thickTop="1" thickBot="1">
      <c r="D3199" s="1">
        <v>0</v>
      </c>
      <c r="E3199" s="9">
        <f t="shared" ref="E3199" si="30804">$E$9*$B3196</f>
        <v>10.755951999999942</v>
      </c>
      <c r="F3199" s="2">
        <v>1</v>
      </c>
      <c r="G3199" s="8">
        <v>0</v>
      </c>
      <c r="I3199" s="1">
        <v>0</v>
      </c>
      <c r="J3199" s="9">
        <v>0</v>
      </c>
      <c r="K3199" s="2">
        <v>1</v>
      </c>
      <c r="L3199" s="8">
        <v>0</v>
      </c>
      <c r="N3199" s="1">
        <f t="shared" ref="N3199" si="30805">D3199*I3196+F3199*I3199-E3199*J3196-G3199*J3199</f>
        <v>0</v>
      </c>
      <c r="O3199" s="9">
        <f t="shared" ref="O3199" si="30806">(D3199*J3196+E3199*I3196+F3199*J3199+G3199*I3199)</f>
        <v>10.755951999999942</v>
      </c>
      <c r="P3199" s="2">
        <f t="shared" ref="P3199" si="30807">D3199*K3196+F3199*K3199-E3199*L3196-G3199*L3199</f>
        <v>7.3998107354927676</v>
      </c>
      <c r="Q3199" s="8">
        <f t="shared" ref="Q3199" si="30808">(D3199*L3196+E3199*K3196+F3199*L3199+G3199*K3199)</f>
        <v>0</v>
      </c>
      <c r="S3199" s="1">
        <v>0</v>
      </c>
      <c r="T3199" s="9">
        <f t="shared" ref="T3199" si="30809">$T$9*$B3196</f>
        <v>13.813281999999926</v>
      </c>
      <c r="U3199" s="2">
        <v>1</v>
      </c>
      <c r="V3199" s="8">
        <v>0</v>
      </c>
      <c r="X3199" s="1">
        <f t="shared" ref="X3199" si="30810">N3199*S3196+P3199*S3199-O3199*T3196-Q3199*T3199</f>
        <v>0</v>
      </c>
      <c r="Y3199" s="9">
        <f t="shared" ref="Y3199" si="30811">(N3199*T3196+O3199*S3196+P3199*T3199+Q3199*S3199)</f>
        <v>112.9716244359884</v>
      </c>
      <c r="Z3199" s="2">
        <f t="shared" ref="Z3199" si="30812">N3199*U3196+P3199*U3199-O3199*V3196-Q3199*V3199</f>
        <v>7.3998107354927676</v>
      </c>
      <c r="AA3199" s="8">
        <f t="shared" ref="AA3199" si="30813">(N3199*V3196+O3199*U3196+P3199*V3199+Q3199*U3199)</f>
        <v>0</v>
      </c>
      <c r="AB3199" s="20"/>
      <c r="AC3199" s="1">
        <v>0</v>
      </c>
      <c r="AD3199" s="9">
        <v>0</v>
      </c>
      <c r="AE3199" s="2">
        <v>1</v>
      </c>
      <c r="AF3199" s="8">
        <v>0</v>
      </c>
      <c r="AH3199" s="1">
        <f t="shared" ref="AH3199" si="30814">X3199*AC3196+Z3199*AC3199-Y3199*AD3196-AA3199*AD3199</f>
        <v>0</v>
      </c>
      <c r="AI3199" s="9">
        <f t="shared" ref="AI3199" si="30815">(X3199*AD3196+Y3199*AC3196+Z3199*AD3199+AA3199*AC3199)</f>
        <v>112.9716244359884</v>
      </c>
      <c r="AJ3199" s="2">
        <f t="shared" ref="AJ3199" si="30816">X3199*AE3196+Z3199*AE3199-Y3199*AF3196-AA3199*AF3199</f>
        <v>19.828722088487478</v>
      </c>
      <c r="AK3199" s="8">
        <f t="shared" ref="AK3199" si="30817">(X3199*AF3196+Y3199*AE3196+Z3199*AF3199+AA3199*AE3199)</f>
        <v>0</v>
      </c>
      <c r="AM3199" s="1">
        <v>0</v>
      </c>
      <c r="AN3199" s="9">
        <f t="shared" ref="AN3199" si="30818">$AN$9*$B3196</f>
        <v>11.679091999999937</v>
      </c>
      <c r="AO3199" s="2">
        <v>1</v>
      </c>
      <c r="AP3199" s="8">
        <v>0</v>
      </c>
      <c r="AR3199" s="1">
        <f t="shared" ref="AR3199" si="30819">AH3199*AM3196+AJ3199*AM3199-AI3199*AN3196-AK3199*AN3199</f>
        <v>0</v>
      </c>
      <c r="AS3199" s="9">
        <f t="shared" ref="AS3199" si="30820">(AH3199*AN3196+AI3199*AM3196+AJ3199*AN3199+AK3199*AM3199)</f>
        <v>344.55309394986455</v>
      </c>
      <c r="AT3199" s="2">
        <f t="shared" ref="AT3199" si="30821">AH3199*AO3196+AJ3199*AO3199-AI3199*AP3196-AK3199*AP3199</f>
        <v>19.828722088487478</v>
      </c>
      <c r="AU3199" s="8">
        <f t="shared" ref="AU3199" si="30822">(AH3199*AP3196+AI3199*AO3196+AJ3199*AP3199+AK3199*AO3199)</f>
        <v>0</v>
      </c>
      <c r="AV3199" s="20"/>
      <c r="AW3199" s="1">
        <v>0</v>
      </c>
      <c r="AX3199" s="9">
        <v>0</v>
      </c>
      <c r="AY3199" s="2">
        <v>1</v>
      </c>
      <c r="AZ3199" s="8">
        <v>0</v>
      </c>
      <c r="BB3199" s="1">
        <f t="shared" ref="BB3199" si="30823">AR3199*AW3196+AT3199*AW3199-AS3199*AX3196-AU3199*AX3199</f>
        <v>0</v>
      </c>
      <c r="BC3199" s="9">
        <f t="shared" ref="BC3199" si="30824">(AR3199*AX3196+AS3199*AW3196+AT3199*AX3199+AU3199*AW3199)</f>
        <v>344.55309394986455</v>
      </c>
      <c r="BD3199" s="2">
        <f t="shared" ref="BD3199" si="30825">AR3199*AY3196+AT3199*AY3199-AS3199*AZ3196-AU3199*AZ3199</f>
        <v>73.900672713408397</v>
      </c>
      <c r="BE3199" s="8">
        <f t="shared" ref="BE3199" si="30826">(AR3199*AZ3196+AS3199*AY3196+AT3199*AZ3199+AU3199*AY3199)</f>
        <v>0</v>
      </c>
      <c r="BG3199" s="1">
        <v>0</v>
      </c>
      <c r="BH3199" s="9">
        <f t="shared" ref="BH3199" si="30827">$BH$9*$B3196</f>
        <v>7.6410399999999585</v>
      </c>
      <c r="BI3199" s="2">
        <v>1</v>
      </c>
      <c r="BJ3199" s="8">
        <v>0</v>
      </c>
      <c r="BK3199" s="20"/>
      <c r="BL3199" s="1">
        <f t="shared" ref="BL3199" si="30828">BB3199*BG3196+BD3199*BG3199-BC3199*BH3196-BE3199*BH3199</f>
        <v>0</v>
      </c>
      <c r="BM3199" s="9">
        <f t="shared" ref="BM3199" si="30829">(BB3199*BH3196+BC3199*BG3196+BD3199*BH3199+BE3199*BG3199)</f>
        <v>909.23109017992363</v>
      </c>
      <c r="BN3199" s="2">
        <f t="shared" ref="BN3199" si="30830">BB3199*BI3196+BD3199*BI3199-BC3199*BJ3196-BE3199*BJ3199</f>
        <v>73.900672713408397</v>
      </c>
      <c r="BO3199" s="8">
        <f t="shared" ref="BO3199" si="30831">(BB3199*BJ3196+BC3199*BI3196+BD3199*BJ3199+BE3199*BI3199)</f>
        <v>0</v>
      </c>
      <c r="BP3199" s="20"/>
      <c r="BQ3199" s="18">
        <f t="shared" ref="BQ3199:BQ3262" si="30832">1/$BR$9</f>
        <v>1</v>
      </c>
      <c r="BR3199" s="25">
        <v>0</v>
      </c>
      <c r="BS3199" s="19">
        <v>1</v>
      </c>
      <c r="BT3199" s="24">
        <v>0</v>
      </c>
      <c r="BV3199" s="1">
        <f t="shared" ref="BV3199" si="30833">BL3199*BQ3196+BN3199*BQ3199-BM3199*BR3196-BO3199*BR3199</f>
        <v>73.900672713408397</v>
      </c>
      <c r="BW3199" s="9">
        <f t="shared" ref="BW3199" si="30834">(BL3199*BR3196+BM3199*BQ3196+BN3199*BR3199+BO3199*BQ3199)</f>
        <v>909.23109017992363</v>
      </c>
      <c r="BX3199" s="2">
        <f t="shared" ref="BX3199" si="30835">BL3199*BS3196+BN3199*BS3199-BM3199*BT3196-BO3199*BT3199</f>
        <v>73.900672713408397</v>
      </c>
      <c r="BY3199" s="8">
        <f t="shared" ref="BY3199" si="30836">(BL3199*BT3196+BM3199*BS3196+BN3199*BT3199+BO3199*BS3199)</f>
        <v>0</v>
      </c>
      <c r="CA3199" s="56">
        <f t="shared" ref="CA3199" si="30837">(180/PI())*ATAN(-1*(BW3196+BW3199)/(BV3196+BV3199))</f>
        <v>-80.706570284512679</v>
      </c>
      <c r="CC3199" s="117">
        <f t="shared" ref="CC3199" si="30838">20*LOG(((1-(10^(CA3196/20)^2)*(1-((1-CC3196)/(1+CC3196))^2))^0.5))</f>
        <v>-5.7668723365463458E-6</v>
      </c>
      <c r="CD3199" s="13"/>
      <c r="CE3199" s="33"/>
      <c r="CF3199" s="33"/>
      <c r="CG3199" s="33"/>
      <c r="CH3199" s="33"/>
    </row>
    <row r="3200" spans="2:86" ht="18.600000000000001" customHeight="1"/>
    <row r="3201" spans="2:86" ht="18.600000000000001" customHeight="1" thickBot="1">
      <c r="E3201" s="6" t="s">
        <v>3</v>
      </c>
      <c r="J3201" s="6" t="s">
        <v>5</v>
      </c>
      <c r="O3201" s="6" t="s">
        <v>10</v>
      </c>
      <c r="T3201" s="6" t="s">
        <v>6</v>
      </c>
      <c r="Y3201" s="6" t="s">
        <v>11</v>
      </c>
      <c r="AD3201" s="6" t="s">
        <v>12</v>
      </c>
      <c r="AI3201" s="6" t="s">
        <v>13</v>
      </c>
      <c r="AN3201" s="6" t="s">
        <v>14</v>
      </c>
      <c r="AS3201" s="6" t="s">
        <v>15</v>
      </c>
      <c r="AX3201" s="6" t="s">
        <v>19</v>
      </c>
      <c r="BC3201" s="6" t="s">
        <v>17</v>
      </c>
      <c r="BH3201" s="6" t="s">
        <v>20</v>
      </c>
      <c r="BM3201" s="6" t="s">
        <v>18</v>
      </c>
      <c r="BQ3201" s="26" t="s">
        <v>16</v>
      </c>
      <c r="BR3201" s="26"/>
      <c r="BS3201" s="21"/>
      <c r="BT3201" s="21"/>
      <c r="BU3201" s="21"/>
      <c r="BV3201" s="21"/>
      <c r="BW3201" s="26" t="s">
        <v>21</v>
      </c>
      <c r="BX3201" s="21"/>
      <c r="BY3201" s="21"/>
    </row>
    <row r="3202" spans="2:86" ht="18.600000000000001" customHeight="1" thickBot="1">
      <c r="B3202" s="11"/>
      <c r="D3202" s="266" t="s">
        <v>113</v>
      </c>
      <c r="E3202" s="267"/>
      <c r="F3202" s="268" t="s">
        <v>114</v>
      </c>
      <c r="G3202" s="269"/>
      <c r="H3202" s="237"/>
      <c r="I3202" s="262" t="s">
        <v>0</v>
      </c>
      <c r="J3202" s="263"/>
      <c r="K3202" s="264" t="s">
        <v>1</v>
      </c>
      <c r="L3202" s="265"/>
      <c r="M3202" s="21"/>
      <c r="N3202" s="262" t="s">
        <v>115</v>
      </c>
      <c r="O3202" s="263"/>
      <c r="P3202" s="264" t="s">
        <v>116</v>
      </c>
      <c r="Q3202" s="265"/>
      <c r="R3202" s="21"/>
      <c r="S3202" s="266" t="s">
        <v>117</v>
      </c>
      <c r="T3202" s="267"/>
      <c r="U3202" s="268" t="s">
        <v>118</v>
      </c>
      <c r="V3202" s="269"/>
      <c r="W3202" s="20"/>
      <c r="X3202" s="262" t="s">
        <v>119</v>
      </c>
      <c r="Y3202" s="263"/>
      <c r="Z3202" s="264" t="s">
        <v>120</v>
      </c>
      <c r="AA3202" s="265"/>
      <c r="AB3202" s="20"/>
      <c r="AC3202" s="262" t="s">
        <v>121</v>
      </c>
      <c r="AD3202" s="263"/>
      <c r="AE3202" s="264" t="s">
        <v>7</v>
      </c>
      <c r="AF3202" s="265"/>
      <c r="AG3202" s="20"/>
      <c r="AH3202" s="262" t="s">
        <v>122</v>
      </c>
      <c r="AI3202" s="263"/>
      <c r="AJ3202" s="264" t="s">
        <v>123</v>
      </c>
      <c r="AK3202" s="265"/>
      <c r="AL3202" s="20"/>
      <c r="AM3202" s="266" t="s">
        <v>124</v>
      </c>
      <c r="AN3202" s="267"/>
      <c r="AO3202" s="268" t="s">
        <v>125</v>
      </c>
      <c r="AP3202" s="269"/>
      <c r="AQ3202" s="21"/>
      <c r="AR3202" s="262" t="s">
        <v>126</v>
      </c>
      <c r="AS3202" s="263"/>
      <c r="AT3202" s="264" t="s">
        <v>2</v>
      </c>
      <c r="AU3202" s="265"/>
      <c r="AV3202" s="41"/>
      <c r="AW3202" s="262" t="s">
        <v>127</v>
      </c>
      <c r="AX3202" s="263"/>
      <c r="AY3202" s="264" t="s">
        <v>128</v>
      </c>
      <c r="AZ3202" s="265"/>
      <c r="BA3202" s="20"/>
      <c r="BB3202" s="262" t="s">
        <v>129</v>
      </c>
      <c r="BC3202" s="263"/>
      <c r="BD3202" s="264" t="s">
        <v>130</v>
      </c>
      <c r="BE3202" s="265"/>
      <c r="BF3202" s="41"/>
      <c r="BG3202" s="266" t="s">
        <v>131</v>
      </c>
      <c r="BH3202" s="267"/>
      <c r="BI3202" s="268" t="s">
        <v>132</v>
      </c>
      <c r="BJ3202" s="269"/>
      <c r="BK3202" s="41"/>
      <c r="BL3202" s="262" t="s">
        <v>133</v>
      </c>
      <c r="BM3202" s="263"/>
      <c r="BN3202" s="264" t="s">
        <v>134</v>
      </c>
      <c r="BO3202" s="265"/>
      <c r="BP3202" s="41"/>
      <c r="BQ3202" s="262" t="s">
        <v>135</v>
      </c>
      <c r="BR3202" s="263"/>
      <c r="BS3202" s="264" t="s">
        <v>136</v>
      </c>
      <c r="BT3202" s="265"/>
      <c r="BU3202" s="20"/>
      <c r="BV3202" s="262" t="s">
        <v>137</v>
      </c>
      <c r="BW3202" s="263"/>
      <c r="BX3202" s="264" t="s">
        <v>138</v>
      </c>
      <c r="BY3202" s="265"/>
      <c r="CA3202" s="27" t="s">
        <v>8</v>
      </c>
      <c r="CC3202" s="113" t="s">
        <v>74</v>
      </c>
      <c r="CD3202" s="13"/>
      <c r="CE3202" s="33"/>
      <c r="CF3202" s="33"/>
      <c r="CG3202" s="33"/>
      <c r="CH3202" s="33"/>
    </row>
    <row r="3203" spans="2:86" ht="18.600000000000001" customHeight="1" thickTop="1" thickBot="1">
      <c r="B3203" s="37">
        <v>9.1599999999999504</v>
      </c>
      <c r="D3203" s="1">
        <v>1</v>
      </c>
      <c r="E3203" s="7">
        <v>0</v>
      </c>
      <c r="F3203" s="2">
        <v>0</v>
      </c>
      <c r="G3203" s="8">
        <v>0</v>
      </c>
      <c r="I3203" s="1">
        <v>1</v>
      </c>
      <c r="J3203" s="9">
        <v>0</v>
      </c>
      <c r="K3203" s="2">
        <v>0</v>
      </c>
      <c r="L3203" s="8">
        <f t="shared" ref="L3203:L3266" si="30839">IF(0=(1-$J$9*$K$9*$B3203^2),10^18,$B3203*$K$9/(1-$J$9*$K$9*$B3203^2))</f>
        <v>-0.59356158218427635</v>
      </c>
      <c r="N3203" s="1">
        <f t="shared" ref="N3203" si="30840">D3203*I3203+F3203*I3206-E3203*J3203-G3203*J3206</f>
        <v>1</v>
      </c>
      <c r="O3203" s="9">
        <f t="shared" ref="O3203" si="30841">(D3203*J3203+E3203*I3203+F3203*J3206+G3203*I3206)</f>
        <v>0</v>
      </c>
      <c r="P3203" s="2">
        <f t="shared" ref="P3203" si="30842">D3203*K3203+F3203*K3206-E3203*L3203-G3203*L3206</f>
        <v>0</v>
      </c>
      <c r="Q3203" s="8">
        <f t="shared" ref="Q3203" si="30843">(D3203*L3203+E3203*K3203+F3203*L3206+G3203*K3206)</f>
        <v>-0.59356158218427635</v>
      </c>
      <c r="S3203" s="1">
        <v>1</v>
      </c>
      <c r="T3203" s="7">
        <v>0</v>
      </c>
      <c r="U3203" s="2">
        <v>0</v>
      </c>
      <c r="V3203" s="8">
        <v>0</v>
      </c>
      <c r="X3203" s="1">
        <f t="shared" ref="X3203" si="30844">N3203*S3203+P3203*S3206-O3203*T3203-Q3203*T3206</f>
        <v>9.2169745114606432</v>
      </c>
      <c r="Y3203" s="9">
        <f t="shared" ref="Y3203" si="30845">(N3203*T3203+O3203*S3203+P3203*T3206+Q3203*S3206)</f>
        <v>0</v>
      </c>
      <c r="Z3203" s="2">
        <f t="shared" ref="Z3203" si="30846">N3203*U3203+P3203*U3206-O3203*V3203-Q3203*V3206</f>
        <v>0</v>
      </c>
      <c r="AA3203" s="8">
        <f t="shared" ref="AA3203" si="30847">(N3203*V3203+O3203*U3203+P3203*V3206+Q3203*U3206)</f>
        <v>-0.59356158218427635</v>
      </c>
      <c r="AB3203" s="20"/>
      <c r="AC3203" s="1">
        <v>1</v>
      </c>
      <c r="AD3203" s="9">
        <v>0</v>
      </c>
      <c r="AE3203" s="2">
        <v>0</v>
      </c>
      <c r="AF3203" s="8">
        <f t="shared" ref="AF3203:AF3266" si="30848">IF(0=(1-$AE$9*$AD$9*$B3203^2),10^18,$B3203*$AE$9/(1-$AE$9*$AD$9*$B3203^2))</f>
        <v>-0.10976981803216991</v>
      </c>
      <c r="AH3203" s="1">
        <f t="shared" ref="AH3203" si="30849">X3203*AC3203+Z3203*AC3206-Y3203*AD3203-AA3203*AD3206</f>
        <v>9.2169745114606432</v>
      </c>
      <c r="AI3203" s="9">
        <f t="shared" ref="AI3203" si="30850">(X3203*AD3203+Y3203*AC3203+Z3203*AD3206+AA3203*AC3206)</f>
        <v>0</v>
      </c>
      <c r="AJ3203" s="2">
        <f t="shared" ref="AJ3203" si="30851">X3203*AE3203+Z3203*AE3206-Y3203*AF3203-AA3203*AF3206</f>
        <v>0</v>
      </c>
      <c r="AK3203" s="8">
        <f t="shared" ref="AK3203" si="30852">(X3203*AF3203+Y3203*AE3203+Z3203*AF3206+AA3203*AE3206)</f>
        <v>-1.6053071971144592</v>
      </c>
      <c r="AM3203" s="1">
        <v>1</v>
      </c>
      <c r="AN3203" s="7">
        <v>0</v>
      </c>
      <c r="AO3203" s="2">
        <v>0</v>
      </c>
      <c r="AP3203" s="8">
        <v>0</v>
      </c>
      <c r="AR3203" s="1">
        <f t="shared" ref="AR3203" si="30853">AH3203*AM3203+AJ3203*AM3206-AI3203*AN3203-AK3203*AN3206</f>
        <v>28.006530185551902</v>
      </c>
      <c r="AS3203" s="9">
        <f t="shared" ref="AS3203" si="30854">(AH3203*AN3203+AI3203*AM3203+AJ3203*AN3206+AK3203*AM3206)</f>
        <v>0</v>
      </c>
      <c r="AT3203" s="2">
        <f t="shared" ref="AT3203" si="30855">AH3203*AO3203+AJ3203*AO3206-AI3203*AP3203-AK3203*AP3206</f>
        <v>0</v>
      </c>
      <c r="AU3203" s="8">
        <f t="shared" ref="AU3203" si="30856">(AH3203*AP3203+AI3203*AO3203+AJ3203*AP3206+AK3203*AO3206)</f>
        <v>-1.6053071971144592</v>
      </c>
      <c r="AV3203" s="20"/>
      <c r="AW3203" s="1">
        <v>1</v>
      </c>
      <c r="AX3203" s="9">
        <v>0</v>
      </c>
      <c r="AY3203" s="2">
        <v>0</v>
      </c>
      <c r="AZ3203" s="8">
        <f t="shared" ref="AZ3203:AZ3266" si="30857">IF(0=(1-$AX$9*$AY$9*$B3203^2),10^18,$B3203*$AY$9/(1-$AX$9*$AY$9*$B3203^2))</f>
        <v>-0.15657630289607724</v>
      </c>
      <c r="BB3203" s="1">
        <f t="shared" ref="BB3203" si="30858">AR3203*AW3203+AT3203*AW3206-AS3203*AX3203-AU3203*AX3206</f>
        <v>28.006530185551902</v>
      </c>
      <c r="BC3203" s="9">
        <f t="shared" ref="BC3203" si="30859">(AR3203*AX3203+AS3203*AW3203+AT3203*AX3206+AU3203*AW3206)</f>
        <v>0</v>
      </c>
      <c r="BD3203" s="2">
        <f t="shared" ref="BD3203" si="30860">AR3203*AY3203+AT3203*AY3206-AS3203*AZ3203-AU3203*AZ3206</f>
        <v>0</v>
      </c>
      <c r="BE3203" s="8">
        <f t="shared" ref="BE3203" si="30861">(AR3203*AZ3203+AS3203*AY3203+AT3203*AZ3206+AU3203*AY3206)</f>
        <v>-5.9904661505155641</v>
      </c>
      <c r="BG3203" s="1">
        <v>1</v>
      </c>
      <c r="BH3203" s="7">
        <v>0</v>
      </c>
      <c r="BI3203" s="2">
        <v>0</v>
      </c>
      <c r="BJ3203" s="8">
        <v>0</v>
      </c>
      <c r="BK3203" s="20"/>
      <c r="BL3203" s="1">
        <f t="shared" ref="BL3203" si="30862">BB3203*BG3203+BD3203*BG3206-BC3203*BH3203-BE3203*BH3206</f>
        <v>73.880082254323725</v>
      </c>
      <c r="BM3203" s="9">
        <f t="shared" ref="BM3203" si="30863">(BB3203*BH3203+BC3203*BG3203+BD3203*BH3206+BE3203*BG3206)</f>
        <v>0</v>
      </c>
      <c r="BN3203" s="2">
        <f t="shared" ref="BN3203" si="30864">BB3203*BI3203+BD3203*BI3206-BC3203*BJ3203-BE3203*BJ3206</f>
        <v>0</v>
      </c>
      <c r="BO3203" s="8">
        <f t="shared" ref="BO3203" si="30865">(BB3203*BJ3203+BC3203*BI3203+BD3203*BJ3206+BE3203*BI3206)</f>
        <v>-5.9904661505155641</v>
      </c>
      <c r="BP3203" s="20"/>
      <c r="BQ3203" s="16">
        <v>1</v>
      </c>
      <c r="BR3203" s="23">
        <v>0</v>
      </c>
      <c r="BS3203" s="14">
        <v>0</v>
      </c>
      <c r="BT3203" s="22">
        <v>0</v>
      </c>
      <c r="BV3203" s="1">
        <f t="shared" ref="BV3203" si="30866">BL3203*BQ3203+BN3203*BQ3206-BM3203*BR3203-BO3203*BR3206</f>
        <v>73.880082254323725</v>
      </c>
      <c r="BW3203" s="9">
        <f t="shared" ref="BW3203" si="30867">(BL3203*BR3203+BM3203*BQ3203+BN3203*BR3206+BO3203*BQ3206)</f>
        <v>-5.9904661505155641</v>
      </c>
      <c r="BX3203" s="2">
        <f t="shared" ref="BX3203" si="30868">BL3203*BS3203+BN3203*BS3206-BM3203*BT3203-BO3203*BT3206</f>
        <v>0</v>
      </c>
      <c r="BY3203" s="8">
        <f t="shared" ref="BY3203" si="30869">(BL3203*BT3203+BM3203*BS3203+BN3203*BT3206+BO3203*BS3206)</f>
        <v>-5.9904661505155641</v>
      </c>
      <c r="CA3203" s="28">
        <f t="shared" ref="CA3203" si="30870">20*LOG(((1+$BR$9)/$BR$9)/((BV3203+BV3206)^2+(BW3203+BW3206)^2)^0.5)</f>
        <v>-53.226505082124966</v>
      </c>
      <c r="CC3203" s="114">
        <f t="shared" ref="CC3203" si="30871">((BV3203^2+BW3203^2)^0.5)/((BV3206^2+BW3206^2)^0.5)</f>
        <v>8.1099681162783099E-2</v>
      </c>
      <c r="CD3203" s="13"/>
      <c r="CE3203" s="33"/>
      <c r="CF3203" s="33"/>
      <c r="CG3203" s="33"/>
      <c r="CH3203" s="33"/>
    </row>
    <row r="3204" spans="2:86" ht="18.600000000000001" customHeight="1" thickBot="1">
      <c r="D3204" s="3"/>
      <c r="G3204" s="4"/>
      <c r="I3204" s="3"/>
      <c r="L3204" s="4"/>
      <c r="N3204" s="3"/>
      <c r="Q3204" s="4"/>
      <c r="S3204" s="3"/>
      <c r="V3204" s="4"/>
      <c r="X3204" s="3"/>
      <c r="AA3204" s="4"/>
      <c r="AC3204" s="3"/>
      <c r="AF3204" s="4"/>
      <c r="AH3204" s="3"/>
      <c r="AK3204" s="4"/>
      <c r="AM3204" s="3"/>
      <c r="AP3204" s="4"/>
      <c r="AR3204" s="3"/>
      <c r="AU3204" s="4"/>
      <c r="AW3204" s="3"/>
      <c r="AZ3204" s="4"/>
      <c r="BB3204" s="3"/>
      <c r="BE3204" s="4"/>
      <c r="BG3204" s="3"/>
      <c r="BJ3204" s="4"/>
      <c r="BL3204" s="3"/>
      <c r="BO3204" s="4"/>
      <c r="BQ3204" s="16"/>
      <c r="BR3204" s="14"/>
      <c r="BS3204" s="14"/>
      <c r="BT3204" s="17"/>
      <c r="BV3204" s="3"/>
      <c r="BY3204" s="4"/>
      <c r="CC3204" s="115"/>
      <c r="CD3204" s="13"/>
      <c r="CE3204" s="33"/>
      <c r="CF3204" s="33"/>
      <c r="CG3204" s="33"/>
      <c r="CH3204" s="33"/>
    </row>
    <row r="3205" spans="2:86" ht="18.600000000000001" customHeight="1" thickBot="1">
      <c r="D3205" s="271" t="s">
        <v>141</v>
      </c>
      <c r="E3205" s="272"/>
      <c r="F3205" s="273" t="s">
        <v>142</v>
      </c>
      <c r="G3205" s="274"/>
      <c r="H3205" s="237"/>
      <c r="I3205" s="271" t="s">
        <v>143</v>
      </c>
      <c r="J3205" s="272"/>
      <c r="K3205" s="273" t="s">
        <v>144</v>
      </c>
      <c r="L3205" s="274"/>
      <c r="N3205" s="262" t="s">
        <v>145</v>
      </c>
      <c r="O3205" s="263"/>
      <c r="P3205" s="264" t="s">
        <v>146</v>
      </c>
      <c r="Q3205" s="265"/>
      <c r="S3205" s="271" t="s">
        <v>147</v>
      </c>
      <c r="T3205" s="272"/>
      <c r="U3205" s="273" t="s">
        <v>148</v>
      </c>
      <c r="V3205" s="274"/>
      <c r="W3205" s="20"/>
      <c r="X3205" s="262" t="s">
        <v>149</v>
      </c>
      <c r="Y3205" s="263"/>
      <c r="Z3205" s="264" t="s">
        <v>150</v>
      </c>
      <c r="AA3205" s="265"/>
      <c r="AB3205" s="20"/>
      <c r="AC3205" s="271" t="s">
        <v>151</v>
      </c>
      <c r="AD3205" s="272"/>
      <c r="AE3205" s="273" t="s">
        <v>152</v>
      </c>
      <c r="AF3205" s="274"/>
      <c r="AG3205" s="20"/>
      <c r="AH3205" s="262" t="s">
        <v>153</v>
      </c>
      <c r="AI3205" s="263"/>
      <c r="AJ3205" s="264" t="s">
        <v>154</v>
      </c>
      <c r="AK3205" s="265"/>
      <c r="AL3205" s="20"/>
      <c r="AM3205" s="271" t="s">
        <v>155</v>
      </c>
      <c r="AN3205" s="272"/>
      <c r="AO3205" s="273" t="s">
        <v>156</v>
      </c>
      <c r="AP3205" s="274"/>
      <c r="AR3205" s="262" t="s">
        <v>157</v>
      </c>
      <c r="AS3205" s="263"/>
      <c r="AT3205" s="264" t="s">
        <v>158</v>
      </c>
      <c r="AU3205" s="265"/>
      <c r="AV3205" s="41"/>
      <c r="AW3205" s="271" t="s">
        <v>159</v>
      </c>
      <c r="AX3205" s="272"/>
      <c r="AY3205" s="273" t="s">
        <v>160</v>
      </c>
      <c r="AZ3205" s="274"/>
      <c r="BA3205" s="20"/>
      <c r="BB3205" s="262" t="s">
        <v>161</v>
      </c>
      <c r="BC3205" s="263"/>
      <c r="BD3205" s="264" t="s">
        <v>162</v>
      </c>
      <c r="BE3205" s="265"/>
      <c r="BF3205" s="41"/>
      <c r="BG3205" s="271" t="s">
        <v>163</v>
      </c>
      <c r="BH3205" s="272"/>
      <c r="BI3205" s="273" t="s">
        <v>164</v>
      </c>
      <c r="BJ3205" s="274"/>
      <c r="BK3205" s="41"/>
      <c r="BL3205" s="262" t="s">
        <v>165</v>
      </c>
      <c r="BM3205" s="263"/>
      <c r="BN3205" s="264" t="s">
        <v>166</v>
      </c>
      <c r="BO3205" s="265"/>
      <c r="BP3205" s="41"/>
      <c r="BQ3205" s="271" t="s">
        <v>167</v>
      </c>
      <c r="BR3205" s="272"/>
      <c r="BS3205" s="273" t="s">
        <v>168</v>
      </c>
      <c r="BT3205" s="274"/>
      <c r="BU3205" s="20"/>
      <c r="BV3205" s="262" t="s">
        <v>169</v>
      </c>
      <c r="BW3205" s="263"/>
      <c r="BX3205" s="264" t="s">
        <v>170</v>
      </c>
      <c r="BY3205" s="265"/>
      <c r="CA3205" s="55" t="s">
        <v>35</v>
      </c>
      <c r="CC3205" s="116" t="s">
        <v>75</v>
      </c>
      <c r="CD3205" s="13"/>
      <c r="CE3205" s="33"/>
      <c r="CF3205" s="33"/>
      <c r="CG3205" s="33"/>
      <c r="CH3205" s="33"/>
    </row>
    <row r="3206" spans="2:86" ht="18.600000000000001" customHeight="1" thickTop="1" thickBot="1">
      <c r="D3206" s="1">
        <v>0</v>
      </c>
      <c r="E3206" s="9">
        <f t="shared" ref="E3206" si="30872">$E$9*$B3203</f>
        <v>10.779487999999942</v>
      </c>
      <c r="F3206" s="2">
        <v>1</v>
      </c>
      <c r="G3206" s="8">
        <v>0</v>
      </c>
      <c r="I3206" s="1">
        <v>0</v>
      </c>
      <c r="J3206" s="9">
        <v>0</v>
      </c>
      <c r="K3206" s="2">
        <v>1</v>
      </c>
      <c r="L3206" s="8">
        <v>0</v>
      </c>
      <c r="N3206" s="1">
        <f t="shared" ref="N3206" si="30873">D3206*I3203+F3206*I3206-E3206*J3203-G3206*J3206</f>
        <v>0</v>
      </c>
      <c r="O3206" s="9">
        <f t="shared" ref="O3206" si="30874">(D3206*J3203+E3206*I3203+F3206*J3206+G3206*I3206)</f>
        <v>10.779487999999942</v>
      </c>
      <c r="P3206" s="2">
        <f t="shared" ref="P3206" si="30875">D3206*K3203+F3206*K3206-E3206*L3203-G3206*L3206</f>
        <v>7.3982899524163859</v>
      </c>
      <c r="Q3206" s="8">
        <f t="shared" ref="Q3206" si="30876">(D3206*L3203+E3206*K3203+F3206*L3206+G3206*K3206)</f>
        <v>0</v>
      </c>
      <c r="S3206" s="1">
        <v>0</v>
      </c>
      <c r="T3206" s="9">
        <f t="shared" ref="T3206" si="30877">$T$9*$B3203</f>
        <v>13.843507999999925</v>
      </c>
      <c r="U3206" s="2">
        <v>1</v>
      </c>
      <c r="V3206" s="8">
        <v>0</v>
      </c>
      <c r="X3206" s="1">
        <f t="shared" ref="X3206" si="30878">N3206*S3203+P3206*S3206-O3206*T3203-Q3206*T3206</f>
        <v>0</v>
      </c>
      <c r="Y3206" s="9">
        <f t="shared" ref="Y3206" si="30879">(N3206*T3203+O3206*S3203+P3206*T3206+Q3206*S3206)</f>
        <v>113.19777414259525</v>
      </c>
      <c r="Z3206" s="2">
        <f t="shared" ref="Z3206" si="30880">N3206*U3203+P3206*U3206-O3206*V3203-Q3206*V3206</f>
        <v>7.3982899524163859</v>
      </c>
      <c r="AA3206" s="8">
        <f t="shared" ref="AA3206" si="30881">(N3206*V3203+O3206*U3203+P3206*V3206+Q3206*U3206)</f>
        <v>0</v>
      </c>
      <c r="AB3206" s="20"/>
      <c r="AC3206" s="1">
        <v>0</v>
      </c>
      <c r="AD3206" s="9">
        <v>0</v>
      </c>
      <c r="AE3206" s="2">
        <v>1</v>
      </c>
      <c r="AF3206" s="8">
        <v>0</v>
      </c>
      <c r="AH3206" s="1">
        <f t="shared" ref="AH3206" si="30882">X3206*AC3203+Z3206*AC3206-Y3206*AD3203-AA3206*AD3206</f>
        <v>0</v>
      </c>
      <c r="AI3206" s="9">
        <f t="shared" ref="AI3206" si="30883">(X3206*AD3203+Y3206*AC3203+Z3206*AD3206+AA3206*AC3206)</f>
        <v>113.19777414259525</v>
      </c>
      <c r="AJ3206" s="2">
        <f t="shared" ref="AJ3206" si="30884">X3206*AE3203+Z3206*AE3206-Y3206*AF3203-AA3206*AF3206</f>
        <v>19.823989021695734</v>
      </c>
      <c r="AK3206" s="8">
        <f t="shared" ref="AK3206" si="30885">(X3206*AF3203+Y3206*AE3203+Z3206*AF3206+AA3206*AE3206)</f>
        <v>0</v>
      </c>
      <c r="AM3206" s="1">
        <v>0</v>
      </c>
      <c r="AN3206" s="9">
        <f t="shared" ref="AN3206" si="30886">$AN$9*$B3203</f>
        <v>11.704647999999937</v>
      </c>
      <c r="AO3206" s="2">
        <v>1</v>
      </c>
      <c r="AP3206" s="8">
        <v>0</v>
      </c>
      <c r="AR3206" s="1">
        <f t="shared" ref="AR3206" si="30887">AH3206*AM3203+AJ3206*AM3206-AI3206*AN3203-AK3206*AN3206</f>
        <v>0</v>
      </c>
      <c r="AS3206" s="9">
        <f t="shared" ref="AS3206" si="30888">(AH3206*AN3203+AI3206*AM3203+AJ3206*AN3206+AK3206*AM3206)</f>
        <v>345.23058759740695</v>
      </c>
      <c r="AT3206" s="2">
        <f t="shared" ref="AT3206" si="30889">AH3206*AO3203+AJ3206*AO3206-AI3206*AP3203-AK3206*AP3206</f>
        <v>19.823989021695734</v>
      </c>
      <c r="AU3206" s="8">
        <f t="shared" ref="AU3206" si="30890">(AH3206*AP3203+AI3206*AO3203+AJ3206*AP3206+AK3206*AO3206)</f>
        <v>0</v>
      </c>
      <c r="AV3206" s="20"/>
      <c r="AW3206" s="1">
        <v>0</v>
      </c>
      <c r="AX3206" s="9">
        <v>0</v>
      </c>
      <c r="AY3206" s="2">
        <v>1</v>
      </c>
      <c r="AZ3206" s="8">
        <v>0</v>
      </c>
      <c r="BB3206" s="1">
        <f t="shared" ref="BB3206" si="30891">AR3206*AW3203+AT3206*AW3206-AS3206*AX3203-AU3206*AX3206</f>
        <v>0</v>
      </c>
      <c r="BC3206" s="9">
        <f t="shared" ref="BC3206" si="30892">(AR3206*AX3203+AS3206*AW3203+AT3206*AX3206+AU3206*AW3206)</f>
        <v>345.23058759740695</v>
      </c>
      <c r="BD3206" s="2">
        <f t="shared" ref="BD3206" si="30893">AR3206*AY3203+AT3206*AY3206-AS3206*AZ3203-AU3206*AZ3206</f>
        <v>73.878918074338046</v>
      </c>
      <c r="BE3206" s="8">
        <f t="shared" ref="BE3206" si="30894">(AR3206*AZ3203+AS3206*AY3203+AT3206*AZ3206+AU3206*AY3206)</f>
        <v>0</v>
      </c>
      <c r="BG3206" s="1">
        <v>0</v>
      </c>
      <c r="BH3206" s="9">
        <f t="shared" ref="BH3206" si="30895">$BH$9*$B3203</f>
        <v>7.6577599999999579</v>
      </c>
      <c r="BI3206" s="2">
        <v>1</v>
      </c>
      <c r="BJ3206" s="8">
        <v>0</v>
      </c>
      <c r="BK3206" s="20"/>
      <c r="BL3206" s="1">
        <f t="shared" ref="BL3206" si="30896">BB3206*BG3203+BD3206*BG3206-BC3206*BH3203-BE3206*BH3206</f>
        <v>0</v>
      </c>
      <c r="BM3206" s="9">
        <f t="shared" ref="BM3206" si="30897">(BB3206*BH3203+BC3206*BG3203+BD3206*BH3206+BE3206*BG3206)</f>
        <v>910.97761127034676</v>
      </c>
      <c r="BN3206" s="2">
        <f t="shared" ref="BN3206" si="30898">BB3206*BI3203+BD3206*BI3206-BC3206*BJ3203-BE3206*BJ3206</f>
        <v>73.878918074338046</v>
      </c>
      <c r="BO3206" s="8">
        <f t="shared" ref="BO3206" si="30899">(BB3206*BJ3203+BC3206*BI3203+BD3206*BJ3206+BE3206*BI3206)</f>
        <v>0</v>
      </c>
      <c r="BP3206" s="20"/>
      <c r="BQ3206" s="18">
        <f t="shared" ref="BQ3206:BQ3269" si="30900">1/$BR$9</f>
        <v>1</v>
      </c>
      <c r="BR3206" s="25">
        <v>0</v>
      </c>
      <c r="BS3206" s="19">
        <v>1</v>
      </c>
      <c r="BT3206" s="24">
        <v>0</v>
      </c>
      <c r="BV3206" s="1">
        <f t="shared" ref="BV3206" si="30901">BL3206*BQ3203+BN3206*BQ3206-BM3206*BR3203-BO3206*BR3206</f>
        <v>73.878918074338046</v>
      </c>
      <c r="BW3206" s="9">
        <f t="shared" ref="BW3206" si="30902">(BL3206*BR3203+BM3206*BQ3203+BN3206*BR3206+BO3206*BQ3206)</f>
        <v>910.97761127034676</v>
      </c>
      <c r="BX3206" s="2">
        <f t="shared" ref="BX3206" si="30903">BL3206*BS3203+BN3206*BS3206-BM3206*BT3203-BO3206*BT3206</f>
        <v>73.878918074338046</v>
      </c>
      <c r="BY3206" s="8">
        <f t="shared" ref="BY3206" si="30904">(BL3206*BT3203+BM3206*BS3203+BN3206*BT3206+BO3206*BS3206)</f>
        <v>0</v>
      </c>
      <c r="CA3206" s="56">
        <f t="shared" ref="CA3206" si="30905">(180/PI())*ATAN(-1*(BW3203+BW3206)/(BV3203+BV3206))</f>
        <v>-80.727028401244155</v>
      </c>
      <c r="CC3206" s="117">
        <f t="shared" ref="CC3206" si="30906">20*LOG(((1-(10^(CA3203/20)^2)*(1-((1-CC3203)/(1+CC3203))^2))^0.5))</f>
        <v>-5.7343176843398479E-6</v>
      </c>
      <c r="CD3206" s="13"/>
      <c r="CE3206" s="33"/>
      <c r="CF3206" s="33"/>
      <c r="CG3206" s="33"/>
      <c r="CH3206" s="33"/>
    </row>
    <row r="3207" spans="2:86" ht="18.600000000000001" customHeight="1"/>
    <row r="3208" spans="2:86" ht="18.600000000000001" customHeight="1" thickBot="1">
      <c r="E3208" s="6" t="s">
        <v>3</v>
      </c>
      <c r="J3208" s="6" t="s">
        <v>5</v>
      </c>
      <c r="O3208" s="6" t="s">
        <v>10</v>
      </c>
      <c r="T3208" s="6" t="s">
        <v>6</v>
      </c>
      <c r="Y3208" s="6" t="s">
        <v>11</v>
      </c>
      <c r="AD3208" s="6" t="s">
        <v>12</v>
      </c>
      <c r="AI3208" s="6" t="s">
        <v>13</v>
      </c>
      <c r="AN3208" s="6" t="s">
        <v>14</v>
      </c>
      <c r="AS3208" s="6" t="s">
        <v>15</v>
      </c>
      <c r="AX3208" s="6" t="s">
        <v>19</v>
      </c>
      <c r="BC3208" s="6" t="s">
        <v>17</v>
      </c>
      <c r="BH3208" s="6" t="s">
        <v>20</v>
      </c>
      <c r="BM3208" s="6" t="s">
        <v>18</v>
      </c>
      <c r="BQ3208" s="26" t="s">
        <v>16</v>
      </c>
      <c r="BR3208" s="26"/>
      <c r="BS3208" s="21"/>
      <c r="BT3208" s="21"/>
      <c r="BU3208" s="21"/>
      <c r="BV3208" s="21"/>
      <c r="BW3208" s="26" t="s">
        <v>21</v>
      </c>
      <c r="BX3208" s="21"/>
      <c r="BY3208" s="21"/>
    </row>
    <row r="3209" spans="2:86" ht="18.600000000000001" customHeight="1" thickBot="1">
      <c r="B3209" s="11"/>
      <c r="D3209" s="266" t="s">
        <v>113</v>
      </c>
      <c r="E3209" s="267"/>
      <c r="F3209" s="268" t="s">
        <v>114</v>
      </c>
      <c r="G3209" s="269"/>
      <c r="H3209" s="237"/>
      <c r="I3209" s="262" t="s">
        <v>0</v>
      </c>
      <c r="J3209" s="263"/>
      <c r="K3209" s="264" t="s">
        <v>1</v>
      </c>
      <c r="L3209" s="265"/>
      <c r="M3209" s="21"/>
      <c r="N3209" s="262" t="s">
        <v>115</v>
      </c>
      <c r="O3209" s="263"/>
      <c r="P3209" s="264" t="s">
        <v>116</v>
      </c>
      <c r="Q3209" s="265"/>
      <c r="R3209" s="21"/>
      <c r="S3209" s="266" t="s">
        <v>117</v>
      </c>
      <c r="T3209" s="267"/>
      <c r="U3209" s="268" t="s">
        <v>118</v>
      </c>
      <c r="V3209" s="269"/>
      <c r="W3209" s="20"/>
      <c r="X3209" s="262" t="s">
        <v>119</v>
      </c>
      <c r="Y3209" s="263"/>
      <c r="Z3209" s="264" t="s">
        <v>120</v>
      </c>
      <c r="AA3209" s="265"/>
      <c r="AB3209" s="20"/>
      <c r="AC3209" s="262" t="s">
        <v>121</v>
      </c>
      <c r="AD3209" s="263"/>
      <c r="AE3209" s="264" t="s">
        <v>7</v>
      </c>
      <c r="AF3209" s="265"/>
      <c r="AG3209" s="20"/>
      <c r="AH3209" s="262" t="s">
        <v>122</v>
      </c>
      <c r="AI3209" s="263"/>
      <c r="AJ3209" s="264" t="s">
        <v>123</v>
      </c>
      <c r="AK3209" s="265"/>
      <c r="AL3209" s="20"/>
      <c r="AM3209" s="266" t="s">
        <v>124</v>
      </c>
      <c r="AN3209" s="267"/>
      <c r="AO3209" s="268" t="s">
        <v>125</v>
      </c>
      <c r="AP3209" s="269"/>
      <c r="AQ3209" s="21"/>
      <c r="AR3209" s="262" t="s">
        <v>126</v>
      </c>
      <c r="AS3209" s="263"/>
      <c r="AT3209" s="264" t="s">
        <v>2</v>
      </c>
      <c r="AU3209" s="265"/>
      <c r="AV3209" s="41"/>
      <c r="AW3209" s="262" t="s">
        <v>127</v>
      </c>
      <c r="AX3209" s="263"/>
      <c r="AY3209" s="264" t="s">
        <v>128</v>
      </c>
      <c r="AZ3209" s="265"/>
      <c r="BA3209" s="20"/>
      <c r="BB3209" s="262" t="s">
        <v>129</v>
      </c>
      <c r="BC3209" s="263"/>
      <c r="BD3209" s="264" t="s">
        <v>130</v>
      </c>
      <c r="BE3209" s="265"/>
      <c r="BF3209" s="41"/>
      <c r="BG3209" s="266" t="s">
        <v>131</v>
      </c>
      <c r="BH3209" s="267"/>
      <c r="BI3209" s="268" t="s">
        <v>132</v>
      </c>
      <c r="BJ3209" s="269"/>
      <c r="BK3209" s="41"/>
      <c r="BL3209" s="262" t="s">
        <v>133</v>
      </c>
      <c r="BM3209" s="263"/>
      <c r="BN3209" s="264" t="s">
        <v>134</v>
      </c>
      <c r="BO3209" s="265"/>
      <c r="BP3209" s="41"/>
      <c r="BQ3209" s="262" t="s">
        <v>135</v>
      </c>
      <c r="BR3209" s="263"/>
      <c r="BS3209" s="264" t="s">
        <v>136</v>
      </c>
      <c r="BT3209" s="265"/>
      <c r="BU3209" s="20"/>
      <c r="BV3209" s="262" t="s">
        <v>137</v>
      </c>
      <c r="BW3209" s="263"/>
      <c r="BX3209" s="264" t="s">
        <v>138</v>
      </c>
      <c r="BY3209" s="265"/>
      <c r="CA3209" s="27" t="s">
        <v>8</v>
      </c>
      <c r="CC3209" s="113" t="s">
        <v>74</v>
      </c>
      <c r="CD3209" s="13"/>
      <c r="CE3209" s="33"/>
      <c r="CF3209" s="33"/>
      <c r="CG3209" s="33"/>
      <c r="CH3209" s="33"/>
    </row>
    <row r="3210" spans="2:86" ht="18.600000000000001" customHeight="1" thickTop="1" thickBot="1">
      <c r="B3210" s="37">
        <v>9.17999999999995</v>
      </c>
      <c r="D3210" s="1">
        <v>1</v>
      </c>
      <c r="E3210" s="7">
        <v>0</v>
      </c>
      <c r="F3210" s="2">
        <v>0</v>
      </c>
      <c r="G3210" s="8">
        <v>0</v>
      </c>
      <c r="I3210" s="1">
        <v>1</v>
      </c>
      <c r="J3210" s="9">
        <v>0</v>
      </c>
      <c r="K3210" s="2">
        <v>0</v>
      </c>
      <c r="L3210" s="8">
        <f t="shared" ref="L3210:L3273" si="30907">IF(0=(1-$J$9*$K$9*$B3210^2),10^18,$B3210*$K$9/(1-$J$9*$K$9*$B3210^2))</f>
        <v>-0.59212863118705428</v>
      </c>
      <c r="N3210" s="1">
        <f t="shared" ref="N3210" si="30908">D3210*I3210+F3210*I3213-E3210*J3210-G3210*J3213</f>
        <v>1</v>
      </c>
      <c r="O3210" s="9">
        <f t="shared" ref="O3210" si="30909">(D3210*J3210+E3210*I3210+F3210*J3213+G3210*I3213)</f>
        <v>0</v>
      </c>
      <c r="P3210" s="2">
        <f t="shared" ref="P3210" si="30910">D3210*K3210+F3210*K3213-E3210*L3210-G3210*L3213</f>
        <v>0</v>
      </c>
      <c r="Q3210" s="8">
        <f t="shared" ref="Q3210" si="30911">(D3210*L3210+E3210*K3210+F3210*L3213+G3210*K3213)</f>
        <v>-0.59212863118705428</v>
      </c>
      <c r="S3210" s="1">
        <v>1</v>
      </c>
      <c r="T3210" s="7">
        <v>0</v>
      </c>
      <c r="U3210" s="2">
        <v>0</v>
      </c>
      <c r="V3210" s="8">
        <v>0</v>
      </c>
      <c r="X3210" s="1">
        <f t="shared" ref="X3210" si="30912">N3210*S3210+P3210*S3213-O3210*T3210-Q3210*T3213</f>
        <v>9.2150351228732514</v>
      </c>
      <c r="Y3210" s="9">
        <f t="shared" ref="Y3210" si="30913">(N3210*T3210+O3210*S3210+P3210*T3213+Q3210*S3213)</f>
        <v>0</v>
      </c>
      <c r="Z3210" s="2">
        <f t="shared" ref="Z3210" si="30914">N3210*U3210+P3210*U3213-O3210*V3210-Q3210*V3213</f>
        <v>0</v>
      </c>
      <c r="AA3210" s="8">
        <f t="shared" ref="AA3210" si="30915">(N3210*V3210+O3210*U3210+P3210*V3213+Q3210*U3213)</f>
        <v>-0.59212863118705428</v>
      </c>
      <c r="AB3210" s="20"/>
      <c r="AC3210" s="1">
        <v>1</v>
      </c>
      <c r="AD3210" s="9">
        <v>0</v>
      </c>
      <c r="AE3210" s="2">
        <v>0</v>
      </c>
      <c r="AF3210" s="8">
        <f t="shared" ref="AF3210:AF3273" si="30916">IF(0=(1-$AE$9*$AD$9*$B3210^2),10^18,$B3210*$AE$9/(1-$AE$9*$AD$9*$B3210^2))</f>
        <v>-0.10952277773272472</v>
      </c>
      <c r="AH3210" s="1">
        <f t="shared" ref="AH3210" si="30917">X3210*AC3210+Z3210*AC3213-Y3210*AD3210-AA3210*AD3213</f>
        <v>9.2150351228732514</v>
      </c>
      <c r="AI3210" s="9">
        <f t="shared" ref="AI3210" si="30918">(X3210*AD3210+Y3210*AC3210+Z3210*AD3213+AA3210*AC3213)</f>
        <v>0</v>
      </c>
      <c r="AJ3210" s="2">
        <f t="shared" ref="AJ3210" si="30919">X3210*AE3210+Z3210*AE3213-Y3210*AF3210-AA3210*AF3213</f>
        <v>0</v>
      </c>
      <c r="AK3210" s="8">
        <f t="shared" ref="AK3210" si="30920">(X3210*AF3210+Y3210*AE3210+Z3210*AF3213+AA3210*AE3213)</f>
        <v>-1.6013848747487529</v>
      </c>
      <c r="AM3210" s="1">
        <v>1</v>
      </c>
      <c r="AN3210" s="7">
        <v>0</v>
      </c>
      <c r="AO3210" s="2">
        <v>0</v>
      </c>
      <c r="AP3210" s="8">
        <v>0</v>
      </c>
      <c r="AR3210" s="1">
        <f t="shared" ref="AR3210" si="30921">AH3210*AM3210+AJ3210*AM3213-AI3210*AN3210-AK3210*AN3213</f>
        <v>27.999606386190472</v>
      </c>
      <c r="AS3210" s="9">
        <f t="shared" ref="AS3210" si="30922">(AH3210*AN3210+AI3210*AM3210+AJ3210*AN3213+AK3210*AM3213)</f>
        <v>0</v>
      </c>
      <c r="AT3210" s="2">
        <f t="shared" ref="AT3210" si="30923">AH3210*AO3210+AJ3210*AO3213-AI3210*AP3210-AK3210*AP3213</f>
        <v>0</v>
      </c>
      <c r="AU3210" s="8">
        <f t="shared" ref="AU3210" si="30924">(AH3210*AP3210+AI3210*AO3210+AJ3210*AP3213+AK3210*AO3213)</f>
        <v>-1.6013848747487529</v>
      </c>
      <c r="AV3210" s="20"/>
      <c r="AW3210" s="1">
        <v>1</v>
      </c>
      <c r="AX3210" s="9">
        <v>0</v>
      </c>
      <c r="AY3210" s="2">
        <v>0</v>
      </c>
      <c r="AZ3210" s="8">
        <f t="shared" ref="AZ3210:AZ3273" si="30925">IF(0=(1-$AX$9*$AY$9*$B3210^2),10^18,$B3210*$AY$9/(1-$AX$9*$AY$9*$B3210^2))</f>
        <v>-0.15622068028448108</v>
      </c>
      <c r="BB3210" s="1">
        <f t="shared" ref="BB3210" si="30926">AR3210*AW3210+AT3210*AW3213-AS3210*AX3210-AU3210*AX3213</f>
        <v>27.999606386190472</v>
      </c>
      <c r="BC3210" s="9">
        <f t="shared" ref="BC3210" si="30927">(AR3210*AX3210+AS3210*AW3210+AT3210*AX3213+AU3210*AW3213)</f>
        <v>0</v>
      </c>
      <c r="BD3210" s="2">
        <f t="shared" ref="BD3210" si="30928">AR3210*AY3210+AT3210*AY3213-AS3210*AZ3210-AU3210*AZ3213</f>
        <v>0</v>
      </c>
      <c r="BE3210" s="8">
        <f t="shared" ref="BE3210" si="30929">(AR3210*AZ3210+AS3210*AY3210+AT3210*AZ3213+AU3210*AY3213)</f>
        <v>-5.9755024320971293</v>
      </c>
      <c r="BG3210" s="1">
        <v>1</v>
      </c>
      <c r="BH3210" s="7">
        <v>0</v>
      </c>
      <c r="BI3210" s="2">
        <v>0</v>
      </c>
      <c r="BJ3210" s="8">
        <v>0</v>
      </c>
      <c r="BK3210" s="20"/>
      <c r="BL3210" s="1">
        <f t="shared" ref="BL3210" si="30930">BB3210*BG3210+BD3210*BG3213-BC3210*BH3210-BE3210*BH3213</f>
        <v>73.858480291271007</v>
      </c>
      <c r="BM3210" s="9">
        <f t="shared" ref="BM3210" si="30931">(BB3210*BH3210+BC3210*BG3210+BD3210*BH3213+BE3210*BG3213)</f>
        <v>0</v>
      </c>
      <c r="BN3210" s="2">
        <f t="shared" ref="BN3210" si="30932">BB3210*BI3210+BD3210*BI3213-BC3210*BJ3210-BE3210*BJ3213</f>
        <v>0</v>
      </c>
      <c r="BO3210" s="8">
        <f t="shared" ref="BO3210" si="30933">(BB3210*BJ3210+BC3210*BI3210+BD3210*BJ3213+BE3210*BI3213)</f>
        <v>-5.9755024320971293</v>
      </c>
      <c r="BP3210" s="20"/>
      <c r="BQ3210" s="16">
        <v>1</v>
      </c>
      <c r="BR3210" s="23">
        <v>0</v>
      </c>
      <c r="BS3210" s="14">
        <v>0</v>
      </c>
      <c r="BT3210" s="22">
        <v>0</v>
      </c>
      <c r="BV3210" s="1">
        <f t="shared" ref="BV3210" si="30934">BL3210*BQ3210+BN3210*BQ3213-BM3210*BR3210-BO3210*BR3213</f>
        <v>73.858480291271007</v>
      </c>
      <c r="BW3210" s="9">
        <f t="shared" ref="BW3210" si="30935">(BL3210*BR3210+BM3210*BQ3210+BN3210*BR3213+BO3210*BQ3213)</f>
        <v>-5.9755024320971293</v>
      </c>
      <c r="BX3210" s="2">
        <f t="shared" ref="BX3210" si="30936">BL3210*BS3210+BN3210*BS3213-BM3210*BT3210-BO3210*BT3213</f>
        <v>0</v>
      </c>
      <c r="BY3210" s="8">
        <f t="shared" ref="BY3210" si="30937">(BL3210*BT3210+BM3210*BS3210+BN3210*BT3213+BO3210*BS3213)</f>
        <v>-5.9755024320971293</v>
      </c>
      <c r="CA3210" s="28">
        <f t="shared" ref="CA3210" si="30938">20*LOG(((1+$BR$9)/$BR$9)/((BV3210+BV3213)^2+(BW3210+BW3213)^2)^0.5)</f>
        <v>-53.242897695782084</v>
      </c>
      <c r="CC3210" s="114">
        <f t="shared" ref="CC3210" si="30939">((BV3210^2+BW3210^2)^0.5)/((BV3213^2+BW3213^2)^0.5)</f>
        <v>8.0920769973490819E-2</v>
      </c>
      <c r="CD3210" s="13"/>
      <c r="CE3210" s="33"/>
      <c r="CF3210" s="33"/>
      <c r="CG3210" s="33"/>
      <c r="CH3210" s="33"/>
    </row>
    <row r="3211" spans="2:86" ht="18.600000000000001" customHeight="1" thickBot="1">
      <c r="D3211" s="3"/>
      <c r="G3211" s="4"/>
      <c r="I3211" s="3"/>
      <c r="L3211" s="4"/>
      <c r="N3211" s="3"/>
      <c r="Q3211" s="4"/>
      <c r="S3211" s="3"/>
      <c r="V3211" s="4"/>
      <c r="X3211" s="3"/>
      <c r="AA3211" s="4"/>
      <c r="AC3211" s="3"/>
      <c r="AF3211" s="4"/>
      <c r="AH3211" s="3"/>
      <c r="AK3211" s="4"/>
      <c r="AM3211" s="3"/>
      <c r="AP3211" s="4"/>
      <c r="AR3211" s="3"/>
      <c r="AU3211" s="4"/>
      <c r="AW3211" s="3"/>
      <c r="AZ3211" s="4"/>
      <c r="BB3211" s="3"/>
      <c r="BE3211" s="4"/>
      <c r="BG3211" s="3"/>
      <c r="BJ3211" s="4"/>
      <c r="BL3211" s="3"/>
      <c r="BO3211" s="4"/>
      <c r="BQ3211" s="16"/>
      <c r="BR3211" s="14"/>
      <c r="BS3211" s="14"/>
      <c r="BT3211" s="17"/>
      <c r="BV3211" s="3"/>
      <c r="BY3211" s="4"/>
      <c r="CC3211" s="115"/>
      <c r="CD3211" s="13"/>
      <c r="CE3211" s="33"/>
      <c r="CF3211" s="33"/>
      <c r="CG3211" s="33"/>
      <c r="CH3211" s="33"/>
    </row>
    <row r="3212" spans="2:86" ht="18.600000000000001" customHeight="1" thickBot="1">
      <c r="D3212" s="271" t="s">
        <v>141</v>
      </c>
      <c r="E3212" s="272"/>
      <c r="F3212" s="273" t="s">
        <v>142</v>
      </c>
      <c r="G3212" s="274"/>
      <c r="H3212" s="237"/>
      <c r="I3212" s="271" t="s">
        <v>143</v>
      </c>
      <c r="J3212" s="272"/>
      <c r="K3212" s="273" t="s">
        <v>144</v>
      </c>
      <c r="L3212" s="274"/>
      <c r="N3212" s="262" t="s">
        <v>145</v>
      </c>
      <c r="O3212" s="263"/>
      <c r="P3212" s="264" t="s">
        <v>146</v>
      </c>
      <c r="Q3212" s="265"/>
      <c r="S3212" s="271" t="s">
        <v>147</v>
      </c>
      <c r="T3212" s="272"/>
      <c r="U3212" s="273" t="s">
        <v>148</v>
      </c>
      <c r="V3212" s="274"/>
      <c r="W3212" s="20"/>
      <c r="X3212" s="262" t="s">
        <v>149</v>
      </c>
      <c r="Y3212" s="263"/>
      <c r="Z3212" s="264" t="s">
        <v>150</v>
      </c>
      <c r="AA3212" s="265"/>
      <c r="AB3212" s="20"/>
      <c r="AC3212" s="271" t="s">
        <v>151</v>
      </c>
      <c r="AD3212" s="272"/>
      <c r="AE3212" s="273" t="s">
        <v>152</v>
      </c>
      <c r="AF3212" s="274"/>
      <c r="AG3212" s="20"/>
      <c r="AH3212" s="262" t="s">
        <v>153</v>
      </c>
      <c r="AI3212" s="263"/>
      <c r="AJ3212" s="264" t="s">
        <v>154</v>
      </c>
      <c r="AK3212" s="265"/>
      <c r="AL3212" s="20"/>
      <c r="AM3212" s="271" t="s">
        <v>155</v>
      </c>
      <c r="AN3212" s="272"/>
      <c r="AO3212" s="273" t="s">
        <v>156</v>
      </c>
      <c r="AP3212" s="274"/>
      <c r="AR3212" s="262" t="s">
        <v>157</v>
      </c>
      <c r="AS3212" s="263"/>
      <c r="AT3212" s="264" t="s">
        <v>158</v>
      </c>
      <c r="AU3212" s="265"/>
      <c r="AV3212" s="41"/>
      <c r="AW3212" s="271" t="s">
        <v>159</v>
      </c>
      <c r="AX3212" s="272"/>
      <c r="AY3212" s="273" t="s">
        <v>160</v>
      </c>
      <c r="AZ3212" s="274"/>
      <c r="BA3212" s="20"/>
      <c r="BB3212" s="262" t="s">
        <v>161</v>
      </c>
      <c r="BC3212" s="263"/>
      <c r="BD3212" s="264" t="s">
        <v>162</v>
      </c>
      <c r="BE3212" s="265"/>
      <c r="BF3212" s="41"/>
      <c r="BG3212" s="271" t="s">
        <v>163</v>
      </c>
      <c r="BH3212" s="272"/>
      <c r="BI3212" s="273" t="s">
        <v>164</v>
      </c>
      <c r="BJ3212" s="274"/>
      <c r="BK3212" s="41"/>
      <c r="BL3212" s="262" t="s">
        <v>165</v>
      </c>
      <c r="BM3212" s="263"/>
      <c r="BN3212" s="264" t="s">
        <v>166</v>
      </c>
      <c r="BO3212" s="265"/>
      <c r="BP3212" s="41"/>
      <c r="BQ3212" s="271" t="s">
        <v>167</v>
      </c>
      <c r="BR3212" s="272"/>
      <c r="BS3212" s="273" t="s">
        <v>168</v>
      </c>
      <c r="BT3212" s="274"/>
      <c r="BU3212" s="20"/>
      <c r="BV3212" s="262" t="s">
        <v>169</v>
      </c>
      <c r="BW3212" s="263"/>
      <c r="BX3212" s="264" t="s">
        <v>170</v>
      </c>
      <c r="BY3212" s="265"/>
      <c r="CA3212" s="55" t="s">
        <v>35</v>
      </c>
      <c r="CC3212" s="116" t="s">
        <v>75</v>
      </c>
      <c r="CD3212" s="13"/>
      <c r="CE3212" s="33"/>
      <c r="CF3212" s="33"/>
      <c r="CG3212" s="33"/>
      <c r="CH3212" s="33"/>
    </row>
    <row r="3213" spans="2:86" ht="18.600000000000001" customHeight="1" thickTop="1" thickBot="1">
      <c r="D3213" s="1">
        <v>0</v>
      </c>
      <c r="E3213" s="9">
        <f t="shared" ref="E3213" si="30940">$E$9*$B3210</f>
        <v>10.803023999999942</v>
      </c>
      <c r="F3213" s="2">
        <v>1</v>
      </c>
      <c r="G3213" s="8">
        <v>0</v>
      </c>
      <c r="I3213" s="1">
        <v>0</v>
      </c>
      <c r="J3213" s="9">
        <v>0</v>
      </c>
      <c r="K3213" s="2">
        <v>1</v>
      </c>
      <c r="L3213" s="8">
        <v>0</v>
      </c>
      <c r="N3213" s="1">
        <f t="shared" ref="N3213" si="30941">D3213*I3210+F3213*I3213-E3213*J3210-G3213*J3213</f>
        <v>0</v>
      </c>
      <c r="O3213" s="9">
        <f t="shared" ref="O3213" si="30942">(D3213*J3210+E3213*I3210+F3213*J3213+G3213*I3213)</f>
        <v>10.803023999999942</v>
      </c>
      <c r="P3213" s="2">
        <f t="shared" ref="P3213" si="30943">D3213*K3210+F3213*K3213-E3213*L3210-G3213*L3213</f>
        <v>7.3967798138008618</v>
      </c>
      <c r="Q3213" s="8">
        <f t="shared" ref="Q3213" si="30944">(D3213*L3210+E3213*K3210+F3213*L3213+G3213*K3213)</f>
        <v>0</v>
      </c>
      <c r="S3213" s="1">
        <v>0</v>
      </c>
      <c r="T3213" s="9">
        <f t="shared" ref="T3213" si="30945">$T$9*$B3210</f>
        <v>13.873733999999926</v>
      </c>
      <c r="U3213" s="2">
        <v>1</v>
      </c>
      <c r="V3213" s="8">
        <v>0</v>
      </c>
      <c r="X3213" s="1">
        <f t="shared" ref="X3213" si="30946">N3213*S3210+P3213*S3213-O3213*T3210-Q3213*T3213</f>
        <v>0</v>
      </c>
      <c r="Y3213" s="9">
        <f t="shared" ref="Y3213" si="30947">(N3213*T3210+O3213*S3210+P3213*T3213+Q3213*S3213)</f>
        <v>113.42397959324208</v>
      </c>
      <c r="Z3213" s="2">
        <f t="shared" ref="Z3213" si="30948">N3213*U3210+P3213*U3213-O3213*V3210-Q3213*V3213</f>
        <v>7.3967798138008618</v>
      </c>
      <c r="AA3213" s="8">
        <f t="shared" ref="AA3213" si="30949">(N3213*V3210+O3213*U3210+P3213*V3213+Q3213*U3213)</f>
        <v>0</v>
      </c>
      <c r="AB3213" s="20"/>
      <c r="AC3213" s="1">
        <v>0</v>
      </c>
      <c r="AD3213" s="9">
        <v>0</v>
      </c>
      <c r="AE3213" s="2">
        <v>1</v>
      </c>
      <c r="AF3213" s="8">
        <v>0</v>
      </c>
      <c r="AH3213" s="1">
        <f t="shared" ref="AH3213" si="30950">X3213*AC3210+Z3213*AC3213-Y3213*AD3210-AA3213*AD3213</f>
        <v>0</v>
      </c>
      <c r="AI3213" s="9">
        <f t="shared" ref="AI3213" si="30951">(X3213*AD3210+Y3213*AC3210+Z3213*AD3213+AA3213*AC3213)</f>
        <v>113.42397959324208</v>
      </c>
      <c r="AJ3213" s="2">
        <f t="shared" ref="AJ3213" si="30952">X3213*AE3210+Z3213*AE3213-Y3213*AF3210-AA3213*AF3213</f>
        <v>19.819289120352618</v>
      </c>
      <c r="AK3213" s="8">
        <f t="shared" ref="AK3213" si="30953">(X3213*AF3210+Y3213*AE3210+Z3213*AF3213+AA3213*AE3213)</f>
        <v>0</v>
      </c>
      <c r="AM3213" s="1">
        <v>0</v>
      </c>
      <c r="AN3213" s="9">
        <f t="shared" ref="AN3213" si="30954">$AN$9*$B3210</f>
        <v>11.730203999999937</v>
      </c>
      <c r="AO3213" s="2">
        <v>1</v>
      </c>
      <c r="AP3213" s="8">
        <v>0</v>
      </c>
      <c r="AR3213" s="1">
        <f t="shared" ref="AR3213" si="30955">AH3213*AM3210+AJ3213*AM3213-AI3213*AN3210-AK3213*AN3213</f>
        <v>0</v>
      </c>
      <c r="AS3213" s="9">
        <f t="shared" ref="AS3213" si="30956">(AH3213*AN3210+AI3213*AM3210+AJ3213*AN3213+AK3213*AM3213)</f>
        <v>345.90828410995755</v>
      </c>
      <c r="AT3213" s="2">
        <f t="shared" ref="AT3213" si="30957">AH3213*AO3210+AJ3213*AO3213-AI3213*AP3210-AK3213*AP3213</f>
        <v>19.819289120352618</v>
      </c>
      <c r="AU3213" s="8">
        <f t="shared" ref="AU3213" si="30958">(AH3213*AP3210+AI3213*AO3210+AJ3213*AP3213+AK3213*AO3213)</f>
        <v>0</v>
      </c>
      <c r="AV3213" s="20"/>
      <c r="AW3213" s="1">
        <v>0</v>
      </c>
      <c r="AX3213" s="9">
        <v>0</v>
      </c>
      <c r="AY3213" s="2">
        <v>1</v>
      </c>
      <c r="AZ3213" s="8">
        <v>0</v>
      </c>
      <c r="BB3213" s="1">
        <f t="shared" ref="BB3213" si="30959">AR3213*AW3210+AT3213*AW3213-AS3213*AX3210-AU3213*AX3213</f>
        <v>0</v>
      </c>
      <c r="BC3213" s="9">
        <f t="shared" ref="BC3213" si="30960">(AR3213*AX3210+AS3213*AW3210+AT3213*AX3213+AU3213*AW3213)</f>
        <v>345.90828410995755</v>
      </c>
      <c r="BD3213" s="2">
        <f t="shared" ref="BD3213" si="30961">AR3213*AY3210+AT3213*AY3213-AS3213*AZ3210-AU3213*AZ3213</f>
        <v>73.857316580047737</v>
      </c>
      <c r="BE3213" s="8">
        <f t="shared" ref="BE3213" si="30962">(AR3213*AZ3210+AS3213*AY3210+AT3213*AZ3213+AU3213*AY3213)</f>
        <v>0</v>
      </c>
      <c r="BG3213" s="1">
        <v>0</v>
      </c>
      <c r="BH3213" s="9">
        <f t="shared" ref="BH3213" si="30963">$BH$9*$B3210</f>
        <v>7.6744799999999582</v>
      </c>
      <c r="BI3213" s="2">
        <v>1</v>
      </c>
      <c r="BJ3213" s="8">
        <v>0</v>
      </c>
      <c r="BK3213" s="20"/>
      <c r="BL3213" s="1">
        <f t="shared" ref="BL3213" si="30964">BB3213*BG3210+BD3213*BG3213-BC3213*BH3210-BE3213*BH3213</f>
        <v>0</v>
      </c>
      <c r="BM3213" s="9">
        <f t="shared" ref="BM3213" si="30965">(BB3213*BH3210+BC3213*BG3210+BD3213*BH3213+BE3213*BG3213)</f>
        <v>912.72478305719926</v>
      </c>
      <c r="BN3213" s="2">
        <f t="shared" ref="BN3213" si="30966">BB3213*BI3210+BD3213*BI3213-BC3213*BJ3210-BE3213*BJ3213</f>
        <v>73.857316580047737</v>
      </c>
      <c r="BO3213" s="8">
        <f t="shared" ref="BO3213" si="30967">(BB3213*BJ3210+BC3213*BI3210+BD3213*BJ3213+BE3213*BI3213)</f>
        <v>0</v>
      </c>
      <c r="BP3213" s="20"/>
      <c r="BQ3213" s="18">
        <f t="shared" ref="BQ3213:BQ3276" si="30968">1/$BR$9</f>
        <v>1</v>
      </c>
      <c r="BR3213" s="25">
        <v>0</v>
      </c>
      <c r="BS3213" s="19">
        <v>1</v>
      </c>
      <c r="BT3213" s="24">
        <v>0</v>
      </c>
      <c r="BV3213" s="1">
        <f t="shared" ref="BV3213" si="30969">BL3213*BQ3210+BN3213*BQ3213-BM3213*BR3210-BO3213*BR3213</f>
        <v>73.857316580047737</v>
      </c>
      <c r="BW3213" s="9">
        <f t="shared" ref="BW3213" si="30970">(BL3213*BR3210+BM3213*BQ3210+BN3213*BR3213+BO3213*BQ3213)</f>
        <v>912.72478305719926</v>
      </c>
      <c r="BX3213" s="2">
        <f t="shared" ref="BX3213" si="30971">BL3213*BS3210+BN3213*BS3213-BM3213*BT3210-BO3213*BT3213</f>
        <v>73.857316580047737</v>
      </c>
      <c r="BY3213" s="8">
        <f t="shared" ref="BY3213" si="30972">(BL3213*BT3210+BM3213*BS3210+BN3213*BT3213+BO3213*BS3213)</f>
        <v>0</v>
      </c>
      <c r="CA3213" s="56">
        <f t="shared" ref="CA3213" si="30973">(180/PI())*ATAN(-1*(BW3210+BW3213)/(BV3210+BV3213))</f>
        <v>-80.747396278426763</v>
      </c>
      <c r="CC3213" s="117">
        <f t="shared" ref="CC3213" si="30974">20*LOG(((1-(10^(CA3210/20)^2)*(1-((1-CC3210)/(1+CC3210))^2))^0.5))</f>
        <v>-5.7019985269632532E-6</v>
      </c>
      <c r="CD3213" s="13"/>
      <c r="CE3213" s="33"/>
      <c r="CF3213" s="33"/>
      <c r="CG3213" s="33"/>
      <c r="CH3213" s="33"/>
    </row>
    <row r="3214" spans="2:86" ht="18.600000000000001" customHeight="1"/>
    <row r="3215" spans="2:86" ht="18.600000000000001" customHeight="1" thickBot="1">
      <c r="E3215" s="6" t="s">
        <v>3</v>
      </c>
      <c r="J3215" s="6" t="s">
        <v>5</v>
      </c>
      <c r="O3215" s="6" t="s">
        <v>10</v>
      </c>
      <c r="T3215" s="6" t="s">
        <v>6</v>
      </c>
      <c r="Y3215" s="6" t="s">
        <v>11</v>
      </c>
      <c r="AD3215" s="6" t="s">
        <v>12</v>
      </c>
      <c r="AI3215" s="6" t="s">
        <v>13</v>
      </c>
      <c r="AN3215" s="6" t="s">
        <v>14</v>
      </c>
      <c r="AS3215" s="6" t="s">
        <v>15</v>
      </c>
      <c r="AX3215" s="6" t="s">
        <v>19</v>
      </c>
      <c r="BC3215" s="6" t="s">
        <v>17</v>
      </c>
      <c r="BH3215" s="6" t="s">
        <v>20</v>
      </c>
      <c r="BM3215" s="6" t="s">
        <v>18</v>
      </c>
      <c r="BQ3215" s="26" t="s">
        <v>16</v>
      </c>
      <c r="BR3215" s="26"/>
      <c r="BS3215" s="21"/>
      <c r="BT3215" s="21"/>
      <c r="BU3215" s="21"/>
      <c r="BV3215" s="21"/>
      <c r="BW3215" s="26" t="s">
        <v>21</v>
      </c>
      <c r="BX3215" s="21"/>
      <c r="BY3215" s="21"/>
    </row>
    <row r="3216" spans="2:86" ht="18.600000000000001" customHeight="1" thickBot="1">
      <c r="B3216" s="11"/>
      <c r="D3216" s="266" t="s">
        <v>113</v>
      </c>
      <c r="E3216" s="267"/>
      <c r="F3216" s="268" t="s">
        <v>114</v>
      </c>
      <c r="G3216" s="269"/>
      <c r="H3216" s="237"/>
      <c r="I3216" s="262" t="s">
        <v>0</v>
      </c>
      <c r="J3216" s="263"/>
      <c r="K3216" s="264" t="s">
        <v>1</v>
      </c>
      <c r="L3216" s="265"/>
      <c r="M3216" s="21"/>
      <c r="N3216" s="262" t="s">
        <v>115</v>
      </c>
      <c r="O3216" s="263"/>
      <c r="P3216" s="264" t="s">
        <v>116</v>
      </c>
      <c r="Q3216" s="265"/>
      <c r="R3216" s="21"/>
      <c r="S3216" s="266" t="s">
        <v>117</v>
      </c>
      <c r="T3216" s="267"/>
      <c r="U3216" s="268" t="s">
        <v>118</v>
      </c>
      <c r="V3216" s="269"/>
      <c r="W3216" s="20"/>
      <c r="X3216" s="262" t="s">
        <v>119</v>
      </c>
      <c r="Y3216" s="263"/>
      <c r="Z3216" s="264" t="s">
        <v>120</v>
      </c>
      <c r="AA3216" s="265"/>
      <c r="AB3216" s="20"/>
      <c r="AC3216" s="262" t="s">
        <v>121</v>
      </c>
      <c r="AD3216" s="263"/>
      <c r="AE3216" s="264" t="s">
        <v>7</v>
      </c>
      <c r="AF3216" s="265"/>
      <c r="AG3216" s="20"/>
      <c r="AH3216" s="262" t="s">
        <v>122</v>
      </c>
      <c r="AI3216" s="263"/>
      <c r="AJ3216" s="264" t="s">
        <v>123</v>
      </c>
      <c r="AK3216" s="265"/>
      <c r="AL3216" s="20"/>
      <c r="AM3216" s="266" t="s">
        <v>124</v>
      </c>
      <c r="AN3216" s="267"/>
      <c r="AO3216" s="268" t="s">
        <v>125</v>
      </c>
      <c r="AP3216" s="269"/>
      <c r="AQ3216" s="21"/>
      <c r="AR3216" s="262" t="s">
        <v>126</v>
      </c>
      <c r="AS3216" s="263"/>
      <c r="AT3216" s="264" t="s">
        <v>2</v>
      </c>
      <c r="AU3216" s="265"/>
      <c r="AV3216" s="41"/>
      <c r="AW3216" s="262" t="s">
        <v>127</v>
      </c>
      <c r="AX3216" s="263"/>
      <c r="AY3216" s="264" t="s">
        <v>128</v>
      </c>
      <c r="AZ3216" s="265"/>
      <c r="BA3216" s="20"/>
      <c r="BB3216" s="262" t="s">
        <v>129</v>
      </c>
      <c r="BC3216" s="263"/>
      <c r="BD3216" s="264" t="s">
        <v>130</v>
      </c>
      <c r="BE3216" s="265"/>
      <c r="BF3216" s="41"/>
      <c r="BG3216" s="266" t="s">
        <v>131</v>
      </c>
      <c r="BH3216" s="267"/>
      <c r="BI3216" s="268" t="s">
        <v>132</v>
      </c>
      <c r="BJ3216" s="269"/>
      <c r="BK3216" s="41"/>
      <c r="BL3216" s="262" t="s">
        <v>133</v>
      </c>
      <c r="BM3216" s="263"/>
      <c r="BN3216" s="264" t="s">
        <v>134</v>
      </c>
      <c r="BO3216" s="265"/>
      <c r="BP3216" s="41"/>
      <c r="BQ3216" s="262" t="s">
        <v>135</v>
      </c>
      <c r="BR3216" s="263"/>
      <c r="BS3216" s="264" t="s">
        <v>136</v>
      </c>
      <c r="BT3216" s="265"/>
      <c r="BU3216" s="20"/>
      <c r="BV3216" s="262" t="s">
        <v>137</v>
      </c>
      <c r="BW3216" s="263"/>
      <c r="BX3216" s="264" t="s">
        <v>138</v>
      </c>
      <c r="BY3216" s="265"/>
      <c r="CA3216" s="27" t="s">
        <v>8</v>
      </c>
      <c r="CC3216" s="113" t="s">
        <v>74</v>
      </c>
      <c r="CD3216" s="13"/>
      <c r="CE3216" s="33"/>
      <c r="CF3216" s="33"/>
      <c r="CG3216" s="33"/>
      <c r="CH3216" s="33"/>
    </row>
    <row r="3217" spans="2:86" ht="18.600000000000001" customHeight="1" thickTop="1" thickBot="1">
      <c r="B3217" s="37">
        <v>9.1999999999999496</v>
      </c>
      <c r="D3217" s="1">
        <v>1</v>
      </c>
      <c r="E3217" s="7">
        <v>0</v>
      </c>
      <c r="F3217" s="2">
        <v>0</v>
      </c>
      <c r="G3217" s="8">
        <v>0</v>
      </c>
      <c r="I3217" s="1">
        <v>1</v>
      </c>
      <c r="J3217" s="9">
        <v>0</v>
      </c>
      <c r="K3217" s="2">
        <v>0</v>
      </c>
      <c r="L3217" s="8">
        <f t="shared" ref="L3217:L3280" si="30975">IF(0=(1-$J$9*$K$9*$B3217^2),10^18,$B3217*$K$9/(1-$J$9*$K$9*$B3217^2))</f>
        <v>-0.59070288429036111</v>
      </c>
      <c r="N3217" s="1">
        <f t="shared" ref="N3217" si="30976">D3217*I3217+F3217*I3220-E3217*J3217-G3217*J3220</f>
        <v>1</v>
      </c>
      <c r="O3217" s="9">
        <f t="shared" ref="O3217" si="30977">(D3217*J3217+E3217*I3217+F3217*J3220+G3217*I3220)</f>
        <v>0</v>
      </c>
      <c r="P3217" s="2">
        <f t="shared" ref="P3217" si="30978">D3217*K3217+F3217*K3220-E3217*L3217-G3217*L3220</f>
        <v>0</v>
      </c>
      <c r="Q3217" s="8">
        <f t="shared" ref="Q3217" si="30979">(D3217*L3217+E3217*K3217+F3217*L3220+G3217*K3220)</f>
        <v>-0.59070288429036111</v>
      </c>
      <c r="S3217" s="1">
        <v>1</v>
      </c>
      <c r="T3217" s="7">
        <v>0</v>
      </c>
      <c r="U3217" s="2">
        <v>0</v>
      </c>
      <c r="V3217" s="8">
        <v>0</v>
      </c>
      <c r="X3217" s="1">
        <f t="shared" ref="X3217" si="30980">N3217*S3217+P3217*S3220-O3217*T3217-Q3217*T3220</f>
        <v>9.2131092750577643</v>
      </c>
      <c r="Y3217" s="9">
        <f t="shared" ref="Y3217" si="30981">(N3217*T3217+O3217*S3217+P3217*T3220+Q3217*S3220)</f>
        <v>0</v>
      </c>
      <c r="Z3217" s="2">
        <f t="shared" ref="Z3217" si="30982">N3217*U3217+P3217*U3220-O3217*V3217-Q3217*V3220</f>
        <v>0</v>
      </c>
      <c r="AA3217" s="8">
        <f t="shared" ref="AA3217" si="30983">(N3217*V3217+O3217*U3217+P3217*V3220+Q3217*U3220)</f>
        <v>-0.59070288429036111</v>
      </c>
      <c r="AB3217" s="20"/>
      <c r="AC3217" s="1">
        <v>1</v>
      </c>
      <c r="AD3217" s="9">
        <v>0</v>
      </c>
      <c r="AE3217" s="2">
        <v>0</v>
      </c>
      <c r="AF3217" s="8">
        <f t="shared" ref="AF3217:AF3280" si="30984">IF(0=(1-$AE$9*$AD$9*$B3217^2),10^18,$B3217*$AE$9/(1-$AE$9*$AD$9*$B3217^2))</f>
        <v>-0.10927686393596753</v>
      </c>
      <c r="AH3217" s="1">
        <f t="shared" ref="AH3217" si="30985">X3217*AC3217+Z3217*AC3220-Y3217*AD3217-AA3217*AD3220</f>
        <v>9.2131092750577643</v>
      </c>
      <c r="AI3217" s="9">
        <f t="shared" ref="AI3217" si="30986">(X3217*AD3217+Y3217*AC3217+Z3217*AD3220+AA3217*AC3220)</f>
        <v>0</v>
      </c>
      <c r="AJ3217" s="2">
        <f t="shared" ref="AJ3217" si="30987">X3217*AE3217+Z3217*AE3220-Y3217*AF3217-AA3217*AF3220</f>
        <v>0</v>
      </c>
      <c r="AK3217" s="8">
        <f t="shared" ref="AK3217" si="30988">(X3217*AF3217+Y3217*AE3217+Z3217*AF3220+AA3217*AE3220)</f>
        <v>-1.5974825729680489</v>
      </c>
      <c r="AM3217" s="1">
        <v>1</v>
      </c>
      <c r="AN3217" s="7">
        <v>0</v>
      </c>
      <c r="AO3217" s="2">
        <v>0</v>
      </c>
      <c r="AP3217" s="8">
        <v>0</v>
      </c>
      <c r="AR3217" s="1">
        <f t="shared" ref="AR3217" si="30989">AH3217*AM3217+AJ3217*AM3220-AI3217*AN3217-AK3217*AN3220</f>
        <v>27.992731007052534</v>
      </c>
      <c r="AS3217" s="9">
        <f t="shared" ref="AS3217" si="30990">(AH3217*AN3217+AI3217*AM3217+AJ3217*AN3220+AK3217*AM3220)</f>
        <v>0</v>
      </c>
      <c r="AT3217" s="2">
        <f t="shared" ref="AT3217" si="30991">AH3217*AO3217+AJ3217*AO3220-AI3217*AP3217-AK3217*AP3220</f>
        <v>0</v>
      </c>
      <c r="AU3217" s="8">
        <f t="shared" ref="AU3217" si="30992">(AH3217*AP3217+AI3217*AO3217+AJ3217*AP3220+AK3217*AO3220)</f>
        <v>-1.5974825729680489</v>
      </c>
      <c r="AV3217" s="20"/>
      <c r="AW3217" s="1">
        <v>1</v>
      </c>
      <c r="AX3217" s="9">
        <v>0</v>
      </c>
      <c r="AY3217" s="2">
        <v>0</v>
      </c>
      <c r="AZ3217" s="8">
        <f t="shared" ref="AZ3217:AZ3280" si="30993">IF(0=(1-$AX$9*$AY$9*$B3217^2),10^18,$B3217*$AY$9/(1-$AX$9*$AY$9*$B3217^2))</f>
        <v>-0.15586670075904094</v>
      </c>
      <c r="BB3217" s="1">
        <f t="shared" ref="BB3217" si="30994">AR3217*AW3217+AT3217*AW3220-AS3217*AX3217-AU3217*AX3220</f>
        <v>27.992731007052534</v>
      </c>
      <c r="BC3217" s="9">
        <f t="shared" ref="BC3217" si="30995">(AR3217*AX3217+AS3217*AW3217+AT3217*AX3220+AU3217*AW3220)</f>
        <v>0</v>
      </c>
      <c r="BD3217" s="2">
        <f t="shared" ref="BD3217" si="30996">AR3217*AY3217+AT3217*AY3220-AS3217*AZ3217-AU3217*AZ3220</f>
        <v>0</v>
      </c>
      <c r="BE3217" s="8">
        <f t="shared" ref="BE3217" si="30997">(AR3217*AZ3217+AS3217*AY3217+AT3217*AZ3220+AU3217*AY3220)</f>
        <v>-5.9606172002726332</v>
      </c>
      <c r="BG3217" s="1">
        <v>1</v>
      </c>
      <c r="BH3217" s="7">
        <v>0</v>
      </c>
      <c r="BI3217" s="2">
        <v>0</v>
      </c>
      <c r="BJ3217" s="8">
        <v>0</v>
      </c>
      <c r="BK3217" s="20"/>
      <c r="BL3217" s="1">
        <f t="shared" ref="BL3217" si="30998">BB3217*BG3217+BD3217*BG3220-BC3217*BH3217-BE3217*BH3220</f>
        <v>73.837030017789161</v>
      </c>
      <c r="BM3217" s="9">
        <f t="shared" ref="BM3217" si="30999">(BB3217*BH3217+BC3217*BG3217+BD3217*BH3220+BE3217*BG3220)</f>
        <v>0</v>
      </c>
      <c r="BN3217" s="2">
        <f t="shared" ref="BN3217" si="31000">BB3217*BI3217+BD3217*BI3220-BC3217*BJ3217-BE3217*BJ3220</f>
        <v>0</v>
      </c>
      <c r="BO3217" s="8">
        <f t="shared" ref="BO3217" si="31001">(BB3217*BJ3217+BC3217*BI3217+BD3217*BJ3220+BE3217*BI3220)</f>
        <v>-5.9606172002726332</v>
      </c>
      <c r="BP3217" s="20"/>
      <c r="BQ3217" s="16">
        <v>1</v>
      </c>
      <c r="BR3217" s="23">
        <v>0</v>
      </c>
      <c r="BS3217" s="14">
        <v>0</v>
      </c>
      <c r="BT3217" s="22">
        <v>0</v>
      </c>
      <c r="BV3217" s="1">
        <f t="shared" ref="BV3217" si="31002">BL3217*BQ3217+BN3217*BQ3220-BM3217*BR3217-BO3217*BR3220</f>
        <v>73.837030017789161</v>
      </c>
      <c r="BW3217" s="9">
        <f t="shared" ref="BW3217" si="31003">(BL3217*BR3217+BM3217*BQ3217+BN3217*BR3220+BO3217*BQ3220)</f>
        <v>-5.9606172002726332</v>
      </c>
      <c r="BX3217" s="2">
        <f t="shared" ref="BX3217" si="31004">BL3217*BS3217+BN3217*BS3220-BM3217*BT3217-BO3217*BT3220</f>
        <v>0</v>
      </c>
      <c r="BY3217" s="8">
        <f t="shared" ref="BY3217" si="31005">(BL3217*BT3217+BM3217*BS3217+BN3217*BT3220+BO3217*BS3220)</f>
        <v>-5.9606172002726332</v>
      </c>
      <c r="CA3217" s="28">
        <f t="shared" ref="CA3217" si="31006">20*LOG(((1+$BR$9)/$BR$9)/((BV3217+BV3220)^2+(BW3217+BW3220)^2)^0.5)</f>
        <v>-53.259266263324847</v>
      </c>
      <c r="CC3217" s="114">
        <f t="shared" ref="CC3217" si="31007">((BV3217^2+BW3217^2)^0.5)/((BV3220^2+BW3220^2)^0.5)</f>
        <v>8.0742651306223087E-2</v>
      </c>
      <c r="CD3217" s="13"/>
      <c r="CE3217" s="33"/>
      <c r="CF3217" s="33"/>
      <c r="CG3217" s="33"/>
      <c r="CH3217" s="33"/>
    </row>
    <row r="3218" spans="2:86" ht="18.600000000000001" customHeight="1" thickBot="1">
      <c r="D3218" s="3"/>
      <c r="G3218" s="4"/>
      <c r="I3218" s="3"/>
      <c r="L3218" s="4"/>
      <c r="N3218" s="3"/>
      <c r="Q3218" s="4"/>
      <c r="S3218" s="3"/>
      <c r="V3218" s="4"/>
      <c r="X3218" s="3"/>
      <c r="AA3218" s="4"/>
      <c r="AC3218" s="3"/>
      <c r="AF3218" s="4"/>
      <c r="AH3218" s="3"/>
      <c r="AK3218" s="4"/>
      <c r="AM3218" s="3"/>
      <c r="AP3218" s="4"/>
      <c r="AR3218" s="3"/>
      <c r="AU3218" s="4"/>
      <c r="AW3218" s="3"/>
      <c r="AZ3218" s="4"/>
      <c r="BB3218" s="3"/>
      <c r="BE3218" s="4"/>
      <c r="BG3218" s="3"/>
      <c r="BJ3218" s="4"/>
      <c r="BL3218" s="3"/>
      <c r="BO3218" s="4"/>
      <c r="BQ3218" s="16"/>
      <c r="BR3218" s="14"/>
      <c r="BS3218" s="14"/>
      <c r="BT3218" s="17"/>
      <c r="BV3218" s="3"/>
      <c r="BY3218" s="4"/>
      <c r="CC3218" s="115"/>
      <c r="CD3218" s="13"/>
      <c r="CE3218" s="33"/>
      <c r="CF3218" s="33"/>
      <c r="CG3218" s="33"/>
      <c r="CH3218" s="33"/>
    </row>
    <row r="3219" spans="2:86" ht="18.600000000000001" customHeight="1" thickBot="1">
      <c r="D3219" s="271" t="s">
        <v>141</v>
      </c>
      <c r="E3219" s="272"/>
      <c r="F3219" s="273" t="s">
        <v>142</v>
      </c>
      <c r="G3219" s="274"/>
      <c r="H3219" s="237"/>
      <c r="I3219" s="271" t="s">
        <v>143</v>
      </c>
      <c r="J3219" s="272"/>
      <c r="K3219" s="273" t="s">
        <v>144</v>
      </c>
      <c r="L3219" s="274"/>
      <c r="N3219" s="262" t="s">
        <v>145</v>
      </c>
      <c r="O3219" s="263"/>
      <c r="P3219" s="264" t="s">
        <v>146</v>
      </c>
      <c r="Q3219" s="265"/>
      <c r="S3219" s="271" t="s">
        <v>147</v>
      </c>
      <c r="T3219" s="272"/>
      <c r="U3219" s="273" t="s">
        <v>148</v>
      </c>
      <c r="V3219" s="274"/>
      <c r="W3219" s="20"/>
      <c r="X3219" s="262" t="s">
        <v>149</v>
      </c>
      <c r="Y3219" s="263"/>
      <c r="Z3219" s="264" t="s">
        <v>150</v>
      </c>
      <c r="AA3219" s="265"/>
      <c r="AB3219" s="20"/>
      <c r="AC3219" s="271" t="s">
        <v>151</v>
      </c>
      <c r="AD3219" s="272"/>
      <c r="AE3219" s="273" t="s">
        <v>152</v>
      </c>
      <c r="AF3219" s="274"/>
      <c r="AG3219" s="20"/>
      <c r="AH3219" s="262" t="s">
        <v>153</v>
      </c>
      <c r="AI3219" s="263"/>
      <c r="AJ3219" s="264" t="s">
        <v>154</v>
      </c>
      <c r="AK3219" s="265"/>
      <c r="AL3219" s="20"/>
      <c r="AM3219" s="271" t="s">
        <v>155</v>
      </c>
      <c r="AN3219" s="272"/>
      <c r="AO3219" s="273" t="s">
        <v>156</v>
      </c>
      <c r="AP3219" s="274"/>
      <c r="AR3219" s="262" t="s">
        <v>157</v>
      </c>
      <c r="AS3219" s="263"/>
      <c r="AT3219" s="264" t="s">
        <v>158</v>
      </c>
      <c r="AU3219" s="265"/>
      <c r="AV3219" s="41"/>
      <c r="AW3219" s="271" t="s">
        <v>159</v>
      </c>
      <c r="AX3219" s="272"/>
      <c r="AY3219" s="273" t="s">
        <v>160</v>
      </c>
      <c r="AZ3219" s="274"/>
      <c r="BA3219" s="20"/>
      <c r="BB3219" s="262" t="s">
        <v>161</v>
      </c>
      <c r="BC3219" s="263"/>
      <c r="BD3219" s="264" t="s">
        <v>162</v>
      </c>
      <c r="BE3219" s="265"/>
      <c r="BF3219" s="41"/>
      <c r="BG3219" s="271" t="s">
        <v>163</v>
      </c>
      <c r="BH3219" s="272"/>
      <c r="BI3219" s="273" t="s">
        <v>164</v>
      </c>
      <c r="BJ3219" s="274"/>
      <c r="BK3219" s="41"/>
      <c r="BL3219" s="262" t="s">
        <v>165</v>
      </c>
      <c r="BM3219" s="263"/>
      <c r="BN3219" s="264" t="s">
        <v>166</v>
      </c>
      <c r="BO3219" s="265"/>
      <c r="BP3219" s="41"/>
      <c r="BQ3219" s="271" t="s">
        <v>167</v>
      </c>
      <c r="BR3219" s="272"/>
      <c r="BS3219" s="273" t="s">
        <v>168</v>
      </c>
      <c r="BT3219" s="274"/>
      <c r="BU3219" s="20"/>
      <c r="BV3219" s="262" t="s">
        <v>169</v>
      </c>
      <c r="BW3219" s="263"/>
      <c r="BX3219" s="264" t="s">
        <v>170</v>
      </c>
      <c r="BY3219" s="265"/>
      <c r="CA3219" s="55" t="s">
        <v>35</v>
      </c>
      <c r="CC3219" s="116" t="s">
        <v>75</v>
      </c>
      <c r="CD3219" s="13"/>
      <c r="CE3219" s="33"/>
      <c r="CF3219" s="33"/>
      <c r="CG3219" s="33"/>
      <c r="CH3219" s="33"/>
    </row>
    <row r="3220" spans="2:86" ht="18.600000000000001" customHeight="1" thickTop="1" thickBot="1">
      <c r="D3220" s="1">
        <v>0</v>
      </c>
      <c r="E3220" s="9">
        <f t="shared" ref="E3220" si="31008">$E$9*$B3217</f>
        <v>10.826559999999942</v>
      </c>
      <c r="F3220" s="2">
        <v>1</v>
      </c>
      <c r="G3220" s="8">
        <v>0</v>
      </c>
      <c r="I3220" s="1">
        <v>0</v>
      </c>
      <c r="J3220" s="9">
        <v>0</v>
      </c>
      <c r="K3220" s="2">
        <v>1</v>
      </c>
      <c r="L3220" s="8">
        <v>0</v>
      </c>
      <c r="N3220" s="1">
        <f t="shared" ref="N3220" si="31009">D3220*I3217+F3220*I3220-E3220*J3217-G3220*J3220</f>
        <v>0</v>
      </c>
      <c r="O3220" s="9">
        <f t="shared" ref="O3220" si="31010">(D3220*J3217+E3220*I3217+F3220*J3220+G3220*I3220)</f>
        <v>10.826559999999942</v>
      </c>
      <c r="P3220" s="2">
        <f t="shared" ref="P3220" si="31011">D3220*K3217+F3220*K3220-E3220*L3217-G3220*L3220</f>
        <v>7.3952802189426174</v>
      </c>
      <c r="Q3220" s="8">
        <f t="shared" ref="Q3220" si="31012">(D3220*L3217+E3220*K3217+F3220*L3220+G3220*K3220)</f>
        <v>0</v>
      </c>
      <c r="S3220" s="1">
        <v>0</v>
      </c>
      <c r="T3220" s="9">
        <f t="shared" ref="T3220" si="31013">$T$9*$B3217</f>
        <v>13.903959999999925</v>
      </c>
      <c r="U3220" s="2">
        <v>1</v>
      </c>
      <c r="V3220" s="8">
        <v>0</v>
      </c>
      <c r="X3220" s="1">
        <f t="shared" ref="X3220" si="31014">N3220*S3217+P3220*S3220-O3220*T3217-Q3220*T3220</f>
        <v>0</v>
      </c>
      <c r="Y3220" s="9">
        <f t="shared" ref="Y3220" si="31015">(N3220*T3217+O3220*S3217+P3220*T3220+Q3220*S3220)</f>
        <v>113.65024035296878</v>
      </c>
      <c r="Z3220" s="2">
        <f t="shared" ref="Z3220" si="31016">N3220*U3217+P3220*U3220-O3220*V3217-Q3220*V3220</f>
        <v>7.3952802189426174</v>
      </c>
      <c r="AA3220" s="8">
        <f t="shared" ref="AA3220" si="31017">(N3220*V3217+O3220*U3217+P3220*V3220+Q3220*U3220)</f>
        <v>0</v>
      </c>
      <c r="AB3220" s="20"/>
      <c r="AC3220" s="1">
        <v>0</v>
      </c>
      <c r="AD3220" s="9">
        <v>0</v>
      </c>
      <c r="AE3220" s="2">
        <v>1</v>
      </c>
      <c r="AF3220" s="8">
        <v>0</v>
      </c>
      <c r="AH3220" s="1">
        <f t="shared" ref="AH3220" si="31018">X3220*AC3217+Z3220*AC3220-Y3220*AD3217-AA3220*AD3220</f>
        <v>0</v>
      </c>
      <c r="AI3220" s="9">
        <f t="shared" ref="AI3220" si="31019">(X3220*AD3217+Y3220*AC3217+Z3220*AD3220+AA3220*AC3220)</f>
        <v>113.65024035296878</v>
      </c>
      <c r="AJ3220" s="2">
        <f t="shared" ref="AJ3220" si="31020">X3220*AE3217+Z3220*AE3220-Y3220*AF3217-AA3220*AF3220</f>
        <v>19.814622070283992</v>
      </c>
      <c r="AK3220" s="8">
        <f t="shared" ref="AK3220" si="31021">(X3220*AF3217+Y3220*AE3217+Z3220*AF3220+AA3220*AE3220)</f>
        <v>0</v>
      </c>
      <c r="AM3220" s="1">
        <v>0</v>
      </c>
      <c r="AN3220" s="9">
        <f t="shared" ref="AN3220" si="31022">$AN$9*$B3217</f>
        <v>11.755759999999936</v>
      </c>
      <c r="AO3220" s="2">
        <v>1</v>
      </c>
      <c r="AP3220" s="8">
        <v>0</v>
      </c>
      <c r="AR3220" s="1">
        <f t="shared" ref="AR3220" si="31023">AH3220*AM3217+AJ3220*AM3220-AI3220*AN3217-AK3220*AN3220</f>
        <v>0</v>
      </c>
      <c r="AS3220" s="9">
        <f t="shared" ref="AS3220" si="31024">(AH3220*AN3217+AI3220*AM3217+AJ3220*AN3220+AK3220*AM3220)</f>
        <v>346.58618190192925</v>
      </c>
      <c r="AT3220" s="2">
        <f t="shared" ref="AT3220" si="31025">AH3220*AO3217+AJ3220*AO3220-AI3220*AP3217-AK3220*AP3220</f>
        <v>19.814622070283992</v>
      </c>
      <c r="AU3220" s="8">
        <f t="shared" ref="AU3220" si="31026">(AH3220*AP3217+AI3220*AO3217+AJ3220*AP3220+AK3220*AO3220)</f>
        <v>0</v>
      </c>
      <c r="AV3220" s="20"/>
      <c r="AW3220" s="1">
        <v>0</v>
      </c>
      <c r="AX3220" s="9">
        <v>0</v>
      </c>
      <c r="AY3220" s="2">
        <v>1</v>
      </c>
      <c r="AZ3220" s="8">
        <v>0</v>
      </c>
      <c r="BB3220" s="1">
        <f t="shared" ref="BB3220" si="31027">AR3220*AW3217+AT3220*AW3220-AS3220*AX3217-AU3220*AX3220</f>
        <v>0</v>
      </c>
      <c r="BC3220" s="9">
        <f t="shared" ref="BC3220" si="31028">(AR3220*AX3217+AS3220*AW3217+AT3220*AX3220+AU3220*AW3220)</f>
        <v>346.58618190192925</v>
      </c>
      <c r="BD3220" s="2">
        <f t="shared" ref="BD3220" si="31029">AR3220*AY3217+AT3220*AY3220-AS3220*AZ3217-AU3220*AZ3220</f>
        <v>73.835866772010533</v>
      </c>
      <c r="BE3220" s="8">
        <f t="shared" ref="BE3220" si="31030">(AR3220*AZ3217+AS3220*AY3217+AT3220*AZ3220+AU3220*AY3220)</f>
        <v>0</v>
      </c>
      <c r="BG3220" s="1">
        <v>0</v>
      </c>
      <c r="BH3220" s="9">
        <f t="shared" ref="BH3220" si="31031">$BH$9*$B3217</f>
        <v>7.6911999999999576</v>
      </c>
      <c r="BI3220" s="2">
        <v>1</v>
      </c>
      <c r="BJ3220" s="8">
        <v>0</v>
      </c>
      <c r="BK3220" s="20"/>
      <c r="BL3220" s="1">
        <f t="shared" ref="BL3220" si="31032">BB3220*BG3217+BD3220*BG3220-BC3220*BH3217-BE3220*BH3220</f>
        <v>0</v>
      </c>
      <c r="BM3220" s="9">
        <f t="shared" ref="BM3220" si="31033">(BB3220*BH3217+BC3220*BG3217+BD3220*BH3220+BE3220*BG3220)</f>
        <v>914.4726004188135</v>
      </c>
      <c r="BN3220" s="2">
        <f t="shared" ref="BN3220" si="31034">BB3220*BI3217+BD3220*BI3220-BC3220*BJ3217-BE3220*BJ3220</f>
        <v>73.835866772010533</v>
      </c>
      <c r="BO3220" s="8">
        <f t="shared" ref="BO3220" si="31035">(BB3220*BJ3217+BC3220*BI3217+BD3220*BJ3220+BE3220*BI3220)</f>
        <v>0</v>
      </c>
      <c r="BP3220" s="20"/>
      <c r="BQ3220" s="18">
        <f t="shared" ref="BQ3220:BQ3283" si="31036">1/$BR$9</f>
        <v>1</v>
      </c>
      <c r="BR3220" s="25">
        <v>0</v>
      </c>
      <c r="BS3220" s="19">
        <v>1</v>
      </c>
      <c r="BT3220" s="24">
        <v>0</v>
      </c>
      <c r="BV3220" s="1">
        <f t="shared" ref="BV3220" si="31037">BL3220*BQ3217+BN3220*BQ3220-BM3220*BR3217-BO3220*BR3220</f>
        <v>73.835866772010533</v>
      </c>
      <c r="BW3220" s="9">
        <f t="shared" ref="BW3220" si="31038">(BL3220*BR3217+BM3220*BQ3217+BN3220*BR3220+BO3220*BQ3220)</f>
        <v>914.4726004188135</v>
      </c>
      <c r="BX3220" s="2">
        <f t="shared" ref="BX3220" si="31039">BL3220*BS3217+BN3220*BS3220-BM3220*BT3217-BO3220*BT3220</f>
        <v>73.835866772010533</v>
      </c>
      <c r="BY3220" s="8">
        <f t="shared" ref="BY3220" si="31040">(BL3220*BT3217+BM3220*BS3217+BN3220*BT3220+BO3220*BS3220)</f>
        <v>0</v>
      </c>
      <c r="CA3220" s="56">
        <f t="shared" ref="CA3220" si="31041">(180/PI())*ATAN(-1*(BW3217+BW3220)/(BV3217+BV3220))</f>
        <v>-80.767674514209787</v>
      </c>
      <c r="CC3220" s="117">
        <f t="shared" ref="CC3220" si="31042">20*LOG(((1-(10^(CA3217/20)^2)*(1-((1-CC3217)/(1+CC3217))^2))^0.5))</f>
        <v>-5.6699128489682117E-6</v>
      </c>
      <c r="CD3220" s="13"/>
      <c r="CE3220" s="33"/>
      <c r="CF3220" s="33"/>
      <c r="CG3220" s="33"/>
      <c r="CH3220" s="33"/>
    </row>
    <row r="3221" spans="2:86" ht="18.600000000000001" customHeight="1"/>
    <row r="3222" spans="2:86" ht="18.600000000000001" customHeight="1" thickBot="1">
      <c r="E3222" s="6" t="s">
        <v>3</v>
      </c>
      <c r="J3222" s="6" t="s">
        <v>5</v>
      </c>
      <c r="O3222" s="6" t="s">
        <v>10</v>
      </c>
      <c r="T3222" s="6" t="s">
        <v>6</v>
      </c>
      <c r="Y3222" s="6" t="s">
        <v>11</v>
      </c>
      <c r="AD3222" s="6" t="s">
        <v>12</v>
      </c>
      <c r="AI3222" s="6" t="s">
        <v>13</v>
      </c>
      <c r="AN3222" s="6" t="s">
        <v>14</v>
      </c>
      <c r="AS3222" s="6" t="s">
        <v>15</v>
      </c>
      <c r="AX3222" s="6" t="s">
        <v>19</v>
      </c>
      <c r="BC3222" s="6" t="s">
        <v>17</v>
      </c>
      <c r="BH3222" s="6" t="s">
        <v>20</v>
      </c>
      <c r="BM3222" s="6" t="s">
        <v>18</v>
      </c>
      <c r="BQ3222" s="26" t="s">
        <v>16</v>
      </c>
      <c r="BR3222" s="26"/>
      <c r="BS3222" s="21"/>
      <c r="BT3222" s="21"/>
      <c r="BU3222" s="21"/>
      <c r="BV3222" s="21"/>
      <c r="BW3222" s="26" t="s">
        <v>21</v>
      </c>
      <c r="BX3222" s="21"/>
      <c r="BY3222" s="21"/>
    </row>
    <row r="3223" spans="2:86" ht="18.600000000000001" customHeight="1" thickBot="1">
      <c r="B3223" s="11"/>
      <c r="D3223" s="266" t="s">
        <v>113</v>
      </c>
      <c r="E3223" s="267"/>
      <c r="F3223" s="268" t="s">
        <v>114</v>
      </c>
      <c r="G3223" s="269"/>
      <c r="H3223" s="237"/>
      <c r="I3223" s="262" t="s">
        <v>0</v>
      </c>
      <c r="J3223" s="263"/>
      <c r="K3223" s="264" t="s">
        <v>1</v>
      </c>
      <c r="L3223" s="265"/>
      <c r="M3223" s="21"/>
      <c r="N3223" s="262" t="s">
        <v>115</v>
      </c>
      <c r="O3223" s="263"/>
      <c r="P3223" s="264" t="s">
        <v>116</v>
      </c>
      <c r="Q3223" s="265"/>
      <c r="R3223" s="21"/>
      <c r="S3223" s="266" t="s">
        <v>117</v>
      </c>
      <c r="T3223" s="267"/>
      <c r="U3223" s="268" t="s">
        <v>118</v>
      </c>
      <c r="V3223" s="269"/>
      <c r="W3223" s="20"/>
      <c r="X3223" s="262" t="s">
        <v>119</v>
      </c>
      <c r="Y3223" s="263"/>
      <c r="Z3223" s="264" t="s">
        <v>120</v>
      </c>
      <c r="AA3223" s="265"/>
      <c r="AB3223" s="20"/>
      <c r="AC3223" s="262" t="s">
        <v>121</v>
      </c>
      <c r="AD3223" s="263"/>
      <c r="AE3223" s="264" t="s">
        <v>7</v>
      </c>
      <c r="AF3223" s="265"/>
      <c r="AG3223" s="20"/>
      <c r="AH3223" s="262" t="s">
        <v>122</v>
      </c>
      <c r="AI3223" s="263"/>
      <c r="AJ3223" s="264" t="s">
        <v>123</v>
      </c>
      <c r="AK3223" s="265"/>
      <c r="AL3223" s="20"/>
      <c r="AM3223" s="266" t="s">
        <v>124</v>
      </c>
      <c r="AN3223" s="267"/>
      <c r="AO3223" s="268" t="s">
        <v>125</v>
      </c>
      <c r="AP3223" s="269"/>
      <c r="AQ3223" s="21"/>
      <c r="AR3223" s="262" t="s">
        <v>126</v>
      </c>
      <c r="AS3223" s="263"/>
      <c r="AT3223" s="264" t="s">
        <v>2</v>
      </c>
      <c r="AU3223" s="265"/>
      <c r="AV3223" s="41"/>
      <c r="AW3223" s="262" t="s">
        <v>127</v>
      </c>
      <c r="AX3223" s="263"/>
      <c r="AY3223" s="264" t="s">
        <v>128</v>
      </c>
      <c r="AZ3223" s="265"/>
      <c r="BA3223" s="20"/>
      <c r="BB3223" s="262" t="s">
        <v>129</v>
      </c>
      <c r="BC3223" s="263"/>
      <c r="BD3223" s="264" t="s">
        <v>130</v>
      </c>
      <c r="BE3223" s="265"/>
      <c r="BF3223" s="41"/>
      <c r="BG3223" s="266" t="s">
        <v>131</v>
      </c>
      <c r="BH3223" s="267"/>
      <c r="BI3223" s="268" t="s">
        <v>132</v>
      </c>
      <c r="BJ3223" s="269"/>
      <c r="BK3223" s="41"/>
      <c r="BL3223" s="262" t="s">
        <v>133</v>
      </c>
      <c r="BM3223" s="263"/>
      <c r="BN3223" s="264" t="s">
        <v>134</v>
      </c>
      <c r="BO3223" s="265"/>
      <c r="BP3223" s="41"/>
      <c r="BQ3223" s="262" t="s">
        <v>135</v>
      </c>
      <c r="BR3223" s="263"/>
      <c r="BS3223" s="264" t="s">
        <v>136</v>
      </c>
      <c r="BT3223" s="265"/>
      <c r="BU3223" s="20"/>
      <c r="BV3223" s="262" t="s">
        <v>137</v>
      </c>
      <c r="BW3223" s="263"/>
      <c r="BX3223" s="264" t="s">
        <v>138</v>
      </c>
      <c r="BY3223" s="265"/>
      <c r="CA3223" s="27" t="s">
        <v>8</v>
      </c>
      <c r="CC3223" s="113" t="s">
        <v>74</v>
      </c>
      <c r="CD3223" s="13"/>
      <c r="CE3223" s="33"/>
      <c r="CF3223" s="33"/>
      <c r="CG3223" s="33"/>
      <c r="CH3223" s="33"/>
    </row>
    <row r="3224" spans="2:86" ht="18.600000000000001" customHeight="1" thickTop="1" thickBot="1">
      <c r="B3224" s="37">
        <v>9.2199999999999491</v>
      </c>
      <c r="D3224" s="1">
        <v>1</v>
      </c>
      <c r="E3224" s="7">
        <v>0</v>
      </c>
      <c r="F3224" s="2">
        <v>0</v>
      </c>
      <c r="G3224" s="8">
        <v>0</v>
      </c>
      <c r="I3224" s="1">
        <v>1</v>
      </c>
      <c r="J3224" s="9">
        <v>0</v>
      </c>
      <c r="K3224" s="2">
        <v>0</v>
      </c>
      <c r="L3224" s="8">
        <f t="shared" ref="L3224:L3287" si="31043">IF(0=(1-$J$9*$K$9*$B3224^2),10^18,$B3224*$K$9/(1-$J$9*$K$9*$B3224^2))</f>
        <v>-0.58928428544263411</v>
      </c>
      <c r="N3224" s="1">
        <f t="shared" ref="N3224" si="31044">D3224*I3224+F3224*I3227-E3224*J3224-G3224*J3227</f>
        <v>1</v>
      </c>
      <c r="O3224" s="9">
        <f t="shared" ref="O3224" si="31045">(D3224*J3224+E3224*I3224+F3224*J3227+G3224*I3227)</f>
        <v>0</v>
      </c>
      <c r="P3224" s="2">
        <f t="shared" ref="P3224" si="31046">D3224*K3224+F3224*K3227-E3224*L3224-G3224*L3227</f>
        <v>0</v>
      </c>
      <c r="Q3224" s="8">
        <f t="shared" ref="Q3224" si="31047">(D3224*L3224+E3224*K3224+F3224*L3227+G3224*K3227)</f>
        <v>-0.58928428544263411</v>
      </c>
      <c r="S3224" s="1">
        <v>1</v>
      </c>
      <c r="T3224" s="7">
        <v>0</v>
      </c>
      <c r="U3224" s="2">
        <v>0</v>
      </c>
      <c r="V3224" s="8">
        <v>0</v>
      </c>
      <c r="X3224" s="1">
        <f t="shared" ref="X3224" si="31048">N3224*S3224+P3224*S3227-O3224*T3224-Q3224*T3227</f>
        <v>9.2111968402347113</v>
      </c>
      <c r="Y3224" s="9">
        <f t="shared" ref="Y3224" si="31049">(N3224*T3224+O3224*S3224+P3224*T3227+Q3224*S3227)</f>
        <v>0</v>
      </c>
      <c r="Z3224" s="2">
        <f t="shared" ref="Z3224" si="31050">N3224*U3224+P3224*U3227-O3224*V3224-Q3224*V3227</f>
        <v>0</v>
      </c>
      <c r="AA3224" s="8">
        <f t="shared" ref="AA3224" si="31051">(N3224*V3224+O3224*U3224+P3224*V3227+Q3224*U3227)</f>
        <v>-0.58928428544263411</v>
      </c>
      <c r="AB3224" s="20"/>
      <c r="AC3224" s="1">
        <v>1</v>
      </c>
      <c r="AD3224" s="9">
        <v>0</v>
      </c>
      <c r="AE3224" s="2">
        <v>0</v>
      </c>
      <c r="AF3224" s="8">
        <f t="shared" ref="AF3224:AF3287" si="31052">IF(0=(1-$AE$9*$AD$9*$B3224^2),10^18,$B3224*$AE$9/(1-$AE$9*$AD$9*$B3224^2))</f>
        <v>-0.10903206884542774</v>
      </c>
      <c r="AH3224" s="1">
        <f t="shared" ref="AH3224" si="31053">X3224*AC3224+Z3224*AC3227-Y3224*AD3224-AA3224*AD3227</f>
        <v>9.2111968402347113</v>
      </c>
      <c r="AI3224" s="9">
        <f t="shared" ref="AI3224" si="31054">(X3224*AD3224+Y3224*AC3224+Z3224*AD3227+AA3224*AC3227)</f>
        <v>0</v>
      </c>
      <c r="AJ3224" s="2">
        <f t="shared" ref="AJ3224" si="31055">X3224*AE3224+Z3224*AE3227-Y3224*AF3224-AA3224*AF3227</f>
        <v>0</v>
      </c>
      <c r="AK3224" s="8">
        <f t="shared" ref="AK3224" si="31056">(X3224*AF3224+Y3224*AE3224+Z3224*AF3227+AA3224*AE3227)</f>
        <v>-1.5936001334758916</v>
      </c>
      <c r="AM3224" s="1">
        <v>1</v>
      </c>
      <c r="AN3224" s="7">
        <v>0</v>
      </c>
      <c r="AO3224" s="2">
        <v>0</v>
      </c>
      <c r="AP3224" s="8">
        <v>0</v>
      </c>
      <c r="AR3224" s="1">
        <f t="shared" ref="AR3224" si="31057">AH3224*AM3224+AJ3224*AM3227-AI3224*AN3224-AK3224*AN3227</f>
        <v>27.985903590356266</v>
      </c>
      <c r="AS3224" s="9">
        <f t="shared" ref="AS3224" si="31058">(AH3224*AN3224+AI3224*AM3224+AJ3224*AN3227+AK3224*AM3227)</f>
        <v>0</v>
      </c>
      <c r="AT3224" s="2">
        <f t="shared" ref="AT3224" si="31059">AH3224*AO3224+AJ3224*AO3227-AI3224*AP3224-AK3224*AP3227</f>
        <v>0</v>
      </c>
      <c r="AU3224" s="8">
        <f t="shared" ref="AU3224" si="31060">(AH3224*AP3224+AI3224*AO3224+AJ3224*AP3227+AK3224*AO3227)</f>
        <v>-1.5936001334758916</v>
      </c>
      <c r="AV3224" s="20"/>
      <c r="AW3224" s="1">
        <v>1</v>
      </c>
      <c r="AX3224" s="9">
        <v>0</v>
      </c>
      <c r="AY3224" s="2">
        <v>0</v>
      </c>
      <c r="AZ3224" s="8">
        <f t="shared" ref="AZ3224:AZ3287" si="31061">IF(0=(1-$AX$9*$AY$9*$B3224^2),10^18,$B3224*$AY$9/(1-$AX$9*$AY$9*$B3224^2))</f>
        <v>-0.15551435275979886</v>
      </c>
      <c r="BB3224" s="1">
        <f t="shared" ref="BB3224" si="31062">AR3224*AW3224+AT3224*AW3227-AS3224*AX3224-AU3224*AX3227</f>
        <v>27.985903590356266</v>
      </c>
      <c r="BC3224" s="9">
        <f t="shared" ref="BC3224" si="31063">(AR3224*AX3224+AS3224*AW3224+AT3224*AX3227+AU3224*AW3227)</f>
        <v>0</v>
      </c>
      <c r="BD3224" s="2">
        <f t="shared" ref="BD3224" si="31064">AR3224*AY3224+AT3224*AY3227-AS3224*AZ3224-AU3224*AZ3227</f>
        <v>0</v>
      </c>
      <c r="BE3224" s="8">
        <f t="shared" ref="BE3224" si="31065">(AR3224*AZ3224+AS3224*AY3224+AT3224*AZ3227+AU3224*AY3227)</f>
        <v>-5.9458098167282767</v>
      </c>
      <c r="BG3224" s="1">
        <v>1</v>
      </c>
      <c r="BH3224" s="7">
        <v>0</v>
      </c>
      <c r="BI3224" s="2">
        <v>0</v>
      </c>
      <c r="BJ3224" s="8">
        <v>0</v>
      </c>
      <c r="BK3224" s="20"/>
      <c r="BL3224" s="1">
        <f t="shared" ref="BL3224" si="31066">BB3224*BG3224+BD3224*BG3227-BC3224*BH3224-BE3224*BH3227</f>
        <v>73.815729992912225</v>
      </c>
      <c r="BM3224" s="9">
        <f t="shared" ref="BM3224" si="31067">(BB3224*BH3224+BC3224*BG3224+BD3224*BH3227+BE3224*BG3227)</f>
        <v>0</v>
      </c>
      <c r="BN3224" s="2">
        <f t="shared" ref="BN3224" si="31068">BB3224*BI3224+BD3224*BI3227-BC3224*BJ3224-BE3224*BJ3227</f>
        <v>0</v>
      </c>
      <c r="BO3224" s="8">
        <f t="shared" ref="BO3224" si="31069">(BB3224*BJ3224+BC3224*BI3224+BD3224*BJ3227+BE3224*BI3227)</f>
        <v>-5.9458098167282767</v>
      </c>
      <c r="BP3224" s="20"/>
      <c r="BQ3224" s="16">
        <v>1</v>
      </c>
      <c r="BR3224" s="23">
        <v>0</v>
      </c>
      <c r="BS3224" s="14">
        <v>0</v>
      </c>
      <c r="BT3224" s="22">
        <v>0</v>
      </c>
      <c r="BV3224" s="1">
        <f t="shared" ref="BV3224" si="31070">BL3224*BQ3224+BN3224*BQ3227-BM3224*BR3224-BO3224*BR3227</f>
        <v>73.815729992912225</v>
      </c>
      <c r="BW3224" s="9">
        <f t="shared" ref="BW3224" si="31071">(BL3224*BR3224+BM3224*BQ3224+BN3224*BR3227+BO3224*BQ3227)</f>
        <v>-5.9458098167282767</v>
      </c>
      <c r="BX3224" s="2">
        <f t="shared" ref="BX3224" si="31072">BL3224*BS3224+BN3224*BS3227-BM3224*BT3224-BO3224*BT3227</f>
        <v>0</v>
      </c>
      <c r="BY3224" s="8">
        <f t="shared" ref="BY3224" si="31073">(BL3224*BT3224+BM3224*BS3224+BN3224*BT3227+BO3224*BS3227)</f>
        <v>-5.9458098167282767</v>
      </c>
      <c r="CA3224" s="28">
        <f t="shared" ref="CA3224" si="31074">20*LOG(((1+$BR$9)/$BR$9)/((BV3224+BV3227)^2+(BW3224+BW3227)^2)^0.5)</f>
        <v>-53.275610808612093</v>
      </c>
      <c r="CC3224" s="114">
        <f t="shared" ref="CC3224" si="31075">((BV3224^2+BW3224^2)^0.5)/((BV3227^2+BW3227^2)^0.5)</f>
        <v>8.056531987477461E-2</v>
      </c>
      <c r="CD3224" s="13"/>
      <c r="CE3224" s="33"/>
      <c r="CF3224" s="33"/>
      <c r="CG3224" s="33"/>
      <c r="CH3224" s="33"/>
    </row>
    <row r="3225" spans="2:86" ht="18.600000000000001" customHeight="1" thickBot="1">
      <c r="D3225" s="3"/>
      <c r="G3225" s="4"/>
      <c r="I3225" s="3"/>
      <c r="L3225" s="4"/>
      <c r="N3225" s="3"/>
      <c r="Q3225" s="4"/>
      <c r="S3225" s="3"/>
      <c r="V3225" s="4"/>
      <c r="X3225" s="3"/>
      <c r="AA3225" s="4"/>
      <c r="AC3225" s="3"/>
      <c r="AF3225" s="4"/>
      <c r="AH3225" s="3"/>
      <c r="AK3225" s="4"/>
      <c r="AM3225" s="3"/>
      <c r="AP3225" s="4"/>
      <c r="AR3225" s="3"/>
      <c r="AU3225" s="4"/>
      <c r="AW3225" s="3"/>
      <c r="AZ3225" s="4"/>
      <c r="BB3225" s="3"/>
      <c r="BE3225" s="4"/>
      <c r="BG3225" s="3"/>
      <c r="BJ3225" s="4"/>
      <c r="BL3225" s="3"/>
      <c r="BO3225" s="4"/>
      <c r="BQ3225" s="16"/>
      <c r="BR3225" s="14"/>
      <c r="BS3225" s="14"/>
      <c r="BT3225" s="17"/>
      <c r="BV3225" s="3"/>
      <c r="BY3225" s="4"/>
      <c r="CC3225" s="115"/>
      <c r="CD3225" s="13"/>
      <c r="CE3225" s="33"/>
      <c r="CF3225" s="33"/>
      <c r="CG3225" s="33"/>
      <c r="CH3225" s="33"/>
    </row>
    <row r="3226" spans="2:86" ht="18.600000000000001" customHeight="1" thickBot="1">
      <c r="D3226" s="271" t="s">
        <v>141</v>
      </c>
      <c r="E3226" s="272"/>
      <c r="F3226" s="273" t="s">
        <v>142</v>
      </c>
      <c r="G3226" s="274"/>
      <c r="H3226" s="237"/>
      <c r="I3226" s="271" t="s">
        <v>143</v>
      </c>
      <c r="J3226" s="272"/>
      <c r="K3226" s="273" t="s">
        <v>144</v>
      </c>
      <c r="L3226" s="274"/>
      <c r="N3226" s="262" t="s">
        <v>145</v>
      </c>
      <c r="O3226" s="263"/>
      <c r="P3226" s="264" t="s">
        <v>146</v>
      </c>
      <c r="Q3226" s="265"/>
      <c r="S3226" s="271" t="s">
        <v>147</v>
      </c>
      <c r="T3226" s="272"/>
      <c r="U3226" s="273" t="s">
        <v>148</v>
      </c>
      <c r="V3226" s="274"/>
      <c r="W3226" s="20"/>
      <c r="X3226" s="262" t="s">
        <v>149</v>
      </c>
      <c r="Y3226" s="263"/>
      <c r="Z3226" s="264" t="s">
        <v>150</v>
      </c>
      <c r="AA3226" s="265"/>
      <c r="AB3226" s="20"/>
      <c r="AC3226" s="271" t="s">
        <v>151</v>
      </c>
      <c r="AD3226" s="272"/>
      <c r="AE3226" s="273" t="s">
        <v>152</v>
      </c>
      <c r="AF3226" s="274"/>
      <c r="AG3226" s="20"/>
      <c r="AH3226" s="262" t="s">
        <v>153</v>
      </c>
      <c r="AI3226" s="263"/>
      <c r="AJ3226" s="264" t="s">
        <v>154</v>
      </c>
      <c r="AK3226" s="265"/>
      <c r="AL3226" s="20"/>
      <c r="AM3226" s="271" t="s">
        <v>155</v>
      </c>
      <c r="AN3226" s="272"/>
      <c r="AO3226" s="273" t="s">
        <v>156</v>
      </c>
      <c r="AP3226" s="274"/>
      <c r="AR3226" s="262" t="s">
        <v>157</v>
      </c>
      <c r="AS3226" s="263"/>
      <c r="AT3226" s="264" t="s">
        <v>158</v>
      </c>
      <c r="AU3226" s="265"/>
      <c r="AV3226" s="41"/>
      <c r="AW3226" s="271" t="s">
        <v>159</v>
      </c>
      <c r="AX3226" s="272"/>
      <c r="AY3226" s="273" t="s">
        <v>160</v>
      </c>
      <c r="AZ3226" s="274"/>
      <c r="BA3226" s="20"/>
      <c r="BB3226" s="262" t="s">
        <v>161</v>
      </c>
      <c r="BC3226" s="263"/>
      <c r="BD3226" s="264" t="s">
        <v>162</v>
      </c>
      <c r="BE3226" s="265"/>
      <c r="BF3226" s="41"/>
      <c r="BG3226" s="271" t="s">
        <v>163</v>
      </c>
      <c r="BH3226" s="272"/>
      <c r="BI3226" s="273" t="s">
        <v>164</v>
      </c>
      <c r="BJ3226" s="274"/>
      <c r="BK3226" s="41"/>
      <c r="BL3226" s="262" t="s">
        <v>165</v>
      </c>
      <c r="BM3226" s="263"/>
      <c r="BN3226" s="264" t="s">
        <v>166</v>
      </c>
      <c r="BO3226" s="265"/>
      <c r="BP3226" s="41"/>
      <c r="BQ3226" s="271" t="s">
        <v>167</v>
      </c>
      <c r="BR3226" s="272"/>
      <c r="BS3226" s="273" t="s">
        <v>168</v>
      </c>
      <c r="BT3226" s="274"/>
      <c r="BU3226" s="20"/>
      <c r="BV3226" s="262" t="s">
        <v>169</v>
      </c>
      <c r="BW3226" s="263"/>
      <c r="BX3226" s="264" t="s">
        <v>170</v>
      </c>
      <c r="BY3226" s="265"/>
      <c r="CA3226" s="55" t="s">
        <v>35</v>
      </c>
      <c r="CC3226" s="116" t="s">
        <v>75</v>
      </c>
      <c r="CD3226" s="13"/>
      <c r="CE3226" s="33"/>
      <c r="CF3226" s="33"/>
      <c r="CG3226" s="33"/>
      <c r="CH3226" s="33"/>
    </row>
    <row r="3227" spans="2:86" ht="18.600000000000001" customHeight="1" thickTop="1" thickBot="1">
      <c r="D3227" s="1">
        <v>0</v>
      </c>
      <c r="E3227" s="9">
        <f t="shared" ref="E3227" si="31076">$E$9*$B3224</f>
        <v>10.85009599999994</v>
      </c>
      <c r="F3227" s="2">
        <v>1</v>
      </c>
      <c r="G3227" s="8">
        <v>0</v>
      </c>
      <c r="I3227" s="1">
        <v>0</v>
      </c>
      <c r="J3227" s="9">
        <v>0</v>
      </c>
      <c r="K3227" s="2">
        <v>1</v>
      </c>
      <c r="L3227" s="8">
        <v>0</v>
      </c>
      <c r="N3227" s="1">
        <f t="shared" ref="N3227" si="31077">D3227*I3224+F3227*I3227-E3227*J3224-G3227*J3227</f>
        <v>0</v>
      </c>
      <c r="O3227" s="9">
        <f t="shared" ref="O3227" si="31078">(D3227*J3224+E3227*I3224+F3227*J3227+G3227*I3227)</f>
        <v>10.85009599999994</v>
      </c>
      <c r="P3227" s="2">
        <f t="shared" ref="P3227" si="31079">D3227*K3224+F3227*K3227-E3227*L3224-G3227*L3227</f>
        <v>7.3937910683439476</v>
      </c>
      <c r="Q3227" s="8">
        <f t="shared" ref="Q3227" si="31080">(D3227*L3224+E3227*K3224+F3227*L3227+G3227*K3227)</f>
        <v>0</v>
      </c>
      <c r="S3227" s="1">
        <v>0</v>
      </c>
      <c r="T3227" s="9">
        <f t="shared" ref="T3227" si="31081">$T$9*$B3224</f>
        <v>13.934185999999924</v>
      </c>
      <c r="U3227" s="2">
        <v>1</v>
      </c>
      <c r="V3227" s="8">
        <v>0</v>
      </c>
      <c r="X3227" s="1">
        <f t="shared" ref="X3227" si="31082">N3227*S3224+P3227*S3227-O3227*T3224-Q3227*T3227</f>
        <v>0</v>
      </c>
      <c r="Y3227" s="9">
        <f t="shared" ref="Y3227" si="31083">(N3227*T3224+O3227*S3224+P3227*T3227+Q3227*S3227)</f>
        <v>113.87655599144266</v>
      </c>
      <c r="Z3227" s="2">
        <f t="shared" ref="Z3227" si="31084">N3227*U3224+P3227*U3227-O3227*V3224-Q3227*V3227</f>
        <v>7.3937910683439476</v>
      </c>
      <c r="AA3227" s="8">
        <f t="shared" ref="AA3227" si="31085">(N3227*V3224+O3227*U3224+P3227*V3227+Q3227*U3227)</f>
        <v>0</v>
      </c>
      <c r="AB3227" s="20"/>
      <c r="AC3227" s="1">
        <v>0</v>
      </c>
      <c r="AD3227" s="9">
        <v>0</v>
      </c>
      <c r="AE3227" s="2">
        <v>1</v>
      </c>
      <c r="AF3227" s="8">
        <v>0</v>
      </c>
      <c r="AH3227" s="1">
        <f t="shared" ref="AH3227" si="31086">X3227*AC3224+Z3227*AC3227-Y3227*AD3224-AA3227*AD3227</f>
        <v>0</v>
      </c>
      <c r="AI3227" s="9">
        <f t="shared" ref="AI3227" si="31087">(X3227*AD3224+Y3227*AC3224+Z3227*AD3227+AA3227*AC3227)</f>
        <v>113.87655599144266</v>
      </c>
      <c r="AJ3227" s="2">
        <f t="shared" ref="AJ3227" si="31088">X3227*AE3224+Z3227*AE3227-Y3227*AF3224-AA3227*AF3227</f>
        <v>19.80998756108313</v>
      </c>
      <c r="AK3227" s="8">
        <f t="shared" ref="AK3227" si="31089">(X3227*AF3224+Y3227*AE3224+Z3227*AF3227+AA3227*AE3227)</f>
        <v>0</v>
      </c>
      <c r="AM3227" s="1">
        <v>0</v>
      </c>
      <c r="AN3227" s="9">
        <f t="shared" ref="AN3227" si="31090">$AN$9*$B3224</f>
        <v>11.781315999999935</v>
      </c>
      <c r="AO3227" s="2">
        <v>1</v>
      </c>
      <c r="AP3227" s="8">
        <v>0</v>
      </c>
      <c r="AR3227" s="1">
        <f t="shared" ref="AR3227" si="31091">AH3227*AM3224+AJ3227*AM3227-AI3227*AN3224-AK3227*AN3227</f>
        <v>0</v>
      </c>
      <c r="AS3227" s="9">
        <f t="shared" ref="AS3227" si="31092">(AH3227*AN3224+AI3227*AM3224+AJ3227*AN3227+AK3227*AM3227)</f>
        <v>347.264279404631</v>
      </c>
      <c r="AT3227" s="2">
        <f t="shared" ref="AT3227" si="31093">AH3227*AO3224+AJ3227*AO3227-AI3227*AP3224-AK3227*AP3227</f>
        <v>19.80998756108313</v>
      </c>
      <c r="AU3227" s="8">
        <f t="shared" ref="AU3227" si="31094">(AH3227*AP3224+AI3227*AO3224+AJ3227*AP3227+AK3227*AO3227)</f>
        <v>0</v>
      </c>
      <c r="AV3227" s="20"/>
      <c r="AW3227" s="1">
        <v>0</v>
      </c>
      <c r="AX3227" s="9">
        <v>0</v>
      </c>
      <c r="AY3227" s="2">
        <v>1</v>
      </c>
      <c r="AZ3227" s="8">
        <v>0</v>
      </c>
      <c r="BB3227" s="1">
        <f t="shared" ref="BB3227" si="31095">AR3227*AW3224+AT3227*AW3227-AS3227*AX3224-AU3227*AX3227</f>
        <v>0</v>
      </c>
      <c r="BC3227" s="9">
        <f t="shared" ref="BC3227" si="31096">(AR3227*AX3224+AS3227*AW3224+AT3227*AX3227+AU3227*AW3227)</f>
        <v>347.264279404631</v>
      </c>
      <c r="BD3227" s="2">
        <f t="shared" ref="BD3227" si="31097">AR3227*AY3224+AT3227*AY3227-AS3227*AZ3224-AU3227*AZ3227</f>
        <v>73.814567209292264</v>
      </c>
      <c r="BE3227" s="8">
        <f t="shared" ref="BE3227" si="31098">(AR3227*AZ3224+AS3227*AY3224+AT3227*AZ3227+AU3227*AY3227)</f>
        <v>0</v>
      </c>
      <c r="BG3227" s="1">
        <v>0</v>
      </c>
      <c r="BH3227" s="9">
        <f t="shared" ref="BH3227" si="31099">$BH$9*$B3224</f>
        <v>7.707919999999957</v>
      </c>
      <c r="BI3227" s="2">
        <v>1</v>
      </c>
      <c r="BJ3227" s="8">
        <v>0</v>
      </c>
      <c r="BK3227" s="20"/>
      <c r="BL3227" s="1">
        <f t="shared" ref="BL3227" si="31100">BB3227*BG3224+BD3227*BG3227-BC3227*BH3224-BE3227*BH3227</f>
        <v>0</v>
      </c>
      <c r="BM3227" s="9">
        <f t="shared" ref="BM3227" si="31101">(BB3227*BH3224+BC3227*BG3224+BD3227*BH3227+BE3227*BG3227)</f>
        <v>916.22105828847589</v>
      </c>
      <c r="BN3227" s="2">
        <f t="shared" ref="BN3227" si="31102">BB3227*BI3224+BD3227*BI3227-BC3227*BJ3224-BE3227*BJ3227</f>
        <v>73.814567209292264</v>
      </c>
      <c r="BO3227" s="8">
        <f t="shared" ref="BO3227" si="31103">(BB3227*BJ3224+BC3227*BI3224+BD3227*BJ3227+BE3227*BI3227)</f>
        <v>0</v>
      </c>
      <c r="BP3227" s="20"/>
      <c r="BQ3227" s="18">
        <f t="shared" ref="BQ3227:BQ3290" si="31104">1/$BR$9</f>
        <v>1</v>
      </c>
      <c r="BR3227" s="25">
        <v>0</v>
      </c>
      <c r="BS3227" s="19">
        <v>1</v>
      </c>
      <c r="BT3227" s="24">
        <v>0</v>
      </c>
      <c r="BV3227" s="1">
        <f t="shared" ref="BV3227" si="31105">BL3227*BQ3224+BN3227*BQ3227-BM3227*BR3224-BO3227*BR3227</f>
        <v>73.814567209292264</v>
      </c>
      <c r="BW3227" s="9">
        <f t="shared" ref="BW3227" si="31106">(BL3227*BR3224+BM3227*BQ3224+BN3227*BR3227+BO3227*BQ3227)</f>
        <v>916.22105828847589</v>
      </c>
      <c r="BX3227" s="2">
        <f t="shared" ref="BX3227" si="31107">BL3227*BS3224+BN3227*BS3227-BM3227*BT3224-BO3227*BT3227</f>
        <v>73.814567209292264</v>
      </c>
      <c r="BY3227" s="8">
        <f t="shared" ref="BY3227" si="31108">(BL3227*BT3224+BM3227*BS3224+BN3227*BT3227+BO3227*BS3227)</f>
        <v>0</v>
      </c>
      <c r="CA3227" s="56">
        <f t="shared" ref="CA3227" si="31109">(180/PI())*ATAN(-1*(BW3224+BW3227)/(BV3224+BV3227))</f>
        <v>-80.787863701446824</v>
      </c>
      <c r="CC3227" s="117">
        <f t="shared" ref="CC3227" si="31110">20*LOG(((1-(10^(CA3224/20)^2)*(1-((1-CC3224)/(1+CC3224))^2))^0.5))</f>
        <v>-5.6380586513000008E-6</v>
      </c>
      <c r="CD3227" s="13"/>
      <c r="CE3227" s="33"/>
      <c r="CF3227" s="33"/>
      <c r="CG3227" s="33"/>
      <c r="CH3227" s="33"/>
    </row>
    <row r="3228" spans="2:86" ht="18.600000000000001" customHeight="1"/>
    <row r="3229" spans="2:86" ht="18.600000000000001" customHeight="1" thickBot="1">
      <c r="E3229" s="6" t="s">
        <v>3</v>
      </c>
      <c r="J3229" s="6" t="s">
        <v>5</v>
      </c>
      <c r="O3229" s="6" t="s">
        <v>10</v>
      </c>
      <c r="T3229" s="6" t="s">
        <v>6</v>
      </c>
      <c r="Y3229" s="6" t="s">
        <v>11</v>
      </c>
      <c r="AD3229" s="6" t="s">
        <v>12</v>
      </c>
      <c r="AI3229" s="6" t="s">
        <v>13</v>
      </c>
      <c r="AN3229" s="6" t="s">
        <v>14</v>
      </c>
      <c r="AS3229" s="6" t="s">
        <v>15</v>
      </c>
      <c r="AX3229" s="6" t="s">
        <v>19</v>
      </c>
      <c r="BC3229" s="6" t="s">
        <v>17</v>
      </c>
      <c r="BH3229" s="6" t="s">
        <v>20</v>
      </c>
      <c r="BM3229" s="6" t="s">
        <v>18</v>
      </c>
      <c r="BQ3229" s="26" t="s">
        <v>16</v>
      </c>
      <c r="BR3229" s="26"/>
      <c r="BS3229" s="21"/>
      <c r="BT3229" s="21"/>
      <c r="BU3229" s="21"/>
      <c r="BV3229" s="21"/>
      <c r="BW3229" s="26" t="s">
        <v>21</v>
      </c>
      <c r="BX3229" s="21"/>
      <c r="BY3229" s="21"/>
    </row>
    <row r="3230" spans="2:86" ht="18.600000000000001" customHeight="1" thickBot="1">
      <c r="B3230" s="11"/>
      <c r="D3230" s="266" t="s">
        <v>113</v>
      </c>
      <c r="E3230" s="267"/>
      <c r="F3230" s="268" t="s">
        <v>114</v>
      </c>
      <c r="G3230" s="269"/>
      <c r="H3230" s="237"/>
      <c r="I3230" s="262" t="s">
        <v>0</v>
      </c>
      <c r="J3230" s="263"/>
      <c r="K3230" s="264" t="s">
        <v>1</v>
      </c>
      <c r="L3230" s="265"/>
      <c r="M3230" s="21"/>
      <c r="N3230" s="262" t="s">
        <v>115</v>
      </c>
      <c r="O3230" s="263"/>
      <c r="P3230" s="264" t="s">
        <v>116</v>
      </c>
      <c r="Q3230" s="265"/>
      <c r="R3230" s="21"/>
      <c r="S3230" s="266" t="s">
        <v>117</v>
      </c>
      <c r="T3230" s="267"/>
      <c r="U3230" s="268" t="s">
        <v>118</v>
      </c>
      <c r="V3230" s="269"/>
      <c r="W3230" s="20"/>
      <c r="X3230" s="262" t="s">
        <v>119</v>
      </c>
      <c r="Y3230" s="263"/>
      <c r="Z3230" s="264" t="s">
        <v>120</v>
      </c>
      <c r="AA3230" s="265"/>
      <c r="AB3230" s="20"/>
      <c r="AC3230" s="262" t="s">
        <v>121</v>
      </c>
      <c r="AD3230" s="263"/>
      <c r="AE3230" s="264" t="s">
        <v>7</v>
      </c>
      <c r="AF3230" s="265"/>
      <c r="AG3230" s="20"/>
      <c r="AH3230" s="262" t="s">
        <v>122</v>
      </c>
      <c r="AI3230" s="263"/>
      <c r="AJ3230" s="264" t="s">
        <v>123</v>
      </c>
      <c r="AK3230" s="265"/>
      <c r="AL3230" s="20"/>
      <c r="AM3230" s="266" t="s">
        <v>124</v>
      </c>
      <c r="AN3230" s="267"/>
      <c r="AO3230" s="268" t="s">
        <v>125</v>
      </c>
      <c r="AP3230" s="269"/>
      <c r="AQ3230" s="21"/>
      <c r="AR3230" s="262" t="s">
        <v>126</v>
      </c>
      <c r="AS3230" s="263"/>
      <c r="AT3230" s="264" t="s">
        <v>2</v>
      </c>
      <c r="AU3230" s="265"/>
      <c r="AV3230" s="41"/>
      <c r="AW3230" s="262" t="s">
        <v>127</v>
      </c>
      <c r="AX3230" s="263"/>
      <c r="AY3230" s="264" t="s">
        <v>128</v>
      </c>
      <c r="AZ3230" s="265"/>
      <c r="BA3230" s="20"/>
      <c r="BB3230" s="262" t="s">
        <v>129</v>
      </c>
      <c r="BC3230" s="263"/>
      <c r="BD3230" s="264" t="s">
        <v>130</v>
      </c>
      <c r="BE3230" s="265"/>
      <c r="BF3230" s="41"/>
      <c r="BG3230" s="266" t="s">
        <v>131</v>
      </c>
      <c r="BH3230" s="267"/>
      <c r="BI3230" s="268" t="s">
        <v>132</v>
      </c>
      <c r="BJ3230" s="269"/>
      <c r="BK3230" s="41"/>
      <c r="BL3230" s="262" t="s">
        <v>133</v>
      </c>
      <c r="BM3230" s="263"/>
      <c r="BN3230" s="264" t="s">
        <v>134</v>
      </c>
      <c r="BO3230" s="265"/>
      <c r="BP3230" s="41"/>
      <c r="BQ3230" s="262" t="s">
        <v>135</v>
      </c>
      <c r="BR3230" s="263"/>
      <c r="BS3230" s="264" t="s">
        <v>136</v>
      </c>
      <c r="BT3230" s="265"/>
      <c r="BU3230" s="20"/>
      <c r="BV3230" s="262" t="s">
        <v>137</v>
      </c>
      <c r="BW3230" s="263"/>
      <c r="BX3230" s="264" t="s">
        <v>138</v>
      </c>
      <c r="BY3230" s="265"/>
      <c r="CA3230" s="27" t="s">
        <v>8</v>
      </c>
      <c r="CC3230" s="113" t="s">
        <v>74</v>
      </c>
      <c r="CD3230" s="13"/>
      <c r="CE3230" s="33"/>
      <c r="CF3230" s="33"/>
      <c r="CG3230" s="33"/>
      <c r="CH3230" s="33"/>
    </row>
    <row r="3231" spans="2:86" ht="18.600000000000001" customHeight="1" thickTop="1" thickBot="1">
      <c r="B3231" s="37">
        <v>9.2399999999999505</v>
      </c>
      <c r="D3231" s="1">
        <v>1</v>
      </c>
      <c r="E3231" s="7">
        <v>0</v>
      </c>
      <c r="F3231" s="2">
        <v>0</v>
      </c>
      <c r="G3231" s="8">
        <v>0</v>
      </c>
      <c r="I3231" s="1">
        <v>1</v>
      </c>
      <c r="J3231" s="9">
        <v>0</v>
      </c>
      <c r="K3231" s="2">
        <v>0</v>
      </c>
      <c r="L3231" s="8">
        <f t="shared" ref="L3231:L3294" si="31111">IF(0=(1-$J$9*$K$9*$B3231^2),10^18,$B3231*$K$9/(1-$J$9*$K$9*$B3231^2))</f>
        <v>-0.58787277918689185</v>
      </c>
      <c r="N3231" s="1">
        <f t="shared" ref="N3231" si="31112">D3231*I3231+F3231*I3234-E3231*J3231-G3231*J3234</f>
        <v>1</v>
      </c>
      <c r="O3231" s="9">
        <f t="shared" ref="O3231" si="31113">(D3231*J3231+E3231*I3231+F3231*J3234+G3231*I3234)</f>
        <v>0</v>
      </c>
      <c r="P3231" s="2">
        <f t="shared" ref="P3231" si="31114">D3231*K3231+F3231*K3234-E3231*L3231-G3231*L3234</f>
        <v>0</v>
      </c>
      <c r="Q3231" s="8">
        <f t="shared" ref="Q3231" si="31115">(D3231*L3231+E3231*K3231+F3231*L3234+G3231*K3234)</f>
        <v>-0.58787277918689185</v>
      </c>
      <c r="S3231" s="1">
        <v>1</v>
      </c>
      <c r="T3231" s="7">
        <v>0</v>
      </c>
      <c r="U3231" s="2">
        <v>0</v>
      </c>
      <c r="V3231" s="8">
        <v>0</v>
      </c>
      <c r="X3231" s="1">
        <f t="shared" ref="X3231" si="31116">N3231*S3231+P3231*S3234-O3231*T3231-Q3231*T3234</f>
        <v>9.2092976921507397</v>
      </c>
      <c r="Y3231" s="9">
        <f t="shared" ref="Y3231" si="31117">(N3231*T3231+O3231*S3231+P3231*T3234+Q3231*S3234)</f>
        <v>0</v>
      </c>
      <c r="Z3231" s="2">
        <f t="shared" ref="Z3231" si="31118">N3231*U3231+P3231*U3234-O3231*V3231-Q3231*V3234</f>
        <v>0</v>
      </c>
      <c r="AA3231" s="8">
        <f t="shared" ref="AA3231" si="31119">(N3231*V3231+O3231*U3231+P3231*V3234+Q3231*U3234)</f>
        <v>-0.58787277918689185</v>
      </c>
      <c r="AB3231" s="20"/>
      <c r="AC3231" s="1">
        <v>1</v>
      </c>
      <c r="AD3231" s="9">
        <v>0</v>
      </c>
      <c r="AE3231" s="2">
        <v>0</v>
      </c>
      <c r="AF3231" s="8">
        <f t="shared" ref="AF3231:AF3294" si="31120">IF(0=(1-$AE$9*$AD$9*$B3231^2),10^18,$B3231*$AE$9/(1-$AE$9*$AD$9*$B3231^2))</f>
        <v>-0.10878838473732266</v>
      </c>
      <c r="AH3231" s="1">
        <f t="shared" ref="AH3231" si="31121">X3231*AC3231+Z3231*AC3234-Y3231*AD3231-AA3231*AD3234</f>
        <v>9.2092976921507397</v>
      </c>
      <c r="AI3231" s="9">
        <f t="shared" ref="AI3231" si="31122">(X3231*AD3231+Y3231*AC3231+Z3231*AD3234+AA3231*AC3234)</f>
        <v>0</v>
      </c>
      <c r="AJ3231" s="2">
        <f t="shared" ref="AJ3231" si="31123">X3231*AE3231+Z3231*AE3234-Y3231*AF3231-AA3231*AF3234</f>
        <v>0</v>
      </c>
      <c r="AK3231" s="8">
        <f t="shared" ref="AK3231" si="31124">(X3231*AF3231+Y3231*AE3231+Z3231*AF3234+AA3231*AE3234)</f>
        <v>-1.5897373996811242</v>
      </c>
      <c r="AM3231" s="1">
        <v>1</v>
      </c>
      <c r="AN3231" s="7">
        <v>0</v>
      </c>
      <c r="AO3231" s="2">
        <v>0</v>
      </c>
      <c r="AP3231" s="8">
        <v>0</v>
      </c>
      <c r="AR3231" s="1">
        <f t="shared" ref="AR3231" si="31125">AH3231*AM3231+AJ3231*AM3234-AI3231*AN3231-AK3231*AN3234</f>
        <v>27.979123683798512</v>
      </c>
      <c r="AS3231" s="9">
        <f t="shared" ref="AS3231" si="31126">(AH3231*AN3231+AI3231*AM3231+AJ3231*AN3234+AK3231*AM3234)</f>
        <v>0</v>
      </c>
      <c r="AT3231" s="2">
        <f t="shared" ref="AT3231" si="31127">AH3231*AO3231+AJ3231*AO3234-AI3231*AP3231-AK3231*AP3234</f>
        <v>0</v>
      </c>
      <c r="AU3231" s="8">
        <f t="shared" ref="AU3231" si="31128">(AH3231*AP3231+AI3231*AO3231+AJ3231*AP3234+AK3231*AO3234)</f>
        <v>-1.5897373996811242</v>
      </c>
      <c r="AV3231" s="20"/>
      <c r="AW3231" s="1">
        <v>1</v>
      </c>
      <c r="AX3231" s="9">
        <v>0</v>
      </c>
      <c r="AY3231" s="2">
        <v>0</v>
      </c>
      <c r="AZ3231" s="8">
        <f t="shared" ref="AZ3231:AZ3294" si="31129">IF(0=(1-$AX$9*$AY$9*$B3231^2),10^18,$B3231*$AY$9/(1-$AX$9*$AY$9*$B3231^2))</f>
        <v>-0.15516362483663002</v>
      </c>
      <c r="BB3231" s="1">
        <f t="shared" ref="BB3231" si="31130">AR3231*AW3231+AT3231*AW3234-AS3231*AX3231-AU3231*AX3234</f>
        <v>27.979123683798512</v>
      </c>
      <c r="BC3231" s="9">
        <f t="shared" ref="BC3231" si="31131">(AR3231*AX3231+AS3231*AW3231+AT3231*AX3234+AU3231*AW3234)</f>
        <v>0</v>
      </c>
      <c r="BD3231" s="2">
        <f t="shared" ref="BD3231" si="31132">AR3231*AY3231+AT3231*AY3234-AS3231*AZ3231-AU3231*AZ3234</f>
        <v>0</v>
      </c>
      <c r="BE3231" s="8">
        <f t="shared" ref="BE3231" si="31133">(AR3231*AZ3231+AS3231*AY3231+AT3231*AZ3234+AU3231*AY3234)</f>
        <v>-5.9310796502117062</v>
      </c>
      <c r="BG3231" s="1">
        <v>1</v>
      </c>
      <c r="BH3231" s="7">
        <v>0</v>
      </c>
      <c r="BI3231" s="2">
        <v>0</v>
      </c>
      <c r="BJ3231" s="8">
        <v>0</v>
      </c>
      <c r="BK3231" s="20"/>
      <c r="BL3231" s="1">
        <f t="shared" ref="BL3231" si="31134">BB3231*BG3231+BD3231*BG3234-BC3231*BH3231-BE3231*BH3234</f>
        <v>73.79457879300962</v>
      </c>
      <c r="BM3231" s="9">
        <f t="shared" ref="BM3231" si="31135">(BB3231*BH3231+BC3231*BG3231+BD3231*BH3234+BE3231*BG3234)</f>
        <v>0</v>
      </c>
      <c r="BN3231" s="2">
        <f t="shared" ref="BN3231" si="31136">BB3231*BI3231+BD3231*BI3234-BC3231*BJ3231-BE3231*BJ3234</f>
        <v>0</v>
      </c>
      <c r="BO3231" s="8">
        <f t="shared" ref="BO3231" si="31137">(BB3231*BJ3231+BC3231*BI3231+BD3231*BJ3234+BE3231*BI3234)</f>
        <v>-5.9310796502117062</v>
      </c>
      <c r="BP3231" s="20"/>
      <c r="BQ3231" s="16">
        <v>1</v>
      </c>
      <c r="BR3231" s="23">
        <v>0</v>
      </c>
      <c r="BS3231" s="14">
        <v>0</v>
      </c>
      <c r="BT3231" s="22">
        <v>0</v>
      </c>
      <c r="BV3231" s="1">
        <f t="shared" ref="BV3231" si="31138">BL3231*BQ3231+BN3231*BQ3234-BM3231*BR3231-BO3231*BR3234</f>
        <v>73.79457879300962</v>
      </c>
      <c r="BW3231" s="9">
        <f t="shared" ref="BW3231" si="31139">(BL3231*BR3231+BM3231*BQ3231+BN3231*BR3234+BO3231*BQ3234)</f>
        <v>-5.9310796502117062</v>
      </c>
      <c r="BX3231" s="2">
        <f t="shared" ref="BX3231" si="31140">BL3231*BS3231+BN3231*BS3234-BM3231*BT3231-BO3231*BT3234</f>
        <v>0</v>
      </c>
      <c r="BY3231" s="8">
        <f t="shared" ref="BY3231" si="31141">(BL3231*BT3231+BM3231*BS3231+BN3231*BT3234+BO3231*BS3234)</f>
        <v>-5.9310796502117062</v>
      </c>
      <c r="CA3231" s="28">
        <f t="shared" ref="CA3231" si="31142">20*LOG(((1+$BR$9)/$BR$9)/((BV3231+BV3234)^2+(BW3231+BW3234)^2)^0.5)</f>
        <v>-53.291931356101443</v>
      </c>
      <c r="CC3231" s="114">
        <f t="shared" ref="CC3231" si="31143">((BV3231^2+BW3231^2)^0.5)/((BV3234^2+BW3234^2)^0.5)</f>
        <v>8.0388770440125337E-2</v>
      </c>
      <c r="CD3231" s="13"/>
      <c r="CE3231" s="33"/>
      <c r="CF3231" s="33"/>
      <c r="CG3231" s="33"/>
      <c r="CH3231" s="33"/>
    </row>
    <row r="3232" spans="2:86" ht="18.600000000000001" customHeight="1" thickBot="1">
      <c r="D3232" s="3"/>
      <c r="G3232" s="4"/>
      <c r="I3232" s="3"/>
      <c r="L3232" s="4"/>
      <c r="N3232" s="3"/>
      <c r="Q3232" s="4"/>
      <c r="S3232" s="3"/>
      <c r="V3232" s="4"/>
      <c r="X3232" s="3"/>
      <c r="AA3232" s="4"/>
      <c r="AC3232" s="3"/>
      <c r="AF3232" s="4"/>
      <c r="AH3232" s="3"/>
      <c r="AK3232" s="4"/>
      <c r="AM3232" s="3"/>
      <c r="AP3232" s="4"/>
      <c r="AR3232" s="3"/>
      <c r="AU3232" s="4"/>
      <c r="AW3232" s="3"/>
      <c r="AZ3232" s="4"/>
      <c r="BB3232" s="3"/>
      <c r="BE3232" s="4"/>
      <c r="BG3232" s="3"/>
      <c r="BJ3232" s="4"/>
      <c r="BL3232" s="3"/>
      <c r="BO3232" s="4"/>
      <c r="BQ3232" s="16"/>
      <c r="BR3232" s="14"/>
      <c r="BS3232" s="14"/>
      <c r="BT3232" s="17"/>
      <c r="BV3232" s="3"/>
      <c r="BY3232" s="4"/>
      <c r="CC3232" s="115"/>
      <c r="CD3232" s="13"/>
      <c r="CE3232" s="33"/>
      <c r="CF3232" s="33"/>
      <c r="CG3232" s="33"/>
      <c r="CH3232" s="33"/>
    </row>
    <row r="3233" spans="2:86" ht="18.600000000000001" customHeight="1" thickBot="1">
      <c r="D3233" s="271" t="s">
        <v>141</v>
      </c>
      <c r="E3233" s="272"/>
      <c r="F3233" s="273" t="s">
        <v>142</v>
      </c>
      <c r="G3233" s="274"/>
      <c r="H3233" s="237"/>
      <c r="I3233" s="271" t="s">
        <v>143</v>
      </c>
      <c r="J3233" s="272"/>
      <c r="K3233" s="273" t="s">
        <v>144</v>
      </c>
      <c r="L3233" s="274"/>
      <c r="N3233" s="262" t="s">
        <v>145</v>
      </c>
      <c r="O3233" s="263"/>
      <c r="P3233" s="264" t="s">
        <v>146</v>
      </c>
      <c r="Q3233" s="265"/>
      <c r="S3233" s="271" t="s">
        <v>147</v>
      </c>
      <c r="T3233" s="272"/>
      <c r="U3233" s="273" t="s">
        <v>148</v>
      </c>
      <c r="V3233" s="274"/>
      <c r="W3233" s="20"/>
      <c r="X3233" s="262" t="s">
        <v>149</v>
      </c>
      <c r="Y3233" s="263"/>
      <c r="Z3233" s="264" t="s">
        <v>150</v>
      </c>
      <c r="AA3233" s="265"/>
      <c r="AB3233" s="20"/>
      <c r="AC3233" s="271" t="s">
        <v>151</v>
      </c>
      <c r="AD3233" s="272"/>
      <c r="AE3233" s="273" t="s">
        <v>152</v>
      </c>
      <c r="AF3233" s="274"/>
      <c r="AG3233" s="20"/>
      <c r="AH3233" s="262" t="s">
        <v>153</v>
      </c>
      <c r="AI3233" s="263"/>
      <c r="AJ3233" s="264" t="s">
        <v>154</v>
      </c>
      <c r="AK3233" s="265"/>
      <c r="AL3233" s="20"/>
      <c r="AM3233" s="271" t="s">
        <v>155</v>
      </c>
      <c r="AN3233" s="272"/>
      <c r="AO3233" s="273" t="s">
        <v>156</v>
      </c>
      <c r="AP3233" s="274"/>
      <c r="AR3233" s="262" t="s">
        <v>157</v>
      </c>
      <c r="AS3233" s="263"/>
      <c r="AT3233" s="264" t="s">
        <v>158</v>
      </c>
      <c r="AU3233" s="265"/>
      <c r="AV3233" s="41"/>
      <c r="AW3233" s="271" t="s">
        <v>159</v>
      </c>
      <c r="AX3233" s="272"/>
      <c r="AY3233" s="273" t="s">
        <v>160</v>
      </c>
      <c r="AZ3233" s="274"/>
      <c r="BA3233" s="20"/>
      <c r="BB3233" s="262" t="s">
        <v>161</v>
      </c>
      <c r="BC3233" s="263"/>
      <c r="BD3233" s="264" t="s">
        <v>162</v>
      </c>
      <c r="BE3233" s="265"/>
      <c r="BF3233" s="41"/>
      <c r="BG3233" s="271" t="s">
        <v>163</v>
      </c>
      <c r="BH3233" s="272"/>
      <c r="BI3233" s="273" t="s">
        <v>164</v>
      </c>
      <c r="BJ3233" s="274"/>
      <c r="BK3233" s="41"/>
      <c r="BL3233" s="262" t="s">
        <v>165</v>
      </c>
      <c r="BM3233" s="263"/>
      <c r="BN3233" s="264" t="s">
        <v>166</v>
      </c>
      <c r="BO3233" s="265"/>
      <c r="BP3233" s="41"/>
      <c r="BQ3233" s="271" t="s">
        <v>167</v>
      </c>
      <c r="BR3233" s="272"/>
      <c r="BS3233" s="273" t="s">
        <v>168</v>
      </c>
      <c r="BT3233" s="274"/>
      <c r="BU3233" s="20"/>
      <c r="BV3233" s="262" t="s">
        <v>169</v>
      </c>
      <c r="BW3233" s="263"/>
      <c r="BX3233" s="264" t="s">
        <v>170</v>
      </c>
      <c r="BY3233" s="265"/>
      <c r="CA3233" s="55" t="s">
        <v>35</v>
      </c>
      <c r="CC3233" s="116" t="s">
        <v>75</v>
      </c>
      <c r="CD3233" s="13"/>
      <c r="CE3233" s="33"/>
      <c r="CF3233" s="33"/>
      <c r="CG3233" s="33"/>
      <c r="CH3233" s="33"/>
    </row>
    <row r="3234" spans="2:86" ht="18.600000000000001" customHeight="1" thickTop="1" thickBot="1">
      <c r="D3234" s="1">
        <v>0</v>
      </c>
      <c r="E3234" s="9">
        <f t="shared" ref="E3234" si="31144">$E$9*$B3231</f>
        <v>10.873631999999942</v>
      </c>
      <c r="F3234" s="2">
        <v>1</v>
      </c>
      <c r="G3234" s="8">
        <v>0</v>
      </c>
      <c r="I3234" s="1">
        <v>0</v>
      </c>
      <c r="J3234" s="9">
        <v>0</v>
      </c>
      <c r="K3234" s="2">
        <v>1</v>
      </c>
      <c r="L3234" s="8">
        <v>0</v>
      </c>
      <c r="N3234" s="1">
        <f t="shared" ref="N3234" si="31145">D3234*I3231+F3234*I3234-E3234*J3231-G3234*J3234</f>
        <v>0</v>
      </c>
      <c r="O3234" s="9">
        <f t="shared" ref="O3234" si="31146">(D3234*J3231+E3234*I3231+F3234*J3234+G3234*I3234)</f>
        <v>10.873631999999942</v>
      </c>
      <c r="P3234" s="2">
        <f t="shared" ref="P3234" si="31147">D3234*K3231+F3234*K3234-E3234*L3231-G3234*L3234</f>
        <v>7.3923122636954872</v>
      </c>
      <c r="Q3234" s="8">
        <f t="shared" ref="Q3234" si="31148">(D3234*L3231+E3234*K3231+F3234*L3234+G3234*K3234)</f>
        <v>0</v>
      </c>
      <c r="S3234" s="1">
        <v>0</v>
      </c>
      <c r="T3234" s="9">
        <f t="shared" ref="T3234" si="31149">$T$9*$B3231</f>
        <v>13.964411999999927</v>
      </c>
      <c r="U3234" s="2">
        <v>1</v>
      </c>
      <c r="V3234" s="8">
        <v>0</v>
      </c>
      <c r="X3234" s="1">
        <f t="shared" ref="X3234" si="31150">N3234*S3231+P3234*S3234-O3234*T3231-Q3234*T3234</f>
        <v>0</v>
      </c>
      <c r="Y3234" s="9">
        <f t="shared" ref="Y3234" si="31151">(N3234*T3231+O3234*S3231+P3234*T3234+Q3234*S3234)</f>
        <v>114.10292608289582</v>
      </c>
      <c r="Z3234" s="2">
        <f t="shared" ref="Z3234" si="31152">N3234*U3231+P3234*U3234-O3234*V3231-Q3234*V3234</f>
        <v>7.3923122636954872</v>
      </c>
      <c r="AA3234" s="8">
        <f t="shared" ref="AA3234" si="31153">(N3234*V3231+O3234*U3231+P3234*V3234+Q3234*U3234)</f>
        <v>0</v>
      </c>
      <c r="AB3234" s="20"/>
      <c r="AC3234" s="1">
        <v>0</v>
      </c>
      <c r="AD3234" s="9">
        <v>0</v>
      </c>
      <c r="AE3234" s="2">
        <v>1</v>
      </c>
      <c r="AF3234" s="8">
        <v>0</v>
      </c>
      <c r="AH3234" s="1">
        <f t="shared" ref="AH3234" si="31154">X3234*AC3231+Z3234*AC3234-Y3234*AD3231-AA3234*AD3234</f>
        <v>0</v>
      </c>
      <c r="AI3234" s="9">
        <f t="shared" ref="AI3234" si="31155">(X3234*AD3231+Y3234*AC3231+Z3234*AD3234+AA3234*AC3234)</f>
        <v>114.10292608289582</v>
      </c>
      <c r="AJ3234" s="2">
        <f t="shared" ref="AJ3234" si="31156">X3234*AE3231+Z3234*AE3234-Y3234*AF3231-AA3234*AF3234</f>
        <v>19.805385286055845</v>
      </c>
      <c r="AK3234" s="8">
        <f t="shared" ref="AK3234" si="31157">(X3234*AF3231+Y3234*AE3231+Z3234*AF3234+AA3234*AE3234)</f>
        <v>0</v>
      </c>
      <c r="AM3234" s="1">
        <v>0</v>
      </c>
      <c r="AN3234" s="9">
        <f t="shared" ref="AN3234" si="31158">$AN$9*$B3231</f>
        <v>11.806871999999936</v>
      </c>
      <c r="AO3234" s="2">
        <v>1</v>
      </c>
      <c r="AP3234" s="8">
        <v>0</v>
      </c>
      <c r="AR3234" s="1">
        <f t="shared" ref="AR3234" si="31159">AH3234*AM3231+AJ3234*AM3234-AI3234*AN3231-AK3234*AN3234</f>
        <v>0</v>
      </c>
      <c r="AS3234" s="9">
        <f t="shared" ref="AS3234" si="31160">(AH3234*AN3231+AI3234*AM3231+AJ3234*AN3234+AK3234*AM3234)</f>
        <v>347.9425750660393</v>
      </c>
      <c r="AT3234" s="2">
        <f t="shared" ref="AT3234" si="31161">AH3234*AO3231+AJ3234*AO3234-AI3234*AP3231-AK3234*AP3234</f>
        <v>19.805385286055845</v>
      </c>
      <c r="AU3234" s="8">
        <f t="shared" ref="AU3234" si="31162">(AH3234*AP3231+AI3234*AO3231+AJ3234*AP3234+AK3234*AO3234)</f>
        <v>0</v>
      </c>
      <c r="AV3234" s="20"/>
      <c r="AW3234" s="1">
        <v>0</v>
      </c>
      <c r="AX3234" s="9">
        <v>0</v>
      </c>
      <c r="AY3234" s="2">
        <v>1</v>
      </c>
      <c r="AZ3234" s="8">
        <v>0</v>
      </c>
      <c r="BB3234" s="1">
        <f t="shared" ref="BB3234" si="31163">AR3234*AW3231+AT3234*AW3234-AS3234*AX3231-AU3234*AX3234</f>
        <v>0</v>
      </c>
      <c r="BC3234" s="9">
        <f t="shared" ref="BC3234" si="31164">(AR3234*AX3231+AS3234*AW3231+AT3234*AX3234+AU3234*AW3234)</f>
        <v>347.9425750660393</v>
      </c>
      <c r="BD3234" s="2">
        <f t="shared" ref="BD3234" si="31165">AR3234*AY3231+AT3234*AY3234-AS3234*AZ3231-AU3234*AZ3234</f>
        <v>73.793416468293742</v>
      </c>
      <c r="BE3234" s="8">
        <f t="shared" ref="BE3234" si="31166">(AR3234*AZ3231+AS3234*AY3231+AT3234*AZ3234+AU3234*AY3234)</f>
        <v>0</v>
      </c>
      <c r="BG3234" s="1">
        <v>0</v>
      </c>
      <c r="BH3234" s="9">
        <f t="shared" ref="BH3234" si="31167">$BH$9*$B3231</f>
        <v>7.7246399999999582</v>
      </c>
      <c r="BI3234" s="2">
        <v>1</v>
      </c>
      <c r="BJ3234" s="8">
        <v>0</v>
      </c>
      <c r="BK3234" s="20"/>
      <c r="BL3234" s="1">
        <f t="shared" ref="BL3234" si="31168">BB3234*BG3231+BD3234*BG3234-BC3234*BH3231-BE3234*BH3234</f>
        <v>0</v>
      </c>
      <c r="BM3234" s="9">
        <f t="shared" ref="BM3234" si="31169">(BB3234*BH3231+BC3234*BG3231+BD3234*BH3234+BE3234*BG3234)</f>
        <v>917.97015165367679</v>
      </c>
      <c r="BN3234" s="2">
        <f t="shared" ref="BN3234" si="31170">BB3234*BI3231+BD3234*BI3234-BC3234*BJ3231-BE3234*BJ3234</f>
        <v>73.793416468293742</v>
      </c>
      <c r="BO3234" s="8">
        <f t="shared" ref="BO3234" si="31171">(BB3234*BJ3231+BC3234*BI3231+BD3234*BJ3234+BE3234*BI3234)</f>
        <v>0</v>
      </c>
      <c r="BP3234" s="20"/>
      <c r="BQ3234" s="18">
        <f t="shared" ref="BQ3234:BQ3297" si="31172">1/$BR$9</f>
        <v>1</v>
      </c>
      <c r="BR3234" s="25">
        <v>0</v>
      </c>
      <c r="BS3234" s="19">
        <v>1</v>
      </c>
      <c r="BT3234" s="24">
        <v>0</v>
      </c>
      <c r="BV3234" s="1">
        <f t="shared" ref="BV3234" si="31173">BL3234*BQ3231+BN3234*BQ3234-BM3234*BR3231-BO3234*BR3234</f>
        <v>73.793416468293742</v>
      </c>
      <c r="BW3234" s="9">
        <f t="shared" ref="BW3234" si="31174">(BL3234*BR3231+BM3234*BQ3231+BN3234*BR3234+BO3234*BQ3234)</f>
        <v>917.97015165367679</v>
      </c>
      <c r="BX3234" s="2">
        <f t="shared" ref="BX3234" si="31175">BL3234*BS3231+BN3234*BS3234-BM3234*BT3231-BO3234*BT3234</f>
        <v>73.793416468293742</v>
      </c>
      <c r="BY3234" s="8">
        <f t="shared" ref="BY3234" si="31176">(BL3234*BT3231+BM3234*BS3231+BN3234*BT3234+BO3234*BS3234)</f>
        <v>0</v>
      </c>
      <c r="CA3234" s="56">
        <f t="shared" ref="CA3234" si="31177">(180/PI())*ATAN(-1*(BW3231+BW3234)/(BV3231+BV3234))</f>
        <v>-80.807964427754527</v>
      </c>
      <c r="CC3234" s="117">
        <f t="shared" ref="CC3234" si="31178">20*LOG(((1-(10^(CA3231/20)^2)*(1-((1-CC3231)/(1+CC3231))^2))^0.5))</f>
        <v>-5.6064339551548358E-6</v>
      </c>
      <c r="CD3234" s="13"/>
      <c r="CE3234" s="33"/>
      <c r="CF3234" s="33"/>
      <c r="CG3234" s="33"/>
      <c r="CH3234" s="33"/>
    </row>
    <row r="3235" spans="2:86" ht="18.600000000000001" customHeight="1"/>
    <row r="3236" spans="2:86" ht="18.600000000000001" customHeight="1" thickBot="1">
      <c r="E3236" s="6" t="s">
        <v>3</v>
      </c>
      <c r="J3236" s="6" t="s">
        <v>5</v>
      </c>
      <c r="O3236" s="6" t="s">
        <v>10</v>
      </c>
      <c r="T3236" s="6" t="s">
        <v>6</v>
      </c>
      <c r="Y3236" s="6" t="s">
        <v>11</v>
      </c>
      <c r="AD3236" s="6" t="s">
        <v>12</v>
      </c>
      <c r="AI3236" s="6" t="s">
        <v>13</v>
      </c>
      <c r="AN3236" s="6" t="s">
        <v>14</v>
      </c>
      <c r="AS3236" s="6" t="s">
        <v>15</v>
      </c>
      <c r="AX3236" s="6" t="s">
        <v>19</v>
      </c>
      <c r="BC3236" s="6" t="s">
        <v>17</v>
      </c>
      <c r="BH3236" s="6" t="s">
        <v>20</v>
      </c>
      <c r="BM3236" s="6" t="s">
        <v>18</v>
      </c>
      <c r="BQ3236" s="26" t="s">
        <v>16</v>
      </c>
      <c r="BR3236" s="26"/>
      <c r="BS3236" s="21"/>
      <c r="BT3236" s="21"/>
      <c r="BU3236" s="21"/>
      <c r="BV3236" s="21"/>
      <c r="BW3236" s="26" t="s">
        <v>21</v>
      </c>
      <c r="BX3236" s="21"/>
      <c r="BY3236" s="21"/>
    </row>
    <row r="3237" spans="2:86" ht="18.600000000000001" customHeight="1" thickBot="1">
      <c r="B3237" s="11"/>
      <c r="D3237" s="266" t="s">
        <v>113</v>
      </c>
      <c r="E3237" s="267"/>
      <c r="F3237" s="268" t="s">
        <v>114</v>
      </c>
      <c r="G3237" s="269"/>
      <c r="H3237" s="237"/>
      <c r="I3237" s="262" t="s">
        <v>0</v>
      </c>
      <c r="J3237" s="263"/>
      <c r="K3237" s="264" t="s">
        <v>1</v>
      </c>
      <c r="L3237" s="265"/>
      <c r="M3237" s="21"/>
      <c r="N3237" s="262" t="s">
        <v>115</v>
      </c>
      <c r="O3237" s="263"/>
      <c r="P3237" s="264" t="s">
        <v>116</v>
      </c>
      <c r="Q3237" s="265"/>
      <c r="R3237" s="21"/>
      <c r="S3237" s="266" t="s">
        <v>117</v>
      </c>
      <c r="T3237" s="267"/>
      <c r="U3237" s="268" t="s">
        <v>118</v>
      </c>
      <c r="V3237" s="269"/>
      <c r="W3237" s="20"/>
      <c r="X3237" s="262" t="s">
        <v>119</v>
      </c>
      <c r="Y3237" s="263"/>
      <c r="Z3237" s="264" t="s">
        <v>120</v>
      </c>
      <c r="AA3237" s="265"/>
      <c r="AB3237" s="20"/>
      <c r="AC3237" s="262" t="s">
        <v>121</v>
      </c>
      <c r="AD3237" s="263"/>
      <c r="AE3237" s="264" t="s">
        <v>7</v>
      </c>
      <c r="AF3237" s="265"/>
      <c r="AG3237" s="20"/>
      <c r="AH3237" s="262" t="s">
        <v>122</v>
      </c>
      <c r="AI3237" s="263"/>
      <c r="AJ3237" s="264" t="s">
        <v>123</v>
      </c>
      <c r="AK3237" s="265"/>
      <c r="AL3237" s="20"/>
      <c r="AM3237" s="266" t="s">
        <v>124</v>
      </c>
      <c r="AN3237" s="267"/>
      <c r="AO3237" s="268" t="s">
        <v>125</v>
      </c>
      <c r="AP3237" s="269"/>
      <c r="AQ3237" s="21"/>
      <c r="AR3237" s="262" t="s">
        <v>126</v>
      </c>
      <c r="AS3237" s="263"/>
      <c r="AT3237" s="264" t="s">
        <v>2</v>
      </c>
      <c r="AU3237" s="265"/>
      <c r="AV3237" s="41"/>
      <c r="AW3237" s="262" t="s">
        <v>127</v>
      </c>
      <c r="AX3237" s="263"/>
      <c r="AY3237" s="264" t="s">
        <v>128</v>
      </c>
      <c r="AZ3237" s="265"/>
      <c r="BA3237" s="20"/>
      <c r="BB3237" s="262" t="s">
        <v>129</v>
      </c>
      <c r="BC3237" s="263"/>
      <c r="BD3237" s="264" t="s">
        <v>130</v>
      </c>
      <c r="BE3237" s="265"/>
      <c r="BF3237" s="41"/>
      <c r="BG3237" s="266" t="s">
        <v>131</v>
      </c>
      <c r="BH3237" s="267"/>
      <c r="BI3237" s="268" t="s">
        <v>132</v>
      </c>
      <c r="BJ3237" s="269"/>
      <c r="BK3237" s="41"/>
      <c r="BL3237" s="262" t="s">
        <v>133</v>
      </c>
      <c r="BM3237" s="263"/>
      <c r="BN3237" s="264" t="s">
        <v>134</v>
      </c>
      <c r="BO3237" s="265"/>
      <c r="BP3237" s="41"/>
      <c r="BQ3237" s="262" t="s">
        <v>135</v>
      </c>
      <c r="BR3237" s="263"/>
      <c r="BS3237" s="264" t="s">
        <v>136</v>
      </c>
      <c r="BT3237" s="265"/>
      <c r="BU3237" s="20"/>
      <c r="BV3237" s="262" t="s">
        <v>137</v>
      </c>
      <c r="BW3237" s="263"/>
      <c r="BX3237" s="264" t="s">
        <v>138</v>
      </c>
      <c r="BY3237" s="265"/>
      <c r="CA3237" s="27" t="s">
        <v>8</v>
      </c>
      <c r="CC3237" s="113" t="s">
        <v>74</v>
      </c>
      <c r="CD3237" s="13"/>
      <c r="CE3237" s="33"/>
      <c r="CF3237" s="33"/>
      <c r="CG3237" s="33"/>
      <c r="CH3237" s="33"/>
    </row>
    <row r="3238" spans="2:86" ht="18.600000000000001" customHeight="1" thickTop="1" thickBot="1">
      <c r="B3238" s="37">
        <v>9.25999999999995</v>
      </c>
      <c r="D3238" s="1">
        <v>1</v>
      </c>
      <c r="E3238" s="7">
        <v>0</v>
      </c>
      <c r="F3238" s="2">
        <v>0</v>
      </c>
      <c r="G3238" s="8">
        <v>0</v>
      </c>
      <c r="I3238" s="1">
        <v>1</v>
      </c>
      <c r="J3238" s="9">
        <v>0</v>
      </c>
      <c r="K3238" s="2">
        <v>0</v>
      </c>
      <c r="L3238" s="8">
        <f t="shared" ref="L3238:L3301" si="31179">IF(0=(1-$J$9*$K$9*$B3238^2),10^18,$B3238*$K$9/(1-$J$9*$K$9*$B3238^2))</f>
        <v>-0.58646831065273386</v>
      </c>
      <c r="N3238" s="1">
        <f t="shared" ref="N3238" si="31180">D3238*I3238+F3238*I3241-E3238*J3238-G3238*J3241</f>
        <v>1</v>
      </c>
      <c r="O3238" s="9">
        <f t="shared" ref="O3238" si="31181">(D3238*J3238+E3238*I3238+F3238*J3241+G3238*I3241)</f>
        <v>0</v>
      </c>
      <c r="P3238" s="2">
        <f t="shared" ref="P3238" si="31182">D3238*K3238+F3238*K3241-E3238*L3238-G3238*L3241</f>
        <v>0</v>
      </c>
      <c r="Q3238" s="8">
        <f t="shared" ref="Q3238" si="31183">(D3238*L3238+E3238*K3238+F3238*L3241+G3238*K3241)</f>
        <v>-0.58646831065273386</v>
      </c>
      <c r="S3238" s="1">
        <v>1</v>
      </c>
      <c r="T3238" s="7">
        <v>0</v>
      </c>
      <c r="U3238" s="2">
        <v>0</v>
      </c>
      <c r="V3238" s="8">
        <v>0</v>
      </c>
      <c r="X3238" s="1">
        <f t="shared" ref="X3238" si="31184">N3238*S3238+P3238*S3241-O3238*T3238-Q3238*T3241</f>
        <v>9.2074117060565097</v>
      </c>
      <c r="Y3238" s="9">
        <f t="shared" ref="Y3238" si="31185">(N3238*T3238+O3238*S3238+P3238*T3241+Q3238*S3241)</f>
        <v>0</v>
      </c>
      <c r="Z3238" s="2">
        <f t="shared" ref="Z3238" si="31186">N3238*U3238+P3238*U3241-O3238*V3238-Q3238*V3241</f>
        <v>0</v>
      </c>
      <c r="AA3238" s="8">
        <f t="shared" ref="AA3238" si="31187">(N3238*V3238+O3238*U3238+P3238*V3241+Q3238*U3241)</f>
        <v>-0.58646831065273386</v>
      </c>
      <c r="AB3238" s="20"/>
      <c r="AC3238" s="1">
        <v>1</v>
      </c>
      <c r="AD3238" s="9">
        <v>0</v>
      </c>
      <c r="AE3238" s="2">
        <v>0</v>
      </c>
      <c r="AF3238" s="8">
        <f t="shared" ref="AF3238:AF3301" si="31188">IF(0=(1-$AE$9*$AD$9*$B3238^2),10^18,$B3238*$AE$9/(1-$AE$9*$AD$9*$B3238^2))</f>
        <v>-0.10854580395970309</v>
      </c>
      <c r="AH3238" s="1">
        <f t="shared" ref="AH3238" si="31189">X3238*AC3238+Z3238*AC3241-Y3238*AD3238-AA3238*AD3241</f>
        <v>9.2074117060565097</v>
      </c>
      <c r="AI3238" s="9">
        <f t="shared" ref="AI3238" si="31190">(X3238*AD3238+Y3238*AC3238+Z3238*AD3241+AA3238*AC3241)</f>
        <v>0</v>
      </c>
      <c r="AJ3238" s="2">
        <f t="shared" ref="AJ3238" si="31191">X3238*AE3238+Z3238*AE3241-Y3238*AF3238-AA3238*AF3241</f>
        <v>0</v>
      </c>
      <c r="AK3238" s="8">
        <f t="shared" ref="AK3238" si="31192">(X3238*AF3238+Y3238*AE3238+Z3238*AF3241+AA3238*AE3241)</f>
        <v>-1.5858942166746193</v>
      </c>
      <c r="AM3238" s="1">
        <v>1</v>
      </c>
      <c r="AN3238" s="7">
        <v>0</v>
      </c>
      <c r="AO3238" s="2">
        <v>0</v>
      </c>
      <c r="AP3238" s="8">
        <v>0</v>
      </c>
      <c r="AR3238" s="1">
        <f t="shared" ref="AR3238" si="31193">AH3238*AM3238+AJ3238*AM3241-AI3238*AN3238-AK3238*AN3241</f>
        <v>27.972390840475242</v>
      </c>
      <c r="AS3238" s="9">
        <f t="shared" ref="AS3238" si="31194">(AH3238*AN3238+AI3238*AM3238+AJ3238*AN3241+AK3238*AM3241)</f>
        <v>0</v>
      </c>
      <c r="AT3238" s="2">
        <f t="shared" ref="AT3238" si="31195">AH3238*AO3238+AJ3238*AO3241-AI3238*AP3238-AK3238*AP3241</f>
        <v>0</v>
      </c>
      <c r="AU3238" s="8">
        <f t="shared" ref="AU3238" si="31196">(AH3238*AP3238+AI3238*AO3238+AJ3238*AP3241+AK3238*AO3241)</f>
        <v>-1.5858942166746193</v>
      </c>
      <c r="AV3238" s="20"/>
      <c r="AW3238" s="1">
        <v>1</v>
      </c>
      <c r="AX3238" s="9">
        <v>0</v>
      </c>
      <c r="AY3238" s="2">
        <v>0</v>
      </c>
      <c r="AZ3238" s="8">
        <f t="shared" ref="AZ3238:AZ3301" si="31197">IF(0=(1-$AX$9*$AY$9*$B3238^2),10^18,$B3238*$AY$9/(1-$AX$9*$AY$9*$B3238^2))</f>
        <v>-0.15481450564792548</v>
      </c>
      <c r="BB3238" s="1">
        <f t="shared" ref="BB3238" si="31198">AR3238*AW3238+AT3238*AW3241-AS3238*AX3238-AU3238*AX3241</f>
        <v>27.972390840475242</v>
      </c>
      <c r="BC3238" s="9">
        <f t="shared" ref="BC3238" si="31199">(AR3238*AX3238+AS3238*AW3238+AT3238*AX3241+AU3238*AW3241)</f>
        <v>0</v>
      </c>
      <c r="BD3238" s="2">
        <f t="shared" ref="BD3238" si="31200">AR3238*AY3238+AT3238*AY3241-AS3238*AZ3238-AU3238*AZ3241</f>
        <v>0</v>
      </c>
      <c r="BE3238" s="8">
        <f t="shared" ref="BE3238" si="31201">(AR3238*AZ3238+AS3238*AY3238+AT3238*AZ3241+AU3238*AY3241)</f>
        <v>-5.9164260764333525</v>
      </c>
      <c r="BG3238" s="1">
        <v>1</v>
      </c>
      <c r="BH3238" s="7">
        <v>0</v>
      </c>
      <c r="BI3238" s="2">
        <v>0</v>
      </c>
      <c r="BJ3238" s="8">
        <v>0</v>
      </c>
      <c r="BK3238" s="20"/>
      <c r="BL3238" s="1">
        <f t="shared" ref="BL3238" si="31202">BB3238*BG3238+BD3238*BG3241-BC3238*BH3238-BE3238*BH3241</f>
        <v>73.773575011533097</v>
      </c>
      <c r="BM3238" s="9">
        <f t="shared" ref="BM3238" si="31203">(BB3238*BH3238+BC3238*BG3238+BD3238*BH3241+BE3238*BG3241)</f>
        <v>0</v>
      </c>
      <c r="BN3238" s="2">
        <f t="shared" ref="BN3238" si="31204">BB3238*BI3238+BD3238*BI3241-BC3238*BJ3238-BE3238*BJ3241</f>
        <v>0</v>
      </c>
      <c r="BO3238" s="8">
        <f t="shared" ref="BO3238" si="31205">(BB3238*BJ3238+BC3238*BI3238+BD3238*BJ3241+BE3238*BI3241)</f>
        <v>-5.9164260764333525</v>
      </c>
      <c r="BP3238" s="20"/>
      <c r="BQ3238" s="16">
        <v>1</v>
      </c>
      <c r="BR3238" s="23">
        <v>0</v>
      </c>
      <c r="BS3238" s="14">
        <v>0</v>
      </c>
      <c r="BT3238" s="22">
        <v>0</v>
      </c>
      <c r="BV3238" s="1">
        <f t="shared" ref="BV3238" si="31206">BL3238*BQ3238+BN3238*BQ3241-BM3238*BR3238-BO3238*BR3241</f>
        <v>73.773575011533097</v>
      </c>
      <c r="BW3238" s="9">
        <f t="shared" ref="BW3238" si="31207">(BL3238*BR3238+BM3238*BQ3238+BN3238*BR3241+BO3238*BQ3241)</f>
        <v>-5.9164260764333525</v>
      </c>
      <c r="BX3238" s="2">
        <f t="shared" ref="BX3238" si="31208">BL3238*BS3238+BN3238*BS3241-BM3238*BT3238-BO3238*BT3241</f>
        <v>0</v>
      </c>
      <c r="BY3238" s="8">
        <f t="shared" ref="BY3238" si="31209">(BL3238*BT3238+BM3238*BS3238+BN3238*BT3241+BO3238*BS3241)</f>
        <v>-5.9164260764333525</v>
      </c>
      <c r="CA3238" s="28">
        <f t="shared" ref="CA3238" si="31210">20*LOG(((1+$BR$9)/$BR$9)/((BV3238+BV3241)^2+(BW3238+BW3241)^2)^0.5)</f>
        <v>-53.308227930835166</v>
      </c>
      <c r="CC3238" s="114">
        <f t="shared" ref="CC3238" si="31211">((BV3238^2+BW3238^2)^0.5)/((BV3241^2+BW3241^2)^0.5)</f>
        <v>8.0212997809911868E-2</v>
      </c>
      <c r="CD3238" s="13"/>
      <c r="CE3238" s="33"/>
      <c r="CF3238" s="33"/>
      <c r="CG3238" s="33"/>
      <c r="CH3238" s="33"/>
    </row>
    <row r="3239" spans="2:86" ht="18.600000000000001" customHeight="1" thickBot="1">
      <c r="D3239" s="3"/>
      <c r="G3239" s="4"/>
      <c r="I3239" s="3"/>
      <c r="L3239" s="4"/>
      <c r="N3239" s="3"/>
      <c r="Q3239" s="4"/>
      <c r="S3239" s="3"/>
      <c r="V3239" s="4"/>
      <c r="X3239" s="3"/>
      <c r="AA3239" s="4"/>
      <c r="AC3239" s="3"/>
      <c r="AF3239" s="4"/>
      <c r="AH3239" s="3"/>
      <c r="AK3239" s="4"/>
      <c r="AM3239" s="3"/>
      <c r="AP3239" s="4"/>
      <c r="AR3239" s="3"/>
      <c r="AU3239" s="4"/>
      <c r="AW3239" s="3"/>
      <c r="AZ3239" s="4"/>
      <c r="BB3239" s="3"/>
      <c r="BE3239" s="4"/>
      <c r="BG3239" s="3"/>
      <c r="BJ3239" s="4"/>
      <c r="BL3239" s="3"/>
      <c r="BO3239" s="4"/>
      <c r="BQ3239" s="16"/>
      <c r="BR3239" s="14"/>
      <c r="BS3239" s="14"/>
      <c r="BT3239" s="17"/>
      <c r="BV3239" s="3"/>
      <c r="BY3239" s="4"/>
      <c r="CC3239" s="115"/>
      <c r="CD3239" s="13"/>
      <c r="CE3239" s="33"/>
      <c r="CF3239" s="33"/>
      <c r="CG3239" s="33"/>
      <c r="CH3239" s="33"/>
    </row>
    <row r="3240" spans="2:86" ht="18.600000000000001" customHeight="1" thickBot="1">
      <c r="D3240" s="271" t="s">
        <v>141</v>
      </c>
      <c r="E3240" s="272"/>
      <c r="F3240" s="273" t="s">
        <v>142</v>
      </c>
      <c r="G3240" s="274"/>
      <c r="H3240" s="237"/>
      <c r="I3240" s="271" t="s">
        <v>143</v>
      </c>
      <c r="J3240" s="272"/>
      <c r="K3240" s="273" t="s">
        <v>144</v>
      </c>
      <c r="L3240" s="274"/>
      <c r="N3240" s="262" t="s">
        <v>145</v>
      </c>
      <c r="O3240" s="263"/>
      <c r="P3240" s="264" t="s">
        <v>146</v>
      </c>
      <c r="Q3240" s="265"/>
      <c r="S3240" s="271" t="s">
        <v>147</v>
      </c>
      <c r="T3240" s="272"/>
      <c r="U3240" s="273" t="s">
        <v>148</v>
      </c>
      <c r="V3240" s="274"/>
      <c r="W3240" s="20"/>
      <c r="X3240" s="262" t="s">
        <v>149</v>
      </c>
      <c r="Y3240" s="263"/>
      <c r="Z3240" s="264" t="s">
        <v>150</v>
      </c>
      <c r="AA3240" s="265"/>
      <c r="AB3240" s="20"/>
      <c r="AC3240" s="271" t="s">
        <v>151</v>
      </c>
      <c r="AD3240" s="272"/>
      <c r="AE3240" s="273" t="s">
        <v>152</v>
      </c>
      <c r="AF3240" s="274"/>
      <c r="AG3240" s="20"/>
      <c r="AH3240" s="262" t="s">
        <v>153</v>
      </c>
      <c r="AI3240" s="263"/>
      <c r="AJ3240" s="264" t="s">
        <v>154</v>
      </c>
      <c r="AK3240" s="265"/>
      <c r="AL3240" s="20"/>
      <c r="AM3240" s="271" t="s">
        <v>155</v>
      </c>
      <c r="AN3240" s="272"/>
      <c r="AO3240" s="273" t="s">
        <v>156</v>
      </c>
      <c r="AP3240" s="274"/>
      <c r="AR3240" s="262" t="s">
        <v>157</v>
      </c>
      <c r="AS3240" s="263"/>
      <c r="AT3240" s="264" t="s">
        <v>158</v>
      </c>
      <c r="AU3240" s="265"/>
      <c r="AV3240" s="41"/>
      <c r="AW3240" s="271" t="s">
        <v>159</v>
      </c>
      <c r="AX3240" s="272"/>
      <c r="AY3240" s="273" t="s">
        <v>160</v>
      </c>
      <c r="AZ3240" s="274"/>
      <c r="BA3240" s="20"/>
      <c r="BB3240" s="262" t="s">
        <v>161</v>
      </c>
      <c r="BC3240" s="263"/>
      <c r="BD3240" s="264" t="s">
        <v>162</v>
      </c>
      <c r="BE3240" s="265"/>
      <c r="BF3240" s="41"/>
      <c r="BG3240" s="271" t="s">
        <v>163</v>
      </c>
      <c r="BH3240" s="272"/>
      <c r="BI3240" s="273" t="s">
        <v>164</v>
      </c>
      <c r="BJ3240" s="274"/>
      <c r="BK3240" s="41"/>
      <c r="BL3240" s="262" t="s">
        <v>165</v>
      </c>
      <c r="BM3240" s="263"/>
      <c r="BN3240" s="264" t="s">
        <v>166</v>
      </c>
      <c r="BO3240" s="265"/>
      <c r="BP3240" s="41"/>
      <c r="BQ3240" s="271" t="s">
        <v>167</v>
      </c>
      <c r="BR3240" s="272"/>
      <c r="BS3240" s="273" t="s">
        <v>168</v>
      </c>
      <c r="BT3240" s="274"/>
      <c r="BU3240" s="20"/>
      <c r="BV3240" s="262" t="s">
        <v>169</v>
      </c>
      <c r="BW3240" s="263"/>
      <c r="BX3240" s="264" t="s">
        <v>170</v>
      </c>
      <c r="BY3240" s="265"/>
      <c r="CA3240" s="55" t="s">
        <v>35</v>
      </c>
      <c r="CC3240" s="116" t="s">
        <v>75</v>
      </c>
      <c r="CD3240" s="13"/>
      <c r="CE3240" s="33"/>
      <c r="CF3240" s="33"/>
      <c r="CG3240" s="33"/>
      <c r="CH3240" s="33"/>
    </row>
    <row r="3241" spans="2:86" ht="18.600000000000001" customHeight="1" thickTop="1" thickBot="1">
      <c r="D3241" s="1">
        <v>0</v>
      </c>
      <c r="E3241" s="9">
        <f t="shared" ref="E3241" si="31212">$E$9*$B3238</f>
        <v>10.897167999999942</v>
      </c>
      <c r="F3241" s="2">
        <v>1</v>
      </c>
      <c r="G3241" s="8">
        <v>0</v>
      </c>
      <c r="I3241" s="1">
        <v>0</v>
      </c>
      <c r="J3241" s="9">
        <v>0</v>
      </c>
      <c r="K3241" s="2">
        <v>1</v>
      </c>
      <c r="L3241" s="8">
        <v>0</v>
      </c>
      <c r="N3241" s="1">
        <f t="shared" ref="N3241" si="31213">D3241*I3238+F3241*I3241-E3241*J3238-G3241*J3241</f>
        <v>0</v>
      </c>
      <c r="O3241" s="9">
        <f t="shared" ref="O3241" si="31214">(D3241*J3238+E3241*I3238+F3241*J3241+G3241*I3241)</f>
        <v>10.897167999999942</v>
      </c>
      <c r="P3241" s="2">
        <f t="shared" ref="P3241" si="31215">D3241*K3238+F3241*K3241-E3241*L3238-G3241*L3241</f>
        <v>7.3908437078589966</v>
      </c>
      <c r="Q3241" s="8">
        <f t="shared" ref="Q3241" si="31216">(D3241*L3238+E3241*K3238+F3241*L3241+G3241*K3241)</f>
        <v>0</v>
      </c>
      <c r="S3241" s="1">
        <v>0</v>
      </c>
      <c r="T3241" s="9">
        <f t="shared" ref="T3241" si="31217">$T$9*$B3238</f>
        <v>13.994637999999926</v>
      </c>
      <c r="U3241" s="2">
        <v>1</v>
      </c>
      <c r="V3241" s="8">
        <v>0</v>
      </c>
      <c r="X3241" s="1">
        <f t="shared" ref="X3241" si="31218">N3241*S3238+P3241*S3241-O3241*T3238-Q3241*T3241</f>
        <v>0</v>
      </c>
      <c r="Y3241" s="9">
        <f t="shared" ref="Y3241" si="31219">(N3241*T3238+O3241*S3238+P3241*T3241+Q3241*S3241)</f>
        <v>114.32935020606379</v>
      </c>
      <c r="Z3241" s="2">
        <f t="shared" ref="Z3241" si="31220">N3241*U3238+P3241*U3241-O3241*V3238-Q3241*V3241</f>
        <v>7.3908437078589966</v>
      </c>
      <c r="AA3241" s="8">
        <f t="shared" ref="AA3241" si="31221">(N3241*V3238+O3241*U3238+P3241*V3241+Q3241*U3241)</f>
        <v>0</v>
      </c>
      <c r="AB3241" s="20"/>
      <c r="AC3241" s="1">
        <v>0</v>
      </c>
      <c r="AD3241" s="9">
        <v>0</v>
      </c>
      <c r="AE3241" s="2">
        <v>1</v>
      </c>
      <c r="AF3241" s="8">
        <v>0</v>
      </c>
      <c r="AH3241" s="1">
        <f t="shared" ref="AH3241" si="31222">X3241*AC3238+Z3241*AC3241-Y3241*AD3238-AA3241*AD3241</f>
        <v>0</v>
      </c>
      <c r="AI3241" s="9">
        <f t="shared" ref="AI3241" si="31223">(X3241*AD3238+Y3241*AC3238+Z3241*AD3241+AA3241*AC3241)</f>
        <v>114.32935020606379</v>
      </c>
      <c r="AJ3241" s="2">
        <f t="shared" ref="AJ3241" si="31224">X3241*AE3238+Z3241*AE3241-Y3241*AF3238-AA3241*AF3241</f>
        <v>19.800814942166639</v>
      </c>
      <c r="AK3241" s="8">
        <f t="shared" ref="AK3241" si="31225">(X3241*AF3238+Y3241*AE3238+Z3241*AF3241+AA3241*AE3241)</f>
        <v>0</v>
      </c>
      <c r="AM3241" s="1">
        <v>0</v>
      </c>
      <c r="AN3241" s="9">
        <f t="shared" ref="AN3241" si="31226">$AN$9*$B3238</f>
        <v>11.832427999999936</v>
      </c>
      <c r="AO3241" s="2">
        <v>1</v>
      </c>
      <c r="AP3241" s="8">
        <v>0</v>
      </c>
      <c r="AR3241" s="1">
        <f t="shared" ref="AR3241" si="31227">AH3241*AM3238+AJ3241*AM3241-AI3241*AN3238-AK3241*AN3241</f>
        <v>0</v>
      </c>
      <c r="AS3241" s="9">
        <f t="shared" ref="AS3241" si="31228">(AH3241*AN3238+AI3241*AM3238+AJ3241*AN3241+AK3241*AM3241)</f>
        <v>348.62106735057341</v>
      </c>
      <c r="AT3241" s="2">
        <f t="shared" ref="AT3241" si="31229">AH3241*AO3238+AJ3241*AO3241-AI3241*AP3238-AK3241*AP3241</f>
        <v>19.800814942166639</v>
      </c>
      <c r="AU3241" s="8">
        <f t="shared" ref="AU3241" si="31230">(AH3241*AP3238+AI3241*AO3238+AJ3241*AP3241+AK3241*AO3241)</f>
        <v>0</v>
      </c>
      <c r="AV3241" s="20"/>
      <c r="AW3241" s="1">
        <v>0</v>
      </c>
      <c r="AX3241" s="9">
        <v>0</v>
      </c>
      <c r="AY3241" s="2">
        <v>1</v>
      </c>
      <c r="AZ3241" s="8">
        <v>0</v>
      </c>
      <c r="BB3241" s="1">
        <f t="shared" ref="BB3241" si="31231">AR3241*AW3238+AT3241*AW3241-AS3241*AX3238-AU3241*AX3241</f>
        <v>0</v>
      </c>
      <c r="BC3241" s="9">
        <f t="shared" ref="BC3241" si="31232">(AR3241*AX3238+AS3241*AW3238+AT3241*AX3241+AU3241*AW3241)</f>
        <v>348.62106735057341</v>
      </c>
      <c r="BD3241" s="2">
        <f t="shared" ref="BD3241" si="31233">AR3241*AY3238+AT3241*AY3241-AS3241*AZ3238-AU3241*AZ3241</f>
        <v>73.772413142497797</v>
      </c>
      <c r="BE3241" s="8">
        <f t="shared" ref="BE3241" si="31234">(AR3241*AZ3238+AS3241*AY3238+AT3241*AZ3241+AU3241*AY3241)</f>
        <v>0</v>
      </c>
      <c r="BG3241" s="1">
        <v>0</v>
      </c>
      <c r="BH3241" s="9">
        <f t="shared" ref="BH3241" si="31235">$BH$9*$B3238</f>
        <v>7.7413599999999576</v>
      </c>
      <c r="BI3241" s="2">
        <v>1</v>
      </c>
      <c r="BJ3241" s="8">
        <v>0</v>
      </c>
      <c r="BK3241" s="20"/>
      <c r="BL3241" s="1">
        <f t="shared" ref="BL3241" si="31236">BB3241*BG3238+BD3241*BG3241-BC3241*BH3238-BE3241*BH3241</f>
        <v>0</v>
      </c>
      <c r="BM3241" s="9">
        <f t="shared" ref="BM3241" si="31237">(BB3241*BH3238+BC3241*BG3238+BD3241*BH3241+BE3241*BG3241)</f>
        <v>919.71987555537703</v>
      </c>
      <c r="BN3241" s="2">
        <f t="shared" ref="BN3241" si="31238">BB3241*BI3238+BD3241*BI3241-BC3241*BJ3238-BE3241*BJ3241</f>
        <v>73.772413142497797</v>
      </c>
      <c r="BO3241" s="8">
        <f t="shared" ref="BO3241" si="31239">(BB3241*BJ3238+BC3241*BI3238+BD3241*BJ3241+BE3241*BI3241)</f>
        <v>0</v>
      </c>
      <c r="BP3241" s="20"/>
      <c r="BQ3241" s="18">
        <f t="shared" ref="BQ3241:BQ3304" si="31240">1/$BR$9</f>
        <v>1</v>
      </c>
      <c r="BR3241" s="25">
        <v>0</v>
      </c>
      <c r="BS3241" s="19">
        <v>1</v>
      </c>
      <c r="BT3241" s="24">
        <v>0</v>
      </c>
      <c r="BV3241" s="1">
        <f t="shared" ref="BV3241" si="31241">BL3241*BQ3238+BN3241*BQ3241-BM3241*BR3238-BO3241*BR3241</f>
        <v>73.772413142497797</v>
      </c>
      <c r="BW3241" s="9">
        <f t="shared" ref="BW3241" si="31242">(BL3241*BR3238+BM3241*BQ3238+BN3241*BR3241+BO3241*BQ3241)</f>
        <v>919.71987555537703</v>
      </c>
      <c r="BX3241" s="2">
        <f t="shared" ref="BX3241" si="31243">BL3241*BS3238+BN3241*BS3241-BM3241*BT3238-BO3241*BT3241</f>
        <v>73.772413142497797</v>
      </c>
      <c r="BY3241" s="8">
        <f t="shared" ref="BY3241" si="31244">(BL3241*BT3238+BM3241*BS3238+BN3241*BT3241+BO3241*BS3241)</f>
        <v>0</v>
      </c>
      <c r="CA3241" s="56">
        <f t="shared" ref="CA3241" si="31245">(180/PI())*ATAN(-1*(BW3238+BW3241)/(BV3238+BV3241))</f>
        <v>-80.827977275570433</v>
      </c>
      <c r="CC3241" s="117">
        <f t="shared" ref="CC3241" si="31246">20*LOG(((1-(10^(CA3238/20)^2)*(1-((1-CC3238)/(1+CC3238))^2))^0.5))</f>
        <v>-5.5750368010155371E-6</v>
      </c>
      <c r="CD3241" s="13"/>
      <c r="CE3241" s="33"/>
      <c r="CF3241" s="33"/>
      <c r="CG3241" s="33"/>
      <c r="CH3241" s="33"/>
    </row>
    <row r="3242" spans="2:86" ht="18.600000000000001" customHeight="1"/>
    <row r="3243" spans="2:86" ht="18.600000000000001" customHeight="1" thickBot="1">
      <c r="E3243" s="6" t="s">
        <v>3</v>
      </c>
      <c r="J3243" s="6" t="s">
        <v>5</v>
      </c>
      <c r="O3243" s="6" t="s">
        <v>10</v>
      </c>
      <c r="T3243" s="6" t="s">
        <v>6</v>
      </c>
      <c r="Y3243" s="6" t="s">
        <v>11</v>
      </c>
      <c r="AD3243" s="6" t="s">
        <v>12</v>
      </c>
      <c r="AI3243" s="6" t="s">
        <v>13</v>
      </c>
      <c r="AN3243" s="6" t="s">
        <v>14</v>
      </c>
      <c r="AS3243" s="6" t="s">
        <v>15</v>
      </c>
      <c r="AX3243" s="6" t="s">
        <v>19</v>
      </c>
      <c r="BC3243" s="6" t="s">
        <v>17</v>
      </c>
      <c r="BH3243" s="6" t="s">
        <v>20</v>
      </c>
      <c r="BM3243" s="6" t="s">
        <v>18</v>
      </c>
      <c r="BQ3243" s="26" t="s">
        <v>16</v>
      </c>
      <c r="BR3243" s="26"/>
      <c r="BS3243" s="21"/>
      <c r="BT3243" s="21"/>
      <c r="BU3243" s="21"/>
      <c r="BV3243" s="21"/>
      <c r="BW3243" s="26" t="s">
        <v>21</v>
      </c>
      <c r="BX3243" s="21"/>
      <c r="BY3243" s="21"/>
    </row>
    <row r="3244" spans="2:86" ht="18.600000000000001" customHeight="1" thickBot="1">
      <c r="B3244" s="11"/>
      <c r="D3244" s="266" t="s">
        <v>113</v>
      </c>
      <c r="E3244" s="267"/>
      <c r="F3244" s="268" t="s">
        <v>114</v>
      </c>
      <c r="G3244" s="269"/>
      <c r="H3244" s="237"/>
      <c r="I3244" s="262" t="s">
        <v>0</v>
      </c>
      <c r="J3244" s="263"/>
      <c r="K3244" s="264" t="s">
        <v>1</v>
      </c>
      <c r="L3244" s="265"/>
      <c r="M3244" s="21"/>
      <c r="N3244" s="262" t="s">
        <v>115</v>
      </c>
      <c r="O3244" s="263"/>
      <c r="P3244" s="264" t="s">
        <v>116</v>
      </c>
      <c r="Q3244" s="265"/>
      <c r="R3244" s="21"/>
      <c r="S3244" s="266" t="s">
        <v>117</v>
      </c>
      <c r="T3244" s="267"/>
      <c r="U3244" s="268" t="s">
        <v>118</v>
      </c>
      <c r="V3244" s="269"/>
      <c r="W3244" s="20"/>
      <c r="X3244" s="262" t="s">
        <v>119</v>
      </c>
      <c r="Y3244" s="263"/>
      <c r="Z3244" s="264" t="s">
        <v>120</v>
      </c>
      <c r="AA3244" s="265"/>
      <c r="AB3244" s="20"/>
      <c r="AC3244" s="262" t="s">
        <v>121</v>
      </c>
      <c r="AD3244" s="263"/>
      <c r="AE3244" s="264" t="s">
        <v>7</v>
      </c>
      <c r="AF3244" s="265"/>
      <c r="AG3244" s="20"/>
      <c r="AH3244" s="262" t="s">
        <v>122</v>
      </c>
      <c r="AI3244" s="263"/>
      <c r="AJ3244" s="264" t="s">
        <v>123</v>
      </c>
      <c r="AK3244" s="265"/>
      <c r="AL3244" s="20"/>
      <c r="AM3244" s="266" t="s">
        <v>124</v>
      </c>
      <c r="AN3244" s="267"/>
      <c r="AO3244" s="268" t="s">
        <v>125</v>
      </c>
      <c r="AP3244" s="269"/>
      <c r="AQ3244" s="21"/>
      <c r="AR3244" s="262" t="s">
        <v>126</v>
      </c>
      <c r="AS3244" s="263"/>
      <c r="AT3244" s="264" t="s">
        <v>2</v>
      </c>
      <c r="AU3244" s="265"/>
      <c r="AV3244" s="41"/>
      <c r="AW3244" s="262" t="s">
        <v>127</v>
      </c>
      <c r="AX3244" s="263"/>
      <c r="AY3244" s="264" t="s">
        <v>128</v>
      </c>
      <c r="AZ3244" s="265"/>
      <c r="BA3244" s="20"/>
      <c r="BB3244" s="262" t="s">
        <v>129</v>
      </c>
      <c r="BC3244" s="263"/>
      <c r="BD3244" s="264" t="s">
        <v>130</v>
      </c>
      <c r="BE3244" s="265"/>
      <c r="BF3244" s="41"/>
      <c r="BG3244" s="266" t="s">
        <v>131</v>
      </c>
      <c r="BH3244" s="267"/>
      <c r="BI3244" s="268" t="s">
        <v>132</v>
      </c>
      <c r="BJ3244" s="269"/>
      <c r="BK3244" s="41"/>
      <c r="BL3244" s="262" t="s">
        <v>133</v>
      </c>
      <c r="BM3244" s="263"/>
      <c r="BN3244" s="264" t="s">
        <v>134</v>
      </c>
      <c r="BO3244" s="265"/>
      <c r="BP3244" s="41"/>
      <c r="BQ3244" s="262" t="s">
        <v>135</v>
      </c>
      <c r="BR3244" s="263"/>
      <c r="BS3244" s="264" t="s">
        <v>136</v>
      </c>
      <c r="BT3244" s="265"/>
      <c r="BU3244" s="20"/>
      <c r="BV3244" s="262" t="s">
        <v>137</v>
      </c>
      <c r="BW3244" s="263"/>
      <c r="BX3244" s="264" t="s">
        <v>138</v>
      </c>
      <c r="BY3244" s="265"/>
      <c r="CA3244" s="27" t="s">
        <v>8</v>
      </c>
      <c r="CC3244" s="113" t="s">
        <v>74</v>
      </c>
      <c r="CD3244" s="13"/>
      <c r="CE3244" s="33"/>
      <c r="CF3244" s="33"/>
      <c r="CG3244" s="33"/>
      <c r="CH3244" s="33"/>
    </row>
    <row r="3245" spans="2:86" ht="18.600000000000001" customHeight="1" thickTop="1" thickBot="1">
      <c r="B3245" s="37">
        <v>9.2799999999999496</v>
      </c>
      <c r="D3245" s="1">
        <v>1</v>
      </c>
      <c r="E3245" s="7">
        <v>0</v>
      </c>
      <c r="F3245" s="2">
        <v>0</v>
      </c>
      <c r="G3245" s="8">
        <v>0</v>
      </c>
      <c r="I3245" s="1">
        <v>1</v>
      </c>
      <c r="J3245" s="9">
        <v>0</v>
      </c>
      <c r="K3245" s="2">
        <v>0</v>
      </c>
      <c r="L3245" s="8">
        <f t="shared" ref="L3245:L3308" si="31247">IF(0=(1-$J$9*$K$9*$B3245^2),10^18,$B3245*$K$9/(1-$J$9*$K$9*$B3245^2))</f>
        <v>-0.58507082554846868</v>
      </c>
      <c r="N3245" s="1">
        <f t="shared" ref="N3245" si="31248">D3245*I3245+F3245*I3248-E3245*J3245-G3245*J3248</f>
        <v>1</v>
      </c>
      <c r="O3245" s="9">
        <f t="shared" ref="O3245" si="31249">(D3245*J3245+E3245*I3245+F3245*J3248+G3245*I3248)</f>
        <v>0</v>
      </c>
      <c r="P3245" s="2">
        <f t="shared" ref="P3245" si="31250">D3245*K3245+F3245*K3248-E3245*L3245-G3245*L3248</f>
        <v>0</v>
      </c>
      <c r="Q3245" s="8">
        <f t="shared" ref="Q3245" si="31251">(D3245*L3245+E3245*K3245+F3245*L3248+G3245*K3248)</f>
        <v>-0.58507082554846868</v>
      </c>
      <c r="S3245" s="1">
        <v>1</v>
      </c>
      <c r="T3245" s="7">
        <v>0</v>
      </c>
      <c r="U3245" s="2">
        <v>0</v>
      </c>
      <c r="V3245" s="8">
        <v>0</v>
      </c>
      <c r="X3245" s="1">
        <f t="shared" ref="X3245" si="31252">N3245*S3245+P3245*S3248-O3245*T3245-Q3245*T3248</f>
        <v>9.2055387586849537</v>
      </c>
      <c r="Y3245" s="9">
        <f t="shared" ref="Y3245" si="31253">(N3245*T3245+O3245*S3245+P3245*T3248+Q3245*S3248)</f>
        <v>0</v>
      </c>
      <c r="Z3245" s="2">
        <f t="shared" ref="Z3245" si="31254">N3245*U3245+P3245*U3248-O3245*V3245-Q3245*V3248</f>
        <v>0</v>
      </c>
      <c r="AA3245" s="8">
        <f t="shared" ref="AA3245" si="31255">(N3245*V3245+O3245*U3245+P3245*V3248+Q3245*U3248)</f>
        <v>-0.58507082554846868</v>
      </c>
      <c r="AB3245" s="20"/>
      <c r="AC3245" s="1">
        <v>1</v>
      </c>
      <c r="AD3245" s="9">
        <v>0</v>
      </c>
      <c r="AE3245" s="2">
        <v>0</v>
      </c>
      <c r="AF3245" s="8">
        <f t="shared" ref="AF3245:AF3308" si="31256">IF(0=(1-$AE$9*$AD$9*$B3245^2),10^18,$B3245*$AE$9/(1-$AE$9*$AD$9*$B3245^2))</f>
        <v>-0.1083043189316109</v>
      </c>
      <c r="AH3245" s="1">
        <f t="shared" ref="AH3245" si="31257">X3245*AC3245+Z3245*AC3248-Y3245*AD3245-AA3245*AD3248</f>
        <v>9.2055387586849537</v>
      </c>
      <c r="AI3245" s="9">
        <f t="shared" ref="AI3245" si="31258">(X3245*AD3245+Y3245*AC3245+Z3245*AD3248+AA3245*AC3248)</f>
        <v>0</v>
      </c>
      <c r="AJ3245" s="2">
        <f t="shared" ref="AJ3245" si="31259">X3245*AE3245+Z3245*AE3248-Y3245*AF3245-AA3245*AF3248</f>
        <v>0</v>
      </c>
      <c r="AK3245" s="8">
        <f t="shared" ref="AK3245" si="31260">(X3245*AF3245+Y3245*AE3245+Z3245*AF3248+AA3245*AE3248)</f>
        <v>-1.5820704312063893</v>
      </c>
      <c r="AM3245" s="1">
        <v>1</v>
      </c>
      <c r="AN3245" s="7">
        <v>0</v>
      </c>
      <c r="AO3245" s="2">
        <v>0</v>
      </c>
      <c r="AP3245" s="8">
        <v>0</v>
      </c>
      <c r="AR3245" s="1">
        <f t="shared" ref="AR3245" si="31261">AH3245*AM3245+AJ3245*AM3248-AI3245*AN3245-AK3245*AN3248</f>
        <v>27.965704618803315</v>
      </c>
      <c r="AS3245" s="9">
        <f t="shared" ref="AS3245" si="31262">(AH3245*AN3245+AI3245*AM3245+AJ3245*AN3248+AK3245*AM3248)</f>
        <v>0</v>
      </c>
      <c r="AT3245" s="2">
        <f t="shared" ref="AT3245" si="31263">AH3245*AO3245+AJ3245*AO3248-AI3245*AP3245-AK3245*AP3248</f>
        <v>0</v>
      </c>
      <c r="AU3245" s="8">
        <f t="shared" ref="AU3245" si="31264">(AH3245*AP3245+AI3245*AO3245+AJ3245*AP3248+AK3245*AO3248)</f>
        <v>-1.5820704312063893</v>
      </c>
      <c r="AV3245" s="20"/>
      <c r="AW3245" s="1">
        <v>1</v>
      </c>
      <c r="AX3245" s="9">
        <v>0</v>
      </c>
      <c r="AY3245" s="2">
        <v>0</v>
      </c>
      <c r="AZ3245" s="8">
        <f t="shared" ref="AZ3245:AZ3308" si="31265">IF(0=(1-$AX$9*$AY$9*$B3245^2),10^18,$B3245*$AY$9/(1-$AX$9*$AY$9*$B3245^2))</f>
        <v>-0.15446698395929256</v>
      </c>
      <c r="BB3245" s="1">
        <f t="shared" ref="BB3245" si="31266">AR3245*AW3245+AT3245*AW3248-AS3245*AX3245-AU3245*AX3248</f>
        <v>27.965704618803315</v>
      </c>
      <c r="BC3245" s="9">
        <f t="shared" ref="BC3245" si="31267">(AR3245*AX3245+AS3245*AW3245+AT3245*AX3248+AU3245*AW3248)</f>
        <v>0</v>
      </c>
      <c r="BD3245" s="2">
        <f t="shared" ref="BD3245" si="31268">AR3245*AY3245+AT3245*AY3248-AS3245*AZ3245-AU3245*AZ3248</f>
        <v>0</v>
      </c>
      <c r="BE3245" s="8">
        <f t="shared" ref="BE3245" si="31269">(AR3245*AZ3245+AS3245*AY3245+AT3245*AZ3248+AU3245*AY3248)</f>
        <v>-5.9018484779693949</v>
      </c>
      <c r="BG3245" s="1">
        <v>1</v>
      </c>
      <c r="BH3245" s="7">
        <v>0</v>
      </c>
      <c r="BI3245" s="2">
        <v>0</v>
      </c>
      <c r="BJ3245" s="8">
        <v>0</v>
      </c>
      <c r="BK3245" s="20"/>
      <c r="BL3245" s="1">
        <f t="shared" ref="BL3245" si="31270">BB3245*BG3245+BD3245*BG3248-BC3245*BH3245-BE3245*BH3248</f>
        <v>73.752717258767873</v>
      </c>
      <c r="BM3245" s="9">
        <f t="shared" ref="BM3245" si="31271">(BB3245*BH3245+BC3245*BG3245+BD3245*BH3248+BE3245*BG3248)</f>
        <v>0</v>
      </c>
      <c r="BN3245" s="2">
        <f t="shared" ref="BN3245" si="31272">BB3245*BI3245+BD3245*BI3248-BC3245*BJ3245-BE3245*BJ3248</f>
        <v>0</v>
      </c>
      <c r="BO3245" s="8">
        <f t="shared" ref="BO3245" si="31273">(BB3245*BJ3245+BC3245*BI3245+BD3245*BJ3248+BE3245*BI3248)</f>
        <v>-5.9018484779693949</v>
      </c>
      <c r="BP3245" s="20"/>
      <c r="BQ3245" s="16">
        <v>1</v>
      </c>
      <c r="BR3245" s="23">
        <v>0</v>
      </c>
      <c r="BS3245" s="14">
        <v>0</v>
      </c>
      <c r="BT3245" s="22">
        <v>0</v>
      </c>
      <c r="BV3245" s="1">
        <f t="shared" ref="BV3245" si="31274">BL3245*BQ3245+BN3245*BQ3248-BM3245*BR3245-BO3245*BR3248</f>
        <v>73.752717258767873</v>
      </c>
      <c r="BW3245" s="9">
        <f t="shared" ref="BW3245" si="31275">(BL3245*BR3245+BM3245*BQ3245+BN3245*BR3248+BO3245*BQ3248)</f>
        <v>-5.9018484779693949</v>
      </c>
      <c r="BX3245" s="2">
        <f t="shared" ref="BX3245" si="31276">BL3245*BS3245+BN3245*BS3248-BM3245*BT3245-BO3245*BT3248</f>
        <v>0</v>
      </c>
      <c r="BY3245" s="8">
        <f t="shared" ref="BY3245" si="31277">(BL3245*BT3245+BM3245*BS3245+BN3245*BT3248+BO3245*BS3248)</f>
        <v>-5.9018484779693949</v>
      </c>
      <c r="CA3245" s="28">
        <f t="shared" ref="CA3245" si="31278">20*LOG(((1+$BR$9)/$BR$9)/((BV3245+BV3248)^2+(BW3245+BW3248)^2)^0.5)</f>
        <v>-53.324500558426408</v>
      </c>
      <c r="CC3245" s="114">
        <f t="shared" ref="CC3245" si="31279">((BV3245^2+BW3245^2)^0.5)/((BV3248^2+BW3248^2)^0.5)</f>
        <v>8.0037996837906536E-2</v>
      </c>
      <c r="CD3245" s="13"/>
      <c r="CE3245" s="33"/>
      <c r="CF3245" s="33"/>
      <c r="CG3245" s="33"/>
      <c r="CH3245" s="33"/>
    </row>
    <row r="3246" spans="2:86" ht="18.600000000000001" customHeight="1" thickBot="1">
      <c r="D3246" s="3"/>
      <c r="G3246" s="4"/>
      <c r="I3246" s="3"/>
      <c r="L3246" s="4"/>
      <c r="N3246" s="3"/>
      <c r="Q3246" s="4"/>
      <c r="S3246" s="3"/>
      <c r="V3246" s="4"/>
      <c r="X3246" s="3"/>
      <c r="AA3246" s="4"/>
      <c r="AC3246" s="3"/>
      <c r="AF3246" s="4"/>
      <c r="AH3246" s="3"/>
      <c r="AK3246" s="4"/>
      <c r="AM3246" s="3"/>
      <c r="AP3246" s="4"/>
      <c r="AR3246" s="3"/>
      <c r="AU3246" s="4"/>
      <c r="AW3246" s="3"/>
      <c r="AZ3246" s="4"/>
      <c r="BB3246" s="3"/>
      <c r="BE3246" s="4"/>
      <c r="BG3246" s="3"/>
      <c r="BJ3246" s="4"/>
      <c r="BL3246" s="3"/>
      <c r="BO3246" s="4"/>
      <c r="BQ3246" s="16"/>
      <c r="BR3246" s="14"/>
      <c r="BS3246" s="14"/>
      <c r="BT3246" s="17"/>
      <c r="BV3246" s="3"/>
      <c r="BY3246" s="4"/>
      <c r="CC3246" s="115"/>
      <c r="CD3246" s="13"/>
      <c r="CE3246" s="33"/>
      <c r="CF3246" s="33"/>
      <c r="CG3246" s="33"/>
      <c r="CH3246" s="33"/>
    </row>
    <row r="3247" spans="2:86" ht="18.600000000000001" customHeight="1" thickBot="1">
      <c r="D3247" s="271" t="s">
        <v>141</v>
      </c>
      <c r="E3247" s="272"/>
      <c r="F3247" s="273" t="s">
        <v>142</v>
      </c>
      <c r="G3247" s="274"/>
      <c r="H3247" s="237"/>
      <c r="I3247" s="271" t="s">
        <v>143</v>
      </c>
      <c r="J3247" s="272"/>
      <c r="K3247" s="273" t="s">
        <v>144</v>
      </c>
      <c r="L3247" s="274"/>
      <c r="N3247" s="262" t="s">
        <v>145</v>
      </c>
      <c r="O3247" s="263"/>
      <c r="P3247" s="264" t="s">
        <v>146</v>
      </c>
      <c r="Q3247" s="265"/>
      <c r="S3247" s="271" t="s">
        <v>147</v>
      </c>
      <c r="T3247" s="272"/>
      <c r="U3247" s="273" t="s">
        <v>148</v>
      </c>
      <c r="V3247" s="274"/>
      <c r="W3247" s="20"/>
      <c r="X3247" s="262" t="s">
        <v>149</v>
      </c>
      <c r="Y3247" s="263"/>
      <c r="Z3247" s="264" t="s">
        <v>150</v>
      </c>
      <c r="AA3247" s="265"/>
      <c r="AB3247" s="20"/>
      <c r="AC3247" s="271" t="s">
        <v>151</v>
      </c>
      <c r="AD3247" s="272"/>
      <c r="AE3247" s="273" t="s">
        <v>152</v>
      </c>
      <c r="AF3247" s="274"/>
      <c r="AG3247" s="20"/>
      <c r="AH3247" s="262" t="s">
        <v>153</v>
      </c>
      <c r="AI3247" s="263"/>
      <c r="AJ3247" s="264" t="s">
        <v>154</v>
      </c>
      <c r="AK3247" s="265"/>
      <c r="AL3247" s="20"/>
      <c r="AM3247" s="271" t="s">
        <v>155</v>
      </c>
      <c r="AN3247" s="272"/>
      <c r="AO3247" s="273" t="s">
        <v>156</v>
      </c>
      <c r="AP3247" s="274"/>
      <c r="AR3247" s="262" t="s">
        <v>157</v>
      </c>
      <c r="AS3247" s="263"/>
      <c r="AT3247" s="264" t="s">
        <v>158</v>
      </c>
      <c r="AU3247" s="265"/>
      <c r="AV3247" s="41"/>
      <c r="AW3247" s="271" t="s">
        <v>159</v>
      </c>
      <c r="AX3247" s="272"/>
      <c r="AY3247" s="273" t="s">
        <v>160</v>
      </c>
      <c r="AZ3247" s="274"/>
      <c r="BA3247" s="20"/>
      <c r="BB3247" s="262" t="s">
        <v>161</v>
      </c>
      <c r="BC3247" s="263"/>
      <c r="BD3247" s="264" t="s">
        <v>162</v>
      </c>
      <c r="BE3247" s="265"/>
      <c r="BF3247" s="41"/>
      <c r="BG3247" s="271" t="s">
        <v>163</v>
      </c>
      <c r="BH3247" s="272"/>
      <c r="BI3247" s="273" t="s">
        <v>164</v>
      </c>
      <c r="BJ3247" s="274"/>
      <c r="BK3247" s="41"/>
      <c r="BL3247" s="262" t="s">
        <v>165</v>
      </c>
      <c r="BM3247" s="263"/>
      <c r="BN3247" s="264" t="s">
        <v>166</v>
      </c>
      <c r="BO3247" s="265"/>
      <c r="BP3247" s="41"/>
      <c r="BQ3247" s="271" t="s">
        <v>167</v>
      </c>
      <c r="BR3247" s="272"/>
      <c r="BS3247" s="273" t="s">
        <v>168</v>
      </c>
      <c r="BT3247" s="274"/>
      <c r="BU3247" s="20"/>
      <c r="BV3247" s="262" t="s">
        <v>169</v>
      </c>
      <c r="BW3247" s="263"/>
      <c r="BX3247" s="264" t="s">
        <v>170</v>
      </c>
      <c r="BY3247" s="265"/>
      <c r="CA3247" s="55" t="s">
        <v>35</v>
      </c>
      <c r="CC3247" s="116" t="s">
        <v>75</v>
      </c>
      <c r="CD3247" s="13"/>
      <c r="CE3247" s="33"/>
      <c r="CF3247" s="33"/>
      <c r="CG3247" s="33"/>
      <c r="CH3247" s="33"/>
    </row>
    <row r="3248" spans="2:86" ht="18.600000000000001" customHeight="1" thickTop="1" thickBot="1">
      <c r="D3248" s="1">
        <v>0</v>
      </c>
      <c r="E3248" s="9">
        <f t="shared" ref="E3248" si="31280">$E$9*$B3245</f>
        <v>10.920703999999942</v>
      </c>
      <c r="F3248" s="2">
        <v>1</v>
      </c>
      <c r="G3248" s="8">
        <v>0</v>
      </c>
      <c r="I3248" s="1">
        <v>0</v>
      </c>
      <c r="J3248" s="9">
        <v>0</v>
      </c>
      <c r="K3248" s="2">
        <v>1</v>
      </c>
      <c r="L3248" s="8">
        <v>0</v>
      </c>
      <c r="N3248" s="1">
        <f t="shared" ref="N3248" si="31281">D3248*I3245+F3248*I3248-E3248*J3245-G3248*J3248</f>
        <v>0</v>
      </c>
      <c r="O3248" s="9">
        <f t="shared" ref="O3248" si="31282">(D3248*J3245+E3248*I3245+F3248*J3248+G3248*I3248)</f>
        <v>10.920703999999942</v>
      </c>
      <c r="P3248" s="2">
        <f t="shared" ref="P3248" si="31283">D3248*K3245+F3248*K3248-E3248*L3245-G3248*L3248</f>
        <v>7.3893853048504301</v>
      </c>
      <c r="Q3248" s="8">
        <f t="shared" ref="Q3248" si="31284">(D3248*L3245+E3248*K3245+F3248*L3248+G3248*K3248)</f>
        <v>0</v>
      </c>
      <c r="S3248" s="1">
        <v>0</v>
      </c>
      <c r="T3248" s="9">
        <f t="shared" ref="T3248" si="31285">$T$9*$B3245</f>
        <v>14.024863999999925</v>
      </c>
      <c r="U3248" s="2">
        <v>1</v>
      </c>
      <c r="V3248" s="8">
        <v>0</v>
      </c>
      <c r="X3248" s="1">
        <f t="shared" ref="X3248" si="31286">N3248*S3245+P3248*S3248-O3248*T3245-Q3248*T3248</f>
        <v>0</v>
      </c>
      <c r="Y3248" s="9">
        <f t="shared" ref="Y3248" si="31287">(N3248*T3245+O3248*S3245+P3248*T3248+Q3248*S3248)</f>
        <v>114.55582794412521</v>
      </c>
      <c r="Z3248" s="2">
        <f t="shared" ref="Z3248" si="31288">N3248*U3245+P3248*U3248-O3248*V3245-Q3248*V3248</f>
        <v>7.3893853048504301</v>
      </c>
      <c r="AA3248" s="8">
        <f t="shared" ref="AA3248" si="31289">(N3248*V3245+O3248*U3245+P3248*V3248+Q3248*U3248)</f>
        <v>0</v>
      </c>
      <c r="AB3248" s="20"/>
      <c r="AC3248" s="1">
        <v>0</v>
      </c>
      <c r="AD3248" s="9">
        <v>0</v>
      </c>
      <c r="AE3248" s="2">
        <v>1</v>
      </c>
      <c r="AF3248" s="8">
        <v>0</v>
      </c>
      <c r="AH3248" s="1">
        <f t="shared" ref="AH3248" si="31290">X3248*AC3245+Z3248*AC3248-Y3248*AD3245-AA3248*AD3248</f>
        <v>0</v>
      </c>
      <c r="AI3248" s="9">
        <f t="shared" ref="AI3248" si="31291">(X3248*AD3245+Y3248*AC3245+Z3248*AD3248+AA3248*AC3248)</f>
        <v>114.55582794412521</v>
      </c>
      <c r="AJ3248" s="2">
        <f t="shared" ref="AJ3248" si="31292">X3248*AE3245+Z3248*AE3248-Y3248*AF3245-AA3248*AF3248</f>
        <v>19.796276229985711</v>
      </c>
      <c r="AK3248" s="8">
        <f t="shared" ref="AK3248" si="31293">(X3248*AF3245+Y3248*AE3245+Z3248*AF3248+AA3248*AE3248)</f>
        <v>0</v>
      </c>
      <c r="AM3248" s="1">
        <v>0</v>
      </c>
      <c r="AN3248" s="9">
        <f t="shared" ref="AN3248" si="31294">$AN$9*$B3245</f>
        <v>11.857983999999936</v>
      </c>
      <c r="AO3248" s="2">
        <v>1</v>
      </c>
      <c r="AP3248" s="8">
        <v>0</v>
      </c>
      <c r="AR3248" s="1">
        <f t="shared" ref="AR3248" si="31295">AH3248*AM3245+AJ3248*AM3248-AI3248*AN3245-AK3248*AN3248</f>
        <v>0</v>
      </c>
      <c r="AS3248" s="9">
        <f t="shared" ref="AS3248" si="31296">(AH3248*AN3245+AI3248*AM3245+AJ3248*AN3248+AK3248*AM3248)</f>
        <v>349.29975473887487</v>
      </c>
      <c r="AT3248" s="2">
        <f t="shared" ref="AT3248" si="31297">AH3248*AO3245+AJ3248*AO3248-AI3248*AP3245-AK3248*AP3248</f>
        <v>19.796276229985711</v>
      </c>
      <c r="AU3248" s="8">
        <f t="shared" ref="AU3248" si="31298">(AH3248*AP3245+AI3248*AO3245+AJ3248*AP3248+AK3248*AO3248)</f>
        <v>0</v>
      </c>
      <c r="AV3248" s="20"/>
      <c r="AW3248" s="1">
        <v>0</v>
      </c>
      <c r="AX3248" s="9">
        <v>0</v>
      </c>
      <c r="AY3248" s="2">
        <v>1</v>
      </c>
      <c r="AZ3248" s="8">
        <v>0</v>
      </c>
      <c r="BB3248" s="1">
        <f t="shared" ref="BB3248" si="31299">AR3248*AW3245+AT3248*AW3248-AS3248*AX3245-AU3248*AX3248</f>
        <v>0</v>
      </c>
      <c r="BC3248" s="9">
        <f t="shared" ref="BC3248" si="31300">(AR3248*AX3245+AS3248*AW3245+AT3248*AX3248+AU3248*AW3248)</f>
        <v>349.29975473887487</v>
      </c>
      <c r="BD3248" s="2">
        <f t="shared" ref="BD3248" si="31301">AR3248*AY3245+AT3248*AY3248-AS3248*AZ3245-AU3248*AZ3248</f>
        <v>73.751555842220327</v>
      </c>
      <c r="BE3248" s="8">
        <f t="shared" ref="BE3248" si="31302">(AR3248*AZ3245+AS3248*AY3245+AT3248*AZ3248+AU3248*AY3248)</f>
        <v>0</v>
      </c>
      <c r="BG3248" s="1">
        <v>0</v>
      </c>
      <c r="BH3248" s="9">
        <f t="shared" ref="BH3248" si="31303">$BH$9*$B3245</f>
        <v>7.7580799999999579</v>
      </c>
      <c r="BI3248" s="2">
        <v>1</v>
      </c>
      <c r="BJ3248" s="8">
        <v>0</v>
      </c>
      <c r="BK3248" s="20"/>
      <c r="BL3248" s="1">
        <f t="shared" ref="BL3248" si="31304">BB3248*BG3245+BD3248*BG3248-BC3248*BH3245-BE3248*BH3248</f>
        <v>0</v>
      </c>
      <c r="BM3248" s="9">
        <f t="shared" ref="BM3248" si="31305">(BB3248*BH3245+BC3248*BG3245+BD3248*BH3248+BE3248*BG3248)</f>
        <v>921.47022508728446</v>
      </c>
      <c r="BN3248" s="2">
        <f t="shared" ref="BN3248" si="31306">BB3248*BI3245+BD3248*BI3248-BC3248*BJ3245-BE3248*BJ3248</f>
        <v>73.751555842220327</v>
      </c>
      <c r="BO3248" s="8">
        <f t="shared" ref="BO3248" si="31307">(BB3248*BJ3245+BC3248*BI3245+BD3248*BJ3248+BE3248*BI3248)</f>
        <v>0</v>
      </c>
      <c r="BP3248" s="20"/>
      <c r="BQ3248" s="18">
        <f t="shared" ref="BQ3248:BQ3311" si="31308">1/$BR$9</f>
        <v>1</v>
      </c>
      <c r="BR3248" s="25">
        <v>0</v>
      </c>
      <c r="BS3248" s="19">
        <v>1</v>
      </c>
      <c r="BT3248" s="24">
        <v>0</v>
      </c>
      <c r="BV3248" s="1">
        <f t="shared" ref="BV3248" si="31309">BL3248*BQ3245+BN3248*BQ3248-BM3248*BR3245-BO3248*BR3248</f>
        <v>73.751555842220327</v>
      </c>
      <c r="BW3248" s="9">
        <f t="shared" ref="BW3248" si="31310">(BL3248*BR3245+BM3248*BQ3245+BN3248*BR3248+BO3248*BQ3248)</f>
        <v>921.47022508728446</v>
      </c>
      <c r="BX3248" s="2">
        <f t="shared" ref="BX3248" si="31311">BL3248*BS3245+BN3248*BS3248-BM3248*BT3245-BO3248*BT3248</f>
        <v>73.751555842220327</v>
      </c>
      <c r="BY3248" s="8">
        <f t="shared" ref="BY3248" si="31312">(BL3248*BT3245+BM3248*BS3245+BN3248*BT3248+BO3248*BS3248)</f>
        <v>0</v>
      </c>
      <c r="CA3248" s="56">
        <f t="shared" ref="CA3248" si="31313">(180/PI())*ATAN(-1*(BW3245+BW3248)/(BV3245+BV3248))</f>
        <v>-80.84790282221023</v>
      </c>
      <c r="CC3248" s="117">
        <f t="shared" ref="CC3248" si="31314">20*LOG(((1-(10^(CA3245/20)^2)*(1-((1-CC3245)/(1+CC3245))^2))^0.5))</f>
        <v>-5.5438652457585549E-6</v>
      </c>
      <c r="CD3248" s="13"/>
      <c r="CE3248" s="33"/>
      <c r="CF3248" s="33"/>
      <c r="CG3248" s="33"/>
      <c r="CH3248" s="33"/>
    </row>
    <row r="3249" spans="2:86" ht="18.600000000000001" customHeight="1"/>
    <row r="3250" spans="2:86" ht="18.600000000000001" customHeight="1" thickBot="1">
      <c r="E3250" s="6" t="s">
        <v>3</v>
      </c>
      <c r="J3250" s="6" t="s">
        <v>5</v>
      </c>
      <c r="O3250" s="6" t="s">
        <v>10</v>
      </c>
      <c r="T3250" s="6" t="s">
        <v>6</v>
      </c>
      <c r="Y3250" s="6" t="s">
        <v>11</v>
      </c>
      <c r="AD3250" s="6" t="s">
        <v>12</v>
      </c>
      <c r="AI3250" s="6" t="s">
        <v>13</v>
      </c>
      <c r="AN3250" s="6" t="s">
        <v>14</v>
      </c>
      <c r="AS3250" s="6" t="s">
        <v>15</v>
      </c>
      <c r="AX3250" s="6" t="s">
        <v>19</v>
      </c>
      <c r="BC3250" s="6" t="s">
        <v>17</v>
      </c>
      <c r="BH3250" s="6" t="s">
        <v>20</v>
      </c>
      <c r="BM3250" s="6" t="s">
        <v>18</v>
      </c>
      <c r="BQ3250" s="26" t="s">
        <v>16</v>
      </c>
      <c r="BR3250" s="26"/>
      <c r="BS3250" s="21"/>
      <c r="BT3250" s="21"/>
      <c r="BU3250" s="21"/>
      <c r="BV3250" s="21"/>
      <c r="BW3250" s="26" t="s">
        <v>21</v>
      </c>
      <c r="BX3250" s="21"/>
      <c r="BY3250" s="21"/>
    </row>
    <row r="3251" spans="2:86" ht="18.600000000000001" customHeight="1" thickBot="1">
      <c r="B3251" s="11"/>
      <c r="D3251" s="266" t="s">
        <v>113</v>
      </c>
      <c r="E3251" s="267"/>
      <c r="F3251" s="268" t="s">
        <v>114</v>
      </c>
      <c r="G3251" s="269"/>
      <c r="H3251" s="237"/>
      <c r="I3251" s="262" t="s">
        <v>0</v>
      </c>
      <c r="J3251" s="263"/>
      <c r="K3251" s="264" t="s">
        <v>1</v>
      </c>
      <c r="L3251" s="265"/>
      <c r="M3251" s="21"/>
      <c r="N3251" s="262" t="s">
        <v>115</v>
      </c>
      <c r="O3251" s="263"/>
      <c r="P3251" s="264" t="s">
        <v>116</v>
      </c>
      <c r="Q3251" s="265"/>
      <c r="R3251" s="21"/>
      <c r="S3251" s="266" t="s">
        <v>117</v>
      </c>
      <c r="T3251" s="267"/>
      <c r="U3251" s="268" t="s">
        <v>118</v>
      </c>
      <c r="V3251" s="269"/>
      <c r="W3251" s="20"/>
      <c r="X3251" s="262" t="s">
        <v>119</v>
      </c>
      <c r="Y3251" s="263"/>
      <c r="Z3251" s="264" t="s">
        <v>120</v>
      </c>
      <c r="AA3251" s="265"/>
      <c r="AB3251" s="20"/>
      <c r="AC3251" s="262" t="s">
        <v>121</v>
      </c>
      <c r="AD3251" s="263"/>
      <c r="AE3251" s="264" t="s">
        <v>7</v>
      </c>
      <c r="AF3251" s="265"/>
      <c r="AG3251" s="20"/>
      <c r="AH3251" s="262" t="s">
        <v>122</v>
      </c>
      <c r="AI3251" s="263"/>
      <c r="AJ3251" s="264" t="s">
        <v>123</v>
      </c>
      <c r="AK3251" s="265"/>
      <c r="AL3251" s="20"/>
      <c r="AM3251" s="266" t="s">
        <v>124</v>
      </c>
      <c r="AN3251" s="267"/>
      <c r="AO3251" s="268" t="s">
        <v>125</v>
      </c>
      <c r="AP3251" s="269"/>
      <c r="AQ3251" s="21"/>
      <c r="AR3251" s="262" t="s">
        <v>126</v>
      </c>
      <c r="AS3251" s="263"/>
      <c r="AT3251" s="264" t="s">
        <v>2</v>
      </c>
      <c r="AU3251" s="265"/>
      <c r="AV3251" s="41"/>
      <c r="AW3251" s="262" t="s">
        <v>127</v>
      </c>
      <c r="AX3251" s="263"/>
      <c r="AY3251" s="264" t="s">
        <v>128</v>
      </c>
      <c r="AZ3251" s="265"/>
      <c r="BA3251" s="20"/>
      <c r="BB3251" s="262" t="s">
        <v>129</v>
      </c>
      <c r="BC3251" s="263"/>
      <c r="BD3251" s="264" t="s">
        <v>130</v>
      </c>
      <c r="BE3251" s="265"/>
      <c r="BF3251" s="41"/>
      <c r="BG3251" s="266" t="s">
        <v>131</v>
      </c>
      <c r="BH3251" s="267"/>
      <c r="BI3251" s="268" t="s">
        <v>132</v>
      </c>
      <c r="BJ3251" s="269"/>
      <c r="BK3251" s="41"/>
      <c r="BL3251" s="262" t="s">
        <v>133</v>
      </c>
      <c r="BM3251" s="263"/>
      <c r="BN3251" s="264" t="s">
        <v>134</v>
      </c>
      <c r="BO3251" s="265"/>
      <c r="BP3251" s="41"/>
      <c r="BQ3251" s="262" t="s">
        <v>135</v>
      </c>
      <c r="BR3251" s="263"/>
      <c r="BS3251" s="264" t="s">
        <v>136</v>
      </c>
      <c r="BT3251" s="265"/>
      <c r="BU3251" s="20"/>
      <c r="BV3251" s="262" t="s">
        <v>137</v>
      </c>
      <c r="BW3251" s="263"/>
      <c r="BX3251" s="264" t="s">
        <v>138</v>
      </c>
      <c r="BY3251" s="265"/>
      <c r="CA3251" s="27" t="s">
        <v>8</v>
      </c>
      <c r="CC3251" s="113" t="s">
        <v>74</v>
      </c>
      <c r="CD3251" s="13"/>
      <c r="CE3251" s="33"/>
      <c r="CF3251" s="33"/>
      <c r="CG3251" s="33"/>
      <c r="CH3251" s="33"/>
    </row>
    <row r="3252" spans="2:86" ht="18.600000000000001" customHeight="1" thickTop="1" thickBot="1">
      <c r="B3252" s="37">
        <v>9.2999999999999492</v>
      </c>
      <c r="D3252" s="1">
        <v>1</v>
      </c>
      <c r="E3252" s="7">
        <v>0</v>
      </c>
      <c r="F3252" s="2">
        <v>0</v>
      </c>
      <c r="G3252" s="8">
        <v>0</v>
      </c>
      <c r="I3252" s="1">
        <v>1</v>
      </c>
      <c r="J3252" s="9">
        <v>0</v>
      </c>
      <c r="K3252" s="2">
        <v>0</v>
      </c>
      <c r="L3252" s="8">
        <f t="shared" ref="L3252:L3315" si="31315">IF(0=(1-$J$9*$K$9*$B3252^2),10^18,$B3252*$K$9/(1-$J$9*$K$9*$B3252^2))</f>
        <v>-0.58368027015337076</v>
      </c>
      <c r="N3252" s="1">
        <f t="shared" ref="N3252" si="31316">D3252*I3252+F3252*I3255-E3252*J3252-G3252*J3255</f>
        <v>1</v>
      </c>
      <c r="O3252" s="9">
        <f t="shared" ref="O3252" si="31317">(D3252*J3252+E3252*I3252+F3252*J3255+G3252*I3255)</f>
        <v>0</v>
      </c>
      <c r="P3252" s="2">
        <f t="shared" ref="P3252" si="31318">D3252*K3252+F3252*K3255-E3252*L3252-G3252*L3255</f>
        <v>0</v>
      </c>
      <c r="Q3252" s="8">
        <f t="shared" ref="Q3252" si="31319">(D3252*L3252+E3252*K3252+F3252*L3255+G3252*K3255)</f>
        <v>-0.58368027015337076</v>
      </c>
      <c r="S3252" s="1">
        <v>1</v>
      </c>
      <c r="T3252" s="7">
        <v>0</v>
      </c>
      <c r="U3252" s="2">
        <v>0</v>
      </c>
      <c r="V3252" s="8">
        <v>0</v>
      </c>
      <c r="X3252" s="1">
        <f t="shared" ref="X3252" si="31320">N3252*S3252+P3252*S3255-O3252*T3252-Q3252*T3255</f>
        <v>9.203678728229896</v>
      </c>
      <c r="Y3252" s="9">
        <f t="shared" ref="Y3252" si="31321">(N3252*T3252+O3252*S3252+P3252*T3255+Q3252*S3255)</f>
        <v>0</v>
      </c>
      <c r="Z3252" s="2">
        <f t="shared" ref="Z3252" si="31322">N3252*U3252+P3252*U3255-O3252*V3252-Q3252*V3255</f>
        <v>0</v>
      </c>
      <c r="AA3252" s="8">
        <f t="shared" ref="AA3252" si="31323">(N3252*V3252+O3252*U3252+P3252*V3255+Q3252*U3255)</f>
        <v>-0.58368027015337076</v>
      </c>
      <c r="AB3252" s="20"/>
      <c r="AC3252" s="1">
        <v>1</v>
      </c>
      <c r="AD3252" s="9">
        <v>0</v>
      </c>
      <c r="AE3252" s="2">
        <v>0</v>
      </c>
      <c r="AF3252" s="8">
        <f t="shared" ref="AF3252:AF3315" si="31324">IF(0=(1-$AE$9*$AD$9*$B3252^2),10^18,$B3252*$AE$9/(1-$AE$9*$AD$9*$B3252^2))</f>
        <v>-0.10806392214224876</v>
      </c>
      <c r="AH3252" s="1">
        <f t="shared" ref="AH3252" si="31325">X3252*AC3252+Z3252*AC3255-Y3252*AD3252-AA3252*AD3255</f>
        <v>9.203678728229896</v>
      </c>
      <c r="AI3252" s="9">
        <f t="shared" ref="AI3252" si="31326">(X3252*AD3252+Y3252*AC3252+Z3252*AD3255+AA3252*AC3255)</f>
        <v>0</v>
      </c>
      <c r="AJ3252" s="2">
        <f t="shared" ref="AJ3252" si="31327">X3252*AE3252+Z3252*AE3255-Y3252*AF3252-AA3252*AF3255</f>
        <v>0</v>
      </c>
      <c r="AK3252" s="8">
        <f t="shared" ref="AK3252" si="31328">(X3252*AF3252+Y3252*AE3252+Z3252*AF3255+AA3252*AE3255)</f>
        <v>-1.5782658916630772</v>
      </c>
      <c r="AM3252" s="1">
        <v>1</v>
      </c>
      <c r="AN3252" s="7">
        <v>0</v>
      </c>
      <c r="AO3252" s="2">
        <v>0</v>
      </c>
      <c r="AP3252" s="8">
        <v>0</v>
      </c>
      <c r="AR3252" s="1">
        <f t="shared" ref="AR3252" si="31329">AH3252*AM3252+AJ3252*AM3255-AI3252*AN3252-AK3252*AN3255</f>
        <v>27.959064582443638</v>
      </c>
      <c r="AS3252" s="9">
        <f t="shared" ref="AS3252" si="31330">(AH3252*AN3252+AI3252*AM3252+AJ3252*AN3255+AK3252*AM3255)</f>
        <v>0</v>
      </c>
      <c r="AT3252" s="2">
        <f t="shared" ref="AT3252" si="31331">AH3252*AO3252+AJ3252*AO3255-AI3252*AP3252-AK3252*AP3255</f>
        <v>0</v>
      </c>
      <c r="AU3252" s="8">
        <f t="shared" ref="AU3252" si="31332">(AH3252*AP3252+AI3252*AO3252+AJ3252*AP3255+AK3252*AO3255)</f>
        <v>-1.5782658916630772</v>
      </c>
      <c r="AV3252" s="20"/>
      <c r="AW3252" s="1">
        <v>1</v>
      </c>
      <c r="AX3252" s="9">
        <v>0</v>
      </c>
      <c r="AY3252" s="2">
        <v>0</v>
      </c>
      <c r="AZ3252" s="8">
        <f t="shared" ref="AZ3252:AZ3315" si="31333">IF(0=(1-$AX$9*$AY$9*$B3252^2),10^18,$B3252*$AY$9/(1-$AX$9*$AY$9*$B3252^2))</f>
        <v>-0.15412104864227505</v>
      </c>
      <c r="BB3252" s="1">
        <f t="shared" ref="BB3252" si="31334">AR3252*AW3252+AT3252*AW3255-AS3252*AX3252-AU3252*AX3255</f>
        <v>27.959064582443638</v>
      </c>
      <c r="BC3252" s="9">
        <f t="shared" ref="BC3252" si="31335">(AR3252*AX3252+AS3252*AW3252+AT3252*AX3255+AU3252*AW3255)</f>
        <v>0</v>
      </c>
      <c r="BD3252" s="2">
        <f t="shared" ref="BD3252" si="31336">AR3252*AY3252+AT3252*AY3255-AS3252*AZ3252-AU3252*AZ3255</f>
        <v>0</v>
      </c>
      <c r="BE3252" s="8">
        <f t="shared" ref="BE3252" si="31337">(AR3252*AZ3252+AS3252*AY3252+AT3252*AZ3255+AU3252*AY3255)</f>
        <v>-5.8873462441663822</v>
      </c>
      <c r="BG3252" s="1">
        <v>1</v>
      </c>
      <c r="BH3252" s="7">
        <v>0</v>
      </c>
      <c r="BI3252" s="2">
        <v>0</v>
      </c>
      <c r="BJ3252" s="8">
        <v>0</v>
      </c>
      <c r="BK3252" s="20"/>
      <c r="BL3252" s="1">
        <f t="shared" ref="BL3252" si="31338">BB3252*BG3252+BD3252*BG3255-BC3252*BH3252-BE3252*BH3255</f>
        <v>73.732004161588179</v>
      </c>
      <c r="BM3252" s="9">
        <f t="shared" ref="BM3252" si="31339">(BB3252*BH3252+BC3252*BG3252+BD3252*BH3255+BE3252*BG3255)</f>
        <v>0</v>
      </c>
      <c r="BN3252" s="2">
        <f t="shared" ref="BN3252" si="31340">BB3252*BI3252+BD3252*BI3255-BC3252*BJ3252-BE3252*BJ3255</f>
        <v>0</v>
      </c>
      <c r="BO3252" s="8">
        <f t="shared" ref="BO3252" si="31341">(BB3252*BJ3252+BC3252*BI3252+BD3252*BJ3255+BE3252*BI3255)</f>
        <v>-5.8873462441663822</v>
      </c>
      <c r="BP3252" s="20"/>
      <c r="BQ3252" s="16">
        <v>1</v>
      </c>
      <c r="BR3252" s="23">
        <v>0</v>
      </c>
      <c r="BS3252" s="14">
        <v>0</v>
      </c>
      <c r="BT3252" s="22">
        <v>0</v>
      </c>
      <c r="BV3252" s="1">
        <f t="shared" ref="BV3252" si="31342">BL3252*BQ3252+BN3252*BQ3255-BM3252*BR3252-BO3252*BR3255</f>
        <v>73.732004161588179</v>
      </c>
      <c r="BW3252" s="9">
        <f t="shared" ref="BW3252" si="31343">(BL3252*BR3252+BM3252*BQ3252+BN3252*BR3255+BO3252*BQ3255)</f>
        <v>-5.8873462441663822</v>
      </c>
      <c r="BX3252" s="2">
        <f t="shared" ref="BX3252" si="31344">BL3252*BS3252+BN3252*BS3255-BM3252*BT3252-BO3252*BT3255</f>
        <v>0</v>
      </c>
      <c r="BY3252" s="8">
        <f t="shared" ref="BY3252" si="31345">(BL3252*BT3252+BM3252*BS3252+BN3252*BT3255+BO3252*BS3255)</f>
        <v>-5.8873462441663822</v>
      </c>
      <c r="CA3252" s="28">
        <f t="shared" ref="CA3252" si="31346">20*LOG(((1+$BR$9)/$BR$9)/((BV3252+BV3255)^2+(BW3252+BW3255)^2)^0.5)</f>
        <v>-53.340749265045559</v>
      </c>
      <c r="CC3252" s="114">
        <f t="shared" ref="CC3252" si="31347">((BV3252^2+BW3252^2)^0.5)/((BV3255^2+BW3255^2)^0.5)</f>
        <v>7.9863762423503279E-2</v>
      </c>
      <c r="CD3252" s="13"/>
      <c r="CE3252" s="33"/>
      <c r="CF3252" s="33"/>
      <c r="CG3252" s="33"/>
      <c r="CH3252" s="33"/>
    </row>
    <row r="3253" spans="2:86" ht="18.600000000000001" customHeight="1" thickBot="1">
      <c r="D3253" s="3"/>
      <c r="G3253" s="4"/>
      <c r="I3253" s="3"/>
      <c r="L3253" s="4"/>
      <c r="N3253" s="3"/>
      <c r="Q3253" s="4"/>
      <c r="S3253" s="3"/>
      <c r="V3253" s="4"/>
      <c r="X3253" s="3"/>
      <c r="AA3253" s="4"/>
      <c r="AC3253" s="3"/>
      <c r="AF3253" s="4"/>
      <c r="AH3253" s="3"/>
      <c r="AK3253" s="4"/>
      <c r="AM3253" s="3"/>
      <c r="AP3253" s="4"/>
      <c r="AR3253" s="3"/>
      <c r="AU3253" s="4"/>
      <c r="AW3253" s="3"/>
      <c r="AZ3253" s="4"/>
      <c r="BB3253" s="3"/>
      <c r="BE3253" s="4"/>
      <c r="BG3253" s="3"/>
      <c r="BJ3253" s="4"/>
      <c r="BL3253" s="3"/>
      <c r="BO3253" s="4"/>
      <c r="BQ3253" s="16"/>
      <c r="BR3253" s="14"/>
      <c r="BS3253" s="14"/>
      <c r="BT3253" s="17"/>
      <c r="BV3253" s="3"/>
      <c r="BY3253" s="4"/>
      <c r="CC3253" s="115"/>
      <c r="CD3253" s="13"/>
      <c r="CE3253" s="33"/>
      <c r="CF3253" s="33"/>
      <c r="CG3253" s="33"/>
      <c r="CH3253" s="33"/>
    </row>
    <row r="3254" spans="2:86" ht="18.600000000000001" customHeight="1" thickBot="1">
      <c r="D3254" s="271" t="s">
        <v>141</v>
      </c>
      <c r="E3254" s="272"/>
      <c r="F3254" s="273" t="s">
        <v>142</v>
      </c>
      <c r="G3254" s="274"/>
      <c r="H3254" s="237"/>
      <c r="I3254" s="271" t="s">
        <v>143</v>
      </c>
      <c r="J3254" s="272"/>
      <c r="K3254" s="273" t="s">
        <v>144</v>
      </c>
      <c r="L3254" s="274"/>
      <c r="N3254" s="262" t="s">
        <v>145</v>
      </c>
      <c r="O3254" s="263"/>
      <c r="P3254" s="264" t="s">
        <v>146</v>
      </c>
      <c r="Q3254" s="265"/>
      <c r="S3254" s="271" t="s">
        <v>147</v>
      </c>
      <c r="T3254" s="272"/>
      <c r="U3254" s="273" t="s">
        <v>148</v>
      </c>
      <c r="V3254" s="274"/>
      <c r="W3254" s="20"/>
      <c r="X3254" s="262" t="s">
        <v>149</v>
      </c>
      <c r="Y3254" s="263"/>
      <c r="Z3254" s="264" t="s">
        <v>150</v>
      </c>
      <c r="AA3254" s="265"/>
      <c r="AB3254" s="20"/>
      <c r="AC3254" s="271" t="s">
        <v>151</v>
      </c>
      <c r="AD3254" s="272"/>
      <c r="AE3254" s="273" t="s">
        <v>152</v>
      </c>
      <c r="AF3254" s="274"/>
      <c r="AG3254" s="20"/>
      <c r="AH3254" s="262" t="s">
        <v>153</v>
      </c>
      <c r="AI3254" s="263"/>
      <c r="AJ3254" s="264" t="s">
        <v>154</v>
      </c>
      <c r="AK3254" s="265"/>
      <c r="AL3254" s="20"/>
      <c r="AM3254" s="271" t="s">
        <v>155</v>
      </c>
      <c r="AN3254" s="272"/>
      <c r="AO3254" s="273" t="s">
        <v>156</v>
      </c>
      <c r="AP3254" s="274"/>
      <c r="AR3254" s="262" t="s">
        <v>157</v>
      </c>
      <c r="AS3254" s="263"/>
      <c r="AT3254" s="264" t="s">
        <v>158</v>
      </c>
      <c r="AU3254" s="265"/>
      <c r="AV3254" s="41"/>
      <c r="AW3254" s="271" t="s">
        <v>159</v>
      </c>
      <c r="AX3254" s="272"/>
      <c r="AY3254" s="273" t="s">
        <v>160</v>
      </c>
      <c r="AZ3254" s="274"/>
      <c r="BA3254" s="20"/>
      <c r="BB3254" s="262" t="s">
        <v>161</v>
      </c>
      <c r="BC3254" s="263"/>
      <c r="BD3254" s="264" t="s">
        <v>162</v>
      </c>
      <c r="BE3254" s="265"/>
      <c r="BF3254" s="41"/>
      <c r="BG3254" s="271" t="s">
        <v>163</v>
      </c>
      <c r="BH3254" s="272"/>
      <c r="BI3254" s="273" t="s">
        <v>164</v>
      </c>
      <c r="BJ3254" s="274"/>
      <c r="BK3254" s="41"/>
      <c r="BL3254" s="262" t="s">
        <v>165</v>
      </c>
      <c r="BM3254" s="263"/>
      <c r="BN3254" s="264" t="s">
        <v>166</v>
      </c>
      <c r="BO3254" s="265"/>
      <c r="BP3254" s="41"/>
      <c r="BQ3254" s="271" t="s">
        <v>167</v>
      </c>
      <c r="BR3254" s="272"/>
      <c r="BS3254" s="273" t="s">
        <v>168</v>
      </c>
      <c r="BT3254" s="274"/>
      <c r="BU3254" s="20"/>
      <c r="BV3254" s="262" t="s">
        <v>169</v>
      </c>
      <c r="BW3254" s="263"/>
      <c r="BX3254" s="264" t="s">
        <v>170</v>
      </c>
      <c r="BY3254" s="265"/>
      <c r="CA3254" s="55" t="s">
        <v>35</v>
      </c>
      <c r="CC3254" s="116" t="s">
        <v>75</v>
      </c>
      <c r="CD3254" s="13"/>
      <c r="CE3254" s="33"/>
      <c r="CF3254" s="33"/>
      <c r="CG3254" s="33"/>
      <c r="CH3254" s="33"/>
    </row>
    <row r="3255" spans="2:86" ht="18.600000000000001" customHeight="1" thickTop="1" thickBot="1">
      <c r="D3255" s="1">
        <v>0</v>
      </c>
      <c r="E3255" s="9">
        <f t="shared" ref="E3255" si="31348">$E$9*$B3252</f>
        <v>10.94423999999994</v>
      </c>
      <c r="F3255" s="2">
        <v>1</v>
      </c>
      <c r="G3255" s="8">
        <v>0</v>
      </c>
      <c r="I3255" s="1">
        <v>0</v>
      </c>
      <c r="J3255" s="9">
        <v>0</v>
      </c>
      <c r="K3255" s="2">
        <v>1</v>
      </c>
      <c r="L3255" s="8">
        <v>0</v>
      </c>
      <c r="N3255" s="1">
        <f t="shared" ref="N3255" si="31349">D3255*I3252+F3255*I3255-E3255*J3252-G3255*J3255</f>
        <v>0</v>
      </c>
      <c r="O3255" s="9">
        <f t="shared" ref="O3255" si="31350">(D3255*J3252+E3255*I3252+F3255*J3255+G3255*I3255)</f>
        <v>10.94423999999994</v>
      </c>
      <c r="P3255" s="2">
        <f t="shared" ref="P3255" si="31351">D3255*K3252+F3255*K3255-E3255*L3252-G3255*L3255</f>
        <v>7.3879369598232918</v>
      </c>
      <c r="Q3255" s="8">
        <f t="shared" ref="Q3255" si="31352">(D3255*L3252+E3255*K3252+F3255*L3255+G3255*K3255)</f>
        <v>0</v>
      </c>
      <c r="S3255" s="1">
        <v>0</v>
      </c>
      <c r="T3255" s="9">
        <f t="shared" ref="T3255" si="31353">$T$9*$B3252</f>
        <v>14.055089999999923</v>
      </c>
      <c r="U3255" s="2">
        <v>1</v>
      </c>
      <c r="V3255" s="8">
        <v>0</v>
      </c>
      <c r="X3255" s="1">
        <f t="shared" ref="X3255" si="31354">N3255*S3252+P3255*S3255-O3255*T3252-Q3255*T3255</f>
        <v>0</v>
      </c>
      <c r="Y3255" s="9">
        <f t="shared" ref="Y3255" si="31355">(N3255*T3252+O3255*S3252+P3255*T3255+Q3255*S3255)</f>
        <v>114.78235888464212</v>
      </c>
      <c r="Z3255" s="2">
        <f t="shared" ref="Z3255" si="31356">N3255*U3252+P3255*U3255-O3255*V3252-Q3255*V3255</f>
        <v>7.3879369598232918</v>
      </c>
      <c r="AA3255" s="8">
        <f t="shared" ref="AA3255" si="31357">(N3255*V3252+O3255*U3252+P3255*V3255+Q3255*U3255)</f>
        <v>0</v>
      </c>
      <c r="AB3255" s="20"/>
      <c r="AC3255" s="1">
        <v>0</v>
      </c>
      <c r="AD3255" s="9">
        <v>0</v>
      </c>
      <c r="AE3255" s="2">
        <v>1</v>
      </c>
      <c r="AF3255" s="8">
        <v>0</v>
      </c>
      <c r="AH3255" s="1">
        <f t="shared" ref="AH3255" si="31358">X3255*AC3252+Z3255*AC3255-Y3255*AD3252-AA3255*AD3255</f>
        <v>0</v>
      </c>
      <c r="AI3255" s="9">
        <f t="shared" ref="AI3255" si="31359">(X3255*AD3252+Y3255*AC3252+Z3255*AD3255+AA3255*AC3255)</f>
        <v>114.78235888464212</v>
      </c>
      <c r="AJ3255" s="2">
        <f t="shared" ref="AJ3255" si="31360">X3255*AE3252+Z3255*AE3255-Y3255*AF3252-AA3255*AF3255</f>
        <v>19.791768853636913</v>
      </c>
      <c r="AK3255" s="8">
        <f t="shared" ref="AK3255" si="31361">(X3255*AF3252+Y3255*AE3252+Z3255*AF3255+AA3255*AE3255)</f>
        <v>0</v>
      </c>
      <c r="AM3255" s="1">
        <v>0</v>
      </c>
      <c r="AN3255" s="9">
        <f t="shared" ref="AN3255" si="31362">$AN$9*$B3252</f>
        <v>11.883539999999936</v>
      </c>
      <c r="AO3255" s="2">
        <v>1</v>
      </c>
      <c r="AP3255" s="8">
        <v>0</v>
      </c>
      <c r="AR3255" s="1">
        <f t="shared" ref="AR3255" si="31363">AH3255*AM3252+AJ3255*AM3255-AI3255*AN3252-AK3255*AN3255</f>
        <v>0</v>
      </c>
      <c r="AS3255" s="9">
        <f t="shared" ref="AS3255" si="31364">(AH3255*AN3252+AI3255*AM3252+AJ3255*AN3255+AK3255*AM3255)</f>
        <v>349.97863572758922</v>
      </c>
      <c r="AT3255" s="2">
        <f t="shared" ref="AT3255" si="31365">AH3255*AO3252+AJ3255*AO3255-AI3255*AP3252-AK3255*AP3255</f>
        <v>19.791768853636913</v>
      </c>
      <c r="AU3255" s="8">
        <f t="shared" ref="AU3255" si="31366">(AH3255*AP3252+AI3255*AO3252+AJ3255*AP3255+AK3255*AO3255)</f>
        <v>0</v>
      </c>
      <c r="AV3255" s="20"/>
      <c r="AW3255" s="1">
        <v>0</v>
      </c>
      <c r="AX3255" s="9">
        <v>0</v>
      </c>
      <c r="AY3255" s="2">
        <v>1</v>
      </c>
      <c r="AZ3255" s="8">
        <v>0</v>
      </c>
      <c r="BB3255" s="1">
        <f t="shared" ref="BB3255" si="31367">AR3255*AW3252+AT3255*AW3255-AS3255*AX3252-AU3255*AX3255</f>
        <v>0</v>
      </c>
      <c r="BC3255" s="9">
        <f t="shared" ref="BC3255" si="31368">(AR3255*AX3252+AS3255*AW3252+AT3255*AX3255+AU3255*AW3255)</f>
        <v>349.97863572758922</v>
      </c>
      <c r="BD3255" s="2">
        <f t="shared" ref="BD3255" si="31369">AR3255*AY3252+AT3255*AY3255-AS3255*AZ3252-AU3255*AZ3255</f>
        <v>73.730843194365747</v>
      </c>
      <c r="BE3255" s="8">
        <f t="shared" ref="BE3255" si="31370">(AR3255*AZ3252+AS3255*AY3252+AT3255*AZ3255+AU3255*AY3255)</f>
        <v>0</v>
      </c>
      <c r="BG3255" s="1">
        <v>0</v>
      </c>
      <c r="BH3255" s="9">
        <f t="shared" ref="BH3255" si="31371">$BH$9*$B3252</f>
        <v>7.7747999999999573</v>
      </c>
      <c r="BI3255" s="2">
        <v>1</v>
      </c>
      <c r="BJ3255" s="8">
        <v>0</v>
      </c>
      <c r="BK3255" s="20"/>
      <c r="BL3255" s="1">
        <f t="shared" ref="BL3255" si="31372">BB3255*BG3252+BD3255*BG3255-BC3255*BH3252-BE3255*BH3255</f>
        <v>0</v>
      </c>
      <c r="BM3255" s="9">
        <f t="shared" ref="BM3255" si="31373">(BB3255*BH3252+BC3255*BG3252+BD3255*BH3255+BE3255*BG3255)</f>
        <v>923.22119539514085</v>
      </c>
      <c r="BN3255" s="2">
        <f t="shared" ref="BN3255" si="31374">BB3255*BI3252+BD3255*BI3255-BC3255*BJ3252-BE3255*BJ3255</f>
        <v>73.730843194365747</v>
      </c>
      <c r="BO3255" s="8">
        <f t="shared" ref="BO3255" si="31375">(BB3255*BJ3252+BC3255*BI3252+BD3255*BJ3255+BE3255*BI3255)</f>
        <v>0</v>
      </c>
      <c r="BP3255" s="20"/>
      <c r="BQ3255" s="18">
        <f t="shared" ref="BQ3255:BQ3318" si="31376">1/$BR$9</f>
        <v>1</v>
      </c>
      <c r="BR3255" s="25">
        <v>0</v>
      </c>
      <c r="BS3255" s="19">
        <v>1</v>
      </c>
      <c r="BT3255" s="24">
        <v>0</v>
      </c>
      <c r="BV3255" s="1">
        <f t="shared" ref="BV3255" si="31377">BL3255*BQ3252+BN3255*BQ3255-BM3255*BR3252-BO3255*BR3255</f>
        <v>73.730843194365747</v>
      </c>
      <c r="BW3255" s="9">
        <f t="shared" ref="BW3255" si="31378">(BL3255*BR3252+BM3255*BQ3252+BN3255*BR3255+BO3255*BQ3255)</f>
        <v>923.22119539514085</v>
      </c>
      <c r="BX3255" s="2">
        <f t="shared" ref="BX3255" si="31379">BL3255*BS3252+BN3255*BS3255-BM3255*BT3252-BO3255*BT3255</f>
        <v>73.730843194365747</v>
      </c>
      <c r="BY3255" s="8">
        <f t="shared" ref="BY3255" si="31380">(BL3255*BT3252+BM3255*BS3252+BN3255*BT3255+BO3255*BS3255)</f>
        <v>0</v>
      </c>
      <c r="CA3255" s="56">
        <f t="shared" ref="CA3255" si="31381">(180/PI())*ATAN(-1*(BW3252+BW3255)/(BV3252+BV3255))</f>
        <v>-80.867741639924063</v>
      </c>
      <c r="CC3255" s="117">
        <f t="shared" ref="CC3255" si="31382">20*LOG(((1-(10^(CA3252/20)^2)*(1-((1-CC3252)/(1+CC3252))^2))^0.5))</f>
        <v>-5.5129173665112707E-6</v>
      </c>
      <c r="CD3255" s="13"/>
      <c r="CE3255" s="33"/>
      <c r="CF3255" s="33"/>
      <c r="CG3255" s="33"/>
      <c r="CH3255" s="33"/>
    </row>
    <row r="3256" spans="2:86" ht="18.600000000000001" customHeight="1"/>
    <row r="3257" spans="2:86" ht="18.600000000000001" customHeight="1" thickBot="1">
      <c r="E3257" s="6" t="s">
        <v>3</v>
      </c>
      <c r="J3257" s="6" t="s">
        <v>5</v>
      </c>
      <c r="O3257" s="6" t="s">
        <v>10</v>
      </c>
      <c r="T3257" s="6" t="s">
        <v>6</v>
      </c>
      <c r="Y3257" s="6" t="s">
        <v>11</v>
      </c>
      <c r="AD3257" s="6" t="s">
        <v>12</v>
      </c>
      <c r="AI3257" s="6" t="s">
        <v>13</v>
      </c>
      <c r="AN3257" s="6" t="s">
        <v>14</v>
      </c>
      <c r="AS3257" s="6" t="s">
        <v>15</v>
      </c>
      <c r="AX3257" s="6" t="s">
        <v>19</v>
      </c>
      <c r="BC3257" s="6" t="s">
        <v>17</v>
      </c>
      <c r="BH3257" s="6" t="s">
        <v>20</v>
      </c>
      <c r="BM3257" s="6" t="s">
        <v>18</v>
      </c>
      <c r="BQ3257" s="26" t="s">
        <v>16</v>
      </c>
      <c r="BR3257" s="26"/>
      <c r="BS3257" s="21"/>
      <c r="BT3257" s="21"/>
      <c r="BU3257" s="21"/>
      <c r="BV3257" s="21"/>
      <c r="BW3257" s="26" t="s">
        <v>21</v>
      </c>
      <c r="BX3257" s="21"/>
      <c r="BY3257" s="21"/>
    </row>
    <row r="3258" spans="2:86" ht="18.600000000000001" customHeight="1" thickBot="1">
      <c r="B3258" s="11"/>
      <c r="D3258" s="266" t="s">
        <v>113</v>
      </c>
      <c r="E3258" s="267"/>
      <c r="F3258" s="268" t="s">
        <v>114</v>
      </c>
      <c r="G3258" s="269"/>
      <c r="H3258" s="237"/>
      <c r="I3258" s="262" t="s">
        <v>0</v>
      </c>
      <c r="J3258" s="263"/>
      <c r="K3258" s="264" t="s">
        <v>1</v>
      </c>
      <c r="L3258" s="265"/>
      <c r="M3258" s="21"/>
      <c r="N3258" s="262" t="s">
        <v>115</v>
      </c>
      <c r="O3258" s="263"/>
      <c r="P3258" s="264" t="s">
        <v>116</v>
      </c>
      <c r="Q3258" s="265"/>
      <c r="R3258" s="21"/>
      <c r="S3258" s="266" t="s">
        <v>117</v>
      </c>
      <c r="T3258" s="267"/>
      <c r="U3258" s="268" t="s">
        <v>118</v>
      </c>
      <c r="V3258" s="269"/>
      <c r="W3258" s="20"/>
      <c r="X3258" s="262" t="s">
        <v>119</v>
      </c>
      <c r="Y3258" s="263"/>
      <c r="Z3258" s="264" t="s">
        <v>120</v>
      </c>
      <c r="AA3258" s="265"/>
      <c r="AB3258" s="20"/>
      <c r="AC3258" s="262" t="s">
        <v>121</v>
      </c>
      <c r="AD3258" s="263"/>
      <c r="AE3258" s="264" t="s">
        <v>7</v>
      </c>
      <c r="AF3258" s="265"/>
      <c r="AG3258" s="20"/>
      <c r="AH3258" s="262" t="s">
        <v>122</v>
      </c>
      <c r="AI3258" s="263"/>
      <c r="AJ3258" s="264" t="s">
        <v>123</v>
      </c>
      <c r="AK3258" s="265"/>
      <c r="AL3258" s="20"/>
      <c r="AM3258" s="266" t="s">
        <v>124</v>
      </c>
      <c r="AN3258" s="267"/>
      <c r="AO3258" s="268" t="s">
        <v>125</v>
      </c>
      <c r="AP3258" s="269"/>
      <c r="AQ3258" s="21"/>
      <c r="AR3258" s="262" t="s">
        <v>126</v>
      </c>
      <c r="AS3258" s="263"/>
      <c r="AT3258" s="264" t="s">
        <v>2</v>
      </c>
      <c r="AU3258" s="265"/>
      <c r="AV3258" s="41"/>
      <c r="AW3258" s="262" t="s">
        <v>127</v>
      </c>
      <c r="AX3258" s="263"/>
      <c r="AY3258" s="264" t="s">
        <v>128</v>
      </c>
      <c r="AZ3258" s="265"/>
      <c r="BA3258" s="20"/>
      <c r="BB3258" s="262" t="s">
        <v>129</v>
      </c>
      <c r="BC3258" s="263"/>
      <c r="BD3258" s="264" t="s">
        <v>130</v>
      </c>
      <c r="BE3258" s="265"/>
      <c r="BF3258" s="41"/>
      <c r="BG3258" s="266" t="s">
        <v>131</v>
      </c>
      <c r="BH3258" s="267"/>
      <c r="BI3258" s="268" t="s">
        <v>132</v>
      </c>
      <c r="BJ3258" s="269"/>
      <c r="BK3258" s="41"/>
      <c r="BL3258" s="262" t="s">
        <v>133</v>
      </c>
      <c r="BM3258" s="263"/>
      <c r="BN3258" s="264" t="s">
        <v>134</v>
      </c>
      <c r="BO3258" s="265"/>
      <c r="BP3258" s="41"/>
      <c r="BQ3258" s="262" t="s">
        <v>135</v>
      </c>
      <c r="BR3258" s="263"/>
      <c r="BS3258" s="264" t="s">
        <v>136</v>
      </c>
      <c r="BT3258" s="265"/>
      <c r="BU3258" s="20"/>
      <c r="BV3258" s="262" t="s">
        <v>137</v>
      </c>
      <c r="BW3258" s="263"/>
      <c r="BX3258" s="264" t="s">
        <v>138</v>
      </c>
      <c r="BY3258" s="265"/>
      <c r="CA3258" s="27" t="s">
        <v>8</v>
      </c>
      <c r="CC3258" s="113" t="s">
        <v>74</v>
      </c>
      <c r="CD3258" s="13"/>
      <c r="CE3258" s="33"/>
      <c r="CF3258" s="33"/>
      <c r="CG3258" s="33"/>
      <c r="CH3258" s="33"/>
    </row>
    <row r="3259" spans="2:86" ht="18.600000000000001" customHeight="1" thickTop="1" thickBot="1">
      <c r="B3259" s="37">
        <v>9.3199999999999505</v>
      </c>
      <c r="D3259" s="1">
        <v>1</v>
      </c>
      <c r="E3259" s="7">
        <v>0</v>
      </c>
      <c r="F3259" s="2">
        <v>0</v>
      </c>
      <c r="G3259" s="8">
        <v>0</v>
      </c>
      <c r="I3259" s="1">
        <v>1</v>
      </c>
      <c r="J3259" s="9">
        <v>0</v>
      </c>
      <c r="K3259" s="2">
        <v>0</v>
      </c>
      <c r="L3259" s="8">
        <f t="shared" ref="L3259:L3322" si="31383">IF(0=(1-$J$9*$K$9*$B3259^2),10^18,$B3259*$K$9/(1-$J$9*$K$9*$B3259^2))</f>
        <v>-0.58229659131006306</v>
      </c>
      <c r="N3259" s="1">
        <f t="shared" ref="N3259" si="31384">D3259*I3259+F3259*I3262-E3259*J3259-G3259*J3262</f>
        <v>1</v>
      </c>
      <c r="O3259" s="9">
        <f t="shared" ref="O3259" si="31385">(D3259*J3259+E3259*I3259+F3259*J3262+G3259*I3262)</f>
        <v>0</v>
      </c>
      <c r="P3259" s="2">
        <f t="shared" ref="P3259" si="31386">D3259*K3259+F3259*K3262-E3259*L3259-G3259*L3262</f>
        <v>0</v>
      </c>
      <c r="Q3259" s="8">
        <f t="shared" ref="Q3259" si="31387">(D3259*L3259+E3259*K3259+F3259*L3262+G3259*K3262)</f>
        <v>-0.58229659131006306</v>
      </c>
      <c r="S3259" s="1">
        <v>1</v>
      </c>
      <c r="T3259" s="7">
        <v>0</v>
      </c>
      <c r="U3259" s="2">
        <v>0</v>
      </c>
      <c r="V3259" s="8">
        <v>0</v>
      </c>
      <c r="X3259" s="1">
        <f t="shared" ref="X3259" si="31388">N3259*S3259+P3259*S3262-O3259*T3259-Q3259*T3262</f>
        <v>9.2018314943250488</v>
      </c>
      <c r="Y3259" s="9">
        <f t="shared" ref="Y3259" si="31389">(N3259*T3259+O3259*S3259+P3259*T3262+Q3259*S3262)</f>
        <v>0</v>
      </c>
      <c r="Z3259" s="2">
        <f t="shared" ref="Z3259" si="31390">N3259*U3259+P3259*U3262-O3259*V3259-Q3259*V3262</f>
        <v>0</v>
      </c>
      <c r="AA3259" s="8">
        <f t="shared" ref="AA3259" si="31391">(N3259*V3259+O3259*U3259+P3259*V3262+Q3259*U3262)</f>
        <v>-0.58229659131006306</v>
      </c>
      <c r="AB3259" s="20"/>
      <c r="AC3259" s="1">
        <v>1</v>
      </c>
      <c r="AD3259" s="9">
        <v>0</v>
      </c>
      <c r="AE3259" s="2">
        <v>0</v>
      </c>
      <c r="AF3259" s="8">
        <f t="shared" ref="AF3259:AF3322" si="31392">IF(0=(1-$AE$9*$AD$9*$B3259^2),10^18,$B3259*$AE$9/(1-$AE$9*$AD$9*$B3259^2))</f>
        <v>-0.10782460615016136</v>
      </c>
      <c r="AH3259" s="1">
        <f t="shared" ref="AH3259" si="31393">X3259*AC3259+Z3259*AC3262-Y3259*AD3259-AA3259*AD3262</f>
        <v>9.2018314943250488</v>
      </c>
      <c r="AI3259" s="9">
        <f t="shared" ref="AI3259" si="31394">(X3259*AD3259+Y3259*AC3259+Z3259*AD3262+AA3259*AC3262)</f>
        <v>0</v>
      </c>
      <c r="AJ3259" s="2">
        <f t="shared" ref="AJ3259" si="31395">X3259*AE3259+Z3259*AE3262-Y3259*AF3259-AA3259*AF3262</f>
        <v>0</v>
      </c>
      <c r="AK3259" s="8">
        <f t="shared" ref="AK3259" si="31396">(X3259*AF3259+Y3259*AE3259+Z3259*AF3262+AA3259*AE3262)</f>
        <v>-1.5744804480458123</v>
      </c>
      <c r="AM3259" s="1">
        <v>1</v>
      </c>
      <c r="AN3259" s="7">
        <v>0</v>
      </c>
      <c r="AO3259" s="2">
        <v>0</v>
      </c>
      <c r="AP3259" s="8">
        <v>0</v>
      </c>
      <c r="AR3259" s="1">
        <f t="shared" ref="AR3259" si="31397">AH3259*AM3259+AJ3259*AM3262-AI3259*AN3259-AK3259*AN3262</f>
        <v>27.952470300225542</v>
      </c>
      <c r="AS3259" s="9">
        <f t="shared" ref="AS3259" si="31398">(AH3259*AN3259+AI3259*AM3259+AJ3259*AN3262+AK3259*AM3262)</f>
        <v>0</v>
      </c>
      <c r="AT3259" s="2">
        <f t="shared" ref="AT3259" si="31399">AH3259*AO3259+AJ3259*AO3262-AI3259*AP3259-AK3259*AP3262</f>
        <v>0</v>
      </c>
      <c r="AU3259" s="8">
        <f t="shared" ref="AU3259" si="31400">(AH3259*AP3259+AI3259*AO3259+AJ3259*AP3262+AK3259*AO3262)</f>
        <v>-1.5744804480458123</v>
      </c>
      <c r="AV3259" s="20"/>
      <c r="AW3259" s="1">
        <v>1</v>
      </c>
      <c r="AX3259" s="9">
        <v>0</v>
      </c>
      <c r="AY3259" s="2">
        <v>0</v>
      </c>
      <c r="AZ3259" s="8">
        <f t="shared" ref="AZ3259:AZ3322" si="31401">IF(0=(1-$AX$9*$AY$9*$B3259^2),10^18,$B3259*$AY$9/(1-$AX$9*$AY$9*$B3259^2))</f>
        <v>-0.15377668867309147</v>
      </c>
      <c r="BB3259" s="1">
        <f t="shared" ref="BB3259" si="31402">AR3259*AW3259+AT3259*AW3262-AS3259*AX3259-AU3259*AX3262</f>
        <v>27.952470300225542</v>
      </c>
      <c r="BC3259" s="9">
        <f t="shared" ref="BC3259" si="31403">(AR3259*AX3259+AS3259*AW3259+AT3259*AX3262+AU3259*AW3262)</f>
        <v>0</v>
      </c>
      <c r="BD3259" s="2">
        <f t="shared" ref="BD3259" si="31404">AR3259*AY3259+AT3259*AY3262-AS3259*AZ3259-AU3259*AZ3262</f>
        <v>0</v>
      </c>
      <c r="BE3259" s="8">
        <f t="shared" ref="BE3259" si="31405">(AR3259*AZ3259+AS3259*AY3259+AT3259*AZ3262+AU3259*AY3262)</f>
        <v>-5.8729187710474307</v>
      </c>
      <c r="BG3259" s="1">
        <v>1</v>
      </c>
      <c r="BH3259" s="7">
        <v>0</v>
      </c>
      <c r="BI3259" s="2">
        <v>0</v>
      </c>
      <c r="BJ3259" s="8">
        <v>0</v>
      </c>
      <c r="BK3259" s="20"/>
      <c r="BL3259" s="1">
        <f t="shared" ref="BL3259" si="31406">BB3259*BG3259+BD3259*BG3262-BC3259*BH3259-BE3259*BH3262</f>
        <v>73.711434363216767</v>
      </c>
      <c r="BM3259" s="9">
        <f t="shared" ref="BM3259" si="31407">(BB3259*BH3259+BC3259*BG3259+BD3259*BH3262+BE3259*BG3262)</f>
        <v>0</v>
      </c>
      <c r="BN3259" s="2">
        <f t="shared" ref="BN3259" si="31408">BB3259*BI3259+BD3259*BI3262-BC3259*BJ3259-BE3259*BJ3262</f>
        <v>0</v>
      </c>
      <c r="BO3259" s="8">
        <f t="shared" ref="BO3259" si="31409">(BB3259*BJ3259+BC3259*BI3259+BD3259*BJ3262+BE3259*BI3262)</f>
        <v>-5.8729187710474307</v>
      </c>
      <c r="BP3259" s="20"/>
      <c r="BQ3259" s="16">
        <v>1</v>
      </c>
      <c r="BR3259" s="23">
        <v>0</v>
      </c>
      <c r="BS3259" s="14">
        <v>0</v>
      </c>
      <c r="BT3259" s="22">
        <v>0</v>
      </c>
      <c r="BV3259" s="1">
        <f t="shared" ref="BV3259" si="31410">BL3259*BQ3259+BN3259*BQ3262-BM3259*BR3259-BO3259*BR3262</f>
        <v>73.711434363216767</v>
      </c>
      <c r="BW3259" s="9">
        <f t="shared" ref="BW3259" si="31411">(BL3259*BR3259+BM3259*BQ3259+BN3259*BR3262+BO3259*BQ3262)</f>
        <v>-5.8729187710474307</v>
      </c>
      <c r="BX3259" s="2">
        <f t="shared" ref="BX3259" si="31412">BL3259*BS3259+BN3259*BS3262-BM3259*BT3259-BO3259*BT3262</f>
        <v>0</v>
      </c>
      <c r="BY3259" s="8">
        <f t="shared" ref="BY3259" si="31413">(BL3259*BT3259+BM3259*BS3259+BN3259*BT3262+BO3259*BS3262)</f>
        <v>-5.8729187710474307</v>
      </c>
      <c r="CA3259" s="28">
        <f t="shared" ref="CA3259" si="31414">20*LOG(((1+$BR$9)/$BR$9)/((BV3259+BV3262)^2+(BW3259+BW3262)^2)^0.5)</f>
        <v>-53.356974077407116</v>
      </c>
      <c r="CC3259" s="114">
        <f t="shared" ref="CC3259" si="31415">((BV3259^2+BW3259^2)^0.5)/((BV3262^2+BW3262^2)^0.5)</f>
        <v>7.9690289511210002E-2</v>
      </c>
      <c r="CD3259" s="13"/>
      <c r="CE3259" s="33"/>
      <c r="CF3259" s="33"/>
      <c r="CG3259" s="33"/>
      <c r="CH3259" s="33"/>
    </row>
    <row r="3260" spans="2:86" ht="18.600000000000001" customHeight="1" thickBot="1">
      <c r="D3260" s="3"/>
      <c r="G3260" s="4"/>
      <c r="I3260" s="3"/>
      <c r="L3260" s="4"/>
      <c r="N3260" s="3"/>
      <c r="Q3260" s="4"/>
      <c r="S3260" s="3"/>
      <c r="V3260" s="4"/>
      <c r="X3260" s="3"/>
      <c r="AA3260" s="4"/>
      <c r="AC3260" s="3"/>
      <c r="AF3260" s="4"/>
      <c r="AH3260" s="3"/>
      <c r="AK3260" s="4"/>
      <c r="AM3260" s="3"/>
      <c r="AP3260" s="4"/>
      <c r="AR3260" s="3"/>
      <c r="AU3260" s="4"/>
      <c r="AW3260" s="3"/>
      <c r="AZ3260" s="4"/>
      <c r="BB3260" s="3"/>
      <c r="BE3260" s="4"/>
      <c r="BG3260" s="3"/>
      <c r="BJ3260" s="4"/>
      <c r="BL3260" s="3"/>
      <c r="BO3260" s="4"/>
      <c r="BQ3260" s="16"/>
      <c r="BR3260" s="14"/>
      <c r="BS3260" s="14"/>
      <c r="BT3260" s="17"/>
      <c r="BV3260" s="3"/>
      <c r="BY3260" s="4"/>
      <c r="CC3260" s="115"/>
      <c r="CD3260" s="13"/>
      <c r="CE3260" s="33"/>
      <c r="CF3260" s="33"/>
      <c r="CG3260" s="33"/>
      <c r="CH3260" s="33"/>
    </row>
    <row r="3261" spans="2:86" ht="18.600000000000001" customHeight="1" thickBot="1">
      <c r="D3261" s="271" t="s">
        <v>141</v>
      </c>
      <c r="E3261" s="272"/>
      <c r="F3261" s="273" t="s">
        <v>142</v>
      </c>
      <c r="G3261" s="274"/>
      <c r="H3261" s="237"/>
      <c r="I3261" s="271" t="s">
        <v>143</v>
      </c>
      <c r="J3261" s="272"/>
      <c r="K3261" s="273" t="s">
        <v>144</v>
      </c>
      <c r="L3261" s="274"/>
      <c r="N3261" s="262" t="s">
        <v>145</v>
      </c>
      <c r="O3261" s="263"/>
      <c r="P3261" s="264" t="s">
        <v>146</v>
      </c>
      <c r="Q3261" s="265"/>
      <c r="S3261" s="271" t="s">
        <v>147</v>
      </c>
      <c r="T3261" s="272"/>
      <c r="U3261" s="273" t="s">
        <v>148</v>
      </c>
      <c r="V3261" s="274"/>
      <c r="W3261" s="20"/>
      <c r="X3261" s="262" t="s">
        <v>149</v>
      </c>
      <c r="Y3261" s="263"/>
      <c r="Z3261" s="264" t="s">
        <v>150</v>
      </c>
      <c r="AA3261" s="265"/>
      <c r="AB3261" s="20"/>
      <c r="AC3261" s="271" t="s">
        <v>151</v>
      </c>
      <c r="AD3261" s="272"/>
      <c r="AE3261" s="273" t="s">
        <v>152</v>
      </c>
      <c r="AF3261" s="274"/>
      <c r="AG3261" s="20"/>
      <c r="AH3261" s="262" t="s">
        <v>153</v>
      </c>
      <c r="AI3261" s="263"/>
      <c r="AJ3261" s="264" t="s">
        <v>154</v>
      </c>
      <c r="AK3261" s="265"/>
      <c r="AL3261" s="20"/>
      <c r="AM3261" s="271" t="s">
        <v>155</v>
      </c>
      <c r="AN3261" s="272"/>
      <c r="AO3261" s="273" t="s">
        <v>156</v>
      </c>
      <c r="AP3261" s="274"/>
      <c r="AR3261" s="262" t="s">
        <v>157</v>
      </c>
      <c r="AS3261" s="263"/>
      <c r="AT3261" s="264" t="s">
        <v>158</v>
      </c>
      <c r="AU3261" s="265"/>
      <c r="AV3261" s="41"/>
      <c r="AW3261" s="271" t="s">
        <v>159</v>
      </c>
      <c r="AX3261" s="272"/>
      <c r="AY3261" s="273" t="s">
        <v>160</v>
      </c>
      <c r="AZ3261" s="274"/>
      <c r="BA3261" s="20"/>
      <c r="BB3261" s="262" t="s">
        <v>161</v>
      </c>
      <c r="BC3261" s="263"/>
      <c r="BD3261" s="264" t="s">
        <v>162</v>
      </c>
      <c r="BE3261" s="265"/>
      <c r="BF3261" s="41"/>
      <c r="BG3261" s="271" t="s">
        <v>163</v>
      </c>
      <c r="BH3261" s="272"/>
      <c r="BI3261" s="273" t="s">
        <v>164</v>
      </c>
      <c r="BJ3261" s="274"/>
      <c r="BK3261" s="41"/>
      <c r="BL3261" s="262" t="s">
        <v>165</v>
      </c>
      <c r="BM3261" s="263"/>
      <c r="BN3261" s="264" t="s">
        <v>166</v>
      </c>
      <c r="BO3261" s="265"/>
      <c r="BP3261" s="41"/>
      <c r="BQ3261" s="271" t="s">
        <v>167</v>
      </c>
      <c r="BR3261" s="272"/>
      <c r="BS3261" s="273" t="s">
        <v>168</v>
      </c>
      <c r="BT3261" s="274"/>
      <c r="BU3261" s="20"/>
      <c r="BV3261" s="262" t="s">
        <v>169</v>
      </c>
      <c r="BW3261" s="263"/>
      <c r="BX3261" s="264" t="s">
        <v>170</v>
      </c>
      <c r="BY3261" s="265"/>
      <c r="CA3261" s="55" t="s">
        <v>35</v>
      </c>
      <c r="CC3261" s="116" t="s">
        <v>75</v>
      </c>
      <c r="CD3261" s="13"/>
      <c r="CE3261" s="33"/>
      <c r="CF3261" s="33"/>
      <c r="CG3261" s="33"/>
      <c r="CH3261" s="33"/>
    </row>
    <row r="3262" spans="2:86" ht="18.600000000000001" customHeight="1" thickTop="1" thickBot="1">
      <c r="D3262" s="1">
        <v>0</v>
      </c>
      <c r="E3262" s="9">
        <f t="shared" ref="E3262" si="31416">$E$9*$B3259</f>
        <v>10.967775999999942</v>
      </c>
      <c r="F3262" s="2">
        <v>1</v>
      </c>
      <c r="G3262" s="8">
        <v>0</v>
      </c>
      <c r="I3262" s="1">
        <v>0</v>
      </c>
      <c r="J3262" s="9">
        <v>0</v>
      </c>
      <c r="K3262" s="2">
        <v>1</v>
      </c>
      <c r="L3262" s="8">
        <v>0</v>
      </c>
      <c r="N3262" s="1">
        <f t="shared" ref="N3262" si="31417">D3262*I3259+F3262*I3262-E3262*J3259-G3262*J3262</f>
        <v>0</v>
      </c>
      <c r="O3262" s="9">
        <f t="shared" ref="O3262" si="31418">(D3262*J3259+E3262*I3259+F3262*J3262+G3262*I3262)</f>
        <v>10.967775999999942</v>
      </c>
      <c r="P3262" s="2">
        <f t="shared" ref="P3262" si="31419">D3262*K3259+F3262*K3262-E3262*L3259-G3262*L3262</f>
        <v>7.3864985790522848</v>
      </c>
      <c r="Q3262" s="8">
        <f t="shared" ref="Q3262" si="31420">(D3262*L3259+E3262*K3259+F3262*L3262+G3262*K3262)</f>
        <v>0</v>
      </c>
      <c r="S3262" s="1">
        <v>0</v>
      </c>
      <c r="T3262" s="9">
        <f t="shared" ref="T3262" si="31421">$T$9*$B3259</f>
        <v>14.085315999999926</v>
      </c>
      <c r="U3262" s="2">
        <v>1</v>
      </c>
      <c r="V3262" s="8">
        <v>0</v>
      </c>
      <c r="X3262" s="1">
        <f t="shared" ref="X3262" si="31422">N3262*S3259+P3262*S3262-O3262*T3259-Q3262*T3262</f>
        <v>0</v>
      </c>
      <c r="Y3262" s="9">
        <f t="shared" ref="Y3262" si="31423">(N3262*T3259+O3262*S3259+P3262*T3262+Q3262*S3262)</f>
        <v>115.00894261950181</v>
      </c>
      <c r="Z3262" s="2">
        <f t="shared" ref="Z3262" si="31424">N3262*U3259+P3262*U3262-O3262*V3259-Q3262*V3262</f>
        <v>7.3864985790522848</v>
      </c>
      <c r="AA3262" s="8">
        <f t="shared" ref="AA3262" si="31425">(N3262*V3259+O3262*U3259+P3262*V3262+Q3262*U3262)</f>
        <v>0</v>
      </c>
      <c r="AB3262" s="20"/>
      <c r="AC3262" s="1">
        <v>0</v>
      </c>
      <c r="AD3262" s="9">
        <v>0</v>
      </c>
      <c r="AE3262" s="2">
        <v>1</v>
      </c>
      <c r="AF3262" s="8">
        <v>0</v>
      </c>
      <c r="AH3262" s="1">
        <f t="shared" ref="AH3262" si="31426">X3262*AC3259+Z3262*AC3262-Y3262*AD3259-AA3262*AD3262</f>
        <v>0</v>
      </c>
      <c r="AI3262" s="9">
        <f t="shared" ref="AI3262" si="31427">(X3262*AD3259+Y3262*AC3259+Z3262*AD3262+AA3262*AC3262)</f>
        <v>115.00894261950181</v>
      </c>
      <c r="AJ3262" s="2">
        <f t="shared" ref="AJ3262" si="31428">X3262*AE3259+Z3262*AE3262-Y3262*AF3259-AA3262*AF3262</f>
        <v>19.787292520746576</v>
      </c>
      <c r="AK3262" s="8">
        <f t="shared" ref="AK3262" si="31429">(X3262*AF3259+Y3262*AE3259+Z3262*AF3262+AA3262*AE3262)</f>
        <v>0</v>
      </c>
      <c r="AM3262" s="1">
        <v>0</v>
      </c>
      <c r="AN3262" s="9">
        <f t="shared" ref="AN3262" si="31430">$AN$9*$B3259</f>
        <v>11.909095999999938</v>
      </c>
      <c r="AO3262" s="2">
        <v>1</v>
      </c>
      <c r="AP3262" s="8">
        <v>0</v>
      </c>
      <c r="AR3262" s="1">
        <f t="shared" ref="AR3262" si="31431">AH3262*AM3259+AJ3262*AM3262-AI3262*AN3259-AK3262*AN3262</f>
        <v>0</v>
      </c>
      <c r="AS3262" s="9">
        <f t="shared" ref="AS3262" si="31432">(AH3262*AN3259+AI3262*AM3259+AJ3262*AN3262+AK3262*AM3262)</f>
        <v>350.65770882915353</v>
      </c>
      <c r="AT3262" s="2">
        <f t="shared" ref="AT3262" si="31433">AH3262*AO3259+AJ3262*AO3262-AI3262*AP3259-AK3262*AP3262</f>
        <v>19.787292520746576</v>
      </c>
      <c r="AU3262" s="8">
        <f t="shared" ref="AU3262" si="31434">(AH3262*AP3259+AI3262*AO3259+AJ3262*AP3262+AK3262*AO3262)</f>
        <v>0</v>
      </c>
      <c r="AV3262" s="20"/>
      <c r="AW3262" s="1">
        <v>0</v>
      </c>
      <c r="AX3262" s="9">
        <v>0</v>
      </c>
      <c r="AY3262" s="2">
        <v>1</v>
      </c>
      <c r="AZ3262" s="8">
        <v>0</v>
      </c>
      <c r="BB3262" s="1">
        <f t="shared" ref="BB3262" si="31435">AR3262*AW3259+AT3262*AW3262-AS3262*AX3259-AU3262*AX3262</f>
        <v>0</v>
      </c>
      <c r="BC3262" s="9">
        <f t="shared" ref="BC3262" si="31436">(AR3262*AX3259+AS3262*AW3259+AT3262*AX3262+AU3262*AW3262)</f>
        <v>350.65770882915353</v>
      </c>
      <c r="BD3262" s="2">
        <f t="shared" ref="BD3262" si="31437">AR3262*AY3259+AT3262*AY3262-AS3262*AZ3259-AU3262*AZ3262</f>
        <v>73.710273842186865</v>
      </c>
      <c r="BE3262" s="8">
        <f t="shared" ref="BE3262" si="31438">(AR3262*AZ3259+AS3262*AY3259+AT3262*AZ3262+AU3262*AY3262)</f>
        <v>0</v>
      </c>
      <c r="BG3262" s="1">
        <v>0</v>
      </c>
      <c r="BH3262" s="9">
        <f t="shared" ref="BH3262" si="31439">$BH$9*$B3259</f>
        <v>7.7915199999999585</v>
      </c>
      <c r="BI3262" s="2">
        <v>1</v>
      </c>
      <c r="BJ3262" s="8">
        <v>0</v>
      </c>
      <c r="BK3262" s="20"/>
      <c r="BL3262" s="1">
        <f t="shared" ref="BL3262" si="31440">BB3262*BG3259+BD3262*BG3262-BC3262*BH3259-BE3262*BH3262</f>
        <v>0</v>
      </c>
      <c r="BM3262" s="9">
        <f t="shared" ref="BM3262" si="31441">(BB3262*BH3259+BC3262*BG3259+BD3262*BH3262+BE3262*BG3262)</f>
        <v>924.97278167602633</v>
      </c>
      <c r="BN3262" s="2">
        <f t="shared" ref="BN3262" si="31442">BB3262*BI3259+BD3262*BI3262-BC3262*BJ3259-BE3262*BJ3262</f>
        <v>73.710273842186865</v>
      </c>
      <c r="BO3262" s="8">
        <f t="shared" ref="BO3262" si="31443">(BB3262*BJ3259+BC3262*BI3259+BD3262*BJ3262+BE3262*BI3262)</f>
        <v>0</v>
      </c>
      <c r="BP3262" s="20"/>
      <c r="BQ3262" s="18">
        <f t="shared" ref="BQ3262:BQ3325" si="31444">1/$BR$9</f>
        <v>1</v>
      </c>
      <c r="BR3262" s="25">
        <v>0</v>
      </c>
      <c r="BS3262" s="19">
        <v>1</v>
      </c>
      <c r="BT3262" s="24">
        <v>0</v>
      </c>
      <c r="BV3262" s="1">
        <f t="shared" ref="BV3262" si="31445">BL3262*BQ3259+BN3262*BQ3262-BM3262*BR3259-BO3262*BR3262</f>
        <v>73.710273842186865</v>
      </c>
      <c r="BW3262" s="9">
        <f t="shared" ref="BW3262" si="31446">(BL3262*BR3259+BM3262*BQ3259+BN3262*BR3262+BO3262*BQ3262)</f>
        <v>924.97278167602633</v>
      </c>
      <c r="BX3262" s="2">
        <f t="shared" ref="BX3262" si="31447">BL3262*BS3259+BN3262*BS3262-BM3262*BT3259-BO3262*BT3262</f>
        <v>73.710273842186865</v>
      </c>
      <c r="BY3262" s="8">
        <f t="shared" ref="BY3262" si="31448">(BL3262*BT3259+BM3262*BS3259+BN3262*BT3262+BO3262*BS3262)</f>
        <v>0</v>
      </c>
      <c r="CA3262" s="56">
        <f t="shared" ref="CA3262" si="31449">(180/PI())*ATAN(-1*(BW3259+BW3262)/(BV3259+BV3262))</f>
        <v>-80.887494295952237</v>
      </c>
      <c r="CC3262" s="117">
        <f t="shared" ref="CC3262" si="31450">20*LOG(((1-(10^(CA3259/20)^2)*(1-((1-CC3259)/(1+CC3259))^2))^0.5))</f>
        <v>-5.4821912577590166E-6</v>
      </c>
      <c r="CD3262" s="13"/>
      <c r="CE3262" s="33"/>
      <c r="CF3262" s="33"/>
      <c r="CG3262" s="33"/>
      <c r="CH3262" s="33"/>
    </row>
    <row r="3263" spans="2:86" ht="18.600000000000001" customHeight="1"/>
    <row r="3264" spans="2:86" ht="18.600000000000001" customHeight="1" thickBot="1">
      <c r="E3264" s="6" t="s">
        <v>3</v>
      </c>
      <c r="J3264" s="6" t="s">
        <v>5</v>
      </c>
      <c r="O3264" s="6" t="s">
        <v>10</v>
      </c>
      <c r="T3264" s="6" t="s">
        <v>6</v>
      </c>
      <c r="Y3264" s="6" t="s">
        <v>11</v>
      </c>
      <c r="AD3264" s="6" t="s">
        <v>12</v>
      </c>
      <c r="AI3264" s="6" t="s">
        <v>13</v>
      </c>
      <c r="AN3264" s="6" t="s">
        <v>14</v>
      </c>
      <c r="AS3264" s="6" t="s">
        <v>15</v>
      </c>
      <c r="AX3264" s="6" t="s">
        <v>19</v>
      </c>
      <c r="BC3264" s="6" t="s">
        <v>17</v>
      </c>
      <c r="BH3264" s="6" t="s">
        <v>20</v>
      </c>
      <c r="BM3264" s="6" t="s">
        <v>18</v>
      </c>
      <c r="BQ3264" s="26" t="s">
        <v>16</v>
      </c>
      <c r="BR3264" s="26"/>
      <c r="BS3264" s="21"/>
      <c r="BT3264" s="21"/>
      <c r="BU3264" s="21"/>
      <c r="BV3264" s="21"/>
      <c r="BW3264" s="26" t="s">
        <v>21</v>
      </c>
      <c r="BX3264" s="21"/>
      <c r="BY3264" s="21"/>
    </row>
    <row r="3265" spans="2:86" ht="18.600000000000001" customHeight="1" thickBot="1">
      <c r="B3265" s="11"/>
      <c r="D3265" s="266" t="s">
        <v>113</v>
      </c>
      <c r="E3265" s="267"/>
      <c r="F3265" s="268" t="s">
        <v>114</v>
      </c>
      <c r="G3265" s="269"/>
      <c r="H3265" s="237"/>
      <c r="I3265" s="262" t="s">
        <v>0</v>
      </c>
      <c r="J3265" s="263"/>
      <c r="K3265" s="264" t="s">
        <v>1</v>
      </c>
      <c r="L3265" s="265"/>
      <c r="M3265" s="21"/>
      <c r="N3265" s="262" t="s">
        <v>115</v>
      </c>
      <c r="O3265" s="263"/>
      <c r="P3265" s="264" t="s">
        <v>116</v>
      </c>
      <c r="Q3265" s="265"/>
      <c r="R3265" s="21"/>
      <c r="S3265" s="266" t="s">
        <v>117</v>
      </c>
      <c r="T3265" s="267"/>
      <c r="U3265" s="268" t="s">
        <v>118</v>
      </c>
      <c r="V3265" s="269"/>
      <c r="W3265" s="20"/>
      <c r="X3265" s="262" t="s">
        <v>119</v>
      </c>
      <c r="Y3265" s="263"/>
      <c r="Z3265" s="264" t="s">
        <v>120</v>
      </c>
      <c r="AA3265" s="265"/>
      <c r="AB3265" s="20"/>
      <c r="AC3265" s="262" t="s">
        <v>121</v>
      </c>
      <c r="AD3265" s="263"/>
      <c r="AE3265" s="264" t="s">
        <v>7</v>
      </c>
      <c r="AF3265" s="265"/>
      <c r="AG3265" s="20"/>
      <c r="AH3265" s="262" t="s">
        <v>122</v>
      </c>
      <c r="AI3265" s="263"/>
      <c r="AJ3265" s="264" t="s">
        <v>123</v>
      </c>
      <c r="AK3265" s="265"/>
      <c r="AL3265" s="20"/>
      <c r="AM3265" s="266" t="s">
        <v>124</v>
      </c>
      <c r="AN3265" s="267"/>
      <c r="AO3265" s="268" t="s">
        <v>125</v>
      </c>
      <c r="AP3265" s="269"/>
      <c r="AQ3265" s="21"/>
      <c r="AR3265" s="262" t="s">
        <v>126</v>
      </c>
      <c r="AS3265" s="263"/>
      <c r="AT3265" s="264" t="s">
        <v>2</v>
      </c>
      <c r="AU3265" s="265"/>
      <c r="AV3265" s="41"/>
      <c r="AW3265" s="262" t="s">
        <v>127</v>
      </c>
      <c r="AX3265" s="263"/>
      <c r="AY3265" s="264" t="s">
        <v>128</v>
      </c>
      <c r="AZ3265" s="265"/>
      <c r="BA3265" s="20"/>
      <c r="BB3265" s="262" t="s">
        <v>129</v>
      </c>
      <c r="BC3265" s="263"/>
      <c r="BD3265" s="264" t="s">
        <v>130</v>
      </c>
      <c r="BE3265" s="265"/>
      <c r="BF3265" s="41"/>
      <c r="BG3265" s="266" t="s">
        <v>131</v>
      </c>
      <c r="BH3265" s="267"/>
      <c r="BI3265" s="268" t="s">
        <v>132</v>
      </c>
      <c r="BJ3265" s="269"/>
      <c r="BK3265" s="41"/>
      <c r="BL3265" s="262" t="s">
        <v>133</v>
      </c>
      <c r="BM3265" s="263"/>
      <c r="BN3265" s="264" t="s">
        <v>134</v>
      </c>
      <c r="BO3265" s="265"/>
      <c r="BP3265" s="41"/>
      <c r="BQ3265" s="262" t="s">
        <v>135</v>
      </c>
      <c r="BR3265" s="263"/>
      <c r="BS3265" s="264" t="s">
        <v>136</v>
      </c>
      <c r="BT3265" s="265"/>
      <c r="BU3265" s="20"/>
      <c r="BV3265" s="262" t="s">
        <v>137</v>
      </c>
      <c r="BW3265" s="263"/>
      <c r="BX3265" s="264" t="s">
        <v>138</v>
      </c>
      <c r="BY3265" s="265"/>
      <c r="CA3265" s="27" t="s">
        <v>8</v>
      </c>
      <c r="CC3265" s="113" t="s">
        <v>74</v>
      </c>
      <c r="CD3265" s="13"/>
      <c r="CE3265" s="33"/>
      <c r="CF3265" s="33"/>
      <c r="CG3265" s="33"/>
      <c r="CH3265" s="33"/>
    </row>
    <row r="3266" spans="2:86" ht="18.600000000000001" customHeight="1" thickTop="1" thickBot="1">
      <c r="B3266" s="37">
        <v>9.3399999999999395</v>
      </c>
      <c r="D3266" s="1">
        <v>1</v>
      </c>
      <c r="E3266" s="7">
        <v>0</v>
      </c>
      <c r="F3266" s="2">
        <v>0</v>
      </c>
      <c r="G3266" s="8">
        <v>0</v>
      </c>
      <c r="I3266" s="1">
        <v>1</v>
      </c>
      <c r="J3266" s="9">
        <v>0</v>
      </c>
      <c r="K3266" s="2">
        <v>0</v>
      </c>
      <c r="L3266" s="8">
        <f t="shared" ref="L3266:L3329" si="31451">IF(0=(1-$J$9*$K$9*$B3266^2),10^18,$B3266*$K$9/(1-$J$9*$K$9*$B3266^2))</f>
        <v>-0.58091973641702366</v>
      </c>
      <c r="N3266" s="1">
        <f t="shared" ref="N3266" si="31452">D3266*I3266+F3266*I3269-E3266*J3266-G3266*J3269</f>
        <v>1</v>
      </c>
      <c r="O3266" s="9">
        <f t="shared" ref="O3266" si="31453">(D3266*J3266+E3266*I3266+F3266*J3269+G3266*I3269)</f>
        <v>0</v>
      </c>
      <c r="P3266" s="2">
        <f t="shared" ref="P3266" si="31454">D3266*K3266+F3266*K3269-E3266*L3266-G3266*L3269</f>
        <v>0</v>
      </c>
      <c r="Q3266" s="8">
        <f t="shared" ref="Q3266" si="31455">(D3266*L3266+E3266*K3266+F3266*L3269+G3266*K3269)</f>
        <v>-0.58091973641702366</v>
      </c>
      <c r="S3266" s="1">
        <v>1</v>
      </c>
      <c r="T3266" s="7">
        <v>0</v>
      </c>
      <c r="U3266" s="2">
        <v>0</v>
      </c>
      <c r="V3266" s="8">
        <v>0</v>
      </c>
      <c r="X3266" s="1">
        <f t="shared" ref="X3266" si="31456">N3266*S3266+P3266*S3269-O3266*T3266-Q3266*T3269</f>
        <v>9.1999969380233733</v>
      </c>
      <c r="Y3266" s="9">
        <f t="shared" ref="Y3266" si="31457">(N3266*T3266+O3266*S3266+P3266*T3269+Q3266*S3269)</f>
        <v>0</v>
      </c>
      <c r="Z3266" s="2">
        <f t="shared" ref="Z3266" si="31458">N3266*U3266+P3266*U3269-O3266*V3266-Q3266*V3269</f>
        <v>0</v>
      </c>
      <c r="AA3266" s="8">
        <f t="shared" ref="AA3266" si="31459">(N3266*V3266+O3266*U3266+P3266*V3269+Q3266*U3269)</f>
        <v>-0.58091973641702366</v>
      </c>
      <c r="AB3266" s="20"/>
      <c r="AC3266" s="1">
        <v>1</v>
      </c>
      <c r="AD3266" s="9">
        <v>0</v>
      </c>
      <c r="AE3266" s="2">
        <v>0</v>
      </c>
      <c r="AF3266" s="8">
        <f t="shared" ref="AF3266:AF3329" si="31460">IF(0=(1-$AE$9*$AD$9*$B3266^2),10^18,$B3266*$AE$9/(1-$AE$9*$AD$9*$B3266^2))</f>
        <v>-0.10758636358242857</v>
      </c>
      <c r="AH3266" s="1">
        <f t="shared" ref="AH3266" si="31461">X3266*AC3266+Z3266*AC3269-Y3266*AD3266-AA3266*AD3269</f>
        <v>9.1999969380233733</v>
      </c>
      <c r="AI3266" s="9">
        <f t="shared" ref="AI3266" si="31462">(X3266*AD3266+Y3266*AC3266+Z3266*AD3269+AA3266*AC3269)</f>
        <v>0</v>
      </c>
      <c r="AJ3266" s="2">
        <f t="shared" ref="AJ3266" si="31463">X3266*AE3266+Z3266*AE3269-Y3266*AF3266-AA3266*AF3269</f>
        <v>0</v>
      </c>
      <c r="AK3266" s="8">
        <f t="shared" ref="AK3266" si="31464">(X3266*AF3266+Y3266*AE3266+Z3266*AF3269+AA3266*AE3269)</f>
        <v>-1.5707139519484359</v>
      </c>
      <c r="AM3266" s="1">
        <v>1</v>
      </c>
      <c r="AN3266" s="7">
        <v>0</v>
      </c>
      <c r="AO3266" s="2">
        <v>0</v>
      </c>
      <c r="AP3266" s="8">
        <v>0</v>
      </c>
      <c r="AR3266" s="1">
        <f t="shared" ref="AR3266" si="31465">AH3266*AM3266+AJ3266*AM3269-AI3266*AN3266-AK3266*AN3269</f>
        <v>27.945921346072559</v>
      </c>
      <c r="AS3266" s="9">
        <f t="shared" ref="AS3266" si="31466">(AH3266*AN3266+AI3266*AM3266+AJ3266*AN3269+AK3266*AM3269)</f>
        <v>0</v>
      </c>
      <c r="AT3266" s="2">
        <f t="shared" ref="AT3266" si="31467">AH3266*AO3266+AJ3266*AO3269-AI3266*AP3266-AK3266*AP3269</f>
        <v>0</v>
      </c>
      <c r="AU3266" s="8">
        <f t="shared" ref="AU3266" si="31468">(AH3266*AP3266+AI3266*AO3266+AJ3266*AP3269+AK3266*AO3269)</f>
        <v>-1.5707139519484359</v>
      </c>
      <c r="AV3266" s="20"/>
      <c r="AW3266" s="1">
        <v>1</v>
      </c>
      <c r="AX3266" s="9">
        <v>0</v>
      </c>
      <c r="AY3266" s="2">
        <v>0</v>
      </c>
      <c r="AZ3266" s="8">
        <f t="shared" ref="AZ3266:AZ3329" si="31469">IF(0=(1-$AX$9*$AY$9*$B3266^2),10^18,$B3266*$AY$9/(1-$AX$9*$AY$9*$B3266^2))</f>
        <v>-0.15343389313139194</v>
      </c>
      <c r="BB3266" s="1">
        <f t="shared" ref="BB3266" si="31470">AR3266*AW3266+AT3266*AW3269-AS3266*AX3266-AU3266*AX3269</f>
        <v>27.945921346072559</v>
      </c>
      <c r="BC3266" s="9">
        <f t="shared" ref="BC3266" si="31471">(AR3266*AX3266+AS3266*AW3266+AT3266*AX3269+AU3266*AW3269)</f>
        <v>0</v>
      </c>
      <c r="BD3266" s="2">
        <f t="shared" ref="BD3266" si="31472">AR3266*AY3266+AT3266*AY3269-AS3266*AZ3266-AU3266*AZ3269</f>
        <v>0</v>
      </c>
      <c r="BE3266" s="8">
        <f t="shared" ref="BE3266" si="31473">(AR3266*AZ3266+AS3266*AY3266+AT3266*AZ3269+AU3266*AY3269)</f>
        <v>-5.8585654612200182</v>
      </c>
      <c r="BG3266" s="1">
        <v>1</v>
      </c>
      <c r="BH3266" s="7">
        <v>0</v>
      </c>
      <c r="BI3266" s="2">
        <v>0</v>
      </c>
      <c r="BJ3266" s="8">
        <v>0</v>
      </c>
      <c r="BK3266" s="20"/>
      <c r="BL3266" s="1">
        <f t="shared" ref="BL3266" si="31474">BB3266*BG3266+BD3266*BG3269-BC3266*BH3266-BE3266*BH3269</f>
        <v>73.691006522988857</v>
      </c>
      <c r="BM3266" s="9">
        <f t="shared" ref="BM3266" si="31475">(BB3266*BH3266+BC3266*BG3266+BD3266*BH3269+BE3266*BG3269)</f>
        <v>0</v>
      </c>
      <c r="BN3266" s="2">
        <f t="shared" ref="BN3266" si="31476">BB3266*BI3266+BD3266*BI3269-BC3266*BJ3266-BE3266*BJ3269</f>
        <v>0</v>
      </c>
      <c r="BO3266" s="8">
        <f t="shared" ref="BO3266" si="31477">(BB3266*BJ3266+BC3266*BI3266+BD3266*BJ3269+BE3266*BI3269)</f>
        <v>-5.8585654612200182</v>
      </c>
      <c r="BP3266" s="20"/>
      <c r="BQ3266" s="16">
        <v>1</v>
      </c>
      <c r="BR3266" s="23">
        <v>0</v>
      </c>
      <c r="BS3266" s="14">
        <v>0</v>
      </c>
      <c r="BT3266" s="22">
        <v>0</v>
      </c>
      <c r="BV3266" s="1">
        <f t="shared" ref="BV3266" si="31478">BL3266*BQ3266+BN3266*BQ3269-BM3266*BR3266-BO3266*BR3269</f>
        <v>73.691006522988857</v>
      </c>
      <c r="BW3266" s="9">
        <f t="shared" ref="BW3266" si="31479">(BL3266*BR3266+BM3266*BQ3266+BN3266*BR3269+BO3266*BQ3269)</f>
        <v>-5.8585654612200182</v>
      </c>
      <c r="BX3266" s="2">
        <f t="shared" ref="BX3266" si="31480">BL3266*BS3266+BN3266*BS3269-BM3266*BT3266-BO3266*BT3269</f>
        <v>0</v>
      </c>
      <c r="BY3266" s="8">
        <f t="shared" ref="BY3266" si="31481">(BL3266*BT3266+BM3266*BS3266+BN3266*BT3269+BO3266*BS3269)</f>
        <v>-5.8585654612200182</v>
      </c>
      <c r="CA3266" s="28">
        <f t="shared" ref="CA3266" si="31482">20*LOG(((1+$BR$9)/$BR$9)/((BV3266+BV3269)^2+(BW3266+BW3269)^2)^0.5)</f>
        <v>-53.373175022756541</v>
      </c>
      <c r="CC3266" s="114">
        <f t="shared" ref="CC3266" si="31483">((BV3266^2+BW3266^2)^0.5)/((BV3269^2+BW3269^2)^0.5)</f>
        <v>7.9517573090148772E-2</v>
      </c>
      <c r="CD3266" s="13"/>
      <c r="CE3266" s="33"/>
      <c r="CF3266" s="33"/>
      <c r="CG3266" s="33"/>
      <c r="CH3266" s="33"/>
    </row>
    <row r="3267" spans="2:86" ht="18.600000000000001" customHeight="1" thickBot="1">
      <c r="D3267" s="3"/>
      <c r="G3267" s="4"/>
      <c r="I3267" s="3"/>
      <c r="L3267" s="4"/>
      <c r="N3267" s="3"/>
      <c r="Q3267" s="4"/>
      <c r="S3267" s="3"/>
      <c r="V3267" s="4"/>
      <c r="X3267" s="3"/>
      <c r="AA3267" s="4"/>
      <c r="AC3267" s="3"/>
      <c r="AF3267" s="4"/>
      <c r="AH3267" s="3"/>
      <c r="AK3267" s="4"/>
      <c r="AM3267" s="3"/>
      <c r="AP3267" s="4"/>
      <c r="AR3267" s="3"/>
      <c r="AU3267" s="4"/>
      <c r="AW3267" s="3"/>
      <c r="AZ3267" s="4"/>
      <c r="BB3267" s="3"/>
      <c r="BE3267" s="4"/>
      <c r="BG3267" s="3"/>
      <c r="BJ3267" s="4"/>
      <c r="BL3267" s="3"/>
      <c r="BO3267" s="4"/>
      <c r="BQ3267" s="16"/>
      <c r="BR3267" s="14"/>
      <c r="BS3267" s="14"/>
      <c r="BT3267" s="17"/>
      <c r="BV3267" s="3"/>
      <c r="BY3267" s="4"/>
      <c r="CC3267" s="115"/>
      <c r="CD3267" s="13"/>
      <c r="CE3267" s="33"/>
      <c r="CF3267" s="33"/>
      <c r="CG3267" s="33"/>
      <c r="CH3267" s="33"/>
    </row>
    <row r="3268" spans="2:86" ht="18.600000000000001" customHeight="1" thickBot="1">
      <c r="D3268" s="271" t="s">
        <v>141</v>
      </c>
      <c r="E3268" s="272"/>
      <c r="F3268" s="273" t="s">
        <v>142</v>
      </c>
      <c r="G3268" s="274"/>
      <c r="H3268" s="237"/>
      <c r="I3268" s="271" t="s">
        <v>143</v>
      </c>
      <c r="J3268" s="272"/>
      <c r="K3268" s="273" t="s">
        <v>144</v>
      </c>
      <c r="L3268" s="274"/>
      <c r="N3268" s="262" t="s">
        <v>145</v>
      </c>
      <c r="O3268" s="263"/>
      <c r="P3268" s="264" t="s">
        <v>146</v>
      </c>
      <c r="Q3268" s="265"/>
      <c r="S3268" s="271" t="s">
        <v>147</v>
      </c>
      <c r="T3268" s="272"/>
      <c r="U3268" s="273" t="s">
        <v>148</v>
      </c>
      <c r="V3268" s="274"/>
      <c r="W3268" s="20"/>
      <c r="X3268" s="262" t="s">
        <v>149</v>
      </c>
      <c r="Y3268" s="263"/>
      <c r="Z3268" s="264" t="s">
        <v>150</v>
      </c>
      <c r="AA3268" s="265"/>
      <c r="AB3268" s="20"/>
      <c r="AC3268" s="271" t="s">
        <v>151</v>
      </c>
      <c r="AD3268" s="272"/>
      <c r="AE3268" s="273" t="s">
        <v>152</v>
      </c>
      <c r="AF3268" s="274"/>
      <c r="AG3268" s="20"/>
      <c r="AH3268" s="262" t="s">
        <v>153</v>
      </c>
      <c r="AI3268" s="263"/>
      <c r="AJ3268" s="264" t="s">
        <v>154</v>
      </c>
      <c r="AK3268" s="265"/>
      <c r="AL3268" s="20"/>
      <c r="AM3268" s="271" t="s">
        <v>155</v>
      </c>
      <c r="AN3268" s="272"/>
      <c r="AO3268" s="273" t="s">
        <v>156</v>
      </c>
      <c r="AP3268" s="274"/>
      <c r="AR3268" s="262" t="s">
        <v>157</v>
      </c>
      <c r="AS3268" s="263"/>
      <c r="AT3268" s="264" t="s">
        <v>158</v>
      </c>
      <c r="AU3268" s="265"/>
      <c r="AV3268" s="41"/>
      <c r="AW3268" s="271" t="s">
        <v>159</v>
      </c>
      <c r="AX3268" s="272"/>
      <c r="AY3268" s="273" t="s">
        <v>160</v>
      </c>
      <c r="AZ3268" s="274"/>
      <c r="BA3268" s="20"/>
      <c r="BB3268" s="262" t="s">
        <v>161</v>
      </c>
      <c r="BC3268" s="263"/>
      <c r="BD3268" s="264" t="s">
        <v>162</v>
      </c>
      <c r="BE3268" s="265"/>
      <c r="BF3268" s="41"/>
      <c r="BG3268" s="271" t="s">
        <v>163</v>
      </c>
      <c r="BH3268" s="272"/>
      <c r="BI3268" s="273" t="s">
        <v>164</v>
      </c>
      <c r="BJ3268" s="274"/>
      <c r="BK3268" s="41"/>
      <c r="BL3268" s="262" t="s">
        <v>165</v>
      </c>
      <c r="BM3268" s="263"/>
      <c r="BN3268" s="264" t="s">
        <v>166</v>
      </c>
      <c r="BO3268" s="265"/>
      <c r="BP3268" s="41"/>
      <c r="BQ3268" s="271" t="s">
        <v>167</v>
      </c>
      <c r="BR3268" s="272"/>
      <c r="BS3268" s="273" t="s">
        <v>168</v>
      </c>
      <c r="BT3268" s="274"/>
      <c r="BU3268" s="20"/>
      <c r="BV3268" s="262" t="s">
        <v>169</v>
      </c>
      <c r="BW3268" s="263"/>
      <c r="BX3268" s="264" t="s">
        <v>170</v>
      </c>
      <c r="BY3268" s="265"/>
      <c r="CA3268" s="55" t="s">
        <v>35</v>
      </c>
      <c r="CC3268" s="116" t="s">
        <v>75</v>
      </c>
      <c r="CD3268" s="13"/>
      <c r="CE3268" s="33"/>
      <c r="CF3268" s="33"/>
      <c r="CG3268" s="33"/>
      <c r="CH3268" s="33"/>
    </row>
    <row r="3269" spans="2:86" ht="18.600000000000001" customHeight="1" thickTop="1" thickBot="1">
      <c r="D3269" s="1">
        <v>0</v>
      </c>
      <c r="E3269" s="9">
        <f t="shared" ref="E3269" si="31484">$E$9*$B3266</f>
        <v>10.99131199999993</v>
      </c>
      <c r="F3269" s="2">
        <v>1</v>
      </c>
      <c r="G3269" s="8">
        <v>0</v>
      </c>
      <c r="I3269" s="1">
        <v>0</v>
      </c>
      <c r="J3269" s="9">
        <v>0</v>
      </c>
      <c r="K3269" s="2">
        <v>1</v>
      </c>
      <c r="L3269" s="8">
        <v>0</v>
      </c>
      <c r="N3269" s="1">
        <f t="shared" ref="N3269" si="31485">D3269*I3266+F3269*I3269-E3269*J3266-G3269*J3269</f>
        <v>0</v>
      </c>
      <c r="O3269" s="9">
        <f t="shared" ref="O3269" si="31486">(D3269*J3266+E3269*I3266+F3269*J3269+G3269*I3269)</f>
        <v>10.99131199999993</v>
      </c>
      <c r="P3269" s="2">
        <f t="shared" ref="P3269" si="31487">D3269*K3266+F3269*K3269-E3269*L3266-G3269*L3269</f>
        <v>7.3850700699172283</v>
      </c>
      <c r="Q3269" s="8">
        <f t="shared" ref="Q3269" si="31488">(D3269*L3266+E3269*K3266+F3269*L3269+G3269*K3269)</f>
        <v>0</v>
      </c>
      <c r="S3269" s="1">
        <v>0</v>
      </c>
      <c r="T3269" s="9">
        <f t="shared" ref="T3269" si="31489">$T$9*$B3266</f>
        <v>14.115541999999909</v>
      </c>
      <c r="U3269" s="2">
        <v>1</v>
      </c>
      <c r="V3269" s="8">
        <v>0</v>
      </c>
      <c r="X3269" s="1">
        <f t="shared" ref="X3269" si="31490">N3269*S3266+P3269*S3269-O3269*T3266-Q3269*T3269</f>
        <v>0</v>
      </c>
      <c r="Y3269" s="9">
        <f t="shared" ref="Y3269" si="31491">(N3269*T3266+O3269*S3266+P3269*T3269+Q3269*S3269)</f>
        <v>115.23557874485883</v>
      </c>
      <c r="Z3269" s="2">
        <f t="shared" ref="Z3269" si="31492">N3269*U3266+P3269*U3269-O3269*V3266-Q3269*V3269</f>
        <v>7.3850700699172283</v>
      </c>
      <c r="AA3269" s="8">
        <f t="shared" ref="AA3269" si="31493">(N3269*V3266+O3269*U3266+P3269*V3269+Q3269*U3269)</f>
        <v>0</v>
      </c>
      <c r="AB3269" s="20"/>
      <c r="AC3269" s="1">
        <v>0</v>
      </c>
      <c r="AD3269" s="9">
        <v>0</v>
      </c>
      <c r="AE3269" s="2">
        <v>1</v>
      </c>
      <c r="AF3269" s="8">
        <v>0</v>
      </c>
      <c r="AH3269" s="1">
        <f t="shared" ref="AH3269" si="31494">X3269*AC3266+Z3269*AC3269-Y3269*AD3266-AA3269*AD3269</f>
        <v>0</v>
      </c>
      <c r="AI3269" s="9">
        <f t="shared" ref="AI3269" si="31495">(X3269*AD3266+Y3269*AC3266+Z3269*AD3269+AA3269*AC3269)</f>
        <v>115.23557874485883</v>
      </c>
      <c r="AJ3269" s="2">
        <f t="shared" ref="AJ3269" si="31496">X3269*AE3266+Z3269*AE3269-Y3269*AF3266-AA3269*AF3269</f>
        <v>19.782846942393185</v>
      </c>
      <c r="AK3269" s="8">
        <f t="shared" ref="AK3269" si="31497">(X3269*AF3266+Y3269*AE3266+Z3269*AF3269+AA3269*AE3269)</f>
        <v>0</v>
      </c>
      <c r="AM3269" s="1">
        <v>0</v>
      </c>
      <c r="AN3269" s="9">
        <f t="shared" ref="AN3269" si="31498">$AN$9*$B3266</f>
        <v>11.934651999999923</v>
      </c>
      <c r="AO3269" s="2">
        <v>1</v>
      </c>
      <c r="AP3269" s="8">
        <v>0</v>
      </c>
      <c r="AR3269" s="1">
        <f t="shared" ref="AR3269" si="31499">AH3269*AM3266+AJ3269*AM3269-AI3269*AN3266-AK3269*AN3269</f>
        <v>0</v>
      </c>
      <c r="AS3269" s="9">
        <f t="shared" ref="AS3269" si="31500">(AH3269*AN3266+AI3269*AM3266+AJ3269*AN3269+AK3269*AM3269)</f>
        <v>351.33697257158406</v>
      </c>
      <c r="AT3269" s="2">
        <f t="shared" ref="AT3269" si="31501">AH3269*AO3266+AJ3269*AO3269-AI3269*AP3266-AK3269*AP3269</f>
        <v>19.782846942393185</v>
      </c>
      <c r="AU3269" s="8">
        <f t="shared" ref="AU3269" si="31502">(AH3269*AP3266+AI3269*AO3266+AJ3269*AP3269+AK3269*AO3269)</f>
        <v>0</v>
      </c>
      <c r="AV3269" s="20"/>
      <c r="AW3269" s="1">
        <v>0</v>
      </c>
      <c r="AX3269" s="9">
        <v>0</v>
      </c>
      <c r="AY3269" s="2">
        <v>1</v>
      </c>
      <c r="AZ3269" s="8">
        <v>0</v>
      </c>
      <c r="BB3269" s="1">
        <f t="shared" ref="BB3269" si="31503">AR3269*AW3266+AT3269*AW3269-AS3269*AX3266-AU3269*AX3269</f>
        <v>0</v>
      </c>
      <c r="BC3269" s="9">
        <f t="shared" ref="BC3269" si="31504">(AR3269*AX3266+AS3269*AW3266+AT3269*AX3269+AU3269*AW3269)</f>
        <v>351.33697257158406</v>
      </c>
      <c r="BD3269" s="2">
        <f t="shared" ref="BD3269" si="31505">AR3269*AY3266+AT3269*AY3269-AS3269*AZ3266-AU3269*AZ3269</f>
        <v>73.689846445048403</v>
      </c>
      <c r="BE3269" s="8">
        <f t="shared" ref="BE3269" si="31506">(AR3269*AZ3266+AS3269*AY3266+AT3269*AZ3269+AU3269*AY3269)</f>
        <v>0</v>
      </c>
      <c r="BG3269" s="1">
        <v>0</v>
      </c>
      <c r="BH3269" s="9">
        <f t="shared" ref="BH3269" si="31507">$BH$9*$B3266</f>
        <v>7.808239999999949</v>
      </c>
      <c r="BI3269" s="2">
        <v>1</v>
      </c>
      <c r="BJ3269" s="8">
        <v>0</v>
      </c>
      <c r="BK3269" s="20"/>
      <c r="BL3269" s="1">
        <f t="shared" ref="BL3269" si="31508">BB3269*BG3266+BD3269*BG3269-BC3269*BH3266-BE3269*BH3269</f>
        <v>0</v>
      </c>
      <c r="BM3269" s="9">
        <f t="shared" ref="BM3269" si="31509">(BB3269*BH3266+BC3269*BG3266+BD3269*BH3269+BE3269*BG3269)</f>
        <v>926.72497917766509</v>
      </c>
      <c r="BN3269" s="2">
        <f t="shared" ref="BN3269" si="31510">BB3269*BI3266+BD3269*BI3269-BC3269*BJ3266-BE3269*BJ3269</f>
        <v>73.689846445048403</v>
      </c>
      <c r="BO3269" s="8">
        <f t="shared" ref="BO3269" si="31511">(BB3269*BJ3266+BC3269*BI3266+BD3269*BJ3269+BE3269*BI3269)</f>
        <v>0</v>
      </c>
      <c r="BP3269" s="20"/>
      <c r="BQ3269" s="18">
        <f t="shared" ref="BQ3269:BQ3332" si="31512">1/$BR$9</f>
        <v>1</v>
      </c>
      <c r="BR3269" s="25">
        <v>0</v>
      </c>
      <c r="BS3269" s="19">
        <v>1</v>
      </c>
      <c r="BT3269" s="24">
        <v>0</v>
      </c>
      <c r="BV3269" s="1">
        <f t="shared" ref="BV3269" si="31513">BL3269*BQ3266+BN3269*BQ3269-BM3269*BR3266-BO3269*BR3269</f>
        <v>73.689846445048403</v>
      </c>
      <c r="BW3269" s="9">
        <f t="shared" ref="BW3269" si="31514">(BL3269*BR3266+BM3269*BQ3266+BN3269*BR3269+BO3269*BQ3269)</f>
        <v>926.72497917766509</v>
      </c>
      <c r="BX3269" s="2">
        <f t="shared" ref="BX3269" si="31515">BL3269*BS3266+BN3269*BS3269-BM3269*BT3266-BO3269*BT3269</f>
        <v>73.689846445048403</v>
      </c>
      <c r="BY3269" s="8">
        <f t="shared" ref="BY3269" si="31516">(BL3269*BT3266+BM3269*BS3266+BN3269*BT3269+BO3269*BS3269)</f>
        <v>0</v>
      </c>
      <c r="CA3269" s="56">
        <f t="shared" ref="CA3269" si="31517">(180/PI())*ATAN(-1*(BW3266+BW3269)/(BV3266+BV3269))</f>
        <v>-80.90716135258009</v>
      </c>
      <c r="CC3269" s="117">
        <f t="shared" ref="CC3269" si="31518">20*LOG(((1-(10^(CA3266/20)^2)*(1-((1-CC3266)/(1+CC3266))^2))^0.5))</f>
        <v>-5.4516850323094031E-6</v>
      </c>
      <c r="CD3269" s="13"/>
      <c r="CE3269" s="33"/>
      <c r="CF3269" s="33"/>
      <c r="CG3269" s="33"/>
      <c r="CH3269" s="33"/>
    </row>
    <row r="3270" spans="2:86" ht="18.600000000000001" customHeight="1"/>
    <row r="3271" spans="2:86" ht="18.600000000000001" customHeight="1" thickBot="1">
      <c r="E3271" s="6" t="s">
        <v>3</v>
      </c>
      <c r="J3271" s="6" t="s">
        <v>5</v>
      </c>
      <c r="O3271" s="6" t="s">
        <v>10</v>
      </c>
      <c r="T3271" s="6" t="s">
        <v>6</v>
      </c>
      <c r="Y3271" s="6" t="s">
        <v>11</v>
      </c>
      <c r="AD3271" s="6" t="s">
        <v>12</v>
      </c>
      <c r="AI3271" s="6" t="s">
        <v>13</v>
      </c>
      <c r="AN3271" s="6" t="s">
        <v>14</v>
      </c>
      <c r="AS3271" s="6" t="s">
        <v>15</v>
      </c>
      <c r="AX3271" s="6" t="s">
        <v>19</v>
      </c>
      <c r="BC3271" s="6" t="s">
        <v>17</v>
      </c>
      <c r="BH3271" s="6" t="s">
        <v>20</v>
      </c>
      <c r="BM3271" s="6" t="s">
        <v>18</v>
      </c>
      <c r="BQ3271" s="26" t="s">
        <v>16</v>
      </c>
      <c r="BR3271" s="26"/>
      <c r="BS3271" s="21"/>
      <c r="BT3271" s="21"/>
      <c r="BU3271" s="21"/>
      <c r="BV3271" s="21"/>
      <c r="BW3271" s="26" t="s">
        <v>21</v>
      </c>
      <c r="BX3271" s="21"/>
      <c r="BY3271" s="21"/>
    </row>
    <row r="3272" spans="2:86" ht="18.600000000000001" customHeight="1" thickBot="1">
      <c r="B3272" s="11"/>
      <c r="D3272" s="266" t="s">
        <v>113</v>
      </c>
      <c r="E3272" s="267"/>
      <c r="F3272" s="268" t="s">
        <v>114</v>
      </c>
      <c r="G3272" s="269"/>
      <c r="H3272" s="237"/>
      <c r="I3272" s="262" t="s">
        <v>0</v>
      </c>
      <c r="J3272" s="263"/>
      <c r="K3272" s="264" t="s">
        <v>1</v>
      </c>
      <c r="L3272" s="265"/>
      <c r="M3272" s="21"/>
      <c r="N3272" s="262" t="s">
        <v>115</v>
      </c>
      <c r="O3272" s="263"/>
      <c r="P3272" s="264" t="s">
        <v>116</v>
      </c>
      <c r="Q3272" s="265"/>
      <c r="R3272" s="21"/>
      <c r="S3272" s="266" t="s">
        <v>117</v>
      </c>
      <c r="T3272" s="267"/>
      <c r="U3272" s="268" t="s">
        <v>118</v>
      </c>
      <c r="V3272" s="269"/>
      <c r="W3272" s="20"/>
      <c r="X3272" s="262" t="s">
        <v>119</v>
      </c>
      <c r="Y3272" s="263"/>
      <c r="Z3272" s="264" t="s">
        <v>120</v>
      </c>
      <c r="AA3272" s="265"/>
      <c r="AB3272" s="20"/>
      <c r="AC3272" s="262" t="s">
        <v>121</v>
      </c>
      <c r="AD3272" s="263"/>
      <c r="AE3272" s="264" t="s">
        <v>7</v>
      </c>
      <c r="AF3272" s="265"/>
      <c r="AG3272" s="20"/>
      <c r="AH3272" s="262" t="s">
        <v>122</v>
      </c>
      <c r="AI3272" s="263"/>
      <c r="AJ3272" s="264" t="s">
        <v>123</v>
      </c>
      <c r="AK3272" s="265"/>
      <c r="AL3272" s="20"/>
      <c r="AM3272" s="266" t="s">
        <v>124</v>
      </c>
      <c r="AN3272" s="267"/>
      <c r="AO3272" s="268" t="s">
        <v>125</v>
      </c>
      <c r="AP3272" s="269"/>
      <c r="AQ3272" s="21"/>
      <c r="AR3272" s="262" t="s">
        <v>126</v>
      </c>
      <c r="AS3272" s="263"/>
      <c r="AT3272" s="264" t="s">
        <v>2</v>
      </c>
      <c r="AU3272" s="265"/>
      <c r="AV3272" s="41"/>
      <c r="AW3272" s="262" t="s">
        <v>127</v>
      </c>
      <c r="AX3272" s="263"/>
      <c r="AY3272" s="264" t="s">
        <v>128</v>
      </c>
      <c r="AZ3272" s="265"/>
      <c r="BA3272" s="20"/>
      <c r="BB3272" s="262" t="s">
        <v>129</v>
      </c>
      <c r="BC3272" s="263"/>
      <c r="BD3272" s="264" t="s">
        <v>130</v>
      </c>
      <c r="BE3272" s="265"/>
      <c r="BF3272" s="41"/>
      <c r="BG3272" s="266" t="s">
        <v>131</v>
      </c>
      <c r="BH3272" s="267"/>
      <c r="BI3272" s="268" t="s">
        <v>132</v>
      </c>
      <c r="BJ3272" s="269"/>
      <c r="BK3272" s="41"/>
      <c r="BL3272" s="262" t="s">
        <v>133</v>
      </c>
      <c r="BM3272" s="263"/>
      <c r="BN3272" s="264" t="s">
        <v>134</v>
      </c>
      <c r="BO3272" s="265"/>
      <c r="BP3272" s="41"/>
      <c r="BQ3272" s="262" t="s">
        <v>135</v>
      </c>
      <c r="BR3272" s="263"/>
      <c r="BS3272" s="264" t="s">
        <v>136</v>
      </c>
      <c r="BT3272" s="265"/>
      <c r="BU3272" s="20"/>
      <c r="BV3272" s="262" t="s">
        <v>137</v>
      </c>
      <c r="BW3272" s="263"/>
      <c r="BX3272" s="264" t="s">
        <v>138</v>
      </c>
      <c r="BY3272" s="265"/>
      <c r="CA3272" s="27" t="s">
        <v>8</v>
      </c>
      <c r="CC3272" s="113" t="s">
        <v>74</v>
      </c>
      <c r="CD3272" s="13"/>
      <c r="CE3272" s="33"/>
      <c r="CF3272" s="33"/>
      <c r="CG3272" s="33"/>
      <c r="CH3272" s="33"/>
    </row>
    <row r="3273" spans="2:86" ht="18.600000000000001" customHeight="1" thickTop="1" thickBot="1">
      <c r="B3273" s="37">
        <v>9.3599999999999408</v>
      </c>
      <c r="D3273" s="1">
        <v>1</v>
      </c>
      <c r="E3273" s="7">
        <v>0</v>
      </c>
      <c r="F3273" s="2">
        <v>0</v>
      </c>
      <c r="G3273" s="8">
        <v>0</v>
      </c>
      <c r="I3273" s="1">
        <v>1</v>
      </c>
      <c r="J3273" s="9">
        <v>0</v>
      </c>
      <c r="K3273" s="2">
        <v>0</v>
      </c>
      <c r="L3273" s="8">
        <f t="shared" ref="L3273:L3336" si="31519">IF(0=(1-$J$9*$K$9*$B3273^2),10^18,$B3273*$K$9/(1-$J$9*$K$9*$B3273^2))</f>
        <v>-0.57954965342120779</v>
      </c>
      <c r="N3273" s="1">
        <f t="shared" ref="N3273" si="31520">D3273*I3273+F3273*I3276-E3273*J3273-G3273*J3276</f>
        <v>1</v>
      </c>
      <c r="O3273" s="9">
        <f t="shared" ref="O3273" si="31521">(D3273*J3273+E3273*I3273+F3273*J3276+G3273*I3276)</f>
        <v>0</v>
      </c>
      <c r="P3273" s="2">
        <f t="shared" ref="P3273" si="31522">D3273*K3273+F3273*K3276-E3273*L3273-G3273*L3276</f>
        <v>0</v>
      </c>
      <c r="Q3273" s="8">
        <f t="shared" ref="Q3273" si="31523">(D3273*L3273+E3273*K3273+F3273*L3276+G3273*K3276)</f>
        <v>-0.57954965342120779</v>
      </c>
      <c r="S3273" s="1">
        <v>1</v>
      </c>
      <c r="T3273" s="7">
        <v>0</v>
      </c>
      <c r="U3273" s="2">
        <v>0</v>
      </c>
      <c r="V3273" s="8">
        <v>0</v>
      </c>
      <c r="X3273" s="1">
        <f t="shared" ref="X3273" si="31524">N3273*S3273+P3273*S3276-O3273*T3273-Q3273*T3276</f>
        <v>9.1981749417767595</v>
      </c>
      <c r="Y3273" s="9">
        <f t="shared" ref="Y3273" si="31525">(N3273*T3273+O3273*S3273+P3273*T3276+Q3273*S3276)</f>
        <v>0</v>
      </c>
      <c r="Z3273" s="2">
        <f t="shared" ref="Z3273" si="31526">N3273*U3273+P3273*U3276-O3273*V3273-Q3273*V3276</f>
        <v>0</v>
      </c>
      <c r="AA3273" s="8">
        <f t="shared" ref="AA3273" si="31527">(N3273*V3273+O3273*U3273+P3273*V3276+Q3273*U3276)</f>
        <v>-0.57954965342120779</v>
      </c>
      <c r="AB3273" s="20"/>
      <c r="AC3273" s="1">
        <v>1</v>
      </c>
      <c r="AD3273" s="9">
        <v>0</v>
      </c>
      <c r="AE3273" s="2">
        <v>0</v>
      </c>
      <c r="AF3273" s="8">
        <f t="shared" ref="AF3273:AF3336" si="31528">IF(0=(1-$AE$9*$AD$9*$B3273^2),10^18,$B3273*$AE$9/(1-$AE$9*$AD$9*$B3273^2))</f>
        <v>-0.10734918713386904</v>
      </c>
      <c r="AH3273" s="1">
        <f t="shared" ref="AH3273" si="31529">X3273*AC3273+Z3273*AC3276-Y3273*AD3273-AA3273*AD3276</f>
        <v>9.1981749417767595</v>
      </c>
      <c r="AI3273" s="9">
        <f t="shared" ref="AI3273" si="31530">(X3273*AD3273+Y3273*AC3273+Z3273*AD3276+AA3273*AC3276)</f>
        <v>0</v>
      </c>
      <c r="AJ3273" s="2">
        <f t="shared" ref="AJ3273" si="31531">X3273*AE3273+Z3273*AE3276-Y3273*AF3273-AA3273*AF3276</f>
        <v>0</v>
      </c>
      <c r="AK3273" s="8">
        <f t="shared" ref="AK3273" si="31532">(X3273*AF3273+Y3273*AE3273+Z3273*AF3276+AA3273*AE3276)</f>
        <v>-1.566966256536066</v>
      </c>
      <c r="AM3273" s="1">
        <v>1</v>
      </c>
      <c r="AN3273" s="7">
        <v>0</v>
      </c>
      <c r="AO3273" s="2">
        <v>0</v>
      </c>
      <c r="AP3273" s="8">
        <v>0</v>
      </c>
      <c r="AR3273" s="1">
        <f t="shared" ref="AR3273" si="31533">AH3273*AM3273+AJ3273*AM3276-AI3273*AN3273-AK3273*AN3276</f>
        <v>27.939417298929353</v>
      </c>
      <c r="AS3273" s="9">
        <f t="shared" ref="AS3273" si="31534">(AH3273*AN3273+AI3273*AM3273+AJ3273*AN3276+AK3273*AM3276)</f>
        <v>0</v>
      </c>
      <c r="AT3273" s="2">
        <f t="shared" ref="AT3273" si="31535">AH3273*AO3273+AJ3273*AO3276-AI3273*AP3273-AK3273*AP3276</f>
        <v>0</v>
      </c>
      <c r="AU3273" s="8">
        <f t="shared" ref="AU3273" si="31536">(AH3273*AP3273+AI3273*AO3273+AJ3273*AP3276+AK3273*AO3276)</f>
        <v>-1.566966256536066</v>
      </c>
      <c r="AV3273" s="20"/>
      <c r="AW3273" s="1">
        <v>1</v>
      </c>
      <c r="AX3273" s="9">
        <v>0</v>
      </c>
      <c r="AY3273" s="2">
        <v>0</v>
      </c>
      <c r="AZ3273" s="8">
        <f t="shared" ref="AZ3273:AZ3336" si="31537">IF(0=(1-$AX$9*$AY$9*$B3273^2),10^18,$B3273*$AY$9/(1-$AX$9*$AY$9*$B3273^2))</f>
        <v>-0.15309265119903157</v>
      </c>
      <c r="BB3273" s="1">
        <f t="shared" ref="BB3273" si="31538">AR3273*AW3273+AT3273*AW3276-AS3273*AX3273-AU3273*AX3276</f>
        <v>27.939417298929353</v>
      </c>
      <c r="BC3273" s="9">
        <f t="shared" ref="BC3273" si="31539">(AR3273*AX3273+AS3273*AW3273+AT3273*AX3276+AU3273*AW3276)</f>
        <v>0</v>
      </c>
      <c r="BD3273" s="2">
        <f t="shared" ref="BD3273" si="31540">AR3273*AY3273+AT3273*AY3276-AS3273*AZ3273-AU3273*AZ3276</f>
        <v>0</v>
      </c>
      <c r="BE3273" s="8">
        <f t="shared" ref="BE3273" si="31541">(AR3273*AZ3273+AS3273*AY3273+AT3273*AZ3276+AU3273*AY3276)</f>
        <v>-5.8442857237852461</v>
      </c>
      <c r="BG3273" s="1">
        <v>1</v>
      </c>
      <c r="BH3273" s="7">
        <v>0</v>
      </c>
      <c r="BI3273" s="2">
        <v>0</v>
      </c>
      <c r="BJ3273" s="8">
        <v>0</v>
      </c>
      <c r="BK3273" s="20"/>
      <c r="BL3273" s="1">
        <f t="shared" ref="BL3273" si="31542">BB3273*BG3273+BD3273*BG3276-BC3273*BH3273-BE3273*BH3276</f>
        <v>73.670719316119659</v>
      </c>
      <c r="BM3273" s="9">
        <f t="shared" ref="BM3273" si="31543">(BB3273*BH3273+BC3273*BG3273+BD3273*BH3276+BE3273*BG3276)</f>
        <v>0</v>
      </c>
      <c r="BN3273" s="2">
        <f t="shared" ref="BN3273" si="31544">BB3273*BI3273+BD3273*BI3276-BC3273*BJ3273-BE3273*BJ3276</f>
        <v>0</v>
      </c>
      <c r="BO3273" s="8">
        <f t="shared" ref="BO3273" si="31545">(BB3273*BJ3273+BC3273*BI3273+BD3273*BJ3276+BE3273*BI3276)</f>
        <v>-5.8442857237852461</v>
      </c>
      <c r="BP3273" s="20"/>
      <c r="BQ3273" s="16">
        <v>1</v>
      </c>
      <c r="BR3273" s="23">
        <v>0</v>
      </c>
      <c r="BS3273" s="14">
        <v>0</v>
      </c>
      <c r="BT3273" s="22">
        <v>0</v>
      </c>
      <c r="BV3273" s="1">
        <f t="shared" ref="BV3273" si="31546">BL3273*BQ3273+BN3273*BQ3276-BM3273*BR3273-BO3273*BR3276</f>
        <v>73.670719316119659</v>
      </c>
      <c r="BW3273" s="9">
        <f t="shared" ref="BW3273" si="31547">(BL3273*BR3273+BM3273*BQ3273+BN3273*BR3276+BO3273*BQ3276)</f>
        <v>-5.8442857237852461</v>
      </c>
      <c r="BX3273" s="2">
        <f t="shared" ref="BX3273" si="31548">BL3273*BS3273+BN3273*BS3276-BM3273*BT3273-BO3273*BT3276</f>
        <v>0</v>
      </c>
      <c r="BY3273" s="8">
        <f t="shared" ref="BY3273" si="31549">(BL3273*BT3273+BM3273*BS3273+BN3273*BT3276+BO3273*BS3276)</f>
        <v>-5.8442857237852461</v>
      </c>
      <c r="CA3273" s="28">
        <f t="shared" ref="CA3273" si="31550">20*LOG(((1+$BR$9)/$BR$9)/((BV3273+BV3276)^2+(BW3273+BW3276)^2)^0.5)</f>
        <v>-53.389352128857581</v>
      </c>
      <c r="CC3273" s="114">
        <f t="shared" ref="CC3273" si="31551">((BV3273^2+BW3273^2)^0.5)/((BV3276^2+BW3276^2)^0.5)</f>
        <v>7.9345608193561096E-2</v>
      </c>
      <c r="CD3273" s="13"/>
      <c r="CE3273" s="33"/>
      <c r="CF3273" s="33"/>
      <c r="CG3273" s="33"/>
      <c r="CH3273" s="33"/>
    </row>
    <row r="3274" spans="2:86" ht="18.600000000000001" customHeight="1" thickBot="1">
      <c r="D3274" s="3"/>
      <c r="G3274" s="4"/>
      <c r="I3274" s="3"/>
      <c r="L3274" s="4"/>
      <c r="N3274" s="3"/>
      <c r="Q3274" s="4"/>
      <c r="S3274" s="3"/>
      <c r="V3274" s="4"/>
      <c r="X3274" s="3"/>
      <c r="AA3274" s="4"/>
      <c r="AC3274" s="3"/>
      <c r="AF3274" s="4"/>
      <c r="AH3274" s="3"/>
      <c r="AK3274" s="4"/>
      <c r="AM3274" s="3"/>
      <c r="AP3274" s="4"/>
      <c r="AR3274" s="3"/>
      <c r="AU3274" s="4"/>
      <c r="AW3274" s="3"/>
      <c r="AZ3274" s="4"/>
      <c r="BB3274" s="3"/>
      <c r="BE3274" s="4"/>
      <c r="BG3274" s="3"/>
      <c r="BJ3274" s="4"/>
      <c r="BL3274" s="3"/>
      <c r="BO3274" s="4"/>
      <c r="BQ3274" s="16"/>
      <c r="BR3274" s="14"/>
      <c r="BS3274" s="14"/>
      <c r="BT3274" s="17"/>
      <c r="BV3274" s="3"/>
      <c r="BY3274" s="4"/>
      <c r="CC3274" s="115"/>
      <c r="CD3274" s="13"/>
      <c r="CE3274" s="33"/>
      <c r="CF3274" s="33"/>
      <c r="CG3274" s="33"/>
      <c r="CH3274" s="33"/>
    </row>
    <row r="3275" spans="2:86" ht="18.600000000000001" customHeight="1" thickBot="1">
      <c r="D3275" s="271" t="s">
        <v>141</v>
      </c>
      <c r="E3275" s="272"/>
      <c r="F3275" s="273" t="s">
        <v>142</v>
      </c>
      <c r="G3275" s="274"/>
      <c r="H3275" s="237"/>
      <c r="I3275" s="271" t="s">
        <v>143</v>
      </c>
      <c r="J3275" s="272"/>
      <c r="K3275" s="273" t="s">
        <v>144</v>
      </c>
      <c r="L3275" s="274"/>
      <c r="N3275" s="262" t="s">
        <v>145</v>
      </c>
      <c r="O3275" s="263"/>
      <c r="P3275" s="264" t="s">
        <v>146</v>
      </c>
      <c r="Q3275" s="265"/>
      <c r="S3275" s="271" t="s">
        <v>147</v>
      </c>
      <c r="T3275" s="272"/>
      <c r="U3275" s="273" t="s">
        <v>148</v>
      </c>
      <c r="V3275" s="274"/>
      <c r="W3275" s="20"/>
      <c r="X3275" s="262" t="s">
        <v>149</v>
      </c>
      <c r="Y3275" s="263"/>
      <c r="Z3275" s="264" t="s">
        <v>150</v>
      </c>
      <c r="AA3275" s="265"/>
      <c r="AB3275" s="20"/>
      <c r="AC3275" s="271" t="s">
        <v>151</v>
      </c>
      <c r="AD3275" s="272"/>
      <c r="AE3275" s="273" t="s">
        <v>152</v>
      </c>
      <c r="AF3275" s="274"/>
      <c r="AG3275" s="20"/>
      <c r="AH3275" s="262" t="s">
        <v>153</v>
      </c>
      <c r="AI3275" s="263"/>
      <c r="AJ3275" s="264" t="s">
        <v>154</v>
      </c>
      <c r="AK3275" s="265"/>
      <c r="AL3275" s="20"/>
      <c r="AM3275" s="271" t="s">
        <v>155</v>
      </c>
      <c r="AN3275" s="272"/>
      <c r="AO3275" s="273" t="s">
        <v>156</v>
      </c>
      <c r="AP3275" s="274"/>
      <c r="AR3275" s="262" t="s">
        <v>157</v>
      </c>
      <c r="AS3275" s="263"/>
      <c r="AT3275" s="264" t="s">
        <v>158</v>
      </c>
      <c r="AU3275" s="265"/>
      <c r="AV3275" s="41"/>
      <c r="AW3275" s="271" t="s">
        <v>159</v>
      </c>
      <c r="AX3275" s="272"/>
      <c r="AY3275" s="273" t="s">
        <v>160</v>
      </c>
      <c r="AZ3275" s="274"/>
      <c r="BA3275" s="20"/>
      <c r="BB3275" s="262" t="s">
        <v>161</v>
      </c>
      <c r="BC3275" s="263"/>
      <c r="BD3275" s="264" t="s">
        <v>162</v>
      </c>
      <c r="BE3275" s="265"/>
      <c r="BF3275" s="41"/>
      <c r="BG3275" s="271" t="s">
        <v>163</v>
      </c>
      <c r="BH3275" s="272"/>
      <c r="BI3275" s="273" t="s">
        <v>164</v>
      </c>
      <c r="BJ3275" s="274"/>
      <c r="BK3275" s="41"/>
      <c r="BL3275" s="262" t="s">
        <v>165</v>
      </c>
      <c r="BM3275" s="263"/>
      <c r="BN3275" s="264" t="s">
        <v>166</v>
      </c>
      <c r="BO3275" s="265"/>
      <c r="BP3275" s="41"/>
      <c r="BQ3275" s="271" t="s">
        <v>167</v>
      </c>
      <c r="BR3275" s="272"/>
      <c r="BS3275" s="273" t="s">
        <v>168</v>
      </c>
      <c r="BT3275" s="274"/>
      <c r="BU3275" s="20"/>
      <c r="BV3275" s="262" t="s">
        <v>169</v>
      </c>
      <c r="BW3275" s="263"/>
      <c r="BX3275" s="264" t="s">
        <v>170</v>
      </c>
      <c r="BY3275" s="265"/>
      <c r="CA3275" s="55" t="s">
        <v>35</v>
      </c>
      <c r="CC3275" s="116" t="s">
        <v>75</v>
      </c>
      <c r="CD3275" s="13"/>
      <c r="CE3275" s="33"/>
      <c r="CF3275" s="33"/>
      <c r="CG3275" s="33"/>
      <c r="CH3275" s="33"/>
    </row>
    <row r="3276" spans="2:86" ht="18.600000000000001" customHeight="1" thickTop="1" thickBot="1">
      <c r="D3276" s="1">
        <v>0</v>
      </c>
      <c r="E3276" s="9">
        <f t="shared" ref="E3276" si="31552">$E$9*$B3273</f>
        <v>11.014847999999931</v>
      </c>
      <c r="F3276" s="2">
        <v>1</v>
      </c>
      <c r="G3276" s="8">
        <v>0</v>
      </c>
      <c r="I3276" s="1">
        <v>0</v>
      </c>
      <c r="J3276" s="9">
        <v>0</v>
      </c>
      <c r="K3276" s="2">
        <v>1</v>
      </c>
      <c r="L3276" s="8">
        <v>0</v>
      </c>
      <c r="N3276" s="1">
        <f t="shared" ref="N3276" si="31553">D3276*I3273+F3276*I3276-E3276*J3273-G3276*J3276</f>
        <v>0</v>
      </c>
      <c r="O3276" s="9">
        <f t="shared" ref="O3276" si="31554">(D3276*J3273+E3276*I3273+F3276*J3276+G3276*I3276)</f>
        <v>11.014847999999931</v>
      </c>
      <c r="P3276" s="2">
        <f t="shared" ref="P3276" si="31555">D3276*K3273+F3276*K3276-E3276*L3273-G3276*L3276</f>
        <v>7.3836513408872442</v>
      </c>
      <c r="Q3276" s="8">
        <f t="shared" ref="Q3276" si="31556">(D3276*L3273+E3276*K3273+F3276*L3276+G3276*K3276)</f>
        <v>0</v>
      </c>
      <c r="S3276" s="1">
        <v>0</v>
      </c>
      <c r="T3276" s="9">
        <f t="shared" ref="T3276" si="31557">$T$9*$B3273</f>
        <v>14.145767999999912</v>
      </c>
      <c r="U3276" s="2">
        <v>1</v>
      </c>
      <c r="V3276" s="8">
        <v>0</v>
      </c>
      <c r="X3276" s="1">
        <f t="shared" ref="X3276" si="31558">N3276*S3273+P3276*S3276-O3276*T3273-Q3276*T3276</f>
        <v>0</v>
      </c>
      <c r="Y3276" s="9">
        <f t="shared" ref="Y3276" si="31559">(N3276*T3273+O3276*S3273+P3276*T3276+Q3276*S3276)</f>
        <v>115.46226686107914</v>
      </c>
      <c r="Z3276" s="2">
        <f t="shared" ref="Z3276" si="31560">N3276*U3273+P3276*U3276-O3276*V3273-Q3276*V3276</f>
        <v>7.3836513408872442</v>
      </c>
      <c r="AA3276" s="8">
        <f t="shared" ref="AA3276" si="31561">(N3276*V3273+O3276*U3273+P3276*V3276+Q3276*U3276)</f>
        <v>0</v>
      </c>
      <c r="AB3276" s="20"/>
      <c r="AC3276" s="1">
        <v>0</v>
      </c>
      <c r="AD3276" s="9">
        <v>0</v>
      </c>
      <c r="AE3276" s="2">
        <v>1</v>
      </c>
      <c r="AF3276" s="8">
        <v>0</v>
      </c>
      <c r="AH3276" s="1">
        <f t="shared" ref="AH3276" si="31562">X3276*AC3273+Z3276*AC3276-Y3276*AD3273-AA3276*AD3276</f>
        <v>0</v>
      </c>
      <c r="AI3276" s="9">
        <f t="shared" ref="AI3276" si="31563">(X3276*AD3273+Y3276*AC3273+Z3276*AD3276+AA3276*AC3276)</f>
        <v>115.46226686107914</v>
      </c>
      <c r="AJ3276" s="2">
        <f t="shared" ref="AJ3276" si="31564">X3276*AE3273+Z3276*AE3276-Y3276*AF3273-AA3276*AF3276</f>
        <v>19.778431833057954</v>
      </c>
      <c r="AK3276" s="8">
        <f t="shared" ref="AK3276" si="31565">(X3276*AF3273+Y3276*AE3273+Z3276*AF3276+AA3276*AE3276)</f>
        <v>0</v>
      </c>
      <c r="AM3276" s="1">
        <v>0</v>
      </c>
      <c r="AN3276" s="9">
        <f t="shared" ref="AN3276" si="31566">$AN$9*$B3273</f>
        <v>11.960207999999925</v>
      </c>
      <c r="AO3276" s="2">
        <v>1</v>
      </c>
      <c r="AP3276" s="8">
        <v>0</v>
      </c>
      <c r="AR3276" s="1">
        <f t="shared" ref="AR3276" si="31567">AH3276*AM3273+AJ3276*AM3276-AI3276*AN3273-AK3276*AN3276</f>
        <v>0</v>
      </c>
      <c r="AS3276" s="9">
        <f t="shared" ref="AS3276" si="31568">(AH3276*AN3273+AI3276*AM3273+AJ3276*AN3276+AK3276*AM3276)</f>
        <v>352.01642549827204</v>
      </c>
      <c r="AT3276" s="2">
        <f t="shared" ref="AT3276" si="31569">AH3276*AO3273+AJ3276*AO3276-AI3276*AP3273-AK3276*AP3276</f>
        <v>19.778431833057954</v>
      </c>
      <c r="AU3276" s="8">
        <f t="shared" ref="AU3276" si="31570">(AH3276*AP3273+AI3276*AO3273+AJ3276*AP3276+AK3276*AO3276)</f>
        <v>0</v>
      </c>
      <c r="AV3276" s="20"/>
      <c r="AW3276" s="1">
        <v>0</v>
      </c>
      <c r="AX3276" s="9">
        <v>0</v>
      </c>
      <c r="AY3276" s="2">
        <v>1</v>
      </c>
      <c r="AZ3276" s="8">
        <v>0</v>
      </c>
      <c r="BB3276" s="1">
        <f t="shared" ref="BB3276" si="31571">AR3276*AW3273+AT3276*AW3276-AS3276*AX3273-AU3276*AX3276</f>
        <v>0</v>
      </c>
      <c r="BC3276" s="9">
        <f t="shared" ref="BC3276" si="31572">(AR3276*AX3273+AS3276*AW3273+AT3276*AX3276+AU3276*AW3276)</f>
        <v>352.01642549827204</v>
      </c>
      <c r="BD3276" s="2">
        <f t="shared" ref="BD3276" si="31573">AR3276*AY3273+AT3276*AY3276-AS3276*AZ3273-AU3276*AZ3276</f>
        <v>73.669559678194801</v>
      </c>
      <c r="BE3276" s="8">
        <f t="shared" ref="BE3276" si="31574">(AR3276*AZ3273+AS3276*AY3273+AT3276*AZ3276+AU3276*AY3276)</f>
        <v>0</v>
      </c>
      <c r="BG3276" s="1">
        <v>0</v>
      </c>
      <c r="BH3276" s="9">
        <f t="shared" ref="BH3276" si="31575">$BH$9*$B3273</f>
        <v>7.8249599999999502</v>
      </c>
      <c r="BI3276" s="2">
        <v>1</v>
      </c>
      <c r="BJ3276" s="8">
        <v>0</v>
      </c>
      <c r="BK3276" s="20"/>
      <c r="BL3276" s="1">
        <f t="shared" ref="BL3276" si="31576">BB3276*BG3273+BD3276*BG3276-BC3276*BH3273-BE3276*BH3276</f>
        <v>0</v>
      </c>
      <c r="BM3276" s="9">
        <f t="shared" ref="BM3276" si="31577">(BB3276*BH3273+BC3276*BG3273+BD3276*BH3276+BE3276*BG3276)</f>
        <v>928.47778319775557</v>
      </c>
      <c r="BN3276" s="2">
        <f t="shared" ref="BN3276" si="31578">BB3276*BI3273+BD3276*BI3276-BC3276*BJ3273-BE3276*BJ3276</f>
        <v>73.669559678194801</v>
      </c>
      <c r="BO3276" s="8">
        <f t="shared" ref="BO3276" si="31579">(BB3276*BJ3273+BC3276*BI3273+BD3276*BJ3276+BE3276*BI3276)</f>
        <v>0</v>
      </c>
      <c r="BP3276" s="20"/>
      <c r="BQ3276" s="18">
        <f t="shared" ref="BQ3276:BQ3339" si="31580">1/$BR$9</f>
        <v>1</v>
      </c>
      <c r="BR3276" s="25">
        <v>0</v>
      </c>
      <c r="BS3276" s="19">
        <v>1</v>
      </c>
      <c r="BT3276" s="24">
        <v>0</v>
      </c>
      <c r="BV3276" s="1">
        <f t="shared" ref="BV3276" si="31581">BL3276*BQ3273+BN3276*BQ3276-BM3276*BR3273-BO3276*BR3276</f>
        <v>73.669559678194801</v>
      </c>
      <c r="BW3276" s="9">
        <f t="shared" ref="BW3276" si="31582">(BL3276*BR3273+BM3276*BQ3273+BN3276*BR3276+BO3276*BQ3276)</f>
        <v>928.47778319775557</v>
      </c>
      <c r="BX3276" s="2">
        <f t="shared" ref="BX3276" si="31583">BL3276*BS3273+BN3276*BS3276-BM3276*BT3273-BO3276*BT3276</f>
        <v>73.669559678194801</v>
      </c>
      <c r="BY3276" s="8">
        <f t="shared" ref="BY3276" si="31584">(BL3276*BT3273+BM3276*BS3273+BN3276*BT3276+BO3276*BS3276)</f>
        <v>0</v>
      </c>
      <c r="CA3276" s="56">
        <f t="shared" ref="CA3276" si="31585">(180/PI())*ATAN(-1*(BW3273+BW3276)/(BV3273+BV3276))</f>
        <v>-80.92674336719223</v>
      </c>
      <c r="CC3276" s="117">
        <f t="shared" ref="CC3276" si="31586">20*LOG(((1-(10^(CA3273/20)^2)*(1-((1-CC3273)/(1+CC3273))^2))^0.5))</f>
        <v>-5.4213968203279891E-6</v>
      </c>
      <c r="CD3276" s="13"/>
      <c r="CE3276" s="33"/>
      <c r="CF3276" s="33"/>
      <c r="CG3276" s="33"/>
      <c r="CH3276" s="33"/>
    </row>
    <row r="3277" spans="2:86" ht="18.600000000000001" customHeight="1"/>
    <row r="3278" spans="2:86" ht="18.600000000000001" customHeight="1" thickBot="1">
      <c r="E3278" s="6" t="s">
        <v>3</v>
      </c>
      <c r="J3278" s="6" t="s">
        <v>5</v>
      </c>
      <c r="O3278" s="6" t="s">
        <v>10</v>
      </c>
      <c r="T3278" s="6" t="s">
        <v>6</v>
      </c>
      <c r="Y3278" s="6" t="s">
        <v>11</v>
      </c>
      <c r="AD3278" s="6" t="s">
        <v>12</v>
      </c>
      <c r="AI3278" s="6" t="s">
        <v>13</v>
      </c>
      <c r="AN3278" s="6" t="s">
        <v>14</v>
      </c>
      <c r="AS3278" s="6" t="s">
        <v>15</v>
      </c>
      <c r="AX3278" s="6" t="s">
        <v>19</v>
      </c>
      <c r="BC3278" s="6" t="s">
        <v>17</v>
      </c>
      <c r="BH3278" s="6" t="s">
        <v>20</v>
      </c>
      <c r="BM3278" s="6" t="s">
        <v>18</v>
      </c>
      <c r="BQ3278" s="26" t="s">
        <v>16</v>
      </c>
      <c r="BR3278" s="26"/>
      <c r="BS3278" s="21"/>
      <c r="BT3278" s="21"/>
      <c r="BU3278" s="21"/>
      <c r="BV3278" s="21"/>
      <c r="BW3278" s="26" t="s">
        <v>21</v>
      </c>
      <c r="BX3278" s="21"/>
      <c r="BY3278" s="21"/>
    </row>
    <row r="3279" spans="2:86" ht="18.600000000000001" customHeight="1" thickBot="1">
      <c r="B3279" s="11"/>
      <c r="D3279" s="266" t="s">
        <v>113</v>
      </c>
      <c r="E3279" s="267"/>
      <c r="F3279" s="268" t="s">
        <v>114</v>
      </c>
      <c r="G3279" s="269"/>
      <c r="H3279" s="237"/>
      <c r="I3279" s="262" t="s">
        <v>0</v>
      </c>
      <c r="J3279" s="263"/>
      <c r="K3279" s="264" t="s">
        <v>1</v>
      </c>
      <c r="L3279" s="265"/>
      <c r="M3279" s="21"/>
      <c r="N3279" s="262" t="s">
        <v>115</v>
      </c>
      <c r="O3279" s="263"/>
      <c r="P3279" s="264" t="s">
        <v>116</v>
      </c>
      <c r="Q3279" s="265"/>
      <c r="R3279" s="21"/>
      <c r="S3279" s="266" t="s">
        <v>117</v>
      </c>
      <c r="T3279" s="267"/>
      <c r="U3279" s="268" t="s">
        <v>118</v>
      </c>
      <c r="V3279" s="269"/>
      <c r="W3279" s="20"/>
      <c r="X3279" s="262" t="s">
        <v>119</v>
      </c>
      <c r="Y3279" s="263"/>
      <c r="Z3279" s="264" t="s">
        <v>120</v>
      </c>
      <c r="AA3279" s="265"/>
      <c r="AB3279" s="20"/>
      <c r="AC3279" s="262" t="s">
        <v>121</v>
      </c>
      <c r="AD3279" s="263"/>
      <c r="AE3279" s="264" t="s">
        <v>7</v>
      </c>
      <c r="AF3279" s="265"/>
      <c r="AG3279" s="20"/>
      <c r="AH3279" s="262" t="s">
        <v>122</v>
      </c>
      <c r="AI3279" s="263"/>
      <c r="AJ3279" s="264" t="s">
        <v>123</v>
      </c>
      <c r="AK3279" s="265"/>
      <c r="AL3279" s="20"/>
      <c r="AM3279" s="266" t="s">
        <v>124</v>
      </c>
      <c r="AN3279" s="267"/>
      <c r="AO3279" s="268" t="s">
        <v>125</v>
      </c>
      <c r="AP3279" s="269"/>
      <c r="AQ3279" s="21"/>
      <c r="AR3279" s="262" t="s">
        <v>126</v>
      </c>
      <c r="AS3279" s="263"/>
      <c r="AT3279" s="264" t="s">
        <v>2</v>
      </c>
      <c r="AU3279" s="265"/>
      <c r="AV3279" s="41"/>
      <c r="AW3279" s="262" t="s">
        <v>127</v>
      </c>
      <c r="AX3279" s="263"/>
      <c r="AY3279" s="264" t="s">
        <v>128</v>
      </c>
      <c r="AZ3279" s="265"/>
      <c r="BA3279" s="20"/>
      <c r="BB3279" s="262" t="s">
        <v>129</v>
      </c>
      <c r="BC3279" s="263"/>
      <c r="BD3279" s="264" t="s">
        <v>130</v>
      </c>
      <c r="BE3279" s="265"/>
      <c r="BF3279" s="41"/>
      <c r="BG3279" s="266" t="s">
        <v>131</v>
      </c>
      <c r="BH3279" s="267"/>
      <c r="BI3279" s="268" t="s">
        <v>132</v>
      </c>
      <c r="BJ3279" s="269"/>
      <c r="BK3279" s="41"/>
      <c r="BL3279" s="262" t="s">
        <v>133</v>
      </c>
      <c r="BM3279" s="263"/>
      <c r="BN3279" s="264" t="s">
        <v>134</v>
      </c>
      <c r="BO3279" s="265"/>
      <c r="BP3279" s="41"/>
      <c r="BQ3279" s="262" t="s">
        <v>135</v>
      </c>
      <c r="BR3279" s="263"/>
      <c r="BS3279" s="264" t="s">
        <v>136</v>
      </c>
      <c r="BT3279" s="265"/>
      <c r="BU3279" s="20"/>
      <c r="BV3279" s="262" t="s">
        <v>137</v>
      </c>
      <c r="BW3279" s="263"/>
      <c r="BX3279" s="264" t="s">
        <v>138</v>
      </c>
      <c r="BY3279" s="265"/>
      <c r="CA3279" s="27" t="s">
        <v>8</v>
      </c>
      <c r="CC3279" s="113" t="s">
        <v>74</v>
      </c>
      <c r="CD3279" s="13"/>
      <c r="CE3279" s="33"/>
      <c r="CF3279" s="33"/>
      <c r="CG3279" s="33"/>
      <c r="CH3279" s="33"/>
    </row>
    <row r="3280" spans="2:86" ht="18.600000000000001" customHeight="1" thickTop="1" thickBot="1">
      <c r="B3280" s="37">
        <v>9.3799999999999404</v>
      </c>
      <c r="D3280" s="1">
        <v>1</v>
      </c>
      <c r="E3280" s="7">
        <v>0</v>
      </c>
      <c r="F3280" s="2">
        <v>0</v>
      </c>
      <c r="G3280" s="8">
        <v>0</v>
      </c>
      <c r="I3280" s="1">
        <v>1</v>
      </c>
      <c r="J3280" s="9">
        <v>0</v>
      </c>
      <c r="K3280" s="2">
        <v>0</v>
      </c>
      <c r="L3280" s="8">
        <f t="shared" ref="L3280:L3343" si="31587">IF(0=(1-$J$9*$K$9*$B3280^2),10^18,$B3280*$K$9/(1-$J$9*$K$9*$B3280^2))</f>
        <v>-0.57818629081079798</v>
      </c>
      <c r="N3280" s="1">
        <f t="shared" ref="N3280" si="31588">D3280*I3280+F3280*I3283-E3280*J3280-G3280*J3283</f>
        <v>1</v>
      </c>
      <c r="O3280" s="9">
        <f t="shared" ref="O3280" si="31589">(D3280*J3280+E3280*I3280+F3280*J3283+G3280*I3283)</f>
        <v>0</v>
      </c>
      <c r="P3280" s="2">
        <f t="shared" ref="P3280" si="31590">D3280*K3280+F3280*K3283-E3280*L3280-G3280*L3283</f>
        <v>0</v>
      </c>
      <c r="Q3280" s="8">
        <f t="shared" ref="Q3280" si="31591">(D3280*L3280+E3280*K3280+F3280*L3283+G3280*K3283)</f>
        <v>-0.57818629081079798</v>
      </c>
      <c r="S3280" s="1">
        <v>1</v>
      </c>
      <c r="T3280" s="7">
        <v>0</v>
      </c>
      <c r="U3280" s="2">
        <v>0</v>
      </c>
      <c r="V3280" s="8">
        <v>0</v>
      </c>
      <c r="X3280" s="1">
        <f t="shared" ref="X3280" si="31592">N3280*S3280+P3280*S3283-O3280*T3280-Q3280*T3283</f>
        <v>9.1963653894160746</v>
      </c>
      <c r="Y3280" s="9">
        <f t="shared" ref="Y3280" si="31593">(N3280*T3280+O3280*S3280+P3280*T3283+Q3280*S3283)</f>
        <v>0</v>
      </c>
      <c r="Z3280" s="2">
        <f t="shared" ref="Z3280" si="31594">N3280*U3280+P3280*U3283-O3280*V3280-Q3280*V3283</f>
        <v>0</v>
      </c>
      <c r="AA3280" s="8">
        <f t="shared" ref="AA3280" si="31595">(N3280*V3280+O3280*U3280+P3280*V3283+Q3280*U3283)</f>
        <v>-0.57818629081079798</v>
      </c>
      <c r="AB3280" s="20"/>
      <c r="AC3280" s="1">
        <v>1</v>
      </c>
      <c r="AD3280" s="9">
        <v>0</v>
      </c>
      <c r="AE3280" s="2">
        <v>0</v>
      </c>
      <c r="AF3280" s="8">
        <f t="shared" ref="AF3280:AF3343" si="31596">IF(0=(1-$AE$9*$AD$9*$B3280^2),10^18,$B3280*$AE$9/(1-$AE$9*$AD$9*$B3280^2))</f>
        <v>-0.10711306956625649</v>
      </c>
      <c r="AH3280" s="1">
        <f t="shared" ref="AH3280" si="31597">X3280*AC3280+Z3280*AC3283-Y3280*AD3280-AA3280*AD3283</f>
        <v>9.1963653894160746</v>
      </c>
      <c r="AI3280" s="9">
        <f t="shared" ref="AI3280" si="31598">(X3280*AD3280+Y3280*AC3280+Z3280*AD3283+AA3280*AC3283)</f>
        <v>0</v>
      </c>
      <c r="AJ3280" s="2">
        <f t="shared" ref="AJ3280" si="31599">X3280*AE3280+Z3280*AE3283-Y3280*AF3280-AA3280*AF3283</f>
        <v>0</v>
      </c>
      <c r="AK3280" s="8">
        <f t="shared" ref="AK3280" si="31600">(X3280*AF3280+Y3280*AE3280+Z3280*AF3283+AA3280*AE3283)</f>
        <v>-1.5632372165240356</v>
      </c>
      <c r="AM3280" s="1">
        <v>1</v>
      </c>
      <c r="AN3280" s="7">
        <v>0</v>
      </c>
      <c r="AO3280" s="2">
        <v>0</v>
      </c>
      <c r="AP3280" s="8">
        <v>0</v>
      </c>
      <c r="AR3280" s="1">
        <f t="shared" ref="AR3280" si="31601">AH3280*AM3280+AJ3280*AM3283-AI3280*AN3280-AK3280*AN3283</f>
        <v>27.93295774268995</v>
      </c>
      <c r="AS3280" s="9">
        <f t="shared" ref="AS3280" si="31602">(AH3280*AN3280+AI3280*AM3280+AJ3280*AN3283+AK3280*AM3283)</f>
        <v>0</v>
      </c>
      <c r="AT3280" s="2">
        <f t="shared" ref="AT3280" si="31603">AH3280*AO3280+AJ3280*AO3283-AI3280*AP3280-AK3280*AP3283</f>
        <v>0</v>
      </c>
      <c r="AU3280" s="8">
        <f t="shared" ref="AU3280" si="31604">(AH3280*AP3280+AI3280*AO3280+AJ3280*AP3283+AK3280*AO3283)</f>
        <v>-1.5632372165240356</v>
      </c>
      <c r="AV3280" s="20"/>
      <c r="AW3280" s="1">
        <v>1</v>
      </c>
      <c r="AX3280" s="9">
        <v>0</v>
      </c>
      <c r="AY3280" s="2">
        <v>0</v>
      </c>
      <c r="AZ3280" s="8">
        <f t="shared" ref="AZ3280:AZ3343" si="31605">IF(0=(1-$AX$9*$AY$9*$B3280^2),10^18,$B3280*$AY$9/(1-$AX$9*$AY$9*$B3280^2))</f>
        <v>-0.15275295215886392</v>
      </c>
      <c r="BB3280" s="1">
        <f t="shared" ref="BB3280" si="31606">AR3280*AW3280+AT3280*AW3283-AS3280*AX3280-AU3280*AX3283</f>
        <v>27.93295774268995</v>
      </c>
      <c r="BC3280" s="9">
        <f t="shared" ref="BC3280" si="31607">(AR3280*AX3280+AS3280*AW3280+AT3280*AX3283+AU3280*AW3283)</f>
        <v>0</v>
      </c>
      <c r="BD3280" s="2">
        <f t="shared" ref="BD3280" si="31608">AR3280*AY3280+AT3280*AY3283-AS3280*AZ3280-AU3280*AZ3283</f>
        <v>0</v>
      </c>
      <c r="BE3280" s="8">
        <f t="shared" ref="BE3280" si="31609">(AR3280*AZ3280+AS3280*AY3280+AT3280*AZ3283+AU3280*AY3283)</f>
        <v>-5.8300789742487211</v>
      </c>
      <c r="BG3280" s="1">
        <v>1</v>
      </c>
      <c r="BH3280" s="7">
        <v>0</v>
      </c>
      <c r="BI3280" s="2">
        <v>0</v>
      </c>
      <c r="BJ3280" s="8">
        <v>0</v>
      </c>
      <c r="BK3280" s="20"/>
      <c r="BL3280" s="1">
        <f t="shared" ref="BL3280" si="31610">BB3280*BG3280+BD3280*BG3283-BC3280*BH3280-BE3280*BH3283</f>
        <v>73.650571433476358</v>
      </c>
      <c r="BM3280" s="9">
        <f t="shared" ref="BM3280" si="31611">(BB3280*BH3280+BC3280*BG3280+BD3280*BH3283+BE3280*BG3283)</f>
        <v>0</v>
      </c>
      <c r="BN3280" s="2">
        <f t="shared" ref="BN3280" si="31612">BB3280*BI3280+BD3280*BI3283-BC3280*BJ3280-BE3280*BJ3283</f>
        <v>0</v>
      </c>
      <c r="BO3280" s="8">
        <f t="shared" ref="BO3280" si="31613">(BB3280*BJ3280+BC3280*BI3280+BD3280*BJ3283+BE3280*BI3283)</f>
        <v>-5.8300789742487211</v>
      </c>
      <c r="BP3280" s="20"/>
      <c r="BQ3280" s="16">
        <v>1</v>
      </c>
      <c r="BR3280" s="23">
        <v>0</v>
      </c>
      <c r="BS3280" s="14">
        <v>0</v>
      </c>
      <c r="BT3280" s="22">
        <v>0</v>
      </c>
      <c r="BV3280" s="1">
        <f t="shared" ref="BV3280" si="31614">BL3280*BQ3280+BN3280*BQ3283-BM3280*BR3280-BO3280*BR3283</f>
        <v>73.650571433476358</v>
      </c>
      <c r="BW3280" s="9">
        <f t="shared" ref="BW3280" si="31615">(BL3280*BR3280+BM3280*BQ3280+BN3280*BR3283+BO3280*BQ3283)</f>
        <v>-5.8300789742487211</v>
      </c>
      <c r="BX3280" s="2">
        <f t="shared" ref="BX3280" si="31616">BL3280*BS3280+BN3280*BS3283-BM3280*BT3280-BO3280*BT3283</f>
        <v>0</v>
      </c>
      <c r="BY3280" s="8">
        <f t="shared" ref="BY3280" si="31617">(BL3280*BT3280+BM3280*BS3280+BN3280*BT3283+BO3280*BS3283)</f>
        <v>-5.8300789742487211</v>
      </c>
      <c r="CA3280" s="28">
        <f t="shared" ref="CA3280" si="31618">20*LOG(((1+$BR$9)/$BR$9)/((BV3280+BV3283)^2+(BW3280+BW3283)^2)^0.5)</f>
        <v>-53.405505423979747</v>
      </c>
      <c r="CC3280" s="114">
        <f t="shared" ref="CC3280" si="31619">((BV3280^2+BW3280^2)^0.5)/((BV3283^2+BW3283^2)^0.5)</f>
        <v>7.9174389898321706E-2</v>
      </c>
      <c r="CD3280" s="13"/>
      <c r="CE3280" s="33"/>
      <c r="CF3280" s="33"/>
      <c r="CG3280" s="33"/>
      <c r="CH3280" s="33"/>
    </row>
    <row r="3281" spans="2:86" ht="18.600000000000001" customHeight="1" thickBot="1">
      <c r="D3281" s="3"/>
      <c r="G3281" s="4"/>
      <c r="I3281" s="3"/>
      <c r="L3281" s="4"/>
      <c r="N3281" s="3"/>
      <c r="Q3281" s="4"/>
      <c r="S3281" s="3"/>
      <c r="V3281" s="4"/>
      <c r="X3281" s="3"/>
      <c r="AA3281" s="4"/>
      <c r="AC3281" s="3"/>
      <c r="AF3281" s="4"/>
      <c r="AH3281" s="3"/>
      <c r="AK3281" s="4"/>
      <c r="AM3281" s="3"/>
      <c r="AP3281" s="4"/>
      <c r="AR3281" s="3"/>
      <c r="AU3281" s="4"/>
      <c r="AW3281" s="3"/>
      <c r="AZ3281" s="4"/>
      <c r="BB3281" s="3"/>
      <c r="BE3281" s="4"/>
      <c r="BG3281" s="3"/>
      <c r="BJ3281" s="4"/>
      <c r="BL3281" s="3"/>
      <c r="BO3281" s="4"/>
      <c r="BQ3281" s="16"/>
      <c r="BR3281" s="14"/>
      <c r="BS3281" s="14"/>
      <c r="BT3281" s="17"/>
      <c r="BV3281" s="3"/>
      <c r="BY3281" s="4"/>
      <c r="CC3281" s="115"/>
      <c r="CD3281" s="13"/>
      <c r="CE3281" s="33"/>
      <c r="CF3281" s="33"/>
      <c r="CG3281" s="33"/>
      <c r="CH3281" s="33"/>
    </row>
    <row r="3282" spans="2:86" ht="18.600000000000001" customHeight="1" thickBot="1">
      <c r="D3282" s="271" t="s">
        <v>141</v>
      </c>
      <c r="E3282" s="272"/>
      <c r="F3282" s="273" t="s">
        <v>142</v>
      </c>
      <c r="G3282" s="274"/>
      <c r="H3282" s="237"/>
      <c r="I3282" s="271" t="s">
        <v>143</v>
      </c>
      <c r="J3282" s="272"/>
      <c r="K3282" s="273" t="s">
        <v>144</v>
      </c>
      <c r="L3282" s="274"/>
      <c r="N3282" s="262" t="s">
        <v>145</v>
      </c>
      <c r="O3282" s="263"/>
      <c r="P3282" s="264" t="s">
        <v>146</v>
      </c>
      <c r="Q3282" s="265"/>
      <c r="S3282" s="271" t="s">
        <v>147</v>
      </c>
      <c r="T3282" s="272"/>
      <c r="U3282" s="273" t="s">
        <v>148</v>
      </c>
      <c r="V3282" s="274"/>
      <c r="W3282" s="20"/>
      <c r="X3282" s="262" t="s">
        <v>149</v>
      </c>
      <c r="Y3282" s="263"/>
      <c r="Z3282" s="264" t="s">
        <v>150</v>
      </c>
      <c r="AA3282" s="265"/>
      <c r="AB3282" s="20"/>
      <c r="AC3282" s="271" t="s">
        <v>151</v>
      </c>
      <c r="AD3282" s="272"/>
      <c r="AE3282" s="273" t="s">
        <v>152</v>
      </c>
      <c r="AF3282" s="274"/>
      <c r="AG3282" s="20"/>
      <c r="AH3282" s="262" t="s">
        <v>153</v>
      </c>
      <c r="AI3282" s="263"/>
      <c r="AJ3282" s="264" t="s">
        <v>154</v>
      </c>
      <c r="AK3282" s="265"/>
      <c r="AL3282" s="20"/>
      <c r="AM3282" s="271" t="s">
        <v>155</v>
      </c>
      <c r="AN3282" s="272"/>
      <c r="AO3282" s="273" t="s">
        <v>156</v>
      </c>
      <c r="AP3282" s="274"/>
      <c r="AR3282" s="262" t="s">
        <v>157</v>
      </c>
      <c r="AS3282" s="263"/>
      <c r="AT3282" s="264" t="s">
        <v>158</v>
      </c>
      <c r="AU3282" s="265"/>
      <c r="AV3282" s="41"/>
      <c r="AW3282" s="271" t="s">
        <v>159</v>
      </c>
      <c r="AX3282" s="272"/>
      <c r="AY3282" s="273" t="s">
        <v>160</v>
      </c>
      <c r="AZ3282" s="274"/>
      <c r="BA3282" s="20"/>
      <c r="BB3282" s="262" t="s">
        <v>161</v>
      </c>
      <c r="BC3282" s="263"/>
      <c r="BD3282" s="264" t="s">
        <v>162</v>
      </c>
      <c r="BE3282" s="265"/>
      <c r="BF3282" s="41"/>
      <c r="BG3282" s="271" t="s">
        <v>163</v>
      </c>
      <c r="BH3282" s="272"/>
      <c r="BI3282" s="273" t="s">
        <v>164</v>
      </c>
      <c r="BJ3282" s="274"/>
      <c r="BK3282" s="41"/>
      <c r="BL3282" s="262" t="s">
        <v>165</v>
      </c>
      <c r="BM3282" s="263"/>
      <c r="BN3282" s="264" t="s">
        <v>166</v>
      </c>
      <c r="BO3282" s="265"/>
      <c r="BP3282" s="41"/>
      <c r="BQ3282" s="271" t="s">
        <v>167</v>
      </c>
      <c r="BR3282" s="272"/>
      <c r="BS3282" s="273" t="s">
        <v>168</v>
      </c>
      <c r="BT3282" s="274"/>
      <c r="BU3282" s="20"/>
      <c r="BV3282" s="262" t="s">
        <v>169</v>
      </c>
      <c r="BW3282" s="263"/>
      <c r="BX3282" s="264" t="s">
        <v>170</v>
      </c>
      <c r="BY3282" s="265"/>
      <c r="CA3282" s="55" t="s">
        <v>35</v>
      </c>
      <c r="CC3282" s="116" t="s">
        <v>75</v>
      </c>
      <c r="CD3282" s="13"/>
      <c r="CE3282" s="33"/>
      <c r="CF3282" s="33"/>
      <c r="CG3282" s="33"/>
      <c r="CH3282" s="33"/>
    </row>
    <row r="3283" spans="2:86" ht="18.600000000000001" customHeight="1" thickTop="1" thickBot="1">
      <c r="D3283" s="1">
        <v>0</v>
      </c>
      <c r="E3283" s="9">
        <f t="shared" ref="E3283" si="31620">$E$9*$B3280</f>
        <v>11.038383999999931</v>
      </c>
      <c r="F3283" s="2">
        <v>1</v>
      </c>
      <c r="G3283" s="8">
        <v>0</v>
      </c>
      <c r="I3283" s="1">
        <v>0</v>
      </c>
      <c r="J3283" s="9">
        <v>0</v>
      </c>
      <c r="K3283" s="2">
        <v>1</v>
      </c>
      <c r="L3283" s="8">
        <v>0</v>
      </c>
      <c r="N3283" s="1">
        <f t="shared" ref="N3283" si="31621">D3283*I3280+F3283*I3283-E3283*J3280-G3283*J3283</f>
        <v>0</v>
      </c>
      <c r="O3283" s="9">
        <f t="shared" ref="O3283" si="31622">(D3283*J3280+E3283*I3280+F3283*J3283+G3283*I3283)</f>
        <v>11.038383999999931</v>
      </c>
      <c r="P3283" s="2">
        <f t="shared" ref="P3283" si="31623">D3283*K3280+F3283*K3283-E3283*L3280-G3283*L3283</f>
        <v>7.3822423015052197</v>
      </c>
      <c r="Q3283" s="8">
        <f t="shared" ref="Q3283" si="31624">(D3283*L3280+E3283*K3280+F3283*L3283+G3283*K3283)</f>
        <v>0</v>
      </c>
      <c r="S3283" s="1">
        <v>0</v>
      </c>
      <c r="T3283" s="9">
        <f t="shared" ref="T3283" si="31625">$T$9*$B3280</f>
        <v>14.17599399999991</v>
      </c>
      <c r="U3283" s="2">
        <v>1</v>
      </c>
      <c r="V3283" s="8">
        <v>0</v>
      </c>
      <c r="X3283" s="1">
        <f t="shared" ref="X3283" si="31626">N3283*S3280+P3283*S3283-O3283*T3280-Q3283*T3283</f>
        <v>0</v>
      </c>
      <c r="Y3283" s="9">
        <f t="shared" ref="Y3283" si="31627">(N3283*T3280+O3283*S3280+P3283*T3283+Q3283*S3283)</f>
        <v>115.68900657268347</v>
      </c>
      <c r="Z3283" s="2">
        <f t="shared" ref="Z3283" si="31628">N3283*U3280+P3283*U3283-O3283*V3280-Q3283*V3283</f>
        <v>7.3822423015052197</v>
      </c>
      <c r="AA3283" s="8">
        <f t="shared" ref="AA3283" si="31629">(N3283*V3280+O3283*U3280+P3283*V3283+Q3283*U3283)</f>
        <v>0</v>
      </c>
      <c r="AB3283" s="20"/>
      <c r="AC3283" s="1">
        <v>0</v>
      </c>
      <c r="AD3283" s="9">
        <v>0</v>
      </c>
      <c r="AE3283" s="2">
        <v>1</v>
      </c>
      <c r="AF3283" s="8">
        <v>0</v>
      </c>
      <c r="AH3283" s="1">
        <f t="shared" ref="AH3283" si="31630">X3283*AC3280+Z3283*AC3283-Y3283*AD3280-AA3283*AD3283</f>
        <v>0</v>
      </c>
      <c r="AI3283" s="9">
        <f t="shared" ref="AI3283" si="31631">(X3283*AD3280+Y3283*AC3280+Z3283*AD3283+AA3283*AC3283)</f>
        <v>115.68900657268347</v>
      </c>
      <c r="AJ3283" s="2">
        <f t="shared" ref="AJ3283" si="31632">X3283*AE3280+Z3283*AE3283-Y3283*AF3280-AA3283*AF3283</f>
        <v>19.774046910576168</v>
      </c>
      <c r="AK3283" s="8">
        <f t="shared" ref="AK3283" si="31633">(X3283*AF3280+Y3283*AE3280+Z3283*AF3283+AA3283*AE3283)</f>
        <v>0</v>
      </c>
      <c r="AM3283" s="1">
        <v>0</v>
      </c>
      <c r="AN3283" s="9">
        <f t="shared" ref="AN3283" si="31634">$AN$9*$B3280</f>
        <v>11.985763999999925</v>
      </c>
      <c r="AO3283" s="2">
        <v>1</v>
      </c>
      <c r="AP3283" s="8">
        <v>0</v>
      </c>
      <c r="AR3283" s="1">
        <f t="shared" ref="AR3283" si="31635">AH3283*AM3280+AJ3283*AM3283-AI3283*AN3280-AK3283*AN3283</f>
        <v>0</v>
      </c>
      <c r="AS3283" s="9">
        <f t="shared" ref="AS3283" si="31636">(AH3283*AN3280+AI3283*AM3280+AJ3283*AN3283+AK3283*AM3283)</f>
        <v>352.69606616777708</v>
      </c>
      <c r="AT3283" s="2">
        <f t="shared" ref="AT3283" si="31637">AH3283*AO3280+AJ3283*AO3283-AI3283*AP3280-AK3283*AP3283</f>
        <v>19.774046910576168</v>
      </c>
      <c r="AU3283" s="8">
        <f t="shared" ref="AU3283" si="31638">(AH3283*AP3280+AI3283*AO3280+AJ3283*AP3283+AK3283*AO3283)</f>
        <v>0</v>
      </c>
      <c r="AV3283" s="20"/>
      <c r="AW3283" s="1">
        <v>0</v>
      </c>
      <c r="AX3283" s="9">
        <v>0</v>
      </c>
      <c r="AY3283" s="2">
        <v>1</v>
      </c>
      <c r="AZ3283" s="8">
        <v>0</v>
      </c>
      <c r="BB3283" s="1">
        <f t="shared" ref="BB3283" si="31639">AR3283*AW3280+AT3283*AW3283-AS3283*AX3280-AU3283*AX3283</f>
        <v>0</v>
      </c>
      <c r="BC3283" s="9">
        <f t="shared" ref="BC3283" si="31640">(AR3283*AX3280+AS3283*AW3280+AT3283*AX3283+AU3283*AW3283)</f>
        <v>352.69606616777708</v>
      </c>
      <c r="BD3283" s="2">
        <f t="shared" ref="BD3283" si="31641">AR3283*AY3280+AT3283*AY3283-AS3283*AZ3280-AU3283*AZ3283</f>
        <v>73.649412232522124</v>
      </c>
      <c r="BE3283" s="8">
        <f t="shared" ref="BE3283" si="31642">(AR3283*AZ3280+AS3283*AY3280+AT3283*AZ3283+AU3283*AY3283)</f>
        <v>0</v>
      </c>
      <c r="BG3283" s="1">
        <v>0</v>
      </c>
      <c r="BH3283" s="9">
        <f t="shared" ref="BH3283" si="31643">$BH$9*$B3280</f>
        <v>7.8416799999999496</v>
      </c>
      <c r="BI3283" s="2">
        <v>1</v>
      </c>
      <c r="BJ3283" s="8">
        <v>0</v>
      </c>
      <c r="BK3283" s="20"/>
      <c r="BL3283" s="1">
        <f t="shared" ref="BL3283" si="31644">BB3283*BG3280+BD3283*BG3283-BC3283*BH3280-BE3283*BH3283</f>
        <v>0</v>
      </c>
      <c r="BM3283" s="9">
        <f t="shared" ref="BM3283" si="31645">(BB3283*BH3280+BC3283*BG3280+BD3283*BH3283+BE3283*BG3283)</f>
        <v>930.23118908329741</v>
      </c>
      <c r="BN3283" s="2">
        <f t="shared" ref="BN3283" si="31646">BB3283*BI3280+BD3283*BI3283-BC3283*BJ3280-BE3283*BJ3283</f>
        <v>73.649412232522124</v>
      </c>
      <c r="BO3283" s="8">
        <f t="shared" ref="BO3283" si="31647">(BB3283*BJ3280+BC3283*BI3280+BD3283*BJ3283+BE3283*BI3283)</f>
        <v>0</v>
      </c>
      <c r="BP3283" s="20"/>
      <c r="BQ3283" s="18">
        <f t="shared" ref="BQ3283:BQ3346" si="31648">1/$BR$9</f>
        <v>1</v>
      </c>
      <c r="BR3283" s="25">
        <v>0</v>
      </c>
      <c r="BS3283" s="19">
        <v>1</v>
      </c>
      <c r="BT3283" s="24">
        <v>0</v>
      </c>
      <c r="BV3283" s="1">
        <f t="shared" ref="BV3283" si="31649">BL3283*BQ3280+BN3283*BQ3283-BM3283*BR3280-BO3283*BR3283</f>
        <v>73.649412232522124</v>
      </c>
      <c r="BW3283" s="9">
        <f t="shared" ref="BW3283" si="31650">(BL3283*BR3280+BM3283*BQ3280+BN3283*BR3283+BO3283*BQ3283)</f>
        <v>930.23118908329741</v>
      </c>
      <c r="BX3283" s="2">
        <f t="shared" ref="BX3283" si="31651">BL3283*BS3280+BN3283*BS3283-BM3283*BT3280-BO3283*BT3283</f>
        <v>73.649412232522124</v>
      </c>
      <c r="BY3283" s="8">
        <f t="shared" ref="BY3283" si="31652">(BL3283*BT3280+BM3283*BS3280+BN3283*BT3283+BO3283*BS3283)</f>
        <v>0</v>
      </c>
      <c r="CA3283" s="56">
        <f t="shared" ref="CA3283" si="31653">(180/PI())*ATAN(-1*(BW3280+BW3283)/(BV3280+BV3283))</f>
        <v>-80.94624089232596</v>
      </c>
      <c r="CC3283" s="117">
        <f t="shared" ref="CC3283" si="31654">20*LOG(((1-(10^(CA3280/20)^2)*(1-((1-CC3280)/(1+CC3280))^2))^0.5))</f>
        <v>-5.3913247712669362E-6</v>
      </c>
      <c r="CD3283" s="13"/>
      <c r="CE3283" s="33"/>
      <c r="CF3283" s="33"/>
      <c r="CG3283" s="33"/>
      <c r="CH3283" s="33"/>
    </row>
    <row r="3284" spans="2:86" ht="18.600000000000001" customHeight="1"/>
    <row r="3285" spans="2:86" ht="18.600000000000001" customHeight="1" thickBot="1">
      <c r="E3285" s="6" t="s">
        <v>3</v>
      </c>
      <c r="J3285" s="6" t="s">
        <v>5</v>
      </c>
      <c r="O3285" s="6" t="s">
        <v>10</v>
      </c>
      <c r="T3285" s="6" t="s">
        <v>6</v>
      </c>
      <c r="Y3285" s="6" t="s">
        <v>11</v>
      </c>
      <c r="AD3285" s="6" t="s">
        <v>12</v>
      </c>
      <c r="AI3285" s="6" t="s">
        <v>13</v>
      </c>
      <c r="AN3285" s="6" t="s">
        <v>14</v>
      </c>
      <c r="AS3285" s="6" t="s">
        <v>15</v>
      </c>
      <c r="AX3285" s="6" t="s">
        <v>19</v>
      </c>
      <c r="BC3285" s="6" t="s">
        <v>17</v>
      </c>
      <c r="BH3285" s="6" t="s">
        <v>20</v>
      </c>
      <c r="BM3285" s="6" t="s">
        <v>18</v>
      </c>
      <c r="BQ3285" s="26" t="s">
        <v>16</v>
      </c>
      <c r="BR3285" s="26"/>
      <c r="BS3285" s="21"/>
      <c r="BT3285" s="21"/>
      <c r="BU3285" s="21"/>
      <c r="BV3285" s="21"/>
      <c r="BW3285" s="26" t="s">
        <v>21</v>
      </c>
      <c r="BX3285" s="21"/>
      <c r="BY3285" s="21"/>
    </row>
    <row r="3286" spans="2:86" ht="18.600000000000001" customHeight="1" thickBot="1">
      <c r="B3286" s="11"/>
      <c r="D3286" s="266" t="s">
        <v>113</v>
      </c>
      <c r="E3286" s="267"/>
      <c r="F3286" s="268" t="s">
        <v>114</v>
      </c>
      <c r="G3286" s="269"/>
      <c r="H3286" s="237"/>
      <c r="I3286" s="262" t="s">
        <v>0</v>
      </c>
      <c r="J3286" s="263"/>
      <c r="K3286" s="264" t="s">
        <v>1</v>
      </c>
      <c r="L3286" s="265"/>
      <c r="M3286" s="21"/>
      <c r="N3286" s="262" t="s">
        <v>115</v>
      </c>
      <c r="O3286" s="263"/>
      <c r="P3286" s="264" t="s">
        <v>116</v>
      </c>
      <c r="Q3286" s="265"/>
      <c r="R3286" s="21"/>
      <c r="S3286" s="266" t="s">
        <v>117</v>
      </c>
      <c r="T3286" s="267"/>
      <c r="U3286" s="268" t="s">
        <v>118</v>
      </c>
      <c r="V3286" s="269"/>
      <c r="W3286" s="20"/>
      <c r="X3286" s="262" t="s">
        <v>119</v>
      </c>
      <c r="Y3286" s="263"/>
      <c r="Z3286" s="264" t="s">
        <v>120</v>
      </c>
      <c r="AA3286" s="265"/>
      <c r="AB3286" s="20"/>
      <c r="AC3286" s="262" t="s">
        <v>121</v>
      </c>
      <c r="AD3286" s="263"/>
      <c r="AE3286" s="264" t="s">
        <v>7</v>
      </c>
      <c r="AF3286" s="265"/>
      <c r="AG3286" s="20"/>
      <c r="AH3286" s="262" t="s">
        <v>122</v>
      </c>
      <c r="AI3286" s="263"/>
      <c r="AJ3286" s="264" t="s">
        <v>123</v>
      </c>
      <c r="AK3286" s="265"/>
      <c r="AL3286" s="20"/>
      <c r="AM3286" s="266" t="s">
        <v>124</v>
      </c>
      <c r="AN3286" s="267"/>
      <c r="AO3286" s="268" t="s">
        <v>125</v>
      </c>
      <c r="AP3286" s="269"/>
      <c r="AQ3286" s="21"/>
      <c r="AR3286" s="262" t="s">
        <v>126</v>
      </c>
      <c r="AS3286" s="263"/>
      <c r="AT3286" s="264" t="s">
        <v>2</v>
      </c>
      <c r="AU3286" s="265"/>
      <c r="AV3286" s="41"/>
      <c r="AW3286" s="262" t="s">
        <v>127</v>
      </c>
      <c r="AX3286" s="263"/>
      <c r="AY3286" s="264" t="s">
        <v>128</v>
      </c>
      <c r="AZ3286" s="265"/>
      <c r="BA3286" s="20"/>
      <c r="BB3286" s="262" t="s">
        <v>129</v>
      </c>
      <c r="BC3286" s="263"/>
      <c r="BD3286" s="264" t="s">
        <v>130</v>
      </c>
      <c r="BE3286" s="265"/>
      <c r="BF3286" s="41"/>
      <c r="BG3286" s="266" t="s">
        <v>131</v>
      </c>
      <c r="BH3286" s="267"/>
      <c r="BI3286" s="268" t="s">
        <v>132</v>
      </c>
      <c r="BJ3286" s="269"/>
      <c r="BK3286" s="41"/>
      <c r="BL3286" s="262" t="s">
        <v>133</v>
      </c>
      <c r="BM3286" s="263"/>
      <c r="BN3286" s="264" t="s">
        <v>134</v>
      </c>
      <c r="BO3286" s="265"/>
      <c r="BP3286" s="41"/>
      <c r="BQ3286" s="262" t="s">
        <v>135</v>
      </c>
      <c r="BR3286" s="263"/>
      <c r="BS3286" s="264" t="s">
        <v>136</v>
      </c>
      <c r="BT3286" s="265"/>
      <c r="BU3286" s="20"/>
      <c r="BV3286" s="262" t="s">
        <v>137</v>
      </c>
      <c r="BW3286" s="263"/>
      <c r="BX3286" s="264" t="s">
        <v>138</v>
      </c>
      <c r="BY3286" s="265"/>
      <c r="CA3286" s="27" t="s">
        <v>8</v>
      </c>
      <c r="CC3286" s="113" t="s">
        <v>74</v>
      </c>
      <c r="CD3286" s="13"/>
      <c r="CE3286" s="33"/>
      <c r="CF3286" s="33"/>
      <c r="CG3286" s="33"/>
      <c r="CH3286" s="33"/>
    </row>
    <row r="3287" spans="2:86" ht="18.600000000000001" customHeight="1" thickTop="1" thickBot="1">
      <c r="B3287" s="37">
        <v>9.39999999999994</v>
      </c>
      <c r="D3287" s="1">
        <v>1</v>
      </c>
      <c r="E3287" s="7">
        <v>0</v>
      </c>
      <c r="F3287" s="2">
        <v>0</v>
      </c>
      <c r="G3287" s="8">
        <v>0</v>
      </c>
      <c r="I3287" s="1">
        <v>1</v>
      </c>
      <c r="J3287" s="9">
        <v>0</v>
      </c>
      <c r="K3287" s="2">
        <v>0</v>
      </c>
      <c r="L3287" s="8">
        <f t="shared" ref="L3287:L3350" si="31655">IF(0=(1-$J$9*$K$9*$B3287^2),10^18,$B3287*$K$9/(1-$J$9*$K$9*$B3287^2))</f>
        <v>-0.57682959760806141</v>
      </c>
      <c r="N3287" s="1">
        <f t="shared" ref="N3287" si="31656">D3287*I3287+F3287*I3290-E3287*J3287-G3287*J3290</f>
        <v>1</v>
      </c>
      <c r="O3287" s="9">
        <f t="shared" ref="O3287" si="31657">(D3287*J3287+E3287*I3287+F3287*J3290+G3287*I3290)</f>
        <v>0</v>
      </c>
      <c r="P3287" s="2">
        <f t="shared" ref="P3287" si="31658">D3287*K3287+F3287*K3290-E3287*L3287-G3287*L3290</f>
        <v>0</v>
      </c>
      <c r="Q3287" s="8">
        <f t="shared" ref="Q3287" si="31659">(D3287*L3287+E3287*K3287+F3287*L3290+G3287*K3290)</f>
        <v>-0.57682959760806141</v>
      </c>
      <c r="S3287" s="1">
        <v>1</v>
      </c>
      <c r="T3287" s="7">
        <v>0</v>
      </c>
      <c r="U3287" s="2">
        <v>0</v>
      </c>
      <c r="V3287" s="8">
        <v>0</v>
      </c>
      <c r="X3287" s="1">
        <f t="shared" ref="X3287" si="31660">N3287*S3287+P3287*S3290-O3287*T3287-Q3287*T3290</f>
        <v>9.1945681661315426</v>
      </c>
      <c r="Y3287" s="9">
        <f t="shared" ref="Y3287" si="31661">(N3287*T3287+O3287*S3287+P3287*T3290+Q3287*S3290)</f>
        <v>0</v>
      </c>
      <c r="Z3287" s="2">
        <f t="shared" ref="Z3287" si="31662">N3287*U3287+P3287*U3290-O3287*V3287-Q3287*V3290</f>
        <v>0</v>
      </c>
      <c r="AA3287" s="8">
        <f t="shared" ref="AA3287" si="31663">(N3287*V3287+O3287*U3287+P3287*V3290+Q3287*U3290)</f>
        <v>-0.57682959760806141</v>
      </c>
      <c r="AB3287" s="20"/>
      <c r="AC3287" s="1">
        <v>1</v>
      </c>
      <c r="AD3287" s="9">
        <v>0</v>
      </c>
      <c r="AE3287" s="2">
        <v>0</v>
      </c>
      <c r="AF3287" s="8">
        <f t="shared" ref="AF3287:AF3350" si="31664">IF(0=(1-$AE$9*$AD$9*$B3287^2),10^18,$B3287*$AE$9/(1-$AE$9*$AD$9*$B3287^2))</f>
        <v>-0.10687800370754551</v>
      </c>
      <c r="AH3287" s="1">
        <f t="shared" ref="AH3287" si="31665">X3287*AC3287+Z3287*AC3290-Y3287*AD3287-AA3287*AD3290</f>
        <v>9.1945681661315426</v>
      </c>
      <c r="AI3287" s="9">
        <f t="shared" ref="AI3287" si="31666">(X3287*AD3287+Y3287*AC3287+Z3287*AD3290+AA3287*AC3290)</f>
        <v>0</v>
      </c>
      <c r="AJ3287" s="2">
        <f t="shared" ref="AJ3287" si="31667">X3287*AE3287+Z3287*AE3290-Y3287*AF3287-AA3287*AF3290</f>
        <v>0</v>
      </c>
      <c r="AK3287" s="8">
        <f t="shared" ref="AK3287" si="31668">(X3287*AF3287+Y3287*AE3287+Z3287*AF3290+AA3287*AE3290)</f>
        <v>-1.5595266881571483</v>
      </c>
      <c r="AM3287" s="1">
        <v>1</v>
      </c>
      <c r="AN3287" s="7">
        <v>0</v>
      </c>
      <c r="AO3287" s="2">
        <v>0</v>
      </c>
      <c r="AP3287" s="8">
        <v>0</v>
      </c>
      <c r="AR3287" s="1">
        <f t="shared" ref="AR3287" si="31669">AH3287*AM3287+AJ3287*AM3290-AI3287*AN3287-AK3287*AN3290</f>
        <v>27.926542266127143</v>
      </c>
      <c r="AS3287" s="9">
        <f t="shared" ref="AS3287" si="31670">(AH3287*AN3287+AI3287*AM3287+AJ3287*AN3290+AK3287*AM3290)</f>
        <v>0</v>
      </c>
      <c r="AT3287" s="2">
        <f t="shared" ref="AT3287" si="31671">AH3287*AO3287+AJ3287*AO3290-AI3287*AP3287-AK3287*AP3290</f>
        <v>0</v>
      </c>
      <c r="AU3287" s="8">
        <f t="shared" ref="AU3287" si="31672">(AH3287*AP3287+AI3287*AO3287+AJ3287*AP3290+AK3287*AO3290)</f>
        <v>-1.5595266881571483</v>
      </c>
      <c r="AV3287" s="20"/>
      <c r="AW3287" s="1">
        <v>1</v>
      </c>
      <c r="AX3287" s="9">
        <v>0</v>
      </c>
      <c r="AY3287" s="2">
        <v>0</v>
      </c>
      <c r="AZ3287" s="8">
        <f t="shared" ref="AZ3287:AZ3350" si="31673">IF(0=(1-$AX$9*$AY$9*$B3287^2),10^18,$B3287*$AY$9/(1-$AX$9*$AY$9*$B3287^2))</f>
        <v>-0.15241478539354925</v>
      </c>
      <c r="BB3287" s="1">
        <f t="shared" ref="BB3287" si="31674">AR3287*AW3287+AT3287*AW3290-AS3287*AX3287-AU3287*AX3290</f>
        <v>27.926542266127143</v>
      </c>
      <c r="BC3287" s="9">
        <f t="shared" ref="BC3287" si="31675">(AR3287*AX3287+AS3287*AW3287+AT3287*AX3290+AU3287*AW3290)</f>
        <v>0</v>
      </c>
      <c r="BD3287" s="2">
        <f t="shared" ref="BD3287" si="31676">AR3287*AY3287+AT3287*AY3290-AS3287*AZ3287-AU3287*AZ3290</f>
        <v>0</v>
      </c>
      <c r="BE3287" s="8">
        <f t="shared" ref="BE3287" si="31677">(AR3287*AZ3287+AS3287*AY3287+AT3287*AZ3290+AU3287*AY3290)</f>
        <v>-5.8159446344327987</v>
      </c>
      <c r="BG3287" s="1">
        <v>1</v>
      </c>
      <c r="BH3287" s="7">
        <v>0</v>
      </c>
      <c r="BI3287" s="2">
        <v>0</v>
      </c>
      <c r="BJ3287" s="8">
        <v>0</v>
      </c>
      <c r="BK3287" s="20"/>
      <c r="BL3287" s="1">
        <f t="shared" ref="BL3287" si="31678">BB3287*BG3287+BD3287*BG3290-BC3287*BH3287-BE3287*BH3290</f>
        <v>73.630561581353561</v>
      </c>
      <c r="BM3287" s="9">
        <f t="shared" ref="BM3287" si="31679">(BB3287*BH3287+BC3287*BG3287+BD3287*BH3290+BE3287*BG3290)</f>
        <v>0</v>
      </c>
      <c r="BN3287" s="2">
        <f t="shared" ref="BN3287" si="31680">BB3287*BI3287+BD3287*BI3290-BC3287*BJ3287-BE3287*BJ3290</f>
        <v>0</v>
      </c>
      <c r="BO3287" s="8">
        <f t="shared" ref="BO3287" si="31681">(BB3287*BJ3287+BC3287*BI3287+BD3287*BJ3290+BE3287*BI3290)</f>
        <v>-5.8159446344327987</v>
      </c>
      <c r="BP3287" s="20"/>
      <c r="BQ3287" s="16">
        <v>1</v>
      </c>
      <c r="BR3287" s="23">
        <v>0</v>
      </c>
      <c r="BS3287" s="14">
        <v>0</v>
      </c>
      <c r="BT3287" s="22">
        <v>0</v>
      </c>
      <c r="BV3287" s="1">
        <f t="shared" ref="BV3287" si="31682">BL3287*BQ3287+BN3287*BQ3290-BM3287*BR3287-BO3287*BR3290</f>
        <v>73.630561581353561</v>
      </c>
      <c r="BW3287" s="9">
        <f t="shared" ref="BW3287" si="31683">(BL3287*BR3287+BM3287*BQ3287+BN3287*BR3290+BO3287*BQ3290)</f>
        <v>-5.8159446344327987</v>
      </c>
      <c r="BX3287" s="2">
        <f t="shared" ref="BX3287" si="31684">BL3287*BS3287+BN3287*BS3290-BM3287*BT3287-BO3287*BT3290</f>
        <v>0</v>
      </c>
      <c r="BY3287" s="8">
        <f t="shared" ref="BY3287" si="31685">(BL3287*BT3287+BM3287*BS3287+BN3287*BT3290+BO3287*BS3290)</f>
        <v>-5.8159446344327987</v>
      </c>
      <c r="CA3287" s="28">
        <f t="shared" ref="CA3287" si="31686">20*LOG(((1+$BR$9)/$BR$9)/((BV3287+BV3290)^2+(BW3287+BW3290)^2)^0.5)</f>
        <v>-53.421634936886065</v>
      </c>
      <c r="CC3287" s="114">
        <f t="shared" ref="CC3287" si="31687">((BV3287^2+BW3287^2)^0.5)/((BV3290^2+BW3290^2)^0.5)</f>
        <v>7.9003913324457192E-2</v>
      </c>
      <c r="CD3287" s="13"/>
      <c r="CE3287" s="33"/>
      <c r="CF3287" s="33"/>
      <c r="CG3287" s="33"/>
      <c r="CH3287" s="33"/>
    </row>
    <row r="3288" spans="2:86" ht="18.600000000000001" customHeight="1" thickBot="1">
      <c r="D3288" s="3"/>
      <c r="G3288" s="4"/>
      <c r="I3288" s="3"/>
      <c r="L3288" s="4"/>
      <c r="N3288" s="3"/>
      <c r="Q3288" s="4"/>
      <c r="S3288" s="3"/>
      <c r="V3288" s="4"/>
      <c r="X3288" s="3"/>
      <c r="AA3288" s="4"/>
      <c r="AC3288" s="3"/>
      <c r="AF3288" s="4"/>
      <c r="AH3288" s="3"/>
      <c r="AK3288" s="4"/>
      <c r="AM3288" s="3"/>
      <c r="AP3288" s="4"/>
      <c r="AR3288" s="3"/>
      <c r="AU3288" s="4"/>
      <c r="AW3288" s="3"/>
      <c r="AZ3288" s="4"/>
      <c r="BB3288" s="3"/>
      <c r="BE3288" s="4"/>
      <c r="BG3288" s="3"/>
      <c r="BJ3288" s="4"/>
      <c r="BL3288" s="3"/>
      <c r="BO3288" s="4"/>
      <c r="BQ3288" s="16"/>
      <c r="BR3288" s="14"/>
      <c r="BS3288" s="14"/>
      <c r="BT3288" s="17"/>
      <c r="BV3288" s="3"/>
      <c r="BY3288" s="4"/>
      <c r="CC3288" s="115"/>
      <c r="CD3288" s="13"/>
      <c r="CE3288" s="33"/>
      <c r="CF3288" s="33"/>
      <c r="CG3288" s="33"/>
      <c r="CH3288" s="33"/>
    </row>
    <row r="3289" spans="2:86" ht="18.600000000000001" customHeight="1" thickBot="1">
      <c r="D3289" s="271" t="s">
        <v>141</v>
      </c>
      <c r="E3289" s="272"/>
      <c r="F3289" s="273" t="s">
        <v>142</v>
      </c>
      <c r="G3289" s="274"/>
      <c r="H3289" s="237"/>
      <c r="I3289" s="271" t="s">
        <v>143</v>
      </c>
      <c r="J3289" s="272"/>
      <c r="K3289" s="273" t="s">
        <v>144</v>
      </c>
      <c r="L3289" s="274"/>
      <c r="N3289" s="262" t="s">
        <v>145</v>
      </c>
      <c r="O3289" s="263"/>
      <c r="P3289" s="264" t="s">
        <v>146</v>
      </c>
      <c r="Q3289" s="265"/>
      <c r="S3289" s="271" t="s">
        <v>147</v>
      </c>
      <c r="T3289" s="272"/>
      <c r="U3289" s="273" t="s">
        <v>148</v>
      </c>
      <c r="V3289" s="274"/>
      <c r="W3289" s="20"/>
      <c r="X3289" s="262" t="s">
        <v>149</v>
      </c>
      <c r="Y3289" s="263"/>
      <c r="Z3289" s="264" t="s">
        <v>150</v>
      </c>
      <c r="AA3289" s="265"/>
      <c r="AB3289" s="20"/>
      <c r="AC3289" s="271" t="s">
        <v>151</v>
      </c>
      <c r="AD3289" s="272"/>
      <c r="AE3289" s="273" t="s">
        <v>152</v>
      </c>
      <c r="AF3289" s="274"/>
      <c r="AG3289" s="20"/>
      <c r="AH3289" s="262" t="s">
        <v>153</v>
      </c>
      <c r="AI3289" s="263"/>
      <c r="AJ3289" s="264" t="s">
        <v>154</v>
      </c>
      <c r="AK3289" s="265"/>
      <c r="AL3289" s="20"/>
      <c r="AM3289" s="271" t="s">
        <v>155</v>
      </c>
      <c r="AN3289" s="272"/>
      <c r="AO3289" s="273" t="s">
        <v>156</v>
      </c>
      <c r="AP3289" s="274"/>
      <c r="AR3289" s="262" t="s">
        <v>157</v>
      </c>
      <c r="AS3289" s="263"/>
      <c r="AT3289" s="264" t="s">
        <v>158</v>
      </c>
      <c r="AU3289" s="265"/>
      <c r="AV3289" s="41"/>
      <c r="AW3289" s="271" t="s">
        <v>159</v>
      </c>
      <c r="AX3289" s="272"/>
      <c r="AY3289" s="273" t="s">
        <v>160</v>
      </c>
      <c r="AZ3289" s="274"/>
      <c r="BA3289" s="20"/>
      <c r="BB3289" s="262" t="s">
        <v>161</v>
      </c>
      <c r="BC3289" s="263"/>
      <c r="BD3289" s="264" t="s">
        <v>162</v>
      </c>
      <c r="BE3289" s="265"/>
      <c r="BF3289" s="41"/>
      <c r="BG3289" s="271" t="s">
        <v>163</v>
      </c>
      <c r="BH3289" s="272"/>
      <c r="BI3289" s="273" t="s">
        <v>164</v>
      </c>
      <c r="BJ3289" s="274"/>
      <c r="BK3289" s="41"/>
      <c r="BL3289" s="262" t="s">
        <v>165</v>
      </c>
      <c r="BM3289" s="263"/>
      <c r="BN3289" s="264" t="s">
        <v>166</v>
      </c>
      <c r="BO3289" s="265"/>
      <c r="BP3289" s="41"/>
      <c r="BQ3289" s="271" t="s">
        <v>167</v>
      </c>
      <c r="BR3289" s="272"/>
      <c r="BS3289" s="273" t="s">
        <v>168</v>
      </c>
      <c r="BT3289" s="274"/>
      <c r="BU3289" s="20"/>
      <c r="BV3289" s="262" t="s">
        <v>169</v>
      </c>
      <c r="BW3289" s="263"/>
      <c r="BX3289" s="264" t="s">
        <v>170</v>
      </c>
      <c r="BY3289" s="265"/>
      <c r="CA3289" s="55" t="s">
        <v>35</v>
      </c>
      <c r="CC3289" s="116" t="s">
        <v>75</v>
      </c>
      <c r="CD3289" s="13"/>
      <c r="CE3289" s="33"/>
      <c r="CF3289" s="33"/>
      <c r="CG3289" s="33"/>
      <c r="CH3289" s="33"/>
    </row>
    <row r="3290" spans="2:86" ht="18.600000000000001" customHeight="1" thickTop="1" thickBot="1">
      <c r="D3290" s="1">
        <v>0</v>
      </c>
      <c r="E3290" s="9">
        <f t="shared" ref="E3290" si="31688">$E$9*$B3287</f>
        <v>11.06191999999993</v>
      </c>
      <c r="F3290" s="2">
        <v>1</v>
      </c>
      <c r="G3290" s="8">
        <v>0</v>
      </c>
      <c r="I3290" s="1">
        <v>0</v>
      </c>
      <c r="J3290" s="9">
        <v>0</v>
      </c>
      <c r="K3290" s="2">
        <v>1</v>
      </c>
      <c r="L3290" s="8">
        <v>0</v>
      </c>
      <c r="N3290" s="1">
        <f t="shared" ref="N3290" si="31689">D3290*I3287+F3290*I3290-E3290*J3287-G3290*J3290</f>
        <v>0</v>
      </c>
      <c r="O3290" s="9">
        <f t="shared" ref="O3290" si="31690">(D3290*J3287+E3290*I3287+F3290*J3290+G3290*I3290)</f>
        <v>11.06191999999993</v>
      </c>
      <c r="P3290" s="2">
        <f t="shared" ref="P3290" si="31691">D3290*K3287+F3290*K3290-E3290*L3287-G3290*L3290</f>
        <v>7.3808428623725257</v>
      </c>
      <c r="Q3290" s="8">
        <f t="shared" ref="Q3290" si="31692">(D3290*L3287+E3290*K3287+F3290*L3290+G3290*K3290)</f>
        <v>0</v>
      </c>
      <c r="S3290" s="1">
        <v>0</v>
      </c>
      <c r="T3290" s="9">
        <f t="shared" ref="T3290" si="31693">$T$9*$B3287</f>
        <v>14.206219999999909</v>
      </c>
      <c r="U3290" s="2">
        <v>1</v>
      </c>
      <c r="V3290" s="8">
        <v>0</v>
      </c>
      <c r="X3290" s="1">
        <f t="shared" ref="X3290" si="31694">N3290*S3287+P3290*S3290-O3290*T3287-Q3290*T3290</f>
        <v>0</v>
      </c>
      <c r="Y3290" s="9">
        <f t="shared" ref="Y3290" si="31695">(N3290*T3287+O3290*S3287+P3290*T3290+Q3290*S3290)</f>
        <v>115.91579748829308</v>
      </c>
      <c r="Z3290" s="2">
        <f t="shared" ref="Z3290" si="31696">N3290*U3287+P3290*U3290-O3290*V3287-Q3290*V3290</f>
        <v>7.3808428623725257</v>
      </c>
      <c r="AA3290" s="8">
        <f t="shared" ref="AA3290" si="31697">(N3290*V3287+O3290*U3287+P3290*V3290+Q3290*U3290)</f>
        <v>0</v>
      </c>
      <c r="AB3290" s="20"/>
      <c r="AC3290" s="1">
        <v>0</v>
      </c>
      <c r="AD3290" s="9">
        <v>0</v>
      </c>
      <c r="AE3290" s="2">
        <v>1</v>
      </c>
      <c r="AF3290" s="8">
        <v>0</v>
      </c>
      <c r="AH3290" s="1">
        <f t="shared" ref="AH3290" si="31698">X3290*AC3287+Z3290*AC3290-Y3290*AD3287-AA3290*AD3290</f>
        <v>0</v>
      </c>
      <c r="AI3290" s="9">
        <f t="shared" ref="AI3290" si="31699">(X3290*AD3287+Y3290*AC3287+Z3290*AD3290+AA3290*AC3290)</f>
        <v>115.91579748829308</v>
      </c>
      <c r="AJ3290" s="2">
        <f t="shared" ref="AJ3290" si="31700">X3290*AE3287+Z3290*AE3290-Y3290*AF3287-AA3290*AF3290</f>
        <v>19.769691896089409</v>
      </c>
      <c r="AK3290" s="8">
        <f t="shared" ref="AK3290" si="31701">(X3290*AF3287+Y3290*AE3287+Z3290*AF3290+AA3290*AE3290)</f>
        <v>0</v>
      </c>
      <c r="AM3290" s="1">
        <v>0</v>
      </c>
      <c r="AN3290" s="9">
        <f t="shared" ref="AN3290" si="31702">$AN$9*$B3287</f>
        <v>12.011319999999923</v>
      </c>
      <c r="AO3290" s="2">
        <v>1</v>
      </c>
      <c r="AP3290" s="8">
        <v>0</v>
      </c>
      <c r="AR3290" s="1">
        <f t="shared" ref="AR3290" si="31703">AH3290*AM3287+AJ3290*AM3290-AI3290*AN3287-AK3290*AN3290</f>
        <v>0</v>
      </c>
      <c r="AS3290" s="9">
        <f t="shared" ref="AS3290" si="31704">(AH3290*AN3287+AI3290*AM3287+AJ3290*AN3290+AK3290*AM3290)</f>
        <v>353.37589315362823</v>
      </c>
      <c r="AT3290" s="2">
        <f t="shared" ref="AT3290" si="31705">AH3290*AO3287+AJ3290*AO3290-AI3290*AP3287-AK3290*AP3290</f>
        <v>19.769691896089409</v>
      </c>
      <c r="AU3290" s="8">
        <f t="shared" ref="AU3290" si="31706">(AH3290*AP3287+AI3290*AO3287+AJ3290*AP3290+AK3290*AO3290)</f>
        <v>0</v>
      </c>
      <c r="AV3290" s="20"/>
      <c r="AW3290" s="1">
        <v>0</v>
      </c>
      <c r="AX3290" s="9">
        <v>0</v>
      </c>
      <c r="AY3290" s="2">
        <v>1</v>
      </c>
      <c r="AZ3290" s="8">
        <v>0</v>
      </c>
      <c r="BB3290" s="1">
        <f t="shared" ref="BB3290" si="31707">AR3290*AW3287+AT3290*AW3290-AS3290*AX3287-AU3290*AX3290</f>
        <v>0</v>
      </c>
      <c r="BC3290" s="9">
        <f t="shared" ref="BC3290" si="31708">(AR3290*AX3287+AS3290*AW3287+AT3290*AX3290+AU3290*AW3290)</f>
        <v>353.37589315362823</v>
      </c>
      <c r="BD3290" s="2">
        <f t="shared" ref="BD3290" si="31709">AR3290*AY3287+AT3290*AY3290-AS3290*AZ3287-AU3290*AZ3290</f>
        <v>73.62940281435344</v>
      </c>
      <c r="BE3290" s="8">
        <f t="shared" ref="BE3290" si="31710">(AR3290*AZ3287+AS3290*AY3287+AT3290*AZ3290+AU3290*AY3290)</f>
        <v>0</v>
      </c>
      <c r="BG3290" s="1">
        <v>0</v>
      </c>
      <c r="BH3290" s="9">
        <f t="shared" ref="BH3290" si="31711">$BH$9*$B3287</f>
        <v>7.8583999999999499</v>
      </c>
      <c r="BI3290" s="2">
        <v>1</v>
      </c>
      <c r="BJ3290" s="8">
        <v>0</v>
      </c>
      <c r="BK3290" s="20"/>
      <c r="BL3290" s="1">
        <f t="shared" ref="BL3290" si="31712">BB3290*BG3287+BD3290*BG3290-BC3290*BH3287-BE3290*BH3290</f>
        <v>0</v>
      </c>
      <c r="BM3290" s="9">
        <f t="shared" ref="BM3290" si="31713">(BB3290*BH3287+BC3290*BG3287+BD3290*BH3290+BE3290*BG3290)</f>
        <v>931.98519222993957</v>
      </c>
      <c r="BN3290" s="2">
        <f t="shared" ref="BN3290" si="31714">BB3290*BI3287+BD3290*BI3290-BC3290*BJ3287-BE3290*BJ3290</f>
        <v>73.62940281435344</v>
      </c>
      <c r="BO3290" s="8">
        <f t="shared" ref="BO3290" si="31715">(BB3290*BJ3287+BC3290*BI3287+BD3290*BJ3290+BE3290*BI3290)</f>
        <v>0</v>
      </c>
      <c r="BP3290" s="20"/>
      <c r="BQ3290" s="18">
        <f t="shared" ref="BQ3290:BQ3353" si="31716">1/$BR$9</f>
        <v>1</v>
      </c>
      <c r="BR3290" s="25">
        <v>0</v>
      </c>
      <c r="BS3290" s="19">
        <v>1</v>
      </c>
      <c r="BT3290" s="24">
        <v>0</v>
      </c>
      <c r="BV3290" s="1">
        <f t="shared" ref="BV3290" si="31717">BL3290*BQ3287+BN3290*BQ3290-BM3290*BR3287-BO3290*BR3290</f>
        <v>73.62940281435344</v>
      </c>
      <c r="BW3290" s="9">
        <f t="shared" ref="BW3290" si="31718">(BL3290*BR3287+BM3290*BQ3287+BN3290*BR3290+BO3290*BQ3290)</f>
        <v>931.98519222993957</v>
      </c>
      <c r="BX3290" s="2">
        <f t="shared" ref="BX3290" si="31719">BL3290*BS3287+BN3290*BS3290-BM3290*BT3287-BO3290*BT3290</f>
        <v>73.62940281435344</v>
      </c>
      <c r="BY3290" s="8">
        <f t="shared" ref="BY3290" si="31720">(BL3290*BT3287+BM3290*BS3287+BN3290*BT3290+BO3290*BS3290)</f>
        <v>0</v>
      </c>
      <c r="CA3290" s="56">
        <f t="shared" ref="CA3290" si="31721">(180/PI())*ATAN(-1*(BW3287+BW3290)/(BV3287+BV3290))</f>
        <v>-80.965654475724094</v>
      </c>
      <c r="CC3290" s="117">
        <f t="shared" ref="CC3290" si="31722">20*LOG(((1-(10^(CA3287/20)^2)*(1-((1-CC3287)/(1+CC3287))^2))^0.5))</f>
        <v>-5.3614670500076969E-6</v>
      </c>
      <c r="CD3290" s="13"/>
      <c r="CE3290" s="33"/>
      <c r="CF3290" s="33"/>
      <c r="CG3290" s="33"/>
      <c r="CH3290" s="33"/>
    </row>
    <row r="3291" spans="2:86" ht="18.600000000000001" customHeight="1"/>
    <row r="3292" spans="2:86" ht="18.600000000000001" customHeight="1" thickBot="1">
      <c r="E3292" s="6" t="s">
        <v>3</v>
      </c>
      <c r="J3292" s="6" t="s">
        <v>5</v>
      </c>
      <c r="O3292" s="6" t="s">
        <v>10</v>
      </c>
      <c r="T3292" s="6" t="s">
        <v>6</v>
      </c>
      <c r="Y3292" s="6" t="s">
        <v>11</v>
      </c>
      <c r="AD3292" s="6" t="s">
        <v>12</v>
      </c>
      <c r="AI3292" s="6" t="s">
        <v>13</v>
      </c>
      <c r="AN3292" s="6" t="s">
        <v>14</v>
      </c>
      <c r="AS3292" s="6" t="s">
        <v>15</v>
      </c>
      <c r="AX3292" s="6" t="s">
        <v>19</v>
      </c>
      <c r="BC3292" s="6" t="s">
        <v>17</v>
      </c>
      <c r="BH3292" s="6" t="s">
        <v>20</v>
      </c>
      <c r="BM3292" s="6" t="s">
        <v>18</v>
      </c>
      <c r="BQ3292" s="26" t="s">
        <v>16</v>
      </c>
      <c r="BR3292" s="26"/>
      <c r="BS3292" s="21"/>
      <c r="BT3292" s="21"/>
      <c r="BU3292" s="21"/>
      <c r="BV3292" s="21"/>
      <c r="BW3292" s="26" t="s">
        <v>21</v>
      </c>
      <c r="BX3292" s="21"/>
      <c r="BY3292" s="21"/>
    </row>
    <row r="3293" spans="2:86" ht="18.600000000000001" customHeight="1" thickBot="1">
      <c r="B3293" s="11"/>
      <c r="D3293" s="266" t="s">
        <v>113</v>
      </c>
      <c r="E3293" s="267"/>
      <c r="F3293" s="268" t="s">
        <v>114</v>
      </c>
      <c r="G3293" s="269"/>
      <c r="H3293" s="237"/>
      <c r="I3293" s="262" t="s">
        <v>0</v>
      </c>
      <c r="J3293" s="263"/>
      <c r="K3293" s="264" t="s">
        <v>1</v>
      </c>
      <c r="L3293" s="265"/>
      <c r="M3293" s="21"/>
      <c r="N3293" s="262" t="s">
        <v>115</v>
      </c>
      <c r="O3293" s="263"/>
      <c r="P3293" s="264" t="s">
        <v>116</v>
      </c>
      <c r="Q3293" s="265"/>
      <c r="R3293" s="21"/>
      <c r="S3293" s="266" t="s">
        <v>117</v>
      </c>
      <c r="T3293" s="267"/>
      <c r="U3293" s="268" t="s">
        <v>118</v>
      </c>
      <c r="V3293" s="269"/>
      <c r="W3293" s="20"/>
      <c r="X3293" s="262" t="s">
        <v>119</v>
      </c>
      <c r="Y3293" s="263"/>
      <c r="Z3293" s="264" t="s">
        <v>120</v>
      </c>
      <c r="AA3293" s="265"/>
      <c r="AB3293" s="20"/>
      <c r="AC3293" s="262" t="s">
        <v>121</v>
      </c>
      <c r="AD3293" s="263"/>
      <c r="AE3293" s="264" t="s">
        <v>7</v>
      </c>
      <c r="AF3293" s="265"/>
      <c r="AG3293" s="20"/>
      <c r="AH3293" s="262" t="s">
        <v>122</v>
      </c>
      <c r="AI3293" s="263"/>
      <c r="AJ3293" s="264" t="s">
        <v>123</v>
      </c>
      <c r="AK3293" s="265"/>
      <c r="AL3293" s="20"/>
      <c r="AM3293" s="266" t="s">
        <v>124</v>
      </c>
      <c r="AN3293" s="267"/>
      <c r="AO3293" s="268" t="s">
        <v>125</v>
      </c>
      <c r="AP3293" s="269"/>
      <c r="AQ3293" s="21"/>
      <c r="AR3293" s="262" t="s">
        <v>126</v>
      </c>
      <c r="AS3293" s="263"/>
      <c r="AT3293" s="264" t="s">
        <v>2</v>
      </c>
      <c r="AU3293" s="265"/>
      <c r="AV3293" s="41"/>
      <c r="AW3293" s="262" t="s">
        <v>127</v>
      </c>
      <c r="AX3293" s="263"/>
      <c r="AY3293" s="264" t="s">
        <v>128</v>
      </c>
      <c r="AZ3293" s="265"/>
      <c r="BA3293" s="20"/>
      <c r="BB3293" s="262" t="s">
        <v>129</v>
      </c>
      <c r="BC3293" s="263"/>
      <c r="BD3293" s="264" t="s">
        <v>130</v>
      </c>
      <c r="BE3293" s="265"/>
      <c r="BF3293" s="41"/>
      <c r="BG3293" s="266" t="s">
        <v>131</v>
      </c>
      <c r="BH3293" s="267"/>
      <c r="BI3293" s="268" t="s">
        <v>132</v>
      </c>
      <c r="BJ3293" s="269"/>
      <c r="BK3293" s="41"/>
      <c r="BL3293" s="262" t="s">
        <v>133</v>
      </c>
      <c r="BM3293" s="263"/>
      <c r="BN3293" s="264" t="s">
        <v>134</v>
      </c>
      <c r="BO3293" s="265"/>
      <c r="BP3293" s="41"/>
      <c r="BQ3293" s="262" t="s">
        <v>135</v>
      </c>
      <c r="BR3293" s="263"/>
      <c r="BS3293" s="264" t="s">
        <v>136</v>
      </c>
      <c r="BT3293" s="265"/>
      <c r="BU3293" s="20"/>
      <c r="BV3293" s="262" t="s">
        <v>137</v>
      </c>
      <c r="BW3293" s="263"/>
      <c r="BX3293" s="264" t="s">
        <v>138</v>
      </c>
      <c r="BY3293" s="265"/>
      <c r="CA3293" s="27" t="s">
        <v>8</v>
      </c>
      <c r="CC3293" s="113" t="s">
        <v>74</v>
      </c>
      <c r="CD3293" s="13"/>
      <c r="CE3293" s="33"/>
      <c r="CF3293" s="33"/>
      <c r="CG3293" s="33"/>
      <c r="CH3293" s="33"/>
    </row>
    <row r="3294" spans="2:86" ht="18.600000000000001" customHeight="1" thickTop="1" thickBot="1">
      <c r="B3294" s="37">
        <v>9.4199999999999395</v>
      </c>
      <c r="D3294" s="1">
        <v>1</v>
      </c>
      <c r="E3294" s="7">
        <v>0</v>
      </c>
      <c r="F3294" s="2">
        <v>0</v>
      </c>
      <c r="G3294" s="8">
        <v>0</v>
      </c>
      <c r="I3294" s="1">
        <v>1</v>
      </c>
      <c r="J3294" s="9">
        <v>0</v>
      </c>
      <c r="K3294" s="2">
        <v>0</v>
      </c>
      <c r="L3294" s="8">
        <f t="shared" ref="L3294:L3357" si="31723">IF(0=(1-$J$9*$K$9*$B3294^2),10^18,$B3294*$K$9/(1-$J$9*$K$9*$B3294^2))</f>
        <v>-0.57547952336232566</v>
      </c>
      <c r="N3294" s="1">
        <f t="shared" ref="N3294" si="31724">D3294*I3294+F3294*I3297-E3294*J3294-G3294*J3297</f>
        <v>1</v>
      </c>
      <c r="O3294" s="9">
        <f t="shared" ref="O3294" si="31725">(D3294*J3294+E3294*I3294+F3294*J3297+G3294*I3297)</f>
        <v>0</v>
      </c>
      <c r="P3294" s="2">
        <f t="shared" ref="P3294" si="31726">D3294*K3294+F3294*K3297-E3294*L3294-G3294*L3297</f>
        <v>0</v>
      </c>
      <c r="Q3294" s="8">
        <f t="shared" ref="Q3294" si="31727">(D3294*L3294+E3294*K3294+F3294*L3297+G3294*K3297)</f>
        <v>-0.57547952336232566</v>
      </c>
      <c r="S3294" s="1">
        <v>1</v>
      </c>
      <c r="T3294" s="7">
        <v>0</v>
      </c>
      <c r="U3294" s="2">
        <v>0</v>
      </c>
      <c r="V3294" s="8">
        <v>0</v>
      </c>
      <c r="X3294" s="1">
        <f t="shared" ref="X3294" si="31728">N3294*S3294+P3294*S3297-O3294*T3294-Q3294*T3297</f>
        <v>9.1927831584534356</v>
      </c>
      <c r="Y3294" s="9">
        <f t="shared" ref="Y3294" si="31729">(N3294*T3294+O3294*S3294+P3294*T3297+Q3294*S3297)</f>
        <v>0</v>
      </c>
      <c r="Z3294" s="2">
        <f t="shared" ref="Z3294" si="31730">N3294*U3294+P3294*U3297-O3294*V3294-Q3294*V3297</f>
        <v>0</v>
      </c>
      <c r="AA3294" s="8">
        <f t="shared" ref="AA3294" si="31731">(N3294*V3294+O3294*U3294+P3294*V3297+Q3294*U3297)</f>
        <v>-0.57547952336232566</v>
      </c>
      <c r="AB3294" s="20"/>
      <c r="AC3294" s="1">
        <v>1</v>
      </c>
      <c r="AD3294" s="9">
        <v>0</v>
      </c>
      <c r="AE3294" s="2">
        <v>0</v>
      </c>
      <c r="AF3294" s="8">
        <f t="shared" ref="AF3294:AF3357" si="31732">IF(0=(1-$AE$9*$AD$9*$B3294^2),10^18,$B3294*$AE$9/(1-$AE$9*$AD$9*$B3294^2))</f>
        <v>-0.1066439824511089</v>
      </c>
      <c r="AH3294" s="1">
        <f t="shared" ref="AH3294" si="31733">X3294*AC3294+Z3294*AC3297-Y3294*AD3294-AA3294*AD3297</f>
        <v>9.1927831584534356</v>
      </c>
      <c r="AI3294" s="9">
        <f t="shared" ref="AI3294" si="31734">(X3294*AD3294+Y3294*AC3294+Z3294*AD3297+AA3294*AC3297)</f>
        <v>0</v>
      </c>
      <c r="AJ3294" s="2">
        <f t="shared" ref="AJ3294" si="31735">X3294*AE3294+Z3294*AE3297-Y3294*AF3294-AA3294*AF3297</f>
        <v>0</v>
      </c>
      <c r="AK3294" s="8">
        <f t="shared" ref="AK3294" si="31736">(X3294*AF3294+Y3294*AE3294+Z3294*AF3297+AA3294*AE3297)</f>
        <v>-1.5558345291892834</v>
      </c>
      <c r="AM3294" s="1">
        <v>1</v>
      </c>
      <c r="AN3294" s="7">
        <v>0</v>
      </c>
      <c r="AO3294" s="2">
        <v>0</v>
      </c>
      <c r="AP3294" s="8">
        <v>0</v>
      </c>
      <c r="AR3294" s="1">
        <f t="shared" ref="AR3294" si="31737">AH3294*AM3294+AJ3294*AM3297-AI3294*AN3294-AK3294*AN3297</f>
        <v>27.920170462823101</v>
      </c>
      <c r="AS3294" s="9">
        <f t="shared" ref="AS3294" si="31738">(AH3294*AN3294+AI3294*AM3294+AJ3294*AN3297+AK3294*AM3297)</f>
        <v>0</v>
      </c>
      <c r="AT3294" s="2">
        <f t="shared" ref="AT3294" si="31739">AH3294*AO3294+AJ3294*AO3297-AI3294*AP3294-AK3294*AP3297</f>
        <v>0</v>
      </c>
      <c r="AU3294" s="8">
        <f t="shared" ref="AU3294" si="31740">(AH3294*AP3294+AI3294*AO3294+AJ3294*AP3297+AK3294*AO3297)</f>
        <v>-1.5558345291892834</v>
      </c>
      <c r="AV3294" s="20"/>
      <c r="AW3294" s="1">
        <v>1</v>
      </c>
      <c r="AX3294" s="9">
        <v>0</v>
      </c>
      <c r="AY3294" s="2">
        <v>0</v>
      </c>
      <c r="AZ3294" s="8">
        <f t="shared" ref="AZ3294:AZ3357" si="31741">IF(0=(1-$AX$9*$AY$9*$B3294^2),10^18,$B3294*$AY$9/(1-$AX$9*$AY$9*$B3294^2))</f>
        <v>-0.152078140384381</v>
      </c>
      <c r="BB3294" s="1">
        <f t="shared" ref="BB3294" si="31742">AR3294*AW3294+AT3294*AW3297-AS3294*AX3294-AU3294*AX3297</f>
        <v>27.920170462823101</v>
      </c>
      <c r="BC3294" s="9">
        <f t="shared" ref="BC3294" si="31743">(AR3294*AX3294+AS3294*AW3294+AT3294*AX3297+AU3294*AW3297)</f>
        <v>0</v>
      </c>
      <c r="BD3294" s="2">
        <f t="shared" ref="BD3294" si="31744">AR3294*AY3294+AT3294*AY3297-AS3294*AZ3294-AU3294*AZ3297</f>
        <v>0</v>
      </c>
      <c r="BE3294" s="8">
        <f t="shared" ref="BE3294" si="31745">(AR3294*AZ3294+AS3294*AY3294+AT3294*AZ3297+AU3294*AY3297)</f>
        <v>-5.8018821323903431</v>
      </c>
      <c r="BG3294" s="1">
        <v>1</v>
      </c>
      <c r="BH3294" s="7">
        <v>0</v>
      </c>
      <c r="BI3294" s="2">
        <v>0</v>
      </c>
      <c r="BJ3294" s="8">
        <v>0</v>
      </c>
      <c r="BK3294" s="20"/>
      <c r="BL3294" s="1">
        <f t="shared" ref="BL3294" si="31746">BB3294*BG3294+BD3294*BG3297-BC3294*BH3294-BE3294*BH3297</f>
        <v>73.610688481252652</v>
      </c>
      <c r="BM3294" s="9">
        <f t="shared" ref="BM3294" si="31747">(BB3294*BH3294+BC3294*BG3294+BD3294*BH3297+BE3294*BG3297)</f>
        <v>0</v>
      </c>
      <c r="BN3294" s="2">
        <f t="shared" ref="BN3294" si="31748">BB3294*BI3294+BD3294*BI3297-BC3294*BJ3294-BE3294*BJ3297</f>
        <v>0</v>
      </c>
      <c r="BO3294" s="8">
        <f t="shared" ref="BO3294" si="31749">(BB3294*BJ3294+BC3294*BI3294+BD3294*BJ3297+BE3294*BI3297)</f>
        <v>-5.8018821323903431</v>
      </c>
      <c r="BP3294" s="20"/>
      <c r="BQ3294" s="16">
        <v>1</v>
      </c>
      <c r="BR3294" s="23">
        <v>0</v>
      </c>
      <c r="BS3294" s="14">
        <v>0</v>
      </c>
      <c r="BT3294" s="22">
        <v>0</v>
      </c>
      <c r="BV3294" s="1">
        <f t="shared" ref="BV3294" si="31750">BL3294*BQ3294+BN3294*BQ3297-BM3294*BR3294-BO3294*BR3297</f>
        <v>73.610688481252652</v>
      </c>
      <c r="BW3294" s="9">
        <f t="shared" ref="BW3294" si="31751">(BL3294*BR3294+BM3294*BQ3294+BN3294*BR3297+BO3294*BQ3297)</f>
        <v>-5.8018821323903431</v>
      </c>
      <c r="BX3294" s="2">
        <f t="shared" ref="BX3294" si="31752">BL3294*BS3294+BN3294*BS3297-BM3294*BT3294-BO3294*BT3297</f>
        <v>0</v>
      </c>
      <c r="BY3294" s="8">
        <f t="shared" ref="BY3294" si="31753">(BL3294*BT3294+BM3294*BS3294+BN3294*BT3297+BO3294*BS3297)</f>
        <v>-5.8018821323903431</v>
      </c>
      <c r="CA3294" s="28">
        <f t="shared" ref="CA3294" si="31754">20*LOG(((1+$BR$9)/$BR$9)/((BV3294+BV3297)^2+(BW3294+BW3297)^2)^0.5)</f>
        <v>-53.437740696821045</v>
      </c>
      <c r="CC3294" s="114">
        <f t="shared" ref="CC3294" si="31755">((BV3294^2+BW3294^2)^0.5)/((BV3297^2+BW3297^2)^0.5)</f>
        <v>7.8834173634671781E-2</v>
      </c>
      <c r="CD3294" s="13"/>
      <c r="CE3294" s="33"/>
      <c r="CF3294" s="33"/>
      <c r="CG3294" s="33"/>
      <c r="CH3294" s="33"/>
    </row>
    <row r="3295" spans="2:86" ht="18.600000000000001" customHeight="1" thickBot="1">
      <c r="D3295" s="3"/>
      <c r="G3295" s="4"/>
      <c r="I3295" s="3"/>
      <c r="L3295" s="4"/>
      <c r="N3295" s="3"/>
      <c r="Q3295" s="4"/>
      <c r="S3295" s="3"/>
      <c r="V3295" s="4"/>
      <c r="X3295" s="3"/>
      <c r="AA3295" s="4"/>
      <c r="AC3295" s="3"/>
      <c r="AF3295" s="4"/>
      <c r="AH3295" s="3"/>
      <c r="AK3295" s="4"/>
      <c r="AM3295" s="3"/>
      <c r="AP3295" s="4"/>
      <c r="AR3295" s="3"/>
      <c r="AU3295" s="4"/>
      <c r="AW3295" s="3"/>
      <c r="AZ3295" s="4"/>
      <c r="BB3295" s="3"/>
      <c r="BE3295" s="4"/>
      <c r="BG3295" s="3"/>
      <c r="BJ3295" s="4"/>
      <c r="BL3295" s="3"/>
      <c r="BO3295" s="4"/>
      <c r="BQ3295" s="16"/>
      <c r="BR3295" s="14"/>
      <c r="BS3295" s="14"/>
      <c r="BT3295" s="17"/>
      <c r="BV3295" s="3"/>
      <c r="BY3295" s="4"/>
      <c r="CC3295" s="115"/>
      <c r="CD3295" s="13"/>
      <c r="CE3295" s="33"/>
      <c r="CF3295" s="33"/>
      <c r="CG3295" s="33"/>
      <c r="CH3295" s="33"/>
    </row>
    <row r="3296" spans="2:86" ht="18.600000000000001" customHeight="1" thickBot="1">
      <c r="D3296" s="271" t="s">
        <v>141</v>
      </c>
      <c r="E3296" s="272"/>
      <c r="F3296" s="273" t="s">
        <v>142</v>
      </c>
      <c r="G3296" s="274"/>
      <c r="H3296" s="237"/>
      <c r="I3296" s="271" t="s">
        <v>143</v>
      </c>
      <c r="J3296" s="272"/>
      <c r="K3296" s="273" t="s">
        <v>144</v>
      </c>
      <c r="L3296" s="274"/>
      <c r="N3296" s="262" t="s">
        <v>145</v>
      </c>
      <c r="O3296" s="263"/>
      <c r="P3296" s="264" t="s">
        <v>146</v>
      </c>
      <c r="Q3296" s="265"/>
      <c r="S3296" s="271" t="s">
        <v>147</v>
      </c>
      <c r="T3296" s="272"/>
      <c r="U3296" s="273" t="s">
        <v>148</v>
      </c>
      <c r="V3296" s="274"/>
      <c r="W3296" s="20"/>
      <c r="X3296" s="262" t="s">
        <v>149</v>
      </c>
      <c r="Y3296" s="263"/>
      <c r="Z3296" s="264" t="s">
        <v>150</v>
      </c>
      <c r="AA3296" s="265"/>
      <c r="AB3296" s="20"/>
      <c r="AC3296" s="271" t="s">
        <v>151</v>
      </c>
      <c r="AD3296" s="272"/>
      <c r="AE3296" s="273" t="s">
        <v>152</v>
      </c>
      <c r="AF3296" s="274"/>
      <c r="AG3296" s="20"/>
      <c r="AH3296" s="262" t="s">
        <v>153</v>
      </c>
      <c r="AI3296" s="263"/>
      <c r="AJ3296" s="264" t="s">
        <v>154</v>
      </c>
      <c r="AK3296" s="265"/>
      <c r="AL3296" s="20"/>
      <c r="AM3296" s="271" t="s">
        <v>155</v>
      </c>
      <c r="AN3296" s="272"/>
      <c r="AO3296" s="273" t="s">
        <v>156</v>
      </c>
      <c r="AP3296" s="274"/>
      <c r="AR3296" s="262" t="s">
        <v>157</v>
      </c>
      <c r="AS3296" s="263"/>
      <c r="AT3296" s="264" t="s">
        <v>158</v>
      </c>
      <c r="AU3296" s="265"/>
      <c r="AV3296" s="41"/>
      <c r="AW3296" s="271" t="s">
        <v>159</v>
      </c>
      <c r="AX3296" s="272"/>
      <c r="AY3296" s="273" t="s">
        <v>160</v>
      </c>
      <c r="AZ3296" s="274"/>
      <c r="BA3296" s="20"/>
      <c r="BB3296" s="262" t="s">
        <v>161</v>
      </c>
      <c r="BC3296" s="263"/>
      <c r="BD3296" s="264" t="s">
        <v>162</v>
      </c>
      <c r="BE3296" s="265"/>
      <c r="BF3296" s="41"/>
      <c r="BG3296" s="271" t="s">
        <v>163</v>
      </c>
      <c r="BH3296" s="272"/>
      <c r="BI3296" s="273" t="s">
        <v>164</v>
      </c>
      <c r="BJ3296" s="274"/>
      <c r="BK3296" s="41"/>
      <c r="BL3296" s="262" t="s">
        <v>165</v>
      </c>
      <c r="BM3296" s="263"/>
      <c r="BN3296" s="264" t="s">
        <v>166</v>
      </c>
      <c r="BO3296" s="265"/>
      <c r="BP3296" s="41"/>
      <c r="BQ3296" s="271" t="s">
        <v>167</v>
      </c>
      <c r="BR3296" s="272"/>
      <c r="BS3296" s="273" t="s">
        <v>168</v>
      </c>
      <c r="BT3296" s="274"/>
      <c r="BU3296" s="20"/>
      <c r="BV3296" s="262" t="s">
        <v>169</v>
      </c>
      <c r="BW3296" s="263"/>
      <c r="BX3296" s="264" t="s">
        <v>170</v>
      </c>
      <c r="BY3296" s="265"/>
      <c r="CA3296" s="55" t="s">
        <v>35</v>
      </c>
      <c r="CC3296" s="116" t="s">
        <v>75</v>
      </c>
      <c r="CD3296" s="13"/>
      <c r="CE3296" s="33"/>
      <c r="CF3296" s="33"/>
      <c r="CG3296" s="33"/>
      <c r="CH3296" s="33"/>
    </row>
    <row r="3297" spans="2:86" ht="18.600000000000001" customHeight="1" thickTop="1" thickBot="1">
      <c r="D3297" s="1">
        <v>0</v>
      </c>
      <c r="E3297" s="9">
        <f t="shared" ref="E3297" si="31756">$E$9*$B3294</f>
        <v>11.08545599999993</v>
      </c>
      <c r="F3297" s="2">
        <v>1</v>
      </c>
      <c r="G3297" s="8">
        <v>0</v>
      </c>
      <c r="I3297" s="1">
        <v>0</v>
      </c>
      <c r="J3297" s="9">
        <v>0</v>
      </c>
      <c r="K3297" s="2">
        <v>1</v>
      </c>
      <c r="L3297" s="8">
        <v>0</v>
      </c>
      <c r="N3297" s="1">
        <f t="shared" ref="N3297" si="31757">D3297*I3294+F3297*I3297-E3297*J3294-G3297*J3297</f>
        <v>0</v>
      </c>
      <c r="O3297" s="9">
        <f t="shared" ref="O3297" si="31758">(D3297*J3294+E3297*I3294+F3297*J3297+G3297*I3297)</f>
        <v>11.08545599999993</v>
      </c>
      <c r="P3297" s="2">
        <f t="shared" ref="P3297" si="31759">D3297*K3294+F3297*K3297-E3297*L3294-G3297*L3297</f>
        <v>7.379452935133993</v>
      </c>
      <c r="Q3297" s="8">
        <f t="shared" ref="Q3297" si="31760">(D3297*L3294+E3297*K3294+F3297*L3297+G3297*K3297)</f>
        <v>0</v>
      </c>
      <c r="S3297" s="1">
        <v>0</v>
      </c>
      <c r="T3297" s="9">
        <f t="shared" ref="T3297" si="31761">$T$9*$B3294</f>
        <v>14.23644599999991</v>
      </c>
      <c r="U3297" s="2">
        <v>1</v>
      </c>
      <c r="V3297" s="8">
        <v>0</v>
      </c>
      <c r="X3297" s="1">
        <f t="shared" ref="X3297" si="31762">N3297*S3294+P3297*S3297-O3297*T3294-Q3297*T3297</f>
        <v>0</v>
      </c>
      <c r="Y3297" s="9">
        <f t="shared" ref="Y3297" si="31763">(N3297*T3294+O3297*S3294+P3297*T3297+Q3297*S3297)</f>
        <v>116.14263922057586</v>
      </c>
      <c r="Z3297" s="2">
        <f t="shared" ref="Z3297" si="31764">N3297*U3294+P3297*U3297-O3297*V3294-Q3297*V3297</f>
        <v>7.379452935133993</v>
      </c>
      <c r="AA3297" s="8">
        <f t="shared" ref="AA3297" si="31765">(N3297*V3294+O3297*U3294+P3297*V3297+Q3297*U3297)</f>
        <v>0</v>
      </c>
      <c r="AB3297" s="20"/>
      <c r="AC3297" s="1">
        <v>0</v>
      </c>
      <c r="AD3297" s="9">
        <v>0</v>
      </c>
      <c r="AE3297" s="2">
        <v>1</v>
      </c>
      <c r="AF3297" s="8">
        <v>0</v>
      </c>
      <c r="AH3297" s="1">
        <f t="shared" ref="AH3297" si="31766">X3297*AC3294+Z3297*AC3297-Y3297*AD3294-AA3297*AD3297</f>
        <v>0</v>
      </c>
      <c r="AI3297" s="9">
        <f t="shared" ref="AI3297" si="31767">(X3297*AD3294+Y3297*AC3294+Z3297*AD3297+AA3297*AC3297)</f>
        <v>116.14263922057586</v>
      </c>
      <c r="AJ3297" s="2">
        <f t="shared" ref="AJ3297" si="31768">X3297*AE3294+Z3297*AE3297-Y3297*AF3294-AA3297*AF3297</f>
        <v>19.765366513998558</v>
      </c>
      <c r="AK3297" s="8">
        <f t="shared" ref="AK3297" si="31769">(X3297*AF3294+Y3297*AE3294+Z3297*AF3297+AA3297*AE3297)</f>
        <v>0</v>
      </c>
      <c r="AM3297" s="1">
        <v>0</v>
      </c>
      <c r="AN3297" s="9">
        <f t="shared" ref="AN3297" si="31770">$AN$9*$B3294</f>
        <v>12.036875999999923</v>
      </c>
      <c r="AO3297" s="2">
        <v>1</v>
      </c>
      <c r="AP3297" s="8">
        <v>0</v>
      </c>
      <c r="AR3297" s="1">
        <f t="shared" ref="AR3297" si="31771">AH3297*AM3294+AJ3297*AM3297-AI3297*AN3294-AK3297*AN3297</f>
        <v>0</v>
      </c>
      <c r="AS3297" s="9">
        <f t="shared" ref="AS3297" si="31772">(AH3297*AN3294+AI3297*AM3294+AJ3297*AN3297+AK3297*AM3297)</f>
        <v>354.05590504412726</v>
      </c>
      <c r="AT3297" s="2">
        <f t="shared" ref="AT3297" si="31773">AH3297*AO3294+AJ3297*AO3297-AI3297*AP3294-AK3297*AP3297</f>
        <v>19.765366513998558</v>
      </c>
      <c r="AU3297" s="8">
        <f t="shared" ref="AU3297" si="31774">(AH3297*AP3294+AI3297*AO3294+AJ3297*AP3297+AK3297*AO3297)</f>
        <v>0</v>
      </c>
      <c r="AV3297" s="20"/>
      <c r="AW3297" s="1">
        <v>0</v>
      </c>
      <c r="AX3297" s="9">
        <v>0</v>
      </c>
      <c r="AY3297" s="2">
        <v>1</v>
      </c>
      <c r="AZ3297" s="8">
        <v>0</v>
      </c>
      <c r="BB3297" s="1">
        <f t="shared" ref="BB3297" si="31775">AR3297*AW3294+AT3297*AW3297-AS3297*AX3294-AU3297*AX3297</f>
        <v>0</v>
      </c>
      <c r="BC3297" s="9">
        <f t="shared" ref="BC3297" si="31776">(AR3297*AX3294+AS3297*AW3294+AT3297*AX3297+AU3297*AW3297)</f>
        <v>354.05590504412726</v>
      </c>
      <c r="BD3297" s="2">
        <f t="shared" ref="BD3297" si="31777">AR3297*AY3294+AT3297*AY3297-AS3297*AZ3294-AU3297*AZ3297</f>
        <v>73.609530145218415</v>
      </c>
      <c r="BE3297" s="8">
        <f t="shared" ref="BE3297" si="31778">(AR3297*AZ3294+AS3297*AY3294+AT3297*AZ3297+AU3297*AY3297)</f>
        <v>0</v>
      </c>
      <c r="BG3297" s="1">
        <v>0</v>
      </c>
      <c r="BH3297" s="9">
        <f t="shared" ref="BH3297" si="31779">$BH$9*$B3294</f>
        <v>7.8751199999999493</v>
      </c>
      <c r="BI3297" s="2">
        <v>1</v>
      </c>
      <c r="BJ3297" s="8">
        <v>0</v>
      </c>
      <c r="BK3297" s="20"/>
      <c r="BL3297" s="1">
        <f t="shared" ref="BL3297" si="31780">BB3297*BG3294+BD3297*BG3297-BC3297*BH3294-BE3297*BH3297</f>
        <v>0</v>
      </c>
      <c r="BM3297" s="9">
        <f t="shared" ref="BM3297" si="31781">(BB3297*BH3294+BC3297*BG3294+BD3297*BH3297+BE3297*BG3297)</f>
        <v>933.73978808133597</v>
      </c>
      <c r="BN3297" s="2">
        <f t="shared" ref="BN3297" si="31782">BB3297*BI3294+BD3297*BI3297-BC3297*BJ3294-BE3297*BJ3297</f>
        <v>73.609530145218415</v>
      </c>
      <c r="BO3297" s="8">
        <f t="shared" ref="BO3297" si="31783">(BB3297*BJ3294+BC3297*BI3294+BD3297*BJ3297+BE3297*BI3297)</f>
        <v>0</v>
      </c>
      <c r="BP3297" s="20"/>
      <c r="BQ3297" s="18">
        <f t="shared" ref="BQ3297:BQ3360" si="31784">1/$BR$9</f>
        <v>1</v>
      </c>
      <c r="BR3297" s="25">
        <v>0</v>
      </c>
      <c r="BS3297" s="19">
        <v>1</v>
      </c>
      <c r="BT3297" s="24">
        <v>0</v>
      </c>
      <c r="BV3297" s="1">
        <f t="shared" ref="BV3297" si="31785">BL3297*BQ3294+BN3297*BQ3297-BM3297*BR3294-BO3297*BR3297</f>
        <v>73.609530145218415</v>
      </c>
      <c r="BW3297" s="9">
        <f t="shared" ref="BW3297" si="31786">(BL3297*BR3294+BM3297*BQ3294+BN3297*BR3297+BO3297*BQ3297)</f>
        <v>933.73978808133597</v>
      </c>
      <c r="BX3297" s="2">
        <f t="shared" ref="BX3297" si="31787">BL3297*BS3294+BN3297*BS3297-BM3297*BT3294-BO3297*BT3297</f>
        <v>73.609530145218415</v>
      </c>
      <c r="BY3297" s="8">
        <f t="shared" ref="BY3297" si="31788">(BL3297*BT3294+BM3297*BS3294+BN3297*BT3297+BO3297*BS3297)</f>
        <v>0</v>
      </c>
      <c r="CA3297" s="56">
        <f t="shared" ref="CA3297" si="31789">(180/PI())*ATAN(-1*(BW3294+BW3297)/(BV3294+BV3297))</f>
        <v>-80.984984660386985</v>
      </c>
      <c r="CC3297" s="117">
        <f t="shared" ref="CC3297" si="31790">20*LOG(((1-(10^(CA3294/20)^2)*(1-((1-CC3294)/(1+CC3294))^2))^0.5))</f>
        <v>-5.3318218407183279E-6</v>
      </c>
      <c r="CD3297" s="13"/>
      <c r="CE3297" s="33"/>
      <c r="CF3297" s="33"/>
      <c r="CG3297" s="33"/>
      <c r="CH3297" s="33"/>
    </row>
    <row r="3298" spans="2:86" ht="18.600000000000001" customHeight="1"/>
    <row r="3299" spans="2:86" ht="18.600000000000001" customHeight="1" thickBot="1">
      <c r="E3299" s="6" t="s">
        <v>3</v>
      </c>
      <c r="J3299" s="6" t="s">
        <v>5</v>
      </c>
      <c r="O3299" s="6" t="s">
        <v>10</v>
      </c>
      <c r="T3299" s="6" t="s">
        <v>6</v>
      </c>
      <c r="Y3299" s="6" t="s">
        <v>11</v>
      </c>
      <c r="AD3299" s="6" t="s">
        <v>12</v>
      </c>
      <c r="AI3299" s="6" t="s">
        <v>13</v>
      </c>
      <c r="AN3299" s="6" t="s">
        <v>14</v>
      </c>
      <c r="AS3299" s="6" t="s">
        <v>15</v>
      </c>
      <c r="AX3299" s="6" t="s">
        <v>19</v>
      </c>
      <c r="BC3299" s="6" t="s">
        <v>17</v>
      </c>
      <c r="BH3299" s="6" t="s">
        <v>20</v>
      </c>
      <c r="BM3299" s="6" t="s">
        <v>18</v>
      </c>
      <c r="BQ3299" s="26" t="s">
        <v>16</v>
      </c>
      <c r="BR3299" s="26"/>
      <c r="BS3299" s="21"/>
      <c r="BT3299" s="21"/>
      <c r="BU3299" s="21"/>
      <c r="BV3299" s="21"/>
      <c r="BW3299" s="26" t="s">
        <v>21</v>
      </c>
      <c r="BX3299" s="21"/>
      <c r="BY3299" s="21"/>
    </row>
    <row r="3300" spans="2:86" ht="18.600000000000001" customHeight="1" thickBot="1">
      <c r="B3300" s="11"/>
      <c r="D3300" s="266" t="s">
        <v>113</v>
      </c>
      <c r="E3300" s="267"/>
      <c r="F3300" s="268" t="s">
        <v>114</v>
      </c>
      <c r="G3300" s="269"/>
      <c r="H3300" s="237"/>
      <c r="I3300" s="262" t="s">
        <v>0</v>
      </c>
      <c r="J3300" s="263"/>
      <c r="K3300" s="264" t="s">
        <v>1</v>
      </c>
      <c r="L3300" s="265"/>
      <c r="M3300" s="21"/>
      <c r="N3300" s="262" t="s">
        <v>115</v>
      </c>
      <c r="O3300" s="263"/>
      <c r="P3300" s="264" t="s">
        <v>116</v>
      </c>
      <c r="Q3300" s="265"/>
      <c r="R3300" s="21"/>
      <c r="S3300" s="266" t="s">
        <v>117</v>
      </c>
      <c r="T3300" s="267"/>
      <c r="U3300" s="268" t="s">
        <v>118</v>
      </c>
      <c r="V3300" s="269"/>
      <c r="W3300" s="20"/>
      <c r="X3300" s="262" t="s">
        <v>119</v>
      </c>
      <c r="Y3300" s="263"/>
      <c r="Z3300" s="264" t="s">
        <v>120</v>
      </c>
      <c r="AA3300" s="265"/>
      <c r="AB3300" s="20"/>
      <c r="AC3300" s="262" t="s">
        <v>121</v>
      </c>
      <c r="AD3300" s="263"/>
      <c r="AE3300" s="264" t="s">
        <v>7</v>
      </c>
      <c r="AF3300" s="265"/>
      <c r="AG3300" s="20"/>
      <c r="AH3300" s="262" t="s">
        <v>122</v>
      </c>
      <c r="AI3300" s="263"/>
      <c r="AJ3300" s="264" t="s">
        <v>123</v>
      </c>
      <c r="AK3300" s="265"/>
      <c r="AL3300" s="20"/>
      <c r="AM3300" s="266" t="s">
        <v>124</v>
      </c>
      <c r="AN3300" s="267"/>
      <c r="AO3300" s="268" t="s">
        <v>125</v>
      </c>
      <c r="AP3300" s="269"/>
      <c r="AQ3300" s="21"/>
      <c r="AR3300" s="262" t="s">
        <v>126</v>
      </c>
      <c r="AS3300" s="263"/>
      <c r="AT3300" s="264" t="s">
        <v>2</v>
      </c>
      <c r="AU3300" s="265"/>
      <c r="AV3300" s="41"/>
      <c r="AW3300" s="262" t="s">
        <v>127</v>
      </c>
      <c r="AX3300" s="263"/>
      <c r="AY3300" s="264" t="s">
        <v>128</v>
      </c>
      <c r="AZ3300" s="265"/>
      <c r="BA3300" s="20"/>
      <c r="BB3300" s="262" t="s">
        <v>129</v>
      </c>
      <c r="BC3300" s="263"/>
      <c r="BD3300" s="264" t="s">
        <v>130</v>
      </c>
      <c r="BE3300" s="265"/>
      <c r="BF3300" s="41"/>
      <c r="BG3300" s="266" t="s">
        <v>131</v>
      </c>
      <c r="BH3300" s="267"/>
      <c r="BI3300" s="268" t="s">
        <v>132</v>
      </c>
      <c r="BJ3300" s="269"/>
      <c r="BK3300" s="41"/>
      <c r="BL3300" s="262" t="s">
        <v>133</v>
      </c>
      <c r="BM3300" s="263"/>
      <c r="BN3300" s="264" t="s">
        <v>134</v>
      </c>
      <c r="BO3300" s="265"/>
      <c r="BP3300" s="41"/>
      <c r="BQ3300" s="262" t="s">
        <v>135</v>
      </c>
      <c r="BR3300" s="263"/>
      <c r="BS3300" s="264" t="s">
        <v>136</v>
      </c>
      <c r="BT3300" s="265"/>
      <c r="BU3300" s="20"/>
      <c r="BV3300" s="262" t="s">
        <v>137</v>
      </c>
      <c r="BW3300" s="263"/>
      <c r="BX3300" s="264" t="s">
        <v>138</v>
      </c>
      <c r="BY3300" s="265"/>
      <c r="CA3300" s="27" t="s">
        <v>8</v>
      </c>
      <c r="CC3300" s="113" t="s">
        <v>74</v>
      </c>
      <c r="CD3300" s="13"/>
      <c r="CE3300" s="33"/>
      <c r="CF3300" s="33"/>
      <c r="CG3300" s="33"/>
      <c r="CH3300" s="33"/>
    </row>
    <row r="3301" spans="2:86" ht="18.600000000000001" customHeight="1" thickTop="1" thickBot="1">
      <c r="B3301" s="37">
        <v>9.4399999999999409</v>
      </c>
      <c r="D3301" s="1">
        <v>1</v>
      </c>
      <c r="E3301" s="7">
        <v>0</v>
      </c>
      <c r="F3301" s="2">
        <v>0</v>
      </c>
      <c r="G3301" s="8">
        <v>0</v>
      </c>
      <c r="I3301" s="1">
        <v>1</v>
      </c>
      <c r="J3301" s="9">
        <v>0</v>
      </c>
      <c r="K3301" s="2">
        <v>0</v>
      </c>
      <c r="L3301" s="8">
        <f t="shared" ref="L3301:L3364" si="31791">IF(0=(1-$J$9*$K$9*$B3301^2),10^18,$B3301*$K$9/(1-$J$9*$K$9*$B3301^2))</f>
        <v>-0.5741360181430657</v>
      </c>
      <c r="N3301" s="1">
        <f t="shared" ref="N3301" si="31792">D3301*I3301+F3301*I3304-E3301*J3301-G3301*J3304</f>
        <v>1</v>
      </c>
      <c r="O3301" s="9">
        <f t="shared" ref="O3301" si="31793">(D3301*J3301+E3301*I3301+F3301*J3304+G3301*I3304)</f>
        <v>0</v>
      </c>
      <c r="P3301" s="2">
        <f t="shared" ref="P3301" si="31794">D3301*K3301+F3301*K3304-E3301*L3301-G3301*L3304</f>
        <v>0</v>
      </c>
      <c r="Q3301" s="8">
        <f t="shared" ref="Q3301" si="31795">(D3301*L3301+E3301*K3301+F3301*L3304+G3301*K3304)</f>
        <v>-0.5741360181430657</v>
      </c>
      <c r="S3301" s="1">
        <v>1</v>
      </c>
      <c r="T3301" s="7">
        <v>0</v>
      </c>
      <c r="U3301" s="2">
        <v>0</v>
      </c>
      <c r="V3301" s="8">
        <v>0</v>
      </c>
      <c r="X3301" s="1">
        <f t="shared" ref="X3301" si="31796">N3301*S3301+P3301*S3304-O3301*T3301-Q3301*T3304</f>
        <v>9.1910102542331167</v>
      </c>
      <c r="Y3301" s="9">
        <f t="shared" ref="Y3301" si="31797">(N3301*T3301+O3301*S3301+P3301*T3304+Q3301*S3304)</f>
        <v>0</v>
      </c>
      <c r="Z3301" s="2">
        <f t="shared" ref="Z3301" si="31798">N3301*U3301+P3301*U3304-O3301*V3301-Q3301*V3304</f>
        <v>0</v>
      </c>
      <c r="AA3301" s="8">
        <f t="shared" ref="AA3301" si="31799">(N3301*V3301+O3301*U3301+P3301*V3304+Q3301*U3304)</f>
        <v>-0.5741360181430657</v>
      </c>
      <c r="AB3301" s="20"/>
      <c r="AC3301" s="1">
        <v>1</v>
      </c>
      <c r="AD3301" s="9">
        <v>0</v>
      </c>
      <c r="AE3301" s="2">
        <v>0</v>
      </c>
      <c r="AF3301" s="8">
        <f t="shared" ref="AF3301:AF3364" si="31800">IF(0=(1-$AE$9*$AD$9*$B3301^2),10^18,$B3301*$AE$9/(1-$AE$9*$AD$9*$B3301^2))</f>
        <v>-0.10641099875498544</v>
      </c>
      <c r="AH3301" s="1">
        <f t="shared" ref="AH3301" si="31801">X3301*AC3301+Z3301*AC3304-Y3301*AD3301-AA3301*AD3304</f>
        <v>9.1910102542331167</v>
      </c>
      <c r="AI3301" s="9">
        <f t="shared" ref="AI3301" si="31802">(X3301*AD3301+Y3301*AC3301+Z3301*AD3304+AA3301*AC3304)</f>
        <v>0</v>
      </c>
      <c r="AJ3301" s="2">
        <f t="shared" ref="AJ3301" si="31803">X3301*AE3301+Z3301*AE3304-Y3301*AF3301-AA3301*AF3304</f>
        <v>0</v>
      </c>
      <c r="AK3301" s="8">
        <f t="shared" ref="AK3301" si="31804">(X3301*AF3301+Y3301*AE3301+Z3301*AF3304+AA3301*AE3304)</f>
        <v>-1.5521605988633245</v>
      </c>
      <c r="AM3301" s="1">
        <v>1</v>
      </c>
      <c r="AN3301" s="7">
        <v>0</v>
      </c>
      <c r="AO3301" s="2">
        <v>0</v>
      </c>
      <c r="AP3301" s="8">
        <v>0</v>
      </c>
      <c r="AR3301" s="1">
        <f t="shared" ref="AR3301" si="31805">AH3301*AM3301+AJ3301*AM3304-AI3301*AN3301-AK3301*AN3304</f>
        <v>27.913841931101128</v>
      </c>
      <c r="AS3301" s="9">
        <f t="shared" ref="AS3301" si="31806">(AH3301*AN3301+AI3301*AM3301+AJ3301*AN3304+AK3301*AM3304)</f>
        <v>0</v>
      </c>
      <c r="AT3301" s="2">
        <f t="shared" ref="AT3301" si="31807">AH3301*AO3301+AJ3301*AO3304-AI3301*AP3301-AK3301*AP3304</f>
        <v>0</v>
      </c>
      <c r="AU3301" s="8">
        <f t="shared" ref="AU3301" si="31808">(AH3301*AP3301+AI3301*AO3301+AJ3301*AP3304+AK3301*AO3304)</f>
        <v>-1.5521605988633245</v>
      </c>
      <c r="AV3301" s="20"/>
      <c r="AW3301" s="1">
        <v>1</v>
      </c>
      <c r="AX3301" s="9">
        <v>0</v>
      </c>
      <c r="AY3301" s="2">
        <v>0</v>
      </c>
      <c r="AZ3301" s="8">
        <f t="shared" ref="AZ3301:AZ3364" si="31809">IF(0=(1-$AX$9*$AY$9*$B3301^2),10^18,$B3301*$AY$9/(1-$AX$9*$AY$9*$B3301^2))</f>
        <v>-0.15174300671012872</v>
      </c>
      <c r="BB3301" s="1">
        <f t="shared" ref="BB3301" si="31810">AR3301*AW3301+AT3301*AW3304-AS3301*AX3301-AU3301*AX3304</f>
        <v>27.913841931101128</v>
      </c>
      <c r="BC3301" s="9">
        <f t="shared" ref="BC3301" si="31811">(AR3301*AX3301+AS3301*AW3301+AT3301*AX3304+AU3301*AW3304)</f>
        <v>0</v>
      </c>
      <c r="BD3301" s="2">
        <f t="shared" ref="BD3301" si="31812">AR3301*AY3301+AT3301*AY3304-AS3301*AZ3301-AU3301*AZ3304</f>
        <v>0</v>
      </c>
      <c r="BE3301" s="8">
        <f t="shared" ref="BE3301" si="31813">(AR3301*AZ3301+AS3301*AY3301+AT3301*AZ3304+AU3301*AY3304)</f>
        <v>-5.7878909023198748</v>
      </c>
      <c r="BG3301" s="1">
        <v>1</v>
      </c>
      <c r="BH3301" s="7">
        <v>0</v>
      </c>
      <c r="BI3301" s="2">
        <v>0</v>
      </c>
      <c r="BJ3301" s="8">
        <v>0</v>
      </c>
      <c r="BK3301" s="20"/>
      <c r="BL3301" s="1">
        <f t="shared" ref="BL3301" si="31814">BB3301*BG3301+BD3301*BG3304-BC3301*BH3301-BE3301*BH3304</f>
        <v>73.590950869664923</v>
      </c>
      <c r="BM3301" s="9">
        <f t="shared" ref="BM3301" si="31815">(BB3301*BH3301+BC3301*BG3301+BD3301*BH3304+BE3301*BG3304)</f>
        <v>0</v>
      </c>
      <c r="BN3301" s="2">
        <f t="shared" ref="BN3301" si="31816">BB3301*BI3301+BD3301*BI3304-BC3301*BJ3301-BE3301*BJ3304</f>
        <v>0</v>
      </c>
      <c r="BO3301" s="8">
        <f t="shared" ref="BO3301" si="31817">(BB3301*BJ3301+BC3301*BI3301+BD3301*BJ3304+BE3301*BI3304)</f>
        <v>-5.7878909023198748</v>
      </c>
      <c r="BP3301" s="20"/>
      <c r="BQ3301" s="16">
        <v>1</v>
      </c>
      <c r="BR3301" s="23">
        <v>0</v>
      </c>
      <c r="BS3301" s="14">
        <v>0</v>
      </c>
      <c r="BT3301" s="22">
        <v>0</v>
      </c>
      <c r="BV3301" s="1">
        <f t="shared" ref="BV3301" si="31818">BL3301*BQ3301+BN3301*BQ3304-BM3301*BR3301-BO3301*BR3304</f>
        <v>73.590950869664923</v>
      </c>
      <c r="BW3301" s="9">
        <f t="shared" ref="BW3301" si="31819">(BL3301*BR3301+BM3301*BQ3301+BN3301*BR3304+BO3301*BQ3304)</f>
        <v>-5.7878909023198748</v>
      </c>
      <c r="BX3301" s="2">
        <f t="shared" ref="BX3301" si="31820">BL3301*BS3301+BN3301*BS3304-BM3301*BT3301-BO3301*BT3304</f>
        <v>0</v>
      </c>
      <c r="BY3301" s="8">
        <f t="shared" ref="BY3301" si="31821">(BL3301*BT3301+BM3301*BS3301+BN3301*BT3304+BO3301*BS3304)</f>
        <v>-5.7878909023198748</v>
      </c>
      <c r="CA3301" s="28">
        <f t="shared" ref="CA3301" si="31822">20*LOG(((1+$BR$9)/$BR$9)/((BV3301+BV3304)^2+(BW3301+BW3304)^2)^0.5)</f>
        <v>-53.453822733498917</v>
      </c>
      <c r="CC3301" s="114">
        <f t="shared" ref="CC3301" si="31823">((BV3301^2+BW3301^2)^0.5)/((BV3304^2+BW3304^2)^0.5)</f>
        <v>7.8665166033879394E-2</v>
      </c>
      <c r="CD3301" s="13"/>
      <c r="CE3301" s="33"/>
      <c r="CF3301" s="33"/>
      <c r="CG3301" s="33"/>
      <c r="CH3301" s="33"/>
    </row>
    <row r="3302" spans="2:86" ht="18.600000000000001" customHeight="1" thickBot="1">
      <c r="D3302" s="3"/>
      <c r="G3302" s="4"/>
      <c r="I3302" s="3"/>
      <c r="L3302" s="4"/>
      <c r="N3302" s="3"/>
      <c r="Q3302" s="4"/>
      <c r="S3302" s="3"/>
      <c r="V3302" s="4"/>
      <c r="X3302" s="3"/>
      <c r="AA3302" s="4"/>
      <c r="AC3302" s="3"/>
      <c r="AF3302" s="4"/>
      <c r="AH3302" s="3"/>
      <c r="AK3302" s="4"/>
      <c r="AM3302" s="3"/>
      <c r="AP3302" s="4"/>
      <c r="AR3302" s="3"/>
      <c r="AU3302" s="4"/>
      <c r="AW3302" s="3"/>
      <c r="AZ3302" s="4"/>
      <c r="BB3302" s="3"/>
      <c r="BE3302" s="4"/>
      <c r="BG3302" s="3"/>
      <c r="BJ3302" s="4"/>
      <c r="BL3302" s="3"/>
      <c r="BO3302" s="4"/>
      <c r="BQ3302" s="16"/>
      <c r="BR3302" s="14"/>
      <c r="BS3302" s="14"/>
      <c r="BT3302" s="17"/>
      <c r="BV3302" s="3"/>
      <c r="BY3302" s="4"/>
      <c r="CC3302" s="115"/>
      <c r="CD3302" s="13"/>
      <c r="CE3302" s="33"/>
      <c r="CF3302" s="33"/>
      <c r="CG3302" s="33"/>
      <c r="CH3302" s="33"/>
    </row>
    <row r="3303" spans="2:86" ht="18.600000000000001" customHeight="1" thickBot="1">
      <c r="D3303" s="271" t="s">
        <v>141</v>
      </c>
      <c r="E3303" s="272"/>
      <c r="F3303" s="273" t="s">
        <v>142</v>
      </c>
      <c r="G3303" s="274"/>
      <c r="H3303" s="237"/>
      <c r="I3303" s="271" t="s">
        <v>143</v>
      </c>
      <c r="J3303" s="272"/>
      <c r="K3303" s="273" t="s">
        <v>144</v>
      </c>
      <c r="L3303" s="274"/>
      <c r="N3303" s="262" t="s">
        <v>145</v>
      </c>
      <c r="O3303" s="263"/>
      <c r="P3303" s="264" t="s">
        <v>146</v>
      </c>
      <c r="Q3303" s="265"/>
      <c r="S3303" s="271" t="s">
        <v>147</v>
      </c>
      <c r="T3303" s="272"/>
      <c r="U3303" s="273" t="s">
        <v>148</v>
      </c>
      <c r="V3303" s="274"/>
      <c r="W3303" s="20"/>
      <c r="X3303" s="262" t="s">
        <v>149</v>
      </c>
      <c r="Y3303" s="263"/>
      <c r="Z3303" s="264" t="s">
        <v>150</v>
      </c>
      <c r="AA3303" s="265"/>
      <c r="AB3303" s="20"/>
      <c r="AC3303" s="271" t="s">
        <v>151</v>
      </c>
      <c r="AD3303" s="272"/>
      <c r="AE3303" s="273" t="s">
        <v>152</v>
      </c>
      <c r="AF3303" s="274"/>
      <c r="AG3303" s="20"/>
      <c r="AH3303" s="262" t="s">
        <v>153</v>
      </c>
      <c r="AI3303" s="263"/>
      <c r="AJ3303" s="264" t="s">
        <v>154</v>
      </c>
      <c r="AK3303" s="265"/>
      <c r="AL3303" s="20"/>
      <c r="AM3303" s="271" t="s">
        <v>155</v>
      </c>
      <c r="AN3303" s="272"/>
      <c r="AO3303" s="273" t="s">
        <v>156</v>
      </c>
      <c r="AP3303" s="274"/>
      <c r="AR3303" s="262" t="s">
        <v>157</v>
      </c>
      <c r="AS3303" s="263"/>
      <c r="AT3303" s="264" t="s">
        <v>158</v>
      </c>
      <c r="AU3303" s="265"/>
      <c r="AV3303" s="41"/>
      <c r="AW3303" s="271" t="s">
        <v>159</v>
      </c>
      <c r="AX3303" s="272"/>
      <c r="AY3303" s="273" t="s">
        <v>160</v>
      </c>
      <c r="AZ3303" s="274"/>
      <c r="BA3303" s="20"/>
      <c r="BB3303" s="262" t="s">
        <v>161</v>
      </c>
      <c r="BC3303" s="263"/>
      <c r="BD3303" s="264" t="s">
        <v>162</v>
      </c>
      <c r="BE3303" s="265"/>
      <c r="BF3303" s="41"/>
      <c r="BG3303" s="271" t="s">
        <v>163</v>
      </c>
      <c r="BH3303" s="272"/>
      <c r="BI3303" s="273" t="s">
        <v>164</v>
      </c>
      <c r="BJ3303" s="274"/>
      <c r="BK3303" s="41"/>
      <c r="BL3303" s="262" t="s">
        <v>165</v>
      </c>
      <c r="BM3303" s="263"/>
      <c r="BN3303" s="264" t="s">
        <v>166</v>
      </c>
      <c r="BO3303" s="265"/>
      <c r="BP3303" s="41"/>
      <c r="BQ3303" s="271" t="s">
        <v>167</v>
      </c>
      <c r="BR3303" s="272"/>
      <c r="BS3303" s="273" t="s">
        <v>168</v>
      </c>
      <c r="BT3303" s="274"/>
      <c r="BU3303" s="20"/>
      <c r="BV3303" s="262" t="s">
        <v>169</v>
      </c>
      <c r="BW3303" s="263"/>
      <c r="BX3303" s="264" t="s">
        <v>170</v>
      </c>
      <c r="BY3303" s="265"/>
      <c r="CA3303" s="55" t="s">
        <v>35</v>
      </c>
      <c r="CC3303" s="116" t="s">
        <v>75</v>
      </c>
      <c r="CD3303" s="13"/>
      <c r="CE3303" s="33"/>
      <c r="CF3303" s="33"/>
      <c r="CG3303" s="33"/>
      <c r="CH3303" s="33"/>
    </row>
    <row r="3304" spans="2:86" ht="18.600000000000001" customHeight="1" thickTop="1" thickBot="1">
      <c r="D3304" s="1">
        <v>0</v>
      </c>
      <c r="E3304" s="9">
        <f t="shared" ref="E3304" si="31824">$E$9*$B3301</f>
        <v>11.108991999999931</v>
      </c>
      <c r="F3304" s="2">
        <v>1</v>
      </c>
      <c r="G3304" s="8">
        <v>0</v>
      </c>
      <c r="I3304" s="1">
        <v>0</v>
      </c>
      <c r="J3304" s="9">
        <v>0</v>
      </c>
      <c r="K3304" s="2">
        <v>1</v>
      </c>
      <c r="L3304" s="8">
        <v>0</v>
      </c>
      <c r="N3304" s="1">
        <f t="shared" ref="N3304" si="31825">D3304*I3301+F3304*I3304-E3304*J3301-G3304*J3304</f>
        <v>0</v>
      </c>
      <c r="O3304" s="9">
        <f t="shared" ref="O3304" si="31826">(D3304*J3301+E3304*I3301+F3304*J3304+G3304*I3304)</f>
        <v>11.108991999999931</v>
      </c>
      <c r="P3304" s="2">
        <f t="shared" ref="P3304" si="31827">D3304*K3301+F3304*K3304-E3304*L3301-G3304*L3304</f>
        <v>7.3780724324631324</v>
      </c>
      <c r="Q3304" s="8">
        <f t="shared" ref="Q3304" si="31828">(D3304*L3301+E3304*K3301+F3304*L3304+G3304*K3304)</f>
        <v>0</v>
      </c>
      <c r="S3304" s="1">
        <v>0</v>
      </c>
      <c r="T3304" s="9">
        <f t="shared" ref="T3304" si="31829">$T$9*$B3301</f>
        <v>14.266671999999911</v>
      </c>
      <c r="U3304" s="2">
        <v>1</v>
      </c>
      <c r="V3304" s="8">
        <v>0</v>
      </c>
      <c r="X3304" s="1">
        <f t="shared" ref="X3304" si="31830">N3304*S3301+P3304*S3304-O3304*T3301-Q3304*T3304</f>
        <v>0</v>
      </c>
      <c r="Y3304" s="9">
        <f t="shared" ref="Y3304" si="31831">(N3304*T3301+O3304*S3301+P3304*T3304+Q3304*S3304)</f>
        <v>116.36953138619293</v>
      </c>
      <c r="Z3304" s="2">
        <f t="shared" ref="Z3304" si="31832">N3304*U3301+P3304*U3304-O3304*V3301-Q3304*V3304</f>
        <v>7.3780724324631324</v>
      </c>
      <c r="AA3304" s="8">
        <f t="shared" ref="AA3304" si="31833">(N3304*V3301+O3304*U3301+P3304*V3304+Q3304*U3304)</f>
        <v>0</v>
      </c>
      <c r="AB3304" s="20"/>
      <c r="AC3304" s="1">
        <v>0</v>
      </c>
      <c r="AD3304" s="9">
        <v>0</v>
      </c>
      <c r="AE3304" s="2">
        <v>1</v>
      </c>
      <c r="AF3304" s="8">
        <v>0</v>
      </c>
      <c r="AH3304" s="1">
        <f t="shared" ref="AH3304" si="31834">X3304*AC3301+Z3304*AC3304-Y3304*AD3301-AA3304*AD3304</f>
        <v>0</v>
      </c>
      <c r="AI3304" s="9">
        <f t="shared" ref="AI3304" si="31835">(X3304*AD3301+Y3304*AC3301+Z3304*AD3304+AA3304*AC3304)</f>
        <v>116.36953138619293</v>
      </c>
      <c r="AJ3304" s="2">
        <f t="shared" ref="AJ3304" si="31836">X3304*AE3301+Z3304*AE3304-Y3304*AF3301-AA3304*AF3304</f>
        <v>19.761070491917547</v>
      </c>
      <c r="AK3304" s="8">
        <f t="shared" ref="AK3304" si="31837">(X3304*AF3301+Y3304*AE3301+Z3304*AF3304+AA3304*AE3304)</f>
        <v>0</v>
      </c>
      <c r="AM3304" s="1">
        <v>0</v>
      </c>
      <c r="AN3304" s="9">
        <f t="shared" ref="AN3304" si="31838">$AN$9*$B3301</f>
        <v>12.062431999999925</v>
      </c>
      <c r="AO3304" s="2">
        <v>1</v>
      </c>
      <c r="AP3304" s="8">
        <v>0</v>
      </c>
      <c r="AR3304" s="1">
        <f t="shared" ref="AR3304" si="31839">AH3304*AM3301+AJ3304*AM3304-AI3304*AN3301-AK3304*AN3304</f>
        <v>0</v>
      </c>
      <c r="AS3304" s="9">
        <f t="shared" ref="AS3304" si="31840">(AH3304*AN3301+AI3304*AM3301+AJ3304*AN3304+AK3304*AM3304)</f>
        <v>354.73610044215343</v>
      </c>
      <c r="AT3304" s="2">
        <f t="shared" ref="AT3304" si="31841">AH3304*AO3301+AJ3304*AO3304-AI3304*AP3301-AK3304*AP3304</f>
        <v>19.761070491917547</v>
      </c>
      <c r="AU3304" s="8">
        <f t="shared" ref="AU3304" si="31842">(AH3304*AP3301+AI3304*AO3301+AJ3304*AP3304+AK3304*AO3304)</f>
        <v>0</v>
      </c>
      <c r="AV3304" s="20"/>
      <c r="AW3304" s="1">
        <v>0</v>
      </c>
      <c r="AX3304" s="9">
        <v>0</v>
      </c>
      <c r="AY3304" s="2">
        <v>1</v>
      </c>
      <c r="AZ3304" s="8">
        <v>0</v>
      </c>
      <c r="BB3304" s="1">
        <f t="shared" ref="BB3304" si="31843">AR3304*AW3301+AT3304*AW3304-AS3304*AX3301-AU3304*AX3304</f>
        <v>0</v>
      </c>
      <c r="BC3304" s="9">
        <f t="shared" ref="BC3304" si="31844">(AR3304*AX3301+AS3304*AW3301+AT3304*AX3304+AU3304*AW3304)</f>
        <v>354.73610044215343</v>
      </c>
      <c r="BD3304" s="2">
        <f t="shared" ref="BD3304" si="31845">AR3304*AY3301+AT3304*AY3304-AS3304*AZ3301-AU3304*AZ3304</f>
        <v>73.589792961636135</v>
      </c>
      <c r="BE3304" s="8">
        <f t="shared" ref="BE3304" si="31846">(AR3304*AZ3301+AS3304*AY3301+AT3304*AZ3304+AU3304*AY3304)</f>
        <v>0</v>
      </c>
      <c r="BG3304" s="1">
        <v>0</v>
      </c>
      <c r="BH3304" s="9">
        <f t="shared" ref="BH3304" si="31847">$BH$9*$B3301</f>
        <v>7.8918399999999505</v>
      </c>
      <c r="BI3304" s="2">
        <v>1</v>
      </c>
      <c r="BJ3304" s="8">
        <v>0</v>
      </c>
      <c r="BK3304" s="20"/>
      <c r="BL3304" s="1">
        <f t="shared" ref="BL3304" si="31848">BB3304*BG3301+BD3304*BG3304-BC3304*BH3301-BE3304*BH3304</f>
        <v>0</v>
      </c>
      <c r="BM3304" s="9">
        <f t="shared" ref="BM3304" si="31849">(BB3304*BH3301+BC3304*BG3301+BD3304*BH3304+BE3304*BG3304)</f>
        <v>935.49497212850827</v>
      </c>
      <c r="BN3304" s="2">
        <f t="shared" ref="BN3304" si="31850">BB3304*BI3301+BD3304*BI3304-BC3304*BJ3301-BE3304*BJ3304</f>
        <v>73.589792961636135</v>
      </c>
      <c r="BO3304" s="8">
        <f t="shared" ref="BO3304" si="31851">(BB3304*BJ3301+BC3304*BI3301+BD3304*BJ3304+BE3304*BI3304)</f>
        <v>0</v>
      </c>
      <c r="BP3304" s="20"/>
      <c r="BQ3304" s="18">
        <f t="shared" ref="BQ3304:BQ3367" si="31852">1/$BR$9</f>
        <v>1</v>
      </c>
      <c r="BR3304" s="25">
        <v>0</v>
      </c>
      <c r="BS3304" s="19">
        <v>1</v>
      </c>
      <c r="BT3304" s="24">
        <v>0</v>
      </c>
      <c r="BV3304" s="1">
        <f t="shared" ref="BV3304" si="31853">BL3304*BQ3301+BN3304*BQ3304-BM3304*BR3301-BO3304*BR3304</f>
        <v>73.589792961636135</v>
      </c>
      <c r="BW3304" s="9">
        <f t="shared" ref="BW3304" si="31854">(BL3304*BR3301+BM3304*BQ3301+BN3304*BR3304+BO3304*BQ3304)</f>
        <v>935.49497212850827</v>
      </c>
      <c r="BX3304" s="2">
        <f t="shared" ref="BX3304" si="31855">BL3304*BS3301+BN3304*BS3304-BM3304*BT3301-BO3304*BT3304</f>
        <v>73.589792961636135</v>
      </c>
      <c r="BY3304" s="8">
        <f t="shared" ref="BY3304" si="31856">(BL3304*BT3301+BM3304*BS3301+BN3304*BT3304+BO3304*BS3304)</f>
        <v>0</v>
      </c>
      <c r="CA3304" s="56">
        <f t="shared" ref="CA3304" si="31857">(180/PI())*ATAN(-1*(BW3301+BW3304)/(BV3301+BV3304))</f>
        <v>-81.004231984624042</v>
      </c>
      <c r="CC3304" s="117">
        <f t="shared" ref="CC3304" si="31858">20*LOG(((1-(10^(CA3301/20)^2)*(1-((1-CC3301)/(1+CC3301))^2))^0.5))</f>
        <v>-5.302387342031847E-6</v>
      </c>
      <c r="CD3304" s="13"/>
      <c r="CE3304" s="33"/>
      <c r="CF3304" s="33"/>
      <c r="CG3304" s="33"/>
      <c r="CH3304" s="33"/>
    </row>
    <row r="3305" spans="2:86" ht="18.600000000000001" customHeight="1"/>
    <row r="3306" spans="2:86" ht="18.600000000000001" customHeight="1" thickBot="1">
      <c r="E3306" s="6" t="s">
        <v>3</v>
      </c>
      <c r="J3306" s="6" t="s">
        <v>5</v>
      </c>
      <c r="O3306" s="6" t="s">
        <v>10</v>
      </c>
      <c r="T3306" s="6" t="s">
        <v>6</v>
      </c>
      <c r="Y3306" s="6" t="s">
        <v>11</v>
      </c>
      <c r="AD3306" s="6" t="s">
        <v>12</v>
      </c>
      <c r="AI3306" s="6" t="s">
        <v>13</v>
      </c>
      <c r="AN3306" s="6" t="s">
        <v>14</v>
      </c>
      <c r="AS3306" s="6" t="s">
        <v>15</v>
      </c>
      <c r="AX3306" s="6" t="s">
        <v>19</v>
      </c>
      <c r="BC3306" s="6" t="s">
        <v>17</v>
      </c>
      <c r="BH3306" s="6" t="s">
        <v>20</v>
      </c>
      <c r="BM3306" s="6" t="s">
        <v>18</v>
      </c>
      <c r="BQ3306" s="26" t="s">
        <v>16</v>
      </c>
      <c r="BR3306" s="26"/>
      <c r="BS3306" s="21"/>
      <c r="BT3306" s="21"/>
      <c r="BU3306" s="21"/>
      <c r="BV3306" s="21"/>
      <c r="BW3306" s="26" t="s">
        <v>21</v>
      </c>
      <c r="BX3306" s="21"/>
      <c r="BY3306" s="21"/>
    </row>
    <row r="3307" spans="2:86" ht="18.600000000000001" customHeight="1" thickBot="1">
      <c r="B3307" s="11"/>
      <c r="D3307" s="266" t="s">
        <v>113</v>
      </c>
      <c r="E3307" s="267"/>
      <c r="F3307" s="268" t="s">
        <v>114</v>
      </c>
      <c r="G3307" s="269"/>
      <c r="H3307" s="237"/>
      <c r="I3307" s="262" t="s">
        <v>0</v>
      </c>
      <c r="J3307" s="263"/>
      <c r="K3307" s="264" t="s">
        <v>1</v>
      </c>
      <c r="L3307" s="265"/>
      <c r="M3307" s="21"/>
      <c r="N3307" s="262" t="s">
        <v>115</v>
      </c>
      <c r="O3307" s="263"/>
      <c r="P3307" s="264" t="s">
        <v>116</v>
      </c>
      <c r="Q3307" s="265"/>
      <c r="R3307" s="21"/>
      <c r="S3307" s="266" t="s">
        <v>117</v>
      </c>
      <c r="T3307" s="267"/>
      <c r="U3307" s="268" t="s">
        <v>118</v>
      </c>
      <c r="V3307" s="269"/>
      <c r="W3307" s="20"/>
      <c r="X3307" s="262" t="s">
        <v>119</v>
      </c>
      <c r="Y3307" s="263"/>
      <c r="Z3307" s="264" t="s">
        <v>120</v>
      </c>
      <c r="AA3307" s="265"/>
      <c r="AB3307" s="20"/>
      <c r="AC3307" s="262" t="s">
        <v>121</v>
      </c>
      <c r="AD3307" s="263"/>
      <c r="AE3307" s="264" t="s">
        <v>7</v>
      </c>
      <c r="AF3307" s="265"/>
      <c r="AG3307" s="20"/>
      <c r="AH3307" s="262" t="s">
        <v>122</v>
      </c>
      <c r="AI3307" s="263"/>
      <c r="AJ3307" s="264" t="s">
        <v>123</v>
      </c>
      <c r="AK3307" s="265"/>
      <c r="AL3307" s="20"/>
      <c r="AM3307" s="266" t="s">
        <v>124</v>
      </c>
      <c r="AN3307" s="267"/>
      <c r="AO3307" s="268" t="s">
        <v>125</v>
      </c>
      <c r="AP3307" s="269"/>
      <c r="AQ3307" s="21"/>
      <c r="AR3307" s="262" t="s">
        <v>126</v>
      </c>
      <c r="AS3307" s="263"/>
      <c r="AT3307" s="264" t="s">
        <v>2</v>
      </c>
      <c r="AU3307" s="265"/>
      <c r="AV3307" s="41"/>
      <c r="AW3307" s="262" t="s">
        <v>127</v>
      </c>
      <c r="AX3307" s="263"/>
      <c r="AY3307" s="264" t="s">
        <v>128</v>
      </c>
      <c r="AZ3307" s="265"/>
      <c r="BA3307" s="20"/>
      <c r="BB3307" s="262" t="s">
        <v>129</v>
      </c>
      <c r="BC3307" s="263"/>
      <c r="BD3307" s="264" t="s">
        <v>130</v>
      </c>
      <c r="BE3307" s="265"/>
      <c r="BF3307" s="41"/>
      <c r="BG3307" s="266" t="s">
        <v>131</v>
      </c>
      <c r="BH3307" s="267"/>
      <c r="BI3307" s="268" t="s">
        <v>132</v>
      </c>
      <c r="BJ3307" s="269"/>
      <c r="BK3307" s="41"/>
      <c r="BL3307" s="262" t="s">
        <v>133</v>
      </c>
      <c r="BM3307" s="263"/>
      <c r="BN3307" s="264" t="s">
        <v>134</v>
      </c>
      <c r="BO3307" s="265"/>
      <c r="BP3307" s="41"/>
      <c r="BQ3307" s="262" t="s">
        <v>135</v>
      </c>
      <c r="BR3307" s="263"/>
      <c r="BS3307" s="264" t="s">
        <v>136</v>
      </c>
      <c r="BT3307" s="265"/>
      <c r="BU3307" s="20"/>
      <c r="BV3307" s="262" t="s">
        <v>137</v>
      </c>
      <c r="BW3307" s="263"/>
      <c r="BX3307" s="264" t="s">
        <v>138</v>
      </c>
      <c r="BY3307" s="265"/>
      <c r="CA3307" s="27" t="s">
        <v>8</v>
      </c>
      <c r="CC3307" s="113" t="s">
        <v>74</v>
      </c>
      <c r="CD3307" s="13"/>
      <c r="CE3307" s="33"/>
      <c r="CF3307" s="33"/>
      <c r="CG3307" s="33"/>
      <c r="CH3307" s="33"/>
    </row>
    <row r="3308" spans="2:86" ht="18.600000000000001" customHeight="1" thickTop="1" thickBot="1">
      <c r="B3308" s="37">
        <v>9.4599999999999405</v>
      </c>
      <c r="D3308" s="1">
        <v>1</v>
      </c>
      <c r="E3308" s="7">
        <v>0</v>
      </c>
      <c r="F3308" s="2">
        <v>0</v>
      </c>
      <c r="G3308" s="8">
        <v>0</v>
      </c>
      <c r="I3308" s="1">
        <v>1</v>
      </c>
      <c r="J3308" s="9">
        <v>0</v>
      </c>
      <c r="K3308" s="2">
        <v>0</v>
      </c>
      <c r="L3308" s="8">
        <f t="shared" ref="L3308:L3371" si="31859">IF(0=(1-$J$9*$K$9*$B3308^2),10^18,$B3308*$K$9/(1-$J$9*$K$9*$B3308^2))</f>
        <v>-0.57279903253310049</v>
      </c>
      <c r="N3308" s="1">
        <f t="shared" ref="N3308" si="31860">D3308*I3308+F3308*I3311-E3308*J3308-G3308*J3311</f>
        <v>1</v>
      </c>
      <c r="O3308" s="9">
        <f t="shared" ref="O3308" si="31861">(D3308*J3308+E3308*I3308+F3308*J3311+G3308*I3311)</f>
        <v>0</v>
      </c>
      <c r="P3308" s="2">
        <f t="shared" ref="P3308" si="31862">D3308*K3308+F3308*K3311-E3308*L3308-G3308*L3311</f>
        <v>0</v>
      </c>
      <c r="Q3308" s="8">
        <f t="shared" ref="Q3308" si="31863">(D3308*L3308+E3308*K3308+F3308*L3311+G3308*K3311)</f>
        <v>-0.57279903253310049</v>
      </c>
      <c r="S3308" s="1">
        <v>1</v>
      </c>
      <c r="T3308" s="7">
        <v>0</v>
      </c>
      <c r="U3308" s="2">
        <v>0</v>
      </c>
      <c r="V3308" s="8">
        <v>0</v>
      </c>
      <c r="X3308" s="1">
        <f t="shared" ref="X3308" si="31864">N3308*S3308+P3308*S3311-O3308*T3308-Q3308*T3311</f>
        <v>9.1892493426243682</v>
      </c>
      <c r="Y3308" s="9">
        <f t="shared" ref="Y3308" si="31865">(N3308*T3308+O3308*S3308+P3308*T3311+Q3308*S3311)</f>
        <v>0</v>
      </c>
      <c r="Z3308" s="2">
        <f t="shared" ref="Z3308" si="31866">N3308*U3308+P3308*U3311-O3308*V3308-Q3308*V3311</f>
        <v>0</v>
      </c>
      <c r="AA3308" s="8">
        <f t="shared" ref="AA3308" si="31867">(N3308*V3308+O3308*U3308+P3308*V3311+Q3308*U3311)</f>
        <v>-0.57279903253310049</v>
      </c>
      <c r="AB3308" s="20"/>
      <c r="AC3308" s="1">
        <v>1</v>
      </c>
      <c r="AD3308" s="9">
        <v>0</v>
      </c>
      <c r="AE3308" s="2">
        <v>0</v>
      </c>
      <c r="AF3308" s="8">
        <f t="shared" ref="AF3308:AF3371" si="31868">IF(0=(1-$AE$9*$AD$9*$B3308^2),10^18,$B3308*$AE$9/(1-$AE$9*$AD$9*$B3308^2))</f>
        <v>-0.10617904564113829</v>
      </c>
      <c r="AH3308" s="1">
        <f t="shared" ref="AH3308" si="31869">X3308*AC3308+Z3308*AC3311-Y3308*AD3308-AA3308*AD3311</f>
        <v>9.1892493426243682</v>
      </c>
      <c r="AI3308" s="9">
        <f t="shared" ref="AI3308" si="31870">(X3308*AD3308+Y3308*AC3308+Z3308*AD3311+AA3308*AC3311)</f>
        <v>0</v>
      </c>
      <c r="AJ3308" s="2">
        <f t="shared" ref="AJ3308" si="31871">X3308*AE3308+Z3308*AE3311-Y3308*AF3308-AA3308*AF3311</f>
        <v>0</v>
      </c>
      <c r="AK3308" s="8">
        <f t="shared" ref="AK3308" si="31872">(X3308*AF3308+Y3308*AE3308+Z3308*AF3311+AA3308*AE3311)</f>
        <v>-1.5485047578914135</v>
      </c>
      <c r="AM3308" s="1">
        <v>1</v>
      </c>
      <c r="AN3308" s="7">
        <v>0</v>
      </c>
      <c r="AO3308" s="2">
        <v>0</v>
      </c>
      <c r="AP3308" s="8">
        <v>0</v>
      </c>
      <c r="AR3308" s="1">
        <f t="shared" ref="AR3308" si="31873">AH3308*AM3308+AJ3308*AM3311-AI3308*AN3308-AK3308*AN3311</f>
        <v>27.907556273958562</v>
      </c>
      <c r="AS3308" s="9">
        <f t="shared" ref="AS3308" si="31874">(AH3308*AN3308+AI3308*AM3308+AJ3308*AN3311+AK3308*AM3311)</f>
        <v>0</v>
      </c>
      <c r="AT3308" s="2">
        <f t="shared" ref="AT3308" si="31875">AH3308*AO3308+AJ3308*AO3311-AI3308*AP3308-AK3308*AP3311</f>
        <v>0</v>
      </c>
      <c r="AU3308" s="8">
        <f t="shared" ref="AU3308" si="31876">(AH3308*AP3308+AI3308*AO3308+AJ3308*AP3311+AK3308*AO3311)</f>
        <v>-1.5485047578914135</v>
      </c>
      <c r="AV3308" s="20"/>
      <c r="AW3308" s="1">
        <v>1</v>
      </c>
      <c r="AX3308" s="9">
        <v>0</v>
      </c>
      <c r="AY3308" s="2">
        <v>0</v>
      </c>
      <c r="AZ3308" s="8">
        <f t="shared" ref="AZ3308:AZ3371" si="31877">IF(0=(1-$AX$9*$AY$9*$B3308^2),10^18,$B3308*$AY$9/(1-$AX$9*$AY$9*$B3308^2))</f>
        <v>-0.15140937404589755</v>
      </c>
      <c r="BB3308" s="1">
        <f t="shared" ref="BB3308" si="31878">AR3308*AW3308+AT3308*AW3311-AS3308*AX3308-AU3308*AX3311</f>
        <v>27.907556273958562</v>
      </c>
      <c r="BC3308" s="9">
        <f t="shared" ref="BC3308" si="31879">(AR3308*AX3308+AS3308*AW3308+AT3308*AX3311+AU3308*AW3311)</f>
        <v>0</v>
      </c>
      <c r="BD3308" s="2">
        <f t="shared" ref="BD3308" si="31880">AR3308*AY3308+AT3308*AY3311-AS3308*AZ3308-AU3308*AZ3311</f>
        <v>0</v>
      </c>
      <c r="BE3308" s="8">
        <f t="shared" ref="BE3308" si="31881">(AR3308*AZ3308+AS3308*AY3308+AT3308*AZ3311+AU3308*AY3311)</f>
        <v>-5.7739703844821406</v>
      </c>
      <c r="BG3308" s="1">
        <v>1</v>
      </c>
      <c r="BH3308" s="7">
        <v>0</v>
      </c>
      <c r="BI3308" s="2">
        <v>0</v>
      </c>
      <c r="BJ3308" s="8">
        <v>0</v>
      </c>
      <c r="BK3308" s="20"/>
      <c r="BL3308" s="1">
        <f t="shared" ref="BL3308" si="31882">BB3308*BG3308+BD3308*BG3311-BC3308*BH3308-BE3308*BH3311</f>
        <v>73.571347497858341</v>
      </c>
      <c r="BM3308" s="9">
        <f t="shared" ref="BM3308" si="31883">(BB3308*BH3308+BC3308*BG3308+BD3308*BH3311+BE3308*BG3311)</f>
        <v>0</v>
      </c>
      <c r="BN3308" s="2">
        <f t="shared" ref="BN3308" si="31884">BB3308*BI3308+BD3308*BI3311-BC3308*BJ3308-BE3308*BJ3311</f>
        <v>0</v>
      </c>
      <c r="BO3308" s="8">
        <f t="shared" ref="BO3308" si="31885">(BB3308*BJ3308+BC3308*BI3308+BD3308*BJ3311+BE3308*BI3311)</f>
        <v>-5.7739703844821406</v>
      </c>
      <c r="BP3308" s="20"/>
      <c r="BQ3308" s="16">
        <v>1</v>
      </c>
      <c r="BR3308" s="23">
        <v>0</v>
      </c>
      <c r="BS3308" s="14">
        <v>0</v>
      </c>
      <c r="BT3308" s="22">
        <v>0</v>
      </c>
      <c r="BV3308" s="1">
        <f t="shared" ref="BV3308" si="31886">BL3308*BQ3308+BN3308*BQ3311-BM3308*BR3308-BO3308*BR3311</f>
        <v>73.571347497858341</v>
      </c>
      <c r="BW3308" s="9">
        <f t="shared" ref="BW3308" si="31887">(BL3308*BR3308+BM3308*BQ3308+BN3308*BR3311+BO3308*BQ3311)</f>
        <v>-5.7739703844821406</v>
      </c>
      <c r="BX3308" s="2">
        <f t="shared" ref="BX3308" si="31888">BL3308*BS3308+BN3308*BS3311-BM3308*BT3308-BO3308*BT3311</f>
        <v>0</v>
      </c>
      <c r="BY3308" s="8">
        <f t="shared" ref="BY3308" si="31889">(BL3308*BT3308+BM3308*BS3308+BN3308*BT3311+BO3308*BS3311)</f>
        <v>-5.7739703844821406</v>
      </c>
      <c r="CA3308" s="28">
        <f t="shared" ref="CA3308" si="31890">20*LOG(((1+$BR$9)/$BR$9)/((BV3308+BV3311)^2+(BW3308+BW3311)^2)^0.5)</f>
        <v>-53.469881077092126</v>
      </c>
      <c r="CC3308" s="114">
        <f t="shared" ref="CC3308" si="31891">((BV3308^2+BW3308^2)^0.5)/((BV3311^2+BW3311^2)^0.5)</f>
        <v>7.8496885768741545E-2</v>
      </c>
      <c r="CD3308" s="13"/>
      <c r="CE3308" s="33"/>
      <c r="CF3308" s="33"/>
      <c r="CG3308" s="33"/>
      <c r="CH3308" s="33"/>
    </row>
    <row r="3309" spans="2:86" ht="18.600000000000001" customHeight="1" thickBot="1">
      <c r="D3309" s="3"/>
      <c r="G3309" s="4"/>
      <c r="I3309" s="3"/>
      <c r="L3309" s="4"/>
      <c r="N3309" s="3"/>
      <c r="Q3309" s="4"/>
      <c r="S3309" s="3"/>
      <c r="V3309" s="4"/>
      <c r="X3309" s="3"/>
      <c r="AA3309" s="4"/>
      <c r="AC3309" s="3"/>
      <c r="AF3309" s="4"/>
      <c r="AH3309" s="3"/>
      <c r="AK3309" s="4"/>
      <c r="AM3309" s="3"/>
      <c r="AP3309" s="4"/>
      <c r="AR3309" s="3"/>
      <c r="AU3309" s="4"/>
      <c r="AW3309" s="3"/>
      <c r="AZ3309" s="4"/>
      <c r="BB3309" s="3"/>
      <c r="BE3309" s="4"/>
      <c r="BG3309" s="3"/>
      <c r="BJ3309" s="4"/>
      <c r="BL3309" s="3"/>
      <c r="BO3309" s="4"/>
      <c r="BQ3309" s="16"/>
      <c r="BR3309" s="14"/>
      <c r="BS3309" s="14"/>
      <c r="BT3309" s="17"/>
      <c r="BV3309" s="3"/>
      <c r="BY3309" s="4"/>
      <c r="CC3309" s="115"/>
      <c r="CD3309" s="13"/>
      <c r="CE3309" s="33"/>
      <c r="CF3309" s="33"/>
      <c r="CG3309" s="33"/>
      <c r="CH3309" s="33"/>
    </row>
    <row r="3310" spans="2:86" ht="18.600000000000001" customHeight="1" thickBot="1">
      <c r="D3310" s="271" t="s">
        <v>141</v>
      </c>
      <c r="E3310" s="272"/>
      <c r="F3310" s="273" t="s">
        <v>142</v>
      </c>
      <c r="G3310" s="274"/>
      <c r="H3310" s="237"/>
      <c r="I3310" s="271" t="s">
        <v>143</v>
      </c>
      <c r="J3310" s="272"/>
      <c r="K3310" s="273" t="s">
        <v>144</v>
      </c>
      <c r="L3310" s="274"/>
      <c r="N3310" s="262" t="s">
        <v>145</v>
      </c>
      <c r="O3310" s="263"/>
      <c r="P3310" s="264" t="s">
        <v>146</v>
      </c>
      <c r="Q3310" s="265"/>
      <c r="S3310" s="271" t="s">
        <v>147</v>
      </c>
      <c r="T3310" s="272"/>
      <c r="U3310" s="273" t="s">
        <v>148</v>
      </c>
      <c r="V3310" s="274"/>
      <c r="W3310" s="20"/>
      <c r="X3310" s="262" t="s">
        <v>149</v>
      </c>
      <c r="Y3310" s="263"/>
      <c r="Z3310" s="264" t="s">
        <v>150</v>
      </c>
      <c r="AA3310" s="265"/>
      <c r="AB3310" s="20"/>
      <c r="AC3310" s="271" t="s">
        <v>151</v>
      </c>
      <c r="AD3310" s="272"/>
      <c r="AE3310" s="273" t="s">
        <v>152</v>
      </c>
      <c r="AF3310" s="274"/>
      <c r="AG3310" s="20"/>
      <c r="AH3310" s="262" t="s">
        <v>153</v>
      </c>
      <c r="AI3310" s="263"/>
      <c r="AJ3310" s="264" t="s">
        <v>154</v>
      </c>
      <c r="AK3310" s="265"/>
      <c r="AL3310" s="20"/>
      <c r="AM3310" s="271" t="s">
        <v>155</v>
      </c>
      <c r="AN3310" s="272"/>
      <c r="AO3310" s="273" t="s">
        <v>156</v>
      </c>
      <c r="AP3310" s="274"/>
      <c r="AR3310" s="262" t="s">
        <v>157</v>
      </c>
      <c r="AS3310" s="263"/>
      <c r="AT3310" s="264" t="s">
        <v>158</v>
      </c>
      <c r="AU3310" s="265"/>
      <c r="AV3310" s="41"/>
      <c r="AW3310" s="271" t="s">
        <v>159</v>
      </c>
      <c r="AX3310" s="272"/>
      <c r="AY3310" s="273" t="s">
        <v>160</v>
      </c>
      <c r="AZ3310" s="274"/>
      <c r="BA3310" s="20"/>
      <c r="BB3310" s="262" t="s">
        <v>161</v>
      </c>
      <c r="BC3310" s="263"/>
      <c r="BD3310" s="264" t="s">
        <v>162</v>
      </c>
      <c r="BE3310" s="265"/>
      <c r="BF3310" s="41"/>
      <c r="BG3310" s="271" t="s">
        <v>163</v>
      </c>
      <c r="BH3310" s="272"/>
      <c r="BI3310" s="273" t="s">
        <v>164</v>
      </c>
      <c r="BJ3310" s="274"/>
      <c r="BK3310" s="41"/>
      <c r="BL3310" s="262" t="s">
        <v>165</v>
      </c>
      <c r="BM3310" s="263"/>
      <c r="BN3310" s="264" t="s">
        <v>166</v>
      </c>
      <c r="BO3310" s="265"/>
      <c r="BP3310" s="41"/>
      <c r="BQ3310" s="271" t="s">
        <v>167</v>
      </c>
      <c r="BR3310" s="272"/>
      <c r="BS3310" s="273" t="s">
        <v>168</v>
      </c>
      <c r="BT3310" s="274"/>
      <c r="BU3310" s="20"/>
      <c r="BV3310" s="262" t="s">
        <v>169</v>
      </c>
      <c r="BW3310" s="263"/>
      <c r="BX3310" s="264" t="s">
        <v>170</v>
      </c>
      <c r="BY3310" s="265"/>
      <c r="CA3310" s="55" t="s">
        <v>35</v>
      </c>
      <c r="CC3310" s="116" t="s">
        <v>75</v>
      </c>
      <c r="CD3310" s="13"/>
      <c r="CE3310" s="33"/>
      <c r="CF3310" s="33"/>
      <c r="CG3310" s="33"/>
      <c r="CH3310" s="33"/>
    </row>
    <row r="3311" spans="2:86" ht="18.600000000000001" customHeight="1" thickTop="1" thickBot="1">
      <c r="D3311" s="1">
        <v>0</v>
      </c>
      <c r="E3311" s="9">
        <f t="shared" ref="E3311" si="31892">$E$9*$B3308</f>
        <v>11.132527999999931</v>
      </c>
      <c r="F3311" s="2">
        <v>1</v>
      </c>
      <c r="G3311" s="8">
        <v>0</v>
      </c>
      <c r="I3311" s="1">
        <v>0</v>
      </c>
      <c r="J3311" s="9">
        <v>0</v>
      </c>
      <c r="K3311" s="2">
        <v>1</v>
      </c>
      <c r="L3311" s="8">
        <v>0</v>
      </c>
      <c r="N3311" s="1">
        <f t="shared" ref="N3311" si="31893">D3311*I3308+F3311*I3311-E3311*J3308-G3311*J3311</f>
        <v>0</v>
      </c>
      <c r="O3311" s="9">
        <f t="shared" ref="O3311" si="31894">(D3311*J3308+E3311*I3308+F3311*J3311+G3311*I3311)</f>
        <v>11.132527999999931</v>
      </c>
      <c r="P3311" s="2">
        <f t="shared" ref="P3311" si="31895">D3311*K3308+F3311*K3311-E3311*L3308-G3311*L3311</f>
        <v>7.3767012680476132</v>
      </c>
      <c r="Q3311" s="8">
        <f t="shared" ref="Q3311" si="31896">(D3311*L3308+E3311*K3308+F3311*L3311+G3311*K3311)</f>
        <v>0</v>
      </c>
      <c r="S3311" s="1">
        <v>0</v>
      </c>
      <c r="T3311" s="9">
        <f t="shared" ref="T3311" si="31897">$T$9*$B3308</f>
        <v>14.29689799999991</v>
      </c>
      <c r="U3311" s="2">
        <v>1</v>
      </c>
      <c r="V3311" s="8">
        <v>0</v>
      </c>
      <c r="X3311" s="1">
        <f t="shared" ref="X3311" si="31898">N3311*S3308+P3311*S3311-O3311*T3308-Q3311*T3311</f>
        <v>0</v>
      </c>
      <c r="Y3311" s="9">
        <f t="shared" ref="Y3311" si="31899">(N3311*T3308+O3311*S3308+P3311*T3311+Q3311*S3311)</f>
        <v>116.59647360574665</v>
      </c>
      <c r="Z3311" s="2">
        <f t="shared" ref="Z3311" si="31900">N3311*U3308+P3311*U3311-O3311*V3308-Q3311*V3311</f>
        <v>7.3767012680476132</v>
      </c>
      <c r="AA3311" s="8">
        <f t="shared" ref="AA3311" si="31901">(N3311*V3308+O3311*U3308+P3311*V3311+Q3311*U3311)</f>
        <v>0</v>
      </c>
      <c r="AB3311" s="20"/>
      <c r="AC3311" s="1">
        <v>0</v>
      </c>
      <c r="AD3311" s="9">
        <v>0</v>
      </c>
      <c r="AE3311" s="2">
        <v>1</v>
      </c>
      <c r="AF3311" s="8">
        <v>0</v>
      </c>
      <c r="AH3311" s="1">
        <f t="shared" ref="AH3311" si="31902">X3311*AC3308+Z3311*AC3311-Y3311*AD3308-AA3311*AD3311</f>
        <v>0</v>
      </c>
      <c r="AI3311" s="9">
        <f t="shared" ref="AI3311" si="31903">(X3311*AD3308+Y3311*AC3308+Z3311*AD3311+AA3311*AC3311)</f>
        <v>116.59647360574665</v>
      </c>
      <c r="AJ3311" s="2">
        <f t="shared" ref="AJ3311" si="31904">X3311*AE3308+Z3311*AE3311-Y3311*AF3308-AA3311*AF3311</f>
        <v>19.756803560627965</v>
      </c>
      <c r="AK3311" s="8">
        <f t="shared" ref="AK3311" si="31905">(X3311*AF3308+Y3311*AE3308+Z3311*AF3311+AA3311*AE3311)</f>
        <v>0</v>
      </c>
      <c r="AM3311" s="1">
        <v>0</v>
      </c>
      <c r="AN3311" s="9">
        <f t="shared" ref="AN3311" si="31906">$AN$9*$B3308</f>
        <v>12.087987999999925</v>
      </c>
      <c r="AO3311" s="2">
        <v>1</v>
      </c>
      <c r="AP3311" s="8">
        <v>0</v>
      </c>
      <c r="AR3311" s="1">
        <f t="shared" ref="AR3311" si="31907">AH3311*AM3308+AJ3311*AM3311-AI3311*AN3308-AK3311*AN3311</f>
        <v>0</v>
      </c>
      <c r="AS3311" s="9">
        <f t="shared" ref="AS3311" si="31908">(AH3311*AN3308+AI3311*AM3308+AJ3311*AN3311+AK3311*AM3311)</f>
        <v>355.4164779649733</v>
      </c>
      <c r="AT3311" s="2">
        <f t="shared" ref="AT3311" si="31909">AH3311*AO3308+AJ3311*AO3311-AI3311*AP3308-AK3311*AP3311</f>
        <v>19.756803560627965</v>
      </c>
      <c r="AU3311" s="8">
        <f t="shared" ref="AU3311" si="31910">(AH3311*AP3308+AI3311*AO3308+AJ3311*AP3311+AK3311*AO3311)</f>
        <v>0</v>
      </c>
      <c r="AV3311" s="20"/>
      <c r="AW3311" s="1">
        <v>0</v>
      </c>
      <c r="AX3311" s="9">
        <v>0</v>
      </c>
      <c r="AY3311" s="2">
        <v>1</v>
      </c>
      <c r="AZ3311" s="8">
        <v>0</v>
      </c>
      <c r="BB3311" s="1">
        <f t="shared" ref="BB3311" si="31911">AR3311*AW3308+AT3311*AW3311-AS3311*AX3308-AU3311*AX3311</f>
        <v>0</v>
      </c>
      <c r="BC3311" s="9">
        <f t="shared" ref="BC3311" si="31912">(AR3311*AX3308+AS3311*AW3308+AT3311*AX3311+AU3311*AW3311)</f>
        <v>355.4164779649733</v>
      </c>
      <c r="BD3311" s="2">
        <f t="shared" ref="BD3311" si="31913">AR3311*AY3308+AT3311*AY3311-AS3311*AZ3308-AU3311*AZ3311</f>
        <v>73.57019001490211</v>
      </c>
      <c r="BE3311" s="8">
        <f t="shared" ref="BE3311" si="31914">(AR3311*AZ3308+AS3311*AY3308+AT3311*AZ3311+AU3311*AY3311)</f>
        <v>0</v>
      </c>
      <c r="BG3311" s="1">
        <v>0</v>
      </c>
      <c r="BH3311" s="9">
        <f t="shared" ref="BH3311" si="31915">$BH$9*$B3308</f>
        <v>7.9085599999999499</v>
      </c>
      <c r="BI3311" s="2">
        <v>1</v>
      </c>
      <c r="BJ3311" s="8">
        <v>0</v>
      </c>
      <c r="BK3311" s="20"/>
      <c r="BL3311" s="1">
        <f t="shared" ref="BL3311" si="31916">BB3311*BG3308+BD3311*BG3311-BC3311*BH3308-BE3311*BH3311</f>
        <v>0</v>
      </c>
      <c r="BM3311" s="9">
        <f t="shared" ref="BM3311" si="31917">(BB3311*BH3308+BC3311*BG3308+BD3311*BH3311+BE3311*BG3311)</f>
        <v>937.25073990922385</v>
      </c>
      <c r="BN3311" s="2">
        <f t="shared" ref="BN3311" si="31918">BB3311*BI3308+BD3311*BI3311-BC3311*BJ3308-BE3311*BJ3311</f>
        <v>73.57019001490211</v>
      </c>
      <c r="BO3311" s="8">
        <f t="shared" ref="BO3311" si="31919">(BB3311*BJ3308+BC3311*BI3308+BD3311*BJ3311+BE3311*BI3311)</f>
        <v>0</v>
      </c>
      <c r="BP3311" s="20"/>
      <c r="BQ3311" s="18">
        <f t="shared" ref="BQ3311:BQ3342" si="31920">1/$BR$9</f>
        <v>1</v>
      </c>
      <c r="BR3311" s="25">
        <v>0</v>
      </c>
      <c r="BS3311" s="19">
        <v>1</v>
      </c>
      <c r="BT3311" s="24">
        <v>0</v>
      </c>
      <c r="BV3311" s="1">
        <f t="shared" ref="BV3311" si="31921">BL3311*BQ3308+BN3311*BQ3311-BM3311*BR3308-BO3311*BR3311</f>
        <v>73.57019001490211</v>
      </c>
      <c r="BW3311" s="9">
        <f t="shared" ref="BW3311" si="31922">(BL3311*BR3308+BM3311*BQ3308+BN3311*BR3311+BO3311*BQ3311)</f>
        <v>937.25073990922385</v>
      </c>
      <c r="BX3311" s="2">
        <f t="shared" ref="BX3311" si="31923">BL3311*BS3308+BN3311*BS3311-BM3311*BT3308-BO3311*BT3311</f>
        <v>73.57019001490211</v>
      </c>
      <c r="BY3311" s="8">
        <f t="shared" ref="BY3311" si="31924">(BL3311*BT3308+BM3311*BS3308+BN3311*BT3311+BO3311*BS3311)</f>
        <v>0</v>
      </c>
      <c r="CA3311" s="56">
        <f t="shared" ref="CA3311" si="31925">(180/PI())*ATAN(-1*(BW3308+BW3311)/(BV3308+BV3311))</f>
        <v>-81.023396982104344</v>
      </c>
      <c r="CC3311" s="117">
        <f t="shared" ref="CC3311" si="31926">20*LOG(((1-(10^(CA3308/20)^2)*(1-((1-CC3308)/(1+CC3308))^2))^0.5))</f>
        <v>-5.2731617718678701E-6</v>
      </c>
      <c r="CD3311" s="13"/>
      <c r="CE3311" s="33"/>
      <c r="CF3311" s="33"/>
      <c r="CG3311" s="33"/>
      <c r="CH3311" s="33"/>
    </row>
    <row r="3312" spans="2:86" ht="18.600000000000001" customHeight="1"/>
    <row r="3313" spans="2:86" ht="18.600000000000001" customHeight="1" thickBot="1">
      <c r="E3313" s="6" t="s">
        <v>3</v>
      </c>
      <c r="J3313" s="6" t="s">
        <v>5</v>
      </c>
      <c r="O3313" s="6" t="s">
        <v>10</v>
      </c>
      <c r="T3313" s="6" t="s">
        <v>6</v>
      </c>
      <c r="Y3313" s="6" t="s">
        <v>11</v>
      </c>
      <c r="AD3313" s="6" t="s">
        <v>12</v>
      </c>
      <c r="AI3313" s="6" t="s">
        <v>13</v>
      </c>
      <c r="AN3313" s="6" t="s">
        <v>14</v>
      </c>
      <c r="AS3313" s="6" t="s">
        <v>15</v>
      </c>
      <c r="AX3313" s="6" t="s">
        <v>19</v>
      </c>
      <c r="BC3313" s="6" t="s">
        <v>17</v>
      </c>
      <c r="BH3313" s="6" t="s">
        <v>20</v>
      </c>
      <c r="BM3313" s="6" t="s">
        <v>18</v>
      </c>
      <c r="BQ3313" s="26" t="s">
        <v>16</v>
      </c>
      <c r="BR3313" s="26"/>
      <c r="BS3313" s="21"/>
      <c r="BT3313" s="21"/>
      <c r="BU3313" s="21"/>
      <c r="BV3313" s="21"/>
      <c r="BW3313" s="26" t="s">
        <v>21</v>
      </c>
      <c r="BX3313" s="21"/>
      <c r="BY3313" s="21"/>
    </row>
    <row r="3314" spans="2:86" ht="18.600000000000001" customHeight="1" thickBot="1">
      <c r="B3314" s="11"/>
      <c r="D3314" s="266" t="s">
        <v>113</v>
      </c>
      <c r="E3314" s="267"/>
      <c r="F3314" s="268" t="s">
        <v>114</v>
      </c>
      <c r="G3314" s="269"/>
      <c r="H3314" s="237"/>
      <c r="I3314" s="262" t="s">
        <v>0</v>
      </c>
      <c r="J3314" s="263"/>
      <c r="K3314" s="264" t="s">
        <v>1</v>
      </c>
      <c r="L3314" s="265"/>
      <c r="M3314" s="21"/>
      <c r="N3314" s="262" t="s">
        <v>115</v>
      </c>
      <c r="O3314" s="263"/>
      <c r="P3314" s="264" t="s">
        <v>116</v>
      </c>
      <c r="Q3314" s="265"/>
      <c r="R3314" s="21"/>
      <c r="S3314" s="266" t="s">
        <v>117</v>
      </c>
      <c r="T3314" s="267"/>
      <c r="U3314" s="268" t="s">
        <v>118</v>
      </c>
      <c r="V3314" s="269"/>
      <c r="W3314" s="20"/>
      <c r="X3314" s="262" t="s">
        <v>119</v>
      </c>
      <c r="Y3314" s="263"/>
      <c r="Z3314" s="264" t="s">
        <v>120</v>
      </c>
      <c r="AA3314" s="265"/>
      <c r="AB3314" s="20"/>
      <c r="AC3314" s="262" t="s">
        <v>121</v>
      </c>
      <c r="AD3314" s="263"/>
      <c r="AE3314" s="264" t="s">
        <v>7</v>
      </c>
      <c r="AF3314" s="265"/>
      <c r="AG3314" s="20"/>
      <c r="AH3314" s="262" t="s">
        <v>122</v>
      </c>
      <c r="AI3314" s="263"/>
      <c r="AJ3314" s="264" t="s">
        <v>123</v>
      </c>
      <c r="AK3314" s="265"/>
      <c r="AL3314" s="20"/>
      <c r="AM3314" s="266" t="s">
        <v>124</v>
      </c>
      <c r="AN3314" s="267"/>
      <c r="AO3314" s="268" t="s">
        <v>125</v>
      </c>
      <c r="AP3314" s="269"/>
      <c r="AQ3314" s="21"/>
      <c r="AR3314" s="262" t="s">
        <v>126</v>
      </c>
      <c r="AS3314" s="263"/>
      <c r="AT3314" s="264" t="s">
        <v>2</v>
      </c>
      <c r="AU3314" s="265"/>
      <c r="AV3314" s="41"/>
      <c r="AW3314" s="262" t="s">
        <v>127</v>
      </c>
      <c r="AX3314" s="263"/>
      <c r="AY3314" s="264" t="s">
        <v>128</v>
      </c>
      <c r="AZ3314" s="265"/>
      <c r="BA3314" s="20"/>
      <c r="BB3314" s="262" t="s">
        <v>129</v>
      </c>
      <c r="BC3314" s="263"/>
      <c r="BD3314" s="264" t="s">
        <v>130</v>
      </c>
      <c r="BE3314" s="265"/>
      <c r="BF3314" s="41"/>
      <c r="BG3314" s="266" t="s">
        <v>131</v>
      </c>
      <c r="BH3314" s="267"/>
      <c r="BI3314" s="268" t="s">
        <v>132</v>
      </c>
      <c r="BJ3314" s="269"/>
      <c r="BK3314" s="41"/>
      <c r="BL3314" s="262" t="s">
        <v>133</v>
      </c>
      <c r="BM3314" s="263"/>
      <c r="BN3314" s="264" t="s">
        <v>134</v>
      </c>
      <c r="BO3314" s="265"/>
      <c r="BP3314" s="41"/>
      <c r="BQ3314" s="262" t="s">
        <v>135</v>
      </c>
      <c r="BR3314" s="263"/>
      <c r="BS3314" s="264" t="s">
        <v>136</v>
      </c>
      <c r="BT3314" s="265"/>
      <c r="BU3314" s="20"/>
      <c r="BV3314" s="262" t="s">
        <v>137</v>
      </c>
      <c r="BW3314" s="263"/>
      <c r="BX3314" s="264" t="s">
        <v>138</v>
      </c>
      <c r="BY3314" s="265"/>
      <c r="CA3314" s="27" t="s">
        <v>8</v>
      </c>
      <c r="CC3314" s="113" t="s">
        <v>74</v>
      </c>
      <c r="CD3314" s="13"/>
      <c r="CE3314" s="33"/>
      <c r="CF3314" s="33"/>
      <c r="CG3314" s="33"/>
      <c r="CH3314" s="33"/>
    </row>
    <row r="3315" spans="2:86" ht="18.600000000000001" customHeight="1" thickTop="1" thickBot="1">
      <c r="B3315" s="37">
        <v>9.47999999999994</v>
      </c>
      <c r="D3315" s="1">
        <v>1</v>
      </c>
      <c r="E3315" s="7">
        <v>0</v>
      </c>
      <c r="F3315" s="2">
        <v>0</v>
      </c>
      <c r="G3315" s="8">
        <v>0</v>
      </c>
      <c r="I3315" s="1">
        <v>1</v>
      </c>
      <c r="J3315" s="9">
        <v>0</v>
      </c>
      <c r="K3315" s="2">
        <v>0</v>
      </c>
      <c r="L3315" s="8">
        <f t="shared" ref="L3315:L3346" si="31927">IF(0=(1-$J$9*$K$9*$B3315^2),10^18,$B3315*$K$9/(1-$J$9*$K$9*$B3315^2))</f>
        <v>-0.57146851762189688</v>
      </c>
      <c r="N3315" s="1">
        <f t="shared" ref="N3315" si="31928">D3315*I3315+F3315*I3318-E3315*J3315-G3315*J3318</f>
        <v>1</v>
      </c>
      <c r="O3315" s="9">
        <f t="shared" ref="O3315" si="31929">(D3315*J3315+E3315*I3315+F3315*J3318+G3315*I3318)</f>
        <v>0</v>
      </c>
      <c r="P3315" s="2">
        <f t="shared" ref="P3315" si="31930">D3315*K3315+F3315*K3318-E3315*L3315-G3315*L3318</f>
        <v>0</v>
      </c>
      <c r="Q3315" s="8">
        <f t="shared" ref="Q3315" si="31931">(D3315*L3315+E3315*K3315+F3315*L3318+G3315*K3318)</f>
        <v>-0.57146851762189688</v>
      </c>
      <c r="S3315" s="1">
        <v>1</v>
      </c>
      <c r="T3315" s="7">
        <v>0</v>
      </c>
      <c r="U3315" s="2">
        <v>0</v>
      </c>
      <c r="V3315" s="8">
        <v>0</v>
      </c>
      <c r="X3315" s="1">
        <f t="shared" ref="X3315" si="31932">N3315*S3315+P3315*S3318-O3315*T3315-Q3315*T3318</f>
        <v>9.1875003140650513</v>
      </c>
      <c r="Y3315" s="9">
        <f t="shared" ref="Y3315" si="31933">(N3315*T3315+O3315*S3315+P3315*T3318+Q3315*S3318)</f>
        <v>0</v>
      </c>
      <c r="Z3315" s="2">
        <f t="shared" ref="Z3315" si="31934">N3315*U3315+P3315*U3318-O3315*V3315-Q3315*V3318</f>
        <v>0</v>
      </c>
      <c r="AA3315" s="8">
        <f t="shared" ref="AA3315" si="31935">(N3315*V3315+O3315*U3315+P3315*V3318+Q3315*U3318)</f>
        <v>-0.57146851762189688</v>
      </c>
      <c r="AB3315" s="20"/>
      <c r="AC3315" s="1">
        <v>1</v>
      </c>
      <c r="AD3315" s="9">
        <v>0</v>
      </c>
      <c r="AE3315" s="2">
        <v>0</v>
      </c>
      <c r="AF3315" s="8">
        <f t="shared" ref="AF3315:AF3346" si="31936">IF(0=(1-$AE$9*$AD$9*$B3315^2),10^18,$B3315*$AE$9/(1-$AE$9*$AD$9*$B3315^2))</f>
        <v>-0.10594811619472337</v>
      </c>
      <c r="AH3315" s="1">
        <f t="shared" ref="AH3315" si="31937">X3315*AC3315+Z3315*AC3318-Y3315*AD3315-AA3315*AD3318</f>
        <v>9.1875003140650513</v>
      </c>
      <c r="AI3315" s="9">
        <f t="shared" ref="AI3315" si="31938">(X3315*AD3315+Y3315*AC3315+Z3315*AD3318+AA3315*AC3318)</f>
        <v>0</v>
      </c>
      <c r="AJ3315" s="2">
        <f t="shared" ref="AJ3315" si="31939">X3315*AE3315+Z3315*AE3318-Y3315*AF3315-AA3315*AF3318</f>
        <v>0</v>
      </c>
      <c r="AK3315" s="8">
        <f t="shared" ref="AK3315" si="31940">(X3315*AF3315+Y3315*AE3315+Z3315*AF3318+AA3315*AE3318)</f>
        <v>-1.5448668684355185</v>
      </c>
      <c r="AM3315" s="1">
        <v>1</v>
      </c>
      <c r="AN3315" s="7">
        <v>0</v>
      </c>
      <c r="AO3315" s="2">
        <v>0</v>
      </c>
      <c r="AP3315" s="8">
        <v>0</v>
      </c>
      <c r="AR3315" s="1">
        <f t="shared" ref="AR3315" si="31941">AH3315*AM3315+AJ3315*AM3318-AI3315*AN3315-AK3315*AN3318</f>
        <v>27.901313099000799</v>
      </c>
      <c r="AS3315" s="9">
        <f t="shared" ref="AS3315" si="31942">(AH3315*AN3315+AI3315*AM3315+AJ3315*AN3318+AK3315*AM3318)</f>
        <v>0</v>
      </c>
      <c r="AT3315" s="2">
        <f t="shared" ref="AT3315" si="31943">AH3315*AO3315+AJ3315*AO3318-AI3315*AP3315-AK3315*AP3318</f>
        <v>0</v>
      </c>
      <c r="AU3315" s="8">
        <f t="shared" ref="AU3315" si="31944">(AH3315*AP3315+AI3315*AO3315+AJ3315*AP3318+AK3315*AO3318)</f>
        <v>-1.5448668684355185</v>
      </c>
      <c r="AV3315" s="20"/>
      <c r="AW3315" s="1">
        <v>1</v>
      </c>
      <c r="AX3315" s="9">
        <v>0</v>
      </c>
      <c r="AY3315" s="2">
        <v>0</v>
      </c>
      <c r="AZ3315" s="8">
        <f t="shared" ref="AZ3315:AZ3346" si="31945">IF(0=(1-$AX$9*$AY$9*$B3315^2),10^18,$B3315*$AY$9/(1-$AX$9*$AY$9*$B3315^2))</f>
        <v>-0.15107723216200356</v>
      </c>
      <c r="BB3315" s="1">
        <f t="shared" ref="BB3315" si="31946">AR3315*AW3315+AT3315*AW3318-AS3315*AX3315-AU3315*AX3318</f>
        <v>27.901313099000799</v>
      </c>
      <c r="BC3315" s="9">
        <f t="shared" ref="BC3315" si="31947">(AR3315*AX3315+AS3315*AW3315+AT3315*AX3318+AU3315*AW3318)</f>
        <v>0</v>
      </c>
      <c r="BD3315" s="2">
        <f t="shared" ref="BD3315" si="31948">AR3315*AY3315+AT3315*AY3318-AS3315*AZ3315-AU3315*AZ3318</f>
        <v>0</v>
      </c>
      <c r="BE3315" s="8">
        <f t="shared" ref="BE3315" si="31949">(AR3315*AZ3315+AS3315*AY3315+AT3315*AZ3318+AU3315*AY3318)</f>
        <v>-5.7601200251180131</v>
      </c>
      <c r="BG3315" s="1">
        <v>1</v>
      </c>
      <c r="BH3315" s="7">
        <v>0</v>
      </c>
      <c r="BI3315" s="2">
        <v>0</v>
      </c>
      <c r="BJ3315" s="8">
        <v>0</v>
      </c>
      <c r="BK3315" s="20"/>
      <c r="BL3315" s="1">
        <f t="shared" ref="BL3315" si="31950">BB3315*BG3315+BD3315*BG3318-BC3315*BH3315-BE3315*BH3318</f>
        <v>73.551877131667794</v>
      </c>
      <c r="BM3315" s="9">
        <f t="shared" ref="BM3315" si="31951">(BB3315*BH3315+BC3315*BG3315+BD3315*BH3318+BE3315*BG3318)</f>
        <v>0</v>
      </c>
      <c r="BN3315" s="2">
        <f t="shared" ref="BN3315" si="31952">BB3315*BI3315+BD3315*BI3318-BC3315*BJ3315-BE3315*BJ3318</f>
        <v>0</v>
      </c>
      <c r="BO3315" s="8">
        <f t="shared" ref="BO3315" si="31953">(BB3315*BJ3315+BC3315*BI3315+BD3315*BJ3318+BE3315*BI3318)</f>
        <v>-5.7601200251180131</v>
      </c>
      <c r="BP3315" s="20"/>
      <c r="BQ3315" s="16">
        <v>1</v>
      </c>
      <c r="BR3315" s="23">
        <v>0</v>
      </c>
      <c r="BS3315" s="14">
        <v>0</v>
      </c>
      <c r="BT3315" s="22">
        <v>0</v>
      </c>
      <c r="BV3315" s="1">
        <f t="shared" ref="BV3315" si="31954">BL3315*BQ3315+BN3315*BQ3318-BM3315*BR3315-BO3315*BR3318</f>
        <v>73.551877131667794</v>
      </c>
      <c r="BW3315" s="9">
        <f t="shared" ref="BW3315" si="31955">(BL3315*BR3315+BM3315*BQ3315+BN3315*BR3318+BO3315*BQ3318)</f>
        <v>-5.7601200251180131</v>
      </c>
      <c r="BX3315" s="2">
        <f t="shared" ref="BX3315" si="31956">BL3315*BS3315+BN3315*BS3318-BM3315*BT3315-BO3315*BT3318</f>
        <v>0</v>
      </c>
      <c r="BY3315" s="8">
        <f t="shared" ref="BY3315" si="31957">(BL3315*BT3315+BM3315*BS3315+BN3315*BT3318+BO3315*BS3318)</f>
        <v>-5.7601200251180131</v>
      </c>
      <c r="CA3315" s="28">
        <f t="shared" ref="CA3315" si="31958">20*LOG(((1+$BR$9)/$BR$9)/((BV3315+BV3318)^2+(BW3315+BW3318)^2)^0.5)</f>
        <v>-53.485915758219946</v>
      </c>
      <c r="CC3315" s="114">
        <f t="shared" ref="CC3315" si="31959">((BV3315^2+BW3315^2)^0.5)/((BV3318^2+BW3318^2)^0.5)</f>
        <v>7.8329328127211773E-2</v>
      </c>
      <c r="CD3315" s="13"/>
      <c r="CE3315" s="33"/>
      <c r="CF3315" s="33"/>
      <c r="CG3315" s="33"/>
      <c r="CH3315" s="33"/>
    </row>
    <row r="3316" spans="2:86" ht="18.600000000000001" customHeight="1" thickBot="1">
      <c r="D3316" s="3"/>
      <c r="G3316" s="4"/>
      <c r="I3316" s="3"/>
      <c r="L3316" s="4"/>
      <c r="N3316" s="3"/>
      <c r="Q3316" s="4"/>
      <c r="S3316" s="3"/>
      <c r="V3316" s="4"/>
      <c r="X3316" s="3"/>
      <c r="AA3316" s="4"/>
      <c r="AC3316" s="3"/>
      <c r="AF3316" s="4"/>
      <c r="AH3316" s="3"/>
      <c r="AK3316" s="4"/>
      <c r="AM3316" s="3"/>
      <c r="AP3316" s="4"/>
      <c r="AR3316" s="3"/>
      <c r="AU3316" s="4"/>
      <c r="AW3316" s="3"/>
      <c r="AZ3316" s="4"/>
      <c r="BB3316" s="3"/>
      <c r="BE3316" s="4"/>
      <c r="BG3316" s="3"/>
      <c r="BJ3316" s="4"/>
      <c r="BL3316" s="3"/>
      <c r="BO3316" s="4"/>
      <c r="BQ3316" s="16"/>
      <c r="BR3316" s="14"/>
      <c r="BS3316" s="14"/>
      <c r="BT3316" s="17"/>
      <c r="BV3316" s="3"/>
      <c r="BY3316" s="4"/>
      <c r="CC3316" s="115"/>
      <c r="CD3316" s="13"/>
      <c r="CE3316" s="33"/>
      <c r="CF3316" s="33"/>
      <c r="CG3316" s="33"/>
      <c r="CH3316" s="33"/>
    </row>
    <row r="3317" spans="2:86" ht="18.600000000000001" customHeight="1" thickBot="1">
      <c r="D3317" s="271" t="s">
        <v>141</v>
      </c>
      <c r="E3317" s="272"/>
      <c r="F3317" s="273" t="s">
        <v>142</v>
      </c>
      <c r="G3317" s="274"/>
      <c r="H3317" s="237"/>
      <c r="I3317" s="271" t="s">
        <v>143</v>
      </c>
      <c r="J3317" s="272"/>
      <c r="K3317" s="273" t="s">
        <v>144</v>
      </c>
      <c r="L3317" s="274"/>
      <c r="N3317" s="262" t="s">
        <v>145</v>
      </c>
      <c r="O3317" s="263"/>
      <c r="P3317" s="264" t="s">
        <v>146</v>
      </c>
      <c r="Q3317" s="265"/>
      <c r="S3317" s="271" t="s">
        <v>147</v>
      </c>
      <c r="T3317" s="272"/>
      <c r="U3317" s="273" t="s">
        <v>148</v>
      </c>
      <c r="V3317" s="274"/>
      <c r="W3317" s="20"/>
      <c r="X3317" s="262" t="s">
        <v>149</v>
      </c>
      <c r="Y3317" s="263"/>
      <c r="Z3317" s="264" t="s">
        <v>150</v>
      </c>
      <c r="AA3317" s="265"/>
      <c r="AB3317" s="20"/>
      <c r="AC3317" s="271" t="s">
        <v>151</v>
      </c>
      <c r="AD3317" s="272"/>
      <c r="AE3317" s="273" t="s">
        <v>152</v>
      </c>
      <c r="AF3317" s="274"/>
      <c r="AG3317" s="20"/>
      <c r="AH3317" s="262" t="s">
        <v>153</v>
      </c>
      <c r="AI3317" s="263"/>
      <c r="AJ3317" s="264" t="s">
        <v>154</v>
      </c>
      <c r="AK3317" s="265"/>
      <c r="AL3317" s="20"/>
      <c r="AM3317" s="271" t="s">
        <v>155</v>
      </c>
      <c r="AN3317" s="272"/>
      <c r="AO3317" s="273" t="s">
        <v>156</v>
      </c>
      <c r="AP3317" s="274"/>
      <c r="AR3317" s="262" t="s">
        <v>157</v>
      </c>
      <c r="AS3317" s="263"/>
      <c r="AT3317" s="264" t="s">
        <v>158</v>
      </c>
      <c r="AU3317" s="265"/>
      <c r="AV3317" s="41"/>
      <c r="AW3317" s="271" t="s">
        <v>159</v>
      </c>
      <c r="AX3317" s="272"/>
      <c r="AY3317" s="273" t="s">
        <v>160</v>
      </c>
      <c r="AZ3317" s="274"/>
      <c r="BA3317" s="20"/>
      <c r="BB3317" s="262" t="s">
        <v>161</v>
      </c>
      <c r="BC3317" s="263"/>
      <c r="BD3317" s="264" t="s">
        <v>162</v>
      </c>
      <c r="BE3317" s="265"/>
      <c r="BF3317" s="41"/>
      <c r="BG3317" s="271" t="s">
        <v>163</v>
      </c>
      <c r="BH3317" s="272"/>
      <c r="BI3317" s="273" t="s">
        <v>164</v>
      </c>
      <c r="BJ3317" s="274"/>
      <c r="BK3317" s="41"/>
      <c r="BL3317" s="262" t="s">
        <v>165</v>
      </c>
      <c r="BM3317" s="263"/>
      <c r="BN3317" s="264" t="s">
        <v>166</v>
      </c>
      <c r="BO3317" s="265"/>
      <c r="BP3317" s="41"/>
      <c r="BQ3317" s="271" t="s">
        <v>167</v>
      </c>
      <c r="BR3317" s="272"/>
      <c r="BS3317" s="273" t="s">
        <v>168</v>
      </c>
      <c r="BT3317" s="274"/>
      <c r="BU3317" s="20"/>
      <c r="BV3317" s="262" t="s">
        <v>169</v>
      </c>
      <c r="BW3317" s="263"/>
      <c r="BX3317" s="264" t="s">
        <v>170</v>
      </c>
      <c r="BY3317" s="265"/>
      <c r="CA3317" s="55" t="s">
        <v>35</v>
      </c>
      <c r="CC3317" s="116" t="s">
        <v>75</v>
      </c>
      <c r="CD3317" s="13"/>
      <c r="CE3317" s="33"/>
      <c r="CF3317" s="33"/>
      <c r="CG3317" s="33"/>
      <c r="CH3317" s="33"/>
    </row>
    <row r="3318" spans="2:86" ht="18.600000000000001" customHeight="1" thickTop="1" thickBot="1">
      <c r="D3318" s="1">
        <v>0</v>
      </c>
      <c r="E3318" s="9">
        <f t="shared" ref="E3318" si="31960">$E$9*$B3315</f>
        <v>11.15606399999993</v>
      </c>
      <c r="F3318" s="2">
        <v>1</v>
      </c>
      <c r="G3318" s="8">
        <v>0</v>
      </c>
      <c r="I3318" s="1">
        <v>0</v>
      </c>
      <c r="J3318" s="9">
        <v>0</v>
      </c>
      <c r="K3318" s="2">
        <v>1</v>
      </c>
      <c r="L3318" s="8">
        <v>0</v>
      </c>
      <c r="N3318" s="1">
        <f t="shared" ref="N3318" si="31961">D3318*I3315+F3318*I3318-E3318*J3315-G3318*J3318</f>
        <v>0</v>
      </c>
      <c r="O3318" s="9">
        <f t="shared" ref="O3318" si="31962">(D3318*J3315+E3318*I3315+F3318*J3318+G3318*I3318)</f>
        <v>11.15606399999993</v>
      </c>
      <c r="P3318" s="2">
        <f t="shared" ref="P3318" si="31963">D3318*K3315+F3318*K3318-E3318*L3315-G3318*L3318</f>
        <v>7.375339356574969</v>
      </c>
      <c r="Q3318" s="8">
        <f t="shared" ref="Q3318" si="31964">(D3318*L3315+E3318*K3315+F3318*L3318+G3318*K3318)</f>
        <v>0</v>
      </c>
      <c r="S3318" s="1">
        <v>0</v>
      </c>
      <c r="T3318" s="9">
        <f t="shared" ref="T3318" si="31965">$T$9*$B3315</f>
        <v>14.327123999999911</v>
      </c>
      <c r="U3318" s="2">
        <v>1</v>
      </c>
      <c r="V3318" s="8">
        <v>0</v>
      </c>
      <c r="X3318" s="1">
        <f t="shared" ref="X3318" si="31966">N3318*S3315+P3318*S3318-O3318*T3315-Q3318*T3318</f>
        <v>0</v>
      </c>
      <c r="Y3318" s="9">
        <f t="shared" ref="Y3318" si="31967">(N3318*T3315+O3318*S3315+P3318*T3318+Q3318*S3318)</f>
        <v>116.82346550372907</v>
      </c>
      <c r="Z3318" s="2">
        <f t="shared" ref="Z3318" si="31968">N3318*U3315+P3318*U3318-O3318*V3315-Q3318*V3318</f>
        <v>7.375339356574969</v>
      </c>
      <c r="AA3318" s="8">
        <f t="shared" ref="AA3318" si="31969">(N3318*V3315+O3318*U3315+P3318*V3318+Q3318*U3318)</f>
        <v>0</v>
      </c>
      <c r="AB3318" s="20"/>
      <c r="AC3318" s="1">
        <v>0</v>
      </c>
      <c r="AD3318" s="9">
        <v>0</v>
      </c>
      <c r="AE3318" s="2">
        <v>1</v>
      </c>
      <c r="AF3318" s="8">
        <v>0</v>
      </c>
      <c r="AH3318" s="1">
        <f t="shared" ref="AH3318" si="31970">X3318*AC3315+Z3318*AC3318-Y3318*AD3315-AA3318*AD3318</f>
        <v>0</v>
      </c>
      <c r="AI3318" s="9">
        <f t="shared" ref="AI3318" si="31971">(X3318*AD3315+Y3318*AC3315+Z3318*AD3318+AA3318*AC3318)</f>
        <v>116.82346550372907</v>
      </c>
      <c r="AJ3318" s="2">
        <f t="shared" ref="AJ3318" si="31972">X3318*AE3315+Z3318*AE3318-Y3318*AF3315-AA3318*AF3318</f>
        <v>19.752565454034311</v>
      </c>
      <c r="AK3318" s="8">
        <f t="shared" ref="AK3318" si="31973">(X3318*AF3315+Y3318*AE3315+Z3318*AF3318+AA3318*AE3318)</f>
        <v>0</v>
      </c>
      <c r="AM3318" s="1">
        <v>0</v>
      </c>
      <c r="AN3318" s="9">
        <f t="shared" ref="AN3318" si="31974">$AN$9*$B3315</f>
        <v>12.113543999999925</v>
      </c>
      <c r="AO3318" s="2">
        <v>1</v>
      </c>
      <c r="AP3318" s="8">
        <v>0</v>
      </c>
      <c r="AR3318" s="1">
        <f t="shared" ref="AR3318" si="31975">AH3318*AM3315+AJ3318*AM3318-AI3318*AN3315-AK3318*AN3318</f>
        <v>0</v>
      </c>
      <c r="AS3318" s="9">
        <f t="shared" ref="AS3318" si="31976">(AH3318*AN3315+AI3318*AM3315+AJ3318*AN3318+AK3318*AM3318)</f>
        <v>356.09703624405222</v>
      </c>
      <c r="AT3318" s="2">
        <f t="shared" ref="AT3318" si="31977">AH3318*AO3315+AJ3318*AO3318-AI3318*AP3315-AK3318*AP3318</f>
        <v>19.752565454034311</v>
      </c>
      <c r="AU3318" s="8">
        <f t="shared" ref="AU3318" si="31978">(AH3318*AP3315+AI3318*AO3315+AJ3318*AP3318+AK3318*AO3318)</f>
        <v>0</v>
      </c>
      <c r="AV3318" s="20"/>
      <c r="AW3318" s="1">
        <v>0</v>
      </c>
      <c r="AX3318" s="9">
        <v>0</v>
      </c>
      <c r="AY3318" s="2">
        <v>1</v>
      </c>
      <c r="AZ3318" s="8">
        <v>0</v>
      </c>
      <c r="BB3318" s="1">
        <f t="shared" ref="BB3318" si="31979">AR3318*AW3315+AT3318*AW3318-AS3318*AX3315-AU3318*AX3318</f>
        <v>0</v>
      </c>
      <c r="BC3318" s="9">
        <f t="shared" ref="BC3318" si="31980">(AR3318*AX3315+AS3318*AW3315+AT3318*AX3318+AU3318*AW3318)</f>
        <v>356.09703624405222</v>
      </c>
      <c r="BD3318" s="2">
        <f t="shared" ref="BD3318" si="31981">AR3318*AY3315+AT3318*AY3318-AS3318*AZ3315-AU3318*AZ3318</f>
        <v>73.550720070878384</v>
      </c>
      <c r="BE3318" s="8">
        <f t="shared" ref="BE3318" si="31982">(AR3318*AZ3315+AS3318*AY3315+AT3318*AZ3318+AU3318*AY3318)</f>
        <v>0</v>
      </c>
      <c r="BG3318" s="1">
        <v>0</v>
      </c>
      <c r="BH3318" s="9">
        <f t="shared" ref="BH3318" si="31983">$BH$9*$B3315</f>
        <v>7.9252799999999493</v>
      </c>
      <c r="BI3318" s="2">
        <v>1</v>
      </c>
      <c r="BJ3318" s="8">
        <v>0</v>
      </c>
      <c r="BK3318" s="20"/>
      <c r="BL3318" s="1">
        <f t="shared" ref="BL3318" si="31984">BB3318*BG3315+BD3318*BG3318-BC3318*BH3315-BE3318*BH3318</f>
        <v>0</v>
      </c>
      <c r="BM3318" s="9">
        <f t="shared" ref="BM3318" si="31985">(BB3318*BH3315+BC3318*BG3315+BD3318*BH3318+BE3318*BG3318)</f>
        <v>939.00708700737948</v>
      </c>
      <c r="BN3318" s="2">
        <f t="shared" ref="BN3318" si="31986">BB3318*BI3315+BD3318*BI3318-BC3318*BJ3315-BE3318*BJ3318</f>
        <v>73.550720070878384</v>
      </c>
      <c r="BO3318" s="8">
        <f t="shared" ref="BO3318" si="31987">(BB3318*BJ3315+BC3318*BI3315+BD3318*BJ3318+BE3318*BI3318)</f>
        <v>0</v>
      </c>
      <c r="BP3318" s="20"/>
      <c r="BQ3318" s="18">
        <f t="shared" ref="BQ3318:BQ3349" si="31988">1/$BR$9</f>
        <v>1</v>
      </c>
      <c r="BR3318" s="25">
        <v>0</v>
      </c>
      <c r="BS3318" s="19">
        <v>1</v>
      </c>
      <c r="BT3318" s="24">
        <v>0</v>
      </c>
      <c r="BV3318" s="1">
        <f t="shared" ref="BV3318" si="31989">BL3318*BQ3315+BN3318*BQ3318-BM3318*BR3315-BO3318*BR3318</f>
        <v>73.550720070878384</v>
      </c>
      <c r="BW3318" s="9">
        <f t="shared" ref="BW3318" si="31990">(BL3318*BR3315+BM3318*BQ3315+BN3318*BR3318+BO3318*BQ3318)</f>
        <v>939.00708700737948</v>
      </c>
      <c r="BX3318" s="2">
        <f t="shared" ref="BX3318" si="31991">BL3318*BS3315+BN3318*BS3318-BM3318*BT3315-BO3318*BT3318</f>
        <v>73.550720070878384</v>
      </c>
      <c r="BY3318" s="8">
        <f t="shared" ref="BY3318" si="31992">(BL3318*BT3315+BM3318*BS3315+BN3318*BT3318+BO3318*BS3318)</f>
        <v>0</v>
      </c>
      <c r="CA3318" s="56">
        <f t="shared" ref="CA3318" si="31993">(180/PI())*ATAN(-1*(BW3315+BW3318)/(BV3315+BV3318))</f>
        <v>-81.042480181906782</v>
      </c>
      <c r="CC3318" s="117">
        <f t="shared" ref="CC3318" si="31994">20*LOG(((1-(10^(CA3315/20)^2)*(1-((1-CC3315)/(1+CC3315))^2))^0.5))</f>
        <v>-5.24414336550396E-6</v>
      </c>
      <c r="CD3318" s="13"/>
      <c r="CE3318" s="33"/>
      <c r="CF3318" s="33"/>
      <c r="CG3318" s="33"/>
      <c r="CH3318" s="33"/>
    </row>
    <row r="3319" spans="2:86" ht="18.600000000000001" customHeight="1"/>
    <row r="3320" spans="2:86" ht="18.600000000000001" customHeight="1" thickBot="1">
      <c r="E3320" s="6" t="s">
        <v>3</v>
      </c>
      <c r="J3320" s="6" t="s">
        <v>5</v>
      </c>
      <c r="O3320" s="6" t="s">
        <v>10</v>
      </c>
      <c r="T3320" s="6" t="s">
        <v>6</v>
      </c>
      <c r="Y3320" s="6" t="s">
        <v>11</v>
      </c>
      <c r="AD3320" s="6" t="s">
        <v>12</v>
      </c>
      <c r="AI3320" s="6" t="s">
        <v>13</v>
      </c>
      <c r="AN3320" s="6" t="s">
        <v>14</v>
      </c>
      <c r="AS3320" s="6" t="s">
        <v>15</v>
      </c>
      <c r="AX3320" s="6" t="s">
        <v>19</v>
      </c>
      <c r="BC3320" s="6" t="s">
        <v>17</v>
      </c>
      <c r="BH3320" s="6" t="s">
        <v>20</v>
      </c>
      <c r="BM3320" s="6" t="s">
        <v>18</v>
      </c>
      <c r="BQ3320" s="26" t="s">
        <v>16</v>
      </c>
      <c r="BR3320" s="26"/>
      <c r="BS3320" s="21"/>
      <c r="BT3320" s="21"/>
      <c r="BU3320" s="21"/>
      <c r="BV3320" s="21"/>
      <c r="BW3320" s="26" t="s">
        <v>21</v>
      </c>
      <c r="BX3320" s="21"/>
      <c r="BY3320" s="21"/>
    </row>
    <row r="3321" spans="2:86" ht="18.600000000000001" customHeight="1" thickBot="1">
      <c r="B3321" s="11"/>
      <c r="D3321" s="266" t="s">
        <v>113</v>
      </c>
      <c r="E3321" s="267"/>
      <c r="F3321" s="268" t="s">
        <v>114</v>
      </c>
      <c r="G3321" s="269"/>
      <c r="H3321" s="237"/>
      <c r="I3321" s="262" t="s">
        <v>0</v>
      </c>
      <c r="J3321" s="263"/>
      <c r="K3321" s="264" t="s">
        <v>1</v>
      </c>
      <c r="L3321" s="265"/>
      <c r="M3321" s="21"/>
      <c r="N3321" s="262" t="s">
        <v>115</v>
      </c>
      <c r="O3321" s="263"/>
      <c r="P3321" s="264" t="s">
        <v>116</v>
      </c>
      <c r="Q3321" s="265"/>
      <c r="R3321" s="21"/>
      <c r="S3321" s="266" t="s">
        <v>117</v>
      </c>
      <c r="T3321" s="267"/>
      <c r="U3321" s="268" t="s">
        <v>118</v>
      </c>
      <c r="V3321" s="269"/>
      <c r="W3321" s="20"/>
      <c r="X3321" s="262" t="s">
        <v>119</v>
      </c>
      <c r="Y3321" s="263"/>
      <c r="Z3321" s="264" t="s">
        <v>120</v>
      </c>
      <c r="AA3321" s="265"/>
      <c r="AB3321" s="20"/>
      <c r="AC3321" s="262" t="s">
        <v>121</v>
      </c>
      <c r="AD3321" s="263"/>
      <c r="AE3321" s="264" t="s">
        <v>7</v>
      </c>
      <c r="AF3321" s="265"/>
      <c r="AG3321" s="20"/>
      <c r="AH3321" s="262" t="s">
        <v>122</v>
      </c>
      <c r="AI3321" s="263"/>
      <c r="AJ3321" s="264" t="s">
        <v>123</v>
      </c>
      <c r="AK3321" s="265"/>
      <c r="AL3321" s="20"/>
      <c r="AM3321" s="266" t="s">
        <v>124</v>
      </c>
      <c r="AN3321" s="267"/>
      <c r="AO3321" s="268" t="s">
        <v>125</v>
      </c>
      <c r="AP3321" s="269"/>
      <c r="AQ3321" s="21"/>
      <c r="AR3321" s="262" t="s">
        <v>126</v>
      </c>
      <c r="AS3321" s="263"/>
      <c r="AT3321" s="264" t="s">
        <v>2</v>
      </c>
      <c r="AU3321" s="265"/>
      <c r="AV3321" s="41"/>
      <c r="AW3321" s="262" t="s">
        <v>127</v>
      </c>
      <c r="AX3321" s="263"/>
      <c r="AY3321" s="264" t="s">
        <v>128</v>
      </c>
      <c r="AZ3321" s="265"/>
      <c r="BA3321" s="20"/>
      <c r="BB3321" s="262" t="s">
        <v>129</v>
      </c>
      <c r="BC3321" s="263"/>
      <c r="BD3321" s="264" t="s">
        <v>130</v>
      </c>
      <c r="BE3321" s="265"/>
      <c r="BF3321" s="41"/>
      <c r="BG3321" s="266" t="s">
        <v>131</v>
      </c>
      <c r="BH3321" s="267"/>
      <c r="BI3321" s="268" t="s">
        <v>132</v>
      </c>
      <c r="BJ3321" s="269"/>
      <c r="BK3321" s="41"/>
      <c r="BL3321" s="262" t="s">
        <v>133</v>
      </c>
      <c r="BM3321" s="263"/>
      <c r="BN3321" s="264" t="s">
        <v>134</v>
      </c>
      <c r="BO3321" s="265"/>
      <c r="BP3321" s="41"/>
      <c r="BQ3321" s="262" t="s">
        <v>135</v>
      </c>
      <c r="BR3321" s="263"/>
      <c r="BS3321" s="264" t="s">
        <v>136</v>
      </c>
      <c r="BT3321" s="265"/>
      <c r="BU3321" s="20"/>
      <c r="BV3321" s="262" t="s">
        <v>137</v>
      </c>
      <c r="BW3321" s="263"/>
      <c r="BX3321" s="264" t="s">
        <v>138</v>
      </c>
      <c r="BY3321" s="265"/>
      <c r="CA3321" s="27" t="s">
        <v>8</v>
      </c>
      <c r="CC3321" s="113" t="s">
        <v>74</v>
      </c>
      <c r="CD3321" s="13"/>
      <c r="CE3321" s="33"/>
      <c r="CF3321" s="33"/>
      <c r="CG3321" s="33"/>
      <c r="CH3321" s="33"/>
    </row>
    <row r="3322" spans="2:86" ht="18.600000000000001" customHeight="1" thickTop="1" thickBot="1">
      <c r="B3322" s="37">
        <v>9.4999999999999396</v>
      </c>
      <c r="D3322" s="1">
        <v>1</v>
      </c>
      <c r="E3322" s="7">
        <v>0</v>
      </c>
      <c r="F3322" s="2">
        <v>0</v>
      </c>
      <c r="G3322" s="8">
        <v>0</v>
      </c>
      <c r="I3322" s="1">
        <v>1</v>
      </c>
      <c r="J3322" s="9">
        <v>0</v>
      </c>
      <c r="K3322" s="2">
        <v>0</v>
      </c>
      <c r="L3322" s="8">
        <f t="shared" ref="L3322:L3353" si="31995">IF(0=(1-$J$9*$K$9*$B3322^2),10^18,$B3322*$K$9/(1-$J$9*$K$9*$B3322^2))</f>
        <v>-0.5701444249989811</v>
      </c>
      <c r="N3322" s="1">
        <f t="shared" ref="N3322" si="31996">D3322*I3322+F3322*I3325-E3322*J3322-G3322*J3325</f>
        <v>1</v>
      </c>
      <c r="O3322" s="9">
        <f t="shared" ref="O3322" si="31997">(D3322*J3322+E3322*I3322+F3322*J3325+G3322*I3325)</f>
        <v>0</v>
      </c>
      <c r="P3322" s="2">
        <f t="shared" ref="P3322" si="31998">D3322*K3322+F3322*K3325-E3322*L3322-G3322*L3325</f>
        <v>0</v>
      </c>
      <c r="Q3322" s="8">
        <f t="shared" ref="Q3322" si="31999">(D3322*L3322+E3322*K3322+F3322*L3325+G3322*K3325)</f>
        <v>-0.5701444249989811</v>
      </c>
      <c r="S3322" s="1">
        <v>1</v>
      </c>
      <c r="T3322" s="7">
        <v>0</v>
      </c>
      <c r="U3322" s="2">
        <v>0</v>
      </c>
      <c r="V3322" s="8">
        <v>0</v>
      </c>
      <c r="X3322" s="1">
        <f t="shared" ref="X3322" si="32000">N3322*S3322+P3322*S3325-O3322*T3322-Q3322*T3325</f>
        <v>9.1857630602590703</v>
      </c>
      <c r="Y3322" s="9">
        <f t="shared" ref="Y3322" si="32001">(N3322*T3322+O3322*S3322+P3322*T3325+Q3322*S3325)</f>
        <v>0</v>
      </c>
      <c r="Z3322" s="2">
        <f t="shared" ref="Z3322" si="32002">N3322*U3322+P3322*U3325-O3322*V3322-Q3322*V3325</f>
        <v>0</v>
      </c>
      <c r="AA3322" s="8">
        <f t="shared" ref="AA3322" si="32003">(N3322*V3322+O3322*U3322+P3322*V3325+Q3322*U3325)</f>
        <v>-0.5701444249989811</v>
      </c>
      <c r="AB3322" s="20"/>
      <c r="AC3322" s="1">
        <v>1</v>
      </c>
      <c r="AD3322" s="9">
        <v>0</v>
      </c>
      <c r="AE3322" s="2">
        <v>0</v>
      </c>
      <c r="AF3322" s="8">
        <f t="shared" ref="AF3322:AF3353" si="32004">IF(0=(1-$AE$9*$AD$9*$B3322^2),10^18,$B3322*$AE$9/(1-$AE$9*$AD$9*$B3322^2))</f>
        <v>-0.10571820356336815</v>
      </c>
      <c r="AH3322" s="1">
        <f t="shared" ref="AH3322" si="32005">X3322*AC3322+Z3322*AC3325-Y3322*AD3322-AA3322*AD3325</f>
        <v>9.1857630602590703</v>
      </c>
      <c r="AI3322" s="9">
        <f t="shared" ref="AI3322" si="32006">(X3322*AD3322+Y3322*AC3322+Z3322*AD3325+AA3322*AC3325)</f>
        <v>0</v>
      </c>
      <c r="AJ3322" s="2">
        <f t="shared" ref="AJ3322" si="32007">X3322*AE3322+Z3322*AE3325-Y3322*AF3322-AA3322*AF3325</f>
        <v>0</v>
      </c>
      <c r="AK3322" s="8">
        <f t="shared" ref="AK3322" si="32008">(X3322*AF3322+Y3322*AE3322+Z3322*AF3325+AA3322*AE3325)</f>
        <v>-1.541246794088317</v>
      </c>
      <c r="AM3322" s="1">
        <v>1</v>
      </c>
      <c r="AN3322" s="7">
        <v>0</v>
      </c>
      <c r="AO3322" s="2">
        <v>0</v>
      </c>
      <c r="AP3322" s="8">
        <v>0</v>
      </c>
      <c r="AR3322" s="1">
        <f t="shared" ref="AR3322" si="32009">AH3322*AM3322+AJ3322*AM3325-AI3322*AN3322-AK3322*AN3325</f>
        <v>27.895112018376441</v>
      </c>
      <c r="AS3322" s="9">
        <f t="shared" ref="AS3322" si="32010">(AH3322*AN3322+AI3322*AM3322+AJ3322*AN3325+AK3322*AM3325)</f>
        <v>0</v>
      </c>
      <c r="AT3322" s="2">
        <f t="shared" ref="AT3322" si="32011">AH3322*AO3322+AJ3322*AO3325-AI3322*AP3322-AK3322*AP3325</f>
        <v>0</v>
      </c>
      <c r="AU3322" s="8">
        <f t="shared" ref="AU3322" si="32012">(AH3322*AP3322+AI3322*AO3322+AJ3322*AP3325+AK3322*AO3325)</f>
        <v>-1.541246794088317</v>
      </c>
      <c r="AV3322" s="20"/>
      <c r="AW3322" s="1">
        <v>1</v>
      </c>
      <c r="AX3322" s="9">
        <v>0</v>
      </c>
      <c r="AY3322" s="2">
        <v>0</v>
      </c>
      <c r="AZ3322" s="8">
        <f t="shared" ref="AZ3322:AZ3353" si="32013">IF(0=(1-$AX$9*$AY$9*$B3322^2),10^18,$B3322*$AY$9/(1-$AX$9*$AY$9*$B3322^2))</f>
        <v>-0.15074657092286511</v>
      </c>
      <c r="BB3322" s="1">
        <f t="shared" ref="BB3322" si="32014">AR3322*AW3322+AT3322*AW3325-AS3322*AX3322-AU3322*AX3325</f>
        <v>27.895112018376441</v>
      </c>
      <c r="BC3322" s="9">
        <f t="shared" ref="BC3322" si="32015">(AR3322*AX3322+AS3322*AW3322+AT3322*AX3325+AU3322*AW3325)</f>
        <v>0</v>
      </c>
      <c r="BD3322" s="2">
        <f t="shared" ref="BD3322" si="32016">AR3322*AY3322+AT3322*AY3325-AS3322*AZ3322-AU3322*AZ3325</f>
        <v>0</v>
      </c>
      <c r="BE3322" s="8">
        <f t="shared" ref="BE3322" si="32017">(AR3322*AZ3322+AS3322*AY3322+AT3322*AZ3325+AU3322*AY3325)</f>
        <v>-5.7463392763677685</v>
      </c>
      <c r="BG3322" s="1">
        <v>1</v>
      </c>
      <c r="BH3322" s="7">
        <v>0</v>
      </c>
      <c r="BI3322" s="2">
        <v>0</v>
      </c>
      <c r="BJ3322" s="8">
        <v>0</v>
      </c>
      <c r="BK3322" s="20"/>
      <c r="BL3322" s="1">
        <f t="shared" ref="BL3322" si="32018">BB3322*BG3322+BD3322*BG3325-BC3322*BH3322-BE3322*BH3325</f>
        <v>73.532538551288965</v>
      </c>
      <c r="BM3322" s="9">
        <f t="shared" ref="BM3322" si="32019">(BB3322*BH3322+BC3322*BG3322+BD3322*BH3325+BE3322*BG3325)</f>
        <v>0</v>
      </c>
      <c r="BN3322" s="2">
        <f t="shared" ref="BN3322" si="32020">BB3322*BI3322+BD3322*BI3325-BC3322*BJ3322-BE3322*BJ3325</f>
        <v>0</v>
      </c>
      <c r="BO3322" s="8">
        <f t="shared" ref="BO3322" si="32021">(BB3322*BJ3322+BC3322*BI3322+BD3322*BJ3325+BE3322*BI3325)</f>
        <v>-5.7463392763677685</v>
      </c>
      <c r="BP3322" s="20"/>
      <c r="BQ3322" s="16">
        <v>1</v>
      </c>
      <c r="BR3322" s="23">
        <v>0</v>
      </c>
      <c r="BS3322" s="14">
        <v>0</v>
      </c>
      <c r="BT3322" s="22">
        <v>0</v>
      </c>
      <c r="BV3322" s="1">
        <f t="shared" ref="BV3322" si="32022">BL3322*BQ3322+BN3322*BQ3325-BM3322*BR3322-BO3322*BR3325</f>
        <v>73.532538551288965</v>
      </c>
      <c r="BW3322" s="9">
        <f t="shared" ref="BW3322" si="32023">(BL3322*BR3322+BM3322*BQ3322+BN3322*BR3325+BO3322*BQ3325)</f>
        <v>-5.7463392763677685</v>
      </c>
      <c r="BX3322" s="2">
        <f t="shared" ref="BX3322" si="32024">BL3322*BS3322+BN3322*BS3325-BM3322*BT3322-BO3322*BT3325</f>
        <v>0</v>
      </c>
      <c r="BY3322" s="8">
        <f t="shared" ref="BY3322" si="32025">(BL3322*BT3322+BM3322*BS3322+BN3322*BT3325+BO3322*BS3325)</f>
        <v>-5.7463392763677685</v>
      </c>
      <c r="CA3322" s="28">
        <f t="shared" ref="CA3322" si="32026">20*LOG(((1+$BR$9)/$BR$9)/((BV3322+BV3325)^2+(BW3322+BW3325)^2)^0.5)</f>
        <v>-53.501926807937437</v>
      </c>
      <c r="CC3322" s="114">
        <f t="shared" ref="CC3322" si="32027">((BV3322^2+BW3322^2)^0.5)/((BV3325^2+BW3325^2)^0.5)</f>
        <v>7.8162488438085473E-2</v>
      </c>
      <c r="CD3322" s="13"/>
      <c r="CE3322" s="33"/>
      <c r="CF3322" s="33"/>
      <c r="CG3322" s="33"/>
      <c r="CH3322" s="33"/>
    </row>
    <row r="3323" spans="2:86" ht="18.600000000000001" customHeight="1" thickBot="1">
      <c r="D3323" s="3"/>
      <c r="G3323" s="4"/>
      <c r="I3323" s="3"/>
      <c r="L3323" s="4"/>
      <c r="N3323" s="3"/>
      <c r="Q3323" s="4"/>
      <c r="S3323" s="3"/>
      <c r="V3323" s="4"/>
      <c r="X3323" s="3"/>
      <c r="AA3323" s="4"/>
      <c r="AC3323" s="3"/>
      <c r="AF3323" s="4"/>
      <c r="AH3323" s="3"/>
      <c r="AK3323" s="4"/>
      <c r="AM3323" s="3"/>
      <c r="AP3323" s="4"/>
      <c r="AR3323" s="3"/>
      <c r="AU3323" s="4"/>
      <c r="AW3323" s="3"/>
      <c r="AZ3323" s="4"/>
      <c r="BB3323" s="3"/>
      <c r="BE3323" s="4"/>
      <c r="BG3323" s="3"/>
      <c r="BJ3323" s="4"/>
      <c r="BL3323" s="3"/>
      <c r="BO3323" s="4"/>
      <c r="BQ3323" s="16"/>
      <c r="BR3323" s="14"/>
      <c r="BS3323" s="14"/>
      <c r="BT3323" s="17"/>
      <c r="BV3323" s="3"/>
      <c r="BY3323" s="4"/>
      <c r="CC3323" s="115"/>
      <c r="CD3323" s="13"/>
      <c r="CE3323" s="33"/>
      <c r="CF3323" s="33"/>
      <c r="CG3323" s="33"/>
      <c r="CH3323" s="33"/>
    </row>
    <row r="3324" spans="2:86" ht="18.600000000000001" customHeight="1" thickBot="1">
      <c r="D3324" s="271" t="s">
        <v>141</v>
      </c>
      <c r="E3324" s="272"/>
      <c r="F3324" s="273" t="s">
        <v>142</v>
      </c>
      <c r="G3324" s="274"/>
      <c r="H3324" s="237"/>
      <c r="I3324" s="271" t="s">
        <v>143</v>
      </c>
      <c r="J3324" s="272"/>
      <c r="K3324" s="273" t="s">
        <v>144</v>
      </c>
      <c r="L3324" s="274"/>
      <c r="N3324" s="262" t="s">
        <v>145</v>
      </c>
      <c r="O3324" s="263"/>
      <c r="P3324" s="264" t="s">
        <v>146</v>
      </c>
      <c r="Q3324" s="265"/>
      <c r="S3324" s="271" t="s">
        <v>147</v>
      </c>
      <c r="T3324" s="272"/>
      <c r="U3324" s="273" t="s">
        <v>148</v>
      </c>
      <c r="V3324" s="274"/>
      <c r="W3324" s="20"/>
      <c r="X3324" s="262" t="s">
        <v>149</v>
      </c>
      <c r="Y3324" s="263"/>
      <c r="Z3324" s="264" t="s">
        <v>150</v>
      </c>
      <c r="AA3324" s="265"/>
      <c r="AB3324" s="20"/>
      <c r="AC3324" s="271" t="s">
        <v>151</v>
      </c>
      <c r="AD3324" s="272"/>
      <c r="AE3324" s="273" t="s">
        <v>152</v>
      </c>
      <c r="AF3324" s="274"/>
      <c r="AG3324" s="20"/>
      <c r="AH3324" s="262" t="s">
        <v>153</v>
      </c>
      <c r="AI3324" s="263"/>
      <c r="AJ3324" s="264" t="s">
        <v>154</v>
      </c>
      <c r="AK3324" s="265"/>
      <c r="AL3324" s="20"/>
      <c r="AM3324" s="271" t="s">
        <v>155</v>
      </c>
      <c r="AN3324" s="272"/>
      <c r="AO3324" s="273" t="s">
        <v>156</v>
      </c>
      <c r="AP3324" s="274"/>
      <c r="AR3324" s="262" t="s">
        <v>157</v>
      </c>
      <c r="AS3324" s="263"/>
      <c r="AT3324" s="264" t="s">
        <v>158</v>
      </c>
      <c r="AU3324" s="265"/>
      <c r="AV3324" s="41"/>
      <c r="AW3324" s="271" t="s">
        <v>159</v>
      </c>
      <c r="AX3324" s="272"/>
      <c r="AY3324" s="273" t="s">
        <v>160</v>
      </c>
      <c r="AZ3324" s="274"/>
      <c r="BA3324" s="20"/>
      <c r="BB3324" s="262" t="s">
        <v>161</v>
      </c>
      <c r="BC3324" s="263"/>
      <c r="BD3324" s="264" t="s">
        <v>162</v>
      </c>
      <c r="BE3324" s="265"/>
      <c r="BF3324" s="41"/>
      <c r="BG3324" s="271" t="s">
        <v>163</v>
      </c>
      <c r="BH3324" s="272"/>
      <c r="BI3324" s="273" t="s">
        <v>164</v>
      </c>
      <c r="BJ3324" s="274"/>
      <c r="BK3324" s="41"/>
      <c r="BL3324" s="262" t="s">
        <v>165</v>
      </c>
      <c r="BM3324" s="263"/>
      <c r="BN3324" s="264" t="s">
        <v>166</v>
      </c>
      <c r="BO3324" s="265"/>
      <c r="BP3324" s="41"/>
      <c r="BQ3324" s="271" t="s">
        <v>167</v>
      </c>
      <c r="BR3324" s="272"/>
      <c r="BS3324" s="273" t="s">
        <v>168</v>
      </c>
      <c r="BT3324" s="274"/>
      <c r="BU3324" s="20"/>
      <c r="BV3324" s="262" t="s">
        <v>169</v>
      </c>
      <c r="BW3324" s="263"/>
      <c r="BX3324" s="264" t="s">
        <v>170</v>
      </c>
      <c r="BY3324" s="265"/>
      <c r="CA3324" s="55" t="s">
        <v>35</v>
      </c>
      <c r="CC3324" s="116" t="s">
        <v>75</v>
      </c>
      <c r="CD3324" s="13"/>
      <c r="CE3324" s="33"/>
      <c r="CF3324" s="33"/>
      <c r="CG3324" s="33"/>
      <c r="CH3324" s="33"/>
    </row>
    <row r="3325" spans="2:86" ht="18.600000000000001" customHeight="1" thickTop="1" thickBot="1">
      <c r="D3325" s="1">
        <v>0</v>
      </c>
      <c r="E3325" s="9">
        <f t="shared" ref="E3325" si="32028">$E$9*$B3322</f>
        <v>11.17959999999993</v>
      </c>
      <c r="F3325" s="2">
        <v>1</v>
      </c>
      <c r="G3325" s="8">
        <v>0</v>
      </c>
      <c r="I3325" s="1">
        <v>0</v>
      </c>
      <c r="J3325" s="9">
        <v>0</v>
      </c>
      <c r="K3325" s="2">
        <v>1</v>
      </c>
      <c r="L3325" s="8">
        <v>0</v>
      </c>
      <c r="N3325" s="1">
        <f t="shared" ref="N3325" si="32029">D3325*I3322+F3325*I3325-E3325*J3322-G3325*J3325</f>
        <v>0</v>
      </c>
      <c r="O3325" s="9">
        <f t="shared" ref="O3325" si="32030">(D3325*J3322+E3325*I3322+F3325*J3325+G3325*I3325)</f>
        <v>11.17959999999993</v>
      </c>
      <c r="P3325" s="2">
        <f t="shared" ref="P3325" si="32031">D3325*K3322+F3325*K3325-E3325*L3322-G3325*L3325</f>
        <v>7.3739866137185688</v>
      </c>
      <c r="Q3325" s="8">
        <f t="shared" ref="Q3325" si="32032">(D3325*L3322+E3325*K3322+F3325*L3325+G3325*K3325)</f>
        <v>0</v>
      </c>
      <c r="S3325" s="1">
        <v>0</v>
      </c>
      <c r="T3325" s="9">
        <f t="shared" ref="T3325" si="32033">$T$9*$B3322</f>
        <v>14.35734999999991</v>
      </c>
      <c r="U3325" s="2">
        <v>1</v>
      </c>
      <c r="V3325" s="8">
        <v>0</v>
      </c>
      <c r="X3325" s="1">
        <f t="shared" ref="X3325" si="32034">N3325*S3322+P3325*S3325-O3325*T3322-Q3325*T3325</f>
        <v>0</v>
      </c>
      <c r="Y3325" s="9">
        <f t="shared" ref="Y3325" si="32035">(N3325*T3322+O3325*S3322+P3325*T3325+Q3325*S3325)</f>
        <v>117.05050670847154</v>
      </c>
      <c r="Z3325" s="2">
        <f t="shared" ref="Z3325" si="32036">N3325*U3322+P3325*U3325-O3325*V3322-Q3325*V3325</f>
        <v>7.3739866137185688</v>
      </c>
      <c r="AA3325" s="8">
        <f t="shared" ref="AA3325" si="32037">(N3325*V3322+O3325*U3322+P3325*V3325+Q3325*U3325)</f>
        <v>0</v>
      </c>
      <c r="AB3325" s="20"/>
      <c r="AC3325" s="1">
        <v>0</v>
      </c>
      <c r="AD3325" s="9">
        <v>0</v>
      </c>
      <c r="AE3325" s="2">
        <v>1</v>
      </c>
      <c r="AF3325" s="8">
        <v>0</v>
      </c>
      <c r="AH3325" s="1">
        <f t="shared" ref="AH3325" si="32038">X3325*AC3322+Z3325*AC3325-Y3325*AD3322-AA3325*AD3325</f>
        <v>0</v>
      </c>
      <c r="AI3325" s="9">
        <f t="shared" ref="AI3325" si="32039">(X3325*AD3322+Y3325*AC3322+Z3325*AD3325+AA3325*AC3325)</f>
        <v>117.05050670847154</v>
      </c>
      <c r="AJ3325" s="2">
        <f t="shared" ref="AJ3325" si="32040">X3325*AE3322+Z3325*AE3325-Y3325*AF3322-AA3325*AF3325</f>
        <v>19.748355909120153</v>
      </c>
      <c r="AK3325" s="8">
        <f t="shared" ref="AK3325" si="32041">(X3325*AF3322+Y3325*AE3322+Z3325*AF3325+AA3325*AE3325)</f>
        <v>0</v>
      </c>
      <c r="AM3325" s="1">
        <v>0</v>
      </c>
      <c r="AN3325" s="9">
        <f t="shared" ref="AN3325" si="32042">$AN$9*$B3322</f>
        <v>12.139099999999923</v>
      </c>
      <c r="AO3325" s="2">
        <v>1</v>
      </c>
      <c r="AP3325" s="8">
        <v>0</v>
      </c>
      <c r="AR3325" s="1">
        <f t="shared" ref="AR3325" si="32043">AH3325*AM3322+AJ3325*AM3325-AI3325*AN3322-AK3325*AN3325</f>
        <v>0</v>
      </c>
      <c r="AS3325" s="9">
        <f t="shared" ref="AS3325" si="32044">(AH3325*AN3322+AI3325*AM3322+AJ3325*AN3325+AK3325*AM3325)</f>
        <v>356.77777392487047</v>
      </c>
      <c r="AT3325" s="2">
        <f t="shared" ref="AT3325" si="32045">AH3325*AO3322+AJ3325*AO3325-AI3325*AP3322-AK3325*AP3325</f>
        <v>19.748355909120153</v>
      </c>
      <c r="AU3325" s="8">
        <f t="shared" ref="AU3325" si="32046">(AH3325*AP3322+AI3325*AO3322+AJ3325*AP3325+AK3325*AO3325)</f>
        <v>0</v>
      </c>
      <c r="AV3325" s="20"/>
      <c r="AW3325" s="1">
        <v>0</v>
      </c>
      <c r="AX3325" s="9">
        <v>0</v>
      </c>
      <c r="AY3325" s="2">
        <v>1</v>
      </c>
      <c r="AZ3325" s="8">
        <v>0</v>
      </c>
      <c r="BB3325" s="1">
        <f t="shared" ref="BB3325" si="32047">AR3325*AW3322+AT3325*AW3325-AS3325*AX3322-AU3325*AX3325</f>
        <v>0</v>
      </c>
      <c r="BC3325" s="9">
        <f t="shared" ref="BC3325" si="32048">(AR3325*AX3322+AS3325*AW3322+AT3325*AX3325+AU3325*AW3325)</f>
        <v>356.77777392487047</v>
      </c>
      <c r="BD3325" s="2">
        <f t="shared" ref="BD3325" si="32049">AR3325*AY3322+AT3325*AY3325-AS3325*AZ3322-AU3325*AZ3325</f>
        <v>73.531381909787569</v>
      </c>
      <c r="BE3325" s="8">
        <f t="shared" ref="BE3325" si="32050">(AR3325*AZ3322+AS3325*AY3322+AT3325*AZ3325+AU3325*AY3325)</f>
        <v>0</v>
      </c>
      <c r="BG3325" s="1">
        <v>0</v>
      </c>
      <c r="BH3325" s="9">
        <f t="shared" ref="BH3325" si="32051">$BH$9*$B3322</f>
        <v>7.9419999999999495</v>
      </c>
      <c r="BI3325" s="2">
        <v>1</v>
      </c>
      <c r="BJ3325" s="8">
        <v>0</v>
      </c>
      <c r="BK3325" s="20"/>
      <c r="BL3325" s="1">
        <f t="shared" ref="BL3325" si="32052">BB3325*BG3322+BD3325*BG3325-BC3325*BH3322-BE3325*BH3325</f>
        <v>0</v>
      </c>
      <c r="BM3325" s="9">
        <f t="shared" ref="BM3325" si="32053">(BB3325*BH3322+BC3325*BG3322+BD3325*BH3325+BE3325*BG3325)</f>
        <v>940.76400905239962</v>
      </c>
      <c r="BN3325" s="2">
        <f t="shared" ref="BN3325" si="32054">BB3325*BI3322+BD3325*BI3325-BC3325*BJ3322-BE3325*BJ3325</f>
        <v>73.531381909787569</v>
      </c>
      <c r="BO3325" s="8">
        <f t="shared" ref="BO3325" si="32055">(BB3325*BJ3322+BC3325*BI3322+BD3325*BJ3325+BE3325*BI3325)</f>
        <v>0</v>
      </c>
      <c r="BP3325" s="20"/>
      <c r="BQ3325" s="18">
        <f t="shared" ref="BQ3325:BQ3356" si="32056">1/$BR$9</f>
        <v>1</v>
      </c>
      <c r="BR3325" s="25">
        <v>0</v>
      </c>
      <c r="BS3325" s="19">
        <v>1</v>
      </c>
      <c r="BT3325" s="24">
        <v>0</v>
      </c>
      <c r="BV3325" s="1">
        <f t="shared" ref="BV3325" si="32057">BL3325*BQ3322+BN3325*BQ3325-BM3325*BR3322-BO3325*BR3325</f>
        <v>73.531381909787569</v>
      </c>
      <c r="BW3325" s="9">
        <f t="shared" ref="BW3325" si="32058">(BL3325*BR3322+BM3325*BQ3322+BN3325*BR3325+BO3325*BQ3325)</f>
        <v>940.76400905239962</v>
      </c>
      <c r="BX3325" s="2">
        <f t="shared" ref="BX3325" si="32059">BL3325*BS3322+BN3325*BS3325-BM3325*BT3322-BO3325*BT3325</f>
        <v>73.531381909787569</v>
      </c>
      <c r="BY3325" s="8">
        <f t="shared" ref="BY3325" si="32060">(BL3325*BT3322+BM3325*BS3322+BN3325*BT3325+BO3325*BS3325)</f>
        <v>0</v>
      </c>
      <c r="CA3325" s="56">
        <f t="shared" ref="CA3325" si="32061">(180/PI())*ATAN(-1*(BW3322+BW3325)/(BV3322+BV3325))</f>
        <v>-81.061482108569479</v>
      </c>
      <c r="CC3325" s="117">
        <f t="shared" ref="CC3325" si="32062">20*LOG(((1-(10^(CA3322/20)^2)*(1-((1-CC3322)/(1+CC3322))^2))^0.5))</f>
        <v>-5.2153303717183094E-6</v>
      </c>
      <c r="CD3325" s="13"/>
      <c r="CE3325" s="33"/>
      <c r="CF3325" s="33"/>
      <c r="CG3325" s="33"/>
      <c r="CH3325" s="33"/>
    </row>
    <row r="3326" spans="2:86" ht="18.600000000000001" customHeight="1"/>
    <row r="3327" spans="2:86" ht="18.600000000000001" customHeight="1" thickBot="1">
      <c r="E3327" s="6" t="s">
        <v>3</v>
      </c>
      <c r="J3327" s="6" t="s">
        <v>5</v>
      </c>
      <c r="O3327" s="6" t="s">
        <v>10</v>
      </c>
      <c r="T3327" s="6" t="s">
        <v>6</v>
      </c>
      <c r="Y3327" s="6" t="s">
        <v>11</v>
      </c>
      <c r="AD3327" s="6" t="s">
        <v>12</v>
      </c>
      <c r="AI3327" s="6" t="s">
        <v>13</v>
      </c>
      <c r="AN3327" s="6" t="s">
        <v>14</v>
      </c>
      <c r="AS3327" s="6" t="s">
        <v>15</v>
      </c>
      <c r="AX3327" s="6" t="s">
        <v>19</v>
      </c>
      <c r="BC3327" s="6" t="s">
        <v>17</v>
      </c>
      <c r="BH3327" s="6" t="s">
        <v>20</v>
      </c>
      <c r="BM3327" s="6" t="s">
        <v>18</v>
      </c>
      <c r="BQ3327" s="26" t="s">
        <v>16</v>
      </c>
      <c r="BR3327" s="26"/>
      <c r="BS3327" s="21"/>
      <c r="BT3327" s="21"/>
      <c r="BU3327" s="21"/>
      <c r="BV3327" s="21"/>
      <c r="BW3327" s="26" t="s">
        <v>21</v>
      </c>
      <c r="BX3327" s="21"/>
      <c r="BY3327" s="21"/>
    </row>
    <row r="3328" spans="2:86" ht="18.600000000000001" customHeight="1" thickBot="1">
      <c r="B3328" s="11"/>
      <c r="D3328" s="266" t="s">
        <v>113</v>
      </c>
      <c r="E3328" s="267"/>
      <c r="F3328" s="268" t="s">
        <v>114</v>
      </c>
      <c r="G3328" s="269"/>
      <c r="H3328" s="237"/>
      <c r="I3328" s="262" t="s">
        <v>0</v>
      </c>
      <c r="J3328" s="263"/>
      <c r="K3328" s="264" t="s">
        <v>1</v>
      </c>
      <c r="L3328" s="265"/>
      <c r="M3328" s="21"/>
      <c r="N3328" s="262" t="s">
        <v>115</v>
      </c>
      <c r="O3328" s="263"/>
      <c r="P3328" s="264" t="s">
        <v>116</v>
      </c>
      <c r="Q3328" s="265"/>
      <c r="R3328" s="21"/>
      <c r="S3328" s="266" t="s">
        <v>117</v>
      </c>
      <c r="T3328" s="267"/>
      <c r="U3328" s="268" t="s">
        <v>118</v>
      </c>
      <c r="V3328" s="269"/>
      <c r="W3328" s="20"/>
      <c r="X3328" s="262" t="s">
        <v>119</v>
      </c>
      <c r="Y3328" s="263"/>
      <c r="Z3328" s="264" t="s">
        <v>120</v>
      </c>
      <c r="AA3328" s="265"/>
      <c r="AB3328" s="20"/>
      <c r="AC3328" s="262" t="s">
        <v>121</v>
      </c>
      <c r="AD3328" s="263"/>
      <c r="AE3328" s="264" t="s">
        <v>7</v>
      </c>
      <c r="AF3328" s="265"/>
      <c r="AG3328" s="20"/>
      <c r="AH3328" s="262" t="s">
        <v>122</v>
      </c>
      <c r="AI3328" s="263"/>
      <c r="AJ3328" s="264" t="s">
        <v>123</v>
      </c>
      <c r="AK3328" s="265"/>
      <c r="AL3328" s="20"/>
      <c r="AM3328" s="266" t="s">
        <v>124</v>
      </c>
      <c r="AN3328" s="267"/>
      <c r="AO3328" s="268" t="s">
        <v>125</v>
      </c>
      <c r="AP3328" s="269"/>
      <c r="AQ3328" s="21"/>
      <c r="AR3328" s="262" t="s">
        <v>126</v>
      </c>
      <c r="AS3328" s="263"/>
      <c r="AT3328" s="264" t="s">
        <v>2</v>
      </c>
      <c r="AU3328" s="265"/>
      <c r="AV3328" s="41"/>
      <c r="AW3328" s="262" t="s">
        <v>127</v>
      </c>
      <c r="AX3328" s="263"/>
      <c r="AY3328" s="264" t="s">
        <v>128</v>
      </c>
      <c r="AZ3328" s="265"/>
      <c r="BA3328" s="20"/>
      <c r="BB3328" s="262" t="s">
        <v>129</v>
      </c>
      <c r="BC3328" s="263"/>
      <c r="BD3328" s="264" t="s">
        <v>130</v>
      </c>
      <c r="BE3328" s="265"/>
      <c r="BF3328" s="41"/>
      <c r="BG3328" s="266" t="s">
        <v>131</v>
      </c>
      <c r="BH3328" s="267"/>
      <c r="BI3328" s="268" t="s">
        <v>132</v>
      </c>
      <c r="BJ3328" s="269"/>
      <c r="BK3328" s="41"/>
      <c r="BL3328" s="262" t="s">
        <v>133</v>
      </c>
      <c r="BM3328" s="263"/>
      <c r="BN3328" s="264" t="s">
        <v>134</v>
      </c>
      <c r="BO3328" s="265"/>
      <c r="BP3328" s="41"/>
      <c r="BQ3328" s="262" t="s">
        <v>135</v>
      </c>
      <c r="BR3328" s="263"/>
      <c r="BS3328" s="264" t="s">
        <v>136</v>
      </c>
      <c r="BT3328" s="265"/>
      <c r="BU3328" s="20"/>
      <c r="BV3328" s="262" t="s">
        <v>137</v>
      </c>
      <c r="BW3328" s="263"/>
      <c r="BX3328" s="264" t="s">
        <v>138</v>
      </c>
      <c r="BY3328" s="265"/>
      <c r="CA3328" s="27" t="s">
        <v>8</v>
      </c>
      <c r="CC3328" s="113" t="s">
        <v>74</v>
      </c>
      <c r="CD3328" s="13"/>
      <c r="CE3328" s="33"/>
      <c r="CF3328" s="33"/>
      <c r="CG3328" s="33"/>
      <c r="CH3328" s="33"/>
    </row>
    <row r="3329" spans="2:86" ht="18.600000000000001" customHeight="1" thickTop="1" thickBot="1">
      <c r="B3329" s="37">
        <v>9.5199999999999392</v>
      </c>
      <c r="D3329" s="1">
        <v>1</v>
      </c>
      <c r="E3329" s="7">
        <v>0</v>
      </c>
      <c r="F3329" s="2">
        <v>0</v>
      </c>
      <c r="G3329" s="8">
        <v>0</v>
      </c>
      <c r="I3329" s="1">
        <v>1</v>
      </c>
      <c r="J3329" s="9">
        <v>0</v>
      </c>
      <c r="K3329" s="2">
        <v>0</v>
      </c>
      <c r="L3329" s="8">
        <f t="shared" ref="L3329:L3360" si="32063">IF(0=(1-$J$9*$K$9*$B3329^2),10^18,$B3329*$K$9/(1-$J$9*$K$9*$B3329^2))</f>
        <v>-0.56882670674745128</v>
      </c>
      <c r="N3329" s="1">
        <f t="shared" ref="N3329" si="32064">D3329*I3329+F3329*I3332-E3329*J3329-G3329*J3332</f>
        <v>1</v>
      </c>
      <c r="O3329" s="9">
        <f t="shared" ref="O3329" si="32065">(D3329*J3329+E3329*I3329+F3329*J3332+G3329*I3332)</f>
        <v>0</v>
      </c>
      <c r="P3329" s="2">
        <f t="shared" ref="P3329" si="32066">D3329*K3329+F3329*K3332-E3329*L3329-G3329*L3332</f>
        <v>0</v>
      </c>
      <c r="Q3329" s="8">
        <f t="shared" ref="Q3329" si="32067">(D3329*L3329+E3329*K3329+F3329*L3332+G3329*K3332)</f>
        <v>-0.56882670674745128</v>
      </c>
      <c r="S3329" s="1">
        <v>1</v>
      </c>
      <c r="T3329" s="7">
        <v>0</v>
      </c>
      <c r="U3329" s="2">
        <v>0</v>
      </c>
      <c r="V3329" s="8">
        <v>0</v>
      </c>
      <c r="X3329" s="1">
        <f t="shared" ref="X3329" si="32068">N3329*S3329+P3329*S3332-O3329*T3329-Q3329*T3332</f>
        <v>9.1840374741586164</v>
      </c>
      <c r="Y3329" s="9">
        <f t="shared" ref="Y3329" si="32069">(N3329*T3329+O3329*S3329+P3329*T3332+Q3329*S3332)</f>
        <v>0</v>
      </c>
      <c r="Z3329" s="2">
        <f t="shared" ref="Z3329" si="32070">N3329*U3329+P3329*U3332-O3329*V3329-Q3329*V3332</f>
        <v>0</v>
      </c>
      <c r="AA3329" s="8">
        <f t="shared" ref="AA3329" si="32071">(N3329*V3329+O3329*U3329+P3329*V3332+Q3329*U3332)</f>
        <v>-0.56882670674745128</v>
      </c>
      <c r="AB3329" s="20"/>
      <c r="AC3329" s="1">
        <v>1</v>
      </c>
      <c r="AD3329" s="9">
        <v>0</v>
      </c>
      <c r="AE3329" s="2">
        <v>0</v>
      </c>
      <c r="AF3329" s="8">
        <f t="shared" ref="AF3329:AF3360" si="32072">IF(0=(1-$AE$9*$AD$9*$B3329^2),10^18,$B3329*$AE$9/(1-$AE$9*$AD$9*$B3329^2))</f>
        <v>-0.10548930095646014</v>
      </c>
      <c r="AH3329" s="1">
        <f t="shared" ref="AH3329" si="32073">X3329*AC3329+Z3329*AC3332-Y3329*AD3329-AA3329*AD3332</f>
        <v>9.1840374741586164</v>
      </c>
      <c r="AI3329" s="9">
        <f t="shared" ref="AI3329" si="32074">(X3329*AD3329+Y3329*AC3329+Z3329*AD3332+AA3329*AC3332)</f>
        <v>0</v>
      </c>
      <c r="AJ3329" s="2">
        <f t="shared" ref="AJ3329" si="32075">X3329*AE3329+Z3329*AE3332-Y3329*AF3329-AA3329*AF3332</f>
        <v>0</v>
      </c>
      <c r="AK3329" s="8">
        <f t="shared" ref="AK3329" si="32076">(X3329*AF3329+Y3329*AE3329+Z3329*AF3332+AA3329*AE3332)</f>
        <v>-1.5376443998543776</v>
      </c>
      <c r="AM3329" s="1">
        <v>1</v>
      </c>
      <c r="AN3329" s="7">
        <v>0</v>
      </c>
      <c r="AO3329" s="2">
        <v>0</v>
      </c>
      <c r="AP3329" s="8">
        <v>0</v>
      </c>
      <c r="AR3329" s="1">
        <f t="shared" ref="AR3329" si="32077">AH3329*AM3329+AJ3329*AM3332-AI3329*AN3329-AK3329*AN3332</f>
        <v>27.888952648713449</v>
      </c>
      <c r="AS3329" s="9">
        <f t="shared" ref="AS3329" si="32078">(AH3329*AN3329+AI3329*AM3329+AJ3329*AN3332+AK3329*AM3332)</f>
        <v>0</v>
      </c>
      <c r="AT3329" s="2">
        <f t="shared" ref="AT3329" si="32079">AH3329*AO3329+AJ3329*AO3332-AI3329*AP3329-AK3329*AP3332</f>
        <v>0</v>
      </c>
      <c r="AU3329" s="8">
        <f t="shared" ref="AU3329" si="32080">(AH3329*AP3329+AI3329*AO3329+AJ3329*AP3332+AK3329*AO3332)</f>
        <v>-1.5376443998543776</v>
      </c>
      <c r="AV3329" s="20"/>
      <c r="AW3329" s="1">
        <v>1</v>
      </c>
      <c r="AX3329" s="9">
        <v>0</v>
      </c>
      <c r="AY3329" s="2">
        <v>0</v>
      </c>
      <c r="AZ3329" s="8">
        <f t="shared" ref="AZ3329:AZ3360" si="32081">IF(0=(1-$AX$9*$AY$9*$B3329^2),10^18,$B3329*$AY$9/(1-$AX$9*$AY$9*$B3329^2))</f>
        <v>-0.15041738028591004</v>
      </c>
      <c r="BB3329" s="1">
        <f t="shared" ref="BB3329" si="32082">AR3329*AW3329+AT3329*AW3332-AS3329*AX3329-AU3329*AX3332</f>
        <v>27.888952648713449</v>
      </c>
      <c r="BC3329" s="9">
        <f t="shared" ref="BC3329" si="32083">(AR3329*AX3329+AS3329*AW3329+AT3329*AX3332+AU3329*AW3332)</f>
        <v>0</v>
      </c>
      <c r="BD3329" s="2">
        <f t="shared" ref="BD3329" si="32084">AR3329*AY3329+AT3329*AY3332-AS3329*AZ3329-AU3329*AZ3332</f>
        <v>0</v>
      </c>
      <c r="BE3329" s="8">
        <f t="shared" ref="BE3329" si="32085">(AR3329*AZ3329+AS3329*AY3329+AT3329*AZ3332+AU3329*AY3332)</f>
        <v>-5.7326275961916462</v>
      </c>
      <c r="BG3329" s="1">
        <v>1</v>
      </c>
      <c r="BH3329" s="7">
        <v>0</v>
      </c>
      <c r="BI3329" s="2">
        <v>0</v>
      </c>
      <c r="BJ3329" s="8">
        <v>0</v>
      </c>
      <c r="BK3329" s="20"/>
      <c r="BL3329" s="1">
        <f t="shared" ref="BL3329" si="32086">BB3329*BG3329+BD3329*BG3332-BC3329*BH3329-BE3329*BH3332</f>
        <v>73.513330551075541</v>
      </c>
      <c r="BM3329" s="9">
        <f t="shared" ref="BM3329" si="32087">(BB3329*BH3329+BC3329*BG3329+BD3329*BH3332+BE3329*BG3332)</f>
        <v>0</v>
      </c>
      <c r="BN3329" s="2">
        <f t="shared" ref="BN3329" si="32088">BB3329*BI3329+BD3329*BI3332-BC3329*BJ3329-BE3329*BJ3332</f>
        <v>0</v>
      </c>
      <c r="BO3329" s="8">
        <f t="shared" ref="BO3329" si="32089">(BB3329*BJ3329+BC3329*BI3329+BD3329*BJ3332+BE3329*BI3332)</f>
        <v>-5.7326275961916462</v>
      </c>
      <c r="BP3329" s="20"/>
      <c r="BQ3329" s="16">
        <v>1</v>
      </c>
      <c r="BR3329" s="23">
        <v>0</v>
      </c>
      <c r="BS3329" s="14">
        <v>0</v>
      </c>
      <c r="BT3329" s="22">
        <v>0</v>
      </c>
      <c r="BV3329" s="1">
        <f t="shared" ref="BV3329" si="32090">BL3329*BQ3329+BN3329*BQ3332-BM3329*BR3329-BO3329*BR3332</f>
        <v>73.513330551075541</v>
      </c>
      <c r="BW3329" s="9">
        <f t="shared" ref="BW3329" si="32091">(BL3329*BR3329+BM3329*BQ3329+BN3329*BR3332+BO3329*BQ3332)</f>
        <v>-5.7326275961916462</v>
      </c>
      <c r="BX3329" s="2">
        <f t="shared" ref="BX3329" si="32092">BL3329*BS3329+BN3329*BS3332-BM3329*BT3329-BO3329*BT3332</f>
        <v>0</v>
      </c>
      <c r="BY3329" s="8">
        <f t="shared" ref="BY3329" si="32093">(BL3329*BT3329+BM3329*BS3329+BN3329*BT3332+BO3329*BS3332)</f>
        <v>-5.7326275961916462</v>
      </c>
      <c r="CA3329" s="28">
        <f t="shared" ref="CA3329" si="32094">20*LOG(((1+$BR$9)/$BR$9)/((BV3329+BV3332)^2+(BW3329+BW3332)^2)^0.5)</f>
        <v>-53.517914257724584</v>
      </c>
      <c r="CC3329" s="114">
        <f t="shared" ref="CC3329" si="32095">((BV3329^2+BW3329^2)^0.5)/((BV3332^2+BW3332^2)^0.5)</f>
        <v>7.7996362070556227E-2</v>
      </c>
      <c r="CD3329" s="13"/>
      <c r="CE3329" s="33"/>
      <c r="CF3329" s="33"/>
      <c r="CG3329" s="33"/>
      <c r="CH3329" s="33"/>
    </row>
    <row r="3330" spans="2:86" ht="18.600000000000001" customHeight="1" thickBot="1">
      <c r="D3330" s="3"/>
      <c r="G3330" s="4"/>
      <c r="I3330" s="3"/>
      <c r="L3330" s="4"/>
      <c r="N3330" s="3"/>
      <c r="Q3330" s="4"/>
      <c r="S3330" s="3"/>
      <c r="V3330" s="4"/>
      <c r="X3330" s="3"/>
      <c r="AA3330" s="4"/>
      <c r="AC3330" s="3"/>
      <c r="AF3330" s="4"/>
      <c r="AH3330" s="3"/>
      <c r="AK3330" s="4"/>
      <c r="AM3330" s="3"/>
      <c r="AP3330" s="4"/>
      <c r="AR3330" s="3"/>
      <c r="AU3330" s="4"/>
      <c r="AW3330" s="3"/>
      <c r="AZ3330" s="4"/>
      <c r="BB3330" s="3"/>
      <c r="BE3330" s="4"/>
      <c r="BG3330" s="3"/>
      <c r="BJ3330" s="4"/>
      <c r="BL3330" s="3"/>
      <c r="BO3330" s="4"/>
      <c r="BQ3330" s="16"/>
      <c r="BR3330" s="14"/>
      <c r="BS3330" s="14"/>
      <c r="BT3330" s="17"/>
      <c r="BV3330" s="3"/>
      <c r="BY3330" s="4"/>
      <c r="CC3330" s="115"/>
      <c r="CD3330" s="13"/>
      <c r="CE3330" s="33"/>
      <c r="CF3330" s="33"/>
      <c r="CG3330" s="33"/>
      <c r="CH3330" s="33"/>
    </row>
    <row r="3331" spans="2:86" ht="18.600000000000001" customHeight="1" thickBot="1">
      <c r="D3331" s="271" t="s">
        <v>141</v>
      </c>
      <c r="E3331" s="272"/>
      <c r="F3331" s="273" t="s">
        <v>142</v>
      </c>
      <c r="G3331" s="274"/>
      <c r="H3331" s="237"/>
      <c r="I3331" s="271" t="s">
        <v>143</v>
      </c>
      <c r="J3331" s="272"/>
      <c r="K3331" s="273" t="s">
        <v>144</v>
      </c>
      <c r="L3331" s="274"/>
      <c r="N3331" s="262" t="s">
        <v>145</v>
      </c>
      <c r="O3331" s="263"/>
      <c r="P3331" s="264" t="s">
        <v>146</v>
      </c>
      <c r="Q3331" s="265"/>
      <c r="S3331" s="271" t="s">
        <v>147</v>
      </c>
      <c r="T3331" s="272"/>
      <c r="U3331" s="273" t="s">
        <v>148</v>
      </c>
      <c r="V3331" s="274"/>
      <c r="W3331" s="20"/>
      <c r="X3331" s="262" t="s">
        <v>149</v>
      </c>
      <c r="Y3331" s="263"/>
      <c r="Z3331" s="264" t="s">
        <v>150</v>
      </c>
      <c r="AA3331" s="265"/>
      <c r="AB3331" s="20"/>
      <c r="AC3331" s="271" t="s">
        <v>151</v>
      </c>
      <c r="AD3331" s="272"/>
      <c r="AE3331" s="273" t="s">
        <v>152</v>
      </c>
      <c r="AF3331" s="274"/>
      <c r="AG3331" s="20"/>
      <c r="AH3331" s="262" t="s">
        <v>153</v>
      </c>
      <c r="AI3331" s="263"/>
      <c r="AJ3331" s="264" t="s">
        <v>154</v>
      </c>
      <c r="AK3331" s="265"/>
      <c r="AL3331" s="20"/>
      <c r="AM3331" s="271" t="s">
        <v>155</v>
      </c>
      <c r="AN3331" s="272"/>
      <c r="AO3331" s="273" t="s">
        <v>156</v>
      </c>
      <c r="AP3331" s="274"/>
      <c r="AR3331" s="262" t="s">
        <v>157</v>
      </c>
      <c r="AS3331" s="263"/>
      <c r="AT3331" s="264" t="s">
        <v>158</v>
      </c>
      <c r="AU3331" s="265"/>
      <c r="AV3331" s="41"/>
      <c r="AW3331" s="271" t="s">
        <v>159</v>
      </c>
      <c r="AX3331" s="272"/>
      <c r="AY3331" s="273" t="s">
        <v>160</v>
      </c>
      <c r="AZ3331" s="274"/>
      <c r="BA3331" s="20"/>
      <c r="BB3331" s="262" t="s">
        <v>161</v>
      </c>
      <c r="BC3331" s="263"/>
      <c r="BD3331" s="264" t="s">
        <v>162</v>
      </c>
      <c r="BE3331" s="265"/>
      <c r="BF3331" s="41"/>
      <c r="BG3331" s="271" t="s">
        <v>163</v>
      </c>
      <c r="BH3331" s="272"/>
      <c r="BI3331" s="273" t="s">
        <v>164</v>
      </c>
      <c r="BJ3331" s="274"/>
      <c r="BK3331" s="41"/>
      <c r="BL3331" s="262" t="s">
        <v>165</v>
      </c>
      <c r="BM3331" s="263"/>
      <c r="BN3331" s="264" t="s">
        <v>166</v>
      </c>
      <c r="BO3331" s="265"/>
      <c r="BP3331" s="41"/>
      <c r="BQ3331" s="271" t="s">
        <v>167</v>
      </c>
      <c r="BR3331" s="272"/>
      <c r="BS3331" s="273" t="s">
        <v>168</v>
      </c>
      <c r="BT3331" s="274"/>
      <c r="BU3331" s="20"/>
      <c r="BV3331" s="262" t="s">
        <v>169</v>
      </c>
      <c r="BW3331" s="263"/>
      <c r="BX3331" s="264" t="s">
        <v>170</v>
      </c>
      <c r="BY3331" s="265"/>
      <c r="CA3331" s="55" t="s">
        <v>35</v>
      </c>
      <c r="CC3331" s="116" t="s">
        <v>75</v>
      </c>
      <c r="CD3331" s="13"/>
      <c r="CE3331" s="33"/>
      <c r="CF3331" s="33"/>
      <c r="CG3331" s="33"/>
      <c r="CH3331" s="33"/>
    </row>
    <row r="3332" spans="2:86" ht="18.600000000000001" customHeight="1" thickTop="1" thickBot="1">
      <c r="D3332" s="1">
        <v>0</v>
      </c>
      <c r="E3332" s="9">
        <f t="shared" ref="E3332" si="32096">$E$9*$B3329</f>
        <v>11.20313599999993</v>
      </c>
      <c r="F3332" s="2">
        <v>1</v>
      </c>
      <c r="G3332" s="8">
        <v>0</v>
      </c>
      <c r="I3332" s="1">
        <v>0</v>
      </c>
      <c r="J3332" s="9">
        <v>0</v>
      </c>
      <c r="K3332" s="2">
        <v>1</v>
      </c>
      <c r="L3332" s="8">
        <v>0</v>
      </c>
      <c r="N3332" s="1">
        <f t="shared" ref="N3332" si="32097">D3332*I3329+F3332*I3332-E3332*J3329-G3332*J3332</f>
        <v>0</v>
      </c>
      <c r="O3332" s="9">
        <f t="shared" ref="O3332" si="32098">(D3332*J3329+E3332*I3329+F3332*J3332+G3332*I3332)</f>
        <v>11.20313599999993</v>
      </c>
      <c r="P3332" s="2">
        <f t="shared" ref="P3332" si="32099">D3332*K3329+F3332*K3332-E3332*L3329-G3332*L3332</f>
        <v>7.3726429561237747</v>
      </c>
      <c r="Q3332" s="8">
        <f t="shared" ref="Q3332" si="32100">(D3332*L3329+E3332*K3329+F3332*L3332+G3332*K3332)</f>
        <v>0</v>
      </c>
      <c r="S3332" s="1">
        <v>0</v>
      </c>
      <c r="T3332" s="9">
        <f t="shared" ref="T3332" si="32101">$T$9*$B3329</f>
        <v>14.387575999999909</v>
      </c>
      <c r="U3332" s="2">
        <v>1</v>
      </c>
      <c r="V3332" s="8">
        <v>0</v>
      </c>
      <c r="X3332" s="1">
        <f t="shared" ref="X3332" si="32102">N3332*S3329+P3332*S3332-O3332*T3329-Q3332*T3332</f>
        <v>0</v>
      </c>
      <c r="Y3332" s="9">
        <f t="shared" ref="Y3332" si="32103">(N3332*T3329+O3332*S3329+P3332*T3332+Q3332*S3332)</f>
        <v>117.27759685209473</v>
      </c>
      <c r="Z3332" s="2">
        <f t="shared" ref="Z3332" si="32104">N3332*U3329+P3332*U3332-O3332*V3329-Q3332*V3332</f>
        <v>7.3726429561237747</v>
      </c>
      <c r="AA3332" s="8">
        <f t="shared" ref="AA3332" si="32105">(N3332*V3329+O3332*U3329+P3332*V3332+Q3332*U3332)</f>
        <v>0</v>
      </c>
      <c r="AB3332" s="20"/>
      <c r="AC3332" s="1">
        <v>0</v>
      </c>
      <c r="AD3332" s="9">
        <v>0</v>
      </c>
      <c r="AE3332" s="2">
        <v>1</v>
      </c>
      <c r="AF3332" s="8">
        <v>0</v>
      </c>
      <c r="AH3332" s="1">
        <f t="shared" ref="AH3332" si="32106">X3332*AC3329+Z3332*AC3332-Y3332*AD3329-AA3332*AD3332</f>
        <v>0</v>
      </c>
      <c r="AI3332" s="9">
        <f t="shared" ref="AI3332" si="32107">(X3332*AD3329+Y3332*AC3329+Z3332*AD3332+AA3332*AC3332)</f>
        <v>117.27759685209473</v>
      </c>
      <c r="AJ3332" s="2">
        <f t="shared" ref="AJ3332" si="32108">X3332*AE3329+Z3332*AE3332-Y3332*AF3329-AA3332*AF3332</f>
        <v>19.744174665904801</v>
      </c>
      <c r="AK3332" s="8">
        <f t="shared" ref="AK3332" si="32109">(X3332*AF3329+Y3332*AE3329+Z3332*AF3332+AA3332*AE3332)</f>
        <v>0</v>
      </c>
      <c r="AM3332" s="1">
        <v>0</v>
      </c>
      <c r="AN3332" s="9">
        <f t="shared" ref="AN3332" si="32110">$AN$9*$B3329</f>
        <v>12.164655999999923</v>
      </c>
      <c r="AO3332" s="2">
        <v>1</v>
      </c>
      <c r="AP3332" s="8">
        <v>0</v>
      </c>
      <c r="AR3332" s="1">
        <f t="shared" ref="AR3332" si="32111">AH3332*AM3329+AJ3332*AM3332-AI3332*AN3329-AK3332*AN3332</f>
        <v>0</v>
      </c>
      <c r="AS3332" s="9">
        <f t="shared" ref="AS3332" si="32112">(AH3332*AN3329+AI3332*AM3329+AJ3332*AN3332+AK3332*AM3332)</f>
        <v>357.45868966674004</v>
      </c>
      <c r="AT3332" s="2">
        <f t="shared" ref="AT3332" si="32113">AH3332*AO3329+AJ3332*AO3332-AI3332*AP3329-AK3332*AP3332</f>
        <v>19.744174665904801</v>
      </c>
      <c r="AU3332" s="8">
        <f t="shared" ref="AU3332" si="32114">(AH3332*AP3329+AI3332*AO3329+AJ3332*AP3332+AK3332*AO3332)</f>
        <v>0</v>
      </c>
      <c r="AV3332" s="20"/>
      <c r="AW3332" s="1">
        <v>0</v>
      </c>
      <c r="AX3332" s="9">
        <v>0</v>
      </c>
      <c r="AY3332" s="2">
        <v>1</v>
      </c>
      <c r="AZ3332" s="8">
        <v>0</v>
      </c>
      <c r="BB3332" s="1">
        <f t="shared" ref="BB3332" si="32115">AR3332*AW3329+AT3332*AW3332-AS3332*AX3329-AU3332*AX3332</f>
        <v>0</v>
      </c>
      <c r="BC3332" s="9">
        <f t="shared" ref="BC3332" si="32116">(AR3332*AX3329+AS3332*AW3329+AT3332*AX3332+AU3332*AW3332)</f>
        <v>357.45868966674004</v>
      </c>
      <c r="BD3332" s="2">
        <f t="shared" ref="BD3332" si="32117">AR3332*AY3329+AT3332*AY3332-AS3332*AZ3329-AU3332*AZ3332</f>
        <v>73.512174326009941</v>
      </c>
      <c r="BE3332" s="8">
        <f t="shared" ref="BE3332" si="32118">(AR3332*AZ3329+AS3332*AY3329+AT3332*AZ3332+AU3332*AY3332)</f>
        <v>0</v>
      </c>
      <c r="BG3332" s="1">
        <v>0</v>
      </c>
      <c r="BH3332" s="9">
        <f t="shared" ref="BH3332" si="32119">$BH$9*$B3329</f>
        <v>7.9587199999999489</v>
      </c>
      <c r="BI3332" s="2">
        <v>1</v>
      </c>
      <c r="BJ3332" s="8">
        <v>0</v>
      </c>
      <c r="BK3332" s="20"/>
      <c r="BL3332" s="1">
        <f t="shared" ref="BL3332" si="32120">BB3332*BG3329+BD3332*BG3332-BC3332*BH3329-BE3332*BH3332</f>
        <v>0</v>
      </c>
      <c r="BM3332" s="9">
        <f t="shared" ref="BM3332" si="32121">(BB3332*BH3329+BC3332*BG3329+BD3332*BH3332+BE3332*BG3332)</f>
        <v>942.52150171863809</v>
      </c>
      <c r="BN3332" s="2">
        <f t="shared" ref="BN3332" si="32122">BB3332*BI3329+BD3332*BI3332-BC3332*BJ3329-BE3332*BJ3332</f>
        <v>73.512174326009941</v>
      </c>
      <c r="BO3332" s="8">
        <f t="shared" ref="BO3332" si="32123">(BB3332*BJ3329+BC3332*BI3329+BD3332*BJ3332+BE3332*BI3332)</f>
        <v>0</v>
      </c>
      <c r="BP3332" s="20"/>
      <c r="BQ3332" s="18">
        <f t="shared" ref="BQ3332:BQ3363" si="32124">1/$BR$9</f>
        <v>1</v>
      </c>
      <c r="BR3332" s="25">
        <v>0</v>
      </c>
      <c r="BS3332" s="19">
        <v>1</v>
      </c>
      <c r="BT3332" s="24">
        <v>0</v>
      </c>
      <c r="BV3332" s="1">
        <f t="shared" ref="BV3332" si="32125">BL3332*BQ3329+BN3332*BQ3332-BM3332*BR3329-BO3332*BR3332</f>
        <v>73.512174326009941</v>
      </c>
      <c r="BW3332" s="9">
        <f t="shared" ref="BW3332" si="32126">(BL3332*BR3329+BM3332*BQ3329+BN3332*BR3332+BO3332*BQ3332)</f>
        <v>942.52150171863809</v>
      </c>
      <c r="BX3332" s="2">
        <f t="shared" ref="BX3332" si="32127">BL3332*BS3329+BN3332*BS3332-BM3332*BT3329-BO3332*BT3332</f>
        <v>73.512174326009941</v>
      </c>
      <c r="BY3332" s="8">
        <f t="shared" ref="BY3332" si="32128">(BL3332*BT3329+BM3332*BS3329+BN3332*BT3332+BO3332*BS3332)</f>
        <v>0</v>
      </c>
      <c r="CA3332" s="56">
        <f t="shared" ref="CA3332" si="32129">(180/PI())*ATAN(-1*(BW3329+BW3332)/(BV3329+BV3332))</f>
        <v>-81.080403282138548</v>
      </c>
      <c r="CC3332" s="117">
        <f t="shared" ref="CC3332" si="32130">20*LOG(((1-(10^(CA3329/20)^2)*(1-((1-CC3329)/(1+CC3329))^2))^0.5))</f>
        <v>-5.186721059540037E-6</v>
      </c>
      <c r="CD3332" s="13"/>
      <c r="CE3332" s="33"/>
      <c r="CF3332" s="33"/>
      <c r="CG3332" s="33"/>
      <c r="CH3332" s="33"/>
    </row>
    <row r="3333" spans="2:86" ht="18.600000000000001" customHeight="1"/>
    <row r="3334" spans="2:86" ht="18.600000000000001" customHeight="1" thickBot="1">
      <c r="E3334" s="6" t="s">
        <v>3</v>
      </c>
      <c r="J3334" s="6" t="s">
        <v>5</v>
      </c>
      <c r="O3334" s="6" t="s">
        <v>10</v>
      </c>
      <c r="T3334" s="6" t="s">
        <v>6</v>
      </c>
      <c r="Y3334" s="6" t="s">
        <v>11</v>
      </c>
      <c r="AD3334" s="6" t="s">
        <v>12</v>
      </c>
      <c r="AI3334" s="6" t="s">
        <v>13</v>
      </c>
      <c r="AN3334" s="6" t="s">
        <v>14</v>
      </c>
      <c r="AS3334" s="6" t="s">
        <v>15</v>
      </c>
      <c r="AX3334" s="6" t="s">
        <v>19</v>
      </c>
      <c r="BC3334" s="6" t="s">
        <v>17</v>
      </c>
      <c r="BH3334" s="6" t="s">
        <v>20</v>
      </c>
      <c r="BM3334" s="6" t="s">
        <v>18</v>
      </c>
      <c r="BQ3334" s="26" t="s">
        <v>16</v>
      </c>
      <c r="BR3334" s="26"/>
      <c r="BS3334" s="21"/>
      <c r="BT3334" s="21"/>
      <c r="BU3334" s="21"/>
      <c r="BV3334" s="21"/>
      <c r="BW3334" s="26" t="s">
        <v>21</v>
      </c>
      <c r="BX3334" s="21"/>
      <c r="BY3334" s="21"/>
    </row>
    <row r="3335" spans="2:86" ht="18.600000000000001" customHeight="1" thickBot="1">
      <c r="B3335" s="11"/>
      <c r="D3335" s="266" t="s">
        <v>113</v>
      </c>
      <c r="E3335" s="267"/>
      <c r="F3335" s="268" t="s">
        <v>114</v>
      </c>
      <c r="G3335" s="269"/>
      <c r="H3335" s="237"/>
      <c r="I3335" s="262" t="s">
        <v>0</v>
      </c>
      <c r="J3335" s="263"/>
      <c r="K3335" s="264" t="s">
        <v>1</v>
      </c>
      <c r="L3335" s="265"/>
      <c r="M3335" s="21"/>
      <c r="N3335" s="262" t="s">
        <v>115</v>
      </c>
      <c r="O3335" s="263"/>
      <c r="P3335" s="264" t="s">
        <v>116</v>
      </c>
      <c r="Q3335" s="265"/>
      <c r="R3335" s="21"/>
      <c r="S3335" s="266" t="s">
        <v>117</v>
      </c>
      <c r="T3335" s="267"/>
      <c r="U3335" s="268" t="s">
        <v>118</v>
      </c>
      <c r="V3335" s="269"/>
      <c r="W3335" s="20"/>
      <c r="X3335" s="262" t="s">
        <v>119</v>
      </c>
      <c r="Y3335" s="263"/>
      <c r="Z3335" s="264" t="s">
        <v>120</v>
      </c>
      <c r="AA3335" s="265"/>
      <c r="AB3335" s="20"/>
      <c r="AC3335" s="262" t="s">
        <v>121</v>
      </c>
      <c r="AD3335" s="263"/>
      <c r="AE3335" s="264" t="s">
        <v>7</v>
      </c>
      <c r="AF3335" s="265"/>
      <c r="AG3335" s="20"/>
      <c r="AH3335" s="262" t="s">
        <v>122</v>
      </c>
      <c r="AI3335" s="263"/>
      <c r="AJ3335" s="264" t="s">
        <v>123</v>
      </c>
      <c r="AK3335" s="265"/>
      <c r="AL3335" s="20"/>
      <c r="AM3335" s="266" t="s">
        <v>124</v>
      </c>
      <c r="AN3335" s="267"/>
      <c r="AO3335" s="268" t="s">
        <v>125</v>
      </c>
      <c r="AP3335" s="269"/>
      <c r="AQ3335" s="21"/>
      <c r="AR3335" s="262" t="s">
        <v>126</v>
      </c>
      <c r="AS3335" s="263"/>
      <c r="AT3335" s="264" t="s">
        <v>2</v>
      </c>
      <c r="AU3335" s="265"/>
      <c r="AV3335" s="41"/>
      <c r="AW3335" s="262" t="s">
        <v>127</v>
      </c>
      <c r="AX3335" s="263"/>
      <c r="AY3335" s="264" t="s">
        <v>128</v>
      </c>
      <c r="AZ3335" s="265"/>
      <c r="BA3335" s="20"/>
      <c r="BB3335" s="262" t="s">
        <v>129</v>
      </c>
      <c r="BC3335" s="263"/>
      <c r="BD3335" s="264" t="s">
        <v>130</v>
      </c>
      <c r="BE3335" s="265"/>
      <c r="BF3335" s="41"/>
      <c r="BG3335" s="266" t="s">
        <v>131</v>
      </c>
      <c r="BH3335" s="267"/>
      <c r="BI3335" s="268" t="s">
        <v>132</v>
      </c>
      <c r="BJ3335" s="269"/>
      <c r="BK3335" s="41"/>
      <c r="BL3335" s="262" t="s">
        <v>133</v>
      </c>
      <c r="BM3335" s="263"/>
      <c r="BN3335" s="264" t="s">
        <v>134</v>
      </c>
      <c r="BO3335" s="265"/>
      <c r="BP3335" s="41"/>
      <c r="BQ3335" s="262" t="s">
        <v>135</v>
      </c>
      <c r="BR3335" s="263"/>
      <c r="BS3335" s="264" t="s">
        <v>136</v>
      </c>
      <c r="BT3335" s="265"/>
      <c r="BU3335" s="20"/>
      <c r="BV3335" s="262" t="s">
        <v>137</v>
      </c>
      <c r="BW3335" s="263"/>
      <c r="BX3335" s="264" t="s">
        <v>138</v>
      </c>
      <c r="BY3335" s="265"/>
      <c r="CA3335" s="27" t="s">
        <v>8</v>
      </c>
      <c r="CC3335" s="113" t="s">
        <v>74</v>
      </c>
      <c r="CD3335" s="13"/>
      <c r="CE3335" s="33"/>
      <c r="CF3335" s="33"/>
      <c r="CG3335" s="33"/>
      <c r="CH3335" s="33"/>
    </row>
    <row r="3336" spans="2:86" ht="18.600000000000001" customHeight="1" thickTop="1" thickBot="1">
      <c r="B3336" s="37">
        <v>9.5399999999999405</v>
      </c>
      <c r="D3336" s="1">
        <v>1</v>
      </c>
      <c r="E3336" s="7">
        <v>0</v>
      </c>
      <c r="F3336" s="2">
        <v>0</v>
      </c>
      <c r="G3336" s="8">
        <v>0</v>
      </c>
      <c r="I3336" s="1">
        <v>1</v>
      </c>
      <c r="J3336" s="9">
        <v>0</v>
      </c>
      <c r="K3336" s="2">
        <v>0</v>
      </c>
      <c r="L3336" s="8">
        <f t="shared" ref="L3336:L3367" si="32131">IF(0=(1-$J$9*$K$9*$B3336^2),10^18,$B3336*$K$9/(1-$J$9*$K$9*$B3336^2))</f>
        <v>-0.5675153154375947</v>
      </c>
      <c r="N3336" s="1">
        <f t="shared" ref="N3336" si="32132">D3336*I3336+F3336*I3339-E3336*J3336-G3336*J3339</f>
        <v>1</v>
      </c>
      <c r="O3336" s="9">
        <f t="shared" ref="O3336" si="32133">(D3336*J3336+E3336*I3336+F3336*J3339+G3336*I3339)</f>
        <v>0</v>
      </c>
      <c r="P3336" s="2">
        <f t="shared" ref="P3336" si="32134">D3336*K3336+F3336*K3339-E3336*L3336-G3336*L3339</f>
        <v>0</v>
      </c>
      <c r="Q3336" s="8">
        <f t="shared" ref="Q3336" si="32135">(D3336*L3336+E3336*K3336+F3336*L3339+G3336*K3339)</f>
        <v>-0.5675153154375947</v>
      </c>
      <c r="S3336" s="1">
        <v>1</v>
      </c>
      <c r="T3336" s="7">
        <v>0</v>
      </c>
      <c r="U3336" s="2">
        <v>0</v>
      </c>
      <c r="V3336" s="8">
        <v>0</v>
      </c>
      <c r="X3336" s="1">
        <f t="shared" ref="X3336" si="32136">N3336*S3336+P3336*S3339-O3336*T3336-Q3336*T3339</f>
        <v>9.1823234499467326</v>
      </c>
      <c r="Y3336" s="9">
        <f t="shared" ref="Y3336" si="32137">(N3336*T3336+O3336*S3336+P3336*T3339+Q3336*S3339)</f>
        <v>0</v>
      </c>
      <c r="Z3336" s="2">
        <f t="shared" ref="Z3336" si="32138">N3336*U3336+P3336*U3339-O3336*V3336-Q3336*V3339</f>
        <v>0</v>
      </c>
      <c r="AA3336" s="8">
        <f t="shared" ref="AA3336" si="32139">(N3336*V3336+O3336*U3336+P3336*V3339+Q3336*U3339)</f>
        <v>-0.5675153154375947</v>
      </c>
      <c r="AB3336" s="20"/>
      <c r="AC3336" s="1">
        <v>1</v>
      </c>
      <c r="AD3336" s="9">
        <v>0</v>
      </c>
      <c r="AE3336" s="2">
        <v>0</v>
      </c>
      <c r="AF3336" s="8">
        <f t="shared" ref="AF3336:AF3367" si="32140">IF(0=(1-$AE$9*$AD$9*$B3336^2),10^18,$B3336*$AE$9/(1-$AE$9*$AD$9*$B3336^2))</f>
        <v>-0.10526140164444539</v>
      </c>
      <c r="AH3336" s="1">
        <f t="shared" ref="AH3336" si="32141">X3336*AC3336+Z3336*AC3339-Y3336*AD3336-AA3336*AD3339</f>
        <v>9.1823234499467326</v>
      </c>
      <c r="AI3336" s="9">
        <f t="shared" ref="AI3336" si="32142">(X3336*AD3336+Y3336*AC3336+Z3336*AD3339+AA3336*AC3339)</f>
        <v>0</v>
      </c>
      <c r="AJ3336" s="2">
        <f t="shared" ref="AJ3336" si="32143">X3336*AE3336+Z3336*AE3339-Y3336*AF3336-AA3336*AF3339</f>
        <v>0</v>
      </c>
      <c r="AK3336" s="8">
        <f t="shared" ref="AK3336" si="32144">(X3336*AF3336+Y3336*AE3336+Z3336*AF3339+AA3336*AE3339)</f>
        <v>-1.5340595521316471</v>
      </c>
      <c r="AM3336" s="1">
        <v>1</v>
      </c>
      <c r="AN3336" s="7">
        <v>0</v>
      </c>
      <c r="AO3336" s="2">
        <v>0</v>
      </c>
      <c r="AP3336" s="8">
        <v>0</v>
      </c>
      <c r="AR3336" s="1">
        <f t="shared" ref="AR3336" si="32145">AH3336*AM3336+AJ3336*AM3339-AI3336*AN3336-AK3336*AN3339</f>
        <v>27.882834611056445</v>
      </c>
      <c r="AS3336" s="9">
        <f t="shared" ref="AS3336" si="32146">(AH3336*AN3336+AI3336*AM3336+AJ3336*AN3339+AK3336*AM3339)</f>
        <v>0</v>
      </c>
      <c r="AT3336" s="2">
        <f t="shared" ref="AT3336" si="32147">AH3336*AO3336+AJ3336*AO3339-AI3336*AP3336-AK3336*AP3339</f>
        <v>0</v>
      </c>
      <c r="AU3336" s="8">
        <f t="shared" ref="AU3336" si="32148">(AH3336*AP3336+AI3336*AO3336+AJ3336*AP3339+AK3336*AO3339)</f>
        <v>-1.5340595521316471</v>
      </c>
      <c r="AV3336" s="20"/>
      <c r="AW3336" s="1">
        <v>1</v>
      </c>
      <c r="AX3336" s="9">
        <v>0</v>
      </c>
      <c r="AY3336" s="2">
        <v>0</v>
      </c>
      <c r="AZ3336" s="8">
        <f t="shared" ref="AZ3336:AZ3367" si="32149">IF(0=(1-$AX$9*$AY$9*$B3336^2),10^18,$B3336*$AY$9/(1-$AX$9*$AY$9*$B3336^2))</f>
        <v>-0.15008965030049778</v>
      </c>
      <c r="BB3336" s="1">
        <f t="shared" ref="BB3336" si="32150">AR3336*AW3336+AT3336*AW3339-AS3336*AX3336-AU3336*AX3339</f>
        <v>27.882834611056445</v>
      </c>
      <c r="BC3336" s="9">
        <f t="shared" ref="BC3336" si="32151">(AR3336*AX3336+AS3336*AW3336+AT3336*AX3339+AU3336*AW3339)</f>
        <v>0</v>
      </c>
      <c r="BD3336" s="2">
        <f t="shared" ref="BD3336" si="32152">AR3336*AY3336+AT3336*AY3339-AS3336*AZ3336-AU3336*AZ3339</f>
        <v>0</v>
      </c>
      <c r="BE3336" s="8">
        <f t="shared" ref="BE3336" si="32153">(AR3336*AZ3336+AS3336*AY3336+AT3336*AZ3339+AU3336*AY3339)</f>
        <v>-5.7189844482917254</v>
      </c>
      <c r="BG3336" s="1">
        <v>1</v>
      </c>
      <c r="BH3336" s="7">
        <v>0</v>
      </c>
      <c r="BI3336" s="2">
        <v>0</v>
      </c>
      <c r="BJ3336" s="8">
        <v>0</v>
      </c>
      <c r="BK3336" s="20"/>
      <c r="BL3336" s="1">
        <f t="shared" ref="BL3336" si="32154">BB3336*BG3336+BD3336*BG3339-BC3336*BH3336-BE3336*BH3339</f>
        <v>73.494251939339918</v>
      </c>
      <c r="BM3336" s="9">
        <f t="shared" ref="BM3336" si="32155">(BB3336*BH3336+BC3336*BG3336+BD3336*BH3339+BE3336*BG3339)</f>
        <v>0</v>
      </c>
      <c r="BN3336" s="2">
        <f t="shared" ref="BN3336" si="32156">BB3336*BI3336+BD3336*BI3339-BC3336*BJ3336-BE3336*BJ3339</f>
        <v>0</v>
      </c>
      <c r="BO3336" s="8">
        <f t="shared" ref="BO3336" si="32157">(BB3336*BJ3336+BC3336*BI3336+BD3336*BJ3339+BE3336*BI3339)</f>
        <v>-5.7189844482917254</v>
      </c>
      <c r="BP3336" s="20"/>
      <c r="BQ3336" s="16">
        <v>1</v>
      </c>
      <c r="BR3336" s="23">
        <v>0</v>
      </c>
      <c r="BS3336" s="14">
        <v>0</v>
      </c>
      <c r="BT3336" s="22">
        <v>0</v>
      </c>
      <c r="BV3336" s="1">
        <f t="shared" ref="BV3336" si="32158">BL3336*BQ3336+BN3336*BQ3339-BM3336*BR3336-BO3336*BR3339</f>
        <v>73.494251939339918</v>
      </c>
      <c r="BW3336" s="9">
        <f t="shared" ref="BW3336" si="32159">(BL3336*BR3336+BM3336*BQ3336+BN3336*BR3339+BO3336*BQ3339)</f>
        <v>-5.7189844482917254</v>
      </c>
      <c r="BX3336" s="2">
        <f t="shared" ref="BX3336" si="32160">BL3336*BS3336+BN3336*BS3339-BM3336*BT3336-BO3336*BT3339</f>
        <v>0</v>
      </c>
      <c r="BY3336" s="8">
        <f t="shared" ref="BY3336" si="32161">(BL3336*BT3336+BM3336*BS3336+BN3336*BT3339+BO3336*BS3339)</f>
        <v>-5.7189844482917254</v>
      </c>
      <c r="CA3336" s="28">
        <f t="shared" ref="CA3336" si="32162">20*LOG(((1+$BR$9)/$BR$9)/((BV3336+BV3339)^2+(BW3336+BW3339)^2)^0.5)</f>
        <v>-53.53387813947559</v>
      </c>
      <c r="CC3336" s="114">
        <f t="shared" ref="CC3336" si="32163">((BV3336^2+BW3336^2)^0.5)/((BV3339^2+BW3339^2)^0.5)</f>
        <v>7.783094443377768E-2</v>
      </c>
      <c r="CD3336" s="13"/>
      <c r="CE3336" s="33"/>
      <c r="CF3336" s="33"/>
      <c r="CG3336" s="33"/>
      <c r="CH3336" s="33"/>
    </row>
    <row r="3337" spans="2:86" ht="18.600000000000001" customHeight="1" thickBot="1">
      <c r="D3337" s="3"/>
      <c r="G3337" s="4"/>
      <c r="I3337" s="3"/>
      <c r="L3337" s="4"/>
      <c r="N3337" s="3"/>
      <c r="Q3337" s="4"/>
      <c r="S3337" s="3"/>
      <c r="V3337" s="4"/>
      <c r="X3337" s="3"/>
      <c r="AA3337" s="4"/>
      <c r="AC3337" s="3"/>
      <c r="AF3337" s="4"/>
      <c r="AH3337" s="3"/>
      <c r="AK3337" s="4"/>
      <c r="AM3337" s="3"/>
      <c r="AP3337" s="4"/>
      <c r="AR3337" s="3"/>
      <c r="AU3337" s="4"/>
      <c r="AW3337" s="3"/>
      <c r="AZ3337" s="4"/>
      <c r="BB3337" s="3"/>
      <c r="BE3337" s="4"/>
      <c r="BG3337" s="3"/>
      <c r="BJ3337" s="4"/>
      <c r="BL3337" s="3"/>
      <c r="BO3337" s="4"/>
      <c r="BQ3337" s="16"/>
      <c r="BR3337" s="14"/>
      <c r="BS3337" s="14"/>
      <c r="BT3337" s="17"/>
      <c r="BV3337" s="3"/>
      <c r="BY3337" s="4"/>
      <c r="CC3337" s="115"/>
      <c r="CD3337" s="13"/>
      <c r="CE3337" s="33"/>
      <c r="CF3337" s="33"/>
      <c r="CG3337" s="33"/>
      <c r="CH3337" s="33"/>
    </row>
    <row r="3338" spans="2:86" ht="18.600000000000001" customHeight="1" thickBot="1">
      <c r="D3338" s="271" t="s">
        <v>141</v>
      </c>
      <c r="E3338" s="272"/>
      <c r="F3338" s="273" t="s">
        <v>142</v>
      </c>
      <c r="G3338" s="274"/>
      <c r="H3338" s="237"/>
      <c r="I3338" s="271" t="s">
        <v>143</v>
      </c>
      <c r="J3338" s="272"/>
      <c r="K3338" s="273" t="s">
        <v>144</v>
      </c>
      <c r="L3338" s="274"/>
      <c r="N3338" s="262" t="s">
        <v>145</v>
      </c>
      <c r="O3338" s="263"/>
      <c r="P3338" s="264" t="s">
        <v>146</v>
      </c>
      <c r="Q3338" s="265"/>
      <c r="S3338" s="271" t="s">
        <v>147</v>
      </c>
      <c r="T3338" s="272"/>
      <c r="U3338" s="273" t="s">
        <v>148</v>
      </c>
      <c r="V3338" s="274"/>
      <c r="W3338" s="20"/>
      <c r="X3338" s="262" t="s">
        <v>149</v>
      </c>
      <c r="Y3338" s="263"/>
      <c r="Z3338" s="264" t="s">
        <v>150</v>
      </c>
      <c r="AA3338" s="265"/>
      <c r="AB3338" s="20"/>
      <c r="AC3338" s="271" t="s">
        <v>151</v>
      </c>
      <c r="AD3338" s="272"/>
      <c r="AE3338" s="273" t="s">
        <v>152</v>
      </c>
      <c r="AF3338" s="274"/>
      <c r="AG3338" s="20"/>
      <c r="AH3338" s="262" t="s">
        <v>153</v>
      </c>
      <c r="AI3338" s="263"/>
      <c r="AJ3338" s="264" t="s">
        <v>154</v>
      </c>
      <c r="AK3338" s="265"/>
      <c r="AL3338" s="20"/>
      <c r="AM3338" s="271" t="s">
        <v>155</v>
      </c>
      <c r="AN3338" s="272"/>
      <c r="AO3338" s="273" t="s">
        <v>156</v>
      </c>
      <c r="AP3338" s="274"/>
      <c r="AR3338" s="262" t="s">
        <v>157</v>
      </c>
      <c r="AS3338" s="263"/>
      <c r="AT3338" s="264" t="s">
        <v>158</v>
      </c>
      <c r="AU3338" s="265"/>
      <c r="AV3338" s="41"/>
      <c r="AW3338" s="271" t="s">
        <v>159</v>
      </c>
      <c r="AX3338" s="272"/>
      <c r="AY3338" s="273" t="s">
        <v>160</v>
      </c>
      <c r="AZ3338" s="274"/>
      <c r="BA3338" s="20"/>
      <c r="BB3338" s="262" t="s">
        <v>161</v>
      </c>
      <c r="BC3338" s="263"/>
      <c r="BD3338" s="264" t="s">
        <v>162</v>
      </c>
      <c r="BE3338" s="265"/>
      <c r="BF3338" s="41"/>
      <c r="BG3338" s="271" t="s">
        <v>163</v>
      </c>
      <c r="BH3338" s="272"/>
      <c r="BI3338" s="273" t="s">
        <v>164</v>
      </c>
      <c r="BJ3338" s="274"/>
      <c r="BK3338" s="41"/>
      <c r="BL3338" s="262" t="s">
        <v>165</v>
      </c>
      <c r="BM3338" s="263"/>
      <c r="BN3338" s="264" t="s">
        <v>166</v>
      </c>
      <c r="BO3338" s="265"/>
      <c r="BP3338" s="41"/>
      <c r="BQ3338" s="271" t="s">
        <v>167</v>
      </c>
      <c r="BR3338" s="272"/>
      <c r="BS3338" s="273" t="s">
        <v>168</v>
      </c>
      <c r="BT3338" s="274"/>
      <c r="BU3338" s="20"/>
      <c r="BV3338" s="262" t="s">
        <v>169</v>
      </c>
      <c r="BW3338" s="263"/>
      <c r="BX3338" s="264" t="s">
        <v>170</v>
      </c>
      <c r="BY3338" s="265"/>
      <c r="CA3338" s="55" t="s">
        <v>35</v>
      </c>
      <c r="CC3338" s="116" t="s">
        <v>75</v>
      </c>
      <c r="CD3338" s="13"/>
      <c r="CE3338" s="33"/>
      <c r="CF3338" s="33"/>
      <c r="CG3338" s="33"/>
      <c r="CH3338" s="33"/>
    </row>
    <row r="3339" spans="2:86" ht="18.600000000000001" customHeight="1" thickTop="1" thickBot="1">
      <c r="D3339" s="1">
        <v>0</v>
      </c>
      <c r="E3339" s="9">
        <f t="shared" ref="E3339" si="32164">$E$9*$B3336</f>
        <v>11.226671999999931</v>
      </c>
      <c r="F3339" s="2">
        <v>1</v>
      </c>
      <c r="G3339" s="8">
        <v>0</v>
      </c>
      <c r="I3339" s="1">
        <v>0</v>
      </c>
      <c r="J3339" s="9">
        <v>0</v>
      </c>
      <c r="K3339" s="2">
        <v>1</v>
      </c>
      <c r="L3339" s="8">
        <v>0</v>
      </c>
      <c r="N3339" s="1">
        <f t="shared" ref="N3339" si="32165">D3339*I3336+F3339*I3339-E3339*J3336-G3339*J3339</f>
        <v>0</v>
      </c>
      <c r="O3339" s="9">
        <f t="shared" ref="O3339" si="32166">(D3339*J3336+E3339*I3336+F3339*J3339+G3339*I3339)</f>
        <v>11.226671999999931</v>
      </c>
      <c r="P3339" s="2">
        <f t="shared" ref="P3339" si="32167">D3339*K3336+F3339*K3339-E3339*L3336-G3339*L3339</f>
        <v>7.3713083013943734</v>
      </c>
      <c r="Q3339" s="8">
        <f t="shared" ref="Q3339" si="32168">(D3339*L3336+E3339*K3336+F3339*L3339+G3339*K3339)</f>
        <v>0</v>
      </c>
      <c r="S3339" s="1">
        <v>0</v>
      </c>
      <c r="T3339" s="9">
        <f t="shared" ref="T3339" si="32169">$T$9*$B3336</f>
        <v>14.417801999999911</v>
      </c>
      <c r="U3339" s="2">
        <v>1</v>
      </c>
      <c r="V3339" s="8">
        <v>0</v>
      </c>
      <c r="X3339" s="1">
        <f t="shared" ref="X3339" si="32170">N3339*S3336+P3339*S3339-O3339*T3336-Q3339*T3339</f>
        <v>0</v>
      </c>
      <c r="Y3339" s="9">
        <f t="shared" ref="Y3339" si="32171">(N3339*T3336+O3339*S3336+P3339*T3339+Q3339*S3339)</f>
        <v>117.50473557045969</v>
      </c>
      <c r="Z3339" s="2">
        <f t="shared" ref="Z3339" si="32172">N3339*U3336+P3339*U3339-O3339*V3336-Q3339*V3339</f>
        <v>7.3713083013943734</v>
      </c>
      <c r="AA3339" s="8">
        <f t="shared" ref="AA3339" si="32173">(N3339*V3336+O3339*U3336+P3339*V3339+Q3339*U3339)</f>
        <v>0</v>
      </c>
      <c r="AB3339" s="20"/>
      <c r="AC3339" s="1">
        <v>0</v>
      </c>
      <c r="AD3339" s="9">
        <v>0</v>
      </c>
      <c r="AE3339" s="2">
        <v>1</v>
      </c>
      <c r="AF3339" s="8">
        <v>0</v>
      </c>
      <c r="AH3339" s="1">
        <f t="shared" ref="AH3339" si="32174">X3339*AC3336+Z3339*AC3339-Y3339*AD3336-AA3339*AD3339</f>
        <v>0</v>
      </c>
      <c r="AI3339" s="9">
        <f t="shared" ref="AI3339" si="32175">(X3339*AD3336+Y3339*AC3336+Z3339*AD3339+AA3339*AC3339)</f>
        <v>117.50473557045969</v>
      </c>
      <c r="AJ3339" s="2">
        <f t="shared" ref="AJ3339" si="32176">X3339*AE3336+Z3339*AE3339-Y3339*AF3336-AA3339*AF3339</f>
        <v>19.740021467400879</v>
      </c>
      <c r="AK3339" s="8">
        <f t="shared" ref="AK3339" si="32177">(X3339*AF3336+Y3339*AE3336+Z3339*AF3339+AA3339*AE3339)</f>
        <v>0</v>
      </c>
      <c r="AM3339" s="1">
        <v>0</v>
      </c>
      <c r="AN3339" s="9">
        <f t="shared" ref="AN3339" si="32178">$AN$9*$B3336</f>
        <v>12.190211999999924</v>
      </c>
      <c r="AO3339" s="2">
        <v>1</v>
      </c>
      <c r="AP3339" s="8">
        <v>0</v>
      </c>
      <c r="AR3339" s="1">
        <f t="shared" ref="AR3339" si="32179">AH3339*AM3336+AJ3339*AM3339-AI3339*AN3336-AK3339*AN3339</f>
        <v>0</v>
      </c>
      <c r="AS3339" s="9">
        <f t="shared" ref="AS3339" si="32180">(AH3339*AN3336+AI3339*AM3336+AJ3339*AN3339+AK3339*AM3339)</f>
        <v>358.13978214262602</v>
      </c>
      <c r="AT3339" s="2">
        <f t="shared" ref="AT3339" si="32181">AH3339*AO3336+AJ3339*AO3339-AI3339*AP3336-AK3339*AP3339</f>
        <v>19.740021467400879</v>
      </c>
      <c r="AU3339" s="8">
        <f t="shared" ref="AU3339" si="32182">(AH3339*AP3336+AI3339*AO3336+AJ3339*AP3339+AK3339*AO3339)</f>
        <v>0</v>
      </c>
      <c r="AV3339" s="20"/>
      <c r="AW3339" s="1">
        <v>0</v>
      </c>
      <c r="AX3339" s="9">
        <v>0</v>
      </c>
      <c r="AY3339" s="2">
        <v>1</v>
      </c>
      <c r="AZ3339" s="8">
        <v>0</v>
      </c>
      <c r="BB3339" s="1">
        <f t="shared" ref="BB3339" si="32183">AR3339*AW3336+AT3339*AW3339-AS3339*AX3336-AU3339*AX3339</f>
        <v>0</v>
      </c>
      <c r="BC3339" s="9">
        <f t="shared" ref="BC3339" si="32184">(AR3339*AX3336+AS3339*AW3336+AT3339*AX3339+AU3339*AW3339)</f>
        <v>358.13978214262602</v>
      </c>
      <c r="BD3339" s="2">
        <f t="shared" ref="BD3339" si="32185">AR3339*AY3336+AT3339*AY3339-AS3339*AZ3336-AU3339*AZ3339</f>
        <v>73.493096127884087</v>
      </c>
      <c r="BE3339" s="8">
        <f t="shared" ref="BE3339" si="32186">(AR3339*AZ3336+AS3339*AY3336+AT3339*AZ3339+AU3339*AY3339)</f>
        <v>0</v>
      </c>
      <c r="BG3339" s="1">
        <v>0</v>
      </c>
      <c r="BH3339" s="9">
        <f t="shared" ref="BH3339" si="32187">$BH$9*$B3336</f>
        <v>7.9754399999999501</v>
      </c>
      <c r="BI3339" s="2">
        <v>1</v>
      </c>
      <c r="BJ3339" s="8">
        <v>0</v>
      </c>
      <c r="BK3339" s="20"/>
      <c r="BL3339" s="1">
        <f t="shared" ref="BL3339" si="32188">BB3339*BG3336+BD3339*BG3339-BC3339*BH3336-BE3339*BH3339</f>
        <v>0</v>
      </c>
      <c r="BM3339" s="9">
        <f t="shared" ref="BM3339" si="32189">(BB3339*BH3336+BC3339*BG3336+BD3339*BH3339+BE3339*BG3339)</f>
        <v>944.27956072479424</v>
      </c>
      <c r="BN3339" s="2">
        <f t="shared" ref="BN3339" si="32190">BB3339*BI3336+BD3339*BI3339-BC3339*BJ3336-BE3339*BJ3339</f>
        <v>73.493096127884087</v>
      </c>
      <c r="BO3339" s="8">
        <f t="shared" ref="BO3339" si="32191">(BB3339*BJ3336+BC3339*BI3336+BD3339*BJ3339+BE3339*BI3339)</f>
        <v>0</v>
      </c>
      <c r="BP3339" s="20"/>
      <c r="BQ3339" s="18">
        <f t="shared" ref="BQ3339:BQ3370" si="32192">1/$BR$9</f>
        <v>1</v>
      </c>
      <c r="BR3339" s="25">
        <v>0</v>
      </c>
      <c r="BS3339" s="19">
        <v>1</v>
      </c>
      <c r="BT3339" s="24">
        <v>0</v>
      </c>
      <c r="BV3339" s="1">
        <f t="shared" ref="BV3339" si="32193">BL3339*BQ3336+BN3339*BQ3339-BM3339*BR3336-BO3339*BR3339</f>
        <v>73.493096127884087</v>
      </c>
      <c r="BW3339" s="9">
        <f t="shared" ref="BW3339" si="32194">(BL3339*BR3336+BM3339*BQ3336+BN3339*BR3339+BO3339*BQ3339)</f>
        <v>944.27956072479424</v>
      </c>
      <c r="BX3339" s="2">
        <f t="shared" ref="BX3339" si="32195">BL3339*BS3336+BN3339*BS3339-BM3339*BT3336-BO3339*BT3339</f>
        <v>73.493096127884087</v>
      </c>
      <c r="BY3339" s="8">
        <f t="shared" ref="BY3339" si="32196">(BL3339*BT3336+BM3339*BS3336+BN3339*BT3339+BO3339*BS3339)</f>
        <v>0</v>
      </c>
      <c r="CA3339" s="56">
        <f t="shared" ref="CA3339" si="32197">(180/PI())*ATAN(-1*(BW3336+BW3339)/(BV3336+BV3339))</f>
        <v>-81.099244218216299</v>
      </c>
      <c r="CC3339" s="117">
        <f t="shared" ref="CC3339" si="32198">20*LOG(((1-(10^(CA3336/20)^2)*(1-((1-CC3336)/(1+CC3336))^2))^0.5))</f>
        <v>-5.1583137114988936E-6</v>
      </c>
      <c r="CD3339" s="13"/>
      <c r="CE3339" s="33"/>
      <c r="CF3339" s="33"/>
      <c r="CG3339" s="33"/>
      <c r="CH3339" s="33"/>
    </row>
    <row r="3340" spans="2:86" ht="18.600000000000001" customHeight="1"/>
    <row r="3341" spans="2:86" ht="18.600000000000001" customHeight="1" thickBot="1">
      <c r="E3341" s="6" t="s">
        <v>3</v>
      </c>
      <c r="J3341" s="6" t="s">
        <v>5</v>
      </c>
      <c r="O3341" s="6" t="s">
        <v>10</v>
      </c>
      <c r="T3341" s="6" t="s">
        <v>6</v>
      </c>
      <c r="Y3341" s="6" t="s">
        <v>11</v>
      </c>
      <c r="AD3341" s="6" t="s">
        <v>12</v>
      </c>
      <c r="AI3341" s="6" t="s">
        <v>13</v>
      </c>
      <c r="AN3341" s="6" t="s">
        <v>14</v>
      </c>
      <c r="AS3341" s="6" t="s">
        <v>15</v>
      </c>
      <c r="AX3341" s="6" t="s">
        <v>19</v>
      </c>
      <c r="BC3341" s="6" t="s">
        <v>17</v>
      </c>
      <c r="BH3341" s="6" t="s">
        <v>20</v>
      </c>
      <c r="BM3341" s="6" t="s">
        <v>18</v>
      </c>
      <c r="BQ3341" s="26" t="s">
        <v>16</v>
      </c>
      <c r="BR3341" s="26"/>
      <c r="BS3341" s="21"/>
      <c r="BT3341" s="21"/>
      <c r="BU3341" s="21"/>
      <c r="BV3341" s="21"/>
      <c r="BW3341" s="26" t="s">
        <v>21</v>
      </c>
      <c r="BX3341" s="21"/>
      <c r="BY3341" s="21"/>
    </row>
    <row r="3342" spans="2:86" ht="18.600000000000001" customHeight="1" thickBot="1">
      <c r="B3342" s="11"/>
      <c r="D3342" s="266" t="s">
        <v>113</v>
      </c>
      <c r="E3342" s="267"/>
      <c r="F3342" s="268" t="s">
        <v>114</v>
      </c>
      <c r="G3342" s="269"/>
      <c r="H3342" s="237"/>
      <c r="I3342" s="262" t="s">
        <v>0</v>
      </c>
      <c r="J3342" s="263"/>
      <c r="K3342" s="264" t="s">
        <v>1</v>
      </c>
      <c r="L3342" s="265"/>
      <c r="M3342" s="21"/>
      <c r="N3342" s="262" t="s">
        <v>115</v>
      </c>
      <c r="O3342" s="263"/>
      <c r="P3342" s="264" t="s">
        <v>116</v>
      </c>
      <c r="Q3342" s="265"/>
      <c r="R3342" s="21"/>
      <c r="S3342" s="266" t="s">
        <v>117</v>
      </c>
      <c r="T3342" s="267"/>
      <c r="U3342" s="268" t="s">
        <v>118</v>
      </c>
      <c r="V3342" s="269"/>
      <c r="W3342" s="20"/>
      <c r="X3342" s="262" t="s">
        <v>119</v>
      </c>
      <c r="Y3342" s="263"/>
      <c r="Z3342" s="264" t="s">
        <v>120</v>
      </c>
      <c r="AA3342" s="265"/>
      <c r="AB3342" s="20"/>
      <c r="AC3342" s="262" t="s">
        <v>121</v>
      </c>
      <c r="AD3342" s="263"/>
      <c r="AE3342" s="264" t="s">
        <v>7</v>
      </c>
      <c r="AF3342" s="265"/>
      <c r="AG3342" s="20"/>
      <c r="AH3342" s="262" t="s">
        <v>122</v>
      </c>
      <c r="AI3342" s="263"/>
      <c r="AJ3342" s="264" t="s">
        <v>123</v>
      </c>
      <c r="AK3342" s="265"/>
      <c r="AL3342" s="20"/>
      <c r="AM3342" s="266" t="s">
        <v>124</v>
      </c>
      <c r="AN3342" s="267"/>
      <c r="AO3342" s="268" t="s">
        <v>125</v>
      </c>
      <c r="AP3342" s="269"/>
      <c r="AQ3342" s="21"/>
      <c r="AR3342" s="262" t="s">
        <v>126</v>
      </c>
      <c r="AS3342" s="263"/>
      <c r="AT3342" s="264" t="s">
        <v>2</v>
      </c>
      <c r="AU3342" s="265"/>
      <c r="AV3342" s="41"/>
      <c r="AW3342" s="262" t="s">
        <v>127</v>
      </c>
      <c r="AX3342" s="263"/>
      <c r="AY3342" s="264" t="s">
        <v>128</v>
      </c>
      <c r="AZ3342" s="265"/>
      <c r="BA3342" s="20"/>
      <c r="BB3342" s="262" t="s">
        <v>129</v>
      </c>
      <c r="BC3342" s="263"/>
      <c r="BD3342" s="264" t="s">
        <v>130</v>
      </c>
      <c r="BE3342" s="265"/>
      <c r="BF3342" s="41"/>
      <c r="BG3342" s="266" t="s">
        <v>131</v>
      </c>
      <c r="BH3342" s="267"/>
      <c r="BI3342" s="268" t="s">
        <v>132</v>
      </c>
      <c r="BJ3342" s="269"/>
      <c r="BK3342" s="41"/>
      <c r="BL3342" s="262" t="s">
        <v>133</v>
      </c>
      <c r="BM3342" s="263"/>
      <c r="BN3342" s="264" t="s">
        <v>134</v>
      </c>
      <c r="BO3342" s="265"/>
      <c r="BP3342" s="41"/>
      <c r="BQ3342" s="262" t="s">
        <v>135</v>
      </c>
      <c r="BR3342" s="263"/>
      <c r="BS3342" s="264" t="s">
        <v>136</v>
      </c>
      <c r="BT3342" s="265"/>
      <c r="BU3342" s="20"/>
      <c r="BV3342" s="262" t="s">
        <v>137</v>
      </c>
      <c r="BW3342" s="263"/>
      <c r="BX3342" s="264" t="s">
        <v>138</v>
      </c>
      <c r="BY3342" s="265"/>
      <c r="CA3342" s="27" t="s">
        <v>8</v>
      </c>
      <c r="CC3342" s="113" t="s">
        <v>74</v>
      </c>
      <c r="CD3342" s="13"/>
      <c r="CE3342" s="33"/>
      <c r="CF3342" s="33"/>
      <c r="CG3342" s="33"/>
      <c r="CH3342" s="33"/>
    </row>
    <row r="3343" spans="2:86" ht="18.600000000000001" customHeight="1" thickTop="1" thickBot="1">
      <c r="B3343" s="37">
        <v>9.5599999999999401</v>
      </c>
      <c r="D3343" s="1">
        <v>1</v>
      </c>
      <c r="E3343" s="7">
        <v>0</v>
      </c>
      <c r="F3343" s="2">
        <v>0</v>
      </c>
      <c r="G3343" s="8">
        <v>0</v>
      </c>
      <c r="I3343" s="1">
        <v>1</v>
      </c>
      <c r="J3343" s="9">
        <v>0</v>
      </c>
      <c r="K3343" s="2">
        <v>0</v>
      </c>
      <c r="L3343" s="8">
        <f t="shared" ref="L3343:L3374" si="32199">IF(0=(1-$J$9*$K$9*$B3343^2),10^18,$B3343*$K$9/(1-$J$9*$K$9*$B3343^2))</f>
        <v>-0.56621020412060263</v>
      </c>
      <c r="N3343" s="1">
        <f t="shared" ref="N3343" si="32200">D3343*I3343+F3343*I3346-E3343*J3343-G3343*J3346</f>
        <v>1</v>
      </c>
      <c r="O3343" s="9">
        <f t="shared" ref="O3343" si="32201">(D3343*J3343+E3343*I3343+F3343*J3346+G3343*I3346)</f>
        <v>0</v>
      </c>
      <c r="P3343" s="2">
        <f t="shared" ref="P3343" si="32202">D3343*K3343+F3343*K3346-E3343*L3343-G3343*L3346</f>
        <v>0</v>
      </c>
      <c r="Q3343" s="8">
        <f t="shared" ref="Q3343" si="32203">(D3343*L3343+E3343*K3343+F3343*L3346+G3343*K3346)</f>
        <v>-0.56621020412060263</v>
      </c>
      <c r="S3343" s="1">
        <v>1</v>
      </c>
      <c r="T3343" s="7">
        <v>0</v>
      </c>
      <c r="U3343" s="2">
        <v>0</v>
      </c>
      <c r="V3343" s="8">
        <v>0</v>
      </c>
      <c r="X3343" s="1">
        <f t="shared" ref="X3343" si="32204">N3343*S3343+P3343*S3346-O3343*T3343-Q3343*T3346</f>
        <v>9.180620883020131</v>
      </c>
      <c r="Y3343" s="9">
        <f t="shared" ref="Y3343" si="32205">(N3343*T3343+O3343*S3343+P3343*T3346+Q3343*S3346)</f>
        <v>0</v>
      </c>
      <c r="Z3343" s="2">
        <f t="shared" ref="Z3343" si="32206">N3343*U3343+P3343*U3346-O3343*V3343-Q3343*V3346</f>
        <v>0</v>
      </c>
      <c r="AA3343" s="8">
        <f t="shared" ref="AA3343" si="32207">(N3343*V3343+O3343*U3343+P3343*V3346+Q3343*U3346)</f>
        <v>-0.56621020412060263</v>
      </c>
      <c r="AB3343" s="20"/>
      <c r="AC3343" s="1">
        <v>1</v>
      </c>
      <c r="AD3343" s="9">
        <v>0</v>
      </c>
      <c r="AE3343" s="2">
        <v>0</v>
      </c>
      <c r="AF3343" s="8">
        <f t="shared" ref="AF3343:AF3374" si="32208">IF(0=(1-$AE$9*$AD$9*$B3343^2),10^18,$B3343*$AE$9/(1-$AE$9*$AD$9*$B3343^2))</f>
        <v>-0.10503449895813639</v>
      </c>
      <c r="AH3343" s="1">
        <f t="shared" ref="AH3343" si="32209">X3343*AC3343+Z3343*AC3346-Y3343*AD3343-AA3343*AD3346</f>
        <v>9.180620883020131</v>
      </c>
      <c r="AI3343" s="9">
        <f t="shared" ref="AI3343" si="32210">(X3343*AD3343+Y3343*AC3343+Z3343*AD3346+AA3343*AC3346)</f>
        <v>0</v>
      </c>
      <c r="AJ3343" s="2">
        <f t="shared" ref="AJ3343" si="32211">X3343*AE3343+Z3343*AE3346-Y3343*AF3343-AA3343*AF3346</f>
        <v>0</v>
      </c>
      <c r="AK3343" s="8">
        <f t="shared" ref="AK3343" si="32212">(X3343*AF3343+Y3343*AE3343+Z3343*AF3346+AA3343*AE3346)</f>
        <v>-1.5304921186932257</v>
      </c>
      <c r="AM3343" s="1">
        <v>1</v>
      </c>
      <c r="AN3343" s="7">
        <v>0</v>
      </c>
      <c r="AO3343" s="2">
        <v>0</v>
      </c>
      <c r="AP3343" s="8">
        <v>0</v>
      </c>
      <c r="AR3343" s="1">
        <f t="shared" ref="AR3343" si="32213">AH3343*AM3343+AJ3343*AM3346-AI3343*AN3343-AK3343*AN3346</f>
        <v>27.876757530804923</v>
      </c>
      <c r="AS3343" s="9">
        <f t="shared" ref="AS3343" si="32214">(AH3343*AN3343+AI3343*AM3343+AJ3343*AN3346+AK3343*AM3346)</f>
        <v>0</v>
      </c>
      <c r="AT3343" s="2">
        <f t="shared" ref="AT3343" si="32215">AH3343*AO3343+AJ3343*AO3346-AI3343*AP3343-AK3343*AP3346</f>
        <v>0</v>
      </c>
      <c r="AU3343" s="8">
        <f t="shared" ref="AU3343" si="32216">(AH3343*AP3343+AI3343*AO3343+AJ3343*AP3346+AK3343*AO3346)</f>
        <v>-1.5304921186932257</v>
      </c>
      <c r="AV3343" s="20"/>
      <c r="AW3343" s="1">
        <v>1</v>
      </c>
      <c r="AX3343" s="9">
        <v>0</v>
      </c>
      <c r="AY3343" s="2">
        <v>0</v>
      </c>
      <c r="AZ3343" s="8">
        <f t="shared" ref="AZ3343:AZ3374" si="32217">IF(0=(1-$AX$9*$AY$9*$B3343^2),10^18,$B3343*$AY$9/(1-$AX$9*$AY$9*$B3343^2))</f>
        <v>-0.149763371106857</v>
      </c>
      <c r="BB3343" s="1">
        <f t="shared" ref="BB3343" si="32218">AR3343*AW3343+AT3343*AW3346-AS3343*AX3343-AU3343*AX3346</f>
        <v>27.876757530804923</v>
      </c>
      <c r="BC3343" s="9">
        <f t="shared" ref="BC3343" si="32219">(AR3343*AX3343+AS3343*AW3343+AT3343*AX3346+AU3343*AW3346)</f>
        <v>0</v>
      </c>
      <c r="BD3343" s="2">
        <f t="shared" ref="BD3343" si="32220">AR3343*AY3343+AT3343*AY3346-AS3343*AZ3343-AU3343*AZ3346</f>
        <v>0</v>
      </c>
      <c r="BE3343" s="8">
        <f t="shared" ref="BE3343" si="32221">(AR3343*AZ3343+AS3343*AY3343+AT3343*AZ3346+AU3343*AY3346)</f>
        <v>-5.7054093020350338</v>
      </c>
      <c r="BG3343" s="1">
        <v>1</v>
      </c>
      <c r="BH3343" s="7">
        <v>0</v>
      </c>
      <c r="BI3343" s="2">
        <v>0</v>
      </c>
      <c r="BJ3343" s="8">
        <v>0</v>
      </c>
      <c r="BK3343" s="20"/>
      <c r="BL3343" s="1">
        <f t="shared" ref="BL3343" si="32222">BB3343*BG3343+BD3343*BG3346-BC3343*BH3343-BE3343*BH3346</f>
        <v>73.475301538156941</v>
      </c>
      <c r="BM3343" s="9">
        <f t="shared" ref="BM3343" si="32223">(BB3343*BH3343+BC3343*BG3343+BD3343*BH3346+BE3343*BG3346)</f>
        <v>0</v>
      </c>
      <c r="BN3343" s="2">
        <f t="shared" ref="BN3343" si="32224">BB3343*BI3343+BD3343*BI3346-BC3343*BJ3343-BE3343*BJ3346</f>
        <v>0</v>
      </c>
      <c r="BO3343" s="8">
        <f t="shared" ref="BO3343" si="32225">(BB3343*BJ3343+BC3343*BI3343+BD3343*BJ3346+BE3343*BI3346)</f>
        <v>-5.7054093020350338</v>
      </c>
      <c r="BP3343" s="20"/>
      <c r="BQ3343" s="16">
        <v>1</v>
      </c>
      <c r="BR3343" s="23">
        <v>0</v>
      </c>
      <c r="BS3343" s="14">
        <v>0</v>
      </c>
      <c r="BT3343" s="22">
        <v>0</v>
      </c>
      <c r="BV3343" s="1">
        <f t="shared" ref="BV3343" si="32226">BL3343*BQ3343+BN3343*BQ3346-BM3343*BR3343-BO3343*BR3346</f>
        <v>73.475301538156941</v>
      </c>
      <c r="BW3343" s="9">
        <f t="shared" ref="BW3343" si="32227">(BL3343*BR3343+BM3343*BQ3343+BN3343*BR3346+BO3343*BQ3346)</f>
        <v>-5.7054093020350338</v>
      </c>
      <c r="BX3343" s="2">
        <f t="shared" ref="BX3343" si="32228">BL3343*BS3343+BN3343*BS3346-BM3343*BT3343-BO3343*BT3346</f>
        <v>0</v>
      </c>
      <c r="BY3343" s="8">
        <f t="shared" ref="BY3343" si="32229">(BL3343*BT3343+BM3343*BS3343+BN3343*BT3346+BO3343*BS3346)</f>
        <v>-5.7054093020350338</v>
      </c>
      <c r="CA3343" s="28">
        <f t="shared" ref="CA3343" si="32230">20*LOG(((1+$BR$9)/$BR$9)/((BV3343+BV3346)^2+(BW3343+BW3346)^2)^0.5)</f>
        <v>-53.549818485488444</v>
      </c>
      <c r="CC3343" s="114">
        <f t="shared" ref="CC3343" si="32231">((BV3343^2+BW3343^2)^0.5)/((BV3346^2+BW3346^2)^0.5)</f>
        <v>7.766623097643105E-2</v>
      </c>
      <c r="CD3343" s="13"/>
      <c r="CE3343" s="33"/>
      <c r="CF3343" s="33"/>
      <c r="CG3343" s="33"/>
      <c r="CH3343" s="33"/>
    </row>
    <row r="3344" spans="2:86" ht="18.600000000000001" customHeight="1" thickBot="1">
      <c r="D3344" s="3"/>
      <c r="G3344" s="4"/>
      <c r="I3344" s="3"/>
      <c r="L3344" s="4"/>
      <c r="N3344" s="3"/>
      <c r="Q3344" s="4"/>
      <c r="S3344" s="3"/>
      <c r="V3344" s="4"/>
      <c r="X3344" s="3"/>
      <c r="AA3344" s="4"/>
      <c r="AC3344" s="3"/>
      <c r="AF3344" s="4"/>
      <c r="AH3344" s="3"/>
      <c r="AK3344" s="4"/>
      <c r="AM3344" s="3"/>
      <c r="AP3344" s="4"/>
      <c r="AR3344" s="3"/>
      <c r="AU3344" s="4"/>
      <c r="AW3344" s="3"/>
      <c r="AZ3344" s="4"/>
      <c r="BB3344" s="3"/>
      <c r="BE3344" s="4"/>
      <c r="BG3344" s="3"/>
      <c r="BJ3344" s="4"/>
      <c r="BL3344" s="3"/>
      <c r="BO3344" s="4"/>
      <c r="BQ3344" s="16"/>
      <c r="BR3344" s="14"/>
      <c r="BS3344" s="14"/>
      <c r="BT3344" s="17"/>
      <c r="BV3344" s="3"/>
      <c r="BY3344" s="4"/>
      <c r="CC3344" s="115"/>
      <c r="CD3344" s="13"/>
      <c r="CE3344" s="33"/>
      <c r="CF3344" s="33"/>
      <c r="CG3344" s="33"/>
      <c r="CH3344" s="33"/>
    </row>
    <row r="3345" spans="2:86" ht="18.600000000000001" customHeight="1" thickBot="1">
      <c r="D3345" s="271" t="s">
        <v>141</v>
      </c>
      <c r="E3345" s="272"/>
      <c r="F3345" s="273" t="s">
        <v>142</v>
      </c>
      <c r="G3345" s="274"/>
      <c r="H3345" s="237"/>
      <c r="I3345" s="271" t="s">
        <v>143</v>
      </c>
      <c r="J3345" s="272"/>
      <c r="K3345" s="273" t="s">
        <v>144</v>
      </c>
      <c r="L3345" s="274"/>
      <c r="N3345" s="262" t="s">
        <v>145</v>
      </c>
      <c r="O3345" s="263"/>
      <c r="P3345" s="264" t="s">
        <v>146</v>
      </c>
      <c r="Q3345" s="265"/>
      <c r="S3345" s="271" t="s">
        <v>147</v>
      </c>
      <c r="T3345" s="272"/>
      <c r="U3345" s="273" t="s">
        <v>148</v>
      </c>
      <c r="V3345" s="274"/>
      <c r="W3345" s="20"/>
      <c r="X3345" s="262" t="s">
        <v>149</v>
      </c>
      <c r="Y3345" s="263"/>
      <c r="Z3345" s="264" t="s">
        <v>150</v>
      </c>
      <c r="AA3345" s="265"/>
      <c r="AB3345" s="20"/>
      <c r="AC3345" s="271" t="s">
        <v>151</v>
      </c>
      <c r="AD3345" s="272"/>
      <c r="AE3345" s="273" t="s">
        <v>152</v>
      </c>
      <c r="AF3345" s="274"/>
      <c r="AG3345" s="20"/>
      <c r="AH3345" s="262" t="s">
        <v>153</v>
      </c>
      <c r="AI3345" s="263"/>
      <c r="AJ3345" s="264" t="s">
        <v>154</v>
      </c>
      <c r="AK3345" s="265"/>
      <c r="AL3345" s="20"/>
      <c r="AM3345" s="271" t="s">
        <v>155</v>
      </c>
      <c r="AN3345" s="272"/>
      <c r="AO3345" s="273" t="s">
        <v>156</v>
      </c>
      <c r="AP3345" s="274"/>
      <c r="AR3345" s="262" t="s">
        <v>157</v>
      </c>
      <c r="AS3345" s="263"/>
      <c r="AT3345" s="264" t="s">
        <v>158</v>
      </c>
      <c r="AU3345" s="265"/>
      <c r="AV3345" s="41"/>
      <c r="AW3345" s="271" t="s">
        <v>159</v>
      </c>
      <c r="AX3345" s="272"/>
      <c r="AY3345" s="273" t="s">
        <v>160</v>
      </c>
      <c r="AZ3345" s="274"/>
      <c r="BA3345" s="20"/>
      <c r="BB3345" s="262" t="s">
        <v>161</v>
      </c>
      <c r="BC3345" s="263"/>
      <c r="BD3345" s="264" t="s">
        <v>162</v>
      </c>
      <c r="BE3345" s="265"/>
      <c r="BF3345" s="41"/>
      <c r="BG3345" s="271" t="s">
        <v>163</v>
      </c>
      <c r="BH3345" s="272"/>
      <c r="BI3345" s="273" t="s">
        <v>164</v>
      </c>
      <c r="BJ3345" s="274"/>
      <c r="BK3345" s="41"/>
      <c r="BL3345" s="262" t="s">
        <v>165</v>
      </c>
      <c r="BM3345" s="263"/>
      <c r="BN3345" s="264" t="s">
        <v>166</v>
      </c>
      <c r="BO3345" s="265"/>
      <c r="BP3345" s="41"/>
      <c r="BQ3345" s="271" t="s">
        <v>167</v>
      </c>
      <c r="BR3345" s="272"/>
      <c r="BS3345" s="273" t="s">
        <v>168</v>
      </c>
      <c r="BT3345" s="274"/>
      <c r="BU3345" s="20"/>
      <c r="BV3345" s="262" t="s">
        <v>169</v>
      </c>
      <c r="BW3345" s="263"/>
      <c r="BX3345" s="264" t="s">
        <v>170</v>
      </c>
      <c r="BY3345" s="265"/>
      <c r="CA3345" s="55" t="s">
        <v>35</v>
      </c>
      <c r="CC3345" s="116" t="s">
        <v>75</v>
      </c>
      <c r="CD3345" s="13"/>
      <c r="CE3345" s="33"/>
      <c r="CF3345" s="33"/>
      <c r="CG3345" s="33"/>
      <c r="CH3345" s="33"/>
    </row>
    <row r="3346" spans="2:86" ht="18.600000000000001" customHeight="1" thickTop="1" thickBot="1">
      <c r="D3346" s="1">
        <v>0</v>
      </c>
      <c r="E3346" s="9">
        <f t="shared" ref="E3346" si="32232">$E$9*$B3343</f>
        <v>11.25020799999993</v>
      </c>
      <c r="F3346" s="2">
        <v>1</v>
      </c>
      <c r="G3346" s="8">
        <v>0</v>
      </c>
      <c r="I3346" s="1">
        <v>0</v>
      </c>
      <c r="J3346" s="9">
        <v>0</v>
      </c>
      <c r="K3346" s="2">
        <v>1</v>
      </c>
      <c r="L3346" s="8">
        <v>0</v>
      </c>
      <c r="N3346" s="1">
        <f t="shared" ref="N3346" si="32233">D3346*I3343+F3346*I3346-E3346*J3343-G3346*J3346</f>
        <v>0</v>
      </c>
      <c r="O3346" s="9">
        <f t="shared" ref="O3346" si="32234">(D3346*J3343+E3346*I3343+F3346*J3346+G3346*I3346)</f>
        <v>11.25020799999993</v>
      </c>
      <c r="P3346" s="2">
        <f t="shared" ref="P3346" si="32235">D3346*K3343+F3346*K3346-E3346*L3343-G3346*L3346</f>
        <v>7.3699825680791973</v>
      </c>
      <c r="Q3346" s="8">
        <f t="shared" ref="Q3346" si="32236">(D3346*L3343+E3346*K3343+F3346*L3346+G3346*K3346)</f>
        <v>0</v>
      </c>
      <c r="S3346" s="1">
        <v>0</v>
      </c>
      <c r="T3346" s="9">
        <f t="shared" ref="T3346" si="32237">$T$9*$B3343</f>
        <v>14.44802799999991</v>
      </c>
      <c r="U3346" s="2">
        <v>1</v>
      </c>
      <c r="V3346" s="8">
        <v>0</v>
      </c>
      <c r="X3346" s="1">
        <f t="shared" ref="X3346" si="32238">N3346*S3343+P3346*S3346-O3346*T3343-Q3346*T3346</f>
        <v>0</v>
      </c>
      <c r="Y3346" s="9">
        <f t="shared" ref="Y3346" si="32239">(N3346*T3343+O3346*S3343+P3346*T3346+Q3346*S3346)</f>
        <v>117.73192250311942</v>
      </c>
      <c r="Z3346" s="2">
        <f t="shared" ref="Z3346" si="32240">N3346*U3343+P3346*U3346-O3346*V3343-Q3346*V3346</f>
        <v>7.3699825680791973</v>
      </c>
      <c r="AA3346" s="8">
        <f t="shared" ref="AA3346" si="32241">(N3346*V3343+O3346*U3343+P3346*V3346+Q3346*U3346)</f>
        <v>0</v>
      </c>
      <c r="AB3346" s="20"/>
      <c r="AC3346" s="1">
        <v>0</v>
      </c>
      <c r="AD3346" s="9">
        <v>0</v>
      </c>
      <c r="AE3346" s="2">
        <v>1</v>
      </c>
      <c r="AF3346" s="8">
        <v>0</v>
      </c>
      <c r="AH3346" s="1">
        <f t="shared" ref="AH3346" si="32242">X3346*AC3343+Z3346*AC3346-Y3346*AD3343-AA3346*AD3346</f>
        <v>0</v>
      </c>
      <c r="AI3346" s="9">
        <f t="shared" ref="AI3346" si="32243">(X3346*AD3343+Y3346*AC3343+Z3346*AD3346+AA3346*AC3346)</f>
        <v>117.73192250311942</v>
      </c>
      <c r="AJ3346" s="2">
        <f t="shared" ref="AJ3346" si="32244">X3346*AE3343+Z3346*AE3346-Y3346*AF3343-AA3346*AF3346</f>
        <v>19.735896059572489</v>
      </c>
      <c r="AK3346" s="8">
        <f t="shared" ref="AK3346" si="32245">(X3346*AF3343+Y3346*AE3343+Z3346*AF3346+AA3346*AE3346)</f>
        <v>0</v>
      </c>
      <c r="AM3346" s="1">
        <v>0</v>
      </c>
      <c r="AN3346" s="9">
        <f t="shared" ref="AN3346" si="32246">$AN$9*$B3343</f>
        <v>12.215767999999924</v>
      </c>
      <c r="AO3346" s="2">
        <v>1</v>
      </c>
      <c r="AP3346" s="8">
        <v>0</v>
      </c>
      <c r="AR3346" s="1">
        <f t="shared" ref="AR3346" si="32247">AH3346*AM3343+AJ3346*AM3346-AI3346*AN3343-AK3346*AN3346</f>
        <v>0</v>
      </c>
      <c r="AS3346" s="9">
        <f t="shared" ref="AS3346" si="32248">(AH3346*AN3343+AI3346*AM3343+AJ3346*AN3346+AK3346*AM3346)</f>
        <v>358.82105003896964</v>
      </c>
      <c r="AT3346" s="2">
        <f t="shared" ref="AT3346" si="32249">AH3346*AO3343+AJ3346*AO3346-AI3346*AP3343-AK3346*AP3346</f>
        <v>19.735896059572489</v>
      </c>
      <c r="AU3346" s="8">
        <f t="shared" ref="AU3346" si="32250">(AH3346*AP3343+AI3346*AO3343+AJ3346*AP3346+AK3346*AO3346)</f>
        <v>0</v>
      </c>
      <c r="AV3346" s="20"/>
      <c r="AW3346" s="1">
        <v>0</v>
      </c>
      <c r="AX3346" s="9">
        <v>0</v>
      </c>
      <c r="AY3346" s="2">
        <v>1</v>
      </c>
      <c r="AZ3346" s="8">
        <v>0</v>
      </c>
      <c r="BB3346" s="1">
        <f t="shared" ref="BB3346" si="32251">AR3346*AW3343+AT3346*AW3346-AS3346*AX3343-AU3346*AX3346</f>
        <v>0</v>
      </c>
      <c r="BC3346" s="9">
        <f t="shared" ref="BC3346" si="32252">(AR3346*AX3343+AS3346*AW3343+AT3346*AX3346+AU3346*AW3346)</f>
        <v>358.82105003896964</v>
      </c>
      <c r="BD3346" s="2">
        <f t="shared" ref="BD3346" si="32253">AR3346*AY3343+AT3346*AY3346-AS3346*AZ3343-AU3346*AZ3346</f>
        <v>73.474146137510814</v>
      </c>
      <c r="BE3346" s="8">
        <f t="shared" ref="BE3346" si="32254">(AR3346*AZ3343+AS3346*AY3343+AT3346*AZ3346+AU3346*AY3346)</f>
        <v>0</v>
      </c>
      <c r="BG3346" s="1">
        <v>0</v>
      </c>
      <c r="BH3346" s="9">
        <f t="shared" ref="BH3346" si="32255">$BH$9*$B3343</f>
        <v>7.9921599999999495</v>
      </c>
      <c r="BI3346" s="2">
        <v>1</v>
      </c>
      <c r="BJ3346" s="8">
        <v>0</v>
      </c>
      <c r="BK3346" s="20"/>
      <c r="BL3346" s="1">
        <f t="shared" ref="BL3346" si="32256">BB3346*BG3343+BD3346*BG3346-BC3346*BH3343-BE3346*BH3346</f>
        <v>0</v>
      </c>
      <c r="BM3346" s="9">
        <f t="shared" ref="BM3346" si="32257">(BB3346*BH3343+BC3346*BG3343+BD3346*BH3346+BE3346*BG3346)</f>
        <v>946.03818183333442</v>
      </c>
      <c r="BN3346" s="2">
        <f t="shared" ref="BN3346" si="32258">BB3346*BI3343+BD3346*BI3346-BC3346*BJ3343-BE3346*BJ3346</f>
        <v>73.474146137510814</v>
      </c>
      <c r="BO3346" s="8">
        <f t="shared" ref="BO3346" si="32259">(BB3346*BJ3343+BC3346*BI3343+BD3346*BJ3346+BE3346*BI3346)</f>
        <v>0</v>
      </c>
      <c r="BP3346" s="20"/>
      <c r="BQ3346" s="18">
        <f t="shared" ref="BQ3346:BQ3377" si="32260">1/$BR$9</f>
        <v>1</v>
      </c>
      <c r="BR3346" s="25">
        <v>0</v>
      </c>
      <c r="BS3346" s="19">
        <v>1</v>
      </c>
      <c r="BT3346" s="24">
        <v>0</v>
      </c>
      <c r="BV3346" s="1">
        <f t="shared" ref="BV3346" si="32261">BL3346*BQ3343+BN3346*BQ3346-BM3346*BR3343-BO3346*BR3346</f>
        <v>73.474146137510814</v>
      </c>
      <c r="BW3346" s="9">
        <f t="shared" ref="BW3346" si="32262">(BL3346*BR3343+BM3346*BQ3343+BN3346*BR3346+BO3346*BQ3346)</f>
        <v>946.03818183333442</v>
      </c>
      <c r="BX3346" s="2">
        <f t="shared" ref="BX3346" si="32263">BL3346*BS3343+BN3346*BS3346-BM3346*BT3343-BO3346*BT3346</f>
        <v>73.474146137510814</v>
      </c>
      <c r="BY3346" s="8">
        <f t="shared" ref="BY3346" si="32264">(BL3346*BT3343+BM3346*BS3343+BN3346*BT3346+BO3346*BS3346)</f>
        <v>0</v>
      </c>
      <c r="CA3346" s="56">
        <f t="shared" ref="CA3346" si="32265">(180/PI())*ATAN(-1*(BW3343+BW3346)/(BV3343+BV3346))</f>
        <v>-81.118005428008757</v>
      </c>
      <c r="CC3346" s="117">
        <f t="shared" ref="CC3346" si="32266">20*LOG(((1-(10^(CA3343/20)^2)*(1-((1-CC3343)/(1+CC3343))^2))^0.5))</f>
        <v>-5.1301066294112256E-6</v>
      </c>
      <c r="CD3346" s="13"/>
      <c r="CE3346" s="33"/>
      <c r="CF3346" s="33"/>
      <c r="CG3346" s="33"/>
      <c r="CH3346" s="33"/>
    </row>
    <row r="3347" spans="2:86" ht="18.600000000000001" customHeight="1"/>
    <row r="3348" spans="2:86" ht="18.600000000000001" customHeight="1" thickBot="1">
      <c r="E3348" s="6" t="s">
        <v>3</v>
      </c>
      <c r="J3348" s="6" t="s">
        <v>5</v>
      </c>
      <c r="O3348" s="6" t="s">
        <v>10</v>
      </c>
      <c r="T3348" s="6" t="s">
        <v>6</v>
      </c>
      <c r="Y3348" s="6" t="s">
        <v>11</v>
      </c>
      <c r="AD3348" s="6" t="s">
        <v>12</v>
      </c>
      <c r="AI3348" s="6" t="s">
        <v>13</v>
      </c>
      <c r="AN3348" s="6" t="s">
        <v>14</v>
      </c>
      <c r="AS3348" s="6" t="s">
        <v>15</v>
      </c>
      <c r="AX3348" s="6" t="s">
        <v>19</v>
      </c>
      <c r="BC3348" s="6" t="s">
        <v>17</v>
      </c>
      <c r="BH3348" s="6" t="s">
        <v>20</v>
      </c>
      <c r="BM3348" s="6" t="s">
        <v>18</v>
      </c>
      <c r="BQ3348" s="26" t="s">
        <v>16</v>
      </c>
      <c r="BR3348" s="26"/>
      <c r="BS3348" s="21"/>
      <c r="BT3348" s="21"/>
      <c r="BU3348" s="21"/>
      <c r="BV3348" s="21"/>
      <c r="BW3348" s="26" t="s">
        <v>21</v>
      </c>
      <c r="BX3348" s="21"/>
      <c r="BY3348" s="21"/>
    </row>
    <row r="3349" spans="2:86" ht="18.600000000000001" customHeight="1" thickBot="1">
      <c r="B3349" s="11"/>
      <c r="D3349" s="266" t="s">
        <v>113</v>
      </c>
      <c r="E3349" s="267"/>
      <c r="F3349" s="268" t="s">
        <v>114</v>
      </c>
      <c r="G3349" s="269"/>
      <c r="H3349" s="237"/>
      <c r="I3349" s="262" t="s">
        <v>0</v>
      </c>
      <c r="J3349" s="263"/>
      <c r="K3349" s="264" t="s">
        <v>1</v>
      </c>
      <c r="L3349" s="265"/>
      <c r="M3349" s="21"/>
      <c r="N3349" s="262" t="s">
        <v>115</v>
      </c>
      <c r="O3349" s="263"/>
      <c r="P3349" s="264" t="s">
        <v>116</v>
      </c>
      <c r="Q3349" s="265"/>
      <c r="R3349" s="21"/>
      <c r="S3349" s="266" t="s">
        <v>117</v>
      </c>
      <c r="T3349" s="267"/>
      <c r="U3349" s="268" t="s">
        <v>118</v>
      </c>
      <c r="V3349" s="269"/>
      <c r="W3349" s="20"/>
      <c r="X3349" s="262" t="s">
        <v>119</v>
      </c>
      <c r="Y3349" s="263"/>
      <c r="Z3349" s="264" t="s">
        <v>120</v>
      </c>
      <c r="AA3349" s="265"/>
      <c r="AB3349" s="20"/>
      <c r="AC3349" s="262" t="s">
        <v>121</v>
      </c>
      <c r="AD3349" s="263"/>
      <c r="AE3349" s="264" t="s">
        <v>7</v>
      </c>
      <c r="AF3349" s="265"/>
      <c r="AG3349" s="20"/>
      <c r="AH3349" s="262" t="s">
        <v>122</v>
      </c>
      <c r="AI3349" s="263"/>
      <c r="AJ3349" s="264" t="s">
        <v>123</v>
      </c>
      <c r="AK3349" s="265"/>
      <c r="AL3349" s="20"/>
      <c r="AM3349" s="266" t="s">
        <v>124</v>
      </c>
      <c r="AN3349" s="267"/>
      <c r="AO3349" s="268" t="s">
        <v>125</v>
      </c>
      <c r="AP3349" s="269"/>
      <c r="AQ3349" s="21"/>
      <c r="AR3349" s="262" t="s">
        <v>126</v>
      </c>
      <c r="AS3349" s="263"/>
      <c r="AT3349" s="264" t="s">
        <v>2</v>
      </c>
      <c r="AU3349" s="265"/>
      <c r="AV3349" s="41"/>
      <c r="AW3349" s="262" t="s">
        <v>127</v>
      </c>
      <c r="AX3349" s="263"/>
      <c r="AY3349" s="264" t="s">
        <v>128</v>
      </c>
      <c r="AZ3349" s="265"/>
      <c r="BA3349" s="20"/>
      <c r="BB3349" s="262" t="s">
        <v>129</v>
      </c>
      <c r="BC3349" s="263"/>
      <c r="BD3349" s="264" t="s">
        <v>130</v>
      </c>
      <c r="BE3349" s="265"/>
      <c r="BF3349" s="41"/>
      <c r="BG3349" s="266" t="s">
        <v>131</v>
      </c>
      <c r="BH3349" s="267"/>
      <c r="BI3349" s="268" t="s">
        <v>132</v>
      </c>
      <c r="BJ3349" s="269"/>
      <c r="BK3349" s="41"/>
      <c r="BL3349" s="262" t="s">
        <v>133</v>
      </c>
      <c r="BM3349" s="263"/>
      <c r="BN3349" s="264" t="s">
        <v>134</v>
      </c>
      <c r="BO3349" s="265"/>
      <c r="BP3349" s="41"/>
      <c r="BQ3349" s="262" t="s">
        <v>135</v>
      </c>
      <c r="BR3349" s="263"/>
      <c r="BS3349" s="264" t="s">
        <v>136</v>
      </c>
      <c r="BT3349" s="265"/>
      <c r="BU3349" s="20"/>
      <c r="BV3349" s="262" t="s">
        <v>137</v>
      </c>
      <c r="BW3349" s="263"/>
      <c r="BX3349" s="264" t="s">
        <v>138</v>
      </c>
      <c r="BY3349" s="265"/>
      <c r="CA3349" s="27" t="s">
        <v>8</v>
      </c>
      <c r="CC3349" s="113" t="s">
        <v>74</v>
      </c>
      <c r="CD3349" s="13"/>
      <c r="CE3349" s="33"/>
      <c r="CF3349" s="33"/>
      <c r="CG3349" s="33"/>
      <c r="CH3349" s="33"/>
    </row>
    <row r="3350" spans="2:86" ht="18.600000000000001" customHeight="1" thickTop="1" thickBot="1">
      <c r="B3350" s="37">
        <v>9.5799999999999397</v>
      </c>
      <c r="D3350" s="1">
        <v>1</v>
      </c>
      <c r="E3350" s="7">
        <v>0</v>
      </c>
      <c r="F3350" s="2">
        <v>0</v>
      </c>
      <c r="G3350" s="8">
        <v>0</v>
      </c>
      <c r="I3350" s="1">
        <v>1</v>
      </c>
      <c r="J3350" s="9">
        <v>0</v>
      </c>
      <c r="K3350" s="2">
        <v>0</v>
      </c>
      <c r="L3350" s="8">
        <f t="shared" ref="L3350:L3381" si="32267">IF(0=(1-$J$9*$K$9*$B3350^2),10^18,$B3350*$K$9/(1-$J$9*$K$9*$B3350^2))</f>
        <v>-0.56491132632238561</v>
      </c>
      <c r="N3350" s="1">
        <f t="shared" ref="N3350" si="32268">D3350*I3350+F3350*I3353-E3350*J3350-G3350*J3353</f>
        <v>1</v>
      </c>
      <c r="O3350" s="9">
        <f t="shared" ref="O3350" si="32269">(D3350*J3350+E3350*I3350+F3350*J3353+G3350*I3353)</f>
        <v>0</v>
      </c>
      <c r="P3350" s="2">
        <f t="shared" ref="P3350" si="32270">D3350*K3350+F3350*K3353-E3350*L3350-G3350*L3353</f>
        <v>0</v>
      </c>
      <c r="Q3350" s="8">
        <f t="shared" ref="Q3350" si="32271">(D3350*L3350+E3350*K3350+F3350*L3353+G3350*K3353)</f>
        <v>-0.56491132632238561</v>
      </c>
      <c r="S3350" s="1">
        <v>1</v>
      </c>
      <c r="T3350" s="7">
        <v>0</v>
      </c>
      <c r="U3350" s="2">
        <v>0</v>
      </c>
      <c r="V3350" s="8">
        <v>0</v>
      </c>
      <c r="X3350" s="1">
        <f t="shared" ref="X3350" si="32272">N3350*S3350+P3350*S3353-O3350*T3350-Q3350*T3353</f>
        <v>9.1789296699723337</v>
      </c>
      <c r="Y3350" s="9">
        <f t="shared" ref="Y3350" si="32273">(N3350*T3350+O3350*S3350+P3350*T3353+Q3350*S3353)</f>
        <v>0</v>
      </c>
      <c r="Z3350" s="2">
        <f t="shared" ref="Z3350" si="32274">N3350*U3350+P3350*U3353-O3350*V3350-Q3350*V3353</f>
        <v>0</v>
      </c>
      <c r="AA3350" s="8">
        <f t="shared" ref="AA3350" si="32275">(N3350*V3350+O3350*U3350+P3350*V3353+Q3350*U3353)</f>
        <v>-0.56491132632238561</v>
      </c>
      <c r="AB3350" s="20"/>
      <c r="AC3350" s="1">
        <v>1</v>
      </c>
      <c r="AD3350" s="9">
        <v>0</v>
      </c>
      <c r="AE3350" s="2">
        <v>0</v>
      </c>
      <c r="AF3350" s="8">
        <f t="shared" ref="AF3350:AF3381" si="32276">IF(0=(1-$AE$9*$AD$9*$B3350^2),10^18,$B3350*$AE$9/(1-$AE$9*$AD$9*$B3350^2))</f>
        <v>-0.10480858628802975</v>
      </c>
      <c r="AH3350" s="1">
        <f t="shared" ref="AH3350" si="32277">X3350*AC3350+Z3350*AC3353-Y3350*AD3350-AA3350*AD3353</f>
        <v>9.1789296699723337</v>
      </c>
      <c r="AI3350" s="9">
        <f t="shared" ref="AI3350" si="32278">(X3350*AD3350+Y3350*AC3350+Z3350*AD3353+AA3350*AC3353)</f>
        <v>0</v>
      </c>
      <c r="AJ3350" s="2">
        <f t="shared" ref="AJ3350" si="32279">X3350*AE3350+Z3350*AE3353-Y3350*AF3350-AA3350*AF3353</f>
        <v>0</v>
      </c>
      <c r="AK3350" s="8">
        <f t="shared" ref="AK3350" si="32280">(X3350*AF3350+Y3350*AE3350+Z3350*AF3353+AA3350*AE3353)</f>
        <v>-1.5269419686694374</v>
      </c>
      <c r="AM3350" s="1">
        <v>1</v>
      </c>
      <c r="AN3350" s="7">
        <v>0</v>
      </c>
      <c r="AO3350" s="2">
        <v>0</v>
      </c>
      <c r="AP3350" s="8">
        <v>0</v>
      </c>
      <c r="AR3350" s="1">
        <f t="shared" ref="AR3350" si="32281">AH3350*AM3350+AJ3350*AM3353-AI3350*AN3350-AK3350*AN3353</f>
        <v>27.87072103765265</v>
      </c>
      <c r="AS3350" s="9">
        <f t="shared" ref="AS3350" si="32282">(AH3350*AN3350+AI3350*AM3350+AJ3350*AN3353+AK3350*AM3353)</f>
        <v>0</v>
      </c>
      <c r="AT3350" s="2">
        <f t="shared" ref="AT3350" si="32283">AH3350*AO3350+AJ3350*AO3353-AI3350*AP3350-AK3350*AP3353</f>
        <v>0</v>
      </c>
      <c r="AU3350" s="8">
        <f t="shared" ref="AU3350" si="32284">(AH3350*AP3350+AI3350*AO3350+AJ3350*AP3353+AK3350*AO3353)</f>
        <v>-1.5269419686694374</v>
      </c>
      <c r="AV3350" s="20"/>
      <c r="AW3350" s="1">
        <v>1</v>
      </c>
      <c r="AX3350" s="9">
        <v>0</v>
      </c>
      <c r="AY3350" s="2">
        <v>0</v>
      </c>
      <c r="AZ3350" s="8">
        <f t="shared" ref="AZ3350:AZ3381" si="32285">IF(0=(1-$AX$9*$AY$9*$B3350^2),10^18,$B3350*$AY$9/(1-$AX$9*$AY$9*$B3350^2))</f>
        <v>-0.14943853293503784</v>
      </c>
      <c r="BB3350" s="1">
        <f t="shared" ref="BB3350" si="32286">AR3350*AW3350+AT3350*AW3353-AS3350*AX3350-AU3350*AX3353</f>
        <v>27.87072103765265</v>
      </c>
      <c r="BC3350" s="9">
        <f t="shared" ref="BC3350" si="32287">(AR3350*AX3350+AS3350*AW3350+AT3350*AX3353+AU3350*AW3353)</f>
        <v>0</v>
      </c>
      <c r="BD3350" s="2">
        <f t="shared" ref="BD3350" si="32288">AR3350*AY3350+AT3350*AY3353-AS3350*AZ3350-AU3350*AZ3353</f>
        <v>0</v>
      </c>
      <c r="BE3350" s="8">
        <f t="shared" ref="BE3350" si="32289">(AR3350*AZ3350+AS3350*AY3350+AT3350*AZ3353+AU3350*AY3353)</f>
        <v>-5.6919016323779452</v>
      </c>
      <c r="BG3350" s="1">
        <v>1</v>
      </c>
      <c r="BH3350" s="7">
        <v>0</v>
      </c>
      <c r="BI3350" s="2">
        <v>0</v>
      </c>
      <c r="BJ3350" s="8">
        <v>0</v>
      </c>
      <c r="BK3350" s="20"/>
      <c r="BL3350" s="1">
        <f t="shared" ref="BL3350" si="32290">BB3350*BG3350+BD3350*BG3353-BC3350*BH3350-BE3350*BH3353</f>
        <v>73.456478183171441</v>
      </c>
      <c r="BM3350" s="9">
        <f t="shared" ref="BM3350" si="32291">(BB3350*BH3350+BC3350*BG3350+BD3350*BH3353+BE3350*BG3353)</f>
        <v>0</v>
      </c>
      <c r="BN3350" s="2">
        <f t="shared" ref="BN3350" si="32292">BB3350*BI3350+BD3350*BI3353-BC3350*BJ3350-BE3350*BJ3353</f>
        <v>0</v>
      </c>
      <c r="BO3350" s="8">
        <f t="shared" ref="BO3350" si="32293">(BB3350*BJ3350+BC3350*BI3350+BD3350*BJ3353+BE3350*BI3353)</f>
        <v>-5.6919016323779452</v>
      </c>
      <c r="BP3350" s="20"/>
      <c r="BQ3350" s="16">
        <v>1</v>
      </c>
      <c r="BR3350" s="23">
        <v>0</v>
      </c>
      <c r="BS3350" s="14">
        <v>0</v>
      </c>
      <c r="BT3350" s="22">
        <v>0</v>
      </c>
      <c r="BV3350" s="1">
        <f t="shared" ref="BV3350" si="32294">BL3350*BQ3350+BN3350*BQ3353-BM3350*BR3350-BO3350*BR3353</f>
        <v>73.456478183171441</v>
      </c>
      <c r="BW3350" s="9">
        <f t="shared" ref="BW3350" si="32295">(BL3350*BR3350+BM3350*BQ3350+BN3350*BR3353+BO3350*BQ3353)</f>
        <v>-5.6919016323779452</v>
      </c>
      <c r="BX3350" s="2">
        <f t="shared" ref="BX3350" si="32296">BL3350*BS3350+BN3350*BS3353-BM3350*BT3350-BO3350*BT3353</f>
        <v>0</v>
      </c>
      <c r="BY3350" s="8">
        <f t="shared" ref="BY3350" si="32297">(BL3350*BT3350+BM3350*BS3350+BN3350*BT3353+BO3350*BS3353)</f>
        <v>-5.6919016323779452</v>
      </c>
      <c r="CA3350" s="28">
        <f t="shared" ref="CA3350" si="32298">20*LOG(((1+$BR$9)/$BR$9)/((BV3350+BV3353)^2+(BW3350+BW3353)^2)^0.5)</f>
        <v>-53.565735328454721</v>
      </c>
      <c r="CC3350" s="114">
        <f t="shared" ref="CC3350" si="32299">((BV3350^2+BW3350^2)^0.5)/((BV3353^2+BW3353^2)^0.5)</f>
        <v>7.7502217186298406E-2</v>
      </c>
      <c r="CD3350" s="13"/>
      <c r="CE3350" s="33"/>
      <c r="CF3350" s="33"/>
      <c r="CG3350" s="33"/>
      <c r="CH3350" s="33"/>
    </row>
    <row r="3351" spans="2:86" ht="18.600000000000001" customHeight="1" thickBot="1">
      <c r="D3351" s="3"/>
      <c r="G3351" s="4"/>
      <c r="I3351" s="3"/>
      <c r="L3351" s="4"/>
      <c r="N3351" s="3"/>
      <c r="Q3351" s="4"/>
      <c r="S3351" s="3"/>
      <c r="V3351" s="4"/>
      <c r="X3351" s="3"/>
      <c r="AA3351" s="4"/>
      <c r="AC3351" s="3"/>
      <c r="AF3351" s="4"/>
      <c r="AH3351" s="3"/>
      <c r="AK3351" s="4"/>
      <c r="AM3351" s="3"/>
      <c r="AP3351" s="4"/>
      <c r="AR3351" s="3"/>
      <c r="AU3351" s="4"/>
      <c r="AW3351" s="3"/>
      <c r="AZ3351" s="4"/>
      <c r="BB3351" s="3"/>
      <c r="BE3351" s="4"/>
      <c r="BG3351" s="3"/>
      <c r="BJ3351" s="4"/>
      <c r="BL3351" s="3"/>
      <c r="BO3351" s="4"/>
      <c r="BQ3351" s="16"/>
      <c r="BR3351" s="14"/>
      <c r="BS3351" s="14"/>
      <c r="BT3351" s="17"/>
      <c r="BV3351" s="3"/>
      <c r="BY3351" s="4"/>
      <c r="CC3351" s="115"/>
      <c r="CD3351" s="13"/>
      <c r="CE3351" s="33"/>
      <c r="CF3351" s="33"/>
      <c r="CG3351" s="33"/>
      <c r="CH3351" s="33"/>
    </row>
    <row r="3352" spans="2:86" ht="18.600000000000001" customHeight="1" thickBot="1">
      <c r="D3352" s="271" t="s">
        <v>141</v>
      </c>
      <c r="E3352" s="272"/>
      <c r="F3352" s="273" t="s">
        <v>142</v>
      </c>
      <c r="G3352" s="274"/>
      <c r="H3352" s="237"/>
      <c r="I3352" s="271" t="s">
        <v>143</v>
      </c>
      <c r="J3352" s="272"/>
      <c r="K3352" s="273" t="s">
        <v>144</v>
      </c>
      <c r="L3352" s="274"/>
      <c r="N3352" s="262" t="s">
        <v>145</v>
      </c>
      <c r="O3352" s="263"/>
      <c r="P3352" s="264" t="s">
        <v>146</v>
      </c>
      <c r="Q3352" s="265"/>
      <c r="S3352" s="271" t="s">
        <v>147</v>
      </c>
      <c r="T3352" s="272"/>
      <c r="U3352" s="273" t="s">
        <v>148</v>
      </c>
      <c r="V3352" s="274"/>
      <c r="W3352" s="20"/>
      <c r="X3352" s="262" t="s">
        <v>149</v>
      </c>
      <c r="Y3352" s="263"/>
      <c r="Z3352" s="264" t="s">
        <v>150</v>
      </c>
      <c r="AA3352" s="265"/>
      <c r="AB3352" s="20"/>
      <c r="AC3352" s="271" t="s">
        <v>151</v>
      </c>
      <c r="AD3352" s="272"/>
      <c r="AE3352" s="273" t="s">
        <v>152</v>
      </c>
      <c r="AF3352" s="274"/>
      <c r="AG3352" s="20"/>
      <c r="AH3352" s="262" t="s">
        <v>153</v>
      </c>
      <c r="AI3352" s="263"/>
      <c r="AJ3352" s="264" t="s">
        <v>154</v>
      </c>
      <c r="AK3352" s="265"/>
      <c r="AL3352" s="20"/>
      <c r="AM3352" s="271" t="s">
        <v>155</v>
      </c>
      <c r="AN3352" s="272"/>
      <c r="AO3352" s="273" t="s">
        <v>156</v>
      </c>
      <c r="AP3352" s="274"/>
      <c r="AR3352" s="262" t="s">
        <v>157</v>
      </c>
      <c r="AS3352" s="263"/>
      <c r="AT3352" s="264" t="s">
        <v>158</v>
      </c>
      <c r="AU3352" s="265"/>
      <c r="AV3352" s="41"/>
      <c r="AW3352" s="271" t="s">
        <v>159</v>
      </c>
      <c r="AX3352" s="272"/>
      <c r="AY3352" s="273" t="s">
        <v>160</v>
      </c>
      <c r="AZ3352" s="274"/>
      <c r="BA3352" s="20"/>
      <c r="BB3352" s="262" t="s">
        <v>161</v>
      </c>
      <c r="BC3352" s="263"/>
      <c r="BD3352" s="264" t="s">
        <v>162</v>
      </c>
      <c r="BE3352" s="265"/>
      <c r="BF3352" s="41"/>
      <c r="BG3352" s="271" t="s">
        <v>163</v>
      </c>
      <c r="BH3352" s="272"/>
      <c r="BI3352" s="273" t="s">
        <v>164</v>
      </c>
      <c r="BJ3352" s="274"/>
      <c r="BK3352" s="41"/>
      <c r="BL3352" s="262" t="s">
        <v>165</v>
      </c>
      <c r="BM3352" s="263"/>
      <c r="BN3352" s="264" t="s">
        <v>166</v>
      </c>
      <c r="BO3352" s="265"/>
      <c r="BP3352" s="41"/>
      <c r="BQ3352" s="271" t="s">
        <v>167</v>
      </c>
      <c r="BR3352" s="272"/>
      <c r="BS3352" s="273" t="s">
        <v>168</v>
      </c>
      <c r="BT3352" s="274"/>
      <c r="BU3352" s="20"/>
      <c r="BV3352" s="262" t="s">
        <v>169</v>
      </c>
      <c r="BW3352" s="263"/>
      <c r="BX3352" s="264" t="s">
        <v>170</v>
      </c>
      <c r="BY3352" s="265"/>
      <c r="CA3352" s="55" t="s">
        <v>35</v>
      </c>
      <c r="CC3352" s="116" t="s">
        <v>75</v>
      </c>
      <c r="CD3352" s="13"/>
      <c r="CE3352" s="33"/>
      <c r="CF3352" s="33"/>
      <c r="CG3352" s="33"/>
      <c r="CH3352" s="33"/>
    </row>
    <row r="3353" spans="2:86" ht="18.600000000000001" customHeight="1" thickTop="1" thickBot="1">
      <c r="D3353" s="1">
        <v>0</v>
      </c>
      <c r="E3353" s="9">
        <f t="shared" ref="E3353" si="32300">$E$9*$B3350</f>
        <v>11.27374399999993</v>
      </c>
      <c r="F3353" s="2">
        <v>1</v>
      </c>
      <c r="G3353" s="8">
        <v>0</v>
      </c>
      <c r="I3353" s="1">
        <v>0</v>
      </c>
      <c r="J3353" s="9">
        <v>0</v>
      </c>
      <c r="K3353" s="2">
        <v>1</v>
      </c>
      <c r="L3353" s="8">
        <v>0</v>
      </c>
      <c r="N3353" s="1">
        <f t="shared" ref="N3353" si="32301">D3353*I3350+F3353*I3353-E3353*J3350-G3353*J3353</f>
        <v>0</v>
      </c>
      <c r="O3353" s="9">
        <f t="shared" ref="O3353" si="32302">(D3353*J3350+E3353*I3350+F3353*J3353+G3353*I3353)</f>
        <v>11.27374399999993</v>
      </c>
      <c r="P3353" s="2">
        <f t="shared" ref="P3353" si="32303">D3353*K3350+F3353*K3353-E3353*L3350-G3353*L3353</f>
        <v>7.3686656756589972</v>
      </c>
      <c r="Q3353" s="8">
        <f t="shared" ref="Q3353" si="32304">(D3353*L3350+E3353*K3350+F3353*L3353+G3353*K3353)</f>
        <v>0</v>
      </c>
      <c r="S3353" s="1">
        <v>0</v>
      </c>
      <c r="T3353" s="9">
        <f t="shared" ref="T3353" si="32305">$T$9*$B3350</f>
        <v>14.478253999999909</v>
      </c>
      <c r="U3353" s="2">
        <v>1</v>
      </c>
      <c r="V3353" s="8">
        <v>0</v>
      </c>
      <c r="X3353" s="1">
        <f t="shared" ref="X3353" si="32306">N3353*S3350+P3353*S3353-O3353*T3350-Q3353*T3353</f>
        <v>0</v>
      </c>
      <c r="Y3353" s="9">
        <f t="shared" ref="Y3353" si="32307">(N3353*T3350+O3353*S3350+P3353*T3353+Q3353*S3353)</f>
        <v>117.95915729327183</v>
      </c>
      <c r="Z3353" s="2">
        <f t="shared" ref="Z3353" si="32308">N3353*U3350+P3353*U3353-O3353*V3350-Q3353*V3353</f>
        <v>7.3686656756589972</v>
      </c>
      <c r="AA3353" s="8">
        <f t="shared" ref="AA3353" si="32309">(N3353*V3350+O3353*U3350+P3353*V3353+Q3353*U3353)</f>
        <v>0</v>
      </c>
      <c r="AB3353" s="20"/>
      <c r="AC3353" s="1">
        <v>0</v>
      </c>
      <c r="AD3353" s="9">
        <v>0</v>
      </c>
      <c r="AE3353" s="2">
        <v>1</v>
      </c>
      <c r="AF3353" s="8">
        <v>0</v>
      </c>
      <c r="AH3353" s="1">
        <f t="shared" ref="AH3353" si="32310">X3353*AC3350+Z3353*AC3353-Y3353*AD3350-AA3353*AD3353</f>
        <v>0</v>
      </c>
      <c r="AI3353" s="9">
        <f t="shared" ref="AI3353" si="32311">(X3353*AD3350+Y3353*AC3350+Z3353*AD3353+AA3353*AC3353)</f>
        <v>117.95915729327183</v>
      </c>
      <c r="AJ3353" s="2">
        <f t="shared" ref="AJ3353" si="32312">X3353*AE3350+Z3353*AE3353-Y3353*AF3350-AA3353*AF3353</f>
        <v>19.731798191294153</v>
      </c>
      <c r="AK3353" s="8">
        <f t="shared" ref="AK3353" si="32313">(X3353*AF3350+Y3353*AE3350+Z3353*AF3353+AA3353*AE3353)</f>
        <v>0</v>
      </c>
      <c r="AM3353" s="1">
        <v>0</v>
      </c>
      <c r="AN3353" s="9">
        <f t="shared" ref="AN3353" si="32314">$AN$9*$B3350</f>
        <v>12.241323999999924</v>
      </c>
      <c r="AO3353" s="2">
        <v>1</v>
      </c>
      <c r="AP3353" s="8">
        <v>0</v>
      </c>
      <c r="AR3353" s="1">
        <f t="shared" ref="AR3353" si="32315">AH3353*AM3350+AJ3353*AM3353-AI3353*AN3350-AK3353*AN3353</f>
        <v>0</v>
      </c>
      <c r="AS3353" s="9">
        <f t="shared" ref="AS3353" si="32316">(AH3353*AN3350+AI3353*AM3350+AJ3353*AN3353+AK3353*AM3353)</f>
        <v>359.50249205551603</v>
      </c>
      <c r="AT3353" s="2">
        <f t="shared" ref="AT3353" si="32317">AH3353*AO3350+AJ3353*AO3353-AI3353*AP3350-AK3353*AP3353</f>
        <v>19.731798191294153</v>
      </c>
      <c r="AU3353" s="8">
        <f t="shared" ref="AU3353" si="32318">(AH3353*AP3350+AI3353*AO3350+AJ3353*AP3353+AK3353*AO3353)</f>
        <v>0</v>
      </c>
      <c r="AV3353" s="20"/>
      <c r="AW3353" s="1">
        <v>0</v>
      </c>
      <c r="AX3353" s="9">
        <v>0</v>
      </c>
      <c r="AY3353" s="2">
        <v>1</v>
      </c>
      <c r="AZ3353" s="8">
        <v>0</v>
      </c>
      <c r="BB3353" s="1">
        <f t="shared" ref="BB3353" si="32319">AR3353*AW3350+AT3353*AW3353-AS3353*AX3350-AU3353*AX3353</f>
        <v>0</v>
      </c>
      <c r="BC3353" s="9">
        <f t="shared" ref="BC3353" si="32320">(AR3353*AX3350+AS3353*AW3350+AT3353*AX3353+AU3353*AW3353)</f>
        <v>359.50249205551603</v>
      </c>
      <c r="BD3353" s="2">
        <f t="shared" ref="BD3353" si="32321">AR3353*AY3350+AT3353*AY3353-AS3353*AZ3350-AU3353*AZ3353</f>
        <v>73.455323190560563</v>
      </c>
      <c r="BE3353" s="8">
        <f t="shared" ref="BE3353" si="32322">(AR3353*AZ3350+AS3353*AY3350+AT3353*AZ3353+AU3353*AY3353)</f>
        <v>0</v>
      </c>
      <c r="BG3353" s="1">
        <v>0</v>
      </c>
      <c r="BH3353" s="9">
        <f t="shared" ref="BH3353" si="32323">$BH$9*$B3350</f>
        <v>8.0088799999999498</v>
      </c>
      <c r="BI3353" s="2">
        <v>1</v>
      </c>
      <c r="BJ3353" s="8">
        <v>0</v>
      </c>
      <c r="BK3353" s="20"/>
      <c r="BL3353" s="1">
        <f t="shared" ref="BL3353" si="32324">BB3353*BG3350+BD3353*BG3353-BC3353*BH3350-BE3353*BH3353</f>
        <v>0</v>
      </c>
      <c r="BM3353" s="9">
        <f t="shared" ref="BM3353" si="32325">(BB3353*BH3350+BC3353*BG3350+BD3353*BH3353+BE3353*BG3353)</f>
        <v>947.79736084992896</v>
      </c>
      <c r="BN3353" s="2">
        <f t="shared" ref="BN3353" si="32326">BB3353*BI3350+BD3353*BI3353-BC3353*BJ3350-BE3353*BJ3353</f>
        <v>73.455323190560563</v>
      </c>
      <c r="BO3353" s="8">
        <f t="shared" ref="BO3353" si="32327">(BB3353*BJ3350+BC3353*BI3350+BD3353*BJ3353+BE3353*BI3353)</f>
        <v>0</v>
      </c>
      <c r="BP3353" s="20"/>
      <c r="BQ3353" s="18">
        <f t="shared" ref="BQ3353:BQ3384" si="32328">1/$BR$9</f>
        <v>1</v>
      </c>
      <c r="BR3353" s="25">
        <v>0</v>
      </c>
      <c r="BS3353" s="19">
        <v>1</v>
      </c>
      <c r="BT3353" s="24">
        <v>0</v>
      </c>
      <c r="BV3353" s="1">
        <f t="shared" ref="BV3353" si="32329">BL3353*BQ3350+BN3353*BQ3353-BM3353*BR3350-BO3353*BR3353</f>
        <v>73.455323190560563</v>
      </c>
      <c r="BW3353" s="9">
        <f t="shared" ref="BW3353" si="32330">(BL3353*BR3350+BM3353*BQ3350+BN3353*BR3353+BO3353*BQ3353)</f>
        <v>947.79736084992896</v>
      </c>
      <c r="BX3353" s="2">
        <f t="shared" ref="BX3353" si="32331">BL3353*BS3350+BN3353*BS3353-BM3353*BT3350-BO3353*BT3353</f>
        <v>73.455323190560563</v>
      </c>
      <c r="BY3353" s="8">
        <f t="shared" ref="BY3353" si="32332">(BL3353*BT3350+BM3353*BS3350+BN3353*BT3353+BO3353*BS3353)</f>
        <v>0</v>
      </c>
      <c r="CA3353" s="56">
        <f t="shared" ref="CA3353" si="32333">(180/PI())*ATAN(-1*(BW3350+BW3353)/(BV3350+BV3353))</f>
        <v>-81.136687418372546</v>
      </c>
      <c r="CC3353" s="117">
        <f t="shared" ref="CC3353" si="32334">20*LOG(((1-(10^(CA3350/20)^2)*(1-((1-CC3350)/(1+CC3350))^2))^0.5))</f>
        <v>-5.1020981257010245E-6</v>
      </c>
      <c r="CD3353" s="13"/>
      <c r="CE3353" s="33"/>
      <c r="CF3353" s="33"/>
      <c r="CG3353" s="33"/>
      <c r="CH3353" s="33"/>
    </row>
    <row r="3354" spans="2:86" ht="18.600000000000001" customHeight="1"/>
    <row r="3355" spans="2:86" ht="18.600000000000001" customHeight="1" thickBot="1">
      <c r="E3355" s="6" t="s">
        <v>3</v>
      </c>
      <c r="J3355" s="6" t="s">
        <v>5</v>
      </c>
      <c r="O3355" s="6" t="s">
        <v>10</v>
      </c>
      <c r="T3355" s="6" t="s">
        <v>6</v>
      </c>
      <c r="Y3355" s="6" t="s">
        <v>11</v>
      </c>
      <c r="AD3355" s="6" t="s">
        <v>12</v>
      </c>
      <c r="AI3355" s="6" t="s">
        <v>13</v>
      </c>
      <c r="AN3355" s="6" t="s">
        <v>14</v>
      </c>
      <c r="AS3355" s="6" t="s">
        <v>15</v>
      </c>
      <c r="AX3355" s="6" t="s">
        <v>19</v>
      </c>
      <c r="BC3355" s="6" t="s">
        <v>17</v>
      </c>
      <c r="BH3355" s="6" t="s">
        <v>20</v>
      </c>
      <c r="BM3355" s="6" t="s">
        <v>18</v>
      </c>
      <c r="BQ3355" s="26" t="s">
        <v>16</v>
      </c>
      <c r="BR3355" s="26"/>
      <c r="BS3355" s="21"/>
      <c r="BT3355" s="21"/>
      <c r="BU3355" s="21"/>
      <c r="BV3355" s="21"/>
      <c r="BW3355" s="26" t="s">
        <v>21</v>
      </c>
      <c r="BX3355" s="21"/>
      <c r="BY3355" s="21"/>
    </row>
    <row r="3356" spans="2:86" ht="18.600000000000001" customHeight="1" thickBot="1">
      <c r="B3356" s="11"/>
      <c r="D3356" s="266" t="s">
        <v>113</v>
      </c>
      <c r="E3356" s="267"/>
      <c r="F3356" s="268" t="s">
        <v>114</v>
      </c>
      <c r="G3356" s="269"/>
      <c r="H3356" s="237"/>
      <c r="I3356" s="262" t="s">
        <v>0</v>
      </c>
      <c r="J3356" s="263"/>
      <c r="K3356" s="264" t="s">
        <v>1</v>
      </c>
      <c r="L3356" s="265"/>
      <c r="M3356" s="21"/>
      <c r="N3356" s="262" t="s">
        <v>115</v>
      </c>
      <c r="O3356" s="263"/>
      <c r="P3356" s="264" t="s">
        <v>116</v>
      </c>
      <c r="Q3356" s="265"/>
      <c r="R3356" s="21"/>
      <c r="S3356" s="266" t="s">
        <v>117</v>
      </c>
      <c r="T3356" s="267"/>
      <c r="U3356" s="268" t="s">
        <v>118</v>
      </c>
      <c r="V3356" s="269"/>
      <c r="W3356" s="20"/>
      <c r="X3356" s="262" t="s">
        <v>119</v>
      </c>
      <c r="Y3356" s="263"/>
      <c r="Z3356" s="264" t="s">
        <v>120</v>
      </c>
      <c r="AA3356" s="265"/>
      <c r="AB3356" s="20"/>
      <c r="AC3356" s="262" t="s">
        <v>121</v>
      </c>
      <c r="AD3356" s="263"/>
      <c r="AE3356" s="264" t="s">
        <v>7</v>
      </c>
      <c r="AF3356" s="265"/>
      <c r="AG3356" s="20"/>
      <c r="AH3356" s="262" t="s">
        <v>122</v>
      </c>
      <c r="AI3356" s="263"/>
      <c r="AJ3356" s="264" t="s">
        <v>123</v>
      </c>
      <c r="AK3356" s="265"/>
      <c r="AL3356" s="20"/>
      <c r="AM3356" s="266" t="s">
        <v>124</v>
      </c>
      <c r="AN3356" s="267"/>
      <c r="AO3356" s="268" t="s">
        <v>125</v>
      </c>
      <c r="AP3356" s="269"/>
      <c r="AQ3356" s="21"/>
      <c r="AR3356" s="262" t="s">
        <v>126</v>
      </c>
      <c r="AS3356" s="263"/>
      <c r="AT3356" s="264" t="s">
        <v>2</v>
      </c>
      <c r="AU3356" s="265"/>
      <c r="AV3356" s="41"/>
      <c r="AW3356" s="262" t="s">
        <v>127</v>
      </c>
      <c r="AX3356" s="263"/>
      <c r="AY3356" s="264" t="s">
        <v>128</v>
      </c>
      <c r="AZ3356" s="265"/>
      <c r="BA3356" s="20"/>
      <c r="BB3356" s="262" t="s">
        <v>129</v>
      </c>
      <c r="BC3356" s="263"/>
      <c r="BD3356" s="264" t="s">
        <v>130</v>
      </c>
      <c r="BE3356" s="265"/>
      <c r="BF3356" s="41"/>
      <c r="BG3356" s="266" t="s">
        <v>131</v>
      </c>
      <c r="BH3356" s="267"/>
      <c r="BI3356" s="268" t="s">
        <v>132</v>
      </c>
      <c r="BJ3356" s="269"/>
      <c r="BK3356" s="41"/>
      <c r="BL3356" s="262" t="s">
        <v>133</v>
      </c>
      <c r="BM3356" s="263"/>
      <c r="BN3356" s="264" t="s">
        <v>134</v>
      </c>
      <c r="BO3356" s="265"/>
      <c r="BP3356" s="41"/>
      <c r="BQ3356" s="262" t="s">
        <v>135</v>
      </c>
      <c r="BR3356" s="263"/>
      <c r="BS3356" s="264" t="s">
        <v>136</v>
      </c>
      <c r="BT3356" s="265"/>
      <c r="BU3356" s="20"/>
      <c r="BV3356" s="262" t="s">
        <v>137</v>
      </c>
      <c r="BW3356" s="263"/>
      <c r="BX3356" s="264" t="s">
        <v>138</v>
      </c>
      <c r="BY3356" s="265"/>
      <c r="CA3356" s="27" t="s">
        <v>8</v>
      </c>
      <c r="CC3356" s="113" t="s">
        <v>74</v>
      </c>
      <c r="CD3356" s="13"/>
      <c r="CE3356" s="33"/>
      <c r="CF3356" s="33"/>
      <c r="CG3356" s="33"/>
      <c r="CH3356" s="33"/>
    </row>
    <row r="3357" spans="2:86" ht="18.600000000000001" customHeight="1" thickTop="1" thickBot="1">
      <c r="B3357" s="37">
        <v>9.5999999999999392</v>
      </c>
      <c r="D3357" s="1">
        <v>1</v>
      </c>
      <c r="E3357" s="7">
        <v>0</v>
      </c>
      <c r="F3357" s="2">
        <v>0</v>
      </c>
      <c r="G3357" s="8">
        <v>0</v>
      </c>
      <c r="I3357" s="1">
        <v>1</v>
      </c>
      <c r="J3357" s="9">
        <v>0</v>
      </c>
      <c r="K3357" s="2">
        <v>0</v>
      </c>
      <c r="L3357" s="8">
        <f t="shared" ref="L3357:L3388" si="32335">IF(0=(1-$J$9*$K$9*$B3357^2),10^18,$B3357*$K$9/(1-$J$9*$K$9*$B3357^2))</f>
        <v>-0.56361863603748252</v>
      </c>
      <c r="N3357" s="1">
        <f t="shared" ref="N3357" si="32336">D3357*I3357+F3357*I3360-E3357*J3357-G3357*J3360</f>
        <v>1</v>
      </c>
      <c r="O3357" s="9">
        <f t="shared" ref="O3357" si="32337">(D3357*J3357+E3357*I3357+F3357*J3360+G3357*I3360)</f>
        <v>0</v>
      </c>
      <c r="P3357" s="2">
        <f t="shared" ref="P3357" si="32338">D3357*K3357+F3357*K3360-E3357*L3357-G3357*L3360</f>
        <v>0</v>
      </c>
      <c r="Q3357" s="8">
        <f t="shared" ref="Q3357" si="32339">(D3357*L3357+E3357*K3357+F3357*L3360+G3357*K3360)</f>
        <v>-0.56361863603748252</v>
      </c>
      <c r="S3357" s="1">
        <v>1</v>
      </c>
      <c r="T3357" s="7">
        <v>0</v>
      </c>
      <c r="U3357" s="2">
        <v>0</v>
      </c>
      <c r="V3357" s="8">
        <v>0</v>
      </c>
      <c r="X3357" s="1">
        <f t="shared" ref="X3357" si="32340">N3357*S3357+P3357*S3360-O3357*T3357-Q3357*T3360</f>
        <v>9.1772497085770439</v>
      </c>
      <c r="Y3357" s="9">
        <f t="shared" ref="Y3357" si="32341">(N3357*T3357+O3357*S3357+P3357*T3360+Q3357*S3360)</f>
        <v>0</v>
      </c>
      <c r="Z3357" s="2">
        <f t="shared" ref="Z3357" si="32342">N3357*U3357+P3357*U3360-O3357*V3357-Q3357*V3360</f>
        <v>0</v>
      </c>
      <c r="AA3357" s="8">
        <f t="shared" ref="AA3357" si="32343">(N3357*V3357+O3357*U3357+P3357*V3360+Q3357*U3360)</f>
        <v>-0.56361863603748252</v>
      </c>
      <c r="AB3357" s="20"/>
      <c r="AC3357" s="1">
        <v>1</v>
      </c>
      <c r="AD3357" s="9">
        <v>0</v>
      </c>
      <c r="AE3357" s="2">
        <v>0</v>
      </c>
      <c r="AF3357" s="8">
        <f t="shared" ref="AF3357:AF3388" si="32344">IF(0=(1-$AE$9*$AD$9*$B3357^2),10^18,$B3357*$AE$9/(1-$AE$9*$AD$9*$B3357^2))</f>
        <v>-0.10458365708363283</v>
      </c>
      <c r="AH3357" s="1">
        <f t="shared" ref="AH3357" si="32345">X3357*AC3357+Z3357*AC3360-Y3357*AD3357-AA3357*AD3360</f>
        <v>9.1772497085770439</v>
      </c>
      <c r="AI3357" s="9">
        <f t="shared" ref="AI3357" si="32346">(X3357*AD3357+Y3357*AC3357+Z3357*AD3360+AA3357*AC3360)</f>
        <v>0</v>
      </c>
      <c r="AJ3357" s="2">
        <f t="shared" ref="AJ3357" si="32347">X3357*AE3357+Z3357*AE3360-Y3357*AF3357-AA3357*AF3360</f>
        <v>0</v>
      </c>
      <c r="AK3357" s="8">
        <f t="shared" ref="AK3357" si="32348">(X3357*AF3357+Y3357*AE3357+Z3357*AF3360+AA3357*AE3360)</f>
        <v>-1.5234089725301736</v>
      </c>
      <c r="AM3357" s="1">
        <v>1</v>
      </c>
      <c r="AN3357" s="7">
        <v>0</v>
      </c>
      <c r="AO3357" s="2">
        <v>0</v>
      </c>
      <c r="AP3357" s="8">
        <v>0</v>
      </c>
      <c r="AR3357" s="1">
        <f t="shared" ref="AR3357" si="32349">AH3357*AM3357+AJ3357*AM3360-AI3357*AN3357-AK3357*AN3360</f>
        <v>27.86472476552786</v>
      </c>
      <c r="AS3357" s="9">
        <f t="shared" ref="AS3357" si="32350">(AH3357*AN3357+AI3357*AM3357+AJ3357*AN3360+AK3357*AM3360)</f>
        <v>0</v>
      </c>
      <c r="AT3357" s="2">
        <f t="shared" ref="AT3357" si="32351">AH3357*AO3357+AJ3357*AO3360-AI3357*AP3357-AK3357*AP3360</f>
        <v>0</v>
      </c>
      <c r="AU3357" s="8">
        <f t="shared" ref="AU3357" si="32352">(AH3357*AP3357+AI3357*AO3357+AJ3357*AP3360+AK3357*AO3360)</f>
        <v>-1.5234089725301736</v>
      </c>
      <c r="AV3357" s="20"/>
      <c r="AW3357" s="1">
        <v>1</v>
      </c>
      <c r="AX3357" s="9">
        <v>0</v>
      </c>
      <c r="AY3357" s="2">
        <v>0</v>
      </c>
      <c r="AZ3357" s="8">
        <f t="shared" ref="AZ3357:AZ3388" si="32353">IF(0=(1-$AX$9*$AY$9*$B3357^2),10^18,$B3357*$AY$9/(1-$AX$9*$AY$9*$B3357^2))</f>
        <v>-0.14911512610387875</v>
      </c>
      <c r="BB3357" s="1">
        <f t="shared" ref="BB3357" si="32354">AR3357*AW3357+AT3357*AW3360-AS3357*AX3357-AU3357*AX3360</f>
        <v>27.86472476552786</v>
      </c>
      <c r="BC3357" s="9">
        <f t="shared" ref="BC3357" si="32355">(AR3357*AX3357+AS3357*AW3357+AT3357*AX3360+AU3357*AW3360)</f>
        <v>0</v>
      </c>
      <c r="BD3357" s="2">
        <f t="shared" ref="BD3357" si="32356">AR3357*AY3357+AT3357*AY3360-AS3357*AZ3357-AU3357*AZ3360</f>
        <v>0</v>
      </c>
      <c r="BE3357" s="8">
        <f t="shared" ref="BE3357" si="32357">(AR3357*AZ3357+AS3357*AY3357+AT3357*AZ3360+AU3357*AY3360)</f>
        <v>-5.6784609197917337</v>
      </c>
      <c r="BG3357" s="1">
        <v>1</v>
      </c>
      <c r="BH3357" s="7">
        <v>0</v>
      </c>
      <c r="BI3357" s="2">
        <v>0</v>
      </c>
      <c r="BJ3357" s="8">
        <v>0</v>
      </c>
      <c r="BK3357" s="20"/>
      <c r="BL3357" s="1">
        <f t="shared" ref="BL3357" si="32358">BB3357*BG3357+BD3357*BG3360-BC3357*BH3357-BE3357*BH3360</f>
        <v>73.43778072340811</v>
      </c>
      <c r="BM3357" s="9">
        <f t="shared" ref="BM3357" si="32359">(BB3357*BH3357+BC3357*BG3357+BD3357*BH3360+BE3357*BG3360)</f>
        <v>0</v>
      </c>
      <c r="BN3357" s="2">
        <f t="shared" ref="BN3357" si="32360">BB3357*BI3357+BD3357*BI3360-BC3357*BJ3357-BE3357*BJ3360</f>
        <v>0</v>
      </c>
      <c r="BO3357" s="8">
        <f t="shared" ref="BO3357" si="32361">(BB3357*BJ3357+BC3357*BI3357+BD3357*BJ3360+BE3357*BI3360)</f>
        <v>-5.6784609197917337</v>
      </c>
      <c r="BP3357" s="20"/>
      <c r="BQ3357" s="16">
        <v>1</v>
      </c>
      <c r="BR3357" s="23">
        <v>0</v>
      </c>
      <c r="BS3357" s="14">
        <v>0</v>
      </c>
      <c r="BT3357" s="22">
        <v>0</v>
      </c>
      <c r="BV3357" s="1">
        <f t="shared" ref="BV3357" si="32362">BL3357*BQ3357+BN3357*BQ3360-BM3357*BR3357-BO3357*BR3360</f>
        <v>73.43778072340811</v>
      </c>
      <c r="BW3357" s="9">
        <f t="shared" ref="BW3357" si="32363">(BL3357*BR3357+BM3357*BQ3357+BN3357*BR3360+BO3357*BQ3360)</f>
        <v>-5.6784609197917337</v>
      </c>
      <c r="BX3357" s="2">
        <f t="shared" ref="BX3357" si="32364">BL3357*BS3357+BN3357*BS3360-BM3357*BT3357-BO3357*BT3360</f>
        <v>0</v>
      </c>
      <c r="BY3357" s="8">
        <f t="shared" ref="BY3357" si="32365">(BL3357*BT3357+BM3357*BS3357+BN3357*BT3360+BO3357*BS3360)</f>
        <v>-5.6784609197917337</v>
      </c>
      <c r="CA3357" s="28">
        <f t="shared" ref="CA3357" si="32366">20*LOG(((1+$BR$9)/$BR$9)/((BV3357+BV3360)^2+(BW3357+BW3360)^2)^0.5)</f>
        <v>-53.581628701449475</v>
      </c>
      <c r="CC3357" s="114">
        <f t="shared" ref="CC3357" si="32367">((BV3357^2+BW3357^2)^0.5)/((BV3360^2+BW3360^2)^0.5)</f>
        <v>7.7338898589841207E-2</v>
      </c>
      <c r="CD3357" s="13"/>
      <c r="CE3357" s="33"/>
      <c r="CF3357" s="33"/>
      <c r="CG3357" s="33"/>
      <c r="CH3357" s="33"/>
    </row>
    <row r="3358" spans="2:86" ht="18.600000000000001" customHeight="1" thickBot="1">
      <c r="D3358" s="3"/>
      <c r="G3358" s="4"/>
      <c r="I3358" s="3"/>
      <c r="L3358" s="4"/>
      <c r="N3358" s="3"/>
      <c r="Q3358" s="4"/>
      <c r="S3358" s="3"/>
      <c r="V3358" s="4"/>
      <c r="X3358" s="3"/>
      <c r="AA3358" s="4"/>
      <c r="AC3358" s="3"/>
      <c r="AF3358" s="4"/>
      <c r="AH3358" s="3"/>
      <c r="AK3358" s="4"/>
      <c r="AM3358" s="3"/>
      <c r="AP3358" s="4"/>
      <c r="AR3358" s="3"/>
      <c r="AU3358" s="4"/>
      <c r="AW3358" s="3"/>
      <c r="AZ3358" s="4"/>
      <c r="BB3358" s="3"/>
      <c r="BE3358" s="4"/>
      <c r="BG3358" s="3"/>
      <c r="BJ3358" s="4"/>
      <c r="BL3358" s="3"/>
      <c r="BO3358" s="4"/>
      <c r="BQ3358" s="16"/>
      <c r="BR3358" s="14"/>
      <c r="BS3358" s="14"/>
      <c r="BT3358" s="17"/>
      <c r="BV3358" s="3"/>
      <c r="BY3358" s="4"/>
      <c r="CC3358" s="115"/>
      <c r="CD3358" s="13"/>
      <c r="CE3358" s="33"/>
      <c r="CF3358" s="33"/>
      <c r="CG3358" s="33"/>
      <c r="CH3358" s="33"/>
    </row>
    <row r="3359" spans="2:86" ht="18.600000000000001" customHeight="1" thickBot="1">
      <c r="D3359" s="271" t="s">
        <v>141</v>
      </c>
      <c r="E3359" s="272"/>
      <c r="F3359" s="273" t="s">
        <v>142</v>
      </c>
      <c r="G3359" s="274"/>
      <c r="H3359" s="237"/>
      <c r="I3359" s="271" t="s">
        <v>143</v>
      </c>
      <c r="J3359" s="272"/>
      <c r="K3359" s="273" t="s">
        <v>144</v>
      </c>
      <c r="L3359" s="274"/>
      <c r="N3359" s="262" t="s">
        <v>145</v>
      </c>
      <c r="O3359" s="263"/>
      <c r="P3359" s="264" t="s">
        <v>146</v>
      </c>
      <c r="Q3359" s="265"/>
      <c r="S3359" s="271" t="s">
        <v>147</v>
      </c>
      <c r="T3359" s="272"/>
      <c r="U3359" s="273" t="s">
        <v>148</v>
      </c>
      <c r="V3359" s="274"/>
      <c r="W3359" s="20"/>
      <c r="X3359" s="262" t="s">
        <v>149</v>
      </c>
      <c r="Y3359" s="263"/>
      <c r="Z3359" s="264" t="s">
        <v>150</v>
      </c>
      <c r="AA3359" s="265"/>
      <c r="AB3359" s="20"/>
      <c r="AC3359" s="271" t="s">
        <v>151</v>
      </c>
      <c r="AD3359" s="272"/>
      <c r="AE3359" s="273" t="s">
        <v>152</v>
      </c>
      <c r="AF3359" s="274"/>
      <c r="AG3359" s="20"/>
      <c r="AH3359" s="262" t="s">
        <v>153</v>
      </c>
      <c r="AI3359" s="263"/>
      <c r="AJ3359" s="264" t="s">
        <v>154</v>
      </c>
      <c r="AK3359" s="265"/>
      <c r="AL3359" s="20"/>
      <c r="AM3359" s="271" t="s">
        <v>155</v>
      </c>
      <c r="AN3359" s="272"/>
      <c r="AO3359" s="273" t="s">
        <v>156</v>
      </c>
      <c r="AP3359" s="274"/>
      <c r="AR3359" s="262" t="s">
        <v>157</v>
      </c>
      <c r="AS3359" s="263"/>
      <c r="AT3359" s="264" t="s">
        <v>158</v>
      </c>
      <c r="AU3359" s="265"/>
      <c r="AV3359" s="41"/>
      <c r="AW3359" s="271" t="s">
        <v>159</v>
      </c>
      <c r="AX3359" s="272"/>
      <c r="AY3359" s="273" t="s">
        <v>160</v>
      </c>
      <c r="AZ3359" s="274"/>
      <c r="BA3359" s="20"/>
      <c r="BB3359" s="262" t="s">
        <v>161</v>
      </c>
      <c r="BC3359" s="263"/>
      <c r="BD3359" s="264" t="s">
        <v>162</v>
      </c>
      <c r="BE3359" s="265"/>
      <c r="BF3359" s="41"/>
      <c r="BG3359" s="271" t="s">
        <v>163</v>
      </c>
      <c r="BH3359" s="272"/>
      <c r="BI3359" s="273" t="s">
        <v>164</v>
      </c>
      <c r="BJ3359" s="274"/>
      <c r="BK3359" s="41"/>
      <c r="BL3359" s="262" t="s">
        <v>165</v>
      </c>
      <c r="BM3359" s="263"/>
      <c r="BN3359" s="264" t="s">
        <v>166</v>
      </c>
      <c r="BO3359" s="265"/>
      <c r="BP3359" s="41"/>
      <c r="BQ3359" s="271" t="s">
        <v>167</v>
      </c>
      <c r="BR3359" s="272"/>
      <c r="BS3359" s="273" t="s">
        <v>168</v>
      </c>
      <c r="BT3359" s="274"/>
      <c r="BU3359" s="20"/>
      <c r="BV3359" s="262" t="s">
        <v>169</v>
      </c>
      <c r="BW3359" s="263"/>
      <c r="BX3359" s="264" t="s">
        <v>170</v>
      </c>
      <c r="BY3359" s="265"/>
      <c r="CA3359" s="55" t="s">
        <v>35</v>
      </c>
      <c r="CC3359" s="116" t="s">
        <v>75</v>
      </c>
      <c r="CD3359" s="13"/>
      <c r="CE3359" s="33"/>
      <c r="CF3359" s="33"/>
      <c r="CG3359" s="33"/>
      <c r="CH3359" s="33"/>
    </row>
    <row r="3360" spans="2:86" ht="18.600000000000001" customHeight="1" thickTop="1" thickBot="1">
      <c r="D3360" s="1">
        <v>0</v>
      </c>
      <c r="E3360" s="9">
        <f t="shared" ref="E3360" si="32368">$E$9*$B3357</f>
        <v>11.29727999999993</v>
      </c>
      <c r="F3360" s="2">
        <v>1</v>
      </c>
      <c r="G3360" s="8">
        <v>0</v>
      </c>
      <c r="I3360" s="1">
        <v>0</v>
      </c>
      <c r="J3360" s="9">
        <v>0</v>
      </c>
      <c r="K3360" s="2">
        <v>1</v>
      </c>
      <c r="L3360" s="8">
        <v>0</v>
      </c>
      <c r="N3360" s="1">
        <f t="shared" ref="N3360" si="32369">D3360*I3357+F3360*I3360-E3360*J3357-G3360*J3360</f>
        <v>0</v>
      </c>
      <c r="O3360" s="9">
        <f t="shared" ref="O3360" si="32370">(D3360*J3357+E3360*I3357+F3360*J3360+G3360*I3360)</f>
        <v>11.29727999999993</v>
      </c>
      <c r="P3360" s="2">
        <f t="shared" ref="P3360" si="32371">D3360*K3357+F3360*K3360-E3360*L3357-G3360*L3360</f>
        <v>7.3673575445334905</v>
      </c>
      <c r="Q3360" s="8">
        <f t="shared" ref="Q3360" si="32372">(D3360*L3357+E3360*K3357+F3360*L3360+G3360*K3360)</f>
        <v>0</v>
      </c>
      <c r="S3360" s="1">
        <v>0</v>
      </c>
      <c r="T3360" s="9">
        <f t="shared" ref="T3360" si="32373">$T$9*$B3357</f>
        <v>14.50847999999991</v>
      </c>
      <c r="U3360" s="2">
        <v>1</v>
      </c>
      <c r="V3360" s="8">
        <v>0</v>
      </c>
      <c r="X3360" s="1">
        <f t="shared" ref="X3360" si="32374">N3360*S3357+P3360*S3360-O3360*T3357-Q3360*T3360</f>
        <v>0</v>
      </c>
      <c r="Y3360" s="9">
        <f t="shared" ref="Y3360" si="32375">(N3360*T3357+O3360*S3357+P3360*T3360+Q3360*S3360)</f>
        <v>118.18643958771253</v>
      </c>
      <c r="Z3360" s="2">
        <f t="shared" ref="Z3360" si="32376">N3360*U3357+P3360*U3360-O3360*V3357-Q3360*V3360</f>
        <v>7.3673575445334905</v>
      </c>
      <c r="AA3360" s="8">
        <f t="shared" ref="AA3360" si="32377">(N3360*V3357+O3360*U3357+P3360*V3360+Q3360*U3360)</f>
        <v>0</v>
      </c>
      <c r="AB3360" s="20"/>
      <c r="AC3360" s="1">
        <v>0</v>
      </c>
      <c r="AD3360" s="9">
        <v>0</v>
      </c>
      <c r="AE3360" s="2">
        <v>1</v>
      </c>
      <c r="AF3360" s="8">
        <v>0</v>
      </c>
      <c r="AH3360" s="1">
        <f t="shared" ref="AH3360" si="32378">X3360*AC3357+Z3360*AC3360-Y3360*AD3357-AA3360*AD3360</f>
        <v>0</v>
      </c>
      <c r="AI3360" s="9">
        <f t="shared" ref="AI3360" si="32379">(X3360*AD3357+Y3360*AC3357+Z3360*AD3360+AA3360*AC3360)</f>
        <v>118.18643958771253</v>
      </c>
      <c r="AJ3360" s="2">
        <f t="shared" ref="AJ3360" si="32380">X3360*AE3357+Z3360*AE3360-Y3360*AF3357-AA3360*AF3360</f>
        <v>19.727727614310304</v>
      </c>
      <c r="AK3360" s="8">
        <f t="shared" ref="AK3360" si="32381">(X3360*AF3357+Y3360*AE3357+Z3360*AF3360+AA3360*AE3360)</f>
        <v>0</v>
      </c>
      <c r="AM3360" s="1">
        <v>0</v>
      </c>
      <c r="AN3360" s="9">
        <f t="shared" ref="AN3360" si="32382">$AN$9*$B3357</f>
        <v>12.266879999999922</v>
      </c>
      <c r="AO3360" s="2">
        <v>1</v>
      </c>
      <c r="AP3360" s="8">
        <v>0</v>
      </c>
      <c r="AR3360" s="1">
        <f t="shared" ref="AR3360" si="32383">AH3360*AM3357+AJ3360*AM3360-AI3360*AN3357-AK3360*AN3360</f>
        <v>0</v>
      </c>
      <c r="AS3360" s="9">
        <f t="shared" ref="AS3360" si="32384">(AH3360*AN3357+AI3360*AM3357+AJ3360*AN3360+AK3360*AM3360)</f>
        <v>360.18410690514179</v>
      </c>
      <c r="AT3360" s="2">
        <f t="shared" ref="AT3360" si="32385">AH3360*AO3357+AJ3360*AO3360-AI3360*AP3357-AK3360*AP3360</f>
        <v>19.727727614310304</v>
      </c>
      <c r="AU3360" s="8">
        <f t="shared" ref="AU3360" si="32386">(AH3360*AP3357+AI3360*AO3357+AJ3360*AP3360+AK3360*AO3360)</f>
        <v>0</v>
      </c>
      <c r="AV3360" s="20"/>
      <c r="AW3360" s="1">
        <v>0</v>
      </c>
      <c r="AX3360" s="9">
        <v>0</v>
      </c>
      <c r="AY3360" s="2">
        <v>1</v>
      </c>
      <c r="AZ3360" s="8">
        <v>0</v>
      </c>
      <c r="BB3360" s="1">
        <f t="shared" ref="BB3360" si="32387">AR3360*AW3357+AT3360*AW3360-AS3360*AX3357-AU3360*AX3360</f>
        <v>0</v>
      </c>
      <c r="BC3360" s="9">
        <f t="shared" ref="BC3360" si="32388">(AR3360*AX3357+AS3360*AW3357+AT3360*AX3360+AU3360*AW3360)</f>
        <v>360.18410690514179</v>
      </c>
      <c r="BD3360" s="2">
        <f t="shared" ref="BD3360" si="32389">AR3360*AY3357+AT3360*AY3360-AS3360*AZ3357-AU3360*AZ3360</f>
        <v>73.436626136083476</v>
      </c>
      <c r="BE3360" s="8">
        <f t="shared" ref="BE3360" si="32390">(AR3360*AZ3357+AS3360*AY3357+AT3360*AZ3360+AU3360*AY3360)</f>
        <v>0</v>
      </c>
      <c r="BG3360" s="1">
        <v>0</v>
      </c>
      <c r="BH3360" s="9">
        <f t="shared" ref="BH3360" si="32391">$BH$9*$B3357</f>
        <v>8.0255999999999492</v>
      </c>
      <c r="BI3360" s="2">
        <v>1</v>
      </c>
      <c r="BJ3360" s="8">
        <v>0</v>
      </c>
      <c r="BK3360" s="20"/>
      <c r="BL3360" s="1">
        <f t="shared" ref="BL3360" si="32392">BB3360*BG3357+BD3360*BG3360-BC3360*BH3357-BE3360*BH3360</f>
        <v>0</v>
      </c>
      <c r="BM3360" s="9">
        <f t="shared" ref="BM3360" si="32393">(BB3360*BH3357+BC3360*BG3357+BD3360*BH3360+BE3360*BG3360)</f>
        <v>949.55709362288962</v>
      </c>
      <c r="BN3360" s="2">
        <f t="shared" ref="BN3360" si="32394">BB3360*BI3357+BD3360*BI3360-BC3360*BJ3357-BE3360*BJ3360</f>
        <v>73.436626136083476</v>
      </c>
      <c r="BO3360" s="8">
        <f t="shared" ref="BO3360" si="32395">(BB3360*BJ3357+BC3360*BI3357+BD3360*BJ3360+BE3360*BI3360)</f>
        <v>0</v>
      </c>
      <c r="BP3360" s="20"/>
      <c r="BQ3360" s="18">
        <f t="shared" ref="BQ3360:BQ3391" si="32396">1/$BR$9</f>
        <v>1</v>
      </c>
      <c r="BR3360" s="25">
        <v>0</v>
      </c>
      <c r="BS3360" s="19">
        <v>1</v>
      </c>
      <c r="BT3360" s="24">
        <v>0</v>
      </c>
      <c r="BV3360" s="1">
        <f t="shared" ref="BV3360" si="32397">BL3360*BQ3357+BN3360*BQ3360-BM3360*BR3357-BO3360*BR3360</f>
        <v>73.436626136083476</v>
      </c>
      <c r="BW3360" s="9">
        <f t="shared" ref="BW3360" si="32398">(BL3360*BR3357+BM3360*BQ3357+BN3360*BR3360+BO3360*BQ3360)</f>
        <v>949.55709362288962</v>
      </c>
      <c r="BX3360" s="2">
        <f t="shared" ref="BX3360" si="32399">BL3360*BS3357+BN3360*BS3360-BM3360*BT3357-BO3360*BT3360</f>
        <v>73.436626136083476</v>
      </c>
      <c r="BY3360" s="8">
        <f t="shared" ref="BY3360" si="32400">(BL3360*BT3357+BM3360*BS3357+BN3360*BT3360+BO3360*BS3360)</f>
        <v>0</v>
      </c>
      <c r="CA3360" s="56">
        <f t="shared" ref="CA3360" si="32401">(180/PI())*ATAN(-1*(BW3357+BW3360)/(BV3357+BV3360))</f>
        <v>-81.155290691861282</v>
      </c>
      <c r="CC3360" s="117">
        <f t="shared" ref="CC3360" si="32402">20*LOG(((1-(10^(CA3357/20)^2)*(1-((1-CC3357)/(1+CC3357))^2))^0.5))</f>
        <v>-5.0742865349718622E-6</v>
      </c>
      <c r="CD3360" s="13"/>
      <c r="CE3360" s="33"/>
      <c r="CF3360" s="33"/>
      <c r="CG3360" s="33"/>
      <c r="CH3360" s="33"/>
    </row>
    <row r="3361" spans="2:86" ht="18.600000000000001" customHeight="1"/>
    <row r="3362" spans="2:86" ht="18.600000000000001" customHeight="1" thickBot="1">
      <c r="E3362" s="6" t="s">
        <v>3</v>
      </c>
      <c r="J3362" s="6" t="s">
        <v>5</v>
      </c>
      <c r="O3362" s="6" t="s">
        <v>10</v>
      </c>
      <c r="T3362" s="6" t="s">
        <v>6</v>
      </c>
      <c r="Y3362" s="6" t="s">
        <v>11</v>
      </c>
      <c r="AD3362" s="6" t="s">
        <v>12</v>
      </c>
      <c r="AI3362" s="6" t="s">
        <v>13</v>
      </c>
      <c r="AN3362" s="6" t="s">
        <v>14</v>
      </c>
      <c r="AS3362" s="6" t="s">
        <v>15</v>
      </c>
      <c r="AX3362" s="6" t="s">
        <v>19</v>
      </c>
      <c r="BC3362" s="6" t="s">
        <v>17</v>
      </c>
      <c r="BH3362" s="6" t="s">
        <v>20</v>
      </c>
      <c r="BM3362" s="6" t="s">
        <v>18</v>
      </c>
      <c r="BQ3362" s="26" t="s">
        <v>16</v>
      </c>
      <c r="BR3362" s="26"/>
      <c r="BS3362" s="21"/>
      <c r="BT3362" s="21"/>
      <c r="BU3362" s="21"/>
      <c r="BV3362" s="21"/>
      <c r="BW3362" s="26" t="s">
        <v>21</v>
      </c>
      <c r="BX3362" s="21"/>
      <c r="BY3362" s="21"/>
    </row>
    <row r="3363" spans="2:86" ht="18.600000000000001" customHeight="1" thickBot="1">
      <c r="B3363" s="11"/>
      <c r="D3363" s="266" t="s">
        <v>113</v>
      </c>
      <c r="E3363" s="267"/>
      <c r="F3363" s="268" t="s">
        <v>114</v>
      </c>
      <c r="G3363" s="269"/>
      <c r="H3363" s="237"/>
      <c r="I3363" s="262" t="s">
        <v>0</v>
      </c>
      <c r="J3363" s="263"/>
      <c r="K3363" s="264" t="s">
        <v>1</v>
      </c>
      <c r="L3363" s="265"/>
      <c r="M3363" s="21"/>
      <c r="N3363" s="262" t="s">
        <v>115</v>
      </c>
      <c r="O3363" s="263"/>
      <c r="P3363" s="264" t="s">
        <v>116</v>
      </c>
      <c r="Q3363" s="265"/>
      <c r="R3363" s="21"/>
      <c r="S3363" s="266" t="s">
        <v>117</v>
      </c>
      <c r="T3363" s="267"/>
      <c r="U3363" s="268" t="s">
        <v>118</v>
      </c>
      <c r="V3363" s="269"/>
      <c r="W3363" s="20"/>
      <c r="X3363" s="262" t="s">
        <v>119</v>
      </c>
      <c r="Y3363" s="263"/>
      <c r="Z3363" s="264" t="s">
        <v>120</v>
      </c>
      <c r="AA3363" s="265"/>
      <c r="AB3363" s="20"/>
      <c r="AC3363" s="262" t="s">
        <v>121</v>
      </c>
      <c r="AD3363" s="263"/>
      <c r="AE3363" s="264" t="s">
        <v>7</v>
      </c>
      <c r="AF3363" s="265"/>
      <c r="AG3363" s="20"/>
      <c r="AH3363" s="262" t="s">
        <v>122</v>
      </c>
      <c r="AI3363" s="263"/>
      <c r="AJ3363" s="264" t="s">
        <v>123</v>
      </c>
      <c r="AK3363" s="265"/>
      <c r="AL3363" s="20"/>
      <c r="AM3363" s="266" t="s">
        <v>124</v>
      </c>
      <c r="AN3363" s="267"/>
      <c r="AO3363" s="268" t="s">
        <v>125</v>
      </c>
      <c r="AP3363" s="269"/>
      <c r="AQ3363" s="21"/>
      <c r="AR3363" s="262" t="s">
        <v>126</v>
      </c>
      <c r="AS3363" s="263"/>
      <c r="AT3363" s="264" t="s">
        <v>2</v>
      </c>
      <c r="AU3363" s="265"/>
      <c r="AV3363" s="41"/>
      <c r="AW3363" s="262" t="s">
        <v>127</v>
      </c>
      <c r="AX3363" s="263"/>
      <c r="AY3363" s="264" t="s">
        <v>128</v>
      </c>
      <c r="AZ3363" s="265"/>
      <c r="BA3363" s="20"/>
      <c r="BB3363" s="262" t="s">
        <v>129</v>
      </c>
      <c r="BC3363" s="263"/>
      <c r="BD3363" s="264" t="s">
        <v>130</v>
      </c>
      <c r="BE3363" s="265"/>
      <c r="BF3363" s="41"/>
      <c r="BG3363" s="266" t="s">
        <v>131</v>
      </c>
      <c r="BH3363" s="267"/>
      <c r="BI3363" s="268" t="s">
        <v>132</v>
      </c>
      <c r="BJ3363" s="269"/>
      <c r="BK3363" s="41"/>
      <c r="BL3363" s="262" t="s">
        <v>133</v>
      </c>
      <c r="BM3363" s="263"/>
      <c r="BN3363" s="264" t="s">
        <v>134</v>
      </c>
      <c r="BO3363" s="265"/>
      <c r="BP3363" s="41"/>
      <c r="BQ3363" s="262" t="s">
        <v>135</v>
      </c>
      <c r="BR3363" s="263"/>
      <c r="BS3363" s="264" t="s">
        <v>136</v>
      </c>
      <c r="BT3363" s="265"/>
      <c r="BU3363" s="20"/>
      <c r="BV3363" s="262" t="s">
        <v>137</v>
      </c>
      <c r="BW3363" s="263"/>
      <c r="BX3363" s="264" t="s">
        <v>138</v>
      </c>
      <c r="BY3363" s="265"/>
      <c r="CA3363" s="27" t="s">
        <v>8</v>
      </c>
      <c r="CC3363" s="113" t="s">
        <v>74</v>
      </c>
      <c r="CD3363" s="13"/>
      <c r="CE3363" s="33"/>
      <c r="CF3363" s="33"/>
      <c r="CG3363" s="33"/>
      <c r="CH3363" s="33"/>
    </row>
    <row r="3364" spans="2:86" ht="18.600000000000001" customHeight="1" thickTop="1" thickBot="1">
      <c r="B3364" s="37">
        <v>9.6199999999999406</v>
      </c>
      <c r="D3364" s="1">
        <v>1</v>
      </c>
      <c r="E3364" s="7">
        <v>0</v>
      </c>
      <c r="F3364" s="2">
        <v>0</v>
      </c>
      <c r="G3364" s="8">
        <v>0</v>
      </c>
      <c r="I3364" s="1">
        <v>1</v>
      </c>
      <c r="J3364" s="9">
        <v>0</v>
      </c>
      <c r="K3364" s="2">
        <v>0</v>
      </c>
      <c r="L3364" s="8">
        <f t="shared" ref="L3364:L3395" si="32403">IF(0=(1-$J$9*$K$9*$B3364^2),10^18,$B3364*$K$9/(1-$J$9*$K$9*$B3364^2))</f>
        <v>-0.56233208772306709</v>
      </c>
      <c r="N3364" s="1">
        <f t="shared" ref="N3364" si="32404">D3364*I3364+F3364*I3367-E3364*J3364-G3364*J3367</f>
        <v>1</v>
      </c>
      <c r="O3364" s="9">
        <f t="shared" ref="O3364" si="32405">(D3364*J3364+E3364*I3364+F3364*J3367+G3364*I3367)</f>
        <v>0</v>
      </c>
      <c r="P3364" s="2">
        <f t="shared" ref="P3364" si="32406">D3364*K3364+F3364*K3367-E3364*L3364-G3364*L3367</f>
        <v>0</v>
      </c>
      <c r="Q3364" s="8">
        <f t="shared" ref="Q3364" si="32407">(D3364*L3364+E3364*K3364+F3364*L3367+G3364*K3367)</f>
        <v>-0.56233208772306709</v>
      </c>
      <c r="S3364" s="1">
        <v>1</v>
      </c>
      <c r="T3364" s="7">
        <v>0</v>
      </c>
      <c r="U3364" s="2">
        <v>0</v>
      </c>
      <c r="V3364" s="8">
        <v>0</v>
      </c>
      <c r="X3364" s="1">
        <f t="shared" ref="X3364" si="32408">N3364*S3364+P3364*S3367-O3364*T3364-Q3364*T3367</f>
        <v>9.1755808977718321</v>
      </c>
      <c r="Y3364" s="9">
        <f t="shared" ref="Y3364" si="32409">(N3364*T3364+O3364*S3364+P3364*T3367+Q3364*S3367)</f>
        <v>0</v>
      </c>
      <c r="Z3364" s="2">
        <f t="shared" ref="Z3364" si="32410">N3364*U3364+P3364*U3367-O3364*V3364-Q3364*V3367</f>
        <v>0</v>
      </c>
      <c r="AA3364" s="8">
        <f t="shared" ref="AA3364" si="32411">(N3364*V3364+O3364*U3364+P3364*V3367+Q3364*U3367)</f>
        <v>-0.56233208772306709</v>
      </c>
      <c r="AB3364" s="20"/>
      <c r="AC3364" s="1">
        <v>1</v>
      </c>
      <c r="AD3364" s="9">
        <v>0</v>
      </c>
      <c r="AE3364" s="2">
        <v>0</v>
      </c>
      <c r="AF3364" s="8">
        <f t="shared" ref="AF3364:AF3395" si="32412">IF(0=(1-$AE$9*$AD$9*$B3364^2),10^18,$B3364*$AE$9/(1-$AE$9*$AD$9*$B3364^2))</f>
        <v>-0.10435970485279983</v>
      </c>
      <c r="AH3364" s="1">
        <f t="shared" ref="AH3364" si="32413">X3364*AC3364+Z3364*AC3367-Y3364*AD3364-AA3364*AD3367</f>
        <v>9.1755808977718321</v>
      </c>
      <c r="AI3364" s="9">
        <f t="shared" ref="AI3364" si="32414">(X3364*AD3364+Y3364*AC3364+Z3364*AD3367+AA3364*AC3367)</f>
        <v>0</v>
      </c>
      <c r="AJ3364" s="2">
        <f t="shared" ref="AJ3364" si="32415">X3364*AE3364+Z3364*AE3367-Y3364*AF3364-AA3364*AF3367</f>
        <v>0</v>
      </c>
      <c r="AK3364" s="8">
        <f t="shared" ref="AK3364" si="32416">(X3364*AF3364+Y3364*AE3364+Z3364*AF3367+AA3364*AE3367)</f>
        <v>-1.5198930020675236</v>
      </c>
      <c r="AM3364" s="1">
        <v>1</v>
      </c>
      <c r="AN3364" s="7">
        <v>0</v>
      </c>
      <c r="AO3364" s="2">
        <v>0</v>
      </c>
      <c r="AP3364" s="8">
        <v>0</v>
      </c>
      <c r="AR3364" s="1">
        <f t="shared" ref="AR3364" si="32417">AH3364*AM3364+AJ3364*AM3367-AI3364*AN3364-AK3364*AN3367</f>
        <v>27.858768352534618</v>
      </c>
      <c r="AS3364" s="9">
        <f t="shared" ref="AS3364" si="32418">(AH3364*AN3364+AI3364*AM3364+AJ3364*AN3367+AK3364*AM3367)</f>
        <v>0</v>
      </c>
      <c r="AT3364" s="2">
        <f t="shared" ref="AT3364" si="32419">AH3364*AO3364+AJ3364*AO3367-AI3364*AP3364-AK3364*AP3367</f>
        <v>0</v>
      </c>
      <c r="AU3364" s="8">
        <f t="shared" ref="AU3364" si="32420">(AH3364*AP3364+AI3364*AO3364+AJ3364*AP3367+AK3364*AO3367)</f>
        <v>-1.5198930020675236</v>
      </c>
      <c r="AV3364" s="20"/>
      <c r="AW3364" s="1">
        <v>1</v>
      </c>
      <c r="AX3364" s="9">
        <v>0</v>
      </c>
      <c r="AY3364" s="2">
        <v>0</v>
      </c>
      <c r="AZ3364" s="8">
        <f t="shared" ref="AZ3364:AZ3395" si="32421">IF(0=(1-$AX$9*$AY$9*$B3364^2),10^18,$B3364*$AY$9/(1-$AX$9*$AY$9*$B3364^2))</f>
        <v>-0.14879314101998778</v>
      </c>
      <c r="BB3364" s="1">
        <f t="shared" ref="BB3364" si="32422">AR3364*AW3364+AT3364*AW3367-AS3364*AX3364-AU3364*AX3367</f>
        <v>27.858768352534618</v>
      </c>
      <c r="BC3364" s="9">
        <f t="shared" ref="BC3364" si="32423">(AR3364*AX3364+AS3364*AW3364+AT3364*AX3367+AU3364*AW3367)</f>
        <v>0</v>
      </c>
      <c r="BD3364" s="2">
        <f t="shared" ref="BD3364" si="32424">AR3364*AY3364+AT3364*AY3367-AS3364*AZ3364-AU3364*AZ3367</f>
        <v>0</v>
      </c>
      <c r="BE3364" s="8">
        <f t="shared" ref="BE3364" si="32425">(AR3364*AZ3364+AS3364*AY3364+AT3364*AZ3367+AU3364*AY3367)</f>
        <v>-5.6650866501893793</v>
      </c>
      <c r="BG3364" s="1">
        <v>1</v>
      </c>
      <c r="BH3364" s="7">
        <v>0</v>
      </c>
      <c r="BI3364" s="2">
        <v>0</v>
      </c>
      <c r="BJ3364" s="8">
        <v>0</v>
      </c>
      <c r="BK3364" s="20"/>
      <c r="BL3364" s="1">
        <f t="shared" ref="BL3364" si="32426">BB3364*BG3364+BD3364*BG3367-BC3364*BH3364-BE3364*BH3367</f>
        <v>73.419208021085382</v>
      </c>
      <c r="BM3364" s="9">
        <f t="shared" ref="BM3364" si="32427">(BB3364*BH3364+BC3364*BG3364+BD3364*BH3367+BE3364*BG3367)</f>
        <v>0</v>
      </c>
      <c r="BN3364" s="2">
        <f t="shared" ref="BN3364" si="32428">BB3364*BI3364+BD3364*BI3367-BC3364*BJ3364-BE3364*BJ3367</f>
        <v>0</v>
      </c>
      <c r="BO3364" s="8">
        <f t="shared" ref="BO3364" si="32429">(BB3364*BJ3364+BC3364*BI3364+BD3364*BJ3367+BE3364*BI3367)</f>
        <v>-5.6650866501893793</v>
      </c>
      <c r="BP3364" s="20"/>
      <c r="BQ3364" s="16">
        <v>1</v>
      </c>
      <c r="BR3364" s="23">
        <v>0</v>
      </c>
      <c r="BS3364" s="14">
        <v>0</v>
      </c>
      <c r="BT3364" s="22">
        <v>0</v>
      </c>
      <c r="BV3364" s="1">
        <f t="shared" ref="BV3364" si="32430">BL3364*BQ3364+BN3364*BQ3367-BM3364*BR3364-BO3364*BR3367</f>
        <v>73.419208021085382</v>
      </c>
      <c r="BW3364" s="9">
        <f t="shared" ref="BW3364" si="32431">(BL3364*BR3364+BM3364*BQ3364+BN3364*BR3367+BO3364*BQ3367)</f>
        <v>-5.6650866501893793</v>
      </c>
      <c r="BX3364" s="2">
        <f t="shared" ref="BX3364" si="32432">BL3364*BS3364+BN3364*BS3367-BM3364*BT3364-BO3364*BT3367</f>
        <v>0</v>
      </c>
      <c r="BY3364" s="8">
        <f t="shared" ref="BY3364" si="32433">(BL3364*BT3364+BM3364*BS3364+BN3364*BT3367+BO3364*BS3367)</f>
        <v>-5.6650866501893793</v>
      </c>
      <c r="CA3364" s="28">
        <f t="shared" ref="CA3364" si="32434">20*LOG(((1+$BR$9)/$BR$9)/((BV3364+BV3367)^2+(BW3364+BW3367)^2)^0.5)</f>
        <v>-53.597498637921426</v>
      </c>
      <c r="CC3364" s="114">
        <f t="shared" ref="CC3364" si="32435">((BV3364^2+BW3364^2)^0.5)/((BV3367^2+BW3367^2)^0.5)</f>
        <v>7.7176270751784973E-2</v>
      </c>
      <c r="CD3364" s="13"/>
      <c r="CE3364" s="33"/>
      <c r="CF3364" s="33"/>
      <c r="CG3364" s="33"/>
      <c r="CH3364" s="33"/>
    </row>
    <row r="3365" spans="2:86" ht="18.600000000000001" customHeight="1" thickBot="1">
      <c r="D3365" s="3"/>
      <c r="G3365" s="4"/>
      <c r="I3365" s="3"/>
      <c r="L3365" s="4"/>
      <c r="N3365" s="3"/>
      <c r="Q3365" s="4"/>
      <c r="S3365" s="3"/>
      <c r="V3365" s="4"/>
      <c r="X3365" s="3"/>
      <c r="AA3365" s="4"/>
      <c r="AC3365" s="3"/>
      <c r="AF3365" s="4"/>
      <c r="AH3365" s="3"/>
      <c r="AK3365" s="4"/>
      <c r="AM3365" s="3"/>
      <c r="AP3365" s="4"/>
      <c r="AR3365" s="3"/>
      <c r="AU3365" s="4"/>
      <c r="AW3365" s="3"/>
      <c r="AZ3365" s="4"/>
      <c r="BB3365" s="3"/>
      <c r="BE3365" s="4"/>
      <c r="BG3365" s="3"/>
      <c r="BJ3365" s="4"/>
      <c r="BL3365" s="3"/>
      <c r="BO3365" s="4"/>
      <c r="BQ3365" s="16"/>
      <c r="BR3365" s="14"/>
      <c r="BS3365" s="14"/>
      <c r="BT3365" s="17"/>
      <c r="BV3365" s="3"/>
      <c r="BY3365" s="4"/>
      <c r="CC3365" s="115"/>
      <c r="CD3365" s="13"/>
      <c r="CE3365" s="33"/>
      <c r="CF3365" s="33"/>
      <c r="CG3365" s="33"/>
      <c r="CH3365" s="33"/>
    </row>
    <row r="3366" spans="2:86" ht="18.600000000000001" customHeight="1" thickBot="1">
      <c r="D3366" s="271" t="s">
        <v>141</v>
      </c>
      <c r="E3366" s="272"/>
      <c r="F3366" s="273" t="s">
        <v>142</v>
      </c>
      <c r="G3366" s="274"/>
      <c r="H3366" s="237"/>
      <c r="I3366" s="271" t="s">
        <v>143</v>
      </c>
      <c r="J3366" s="272"/>
      <c r="K3366" s="273" t="s">
        <v>144</v>
      </c>
      <c r="L3366" s="274"/>
      <c r="N3366" s="262" t="s">
        <v>145</v>
      </c>
      <c r="O3366" s="263"/>
      <c r="P3366" s="264" t="s">
        <v>146</v>
      </c>
      <c r="Q3366" s="265"/>
      <c r="S3366" s="271" t="s">
        <v>147</v>
      </c>
      <c r="T3366" s="272"/>
      <c r="U3366" s="273" t="s">
        <v>148</v>
      </c>
      <c r="V3366" s="274"/>
      <c r="W3366" s="20"/>
      <c r="X3366" s="262" t="s">
        <v>149</v>
      </c>
      <c r="Y3366" s="263"/>
      <c r="Z3366" s="264" t="s">
        <v>150</v>
      </c>
      <c r="AA3366" s="265"/>
      <c r="AB3366" s="20"/>
      <c r="AC3366" s="271" t="s">
        <v>151</v>
      </c>
      <c r="AD3366" s="272"/>
      <c r="AE3366" s="273" t="s">
        <v>152</v>
      </c>
      <c r="AF3366" s="274"/>
      <c r="AG3366" s="20"/>
      <c r="AH3366" s="262" t="s">
        <v>153</v>
      </c>
      <c r="AI3366" s="263"/>
      <c r="AJ3366" s="264" t="s">
        <v>154</v>
      </c>
      <c r="AK3366" s="265"/>
      <c r="AL3366" s="20"/>
      <c r="AM3366" s="271" t="s">
        <v>155</v>
      </c>
      <c r="AN3366" s="272"/>
      <c r="AO3366" s="273" t="s">
        <v>156</v>
      </c>
      <c r="AP3366" s="274"/>
      <c r="AR3366" s="262" t="s">
        <v>157</v>
      </c>
      <c r="AS3366" s="263"/>
      <c r="AT3366" s="264" t="s">
        <v>158</v>
      </c>
      <c r="AU3366" s="265"/>
      <c r="AV3366" s="41"/>
      <c r="AW3366" s="271" t="s">
        <v>159</v>
      </c>
      <c r="AX3366" s="272"/>
      <c r="AY3366" s="273" t="s">
        <v>160</v>
      </c>
      <c r="AZ3366" s="274"/>
      <c r="BA3366" s="20"/>
      <c r="BB3366" s="262" t="s">
        <v>161</v>
      </c>
      <c r="BC3366" s="263"/>
      <c r="BD3366" s="264" t="s">
        <v>162</v>
      </c>
      <c r="BE3366" s="265"/>
      <c r="BF3366" s="41"/>
      <c r="BG3366" s="271" t="s">
        <v>163</v>
      </c>
      <c r="BH3366" s="272"/>
      <c r="BI3366" s="273" t="s">
        <v>164</v>
      </c>
      <c r="BJ3366" s="274"/>
      <c r="BK3366" s="41"/>
      <c r="BL3366" s="262" t="s">
        <v>165</v>
      </c>
      <c r="BM3366" s="263"/>
      <c r="BN3366" s="264" t="s">
        <v>166</v>
      </c>
      <c r="BO3366" s="265"/>
      <c r="BP3366" s="41"/>
      <c r="BQ3366" s="271" t="s">
        <v>167</v>
      </c>
      <c r="BR3366" s="272"/>
      <c r="BS3366" s="273" t="s">
        <v>168</v>
      </c>
      <c r="BT3366" s="274"/>
      <c r="BU3366" s="20"/>
      <c r="BV3366" s="262" t="s">
        <v>169</v>
      </c>
      <c r="BW3366" s="263"/>
      <c r="BX3366" s="264" t="s">
        <v>170</v>
      </c>
      <c r="BY3366" s="265"/>
      <c r="CA3366" s="55" t="s">
        <v>35</v>
      </c>
      <c r="CC3366" s="116" t="s">
        <v>75</v>
      </c>
      <c r="CD3366" s="13"/>
      <c r="CE3366" s="33"/>
      <c r="CF3366" s="33"/>
      <c r="CG3366" s="33"/>
      <c r="CH3366" s="33"/>
    </row>
    <row r="3367" spans="2:86" ht="18.600000000000001" customHeight="1" thickTop="1" thickBot="1">
      <c r="D3367" s="1">
        <v>0</v>
      </c>
      <c r="E3367" s="9">
        <f t="shared" ref="E3367" si="32436">$E$9*$B3364</f>
        <v>11.320815999999931</v>
      </c>
      <c r="F3367" s="2">
        <v>1</v>
      </c>
      <c r="G3367" s="8">
        <v>0</v>
      </c>
      <c r="I3367" s="1">
        <v>0</v>
      </c>
      <c r="J3367" s="9">
        <v>0</v>
      </c>
      <c r="K3367" s="2">
        <v>1</v>
      </c>
      <c r="L3367" s="8">
        <v>0</v>
      </c>
      <c r="N3367" s="1">
        <f t="shared" ref="N3367" si="32437">D3367*I3364+F3367*I3367-E3367*J3364-G3367*J3367</f>
        <v>0</v>
      </c>
      <c r="O3367" s="9">
        <f t="shared" ref="O3367" si="32438">(D3367*J3364+E3367*I3364+F3367*J3367+G3367*I3367)</f>
        <v>11.320815999999931</v>
      </c>
      <c r="P3367" s="2">
        <f t="shared" ref="P3367" si="32439">D3367*K3364+F3367*K3367-E3367*L3364-G3367*L3367</f>
        <v>7.366058096008663</v>
      </c>
      <c r="Q3367" s="8">
        <f t="shared" ref="Q3367" si="32440">(D3367*L3364+E3367*K3364+F3367*L3367+G3367*K3367)</f>
        <v>0</v>
      </c>
      <c r="S3367" s="1">
        <v>0</v>
      </c>
      <c r="T3367" s="9">
        <f t="shared" ref="T3367" si="32441">$T$9*$B3364</f>
        <v>14.538705999999911</v>
      </c>
      <c r="U3367" s="2">
        <v>1</v>
      </c>
      <c r="V3367" s="8">
        <v>0</v>
      </c>
      <c r="X3367" s="1">
        <f t="shared" ref="X3367" si="32442">N3367*S3364+P3367*S3367-O3367*T3364-Q3367*T3367</f>
        <v>0</v>
      </c>
      <c r="Y3367" s="9">
        <f t="shared" ref="Y3367" si="32443">(N3367*T3364+O3367*S3364+P3367*T3367+Q3367*S3367)</f>
        <v>118.41376903678901</v>
      </c>
      <c r="Z3367" s="2">
        <f t="shared" ref="Z3367" si="32444">N3367*U3364+P3367*U3367-O3367*V3364-Q3367*V3367</f>
        <v>7.366058096008663</v>
      </c>
      <c r="AA3367" s="8">
        <f t="shared" ref="AA3367" si="32445">(N3367*V3364+O3367*U3364+P3367*V3367+Q3367*U3367)</f>
        <v>0</v>
      </c>
      <c r="AB3367" s="20"/>
      <c r="AC3367" s="1">
        <v>0</v>
      </c>
      <c r="AD3367" s="9">
        <v>0</v>
      </c>
      <c r="AE3367" s="2">
        <v>1</v>
      </c>
      <c r="AF3367" s="8">
        <v>0</v>
      </c>
      <c r="AH3367" s="1">
        <f t="shared" ref="AH3367" si="32446">X3367*AC3364+Z3367*AC3367-Y3367*AD3364-AA3367*AD3367</f>
        <v>0</v>
      </c>
      <c r="AI3367" s="9">
        <f t="shared" ref="AI3367" si="32447">(X3367*AD3364+Y3367*AC3364+Z3367*AD3367+AA3367*AC3367)</f>
        <v>118.41376903678901</v>
      </c>
      <c r="AJ3367" s="2">
        <f t="shared" ref="AJ3367" si="32448">X3367*AE3364+Z3367*AE3367-Y3367*AF3364-AA3367*AF3367</f>
        <v>19.723684083195572</v>
      </c>
      <c r="AK3367" s="8">
        <f t="shared" ref="AK3367" si="32449">(X3367*AF3364+Y3367*AE3364+Z3367*AF3367+AA3367*AE3367)</f>
        <v>0</v>
      </c>
      <c r="AM3367" s="1">
        <v>0</v>
      </c>
      <c r="AN3367" s="9">
        <f t="shared" ref="AN3367" si="32450">$AN$9*$B3364</f>
        <v>12.292435999999924</v>
      </c>
      <c r="AO3367" s="2">
        <v>1</v>
      </c>
      <c r="AP3367" s="8">
        <v>0</v>
      </c>
      <c r="AR3367" s="1">
        <f t="shared" ref="AR3367" si="32451">AH3367*AM3364+AJ3367*AM3367-AI3367*AN3364-AK3367*AN3367</f>
        <v>0</v>
      </c>
      <c r="AS3367" s="9">
        <f t="shared" ref="AS3367" si="32452">(AH3367*AN3364+AI3367*AM3364+AJ3367*AN3367+AK3367*AM3367)</f>
        <v>360.86589331368771</v>
      </c>
      <c r="AT3367" s="2">
        <f t="shared" ref="AT3367" si="32453">AH3367*AO3364+AJ3367*AO3367-AI3367*AP3364-AK3367*AP3367</f>
        <v>19.723684083195572</v>
      </c>
      <c r="AU3367" s="8">
        <f t="shared" ref="AU3367" si="32454">(AH3367*AP3364+AI3367*AO3364+AJ3367*AP3367+AK3367*AO3367)</f>
        <v>0</v>
      </c>
      <c r="AV3367" s="20"/>
      <c r="AW3367" s="1">
        <v>0</v>
      </c>
      <c r="AX3367" s="9">
        <v>0</v>
      </c>
      <c r="AY3367" s="2">
        <v>1</v>
      </c>
      <c r="AZ3367" s="8">
        <v>0</v>
      </c>
      <c r="BB3367" s="1">
        <f t="shared" ref="BB3367" si="32455">AR3367*AW3364+AT3367*AW3367-AS3367*AX3364-AU3367*AX3367</f>
        <v>0</v>
      </c>
      <c r="BC3367" s="9">
        <f t="shared" ref="BC3367" si="32456">(AR3367*AX3364+AS3367*AW3364+AT3367*AX3367+AU3367*AW3367)</f>
        <v>360.86589331368771</v>
      </c>
      <c r="BD3367" s="2">
        <f t="shared" ref="BD3367" si="32457">AR3367*AY3364+AT3367*AY3367-AS3367*AZ3364-AU3367*AZ3367</f>
        <v>73.418053836322969</v>
      </c>
      <c r="BE3367" s="8">
        <f t="shared" ref="BE3367" si="32458">(AR3367*AZ3364+AS3367*AY3364+AT3367*AZ3367+AU3367*AY3367)</f>
        <v>0</v>
      </c>
      <c r="BG3367" s="1">
        <v>0</v>
      </c>
      <c r="BH3367" s="9">
        <f t="shared" ref="BH3367" si="32459">$BH$9*$B3364</f>
        <v>8.0423199999999504</v>
      </c>
      <c r="BI3367" s="2">
        <v>1</v>
      </c>
      <c r="BJ3367" s="8">
        <v>0</v>
      </c>
      <c r="BK3367" s="20"/>
      <c r="BL3367" s="1">
        <f t="shared" ref="BL3367" si="32460">BB3367*BG3364+BD3367*BG3367-BC3367*BH3364-BE3367*BH3367</f>
        <v>0</v>
      </c>
      <c r="BM3367" s="9">
        <f t="shared" ref="BM3367" si="32461">(BB3367*BH3364+BC3367*BG3364+BD3367*BH3367+BE3367*BG3367)</f>
        <v>951.31737604262105</v>
      </c>
      <c r="BN3367" s="2">
        <f t="shared" ref="BN3367" si="32462">BB3367*BI3364+BD3367*BI3367-BC3367*BJ3364-BE3367*BJ3367</f>
        <v>73.418053836322969</v>
      </c>
      <c r="BO3367" s="8">
        <f t="shared" ref="BO3367" si="32463">(BB3367*BJ3364+BC3367*BI3364+BD3367*BJ3367+BE3367*BI3367)</f>
        <v>0</v>
      </c>
      <c r="BP3367" s="20"/>
      <c r="BQ3367" s="18">
        <f t="shared" ref="BQ3367:BQ3398" si="32464">1/$BR$9</f>
        <v>1</v>
      </c>
      <c r="BR3367" s="25">
        <v>0</v>
      </c>
      <c r="BS3367" s="19">
        <v>1</v>
      </c>
      <c r="BT3367" s="24">
        <v>0</v>
      </c>
      <c r="BV3367" s="1">
        <f t="shared" ref="BV3367" si="32465">BL3367*BQ3364+BN3367*BQ3367-BM3367*BR3364-BO3367*BR3367</f>
        <v>73.418053836322969</v>
      </c>
      <c r="BW3367" s="9">
        <f t="shared" ref="BW3367" si="32466">(BL3367*BR3364+BM3367*BQ3364+BN3367*BR3367+BO3367*BQ3367)</f>
        <v>951.31737604262105</v>
      </c>
      <c r="BX3367" s="2">
        <f t="shared" ref="BX3367" si="32467">BL3367*BS3364+BN3367*BS3367-BM3367*BT3364-BO3367*BT3367</f>
        <v>73.418053836322969</v>
      </c>
      <c r="BY3367" s="8">
        <f t="shared" ref="BY3367" si="32468">(BL3367*BT3364+BM3367*BS3364+BN3367*BT3367+BO3367*BS3367)</f>
        <v>0</v>
      </c>
      <c r="CA3367" s="56">
        <f t="shared" ref="CA3367" si="32469">(180/PI())*ATAN(-1*(BW3364+BW3367)/(BV3364+BV3367))</f>
        <v>-81.173815746771254</v>
      </c>
      <c r="CC3367" s="117">
        <f t="shared" ref="CC3367" si="32470">20*LOG(((1-(10^(CA3364/20)^2)*(1-((1-CC3364)/(1+CC3364))^2))^0.5))</f>
        <v>-5.0466702043636069E-6</v>
      </c>
      <c r="CD3367" s="13"/>
      <c r="CE3367" s="33"/>
      <c r="CF3367" s="33"/>
      <c r="CG3367" s="33"/>
      <c r="CH3367" s="33"/>
    </row>
    <row r="3368" spans="2:86" ht="18.600000000000001" customHeight="1"/>
    <row r="3369" spans="2:86" ht="18.600000000000001" customHeight="1" thickBot="1">
      <c r="E3369" s="6" t="s">
        <v>3</v>
      </c>
      <c r="J3369" s="6" t="s">
        <v>5</v>
      </c>
      <c r="O3369" s="6" t="s">
        <v>10</v>
      </c>
      <c r="T3369" s="6" t="s">
        <v>6</v>
      </c>
      <c r="Y3369" s="6" t="s">
        <v>11</v>
      </c>
      <c r="AD3369" s="6" t="s">
        <v>12</v>
      </c>
      <c r="AI3369" s="6" t="s">
        <v>13</v>
      </c>
      <c r="AN3369" s="6" t="s">
        <v>14</v>
      </c>
      <c r="AS3369" s="6" t="s">
        <v>15</v>
      </c>
      <c r="AX3369" s="6" t="s">
        <v>19</v>
      </c>
      <c r="BC3369" s="6" t="s">
        <v>17</v>
      </c>
      <c r="BH3369" s="6" t="s">
        <v>20</v>
      </c>
      <c r="BM3369" s="6" t="s">
        <v>18</v>
      </c>
      <c r="BQ3369" s="26" t="s">
        <v>16</v>
      </c>
      <c r="BR3369" s="26"/>
      <c r="BS3369" s="21"/>
      <c r="BT3369" s="21"/>
      <c r="BU3369" s="21"/>
      <c r="BV3369" s="21"/>
      <c r="BW3369" s="26" t="s">
        <v>21</v>
      </c>
      <c r="BX3369" s="21"/>
      <c r="BY3369" s="21"/>
    </row>
    <row r="3370" spans="2:86" ht="18.600000000000001" customHeight="1" thickBot="1">
      <c r="B3370" s="11"/>
      <c r="D3370" s="266" t="s">
        <v>113</v>
      </c>
      <c r="E3370" s="267"/>
      <c r="F3370" s="268" t="s">
        <v>114</v>
      </c>
      <c r="G3370" s="269"/>
      <c r="H3370" s="237"/>
      <c r="I3370" s="262" t="s">
        <v>0</v>
      </c>
      <c r="J3370" s="263"/>
      <c r="K3370" s="264" t="s">
        <v>1</v>
      </c>
      <c r="L3370" s="265"/>
      <c r="M3370" s="21"/>
      <c r="N3370" s="262" t="s">
        <v>115</v>
      </c>
      <c r="O3370" s="263"/>
      <c r="P3370" s="264" t="s">
        <v>116</v>
      </c>
      <c r="Q3370" s="265"/>
      <c r="R3370" s="21"/>
      <c r="S3370" s="266" t="s">
        <v>117</v>
      </c>
      <c r="T3370" s="267"/>
      <c r="U3370" s="268" t="s">
        <v>118</v>
      </c>
      <c r="V3370" s="269"/>
      <c r="W3370" s="20"/>
      <c r="X3370" s="262" t="s">
        <v>119</v>
      </c>
      <c r="Y3370" s="263"/>
      <c r="Z3370" s="264" t="s">
        <v>120</v>
      </c>
      <c r="AA3370" s="265"/>
      <c r="AB3370" s="20"/>
      <c r="AC3370" s="262" t="s">
        <v>121</v>
      </c>
      <c r="AD3370" s="263"/>
      <c r="AE3370" s="264" t="s">
        <v>7</v>
      </c>
      <c r="AF3370" s="265"/>
      <c r="AG3370" s="20"/>
      <c r="AH3370" s="262" t="s">
        <v>122</v>
      </c>
      <c r="AI3370" s="263"/>
      <c r="AJ3370" s="264" t="s">
        <v>123</v>
      </c>
      <c r="AK3370" s="265"/>
      <c r="AL3370" s="20"/>
      <c r="AM3370" s="266" t="s">
        <v>124</v>
      </c>
      <c r="AN3370" s="267"/>
      <c r="AO3370" s="268" t="s">
        <v>125</v>
      </c>
      <c r="AP3370" s="269"/>
      <c r="AQ3370" s="21"/>
      <c r="AR3370" s="262" t="s">
        <v>126</v>
      </c>
      <c r="AS3370" s="263"/>
      <c r="AT3370" s="264" t="s">
        <v>2</v>
      </c>
      <c r="AU3370" s="265"/>
      <c r="AV3370" s="41"/>
      <c r="AW3370" s="262" t="s">
        <v>127</v>
      </c>
      <c r="AX3370" s="263"/>
      <c r="AY3370" s="264" t="s">
        <v>128</v>
      </c>
      <c r="AZ3370" s="265"/>
      <c r="BA3370" s="20"/>
      <c r="BB3370" s="262" t="s">
        <v>129</v>
      </c>
      <c r="BC3370" s="263"/>
      <c r="BD3370" s="264" t="s">
        <v>130</v>
      </c>
      <c r="BE3370" s="265"/>
      <c r="BF3370" s="41"/>
      <c r="BG3370" s="266" t="s">
        <v>131</v>
      </c>
      <c r="BH3370" s="267"/>
      <c r="BI3370" s="268" t="s">
        <v>132</v>
      </c>
      <c r="BJ3370" s="269"/>
      <c r="BK3370" s="41"/>
      <c r="BL3370" s="262" t="s">
        <v>133</v>
      </c>
      <c r="BM3370" s="263"/>
      <c r="BN3370" s="264" t="s">
        <v>134</v>
      </c>
      <c r="BO3370" s="265"/>
      <c r="BP3370" s="41"/>
      <c r="BQ3370" s="262" t="s">
        <v>135</v>
      </c>
      <c r="BR3370" s="263"/>
      <c r="BS3370" s="264" t="s">
        <v>136</v>
      </c>
      <c r="BT3370" s="265"/>
      <c r="BU3370" s="20"/>
      <c r="BV3370" s="262" t="s">
        <v>137</v>
      </c>
      <c r="BW3370" s="263"/>
      <c r="BX3370" s="264" t="s">
        <v>138</v>
      </c>
      <c r="BY3370" s="265"/>
      <c r="CA3370" s="27" t="s">
        <v>8</v>
      </c>
      <c r="CC3370" s="113" t="s">
        <v>74</v>
      </c>
      <c r="CD3370" s="13"/>
      <c r="CE3370" s="33"/>
      <c r="CF3370" s="33"/>
      <c r="CG3370" s="33"/>
      <c r="CH3370" s="33"/>
    </row>
    <row r="3371" spans="2:86" ht="18.600000000000001" customHeight="1" thickTop="1" thickBot="1">
      <c r="B3371" s="37">
        <v>9.6399999999999402</v>
      </c>
      <c r="D3371" s="1">
        <v>1</v>
      </c>
      <c r="E3371" s="7">
        <v>0</v>
      </c>
      <c r="F3371" s="2">
        <v>0</v>
      </c>
      <c r="G3371" s="8">
        <v>0</v>
      </c>
      <c r="I3371" s="1">
        <v>1</v>
      </c>
      <c r="J3371" s="9">
        <v>0</v>
      </c>
      <c r="K3371" s="2">
        <v>0</v>
      </c>
      <c r="L3371" s="8">
        <f t="shared" ref="L3371:L3402" si="32471">IF(0=(1-$J$9*$K$9*$B3371^2),10^18,$B3371*$K$9/(1-$J$9*$K$9*$B3371^2))</f>
        <v>-0.56105163629304533</v>
      </c>
      <c r="N3371" s="1">
        <f t="shared" ref="N3371" si="32472">D3371*I3371+F3371*I3374-E3371*J3371-G3371*J3374</f>
        <v>1</v>
      </c>
      <c r="O3371" s="9">
        <f t="shared" ref="O3371" si="32473">(D3371*J3371+E3371*I3371+F3371*J3374+G3371*I3374)</f>
        <v>0</v>
      </c>
      <c r="P3371" s="2">
        <f t="shared" ref="P3371" si="32474">D3371*K3371+F3371*K3374-E3371*L3371-G3371*L3374</f>
        <v>0</v>
      </c>
      <c r="Q3371" s="8">
        <f t="shared" ref="Q3371" si="32475">(D3371*L3371+E3371*K3371+F3371*L3374+G3371*K3374)</f>
        <v>-0.56105163629304533</v>
      </c>
      <c r="S3371" s="1">
        <v>1</v>
      </c>
      <c r="T3371" s="7">
        <v>0</v>
      </c>
      <c r="U3371" s="2">
        <v>0</v>
      </c>
      <c r="V3371" s="8">
        <v>0</v>
      </c>
      <c r="X3371" s="1">
        <f t="shared" ref="X3371" si="32476">N3371*S3371+P3371*S3374-O3371*T3371-Q3371*T3374</f>
        <v>9.173923137642058</v>
      </c>
      <c r="Y3371" s="9">
        <f t="shared" ref="Y3371" si="32477">(N3371*T3371+O3371*S3371+P3371*T3374+Q3371*S3374)</f>
        <v>0</v>
      </c>
      <c r="Z3371" s="2">
        <f t="shared" ref="Z3371" si="32478">N3371*U3371+P3371*U3374-O3371*V3371-Q3371*V3374</f>
        <v>0</v>
      </c>
      <c r="AA3371" s="8">
        <f t="shared" ref="AA3371" si="32479">(N3371*V3371+O3371*U3371+P3371*V3374+Q3371*U3374)</f>
        <v>-0.56105163629304533</v>
      </c>
      <c r="AB3371" s="20"/>
      <c r="AC3371" s="1">
        <v>1</v>
      </c>
      <c r="AD3371" s="9">
        <v>0</v>
      </c>
      <c r="AE3371" s="2">
        <v>0</v>
      </c>
      <c r="AF3371" s="8">
        <f t="shared" ref="AF3371:AF3402" si="32480">IF(0=(1-$AE$9*$AD$9*$B3371^2),10^18,$B3371*$AE$9/(1-$AE$9*$AD$9*$B3371^2))</f>
        <v>-0.10413672316107687</v>
      </c>
      <c r="AH3371" s="1">
        <f t="shared" ref="AH3371" si="32481">X3371*AC3371+Z3371*AC3374-Y3371*AD3371-AA3371*AD3374</f>
        <v>9.173923137642058</v>
      </c>
      <c r="AI3371" s="9">
        <f t="shared" ref="AI3371" si="32482">(X3371*AD3371+Y3371*AC3371+Z3371*AD3374+AA3371*AC3374)</f>
        <v>0</v>
      </c>
      <c r="AJ3371" s="2">
        <f t="shared" ref="AJ3371" si="32483">X3371*AE3371+Z3371*AE3374-Y3371*AF3371-AA3371*AF3374</f>
        <v>0</v>
      </c>
      <c r="AK3371" s="8">
        <f t="shared" ref="AK3371" si="32484">(X3371*AF3371+Y3371*AE3371+Z3371*AF3374+AA3371*AE3374)</f>
        <v>-1.516393930378674</v>
      </c>
      <c r="AM3371" s="1">
        <v>1</v>
      </c>
      <c r="AN3371" s="7">
        <v>0</v>
      </c>
      <c r="AO3371" s="2">
        <v>0</v>
      </c>
      <c r="AP3371" s="8">
        <v>0</v>
      </c>
      <c r="AR3371" s="1">
        <f t="shared" ref="AR3371" si="32485">AH3371*AM3371+AJ3371*AM3374-AI3371*AN3371-AK3371*AN3374</f>
        <v>27.852851440895009</v>
      </c>
      <c r="AS3371" s="9">
        <f t="shared" ref="AS3371" si="32486">(AH3371*AN3371+AI3371*AM3371+AJ3371*AN3374+AK3371*AM3374)</f>
        <v>0</v>
      </c>
      <c r="AT3371" s="2">
        <f t="shared" ref="AT3371" si="32487">AH3371*AO3371+AJ3371*AO3374-AI3371*AP3371-AK3371*AP3374</f>
        <v>0</v>
      </c>
      <c r="AU3371" s="8">
        <f t="shared" ref="AU3371" si="32488">(AH3371*AP3371+AI3371*AO3371+AJ3371*AP3374+AK3371*AO3374)</f>
        <v>-1.516393930378674</v>
      </c>
      <c r="AV3371" s="20"/>
      <c r="AW3371" s="1">
        <v>1</v>
      </c>
      <c r="AX3371" s="9">
        <v>0</v>
      </c>
      <c r="AY3371" s="2">
        <v>0</v>
      </c>
      <c r="AZ3371" s="8">
        <f t="shared" ref="AZ3371:AZ3402" si="32489">IF(0=(1-$AX$9*$AY$9*$B3371^2),10^18,$B3371*$AY$9/(1-$AX$9*$AY$9*$B3371^2))</f>
        <v>-0.14847256817673829</v>
      </c>
      <c r="BB3371" s="1">
        <f t="shared" ref="BB3371" si="32490">AR3371*AW3371+AT3371*AW3374-AS3371*AX3371-AU3371*AX3374</f>
        <v>27.852851440895009</v>
      </c>
      <c r="BC3371" s="9">
        <f t="shared" ref="BC3371" si="32491">(AR3371*AX3371+AS3371*AW3371+AT3371*AX3374+AU3371*AW3374)</f>
        <v>0</v>
      </c>
      <c r="BD3371" s="2">
        <f t="shared" ref="BD3371" si="32492">AR3371*AY3371+AT3371*AY3374-AS3371*AZ3371-AU3371*AZ3374</f>
        <v>0</v>
      </c>
      <c r="BE3371" s="8">
        <f t="shared" ref="BE3371" si="32493">(AR3371*AZ3371+AS3371*AY3371+AT3371*AZ3374+AU3371*AY3374)</f>
        <v>-5.6517783148535212</v>
      </c>
      <c r="BG3371" s="1">
        <v>1</v>
      </c>
      <c r="BH3371" s="7">
        <v>0</v>
      </c>
      <c r="BI3371" s="2">
        <v>0</v>
      </c>
      <c r="BJ3371" s="8">
        <v>0</v>
      </c>
      <c r="BK3371" s="20"/>
      <c r="BL3371" s="1">
        <f t="shared" ref="BL3371" si="32494">BB3371*BG3371+BD3371*BG3374-BC3371*BH3371-BE3371*BH3374</f>
        <v>73.40075895143184</v>
      </c>
      <c r="BM3371" s="9">
        <f t="shared" ref="BM3371" si="32495">(BB3371*BH3371+BC3371*BG3371+BD3371*BH3374+BE3371*BG3374)</f>
        <v>0</v>
      </c>
      <c r="BN3371" s="2">
        <f t="shared" ref="BN3371" si="32496">BB3371*BI3371+BD3371*BI3374-BC3371*BJ3371-BE3371*BJ3374</f>
        <v>0</v>
      </c>
      <c r="BO3371" s="8">
        <f t="shared" ref="BO3371" si="32497">(BB3371*BJ3371+BC3371*BI3371+BD3371*BJ3374+BE3371*BI3374)</f>
        <v>-5.6517783148535212</v>
      </c>
      <c r="BP3371" s="20"/>
      <c r="BQ3371" s="16">
        <v>1</v>
      </c>
      <c r="BR3371" s="23">
        <v>0</v>
      </c>
      <c r="BS3371" s="14">
        <v>0</v>
      </c>
      <c r="BT3371" s="22">
        <v>0</v>
      </c>
      <c r="BV3371" s="1">
        <f t="shared" ref="BV3371" si="32498">BL3371*BQ3371+BN3371*BQ3374-BM3371*BR3371-BO3371*BR3374</f>
        <v>73.40075895143184</v>
      </c>
      <c r="BW3371" s="9">
        <f t="shared" ref="BW3371" si="32499">(BL3371*BR3371+BM3371*BQ3371+BN3371*BR3374+BO3371*BQ3374)</f>
        <v>-5.6517783148535212</v>
      </c>
      <c r="BX3371" s="2">
        <f t="shared" ref="BX3371" si="32500">BL3371*BS3371+BN3371*BS3374-BM3371*BT3371-BO3371*BT3374</f>
        <v>0</v>
      </c>
      <c r="BY3371" s="8">
        <f t="shared" ref="BY3371" si="32501">(BL3371*BT3371+BM3371*BS3371+BN3371*BT3374+BO3371*BS3374)</f>
        <v>-5.6517783148535212</v>
      </c>
      <c r="CA3371" s="28">
        <f t="shared" ref="CA3371" si="32502">20*LOG(((1+$BR$9)/$BR$9)/((BV3371+BV3374)^2+(BW3371+BW3374)^2)^0.5)</f>
        <v>-53.613345171683335</v>
      </c>
      <c r="CC3371" s="114">
        <f t="shared" ref="CC3371" si="32503">((BV3371^2+BW3371^2)^0.5)/((BV3374^2+BW3374^2)^0.5)</f>
        <v>7.7014329274708623E-2</v>
      </c>
      <c r="CD3371" s="13"/>
      <c r="CE3371" s="33"/>
      <c r="CF3371" s="33"/>
      <c r="CG3371" s="33"/>
      <c r="CH3371" s="33"/>
    </row>
    <row r="3372" spans="2:86" ht="18.600000000000001" customHeight="1" thickBot="1">
      <c r="D3372" s="3"/>
      <c r="G3372" s="4"/>
      <c r="I3372" s="3"/>
      <c r="L3372" s="4"/>
      <c r="N3372" s="3"/>
      <c r="Q3372" s="4"/>
      <c r="S3372" s="3"/>
      <c r="V3372" s="4"/>
      <c r="X3372" s="3"/>
      <c r="AA3372" s="4"/>
      <c r="AC3372" s="3"/>
      <c r="AF3372" s="4"/>
      <c r="AH3372" s="3"/>
      <c r="AK3372" s="4"/>
      <c r="AM3372" s="3"/>
      <c r="AP3372" s="4"/>
      <c r="AR3372" s="3"/>
      <c r="AU3372" s="4"/>
      <c r="AW3372" s="3"/>
      <c r="AZ3372" s="4"/>
      <c r="BB3372" s="3"/>
      <c r="BE3372" s="4"/>
      <c r="BG3372" s="3"/>
      <c r="BJ3372" s="4"/>
      <c r="BL3372" s="3"/>
      <c r="BO3372" s="4"/>
      <c r="BQ3372" s="16"/>
      <c r="BR3372" s="14"/>
      <c r="BS3372" s="14"/>
      <c r="BT3372" s="17"/>
      <c r="BV3372" s="3"/>
      <c r="BY3372" s="4"/>
      <c r="CC3372" s="115"/>
      <c r="CD3372" s="13"/>
      <c r="CE3372" s="33"/>
      <c r="CF3372" s="33"/>
      <c r="CG3372" s="33"/>
      <c r="CH3372" s="33"/>
    </row>
    <row r="3373" spans="2:86" ht="18.600000000000001" customHeight="1" thickBot="1">
      <c r="D3373" s="271" t="s">
        <v>141</v>
      </c>
      <c r="E3373" s="272"/>
      <c r="F3373" s="273" t="s">
        <v>142</v>
      </c>
      <c r="G3373" s="274"/>
      <c r="H3373" s="237"/>
      <c r="I3373" s="271" t="s">
        <v>143</v>
      </c>
      <c r="J3373" s="272"/>
      <c r="K3373" s="273" t="s">
        <v>144</v>
      </c>
      <c r="L3373" s="274"/>
      <c r="N3373" s="262" t="s">
        <v>145</v>
      </c>
      <c r="O3373" s="263"/>
      <c r="P3373" s="264" t="s">
        <v>146</v>
      </c>
      <c r="Q3373" s="265"/>
      <c r="S3373" s="271" t="s">
        <v>147</v>
      </c>
      <c r="T3373" s="272"/>
      <c r="U3373" s="273" t="s">
        <v>148</v>
      </c>
      <c r="V3373" s="274"/>
      <c r="W3373" s="20"/>
      <c r="X3373" s="262" t="s">
        <v>149</v>
      </c>
      <c r="Y3373" s="263"/>
      <c r="Z3373" s="264" t="s">
        <v>150</v>
      </c>
      <c r="AA3373" s="265"/>
      <c r="AB3373" s="20"/>
      <c r="AC3373" s="271" t="s">
        <v>151</v>
      </c>
      <c r="AD3373" s="272"/>
      <c r="AE3373" s="273" t="s">
        <v>152</v>
      </c>
      <c r="AF3373" s="274"/>
      <c r="AG3373" s="20"/>
      <c r="AH3373" s="262" t="s">
        <v>153</v>
      </c>
      <c r="AI3373" s="263"/>
      <c r="AJ3373" s="264" t="s">
        <v>154</v>
      </c>
      <c r="AK3373" s="265"/>
      <c r="AL3373" s="20"/>
      <c r="AM3373" s="271" t="s">
        <v>155</v>
      </c>
      <c r="AN3373" s="272"/>
      <c r="AO3373" s="273" t="s">
        <v>156</v>
      </c>
      <c r="AP3373" s="274"/>
      <c r="AR3373" s="262" t="s">
        <v>157</v>
      </c>
      <c r="AS3373" s="263"/>
      <c r="AT3373" s="264" t="s">
        <v>158</v>
      </c>
      <c r="AU3373" s="265"/>
      <c r="AV3373" s="41"/>
      <c r="AW3373" s="271" t="s">
        <v>159</v>
      </c>
      <c r="AX3373" s="272"/>
      <c r="AY3373" s="273" t="s">
        <v>160</v>
      </c>
      <c r="AZ3373" s="274"/>
      <c r="BA3373" s="20"/>
      <c r="BB3373" s="262" t="s">
        <v>161</v>
      </c>
      <c r="BC3373" s="263"/>
      <c r="BD3373" s="264" t="s">
        <v>162</v>
      </c>
      <c r="BE3373" s="265"/>
      <c r="BF3373" s="41"/>
      <c r="BG3373" s="271" t="s">
        <v>163</v>
      </c>
      <c r="BH3373" s="272"/>
      <c r="BI3373" s="273" t="s">
        <v>164</v>
      </c>
      <c r="BJ3373" s="274"/>
      <c r="BK3373" s="41"/>
      <c r="BL3373" s="262" t="s">
        <v>165</v>
      </c>
      <c r="BM3373" s="263"/>
      <c r="BN3373" s="264" t="s">
        <v>166</v>
      </c>
      <c r="BO3373" s="265"/>
      <c r="BP3373" s="41"/>
      <c r="BQ3373" s="271" t="s">
        <v>167</v>
      </c>
      <c r="BR3373" s="272"/>
      <c r="BS3373" s="273" t="s">
        <v>168</v>
      </c>
      <c r="BT3373" s="274"/>
      <c r="BU3373" s="20"/>
      <c r="BV3373" s="262" t="s">
        <v>169</v>
      </c>
      <c r="BW3373" s="263"/>
      <c r="BX3373" s="264" t="s">
        <v>170</v>
      </c>
      <c r="BY3373" s="265"/>
      <c r="CA3373" s="55" t="s">
        <v>35</v>
      </c>
      <c r="CC3373" s="116" t="s">
        <v>75</v>
      </c>
      <c r="CD3373" s="13"/>
      <c r="CE3373" s="33"/>
      <c r="CF3373" s="33"/>
      <c r="CG3373" s="33"/>
      <c r="CH3373" s="33"/>
    </row>
    <row r="3374" spans="2:86" ht="18.600000000000001" customHeight="1" thickTop="1" thickBot="1">
      <c r="D3374" s="1">
        <v>0</v>
      </c>
      <c r="E3374" s="9">
        <f t="shared" ref="E3374" si="32504">$E$9*$B3371</f>
        <v>11.34435199999993</v>
      </c>
      <c r="F3374" s="2">
        <v>1</v>
      </c>
      <c r="G3374" s="8">
        <v>0</v>
      </c>
      <c r="I3374" s="1">
        <v>0</v>
      </c>
      <c r="J3374" s="9">
        <v>0</v>
      </c>
      <c r="K3374" s="2">
        <v>1</v>
      </c>
      <c r="L3374" s="8">
        <v>0</v>
      </c>
      <c r="N3374" s="1">
        <f t="shared" ref="N3374" si="32505">D3374*I3371+F3374*I3374-E3374*J3371-G3374*J3374</f>
        <v>0</v>
      </c>
      <c r="O3374" s="9">
        <f t="shared" ref="O3374" si="32506">(D3374*J3371+E3374*I3371+F3374*J3374+G3374*I3374)</f>
        <v>11.34435199999993</v>
      </c>
      <c r="P3374" s="2">
        <f t="shared" ref="P3374" si="32507">D3374*K3371+F3374*K3374-E3374*L3371-G3374*L3374</f>
        <v>7.364767252284242</v>
      </c>
      <c r="Q3374" s="8">
        <f t="shared" ref="Q3374" si="32508">(D3374*L3371+E3374*K3371+F3374*L3374+G3374*K3374)</f>
        <v>0</v>
      </c>
      <c r="S3374" s="1">
        <v>0</v>
      </c>
      <c r="T3374" s="9">
        <f t="shared" ref="T3374" si="32509">$T$9*$B3371</f>
        <v>14.56893199999991</v>
      </c>
      <c r="U3374" s="2">
        <v>1</v>
      </c>
      <c r="V3374" s="8">
        <v>0</v>
      </c>
      <c r="X3374" s="1">
        <f t="shared" ref="X3374" si="32510">N3374*S3371+P3374*S3374-O3374*T3371-Q3374*T3374</f>
        <v>0</v>
      </c>
      <c r="Y3374" s="9">
        <f t="shared" ref="Y3374" si="32511">(N3374*T3371+O3374*S3371+P3374*T3374+Q3374*S3374)</f>
        <v>118.64114529435523</v>
      </c>
      <c r="Z3374" s="2">
        <f t="shared" ref="Z3374" si="32512">N3374*U3371+P3374*U3374-O3374*V3371-Q3374*V3374</f>
        <v>7.364767252284242</v>
      </c>
      <c r="AA3374" s="8">
        <f t="shared" ref="AA3374" si="32513">(N3374*V3371+O3374*U3371+P3374*V3374+Q3374*U3374)</f>
        <v>0</v>
      </c>
      <c r="AB3374" s="20"/>
      <c r="AC3374" s="1">
        <v>0</v>
      </c>
      <c r="AD3374" s="9">
        <v>0</v>
      </c>
      <c r="AE3374" s="2">
        <v>1</v>
      </c>
      <c r="AF3374" s="8">
        <v>0</v>
      </c>
      <c r="AH3374" s="1">
        <f t="shared" ref="AH3374" si="32514">X3374*AC3371+Z3374*AC3374-Y3374*AD3371-AA3374*AD3374</f>
        <v>0</v>
      </c>
      <c r="AI3374" s="9">
        <f t="shared" ref="AI3374" si="32515">(X3374*AD3371+Y3374*AC3371+Z3374*AD3374+AA3374*AC3374)</f>
        <v>118.64114529435523</v>
      </c>
      <c r="AJ3374" s="2">
        <f t="shared" ref="AJ3374" si="32516">X3374*AE3371+Z3374*AE3374-Y3374*AF3371-AA3374*AF3374</f>
        <v>19.719667355315611</v>
      </c>
      <c r="AK3374" s="8">
        <f t="shared" ref="AK3374" si="32517">(X3374*AF3371+Y3374*AE3371+Z3374*AF3374+AA3374*AE3374)</f>
        <v>0</v>
      </c>
      <c r="AM3374" s="1">
        <v>0</v>
      </c>
      <c r="AN3374" s="9">
        <f t="shared" ref="AN3374" si="32518">$AN$9*$B3371</f>
        <v>12.317991999999924</v>
      </c>
      <c r="AO3374" s="2">
        <v>1</v>
      </c>
      <c r="AP3374" s="8">
        <v>0</v>
      </c>
      <c r="AR3374" s="1">
        <f t="shared" ref="AR3374" si="32519">AH3374*AM3371+AJ3374*AM3374-AI3374*AN3371-AK3374*AN3374</f>
        <v>0</v>
      </c>
      <c r="AS3374" s="9">
        <f t="shared" ref="AS3374" si="32520">(AH3374*AN3371+AI3374*AM3371+AJ3374*AN3374+AK3374*AM3374)</f>
        <v>361.54785001979258</v>
      </c>
      <c r="AT3374" s="2">
        <f t="shared" ref="AT3374" si="32521">AH3374*AO3371+AJ3374*AO3374-AI3374*AP3371-AK3374*AP3374</f>
        <v>19.719667355315611</v>
      </c>
      <c r="AU3374" s="8">
        <f t="shared" ref="AU3374" si="32522">(AH3374*AP3371+AI3374*AO3371+AJ3374*AP3374+AK3374*AO3374)</f>
        <v>0</v>
      </c>
      <c r="AV3374" s="20"/>
      <c r="AW3374" s="1">
        <v>0</v>
      </c>
      <c r="AX3374" s="9">
        <v>0</v>
      </c>
      <c r="AY3374" s="2">
        <v>1</v>
      </c>
      <c r="AZ3374" s="8">
        <v>0</v>
      </c>
      <c r="BB3374" s="1">
        <f t="shared" ref="BB3374" si="32523">AR3374*AW3371+AT3374*AW3374-AS3374*AX3371-AU3374*AX3374</f>
        <v>0</v>
      </c>
      <c r="BC3374" s="9">
        <f t="shared" ref="BC3374" si="32524">(AR3374*AX3371+AS3374*AW3371+AT3374*AX3374+AU3374*AW3374)</f>
        <v>361.54785001979258</v>
      </c>
      <c r="BD3374" s="2">
        <f t="shared" ref="BD3374" si="32525">AR3374*AY3371+AT3374*AY3374-AS3374*AZ3371-AU3374*AZ3374</f>
        <v>73.39960516653241</v>
      </c>
      <c r="BE3374" s="8">
        <f t="shared" ref="BE3374" si="32526">(AR3374*AZ3371+AS3374*AY3371+AT3374*AZ3374+AU3374*AY3374)</f>
        <v>0</v>
      </c>
      <c r="BG3374" s="1">
        <v>0</v>
      </c>
      <c r="BH3374" s="9">
        <f t="shared" ref="BH3374" si="32527">$BH$9*$B3371</f>
        <v>8.0590399999999498</v>
      </c>
      <c r="BI3374" s="2">
        <v>1</v>
      </c>
      <c r="BJ3374" s="8">
        <v>0</v>
      </c>
      <c r="BK3374" s="20"/>
      <c r="BL3374" s="1">
        <f t="shared" ref="BL3374" si="32528">BB3374*BG3371+BD3374*BG3374-BC3374*BH3371-BE3374*BH3374</f>
        <v>0</v>
      </c>
      <c r="BM3374" s="9">
        <f t="shared" ref="BM3374" si="32529">(BB3374*BH3371+BC3374*BG3371+BD3374*BH3374+BE3374*BG3374)</f>
        <v>953.0782040410802</v>
      </c>
      <c r="BN3374" s="2">
        <f t="shared" ref="BN3374" si="32530">BB3374*BI3371+BD3374*BI3374-BC3374*BJ3371-BE3374*BJ3374</f>
        <v>73.39960516653241</v>
      </c>
      <c r="BO3374" s="8">
        <f t="shared" ref="BO3374" si="32531">(BB3374*BJ3371+BC3374*BI3371+BD3374*BJ3374+BE3374*BI3374)</f>
        <v>0</v>
      </c>
      <c r="BP3374" s="20"/>
      <c r="BQ3374" s="18">
        <f t="shared" ref="BQ3374:BQ3405" si="32532">1/$BR$9</f>
        <v>1</v>
      </c>
      <c r="BR3374" s="25">
        <v>0</v>
      </c>
      <c r="BS3374" s="19">
        <v>1</v>
      </c>
      <c r="BT3374" s="24">
        <v>0</v>
      </c>
      <c r="BV3374" s="1">
        <f t="shared" ref="BV3374" si="32533">BL3374*BQ3371+BN3374*BQ3374-BM3374*BR3371-BO3374*BR3374</f>
        <v>73.39960516653241</v>
      </c>
      <c r="BW3374" s="9">
        <f t="shared" ref="BW3374" si="32534">(BL3374*BR3371+BM3374*BQ3371+BN3374*BR3374+BO3374*BQ3374)</f>
        <v>953.0782040410802</v>
      </c>
      <c r="BX3374" s="2">
        <f t="shared" ref="BX3374" si="32535">BL3374*BS3371+BN3374*BS3374-BM3374*BT3371-BO3374*BT3374</f>
        <v>73.39960516653241</v>
      </c>
      <c r="BY3374" s="8">
        <f t="shared" ref="BY3374" si="32536">(BL3374*BT3371+BM3374*BS3371+BN3374*BT3374+BO3374*BS3374)</f>
        <v>0</v>
      </c>
      <c r="CA3374" s="56">
        <f t="shared" ref="CA3374" si="32537">(180/PI())*ATAN(-1*(BW3371+BW3374)/(BV3371+BV3374))</f>
        <v>-81.192263077186553</v>
      </c>
      <c r="CC3374" s="117">
        <f t="shared" ref="CC3374" si="32538">20*LOG(((1-(10^(CA3371/20)^2)*(1-((1-CC3371)/(1+CC3371))^2))^0.5))</f>
        <v>-5.0192474954810852E-6</v>
      </c>
      <c r="CD3374" s="13"/>
      <c r="CE3374" s="33"/>
      <c r="CF3374" s="33"/>
      <c r="CG3374" s="33"/>
      <c r="CH3374" s="33"/>
    </row>
    <row r="3375" spans="2:86" ht="18.600000000000001" customHeight="1"/>
    <row r="3376" spans="2:86" ht="18.600000000000001" customHeight="1" thickBot="1">
      <c r="E3376" s="6" t="s">
        <v>3</v>
      </c>
      <c r="J3376" s="6" t="s">
        <v>5</v>
      </c>
      <c r="O3376" s="6" t="s">
        <v>10</v>
      </c>
      <c r="T3376" s="6" t="s">
        <v>6</v>
      </c>
      <c r="Y3376" s="6" t="s">
        <v>11</v>
      </c>
      <c r="AD3376" s="6" t="s">
        <v>12</v>
      </c>
      <c r="AI3376" s="6" t="s">
        <v>13</v>
      </c>
      <c r="AN3376" s="6" t="s">
        <v>14</v>
      </c>
      <c r="AS3376" s="6" t="s">
        <v>15</v>
      </c>
      <c r="AX3376" s="6" t="s">
        <v>19</v>
      </c>
      <c r="BC3376" s="6" t="s">
        <v>17</v>
      </c>
      <c r="BH3376" s="6" t="s">
        <v>20</v>
      </c>
      <c r="BM3376" s="6" t="s">
        <v>18</v>
      </c>
      <c r="BQ3376" s="26" t="s">
        <v>16</v>
      </c>
      <c r="BR3376" s="26"/>
      <c r="BS3376" s="21"/>
      <c r="BT3376" s="21"/>
      <c r="BU3376" s="21"/>
      <c r="BV3376" s="21"/>
      <c r="BW3376" s="26" t="s">
        <v>21</v>
      </c>
      <c r="BX3376" s="21"/>
      <c r="BY3376" s="21"/>
    </row>
    <row r="3377" spans="1:86" ht="18.600000000000001" customHeight="1" thickBot="1">
      <c r="B3377" s="11"/>
      <c r="D3377" s="266" t="s">
        <v>113</v>
      </c>
      <c r="E3377" s="267"/>
      <c r="F3377" s="268" t="s">
        <v>114</v>
      </c>
      <c r="G3377" s="269"/>
      <c r="H3377" s="237"/>
      <c r="I3377" s="262" t="s">
        <v>0</v>
      </c>
      <c r="J3377" s="263"/>
      <c r="K3377" s="264" t="s">
        <v>1</v>
      </c>
      <c r="L3377" s="265"/>
      <c r="M3377" s="21"/>
      <c r="N3377" s="262" t="s">
        <v>115</v>
      </c>
      <c r="O3377" s="263"/>
      <c r="P3377" s="264" t="s">
        <v>116</v>
      </c>
      <c r="Q3377" s="265"/>
      <c r="R3377" s="21"/>
      <c r="S3377" s="266" t="s">
        <v>117</v>
      </c>
      <c r="T3377" s="267"/>
      <c r="U3377" s="268" t="s">
        <v>118</v>
      </c>
      <c r="V3377" s="269"/>
      <c r="W3377" s="20"/>
      <c r="X3377" s="262" t="s">
        <v>119</v>
      </c>
      <c r="Y3377" s="263"/>
      <c r="Z3377" s="264" t="s">
        <v>120</v>
      </c>
      <c r="AA3377" s="265"/>
      <c r="AB3377" s="20"/>
      <c r="AC3377" s="262" t="s">
        <v>121</v>
      </c>
      <c r="AD3377" s="263"/>
      <c r="AE3377" s="264" t="s">
        <v>7</v>
      </c>
      <c r="AF3377" s="265"/>
      <c r="AG3377" s="20"/>
      <c r="AH3377" s="262" t="s">
        <v>122</v>
      </c>
      <c r="AI3377" s="263"/>
      <c r="AJ3377" s="264" t="s">
        <v>123</v>
      </c>
      <c r="AK3377" s="265"/>
      <c r="AL3377" s="20"/>
      <c r="AM3377" s="266" t="s">
        <v>124</v>
      </c>
      <c r="AN3377" s="267"/>
      <c r="AO3377" s="268" t="s">
        <v>125</v>
      </c>
      <c r="AP3377" s="269"/>
      <c r="AQ3377" s="21"/>
      <c r="AR3377" s="262" t="s">
        <v>126</v>
      </c>
      <c r="AS3377" s="263"/>
      <c r="AT3377" s="264" t="s">
        <v>2</v>
      </c>
      <c r="AU3377" s="265"/>
      <c r="AV3377" s="41"/>
      <c r="AW3377" s="262" t="s">
        <v>127</v>
      </c>
      <c r="AX3377" s="263"/>
      <c r="AY3377" s="264" t="s">
        <v>128</v>
      </c>
      <c r="AZ3377" s="265"/>
      <c r="BA3377" s="20"/>
      <c r="BB3377" s="262" t="s">
        <v>129</v>
      </c>
      <c r="BC3377" s="263"/>
      <c r="BD3377" s="264" t="s">
        <v>130</v>
      </c>
      <c r="BE3377" s="265"/>
      <c r="BF3377" s="41"/>
      <c r="BG3377" s="266" t="s">
        <v>131</v>
      </c>
      <c r="BH3377" s="267"/>
      <c r="BI3377" s="268" t="s">
        <v>132</v>
      </c>
      <c r="BJ3377" s="269"/>
      <c r="BK3377" s="41"/>
      <c r="BL3377" s="262" t="s">
        <v>133</v>
      </c>
      <c r="BM3377" s="263"/>
      <c r="BN3377" s="264" t="s">
        <v>134</v>
      </c>
      <c r="BO3377" s="265"/>
      <c r="BP3377" s="41"/>
      <c r="BQ3377" s="262" t="s">
        <v>135</v>
      </c>
      <c r="BR3377" s="263"/>
      <c r="BS3377" s="264" t="s">
        <v>136</v>
      </c>
      <c r="BT3377" s="265"/>
      <c r="BU3377" s="20"/>
      <c r="BV3377" s="262" t="s">
        <v>137</v>
      </c>
      <c r="BW3377" s="263"/>
      <c r="BX3377" s="264" t="s">
        <v>138</v>
      </c>
      <c r="BY3377" s="265"/>
      <c r="CA3377" s="27" t="s">
        <v>8</v>
      </c>
      <c r="CC3377" s="113" t="s">
        <v>74</v>
      </c>
      <c r="CD3377" s="13"/>
      <c r="CE3377" s="33"/>
      <c r="CF3377" s="33"/>
      <c r="CG3377" s="33"/>
      <c r="CH3377" s="33"/>
    </row>
    <row r="3378" spans="1:86" ht="18.600000000000001" customHeight="1" thickTop="1" thickBot="1">
      <c r="B3378" s="37">
        <v>9.6599999999999397</v>
      </c>
      <c r="D3378" s="1">
        <v>1</v>
      </c>
      <c r="E3378" s="7">
        <v>0</v>
      </c>
      <c r="F3378" s="2">
        <v>0</v>
      </c>
      <c r="G3378" s="8">
        <v>0</v>
      </c>
      <c r="I3378" s="1">
        <v>1</v>
      </c>
      <c r="J3378" s="9">
        <v>0</v>
      </c>
      <c r="K3378" s="2">
        <v>0</v>
      </c>
      <c r="L3378" s="8">
        <f t="shared" ref="L3378:L3409" si="32539">IF(0=(1-$J$9*$K$9*$B3378^2),10^18,$B3378*$K$9/(1-$J$9*$K$9*$B3378^2))</f>
        <v>-0.55977723711224447</v>
      </c>
      <c r="N3378" s="1">
        <f t="shared" ref="N3378" si="32540">D3378*I3378+F3378*I3381-E3378*J3378-G3378*J3381</f>
        <v>1</v>
      </c>
      <c r="O3378" s="9">
        <f t="shared" ref="O3378" si="32541">(D3378*J3378+E3378*I3378+F3378*J3381+G3378*I3381)</f>
        <v>0</v>
      </c>
      <c r="P3378" s="2">
        <f t="shared" ref="P3378" si="32542">D3378*K3378+F3378*K3381-E3378*L3378-G3378*L3381</f>
        <v>0</v>
      </c>
      <c r="Q3378" s="8">
        <f t="shared" ref="Q3378" si="32543">(D3378*L3378+E3378*K3378+F3378*L3381+G3378*K3381)</f>
        <v>-0.55977723711224447</v>
      </c>
      <c r="S3378" s="1">
        <v>1</v>
      </c>
      <c r="T3378" s="7">
        <v>0</v>
      </c>
      <c r="U3378" s="2">
        <v>0</v>
      </c>
      <c r="V3378" s="8">
        <v>0</v>
      </c>
      <c r="X3378" s="1">
        <f t="shared" ref="X3378" si="32544">N3378*S3378+P3378*S3381-O3378*T3378-Q3378*T3381</f>
        <v>9.1722763294050704</v>
      </c>
      <c r="Y3378" s="9">
        <f t="shared" ref="Y3378" si="32545">(N3378*T3378+O3378*S3378+P3378*T3381+Q3378*S3381)</f>
        <v>0</v>
      </c>
      <c r="Z3378" s="2">
        <f t="shared" ref="Z3378" si="32546">N3378*U3378+P3378*U3381-O3378*V3378-Q3378*V3381</f>
        <v>0</v>
      </c>
      <c r="AA3378" s="8">
        <f t="shared" ref="AA3378" si="32547">(N3378*V3378+O3378*U3378+P3378*V3381+Q3378*U3381)</f>
        <v>-0.55977723711224447</v>
      </c>
      <c r="AB3378" s="20"/>
      <c r="AC3378" s="1">
        <v>1</v>
      </c>
      <c r="AD3378" s="9">
        <v>0</v>
      </c>
      <c r="AE3378" s="2">
        <v>0</v>
      </c>
      <c r="AF3378" s="8">
        <f t="shared" ref="AF3378:AF3409" si="32548">IF(0=(1-$AE$9*$AD$9*$B3378^2),10^18,$B3378*$AE$9/(1-$AE$9*$AD$9*$B3378^2))</f>
        <v>-0.10391470563105575</v>
      </c>
      <c r="AH3378" s="1">
        <f t="shared" ref="AH3378" si="32549">X3378*AC3378+Z3378*AC3381-Y3378*AD3378-AA3378*AD3381</f>
        <v>9.1722763294050704</v>
      </c>
      <c r="AI3378" s="9">
        <f t="shared" ref="AI3378" si="32550">(X3378*AD3378+Y3378*AC3378+Z3378*AD3381+AA3378*AC3381)</f>
        <v>0</v>
      </c>
      <c r="AJ3378" s="2">
        <f t="shared" ref="AJ3378" si="32551">X3378*AE3378+Z3378*AE3381-Y3378*AF3378-AA3378*AF3381</f>
        <v>0</v>
      </c>
      <c r="AK3378" s="8">
        <f t="shared" ref="AK3378" si="32552">(X3378*AF3378+Y3378*AE3378+Z3378*AF3381+AA3378*AE3381)</f>
        <v>-1.512911631849073</v>
      </c>
      <c r="AM3378" s="1">
        <v>1</v>
      </c>
      <c r="AN3378" s="7">
        <v>0</v>
      </c>
      <c r="AO3378" s="2">
        <v>0</v>
      </c>
      <c r="AP3378" s="8">
        <v>0</v>
      </c>
      <c r="AR3378" s="1">
        <f t="shared" ref="AR3378" si="32553">AH3378*AM3378+AJ3378*AM3381-AI3378*AN3378-AK3378*AN3381</f>
        <v>27.846973676892318</v>
      </c>
      <c r="AS3378" s="9">
        <f t="shared" ref="AS3378" si="32554">(AH3378*AN3378+AI3378*AM3378+AJ3378*AN3381+AK3378*AM3381)</f>
        <v>0</v>
      </c>
      <c r="AT3378" s="2">
        <f t="shared" ref="AT3378" si="32555">AH3378*AO3378+AJ3378*AO3381-AI3378*AP3378-AK3378*AP3381</f>
        <v>0</v>
      </c>
      <c r="AU3378" s="8">
        <f t="shared" ref="AU3378" si="32556">(AH3378*AP3378+AI3378*AO3378+AJ3378*AP3381+AK3378*AO3381)</f>
        <v>-1.512911631849073</v>
      </c>
      <c r="AV3378" s="20"/>
      <c r="AW3378" s="1">
        <v>1</v>
      </c>
      <c r="AX3378" s="9">
        <v>0</v>
      </c>
      <c r="AY3378" s="2">
        <v>0</v>
      </c>
      <c r="AZ3378" s="8">
        <f t="shared" ref="AZ3378:AZ3409" si="32557">IF(0=(1-$AX$9*$AY$9*$B3378^2),10^18,$B3378*$AY$9/(1-$AX$9*$AY$9*$B3378^2))</f>
        <v>-0.14815339815327783</v>
      </c>
      <c r="BB3378" s="1">
        <f t="shared" ref="BB3378" si="32558">AR3378*AW3378+AT3378*AW3381-AS3378*AX3378-AU3378*AX3381</f>
        <v>27.846973676892318</v>
      </c>
      <c r="BC3378" s="9">
        <f t="shared" ref="BC3378" si="32559">(AR3378*AX3378+AS3378*AW3378+AT3378*AX3381+AU3378*AW3381)</f>
        <v>0</v>
      </c>
      <c r="BD3378" s="2">
        <f t="shared" ref="BD3378" si="32560">AR3378*AY3378+AT3378*AY3381-AS3378*AZ3378-AU3378*AZ3381</f>
        <v>0</v>
      </c>
      <c r="BE3378" s="8">
        <f t="shared" ref="BE3378" si="32561">(AR3378*AZ3378+AS3378*AY3378+AT3378*AZ3381+AU3378*AY3381)</f>
        <v>-5.638535410365547</v>
      </c>
      <c r="BG3378" s="1">
        <v>1</v>
      </c>
      <c r="BH3378" s="7">
        <v>0</v>
      </c>
      <c r="BI3378" s="2">
        <v>0</v>
      </c>
      <c r="BJ3378" s="8">
        <v>0</v>
      </c>
      <c r="BK3378" s="20"/>
      <c r="BL3378" s="1">
        <f t="shared" ref="BL3378" si="32562">BB3378*BG3378+BD3378*BG3381-BC3378*BH3378-BE3378*BH3381</f>
        <v>73.3824324025057</v>
      </c>
      <c r="BM3378" s="9">
        <f t="shared" ref="BM3378" si="32563">(BB3378*BH3378+BC3378*BG3378+BD3378*BH3381+BE3378*BG3381)</f>
        <v>0</v>
      </c>
      <c r="BN3378" s="2">
        <f t="shared" ref="BN3378" si="32564">BB3378*BI3378+BD3378*BI3381-BC3378*BJ3378-BE3378*BJ3381</f>
        <v>0</v>
      </c>
      <c r="BO3378" s="8">
        <f t="shared" ref="BO3378" si="32565">(BB3378*BJ3378+BC3378*BI3378+BD3378*BJ3381+BE3378*BI3381)</f>
        <v>-5.638535410365547</v>
      </c>
      <c r="BP3378" s="20"/>
      <c r="BQ3378" s="16">
        <v>1</v>
      </c>
      <c r="BR3378" s="23">
        <v>0</v>
      </c>
      <c r="BS3378" s="14">
        <v>0</v>
      </c>
      <c r="BT3378" s="22">
        <v>0</v>
      </c>
      <c r="BV3378" s="1">
        <f t="shared" ref="BV3378" si="32566">BL3378*BQ3378+BN3378*BQ3381-BM3378*BR3378-BO3378*BR3381</f>
        <v>73.3824324025057</v>
      </c>
      <c r="BW3378" s="9">
        <f t="shared" ref="BW3378" si="32567">(BL3378*BR3378+BM3378*BQ3378+BN3378*BR3381+BO3378*BQ3381)</f>
        <v>-5.638535410365547</v>
      </c>
      <c r="BX3378" s="2">
        <f t="shared" ref="BX3378" si="32568">BL3378*BS3378+BN3378*BS3381-BM3378*BT3378-BO3378*BT3381</f>
        <v>0</v>
      </c>
      <c r="BY3378" s="8">
        <f t="shared" ref="BY3378" si="32569">(BL3378*BT3378+BM3378*BS3378+BN3378*BT3381+BO3378*BS3381)</f>
        <v>-5.638535410365547</v>
      </c>
      <c r="CA3378" s="28">
        <f t="shared" ref="CA3378" si="32570">20*LOG(((1+$BR$9)/$BR$9)/((BV3378+BV3381)^2+(BW3378+BW3381)^2)^0.5)</f>
        <v>-53.629168336902481</v>
      </c>
      <c r="CC3378" s="114">
        <f t="shared" ref="CC3378" si="32571">((BV3378^2+BW3378^2)^0.5)/((BV3381^2+BW3381^2)^0.5)</f>
        <v>7.6853069798639401E-2</v>
      </c>
      <c r="CD3378" s="13"/>
      <c r="CE3378" s="33"/>
      <c r="CF3378" s="33"/>
      <c r="CG3378" s="33"/>
      <c r="CH3378" s="33"/>
    </row>
    <row r="3379" spans="1:86" ht="18.600000000000001" customHeight="1" thickBot="1">
      <c r="D3379" s="3"/>
      <c r="G3379" s="4"/>
      <c r="I3379" s="3"/>
      <c r="L3379" s="4"/>
      <c r="N3379" s="3"/>
      <c r="Q3379" s="4"/>
      <c r="S3379" s="3"/>
      <c r="V3379" s="4"/>
      <c r="X3379" s="3"/>
      <c r="AA3379" s="4"/>
      <c r="AC3379" s="3"/>
      <c r="AF3379" s="4"/>
      <c r="AH3379" s="3"/>
      <c r="AK3379" s="4"/>
      <c r="AM3379" s="3"/>
      <c r="AP3379" s="4"/>
      <c r="AR3379" s="3"/>
      <c r="AU3379" s="4"/>
      <c r="AW3379" s="3"/>
      <c r="AZ3379" s="4"/>
      <c r="BB3379" s="3"/>
      <c r="BE3379" s="4"/>
      <c r="BG3379" s="3"/>
      <c r="BJ3379" s="4"/>
      <c r="BL3379" s="3"/>
      <c r="BO3379" s="4"/>
      <c r="BQ3379" s="16"/>
      <c r="BR3379" s="14"/>
      <c r="BS3379" s="14"/>
      <c r="BT3379" s="17"/>
      <c r="BV3379" s="3"/>
      <c r="BY3379" s="4"/>
      <c r="CC3379" s="115"/>
      <c r="CD3379" s="13"/>
      <c r="CE3379" s="33"/>
      <c r="CF3379" s="33"/>
      <c r="CG3379" s="33"/>
      <c r="CH3379" s="33"/>
    </row>
    <row r="3380" spans="1:86" ht="18.600000000000001" customHeight="1" thickBot="1">
      <c r="D3380" s="271" t="s">
        <v>141</v>
      </c>
      <c r="E3380" s="272"/>
      <c r="F3380" s="273" t="s">
        <v>142</v>
      </c>
      <c r="G3380" s="274"/>
      <c r="H3380" s="237"/>
      <c r="I3380" s="271" t="s">
        <v>143</v>
      </c>
      <c r="J3380" s="272"/>
      <c r="K3380" s="273" t="s">
        <v>144</v>
      </c>
      <c r="L3380" s="274"/>
      <c r="N3380" s="262" t="s">
        <v>145</v>
      </c>
      <c r="O3380" s="263"/>
      <c r="P3380" s="264" t="s">
        <v>146</v>
      </c>
      <c r="Q3380" s="265"/>
      <c r="S3380" s="271" t="s">
        <v>147</v>
      </c>
      <c r="T3380" s="272"/>
      <c r="U3380" s="273" t="s">
        <v>148</v>
      </c>
      <c r="V3380" s="274"/>
      <c r="W3380" s="20"/>
      <c r="X3380" s="262" t="s">
        <v>149</v>
      </c>
      <c r="Y3380" s="263"/>
      <c r="Z3380" s="264" t="s">
        <v>150</v>
      </c>
      <c r="AA3380" s="265"/>
      <c r="AB3380" s="20"/>
      <c r="AC3380" s="271" t="s">
        <v>151</v>
      </c>
      <c r="AD3380" s="272"/>
      <c r="AE3380" s="273" t="s">
        <v>152</v>
      </c>
      <c r="AF3380" s="274"/>
      <c r="AG3380" s="20"/>
      <c r="AH3380" s="262" t="s">
        <v>153</v>
      </c>
      <c r="AI3380" s="263"/>
      <c r="AJ3380" s="264" t="s">
        <v>154</v>
      </c>
      <c r="AK3380" s="265"/>
      <c r="AL3380" s="20"/>
      <c r="AM3380" s="271" t="s">
        <v>155</v>
      </c>
      <c r="AN3380" s="272"/>
      <c r="AO3380" s="273" t="s">
        <v>156</v>
      </c>
      <c r="AP3380" s="274"/>
      <c r="AR3380" s="262" t="s">
        <v>157</v>
      </c>
      <c r="AS3380" s="263"/>
      <c r="AT3380" s="264" t="s">
        <v>158</v>
      </c>
      <c r="AU3380" s="265"/>
      <c r="AV3380" s="41"/>
      <c r="AW3380" s="271" t="s">
        <v>159</v>
      </c>
      <c r="AX3380" s="272"/>
      <c r="AY3380" s="273" t="s">
        <v>160</v>
      </c>
      <c r="AZ3380" s="274"/>
      <c r="BA3380" s="20"/>
      <c r="BB3380" s="262" t="s">
        <v>161</v>
      </c>
      <c r="BC3380" s="263"/>
      <c r="BD3380" s="264" t="s">
        <v>162</v>
      </c>
      <c r="BE3380" s="265"/>
      <c r="BF3380" s="41"/>
      <c r="BG3380" s="271" t="s">
        <v>163</v>
      </c>
      <c r="BH3380" s="272"/>
      <c r="BI3380" s="273" t="s">
        <v>164</v>
      </c>
      <c r="BJ3380" s="274"/>
      <c r="BK3380" s="41"/>
      <c r="BL3380" s="262" t="s">
        <v>165</v>
      </c>
      <c r="BM3380" s="263"/>
      <c r="BN3380" s="264" t="s">
        <v>166</v>
      </c>
      <c r="BO3380" s="265"/>
      <c r="BP3380" s="41"/>
      <c r="BQ3380" s="271" t="s">
        <v>167</v>
      </c>
      <c r="BR3380" s="272"/>
      <c r="BS3380" s="273" t="s">
        <v>168</v>
      </c>
      <c r="BT3380" s="274"/>
      <c r="BU3380" s="20"/>
      <c r="BV3380" s="262" t="s">
        <v>169</v>
      </c>
      <c r="BW3380" s="263"/>
      <c r="BX3380" s="264" t="s">
        <v>170</v>
      </c>
      <c r="BY3380" s="265"/>
      <c r="CA3380" s="55" t="s">
        <v>35</v>
      </c>
      <c r="CC3380" s="116" t="s">
        <v>75</v>
      </c>
      <c r="CD3380" s="13"/>
      <c r="CE3380" s="33"/>
      <c r="CF3380" s="33"/>
      <c r="CG3380" s="33"/>
      <c r="CH3380" s="33"/>
    </row>
    <row r="3381" spans="1:86" ht="18.600000000000001" customHeight="1" thickTop="1" thickBot="1">
      <c r="D3381" s="1">
        <v>0</v>
      </c>
      <c r="E3381" s="9">
        <f t="shared" ref="E3381" si="32572">$E$9*$B3378</f>
        <v>11.36788799999993</v>
      </c>
      <c r="F3381" s="2">
        <v>1</v>
      </c>
      <c r="G3381" s="8">
        <v>0</v>
      </c>
      <c r="I3381" s="1">
        <v>0</v>
      </c>
      <c r="J3381" s="9">
        <v>0</v>
      </c>
      <c r="K3381" s="2">
        <v>1</v>
      </c>
      <c r="L3381" s="8">
        <v>0</v>
      </c>
      <c r="N3381" s="1">
        <f t="shared" ref="N3381" si="32573">D3381*I3378+F3381*I3381-E3381*J3378-G3381*J3381</f>
        <v>0</v>
      </c>
      <c r="O3381" s="9">
        <f t="shared" ref="O3381" si="32574">(D3381*J3378+E3381*I3378+F3381*J3381+G3381*I3381)</f>
        <v>11.36788799999993</v>
      </c>
      <c r="P3381" s="2">
        <f t="shared" ref="P3381" si="32575">D3381*K3378+F3381*K3381-E3381*L3378-G3381*L3381</f>
        <v>7.3634849364413988</v>
      </c>
      <c r="Q3381" s="8">
        <f t="shared" ref="Q3381" si="32576">(D3381*L3378+E3381*K3378+F3381*L3381+G3381*K3381)</f>
        <v>0</v>
      </c>
      <c r="S3381" s="1">
        <v>0</v>
      </c>
      <c r="T3381" s="9">
        <f t="shared" ref="T3381" si="32577">$T$9*$B3378</f>
        <v>14.59915799999991</v>
      </c>
      <c r="U3381" s="2">
        <v>1</v>
      </c>
      <c r="V3381" s="8">
        <v>0</v>
      </c>
      <c r="X3381" s="1">
        <f t="shared" ref="X3381" si="32578">N3381*S3378+P3381*S3381-O3381*T3378-Q3381*T3381</f>
        <v>0</v>
      </c>
      <c r="Y3381" s="9">
        <f t="shared" ref="Y3381" si="32579">(N3381*T3378+O3381*S3378+P3381*T3381+Q3381*S3381)</f>
        <v>118.8685680177272</v>
      </c>
      <c r="Z3381" s="2">
        <f t="shared" ref="Z3381" si="32580">N3381*U3378+P3381*U3381-O3381*V3378-Q3381*V3381</f>
        <v>7.3634849364413988</v>
      </c>
      <c r="AA3381" s="8">
        <f t="shared" ref="AA3381" si="32581">(N3381*V3378+O3381*U3378+P3381*V3381+Q3381*U3381)</f>
        <v>0</v>
      </c>
      <c r="AB3381" s="20"/>
      <c r="AC3381" s="1">
        <v>0</v>
      </c>
      <c r="AD3381" s="9">
        <v>0</v>
      </c>
      <c r="AE3381" s="2">
        <v>1</v>
      </c>
      <c r="AF3381" s="8">
        <v>0</v>
      </c>
      <c r="AH3381" s="1">
        <f t="shared" ref="AH3381" si="32582">X3381*AC3378+Z3381*AC3381-Y3381*AD3378-AA3381*AD3381</f>
        <v>0</v>
      </c>
      <c r="AI3381" s="9">
        <f t="shared" ref="AI3381" si="32583">(X3381*AD3378+Y3381*AC3378+Z3381*AD3381+AA3381*AC3381)</f>
        <v>118.8685680177272</v>
      </c>
      <c r="AJ3381" s="2">
        <f t="shared" ref="AJ3381" si="32584">X3381*AE3378+Z3381*AE3381-Y3381*AF3378-AA3381*AF3381</f>
        <v>19.715677190788647</v>
      </c>
      <c r="AK3381" s="8">
        <f t="shared" ref="AK3381" si="32585">(X3381*AF3378+Y3381*AE3378+Z3381*AF3381+AA3381*AE3381)</f>
        <v>0</v>
      </c>
      <c r="AM3381" s="1">
        <v>0</v>
      </c>
      <c r="AN3381" s="9">
        <f t="shared" ref="AN3381" si="32586">$AN$9*$B3378</f>
        <v>12.343547999999924</v>
      </c>
      <c r="AO3381" s="2">
        <v>1</v>
      </c>
      <c r="AP3381" s="8">
        <v>0</v>
      </c>
      <c r="AR3381" s="1">
        <f t="shared" ref="AR3381" si="32587">AH3381*AM3378+AJ3381*AM3381-AI3381*AN3378-AK3381*AN3381</f>
        <v>0</v>
      </c>
      <c r="AS3381" s="9">
        <f t="shared" ref="AS3381" si="32588">(AH3381*AN3378+AI3381*AM3378+AJ3381*AN3381+AK3381*AM3381)</f>
        <v>362.22997577473052</v>
      </c>
      <c r="AT3381" s="2">
        <f t="shared" ref="AT3381" si="32589">AH3381*AO3378+AJ3381*AO3381-AI3381*AP3378-AK3381*AP3381</f>
        <v>19.715677190788647</v>
      </c>
      <c r="AU3381" s="8">
        <f t="shared" ref="AU3381" si="32590">(AH3381*AP3378+AI3381*AO3378+AJ3381*AP3381+AK3381*AO3381)</f>
        <v>0</v>
      </c>
      <c r="AV3381" s="20"/>
      <c r="AW3381" s="1">
        <v>0</v>
      </c>
      <c r="AX3381" s="9">
        <v>0</v>
      </c>
      <c r="AY3381" s="2">
        <v>1</v>
      </c>
      <c r="AZ3381" s="8">
        <v>0</v>
      </c>
      <c r="BB3381" s="1">
        <f t="shared" ref="BB3381" si="32591">AR3381*AW3378+AT3381*AW3381-AS3381*AX3378-AU3381*AX3381</f>
        <v>0</v>
      </c>
      <c r="BC3381" s="9">
        <f t="shared" ref="BC3381" si="32592">(AR3381*AX3378+AS3381*AW3378+AT3381*AX3381+AU3381*AW3381)</f>
        <v>362.22997577473052</v>
      </c>
      <c r="BD3381" s="2">
        <f t="shared" ref="BD3381" si="32593">AR3381*AY3378+AT3381*AY3381-AS3381*AZ3378-AU3381*AZ3381</f>
        <v>73.381279014794472</v>
      </c>
      <c r="BE3381" s="8">
        <f t="shared" ref="BE3381" si="32594">(AR3381*AZ3378+AS3381*AY3378+AT3381*AZ3381+AU3381*AY3381)</f>
        <v>0</v>
      </c>
      <c r="BG3381" s="1">
        <v>0</v>
      </c>
      <c r="BH3381" s="9">
        <f t="shared" ref="BH3381" si="32595">$BH$9*$B3378</f>
        <v>8.0757599999999492</v>
      </c>
      <c r="BI3381" s="2">
        <v>1</v>
      </c>
      <c r="BJ3381" s="8">
        <v>0</v>
      </c>
      <c r="BK3381" s="20"/>
      <c r="BL3381" s="1">
        <f t="shared" ref="BL3381" si="32596">BB3381*BG3378+BD3381*BG3381-BC3381*BH3378-BE3381*BH3381</f>
        <v>0</v>
      </c>
      <c r="BM3381" s="9">
        <f t="shared" ref="BM3381" si="32597">(BB3381*BH3378+BC3381*BG3378+BD3381*BH3381+BE3381*BG3381)</f>
        <v>954.83957359124338</v>
      </c>
      <c r="BN3381" s="2">
        <f t="shared" ref="BN3381" si="32598">BB3381*BI3378+BD3381*BI3381-BC3381*BJ3378-BE3381*BJ3381</f>
        <v>73.381279014794472</v>
      </c>
      <c r="BO3381" s="8">
        <f t="shared" ref="BO3381" si="32599">(BB3381*BJ3378+BC3381*BI3378+BD3381*BJ3381+BE3381*BI3381)</f>
        <v>0</v>
      </c>
      <c r="BP3381" s="20"/>
      <c r="BQ3381" s="18">
        <f t="shared" ref="BQ3381:BQ3412" si="32600">1/$BR$9</f>
        <v>1</v>
      </c>
      <c r="BR3381" s="25">
        <v>0</v>
      </c>
      <c r="BS3381" s="19">
        <v>1</v>
      </c>
      <c r="BT3381" s="24">
        <v>0</v>
      </c>
      <c r="BV3381" s="1">
        <f t="shared" ref="BV3381" si="32601">BL3381*BQ3378+BN3381*BQ3381-BM3381*BR3378-BO3381*BR3381</f>
        <v>73.381279014794472</v>
      </c>
      <c r="BW3381" s="9">
        <f t="shared" ref="BW3381" si="32602">(BL3381*BR3378+BM3381*BQ3378+BN3381*BR3381+BO3381*BQ3381)</f>
        <v>954.83957359124338</v>
      </c>
      <c r="BX3381" s="2">
        <f t="shared" ref="BX3381" si="32603">BL3381*BS3378+BN3381*BS3381-BM3381*BT3378-BO3381*BT3381</f>
        <v>73.381279014794472</v>
      </c>
      <c r="BY3381" s="8">
        <f t="shared" ref="BY3381" si="32604">(BL3381*BT3378+BM3381*BS3378+BN3381*BT3381+BO3381*BS3381)</f>
        <v>0</v>
      </c>
      <c r="CA3381" s="56">
        <f t="shared" ref="CA3381" si="32605">(180/PI())*ATAN(-1*(BW3378+BW3381)/(BV3378+BV3381))</f>
        <v>-81.210633173023766</v>
      </c>
      <c r="CC3381" s="117">
        <f t="shared" ref="CC3381" si="32606">20*LOG(((1-(10^(CA3378/20)^2)*(1-((1-CC3378)/(1+CC3378))^2))^0.5))</f>
        <v>-4.9920167882513894E-6</v>
      </c>
      <c r="CD3381" s="13"/>
      <c r="CE3381" s="33"/>
      <c r="CF3381" s="33"/>
      <c r="CG3381" s="33"/>
      <c r="CH3381" s="33"/>
    </row>
    <row r="3382" spans="1:86" ht="18.600000000000001" customHeight="1"/>
    <row r="3383" spans="1:86" ht="18.600000000000001" customHeight="1" thickBot="1">
      <c r="A3383">
        <v>0</v>
      </c>
      <c r="E3383" s="6" t="s">
        <v>3</v>
      </c>
      <c r="J3383" s="6" t="s">
        <v>5</v>
      </c>
      <c r="O3383" s="6" t="s">
        <v>10</v>
      </c>
      <c r="T3383" s="6" t="s">
        <v>6</v>
      </c>
      <c r="Y3383" s="6" t="s">
        <v>11</v>
      </c>
      <c r="AD3383" s="6" t="s">
        <v>12</v>
      </c>
      <c r="AI3383" s="6" t="s">
        <v>13</v>
      </c>
      <c r="AN3383" s="6" t="s">
        <v>14</v>
      </c>
      <c r="AS3383" s="6" t="s">
        <v>15</v>
      </c>
      <c r="AX3383" s="6" t="s">
        <v>19</v>
      </c>
      <c r="BC3383" s="6" t="s">
        <v>17</v>
      </c>
      <c r="BH3383" s="6" t="s">
        <v>20</v>
      </c>
      <c r="BM3383" s="6" t="s">
        <v>18</v>
      </c>
      <c r="BQ3383" s="26" t="s">
        <v>16</v>
      </c>
      <c r="BR3383" s="26"/>
      <c r="BS3383" s="21"/>
      <c r="BT3383" s="21"/>
      <c r="BU3383" s="21"/>
      <c r="BV3383" s="21"/>
      <c r="BW3383" s="26" t="s">
        <v>21</v>
      </c>
      <c r="BX3383" s="21"/>
      <c r="BY3383" s="21"/>
    </row>
    <row r="3384" spans="1:86" ht="18.600000000000001" customHeight="1" thickBot="1">
      <c r="B3384" s="11"/>
      <c r="D3384" s="266" t="s">
        <v>113</v>
      </c>
      <c r="E3384" s="267"/>
      <c r="F3384" s="268" t="s">
        <v>114</v>
      </c>
      <c r="G3384" s="269"/>
      <c r="H3384" s="237"/>
      <c r="I3384" s="262" t="s">
        <v>0</v>
      </c>
      <c r="J3384" s="263"/>
      <c r="K3384" s="264" t="s">
        <v>1</v>
      </c>
      <c r="L3384" s="265"/>
      <c r="M3384" s="21"/>
      <c r="N3384" s="262" t="s">
        <v>115</v>
      </c>
      <c r="O3384" s="263"/>
      <c r="P3384" s="264" t="s">
        <v>116</v>
      </c>
      <c r="Q3384" s="265"/>
      <c r="R3384" s="21"/>
      <c r="S3384" s="266" t="s">
        <v>117</v>
      </c>
      <c r="T3384" s="267"/>
      <c r="U3384" s="268" t="s">
        <v>118</v>
      </c>
      <c r="V3384" s="269"/>
      <c r="W3384" s="20"/>
      <c r="X3384" s="262" t="s">
        <v>119</v>
      </c>
      <c r="Y3384" s="263"/>
      <c r="Z3384" s="264" t="s">
        <v>120</v>
      </c>
      <c r="AA3384" s="265"/>
      <c r="AB3384" s="20"/>
      <c r="AC3384" s="262" t="s">
        <v>121</v>
      </c>
      <c r="AD3384" s="263"/>
      <c r="AE3384" s="264" t="s">
        <v>7</v>
      </c>
      <c r="AF3384" s="265"/>
      <c r="AG3384" s="20"/>
      <c r="AH3384" s="262" t="s">
        <v>122</v>
      </c>
      <c r="AI3384" s="263"/>
      <c r="AJ3384" s="264" t="s">
        <v>123</v>
      </c>
      <c r="AK3384" s="265"/>
      <c r="AL3384" s="20"/>
      <c r="AM3384" s="266" t="s">
        <v>124</v>
      </c>
      <c r="AN3384" s="267"/>
      <c r="AO3384" s="268" t="s">
        <v>125</v>
      </c>
      <c r="AP3384" s="269"/>
      <c r="AQ3384" s="21"/>
      <c r="AR3384" s="262" t="s">
        <v>126</v>
      </c>
      <c r="AS3384" s="263"/>
      <c r="AT3384" s="264" t="s">
        <v>2</v>
      </c>
      <c r="AU3384" s="265"/>
      <c r="AV3384" s="41"/>
      <c r="AW3384" s="262" t="s">
        <v>127</v>
      </c>
      <c r="AX3384" s="263"/>
      <c r="AY3384" s="264" t="s">
        <v>128</v>
      </c>
      <c r="AZ3384" s="265"/>
      <c r="BA3384" s="20"/>
      <c r="BB3384" s="262" t="s">
        <v>129</v>
      </c>
      <c r="BC3384" s="263"/>
      <c r="BD3384" s="264" t="s">
        <v>130</v>
      </c>
      <c r="BE3384" s="265"/>
      <c r="BF3384" s="41"/>
      <c r="BG3384" s="266" t="s">
        <v>131</v>
      </c>
      <c r="BH3384" s="267"/>
      <c r="BI3384" s="268" t="s">
        <v>132</v>
      </c>
      <c r="BJ3384" s="269"/>
      <c r="BK3384" s="41"/>
      <c r="BL3384" s="262" t="s">
        <v>133</v>
      </c>
      <c r="BM3384" s="263"/>
      <c r="BN3384" s="264" t="s">
        <v>134</v>
      </c>
      <c r="BO3384" s="265"/>
      <c r="BP3384" s="41"/>
      <c r="BQ3384" s="262" t="s">
        <v>135</v>
      </c>
      <c r="BR3384" s="263"/>
      <c r="BS3384" s="264" t="s">
        <v>136</v>
      </c>
      <c r="BT3384" s="265"/>
      <c r="BU3384" s="20"/>
      <c r="BV3384" s="262" t="s">
        <v>137</v>
      </c>
      <c r="BW3384" s="263"/>
      <c r="BX3384" s="264" t="s">
        <v>138</v>
      </c>
      <c r="BY3384" s="265"/>
      <c r="CA3384" s="27" t="s">
        <v>8</v>
      </c>
      <c r="CC3384" s="113" t="s">
        <v>74</v>
      </c>
      <c r="CD3384" s="13"/>
      <c r="CE3384" s="33"/>
      <c r="CF3384" s="33"/>
      <c r="CG3384" s="33"/>
      <c r="CH3384" s="33"/>
    </row>
    <row r="3385" spans="1:86" ht="18.600000000000001" customHeight="1" thickTop="1" thickBot="1">
      <c r="B3385" s="37">
        <v>9.6799999999999393</v>
      </c>
      <c r="D3385" s="1">
        <v>1</v>
      </c>
      <c r="E3385" s="7">
        <v>0</v>
      </c>
      <c r="F3385" s="2">
        <v>0</v>
      </c>
      <c r="G3385" s="8">
        <v>0</v>
      </c>
      <c r="I3385" s="1">
        <v>1</v>
      </c>
      <c r="J3385" s="9">
        <v>0</v>
      </c>
      <c r="K3385" s="2">
        <v>0</v>
      </c>
      <c r="L3385" s="8">
        <f t="shared" ref="L3385:L3416" si="32607">IF(0=(1-$J$9*$K$9*$B3385^2),10^18,$B3385*$K$9/(1-$J$9*$K$9*$B3385^2))</f>
        <v>-0.55850884599069262</v>
      </c>
      <c r="N3385" s="1">
        <f t="shared" ref="N3385" si="32608">D3385*I3385+F3385*I3388-E3385*J3385-G3385*J3388</f>
        <v>1</v>
      </c>
      <c r="O3385" s="9">
        <f t="shared" ref="O3385" si="32609">(D3385*J3385+E3385*I3385+F3385*J3388+G3385*I3388)</f>
        <v>0</v>
      </c>
      <c r="P3385" s="2">
        <f t="shared" ref="P3385" si="32610">D3385*K3385+F3385*K3388-E3385*L3385-G3385*L3388</f>
        <v>0</v>
      </c>
      <c r="Q3385" s="8">
        <f t="shared" ref="Q3385" si="32611">(D3385*L3385+E3385*K3385+F3385*L3388+G3385*K3388)</f>
        <v>-0.55850884599069262</v>
      </c>
      <c r="S3385" s="1">
        <v>1</v>
      </c>
      <c r="T3385" s="7">
        <v>0</v>
      </c>
      <c r="U3385" s="2">
        <v>0</v>
      </c>
      <c r="V3385" s="8">
        <v>0</v>
      </c>
      <c r="X3385" s="1">
        <f t="shared" ref="X3385" si="32612">N3385*S3385+P3385*S3388-O3385*T3385-Q3385*T3388</f>
        <v>9.1706403753946528</v>
      </c>
      <c r="Y3385" s="9">
        <f t="shared" ref="Y3385" si="32613">(N3385*T3385+O3385*S3385+P3385*T3388+Q3385*S3388)</f>
        <v>0</v>
      </c>
      <c r="Z3385" s="2">
        <f t="shared" ref="Z3385" si="32614">N3385*U3385+P3385*U3388-O3385*V3385-Q3385*V3388</f>
        <v>0</v>
      </c>
      <c r="AA3385" s="8">
        <f t="shared" ref="AA3385" si="32615">(N3385*V3385+O3385*U3385+P3385*V3388+Q3385*U3388)</f>
        <v>-0.55850884599069262</v>
      </c>
      <c r="AB3385" s="20"/>
      <c r="AC3385" s="1">
        <v>1</v>
      </c>
      <c r="AD3385" s="9">
        <v>0</v>
      </c>
      <c r="AE3385" s="2">
        <v>0</v>
      </c>
      <c r="AF3385" s="8">
        <f t="shared" ref="AF3385:AF3416" si="32616">IF(0=(1-$AE$9*$AD$9*$B3385^2),10^18,$B3385*$AE$9/(1-$AE$9*$AD$9*$B3385^2))</f>
        <v>-0.10369364594173669</v>
      </c>
      <c r="AH3385" s="1">
        <f t="shared" ref="AH3385" si="32617">X3385*AC3385+Z3385*AC3388-Y3385*AD3385-AA3385*AD3388</f>
        <v>9.1706403753946528</v>
      </c>
      <c r="AI3385" s="9">
        <f t="shared" ref="AI3385" si="32618">(X3385*AD3385+Y3385*AC3385+Z3385*AD3388+AA3385*AC3388)</f>
        <v>0</v>
      </c>
      <c r="AJ3385" s="2">
        <f t="shared" ref="AJ3385" si="32619">X3385*AE3385+Z3385*AE3388-Y3385*AF3385-AA3385*AF3388</f>
        <v>0</v>
      </c>
      <c r="AK3385" s="8">
        <f t="shared" ref="AK3385" si="32620">(X3385*AF3385+Y3385*AE3385+Z3385*AF3388+AA3385*AE3388)</f>
        <v>-1.509445982135861</v>
      </c>
      <c r="AM3385" s="1">
        <v>1</v>
      </c>
      <c r="AN3385" s="7">
        <v>0</v>
      </c>
      <c r="AO3385" s="2">
        <v>0</v>
      </c>
      <c r="AP3385" s="8">
        <v>0</v>
      </c>
      <c r="AR3385" s="1">
        <f t="shared" ref="AR3385" si="32621">AH3385*AM3385+AJ3385*AM3388-AI3385*AN3385-AK3385*AN3388</f>
        <v>27.841134710815147</v>
      </c>
      <c r="AS3385" s="9">
        <f t="shared" ref="AS3385" si="32622">(AH3385*AN3385+AI3385*AM3385+AJ3385*AN3388+AK3385*AM3388)</f>
        <v>0</v>
      </c>
      <c r="AT3385" s="2">
        <f t="shared" ref="AT3385" si="32623">AH3385*AO3385+AJ3385*AO3388-AI3385*AP3385-AK3385*AP3388</f>
        <v>0</v>
      </c>
      <c r="AU3385" s="8">
        <f t="shared" ref="AU3385" si="32624">(AH3385*AP3385+AI3385*AO3385+AJ3385*AP3388+AK3385*AO3388)</f>
        <v>-1.509445982135861</v>
      </c>
      <c r="AV3385" s="20"/>
      <c r="AW3385" s="1">
        <v>1</v>
      </c>
      <c r="AX3385" s="9">
        <v>0</v>
      </c>
      <c r="AY3385" s="2">
        <v>0</v>
      </c>
      <c r="AZ3385" s="8">
        <f t="shared" ref="AZ3385:AZ3416" si="32625">IF(0=(1-$AX$9*$AY$9*$B3385^2),10^18,$B3385*$AY$9/(1-$AX$9*$AY$9*$B3385^2))</f>
        <v>-0.14783562161355152</v>
      </c>
      <c r="BB3385" s="1">
        <f t="shared" ref="BB3385" si="32626">AR3385*AW3385+AT3385*AW3388-AS3385*AX3385-AU3385*AX3388</f>
        <v>27.841134710815147</v>
      </c>
      <c r="BC3385" s="9">
        <f t="shared" ref="BC3385" si="32627">(AR3385*AX3385+AS3385*AW3385+AT3385*AX3388+AU3385*AW3388)</f>
        <v>0</v>
      </c>
      <c r="BD3385" s="2">
        <f t="shared" ref="BD3385" si="32628">AR3385*AY3385+AT3385*AY3388-AS3385*AZ3385-AU3385*AZ3388</f>
        <v>0</v>
      </c>
      <c r="BE3385" s="8">
        <f t="shared" ref="BE3385" si="32629">(AR3385*AZ3385+AS3385*AY3385+AT3385*AZ3388+AU3385*AY3388)</f>
        <v>-5.6253574385358442</v>
      </c>
      <c r="BG3385" s="1">
        <v>1</v>
      </c>
      <c r="BH3385" s="7">
        <v>0</v>
      </c>
      <c r="BI3385" s="2">
        <v>0</v>
      </c>
      <c r="BJ3385" s="8">
        <v>0</v>
      </c>
      <c r="BK3385" s="20"/>
      <c r="BL3385" s="1">
        <f t="shared" ref="BL3385" si="32630">BB3385*BG3385+BD3385*BG3388-BC3385*BH3385-BE3385*BH3388</f>
        <v>73.364227275017413</v>
      </c>
      <c r="BM3385" s="9">
        <f t="shared" ref="BM3385" si="32631">(BB3385*BH3385+BC3385*BG3385+BD3385*BH3388+BE3385*BG3388)</f>
        <v>0</v>
      </c>
      <c r="BN3385" s="2">
        <f t="shared" ref="BN3385" si="32632">BB3385*BI3385+BD3385*BI3388-BC3385*BJ3385-BE3385*BJ3388</f>
        <v>0</v>
      </c>
      <c r="BO3385" s="8">
        <f t="shared" ref="BO3385" si="32633">(BB3385*BJ3385+BC3385*BI3385+BD3385*BJ3388+BE3385*BI3388)</f>
        <v>-5.6253574385358442</v>
      </c>
      <c r="BP3385" s="20"/>
      <c r="BQ3385" s="16">
        <v>1</v>
      </c>
      <c r="BR3385" s="23">
        <v>0</v>
      </c>
      <c r="BS3385" s="14">
        <v>0</v>
      </c>
      <c r="BT3385" s="22">
        <v>0</v>
      </c>
      <c r="BV3385" s="1">
        <f t="shared" ref="BV3385" si="32634">BL3385*BQ3385+BN3385*BQ3388-BM3385*BR3385-BO3385*BR3388</f>
        <v>73.364227275017413</v>
      </c>
      <c r="BW3385" s="9">
        <f t="shared" ref="BW3385" si="32635">(BL3385*BR3385+BM3385*BQ3385+BN3385*BR3388+BO3385*BQ3388)</f>
        <v>-5.6253574385358442</v>
      </c>
      <c r="BX3385" s="2">
        <f t="shared" ref="BX3385" si="32636">BL3385*BS3385+BN3385*BS3388-BM3385*BT3385-BO3385*BT3388</f>
        <v>0</v>
      </c>
      <c r="BY3385" s="8">
        <f t="shared" ref="BY3385" si="32637">(BL3385*BT3385+BM3385*BS3385+BN3385*BT3388+BO3385*BS3388)</f>
        <v>-5.6253574385358442</v>
      </c>
      <c r="CA3385" s="28">
        <f t="shared" ref="CA3385" si="32638">20*LOG(((1+$BR$9)/$BR$9)/((BV3385+BV3388)^2+(BW3385+BW3388)^2)^0.5)</f>
        <v>-53.644968168091431</v>
      </c>
      <c r="CC3385" s="114">
        <f t="shared" ref="CC3385" si="32639">((BV3385^2+BW3385^2)^0.5)/((BV3388^2+BW3388^2)^0.5)</f>
        <v>7.6692488000653009E-2</v>
      </c>
      <c r="CD3385" s="13"/>
      <c r="CE3385" s="33"/>
      <c r="CF3385" s="33"/>
      <c r="CG3385" s="33"/>
      <c r="CH3385" s="33"/>
    </row>
    <row r="3386" spans="1:86" ht="18.600000000000001" customHeight="1" thickBot="1">
      <c r="D3386" s="3"/>
      <c r="G3386" s="4"/>
      <c r="I3386" s="3"/>
      <c r="L3386" s="4"/>
      <c r="N3386" s="3"/>
      <c r="Q3386" s="4"/>
      <c r="S3386" s="3"/>
      <c r="V3386" s="4"/>
      <c r="X3386" s="3"/>
      <c r="AA3386" s="4"/>
      <c r="AC3386" s="3"/>
      <c r="AF3386" s="4"/>
      <c r="AH3386" s="3"/>
      <c r="AK3386" s="4"/>
      <c r="AM3386" s="3"/>
      <c r="AP3386" s="4"/>
      <c r="AR3386" s="3"/>
      <c r="AU3386" s="4"/>
      <c r="AW3386" s="3"/>
      <c r="AZ3386" s="4"/>
      <c r="BB3386" s="3"/>
      <c r="BE3386" s="4"/>
      <c r="BG3386" s="3"/>
      <c r="BJ3386" s="4"/>
      <c r="BL3386" s="3"/>
      <c r="BO3386" s="4"/>
      <c r="BQ3386" s="16"/>
      <c r="BR3386" s="14"/>
      <c r="BS3386" s="14"/>
      <c r="BT3386" s="17"/>
      <c r="BV3386" s="3"/>
      <c r="BY3386" s="4"/>
      <c r="CC3386" s="115"/>
      <c r="CD3386" s="13"/>
      <c r="CE3386" s="33"/>
      <c r="CF3386" s="33"/>
      <c r="CG3386" s="33"/>
      <c r="CH3386" s="33"/>
    </row>
    <row r="3387" spans="1:86" ht="18.600000000000001" customHeight="1" thickBot="1">
      <c r="D3387" s="271" t="s">
        <v>141</v>
      </c>
      <c r="E3387" s="272"/>
      <c r="F3387" s="273" t="s">
        <v>142</v>
      </c>
      <c r="G3387" s="274"/>
      <c r="H3387" s="237"/>
      <c r="I3387" s="271" t="s">
        <v>143</v>
      </c>
      <c r="J3387" s="272"/>
      <c r="K3387" s="273" t="s">
        <v>144</v>
      </c>
      <c r="L3387" s="274"/>
      <c r="N3387" s="262" t="s">
        <v>145</v>
      </c>
      <c r="O3387" s="263"/>
      <c r="P3387" s="264" t="s">
        <v>146</v>
      </c>
      <c r="Q3387" s="265"/>
      <c r="S3387" s="271" t="s">
        <v>147</v>
      </c>
      <c r="T3387" s="272"/>
      <c r="U3387" s="273" t="s">
        <v>148</v>
      </c>
      <c r="V3387" s="274"/>
      <c r="W3387" s="20"/>
      <c r="X3387" s="262" t="s">
        <v>149</v>
      </c>
      <c r="Y3387" s="263"/>
      <c r="Z3387" s="264" t="s">
        <v>150</v>
      </c>
      <c r="AA3387" s="265"/>
      <c r="AB3387" s="20"/>
      <c r="AC3387" s="271" t="s">
        <v>151</v>
      </c>
      <c r="AD3387" s="272"/>
      <c r="AE3387" s="273" t="s">
        <v>152</v>
      </c>
      <c r="AF3387" s="274"/>
      <c r="AG3387" s="20"/>
      <c r="AH3387" s="262" t="s">
        <v>153</v>
      </c>
      <c r="AI3387" s="263"/>
      <c r="AJ3387" s="264" t="s">
        <v>154</v>
      </c>
      <c r="AK3387" s="265"/>
      <c r="AL3387" s="20"/>
      <c r="AM3387" s="271" t="s">
        <v>155</v>
      </c>
      <c r="AN3387" s="272"/>
      <c r="AO3387" s="273" t="s">
        <v>156</v>
      </c>
      <c r="AP3387" s="274"/>
      <c r="AR3387" s="262" t="s">
        <v>157</v>
      </c>
      <c r="AS3387" s="263"/>
      <c r="AT3387" s="264" t="s">
        <v>158</v>
      </c>
      <c r="AU3387" s="265"/>
      <c r="AV3387" s="41"/>
      <c r="AW3387" s="271" t="s">
        <v>159</v>
      </c>
      <c r="AX3387" s="272"/>
      <c r="AY3387" s="273" t="s">
        <v>160</v>
      </c>
      <c r="AZ3387" s="274"/>
      <c r="BA3387" s="20"/>
      <c r="BB3387" s="262" t="s">
        <v>161</v>
      </c>
      <c r="BC3387" s="263"/>
      <c r="BD3387" s="264" t="s">
        <v>162</v>
      </c>
      <c r="BE3387" s="265"/>
      <c r="BF3387" s="41"/>
      <c r="BG3387" s="271" t="s">
        <v>163</v>
      </c>
      <c r="BH3387" s="272"/>
      <c r="BI3387" s="273" t="s">
        <v>164</v>
      </c>
      <c r="BJ3387" s="274"/>
      <c r="BK3387" s="41"/>
      <c r="BL3387" s="262" t="s">
        <v>165</v>
      </c>
      <c r="BM3387" s="263"/>
      <c r="BN3387" s="264" t="s">
        <v>166</v>
      </c>
      <c r="BO3387" s="265"/>
      <c r="BP3387" s="41"/>
      <c r="BQ3387" s="271" t="s">
        <v>167</v>
      </c>
      <c r="BR3387" s="272"/>
      <c r="BS3387" s="273" t="s">
        <v>168</v>
      </c>
      <c r="BT3387" s="274"/>
      <c r="BU3387" s="20"/>
      <c r="BV3387" s="262" t="s">
        <v>169</v>
      </c>
      <c r="BW3387" s="263"/>
      <c r="BX3387" s="264" t="s">
        <v>170</v>
      </c>
      <c r="BY3387" s="265"/>
      <c r="CA3387" s="55" t="s">
        <v>35</v>
      </c>
      <c r="CC3387" s="116" t="s">
        <v>75</v>
      </c>
      <c r="CD3387" s="13"/>
      <c r="CE3387" s="33"/>
      <c r="CF3387" s="33"/>
      <c r="CG3387" s="33"/>
      <c r="CH3387" s="33"/>
    </row>
    <row r="3388" spans="1:86" ht="18.600000000000001" customHeight="1" thickTop="1" thickBot="1">
      <c r="D3388" s="1">
        <v>0</v>
      </c>
      <c r="E3388" s="9">
        <f t="shared" ref="E3388" si="32640">$E$9*$B3385</f>
        <v>11.39142399999993</v>
      </c>
      <c r="F3388" s="2">
        <v>1</v>
      </c>
      <c r="G3388" s="8">
        <v>0</v>
      </c>
      <c r="I3388" s="1">
        <v>0</v>
      </c>
      <c r="J3388" s="9">
        <v>0</v>
      </c>
      <c r="K3388" s="2">
        <v>1</v>
      </c>
      <c r="L3388" s="8">
        <v>0</v>
      </c>
      <c r="N3388" s="1">
        <f t="shared" ref="N3388" si="32641">D3388*I3385+F3388*I3388-E3388*J3385-G3388*J3388</f>
        <v>0</v>
      </c>
      <c r="O3388" s="9">
        <f t="shared" ref="O3388" si="32642">(D3388*J3385+E3388*I3385+F3388*J3388+G3388*I3388)</f>
        <v>11.39142399999993</v>
      </c>
      <c r="P3388" s="2">
        <f t="shared" ref="P3388" si="32643">D3388*K3385+F3388*K3388-E3388*L3385-G3388*L3388</f>
        <v>7.3622110724306404</v>
      </c>
      <c r="Q3388" s="8">
        <f t="shared" ref="Q3388" si="32644">(D3388*L3385+E3388*K3385+F3388*L3388+G3388*K3388)</f>
        <v>0</v>
      </c>
      <c r="S3388" s="1">
        <v>0</v>
      </c>
      <c r="T3388" s="9">
        <f t="shared" ref="T3388" si="32645">$T$9*$B3385</f>
        <v>14.629383999999909</v>
      </c>
      <c r="U3388" s="2">
        <v>1</v>
      </c>
      <c r="V3388" s="8">
        <v>0</v>
      </c>
      <c r="X3388" s="1">
        <f t="shared" ref="X3388" si="32646">N3388*S3385+P3388*S3388-O3388*T3385-Q3388*T3388</f>
        <v>0</v>
      </c>
      <c r="Y3388" s="9">
        <f t="shared" ref="Y3388" si="32647">(N3388*T3385+O3388*S3385+P3388*T3388+Q3388*S3388)</f>
        <v>119.09603686763892</v>
      </c>
      <c r="Z3388" s="2">
        <f t="shared" ref="Z3388" si="32648">N3388*U3385+P3388*U3388-O3388*V3385-Q3388*V3388</f>
        <v>7.3622110724306404</v>
      </c>
      <c r="AA3388" s="8">
        <f t="shared" ref="AA3388" si="32649">(N3388*V3385+O3388*U3385+P3388*V3388+Q3388*U3388)</f>
        <v>0</v>
      </c>
      <c r="AB3388" s="20"/>
      <c r="AC3388" s="1">
        <v>0</v>
      </c>
      <c r="AD3388" s="9">
        <v>0</v>
      </c>
      <c r="AE3388" s="2">
        <v>1</v>
      </c>
      <c r="AF3388" s="8">
        <v>0</v>
      </c>
      <c r="AH3388" s="1">
        <f t="shared" ref="AH3388" si="32650">X3388*AC3385+Z3388*AC3388-Y3388*AD3385-AA3388*AD3388</f>
        <v>0</v>
      </c>
      <c r="AI3388" s="9">
        <f t="shared" ref="AI3388" si="32651">(X3388*AD3385+Y3388*AC3385+Z3388*AD3388+AA3388*AC3388)</f>
        <v>119.09603686763892</v>
      </c>
      <c r="AJ3388" s="2">
        <f t="shared" ref="AJ3388" si="32652">X3388*AE3385+Z3388*AE3388-Y3388*AF3385-AA3388*AF3388</f>
        <v>19.71171335244761</v>
      </c>
      <c r="AK3388" s="8">
        <f t="shared" ref="AK3388" si="32653">(X3388*AF3385+Y3388*AE3385+Z3388*AF3388+AA3388*AE3388)</f>
        <v>0</v>
      </c>
      <c r="AM3388" s="1">
        <v>0</v>
      </c>
      <c r="AN3388" s="9">
        <f t="shared" ref="AN3388" si="32654">$AN$9*$B3385</f>
        <v>12.369103999999924</v>
      </c>
      <c r="AO3388" s="2">
        <v>1</v>
      </c>
      <c r="AP3388" s="8">
        <v>0</v>
      </c>
      <c r="AR3388" s="1">
        <f t="shared" ref="AR3388" si="32655">AH3388*AM3385+AJ3388*AM3388-AI3388*AN3385-AK3388*AN3388</f>
        <v>0</v>
      </c>
      <c r="AS3388" s="9">
        <f t="shared" ref="AS3388" si="32656">(AH3388*AN3385+AI3388*AM3385+AJ3388*AN3388+AK3388*AM3388)</f>
        <v>362.91226934225057</v>
      </c>
      <c r="AT3388" s="2">
        <f t="shared" ref="AT3388" si="32657">AH3388*AO3385+AJ3388*AO3388-AI3388*AP3385-AK3388*AP3388</f>
        <v>19.71171335244761</v>
      </c>
      <c r="AU3388" s="8">
        <f t="shared" ref="AU3388" si="32658">(AH3388*AP3385+AI3388*AO3385+AJ3388*AP3388+AK3388*AO3388)</f>
        <v>0</v>
      </c>
      <c r="AV3388" s="20"/>
      <c r="AW3388" s="1">
        <v>0</v>
      </c>
      <c r="AX3388" s="9">
        <v>0</v>
      </c>
      <c r="AY3388" s="2">
        <v>1</v>
      </c>
      <c r="AZ3388" s="8">
        <v>0</v>
      </c>
      <c r="BB3388" s="1">
        <f t="shared" ref="BB3388" si="32659">AR3388*AW3385+AT3388*AW3388-AS3388*AX3385-AU3388*AX3388</f>
        <v>0</v>
      </c>
      <c r="BC3388" s="9">
        <f t="shared" ref="BC3388" si="32660">(AR3388*AX3385+AS3388*AW3385+AT3388*AX3388+AU3388*AW3388)</f>
        <v>362.91226934225057</v>
      </c>
      <c r="BD3388" s="2">
        <f t="shared" ref="BD3388" si="32661">AR3388*AY3385+AT3388*AY3388-AS3388*AZ3385-AU3388*AZ3388</f>
        <v>73.363074281843865</v>
      </c>
      <c r="BE3388" s="8">
        <f t="shared" ref="BE3388" si="32662">(AR3388*AZ3385+AS3388*AY3385+AT3388*AZ3388+AU3388*AY3388)</f>
        <v>0</v>
      </c>
      <c r="BG3388" s="1">
        <v>0</v>
      </c>
      <c r="BH3388" s="9">
        <f t="shared" ref="BH3388" si="32663">$BH$9*$B3385</f>
        <v>8.0924799999999486</v>
      </c>
      <c r="BI3388" s="2">
        <v>1</v>
      </c>
      <c r="BJ3388" s="8">
        <v>0</v>
      </c>
      <c r="BK3388" s="20"/>
      <c r="BL3388" s="1">
        <f t="shared" ref="BL3388" si="32664">BB3388*BG3385+BD3388*BG3388-BC3388*BH3385-BE3388*BH3388</f>
        <v>0</v>
      </c>
      <c r="BM3388" s="9">
        <f t="shared" ref="BM3388" si="32665">(BB3388*BH3385+BC3388*BG3385+BD3388*BH3388+BE3388*BG3388)</f>
        <v>956.60148070658261</v>
      </c>
      <c r="BN3388" s="2">
        <f t="shared" ref="BN3388" si="32666">BB3388*BI3385+BD3388*BI3388-BC3388*BJ3385-BE3388*BJ3388</f>
        <v>73.363074281843865</v>
      </c>
      <c r="BO3388" s="8">
        <f t="shared" ref="BO3388" si="32667">(BB3388*BJ3385+BC3388*BI3385+BD3388*BJ3388+BE3388*BI3388)</f>
        <v>0</v>
      </c>
      <c r="BP3388" s="20"/>
      <c r="BQ3388" s="18">
        <f t="shared" ref="BQ3388:BQ3419" si="32668">1/$BR$9</f>
        <v>1</v>
      </c>
      <c r="BR3388" s="25">
        <v>0</v>
      </c>
      <c r="BS3388" s="19">
        <v>1</v>
      </c>
      <c r="BT3388" s="24">
        <v>0</v>
      </c>
      <c r="BV3388" s="1">
        <f t="shared" ref="BV3388" si="32669">BL3388*BQ3385+BN3388*BQ3388-BM3388*BR3385-BO3388*BR3388</f>
        <v>73.363074281843865</v>
      </c>
      <c r="BW3388" s="9">
        <f t="shared" ref="BW3388" si="32670">(BL3388*BR3385+BM3388*BQ3385+BN3388*BR3388+BO3388*BQ3388)</f>
        <v>956.60148070658261</v>
      </c>
      <c r="BX3388" s="2">
        <f t="shared" ref="BX3388" si="32671">BL3388*BS3385+BN3388*BS3388-BM3388*BT3385-BO3388*BT3388</f>
        <v>73.363074281843865</v>
      </c>
      <c r="BY3388" s="8">
        <f t="shared" ref="BY3388" si="32672">(BL3388*BT3385+BM3388*BS3385+BN3388*BT3388+BO3388*BS3388)</f>
        <v>0</v>
      </c>
      <c r="CA3388" s="56">
        <f t="shared" ref="CA3388" si="32673">(180/PI())*ATAN(-1*(BW3385+BW3388)/(BV3385+BV3388))</f>
        <v>-81.228926520075802</v>
      </c>
      <c r="CC3388" s="117">
        <f t="shared" ref="CC3388" si="32674">20*LOG(((1-(10^(CA3385/20)^2)*(1-((1-CC3385)/(1+CC3385))^2))^0.5))</f>
        <v>-4.9649764751379057E-6</v>
      </c>
      <c r="CD3388" s="13"/>
      <c r="CE3388" s="33"/>
      <c r="CF3388" s="33"/>
      <c r="CG3388" s="33"/>
      <c r="CH3388" s="33"/>
    </row>
    <row r="3389" spans="1:86" ht="18.600000000000001" customHeight="1"/>
    <row r="3390" spans="1:86" ht="18.600000000000001" customHeight="1" thickBot="1">
      <c r="E3390" s="6" t="s">
        <v>3</v>
      </c>
      <c r="J3390" s="6" t="s">
        <v>5</v>
      </c>
      <c r="O3390" s="6" t="s">
        <v>10</v>
      </c>
      <c r="T3390" s="6" t="s">
        <v>6</v>
      </c>
      <c r="Y3390" s="6" t="s">
        <v>11</v>
      </c>
      <c r="AD3390" s="6" t="s">
        <v>12</v>
      </c>
      <c r="AI3390" s="6" t="s">
        <v>13</v>
      </c>
      <c r="AN3390" s="6" t="s">
        <v>14</v>
      </c>
      <c r="AS3390" s="6" t="s">
        <v>15</v>
      </c>
      <c r="AX3390" s="6" t="s">
        <v>19</v>
      </c>
      <c r="BC3390" s="6" t="s">
        <v>17</v>
      </c>
      <c r="BH3390" s="6" t="s">
        <v>20</v>
      </c>
      <c r="BM3390" s="6" t="s">
        <v>18</v>
      </c>
      <c r="BQ3390" s="26" t="s">
        <v>16</v>
      </c>
      <c r="BR3390" s="26"/>
      <c r="BS3390" s="21"/>
      <c r="BT3390" s="21"/>
      <c r="BU3390" s="21"/>
      <c r="BV3390" s="21"/>
      <c r="BW3390" s="26" t="s">
        <v>21</v>
      </c>
      <c r="BX3390" s="21"/>
      <c r="BY3390" s="21"/>
    </row>
    <row r="3391" spans="1:86" ht="18.600000000000001" customHeight="1" thickBot="1">
      <c r="B3391" s="11"/>
      <c r="D3391" s="266" t="s">
        <v>113</v>
      </c>
      <c r="E3391" s="267"/>
      <c r="F3391" s="268" t="s">
        <v>114</v>
      </c>
      <c r="G3391" s="269"/>
      <c r="H3391" s="237"/>
      <c r="I3391" s="262" t="s">
        <v>0</v>
      </c>
      <c r="J3391" s="263"/>
      <c r="K3391" s="264" t="s">
        <v>1</v>
      </c>
      <c r="L3391" s="265"/>
      <c r="M3391" s="21"/>
      <c r="N3391" s="262" t="s">
        <v>115</v>
      </c>
      <c r="O3391" s="263"/>
      <c r="P3391" s="264" t="s">
        <v>116</v>
      </c>
      <c r="Q3391" s="265"/>
      <c r="R3391" s="21"/>
      <c r="S3391" s="266" t="s">
        <v>117</v>
      </c>
      <c r="T3391" s="267"/>
      <c r="U3391" s="268" t="s">
        <v>118</v>
      </c>
      <c r="V3391" s="269"/>
      <c r="W3391" s="20"/>
      <c r="X3391" s="262" t="s">
        <v>119</v>
      </c>
      <c r="Y3391" s="263"/>
      <c r="Z3391" s="264" t="s">
        <v>120</v>
      </c>
      <c r="AA3391" s="265"/>
      <c r="AB3391" s="20"/>
      <c r="AC3391" s="262" t="s">
        <v>121</v>
      </c>
      <c r="AD3391" s="263"/>
      <c r="AE3391" s="264" t="s">
        <v>7</v>
      </c>
      <c r="AF3391" s="265"/>
      <c r="AG3391" s="20"/>
      <c r="AH3391" s="262" t="s">
        <v>122</v>
      </c>
      <c r="AI3391" s="263"/>
      <c r="AJ3391" s="264" t="s">
        <v>123</v>
      </c>
      <c r="AK3391" s="265"/>
      <c r="AL3391" s="20"/>
      <c r="AM3391" s="266" t="s">
        <v>124</v>
      </c>
      <c r="AN3391" s="267"/>
      <c r="AO3391" s="268" t="s">
        <v>125</v>
      </c>
      <c r="AP3391" s="269"/>
      <c r="AQ3391" s="21"/>
      <c r="AR3391" s="262" t="s">
        <v>126</v>
      </c>
      <c r="AS3391" s="263"/>
      <c r="AT3391" s="264" t="s">
        <v>2</v>
      </c>
      <c r="AU3391" s="265"/>
      <c r="AV3391" s="41"/>
      <c r="AW3391" s="262" t="s">
        <v>127</v>
      </c>
      <c r="AX3391" s="263"/>
      <c r="AY3391" s="264" t="s">
        <v>128</v>
      </c>
      <c r="AZ3391" s="265"/>
      <c r="BA3391" s="20"/>
      <c r="BB3391" s="262" t="s">
        <v>129</v>
      </c>
      <c r="BC3391" s="263"/>
      <c r="BD3391" s="264" t="s">
        <v>130</v>
      </c>
      <c r="BE3391" s="265"/>
      <c r="BF3391" s="41"/>
      <c r="BG3391" s="266" t="s">
        <v>131</v>
      </c>
      <c r="BH3391" s="267"/>
      <c r="BI3391" s="268" t="s">
        <v>132</v>
      </c>
      <c r="BJ3391" s="269"/>
      <c r="BK3391" s="41"/>
      <c r="BL3391" s="262" t="s">
        <v>133</v>
      </c>
      <c r="BM3391" s="263"/>
      <c r="BN3391" s="264" t="s">
        <v>134</v>
      </c>
      <c r="BO3391" s="265"/>
      <c r="BP3391" s="41"/>
      <c r="BQ3391" s="262" t="s">
        <v>135</v>
      </c>
      <c r="BR3391" s="263"/>
      <c r="BS3391" s="264" t="s">
        <v>136</v>
      </c>
      <c r="BT3391" s="265"/>
      <c r="BU3391" s="20"/>
      <c r="BV3391" s="262" t="s">
        <v>137</v>
      </c>
      <c r="BW3391" s="263"/>
      <c r="BX3391" s="264" t="s">
        <v>138</v>
      </c>
      <c r="BY3391" s="265"/>
      <c r="CA3391" s="27" t="s">
        <v>8</v>
      </c>
      <c r="CC3391" s="113" t="s">
        <v>74</v>
      </c>
      <c r="CD3391" s="13"/>
      <c r="CE3391" s="33"/>
      <c r="CF3391" s="33"/>
      <c r="CG3391" s="33"/>
      <c r="CH3391" s="33"/>
    </row>
    <row r="3392" spans="1:86" ht="18" customHeight="1" thickTop="1" thickBot="1">
      <c r="B3392" s="37">
        <v>9.6999999999999407</v>
      </c>
      <c r="D3392" s="1">
        <v>1</v>
      </c>
      <c r="E3392" s="7">
        <v>0</v>
      </c>
      <c r="F3392" s="2">
        <v>0</v>
      </c>
      <c r="G3392" s="8">
        <v>0</v>
      </c>
      <c r="I3392" s="1">
        <v>1</v>
      </c>
      <c r="J3392" s="9">
        <v>0</v>
      </c>
      <c r="K3392" s="2">
        <v>0</v>
      </c>
      <c r="L3392" s="8">
        <f t="shared" ref="L3392:L3423" si="32675">IF(0=(1-$J$9*$K$9*$B3392^2),10^18,$B3392*$K$9/(1-$J$9*$K$9*$B3392^2))</f>
        <v>-0.55724641917798434</v>
      </c>
      <c r="N3392" s="1">
        <f t="shared" ref="N3392" si="32676">D3392*I3392+F3392*I3395-E3392*J3392-G3392*J3395</f>
        <v>1</v>
      </c>
      <c r="O3392" s="9">
        <f t="shared" ref="O3392" si="32677">(D3392*J3392+E3392*I3392+F3392*J3395+G3392*I3395)</f>
        <v>0</v>
      </c>
      <c r="P3392" s="2">
        <f t="shared" ref="P3392" si="32678">D3392*K3392+F3392*K3395-E3392*L3392-G3392*L3395</f>
        <v>0</v>
      </c>
      <c r="Q3392" s="8">
        <f t="shared" ref="Q3392" si="32679">(D3392*L3392+E3392*K3392+F3392*L3395+G3392*K3395)</f>
        <v>-0.55724641917798434</v>
      </c>
      <c r="S3392" s="1">
        <v>1</v>
      </c>
      <c r="T3392" s="7">
        <v>0</v>
      </c>
      <c r="U3392" s="2">
        <v>0</v>
      </c>
      <c r="V3392" s="8">
        <v>0</v>
      </c>
      <c r="X3392" s="1">
        <f t="shared" ref="X3392" si="32680">N3392*S3392+P3392*S3395-O3392*T3392-Q3392*T3395</f>
        <v>9.1690151790457222</v>
      </c>
      <c r="Y3392" s="9">
        <f t="shared" ref="Y3392" si="32681">(N3392*T3392+O3392*S3392+P3392*T3395+Q3392*S3395)</f>
        <v>0</v>
      </c>
      <c r="Z3392" s="2">
        <f t="shared" ref="Z3392" si="32682">N3392*U3392+P3392*U3395-O3392*V3392-Q3392*V3395</f>
        <v>0</v>
      </c>
      <c r="AA3392" s="8">
        <f t="shared" ref="AA3392" si="32683">(N3392*V3392+O3392*U3392+P3392*V3395+Q3392*U3395)</f>
        <v>-0.55724641917798434</v>
      </c>
      <c r="AB3392" s="20"/>
      <c r="AC3392" s="1">
        <v>1</v>
      </c>
      <c r="AD3392" s="9">
        <v>0</v>
      </c>
      <c r="AE3392" s="2">
        <v>0</v>
      </c>
      <c r="AF3392" s="8">
        <f t="shared" ref="AF3392:AF3423" si="32684">IF(0=(1-$AE$9*$AD$9*$B3392^2),10^18,$B3392*$AE$9/(1-$AE$9*$AD$9*$B3392^2))</f>
        <v>-0.10347353782789957</v>
      </c>
      <c r="AH3392" s="1">
        <f t="shared" ref="AH3392" si="32685">X3392*AC3392+Z3392*AC3395-Y3392*AD3392-AA3392*AD3395</f>
        <v>9.1690151790457222</v>
      </c>
      <c r="AI3392" s="9">
        <f t="shared" ref="AI3392" si="32686">(X3392*AD3392+Y3392*AC3392+Z3392*AD3395+AA3392*AC3395)</f>
        <v>0</v>
      </c>
      <c r="AJ3392" s="2">
        <f t="shared" ref="AJ3392" si="32687">X3392*AE3392+Z3392*AE3395-Y3392*AF3392-AA3392*AF3395</f>
        <v>0</v>
      </c>
      <c r="AK3392" s="8">
        <f t="shared" ref="AK3392" si="32688">(X3392*AF3392+Y3392*AE3392+Z3392*AF3395+AA3392*AE3395)</f>
        <v>-1.5059968581515573</v>
      </c>
      <c r="AM3392" s="1">
        <v>1</v>
      </c>
      <c r="AN3392" s="7">
        <v>0</v>
      </c>
      <c r="AO3392" s="2">
        <v>0</v>
      </c>
      <c r="AP3392" s="8">
        <v>0</v>
      </c>
      <c r="AR3392" s="1">
        <f t="shared" ref="AR3392" si="32689">AH3392*AM3392+AJ3392*AM3395-AI3392*AN3392-AK3392*AN3395</f>
        <v>27.835334196902391</v>
      </c>
      <c r="AS3392" s="9">
        <f t="shared" ref="AS3392" si="32690">(AH3392*AN3392+AI3392*AM3392+AJ3392*AN3395+AK3392*AM3395)</f>
        <v>0</v>
      </c>
      <c r="AT3392" s="2">
        <f t="shared" ref="AT3392" si="32691">AH3392*AO3392+AJ3392*AO3395-AI3392*AP3392-AK3392*AP3395</f>
        <v>0</v>
      </c>
      <c r="AU3392" s="8">
        <f t="shared" ref="AU3392" si="32692">(AH3392*AP3392+AI3392*AO3392+AJ3392*AP3395+AK3392*AO3395)</f>
        <v>-1.5059968581515573</v>
      </c>
      <c r="AV3392" s="20"/>
      <c r="AW3392" s="1">
        <v>1</v>
      </c>
      <c r="AX3392" s="9">
        <v>0</v>
      </c>
      <c r="AY3392" s="2">
        <v>0</v>
      </c>
      <c r="AZ3392" s="8">
        <f t="shared" ref="AZ3392:AZ3423" si="32693">IF(0=(1-$AX$9*$AY$9*$B3392^2),10^18,$B3392*$AY$9/(1-$AX$9*$AY$9*$B3392^2))</f>
        <v>-0.14751922930533837</v>
      </c>
      <c r="BB3392" s="1">
        <f t="shared" ref="BB3392" si="32694">AR3392*AW3392+AT3392*AW3395-AS3392*AX3392-AU3392*AX3395</f>
        <v>27.835334196902391</v>
      </c>
      <c r="BC3392" s="9">
        <f t="shared" ref="BC3392" si="32695">(AR3392*AX3392+AS3392*AW3392+AT3392*AX3395+AU3392*AW3395)</f>
        <v>0</v>
      </c>
      <c r="BD3392" s="2">
        <f t="shared" ref="BD3392" si="32696">AR3392*AY3392+AT3392*AY3395-AS3392*AZ3392-AU3392*AZ3395</f>
        <v>0</v>
      </c>
      <c r="BE3392" s="8">
        <f t="shared" ref="BE3392" si="32697">(AR3392*AZ3392+AS3392*AY3392+AT3392*AZ3395+AU3392*AY3395)</f>
        <v>-5.6122439063351282</v>
      </c>
      <c r="BG3392" s="1">
        <v>1</v>
      </c>
      <c r="BH3392" s="7">
        <v>0</v>
      </c>
      <c r="BI3392" s="2">
        <v>0</v>
      </c>
      <c r="BJ3392" s="8">
        <v>0</v>
      </c>
      <c r="BK3392" s="20"/>
      <c r="BL3392" s="1">
        <f t="shared" ref="BL3392" si="32698">BB3392*BG3392+BD3392*BG3395-BC3392*BH3392-BE3392*BH3395</f>
        <v>73.346142482154931</v>
      </c>
      <c r="BM3392" s="9">
        <f t="shared" ref="BM3392" si="32699">(BB3392*BH3392+BC3392*BG3392+BD3392*BH3395+BE3392*BG3395)</f>
        <v>0</v>
      </c>
      <c r="BN3392" s="2">
        <f t="shared" ref="BN3392" si="32700">BB3392*BI3392+BD3392*BI3395-BC3392*BJ3392-BE3392*BJ3395</f>
        <v>0</v>
      </c>
      <c r="BO3392" s="8">
        <f t="shared" ref="BO3392" si="32701">(BB3392*BJ3392+BC3392*BI3392+BD3392*BJ3395+BE3392*BI3395)</f>
        <v>-5.6122439063351282</v>
      </c>
      <c r="BP3392" s="20"/>
      <c r="BQ3392" s="16">
        <v>1</v>
      </c>
      <c r="BR3392" s="23">
        <v>0</v>
      </c>
      <c r="BS3392" s="14">
        <v>0</v>
      </c>
      <c r="BT3392" s="22">
        <v>0</v>
      </c>
      <c r="BV3392" s="1">
        <f t="shared" ref="BV3392" si="32702">BL3392*BQ3392+BN3392*BQ3395-BM3392*BR3392-BO3392*BR3395</f>
        <v>73.346142482154931</v>
      </c>
      <c r="BW3392" s="9">
        <f t="shared" ref="BW3392" si="32703">(BL3392*BR3392+BM3392*BQ3392+BN3392*BR3395+BO3392*BQ3395)</f>
        <v>-5.6122439063351282</v>
      </c>
      <c r="BX3392" s="2">
        <f t="shared" ref="BX3392" si="32704">BL3392*BS3392+BN3392*BS3395-BM3392*BT3392-BO3392*BT3395</f>
        <v>0</v>
      </c>
      <c r="BY3392" s="8">
        <f t="shared" ref="BY3392" si="32705">(BL3392*BT3392+BM3392*BS3392+BN3392*BT3395+BO3392*BS3395)</f>
        <v>-5.6122439063351282</v>
      </c>
      <c r="CA3392" s="28">
        <f t="shared" ref="CA3392" si="32706">20*LOG(((1+$BR$9)/$BR$9)/((BV3392+BV3395)^2+(BW3392+BW3395)^2)^0.5)</f>
        <v>-53.660744700098931</v>
      </c>
      <c r="CC3392" s="114">
        <f t="shared" ref="CC3392" si="32707">((BV3392^2+BW3392^2)^0.5)/((BV3395^2+BW3395^2)^0.5)</f>
        <v>7.6532579594478914E-2</v>
      </c>
      <c r="CD3392" s="13"/>
      <c r="CE3392" s="33"/>
      <c r="CF3392" s="33"/>
      <c r="CG3392" s="33"/>
      <c r="CH3392" s="33"/>
    </row>
    <row r="3393" spans="2:86" ht="18.600000000000001" customHeight="1" thickBot="1">
      <c r="D3393" s="3"/>
      <c r="G3393" s="4"/>
      <c r="I3393" s="3"/>
      <c r="L3393" s="4"/>
      <c r="N3393" s="3"/>
      <c r="Q3393" s="4"/>
      <c r="S3393" s="3"/>
      <c r="V3393" s="4"/>
      <c r="X3393" s="3"/>
      <c r="AA3393" s="4"/>
      <c r="AC3393" s="3"/>
      <c r="AF3393" s="4"/>
      <c r="AH3393" s="3"/>
      <c r="AK3393" s="4"/>
      <c r="AM3393" s="3"/>
      <c r="AP3393" s="4"/>
      <c r="AR3393" s="3"/>
      <c r="AU3393" s="4"/>
      <c r="AW3393" s="3"/>
      <c r="AZ3393" s="4"/>
      <c r="BB3393" s="3"/>
      <c r="BE3393" s="4"/>
      <c r="BG3393" s="3"/>
      <c r="BJ3393" s="4"/>
      <c r="BL3393" s="3"/>
      <c r="BO3393" s="4"/>
      <c r="BQ3393" s="16"/>
      <c r="BR3393" s="14"/>
      <c r="BS3393" s="14"/>
      <c r="BT3393" s="17"/>
      <c r="BV3393" s="3"/>
      <c r="BY3393" s="4"/>
      <c r="CC3393" s="115"/>
      <c r="CD3393" s="13"/>
      <c r="CE3393" s="33"/>
      <c r="CF3393" s="33"/>
      <c r="CG3393" s="33"/>
      <c r="CH3393" s="33"/>
    </row>
    <row r="3394" spans="2:86" ht="18.600000000000001" customHeight="1" thickBot="1">
      <c r="D3394" s="271" t="s">
        <v>141</v>
      </c>
      <c r="E3394" s="272"/>
      <c r="F3394" s="273" t="s">
        <v>142</v>
      </c>
      <c r="G3394" s="274"/>
      <c r="H3394" s="237"/>
      <c r="I3394" s="271" t="s">
        <v>143</v>
      </c>
      <c r="J3394" s="272"/>
      <c r="K3394" s="273" t="s">
        <v>144</v>
      </c>
      <c r="L3394" s="274"/>
      <c r="N3394" s="262" t="s">
        <v>145</v>
      </c>
      <c r="O3394" s="263"/>
      <c r="P3394" s="264" t="s">
        <v>146</v>
      </c>
      <c r="Q3394" s="265"/>
      <c r="S3394" s="271" t="s">
        <v>147</v>
      </c>
      <c r="T3394" s="272"/>
      <c r="U3394" s="273" t="s">
        <v>148</v>
      </c>
      <c r="V3394" s="274"/>
      <c r="W3394" s="20"/>
      <c r="X3394" s="262" t="s">
        <v>149</v>
      </c>
      <c r="Y3394" s="263"/>
      <c r="Z3394" s="264" t="s">
        <v>150</v>
      </c>
      <c r="AA3394" s="265"/>
      <c r="AB3394" s="20"/>
      <c r="AC3394" s="271" t="s">
        <v>151</v>
      </c>
      <c r="AD3394" s="272"/>
      <c r="AE3394" s="273" t="s">
        <v>152</v>
      </c>
      <c r="AF3394" s="274"/>
      <c r="AG3394" s="20"/>
      <c r="AH3394" s="262" t="s">
        <v>153</v>
      </c>
      <c r="AI3394" s="263"/>
      <c r="AJ3394" s="264" t="s">
        <v>154</v>
      </c>
      <c r="AK3394" s="265"/>
      <c r="AL3394" s="20"/>
      <c r="AM3394" s="271" t="s">
        <v>155</v>
      </c>
      <c r="AN3394" s="272"/>
      <c r="AO3394" s="273" t="s">
        <v>156</v>
      </c>
      <c r="AP3394" s="274"/>
      <c r="AR3394" s="262" t="s">
        <v>157</v>
      </c>
      <c r="AS3394" s="263"/>
      <c r="AT3394" s="264" t="s">
        <v>158</v>
      </c>
      <c r="AU3394" s="265"/>
      <c r="AV3394" s="41"/>
      <c r="AW3394" s="271" t="s">
        <v>159</v>
      </c>
      <c r="AX3394" s="272"/>
      <c r="AY3394" s="273" t="s">
        <v>160</v>
      </c>
      <c r="AZ3394" s="274"/>
      <c r="BA3394" s="20"/>
      <c r="BB3394" s="262" t="s">
        <v>161</v>
      </c>
      <c r="BC3394" s="263"/>
      <c r="BD3394" s="264" t="s">
        <v>162</v>
      </c>
      <c r="BE3394" s="265"/>
      <c r="BF3394" s="41"/>
      <c r="BG3394" s="271" t="s">
        <v>163</v>
      </c>
      <c r="BH3394" s="272"/>
      <c r="BI3394" s="273" t="s">
        <v>164</v>
      </c>
      <c r="BJ3394" s="274"/>
      <c r="BK3394" s="41"/>
      <c r="BL3394" s="262" t="s">
        <v>165</v>
      </c>
      <c r="BM3394" s="263"/>
      <c r="BN3394" s="264" t="s">
        <v>166</v>
      </c>
      <c r="BO3394" s="265"/>
      <c r="BP3394" s="41"/>
      <c r="BQ3394" s="271" t="s">
        <v>167</v>
      </c>
      <c r="BR3394" s="272"/>
      <c r="BS3394" s="273" t="s">
        <v>168</v>
      </c>
      <c r="BT3394" s="274"/>
      <c r="BU3394" s="20"/>
      <c r="BV3394" s="262" t="s">
        <v>169</v>
      </c>
      <c r="BW3394" s="263"/>
      <c r="BX3394" s="264" t="s">
        <v>170</v>
      </c>
      <c r="BY3394" s="265"/>
      <c r="CA3394" s="55" t="s">
        <v>35</v>
      </c>
      <c r="CC3394" s="116" t="s">
        <v>75</v>
      </c>
      <c r="CD3394" s="13"/>
      <c r="CE3394" s="33"/>
      <c r="CF3394" s="33"/>
      <c r="CG3394" s="33"/>
      <c r="CH3394" s="33"/>
    </row>
    <row r="3395" spans="2:86" ht="18.600000000000001" customHeight="1" thickTop="1" thickBot="1">
      <c r="D3395" s="1">
        <v>0</v>
      </c>
      <c r="E3395" s="9">
        <f t="shared" ref="E3395" si="32708">$E$9*$B3392</f>
        <v>11.414959999999931</v>
      </c>
      <c r="F3395" s="2">
        <v>1</v>
      </c>
      <c r="G3395" s="8">
        <v>0</v>
      </c>
      <c r="I3395" s="1">
        <v>0</v>
      </c>
      <c r="J3395" s="9">
        <v>0</v>
      </c>
      <c r="K3395" s="2">
        <v>1</v>
      </c>
      <c r="L3395" s="8">
        <v>0</v>
      </c>
      <c r="N3395" s="1">
        <f t="shared" ref="N3395" si="32709">D3395*I3392+F3395*I3395-E3395*J3392-G3395*J3395</f>
        <v>0</v>
      </c>
      <c r="O3395" s="9">
        <f t="shared" ref="O3395" si="32710">(D3395*J3392+E3395*I3392+F3395*J3395+G3395*I3395)</f>
        <v>11.414959999999931</v>
      </c>
      <c r="P3395" s="2">
        <f t="shared" ref="P3395" si="32711">D3395*K3392+F3395*K3395-E3395*L3392-G3395*L3395</f>
        <v>7.3609455850598859</v>
      </c>
      <c r="Q3395" s="8">
        <f t="shared" ref="Q3395" si="32712">(D3395*L3392+E3395*K3392+F3395*L3395+G3395*K3395)</f>
        <v>0</v>
      </c>
      <c r="S3395" s="1">
        <v>0</v>
      </c>
      <c r="T3395" s="9">
        <f t="shared" ref="T3395" si="32713">$T$9*$B3392</f>
        <v>14.659609999999912</v>
      </c>
      <c r="U3395" s="2">
        <v>1</v>
      </c>
      <c r="V3395" s="8">
        <v>0</v>
      </c>
      <c r="X3395" s="1">
        <f t="shared" ref="X3395" si="32714">N3395*S3392+P3395*S3395-O3395*T3392-Q3395*T3395</f>
        <v>0</v>
      </c>
      <c r="Y3395" s="9">
        <f t="shared" ref="Y3395" si="32715">(N3395*T3392+O3395*S3392+P3395*T3395+Q3395*S3395)</f>
        <v>119.32355150819905</v>
      </c>
      <c r="Z3395" s="2">
        <f t="shared" ref="Z3395" si="32716">N3395*U3392+P3395*U3395-O3395*V3392-Q3395*V3395</f>
        <v>7.3609455850598859</v>
      </c>
      <c r="AA3395" s="8">
        <f t="shared" ref="AA3395" si="32717">(N3395*V3392+O3395*U3392+P3395*V3395+Q3395*U3395)</f>
        <v>0</v>
      </c>
      <c r="AB3395" s="20"/>
      <c r="AC3395" s="1">
        <v>0</v>
      </c>
      <c r="AD3395" s="9">
        <v>0</v>
      </c>
      <c r="AE3395" s="2">
        <v>1</v>
      </c>
      <c r="AF3395" s="8">
        <v>0</v>
      </c>
      <c r="AH3395" s="1">
        <f t="shared" ref="AH3395" si="32718">X3395*AC3392+Z3395*AC3395-Y3395*AD3392-AA3395*AD3395</f>
        <v>0</v>
      </c>
      <c r="AI3395" s="9">
        <f t="shared" ref="AI3395" si="32719">(X3395*AD3392+Y3395*AC3392+Z3395*AD3395+AA3395*AC3395)</f>
        <v>119.32355150819905</v>
      </c>
      <c r="AJ3395" s="2">
        <f t="shared" ref="AJ3395" si="32720">X3395*AE3392+Z3395*AE3395-Y3395*AF3392-AA3395*AF3395</f>
        <v>19.707775605802844</v>
      </c>
      <c r="AK3395" s="8">
        <f t="shared" ref="AK3395" si="32721">(X3395*AF3392+Y3395*AE3392+Z3395*AF3395+AA3395*AE3395)</f>
        <v>0</v>
      </c>
      <c r="AM3395" s="1">
        <v>0</v>
      </c>
      <c r="AN3395" s="9">
        <f t="shared" ref="AN3395" si="32722">$AN$9*$B3392</f>
        <v>12.394659999999925</v>
      </c>
      <c r="AO3395" s="2">
        <v>1</v>
      </c>
      <c r="AP3395" s="8">
        <v>0</v>
      </c>
      <c r="AR3395" s="1">
        <f t="shared" ref="AR3395" si="32723">AH3395*AM3392+AJ3395*AM3395-AI3395*AN3392-AK3395*AN3395</f>
        <v>0</v>
      </c>
      <c r="AS3395" s="9">
        <f t="shared" ref="AS3395" si="32724">(AH3395*AN3392+AI3395*AM3392+AJ3395*AN3395+AK3395*AM3395)</f>
        <v>363.59472949841785</v>
      </c>
      <c r="AT3395" s="2">
        <f t="shared" ref="AT3395" si="32725">AH3395*AO3392+AJ3395*AO3395-AI3395*AP3392-AK3395*AP3395</f>
        <v>19.707775605802844</v>
      </c>
      <c r="AU3395" s="8">
        <f t="shared" ref="AU3395" si="32726">(AH3395*AP3392+AI3395*AO3392+AJ3395*AP3395+AK3395*AO3395)</f>
        <v>0</v>
      </c>
      <c r="AV3395" s="20"/>
      <c r="AW3395" s="1">
        <v>0</v>
      </c>
      <c r="AX3395" s="9">
        <v>0</v>
      </c>
      <c r="AY3395" s="2">
        <v>1</v>
      </c>
      <c r="AZ3395" s="8">
        <v>0</v>
      </c>
      <c r="BB3395" s="1">
        <f t="shared" ref="BB3395" si="32727">AR3395*AW3392+AT3395*AW3395-AS3395*AX3392-AU3395*AX3395</f>
        <v>0</v>
      </c>
      <c r="BC3395" s="9">
        <f t="shared" ref="BC3395" si="32728">(AR3395*AX3392+AS3395*AW3392+AT3395*AX3395+AU3395*AW3395)</f>
        <v>363.59472949841785</v>
      </c>
      <c r="BD3395" s="2">
        <f t="shared" ref="BD3395" si="32729">AR3395*AY3392+AT3395*AY3395-AS3395*AZ3392-AU3395*AZ3395</f>
        <v>73.344989880892427</v>
      </c>
      <c r="BE3395" s="8">
        <f t="shared" ref="BE3395" si="32730">(AR3395*AZ3392+AS3395*AY3392+AT3395*AZ3395+AU3395*AY3395)</f>
        <v>0</v>
      </c>
      <c r="BG3395" s="1">
        <v>0</v>
      </c>
      <c r="BH3395" s="9">
        <f t="shared" ref="BH3395" si="32731">$BH$9*$B3392</f>
        <v>8.1091999999999498</v>
      </c>
      <c r="BI3395" s="2">
        <v>1</v>
      </c>
      <c r="BJ3395" s="8">
        <v>0</v>
      </c>
      <c r="BK3395" s="20"/>
      <c r="BL3395" s="1">
        <f t="shared" ref="BL3395" si="32732">BB3395*BG3392+BD3395*BG3395-BC3395*BH3392-BE3395*BH3395</f>
        <v>0</v>
      </c>
      <c r="BM3395" s="9">
        <f t="shared" ref="BM3395" si="32733">(BB3395*BH3392+BC3395*BG3392+BD3395*BH3395+BE3395*BG3395)</f>
        <v>958.36392144054707</v>
      </c>
      <c r="BN3395" s="2">
        <f t="shared" ref="BN3395" si="32734">BB3395*BI3392+BD3395*BI3395-BC3395*BJ3392-BE3395*BJ3395</f>
        <v>73.344989880892427</v>
      </c>
      <c r="BO3395" s="8">
        <f t="shared" ref="BO3395" si="32735">(BB3395*BJ3392+BC3395*BI3392+BD3395*BJ3395+BE3395*BI3395)</f>
        <v>0</v>
      </c>
      <c r="BP3395" s="20"/>
      <c r="BQ3395" s="18">
        <f t="shared" ref="BQ3395:BQ3426" si="32736">1/$BR$9</f>
        <v>1</v>
      </c>
      <c r="BR3395" s="25">
        <v>0</v>
      </c>
      <c r="BS3395" s="19">
        <v>1</v>
      </c>
      <c r="BT3395" s="24">
        <v>0</v>
      </c>
      <c r="BV3395" s="1">
        <f t="shared" ref="BV3395" si="32737">BL3395*BQ3392+BN3395*BQ3395-BM3395*BR3392-BO3395*BR3395</f>
        <v>73.344989880892427</v>
      </c>
      <c r="BW3395" s="9">
        <f t="shared" ref="BW3395" si="32738">(BL3395*BR3392+BM3395*BQ3392+BN3395*BR3395+BO3395*BQ3395)</f>
        <v>958.36392144054707</v>
      </c>
      <c r="BX3395" s="2">
        <f t="shared" ref="BX3395" si="32739">BL3395*BS3392+BN3395*BS3395-BM3395*BT3392-BO3395*BT3395</f>
        <v>73.344989880892427</v>
      </c>
      <c r="BY3395" s="8">
        <f t="shared" ref="BY3395" si="32740">(BL3395*BT3392+BM3395*BS3392+BN3395*BT3395+BO3395*BS3395)</f>
        <v>0</v>
      </c>
      <c r="CA3395" s="56">
        <f t="shared" ref="CA3395" si="32741">(180/PI())*ATAN(-1*(BW3392+BW3395)/(BV3392+BV3395))</f>
        <v>-81.24714360005548</v>
      </c>
      <c r="CC3395" s="117">
        <f t="shared" ref="CC3395" si="32742">20*LOG(((1-(10^(CA3392/20)^2)*(1-((1-CC3392)/(1+CC3392))^2))^0.5))</f>
        <v>-4.9381249659619618E-6</v>
      </c>
      <c r="CD3395" s="13"/>
      <c r="CE3395" s="33"/>
      <c r="CF3395" s="33"/>
      <c r="CG3395" s="33"/>
      <c r="CH3395" s="33"/>
    </row>
    <row r="3396" spans="2:86" ht="18.600000000000001" customHeight="1"/>
    <row r="3397" spans="2:86" ht="18.600000000000001" customHeight="1" thickBot="1">
      <c r="E3397" s="6" t="s">
        <v>3</v>
      </c>
      <c r="J3397" s="6" t="s">
        <v>5</v>
      </c>
      <c r="O3397" s="6" t="s">
        <v>10</v>
      </c>
      <c r="T3397" s="6" t="s">
        <v>6</v>
      </c>
      <c r="Y3397" s="6" t="s">
        <v>11</v>
      </c>
      <c r="AD3397" s="6" t="s">
        <v>12</v>
      </c>
      <c r="AI3397" s="6" t="s">
        <v>13</v>
      </c>
      <c r="AN3397" s="6" t="s">
        <v>14</v>
      </c>
      <c r="AS3397" s="6" t="s">
        <v>15</v>
      </c>
      <c r="AX3397" s="6" t="s">
        <v>19</v>
      </c>
      <c r="BC3397" s="6" t="s">
        <v>17</v>
      </c>
      <c r="BH3397" s="6" t="s">
        <v>20</v>
      </c>
      <c r="BM3397" s="6" t="s">
        <v>18</v>
      </c>
      <c r="BQ3397" s="26" t="s">
        <v>16</v>
      </c>
      <c r="BR3397" s="26"/>
      <c r="BS3397" s="21"/>
      <c r="BT3397" s="21"/>
      <c r="BU3397" s="21"/>
      <c r="BV3397" s="21"/>
      <c r="BW3397" s="26" t="s">
        <v>21</v>
      </c>
      <c r="BX3397" s="21"/>
      <c r="BY3397" s="21"/>
    </row>
    <row r="3398" spans="2:86" ht="18.600000000000001" customHeight="1" thickBot="1">
      <c r="B3398" s="11"/>
      <c r="D3398" s="266" t="s">
        <v>113</v>
      </c>
      <c r="E3398" s="267"/>
      <c r="F3398" s="268" t="s">
        <v>114</v>
      </c>
      <c r="G3398" s="269"/>
      <c r="H3398" s="237"/>
      <c r="I3398" s="262" t="s">
        <v>0</v>
      </c>
      <c r="J3398" s="263"/>
      <c r="K3398" s="264" t="s">
        <v>1</v>
      </c>
      <c r="L3398" s="265"/>
      <c r="M3398" s="21"/>
      <c r="N3398" s="262" t="s">
        <v>115</v>
      </c>
      <c r="O3398" s="263"/>
      <c r="P3398" s="264" t="s">
        <v>116</v>
      </c>
      <c r="Q3398" s="265"/>
      <c r="R3398" s="21"/>
      <c r="S3398" s="266" t="s">
        <v>117</v>
      </c>
      <c r="T3398" s="267"/>
      <c r="U3398" s="268" t="s">
        <v>118</v>
      </c>
      <c r="V3398" s="269"/>
      <c r="W3398" s="20"/>
      <c r="X3398" s="262" t="s">
        <v>119</v>
      </c>
      <c r="Y3398" s="263"/>
      <c r="Z3398" s="264" t="s">
        <v>120</v>
      </c>
      <c r="AA3398" s="265"/>
      <c r="AB3398" s="20"/>
      <c r="AC3398" s="262" t="s">
        <v>121</v>
      </c>
      <c r="AD3398" s="263"/>
      <c r="AE3398" s="264" t="s">
        <v>7</v>
      </c>
      <c r="AF3398" s="265"/>
      <c r="AG3398" s="20"/>
      <c r="AH3398" s="262" t="s">
        <v>122</v>
      </c>
      <c r="AI3398" s="263"/>
      <c r="AJ3398" s="264" t="s">
        <v>123</v>
      </c>
      <c r="AK3398" s="265"/>
      <c r="AL3398" s="20"/>
      <c r="AM3398" s="266" t="s">
        <v>124</v>
      </c>
      <c r="AN3398" s="267"/>
      <c r="AO3398" s="268" t="s">
        <v>125</v>
      </c>
      <c r="AP3398" s="269"/>
      <c r="AQ3398" s="21"/>
      <c r="AR3398" s="262" t="s">
        <v>126</v>
      </c>
      <c r="AS3398" s="263"/>
      <c r="AT3398" s="264" t="s">
        <v>2</v>
      </c>
      <c r="AU3398" s="265"/>
      <c r="AV3398" s="41"/>
      <c r="AW3398" s="262" t="s">
        <v>127</v>
      </c>
      <c r="AX3398" s="263"/>
      <c r="AY3398" s="264" t="s">
        <v>128</v>
      </c>
      <c r="AZ3398" s="265"/>
      <c r="BA3398" s="20"/>
      <c r="BB3398" s="262" t="s">
        <v>129</v>
      </c>
      <c r="BC3398" s="263"/>
      <c r="BD3398" s="264" t="s">
        <v>130</v>
      </c>
      <c r="BE3398" s="265"/>
      <c r="BF3398" s="41"/>
      <c r="BG3398" s="266" t="s">
        <v>131</v>
      </c>
      <c r="BH3398" s="267"/>
      <c r="BI3398" s="268" t="s">
        <v>132</v>
      </c>
      <c r="BJ3398" s="269"/>
      <c r="BK3398" s="41"/>
      <c r="BL3398" s="262" t="s">
        <v>133</v>
      </c>
      <c r="BM3398" s="263"/>
      <c r="BN3398" s="264" t="s">
        <v>134</v>
      </c>
      <c r="BO3398" s="265"/>
      <c r="BP3398" s="41"/>
      <c r="BQ3398" s="262" t="s">
        <v>135</v>
      </c>
      <c r="BR3398" s="263"/>
      <c r="BS3398" s="264" t="s">
        <v>136</v>
      </c>
      <c r="BT3398" s="265"/>
      <c r="BU3398" s="20"/>
      <c r="BV3398" s="262" t="s">
        <v>137</v>
      </c>
      <c r="BW3398" s="263"/>
      <c r="BX3398" s="264" t="s">
        <v>138</v>
      </c>
      <c r="BY3398" s="265"/>
      <c r="CA3398" s="27" t="s">
        <v>8</v>
      </c>
      <c r="CC3398" s="113" t="s">
        <v>74</v>
      </c>
      <c r="CD3398" s="13"/>
      <c r="CE3398" s="33"/>
      <c r="CF3398" s="33"/>
      <c r="CG3398" s="33"/>
      <c r="CH3398" s="33"/>
    </row>
    <row r="3399" spans="2:86" ht="18.600000000000001" customHeight="1" thickTop="1" thickBot="1">
      <c r="B3399" s="37">
        <v>9.7199999999999402</v>
      </c>
      <c r="D3399" s="1">
        <v>1</v>
      </c>
      <c r="E3399" s="7">
        <v>0</v>
      </c>
      <c r="F3399" s="2">
        <v>0</v>
      </c>
      <c r="G3399" s="8">
        <v>0</v>
      </c>
      <c r="I3399" s="1">
        <v>1</v>
      </c>
      <c r="J3399" s="9">
        <v>0</v>
      </c>
      <c r="K3399" s="2">
        <v>0</v>
      </c>
      <c r="L3399" s="8">
        <f t="shared" ref="L3399:L3430" si="32743">IF(0=(1-$J$9*$K$9*$B3399^2),10^18,$B3399*$K$9/(1-$J$9*$K$9*$B3399^2))</f>
        <v>-0.55598991335773496</v>
      </c>
      <c r="N3399" s="1">
        <f t="shared" ref="N3399" si="32744">D3399*I3399+F3399*I3402-E3399*J3399-G3399*J3402</f>
        <v>1</v>
      </c>
      <c r="O3399" s="9">
        <f t="shared" ref="O3399" si="32745">(D3399*J3399+E3399*I3399+F3399*J3402+G3399*I3402)</f>
        <v>0</v>
      </c>
      <c r="P3399" s="2">
        <f t="shared" ref="P3399" si="32746">D3399*K3399+F3399*K3402-E3399*L3399-G3399*L3402</f>
        <v>0</v>
      </c>
      <c r="Q3399" s="8">
        <f t="shared" ref="Q3399" si="32747">(D3399*L3399+E3399*K3399+F3399*L3402+G3399*K3402)</f>
        <v>-0.55598991335773496</v>
      </c>
      <c r="S3399" s="1">
        <v>1</v>
      </c>
      <c r="T3399" s="7">
        <v>0</v>
      </c>
      <c r="U3399" s="2">
        <v>0</v>
      </c>
      <c r="V3399" s="8">
        <v>0</v>
      </c>
      <c r="X3399" s="1">
        <f t="shared" ref="X3399" si="32748">N3399*S3399+P3399*S3402-O3399*T3399-Q3399*T3402</f>
        <v>9.1674006448792866</v>
      </c>
      <c r="Y3399" s="9">
        <f t="shared" ref="Y3399" si="32749">(N3399*T3399+O3399*S3399+P3399*T3402+Q3399*S3402)</f>
        <v>0</v>
      </c>
      <c r="Z3399" s="2">
        <f t="shared" ref="Z3399" si="32750">N3399*U3399+P3399*U3402-O3399*V3399-Q3399*V3402</f>
        <v>0</v>
      </c>
      <c r="AA3399" s="8">
        <f t="shared" ref="AA3399" si="32751">(N3399*V3399+O3399*U3399+P3399*V3402+Q3399*U3402)</f>
        <v>-0.55598991335773496</v>
      </c>
      <c r="AB3399" s="20"/>
      <c r="AC3399" s="1">
        <v>1</v>
      </c>
      <c r="AD3399" s="9">
        <v>0</v>
      </c>
      <c r="AE3399" s="2">
        <v>0</v>
      </c>
      <c r="AF3399" s="8">
        <f t="shared" ref="AF3399:AF3430" si="32752">IF(0=(1-$AE$9*$AD$9*$B3399^2),10^18,$B3399*$AE$9/(1-$AE$9*$AD$9*$B3399^2))</f>
        <v>-0.10325437507948367</v>
      </c>
      <c r="AH3399" s="1">
        <f t="shared" ref="AH3399" si="32753">X3399*AC3399+Z3399*AC3402-Y3399*AD3399-AA3399*AD3402</f>
        <v>9.1674006448792866</v>
      </c>
      <c r="AI3399" s="9">
        <f t="shared" ref="AI3399" si="32754">(X3399*AD3399+Y3399*AC3399+Z3399*AD3402+AA3399*AC3402)</f>
        <v>0</v>
      </c>
      <c r="AJ3399" s="2">
        <f t="shared" ref="AJ3399" si="32755">X3399*AE3399+Z3399*AE3402-Y3399*AF3399-AA3399*AF3402</f>
        <v>0</v>
      </c>
      <c r="AK3399" s="8">
        <f t="shared" ref="AK3399" si="32756">(X3399*AF3399+Y3399*AE3399+Z3399*AF3402+AA3399*AE3402)</f>
        <v>-1.5025641380480013</v>
      </c>
      <c r="AM3399" s="1">
        <v>1</v>
      </c>
      <c r="AN3399" s="7">
        <v>0</v>
      </c>
      <c r="AO3399" s="2">
        <v>0</v>
      </c>
      <c r="AP3399" s="8">
        <v>0</v>
      </c>
      <c r="AR3399" s="1">
        <f t="shared" ref="AR3399" si="32757">AH3399*AM3399+AJ3399*AM3402-AI3399*AN3399-AK3399*AN3402</f>
        <v>27.829571793289166</v>
      </c>
      <c r="AS3399" s="9">
        <f t="shared" ref="AS3399" si="32758">(AH3399*AN3399+AI3399*AM3399+AJ3399*AN3402+AK3399*AM3402)</f>
        <v>0</v>
      </c>
      <c r="AT3399" s="2">
        <f t="shared" ref="AT3399" si="32759">AH3399*AO3399+AJ3399*AO3402-AI3399*AP3399-AK3399*AP3402</f>
        <v>0</v>
      </c>
      <c r="AU3399" s="8">
        <f t="shared" ref="AU3399" si="32760">(AH3399*AP3399+AI3399*AO3399+AJ3399*AP3402+AK3399*AO3402)</f>
        <v>-1.5025641380480013</v>
      </c>
      <c r="AV3399" s="20"/>
      <c r="AW3399" s="1">
        <v>1</v>
      </c>
      <c r="AX3399" s="9">
        <v>0</v>
      </c>
      <c r="AY3399" s="2">
        <v>0</v>
      </c>
      <c r="AZ3399" s="8">
        <f t="shared" ref="AZ3399:AZ3430" si="32761">IF(0=(1-$AX$9*$AY$9*$B3399^2),10^18,$B3399*$AY$9/(1-$AX$9*$AY$9*$B3399^2))</f>
        <v>-0.14720421205930093</v>
      </c>
      <c r="BB3399" s="1">
        <f t="shared" ref="BB3399" si="32762">AR3399*AW3399+AT3399*AW3402-AS3399*AX3399-AU3399*AX3402</f>
        <v>27.829571793289166</v>
      </c>
      <c r="BC3399" s="9">
        <f t="shared" ref="BC3399" si="32763">(AR3399*AX3399+AS3399*AW3399+AT3399*AX3402+AU3399*AW3402)</f>
        <v>0</v>
      </c>
      <c r="BD3399" s="2">
        <f t="shared" ref="BD3399" si="32764">AR3399*AY3399+AT3399*AY3402-AS3399*AZ3399-AU3399*AZ3402</f>
        <v>0</v>
      </c>
      <c r="BE3399" s="8">
        <f t="shared" ref="BE3399" si="32765">(AR3399*AZ3399+AS3399*AY3399+AT3399*AZ3402+AU3399*AY3402)</f>
        <v>-5.599194325826879</v>
      </c>
      <c r="BG3399" s="1">
        <v>1</v>
      </c>
      <c r="BH3399" s="7">
        <v>0</v>
      </c>
      <c r="BI3399" s="2">
        <v>0</v>
      </c>
      <c r="BJ3399" s="8">
        <v>0</v>
      </c>
      <c r="BK3399" s="20"/>
      <c r="BL3399" s="1">
        <f t="shared" ref="BL3399" si="32766">BB3399*BG3399+BD3399*BG3402-BC3399*BH3399-BE3399*BH3402</f>
        <v>73.32817694941204</v>
      </c>
      <c r="BM3399" s="9">
        <f t="shared" ref="BM3399" si="32767">(BB3399*BH3399+BC3399*BG3399+BD3399*BH3402+BE3399*BG3402)</f>
        <v>0</v>
      </c>
      <c r="BN3399" s="2">
        <f t="shared" ref="BN3399" si="32768">BB3399*BI3399+BD3399*BI3402-BC3399*BJ3399-BE3399*BJ3402</f>
        <v>0</v>
      </c>
      <c r="BO3399" s="8">
        <f t="shared" ref="BO3399" si="32769">(BB3399*BJ3399+BC3399*BI3399+BD3399*BJ3402+BE3399*BI3402)</f>
        <v>-5.599194325826879</v>
      </c>
      <c r="BP3399" s="20"/>
      <c r="BQ3399" s="16">
        <v>1</v>
      </c>
      <c r="BR3399" s="23">
        <v>0</v>
      </c>
      <c r="BS3399" s="14">
        <v>0</v>
      </c>
      <c r="BT3399" s="22">
        <v>0</v>
      </c>
      <c r="BV3399" s="1">
        <f t="shared" ref="BV3399" si="32770">BL3399*BQ3399+BN3399*BQ3402-BM3399*BR3399-BO3399*BR3402</f>
        <v>73.32817694941204</v>
      </c>
      <c r="BW3399" s="9">
        <f t="shared" ref="BW3399" si="32771">(BL3399*BR3399+BM3399*BQ3399+BN3399*BR3402+BO3399*BQ3402)</f>
        <v>-5.599194325826879</v>
      </c>
      <c r="BX3399" s="2">
        <f t="shared" ref="BX3399" si="32772">BL3399*BS3399+BN3399*BS3402-BM3399*BT3399-BO3399*BT3402</f>
        <v>0</v>
      </c>
      <c r="BY3399" s="8">
        <f t="shared" ref="BY3399" si="32773">(BL3399*BT3399+BM3399*BS3399+BN3399*BT3402+BO3399*BS3402)</f>
        <v>-5.599194325826879</v>
      </c>
      <c r="CA3399" s="28">
        <f t="shared" ref="CA3399" si="32774">20*LOG(((1+$BR$9)/$BR$9)/((BV3399+BV3402)^2+(BW3399+BW3402)^2)^0.5)</f>
        <v>-53.676497968100996</v>
      </c>
      <c r="CC3399" s="114">
        <f t="shared" ref="CC3399" si="32775">((BV3399^2+BW3399^2)^0.5)/((BV3402^2+BW3402^2)^0.5)</f>
        <v>7.6373340330110784E-2</v>
      </c>
      <c r="CD3399" s="13"/>
      <c r="CE3399" s="33"/>
      <c r="CF3399" s="33"/>
      <c r="CG3399" s="33"/>
      <c r="CH3399" s="33"/>
    </row>
    <row r="3400" spans="2:86" ht="18.600000000000001" customHeight="1" thickBot="1">
      <c r="D3400" s="3"/>
      <c r="G3400" s="4"/>
      <c r="I3400" s="3"/>
      <c r="L3400" s="4"/>
      <c r="N3400" s="3"/>
      <c r="Q3400" s="4"/>
      <c r="S3400" s="3"/>
      <c r="V3400" s="4"/>
      <c r="X3400" s="3"/>
      <c r="AA3400" s="4"/>
      <c r="AC3400" s="3"/>
      <c r="AF3400" s="4"/>
      <c r="AH3400" s="3"/>
      <c r="AK3400" s="4"/>
      <c r="AM3400" s="3"/>
      <c r="AP3400" s="4"/>
      <c r="AR3400" s="3"/>
      <c r="AU3400" s="4"/>
      <c r="AW3400" s="3"/>
      <c r="AZ3400" s="4"/>
      <c r="BB3400" s="3"/>
      <c r="BE3400" s="4"/>
      <c r="BG3400" s="3"/>
      <c r="BJ3400" s="4"/>
      <c r="BL3400" s="3"/>
      <c r="BO3400" s="4"/>
      <c r="BQ3400" s="16"/>
      <c r="BR3400" s="14"/>
      <c r="BS3400" s="14"/>
      <c r="BT3400" s="17"/>
      <c r="BV3400" s="3"/>
      <c r="BY3400" s="4"/>
      <c r="CC3400" s="115"/>
      <c r="CD3400" s="13"/>
      <c r="CE3400" s="33"/>
      <c r="CF3400" s="33"/>
      <c r="CG3400" s="33"/>
      <c r="CH3400" s="33"/>
    </row>
    <row r="3401" spans="2:86" ht="18.600000000000001" customHeight="1" thickBot="1">
      <c r="D3401" s="271" t="s">
        <v>141</v>
      </c>
      <c r="E3401" s="272"/>
      <c r="F3401" s="273" t="s">
        <v>142</v>
      </c>
      <c r="G3401" s="274"/>
      <c r="H3401" s="237"/>
      <c r="I3401" s="271" t="s">
        <v>143</v>
      </c>
      <c r="J3401" s="272"/>
      <c r="K3401" s="273" t="s">
        <v>144</v>
      </c>
      <c r="L3401" s="274"/>
      <c r="N3401" s="262" t="s">
        <v>145</v>
      </c>
      <c r="O3401" s="263"/>
      <c r="P3401" s="264" t="s">
        <v>146</v>
      </c>
      <c r="Q3401" s="265"/>
      <c r="S3401" s="271" t="s">
        <v>147</v>
      </c>
      <c r="T3401" s="272"/>
      <c r="U3401" s="273" t="s">
        <v>148</v>
      </c>
      <c r="V3401" s="274"/>
      <c r="W3401" s="20"/>
      <c r="X3401" s="262" t="s">
        <v>149</v>
      </c>
      <c r="Y3401" s="263"/>
      <c r="Z3401" s="264" t="s">
        <v>150</v>
      </c>
      <c r="AA3401" s="265"/>
      <c r="AB3401" s="20"/>
      <c r="AC3401" s="271" t="s">
        <v>151</v>
      </c>
      <c r="AD3401" s="272"/>
      <c r="AE3401" s="273" t="s">
        <v>152</v>
      </c>
      <c r="AF3401" s="274"/>
      <c r="AG3401" s="20"/>
      <c r="AH3401" s="262" t="s">
        <v>153</v>
      </c>
      <c r="AI3401" s="263"/>
      <c r="AJ3401" s="264" t="s">
        <v>154</v>
      </c>
      <c r="AK3401" s="265"/>
      <c r="AL3401" s="20"/>
      <c r="AM3401" s="271" t="s">
        <v>155</v>
      </c>
      <c r="AN3401" s="272"/>
      <c r="AO3401" s="273" t="s">
        <v>156</v>
      </c>
      <c r="AP3401" s="274"/>
      <c r="AR3401" s="262" t="s">
        <v>157</v>
      </c>
      <c r="AS3401" s="263"/>
      <c r="AT3401" s="264" t="s">
        <v>158</v>
      </c>
      <c r="AU3401" s="265"/>
      <c r="AV3401" s="41"/>
      <c r="AW3401" s="271" t="s">
        <v>159</v>
      </c>
      <c r="AX3401" s="272"/>
      <c r="AY3401" s="273" t="s">
        <v>160</v>
      </c>
      <c r="AZ3401" s="274"/>
      <c r="BA3401" s="20"/>
      <c r="BB3401" s="262" t="s">
        <v>161</v>
      </c>
      <c r="BC3401" s="263"/>
      <c r="BD3401" s="264" t="s">
        <v>162</v>
      </c>
      <c r="BE3401" s="265"/>
      <c r="BF3401" s="41"/>
      <c r="BG3401" s="271" t="s">
        <v>163</v>
      </c>
      <c r="BH3401" s="272"/>
      <c r="BI3401" s="273" t="s">
        <v>164</v>
      </c>
      <c r="BJ3401" s="274"/>
      <c r="BK3401" s="41"/>
      <c r="BL3401" s="262" t="s">
        <v>165</v>
      </c>
      <c r="BM3401" s="263"/>
      <c r="BN3401" s="264" t="s">
        <v>166</v>
      </c>
      <c r="BO3401" s="265"/>
      <c r="BP3401" s="41"/>
      <c r="BQ3401" s="271" t="s">
        <v>167</v>
      </c>
      <c r="BR3401" s="272"/>
      <c r="BS3401" s="273" t="s">
        <v>168</v>
      </c>
      <c r="BT3401" s="274"/>
      <c r="BU3401" s="20"/>
      <c r="BV3401" s="262" t="s">
        <v>169</v>
      </c>
      <c r="BW3401" s="263"/>
      <c r="BX3401" s="264" t="s">
        <v>170</v>
      </c>
      <c r="BY3401" s="265"/>
      <c r="CA3401" s="55" t="s">
        <v>35</v>
      </c>
      <c r="CC3401" s="116" t="s">
        <v>75</v>
      </c>
      <c r="CD3401" s="13"/>
      <c r="CE3401" s="33"/>
      <c r="CF3401" s="33"/>
      <c r="CG3401" s="33"/>
      <c r="CH3401" s="33"/>
    </row>
    <row r="3402" spans="2:86" ht="18.600000000000001" customHeight="1" thickTop="1" thickBot="1">
      <c r="D3402" s="1">
        <v>0</v>
      </c>
      <c r="E3402" s="9">
        <f t="shared" ref="E3402" si="32776">$E$9*$B3399</f>
        <v>11.43849599999993</v>
      </c>
      <c r="F3402" s="2">
        <v>1</v>
      </c>
      <c r="G3402" s="8">
        <v>0</v>
      </c>
      <c r="I3402" s="1">
        <v>0</v>
      </c>
      <c r="J3402" s="9">
        <v>0</v>
      </c>
      <c r="K3402" s="2">
        <v>1</v>
      </c>
      <c r="L3402" s="8">
        <v>0</v>
      </c>
      <c r="N3402" s="1">
        <f t="shared" ref="N3402" si="32777">D3402*I3399+F3402*I3402-E3402*J3399-G3402*J3402</f>
        <v>0</v>
      </c>
      <c r="O3402" s="9">
        <f t="shared" ref="O3402" si="32778">(D3402*J3399+E3402*I3399+F3402*J3402+G3402*I3402)</f>
        <v>11.43849599999993</v>
      </c>
      <c r="P3402" s="2">
        <f t="shared" ref="P3402" si="32779">D3402*K3399+F3402*K3402-E3402*L3399-G3402*L3402</f>
        <v>7.3596883999827591</v>
      </c>
      <c r="Q3402" s="8">
        <f t="shared" ref="Q3402" si="32780">(D3402*L3399+E3402*K3399+F3402*L3402+G3402*K3402)</f>
        <v>0</v>
      </c>
      <c r="S3402" s="1">
        <v>0</v>
      </c>
      <c r="T3402" s="9">
        <f t="shared" ref="T3402" si="32781">$T$9*$B3399</f>
        <v>14.689835999999911</v>
      </c>
      <c r="U3402" s="2">
        <v>1</v>
      </c>
      <c r="V3402" s="8">
        <v>0</v>
      </c>
      <c r="X3402" s="1">
        <f t="shared" ref="X3402" si="32782">N3402*S3399+P3402*S3402-O3402*T3399-Q3402*T3402</f>
        <v>0</v>
      </c>
      <c r="Y3402" s="9">
        <f t="shared" ref="Y3402" si="32783">(N3402*T3399+O3402*S3399+P3402*T3402+Q3402*S3402)</f>
        <v>119.55111160684841</v>
      </c>
      <c r="Z3402" s="2">
        <f t="shared" ref="Z3402" si="32784">N3402*U3399+P3402*U3402-O3402*V3399-Q3402*V3402</f>
        <v>7.3596883999827591</v>
      </c>
      <c r="AA3402" s="8">
        <f t="shared" ref="AA3402" si="32785">(N3402*V3399+O3402*U3399+P3402*V3402+Q3402*U3402)</f>
        <v>0</v>
      </c>
      <c r="AB3402" s="20"/>
      <c r="AC3402" s="1">
        <v>0</v>
      </c>
      <c r="AD3402" s="9">
        <v>0</v>
      </c>
      <c r="AE3402" s="2">
        <v>1</v>
      </c>
      <c r="AF3402" s="8">
        <v>0</v>
      </c>
      <c r="AH3402" s="1">
        <f t="shared" ref="AH3402" si="32786">X3402*AC3399+Z3402*AC3402-Y3402*AD3399-AA3402*AD3402</f>
        <v>0</v>
      </c>
      <c r="AI3402" s="9">
        <f t="shared" ref="AI3402" si="32787">(X3402*AD3399+Y3402*AC3399+Z3402*AD3402+AA3402*AC3402)</f>
        <v>119.55111160684841</v>
      </c>
      <c r="AJ3402" s="2">
        <f t="shared" ref="AJ3402" si="32788">X3402*AE3399+Z3402*AE3402-Y3402*AF3399-AA3402*AF3402</f>
        <v>19.703863719005497</v>
      </c>
      <c r="AK3402" s="8">
        <f t="shared" ref="AK3402" si="32789">(X3402*AF3399+Y3402*AE3399+Z3402*AF3402+AA3402*AE3402)</f>
        <v>0</v>
      </c>
      <c r="AM3402" s="1">
        <v>0</v>
      </c>
      <c r="AN3402" s="9">
        <f t="shared" ref="AN3402" si="32790">$AN$9*$B3399</f>
        <v>12.420215999999924</v>
      </c>
      <c r="AO3402" s="2">
        <v>1</v>
      </c>
      <c r="AP3402" s="8">
        <v>0</v>
      </c>
      <c r="AR3402" s="1">
        <f t="shared" ref="AR3402" si="32791">AH3402*AM3399+AJ3402*AM3402-AI3402*AN3399-AK3402*AN3402</f>
        <v>0</v>
      </c>
      <c r="AS3402" s="9">
        <f t="shared" ref="AS3402" si="32792">(AH3402*AN3399+AI3402*AM3399+AJ3402*AN3402+AK3402*AM3402)</f>
        <v>364.27735503145846</v>
      </c>
      <c r="AT3402" s="2">
        <f t="shared" ref="AT3402" si="32793">AH3402*AO3399+AJ3402*AO3402-AI3402*AP3399-AK3402*AP3402</f>
        <v>19.703863719005497</v>
      </c>
      <c r="AU3402" s="8">
        <f t="shared" ref="AU3402" si="32794">(AH3402*AP3399+AI3402*AO3399+AJ3402*AP3402+AK3402*AO3402)</f>
        <v>0</v>
      </c>
      <c r="AV3402" s="20"/>
      <c r="AW3402" s="1">
        <v>0</v>
      </c>
      <c r="AX3402" s="9">
        <v>0</v>
      </c>
      <c r="AY3402" s="2">
        <v>1</v>
      </c>
      <c r="AZ3402" s="8">
        <v>0</v>
      </c>
      <c r="BB3402" s="1">
        <f t="shared" ref="BB3402" si="32795">AR3402*AW3399+AT3402*AW3402-AS3402*AX3399-AU3402*AX3402</f>
        <v>0</v>
      </c>
      <c r="BC3402" s="9">
        <f t="shared" ref="BC3402" si="32796">(AR3402*AX3399+AS3402*AW3399+AT3402*AX3402+AU3402*AW3402)</f>
        <v>364.27735503145846</v>
      </c>
      <c r="BD3402" s="2">
        <f t="shared" ref="BD3402" si="32797">AR3402*AY3399+AT3402*AY3402-AS3402*AZ3399-AU3402*AZ3402</f>
        <v>73.327024737457549</v>
      </c>
      <c r="BE3402" s="8">
        <f t="shared" ref="BE3402" si="32798">(AR3402*AZ3399+AS3402*AY3399+AT3402*AZ3402+AU3402*AY3402)</f>
        <v>0</v>
      </c>
      <c r="BG3402" s="1">
        <v>0</v>
      </c>
      <c r="BH3402" s="9">
        <f t="shared" ref="BH3402" si="32799">$BH$9*$B3399</f>
        <v>8.1259199999999492</v>
      </c>
      <c r="BI3402" s="2">
        <v>1</v>
      </c>
      <c r="BJ3402" s="8">
        <v>0</v>
      </c>
      <c r="BK3402" s="20"/>
      <c r="BL3402" s="1">
        <f t="shared" ref="BL3402" si="32800">BB3402*BG3399+BD3402*BG3402-BC3402*BH3399-BE3402*BH3402</f>
        <v>0</v>
      </c>
      <c r="BM3402" s="9">
        <f t="shared" ref="BM3402" si="32801">(BB3402*BH3399+BC3402*BG3399+BD3402*BH3402+BE3402*BG3402)</f>
        <v>960.12689188605577</v>
      </c>
      <c r="BN3402" s="2">
        <f t="shared" ref="BN3402" si="32802">BB3402*BI3399+BD3402*BI3402-BC3402*BJ3399-BE3402*BJ3402</f>
        <v>73.327024737457549</v>
      </c>
      <c r="BO3402" s="8">
        <f t="shared" ref="BO3402" si="32803">(BB3402*BJ3399+BC3402*BI3399+BD3402*BJ3402+BE3402*BI3402)</f>
        <v>0</v>
      </c>
      <c r="BP3402" s="20"/>
      <c r="BQ3402" s="18">
        <f t="shared" ref="BQ3402:BQ3433" si="32804">1/$BR$9</f>
        <v>1</v>
      </c>
      <c r="BR3402" s="25">
        <v>0</v>
      </c>
      <c r="BS3402" s="19">
        <v>1</v>
      </c>
      <c r="BT3402" s="24">
        <v>0</v>
      </c>
      <c r="BV3402" s="1">
        <f t="shared" ref="BV3402" si="32805">BL3402*BQ3399+BN3402*BQ3402-BM3402*BR3399-BO3402*BR3402</f>
        <v>73.327024737457549</v>
      </c>
      <c r="BW3402" s="9">
        <f t="shared" ref="BW3402" si="32806">(BL3402*BR3399+BM3402*BQ3399+BN3402*BR3402+BO3402*BQ3402)</f>
        <v>960.12689188605577</v>
      </c>
      <c r="BX3402" s="2">
        <f t="shared" ref="BX3402" si="32807">BL3402*BS3399+BN3402*BS3402-BM3402*BT3399-BO3402*BT3402</f>
        <v>73.327024737457549</v>
      </c>
      <c r="BY3402" s="8">
        <f t="shared" ref="BY3402" si="32808">(BL3402*BT3399+BM3402*BS3399+BN3402*BT3402+BO3402*BS3402)</f>
        <v>0</v>
      </c>
      <c r="CA3402" s="56">
        <f t="shared" ref="CA3402" si="32809">(180/PI())*ATAN(-1*(BW3399+BW3402)/(BV3399+BV3402))</f>
        <v>-81.265284890638355</v>
      </c>
      <c r="CC3402" s="117">
        <f t="shared" ref="CC3402" si="32810">20*LOG(((1-(10^(CA3399/20)^2)*(1-((1-CC3399)/(1+CC3399))^2))^0.5))</f>
        <v>-4.9114606840455056E-6</v>
      </c>
      <c r="CD3402" s="13"/>
      <c r="CE3402" s="33"/>
      <c r="CF3402" s="33"/>
      <c r="CG3402" s="33"/>
      <c r="CH3402" s="33"/>
    </row>
    <row r="3403" spans="2:86" ht="18.600000000000001" customHeight="1"/>
    <row r="3404" spans="2:86" ht="18.600000000000001" customHeight="1" thickBot="1">
      <c r="E3404" s="6" t="s">
        <v>3</v>
      </c>
      <c r="J3404" s="6" t="s">
        <v>5</v>
      </c>
      <c r="O3404" s="6" t="s">
        <v>10</v>
      </c>
      <c r="T3404" s="6" t="s">
        <v>6</v>
      </c>
      <c r="Y3404" s="6" t="s">
        <v>11</v>
      </c>
      <c r="AD3404" s="6" t="s">
        <v>12</v>
      </c>
      <c r="AI3404" s="6" t="s">
        <v>13</v>
      </c>
      <c r="AN3404" s="6" t="s">
        <v>14</v>
      </c>
      <c r="AS3404" s="6" t="s">
        <v>15</v>
      </c>
      <c r="AX3404" s="6" t="s">
        <v>19</v>
      </c>
      <c r="BC3404" s="6" t="s">
        <v>17</v>
      </c>
      <c r="BH3404" s="6" t="s">
        <v>20</v>
      </c>
      <c r="BM3404" s="6" t="s">
        <v>18</v>
      </c>
      <c r="BQ3404" s="26" t="s">
        <v>16</v>
      </c>
      <c r="BR3404" s="26"/>
      <c r="BS3404" s="21"/>
      <c r="BT3404" s="21"/>
      <c r="BU3404" s="21"/>
      <c r="BV3404" s="21"/>
      <c r="BW3404" s="26" t="s">
        <v>21</v>
      </c>
      <c r="BX3404" s="21"/>
      <c r="BY3404" s="21"/>
    </row>
    <row r="3405" spans="2:86" ht="18.600000000000001" customHeight="1" thickBot="1">
      <c r="B3405" s="11"/>
      <c r="D3405" s="266" t="s">
        <v>113</v>
      </c>
      <c r="E3405" s="267"/>
      <c r="F3405" s="268" t="s">
        <v>114</v>
      </c>
      <c r="G3405" s="269"/>
      <c r="H3405" s="237"/>
      <c r="I3405" s="262" t="s">
        <v>0</v>
      </c>
      <c r="J3405" s="263"/>
      <c r="K3405" s="264" t="s">
        <v>1</v>
      </c>
      <c r="L3405" s="265"/>
      <c r="M3405" s="21"/>
      <c r="N3405" s="262" t="s">
        <v>115</v>
      </c>
      <c r="O3405" s="263"/>
      <c r="P3405" s="264" t="s">
        <v>116</v>
      </c>
      <c r="Q3405" s="265"/>
      <c r="R3405" s="21"/>
      <c r="S3405" s="266" t="s">
        <v>117</v>
      </c>
      <c r="T3405" s="267"/>
      <c r="U3405" s="268" t="s">
        <v>118</v>
      </c>
      <c r="V3405" s="269"/>
      <c r="W3405" s="20"/>
      <c r="X3405" s="262" t="s">
        <v>119</v>
      </c>
      <c r="Y3405" s="263"/>
      <c r="Z3405" s="264" t="s">
        <v>120</v>
      </c>
      <c r="AA3405" s="265"/>
      <c r="AB3405" s="20"/>
      <c r="AC3405" s="262" t="s">
        <v>121</v>
      </c>
      <c r="AD3405" s="263"/>
      <c r="AE3405" s="264" t="s">
        <v>7</v>
      </c>
      <c r="AF3405" s="265"/>
      <c r="AG3405" s="20"/>
      <c r="AH3405" s="262" t="s">
        <v>122</v>
      </c>
      <c r="AI3405" s="263"/>
      <c r="AJ3405" s="264" t="s">
        <v>123</v>
      </c>
      <c r="AK3405" s="265"/>
      <c r="AL3405" s="20"/>
      <c r="AM3405" s="266" t="s">
        <v>124</v>
      </c>
      <c r="AN3405" s="267"/>
      <c r="AO3405" s="268" t="s">
        <v>125</v>
      </c>
      <c r="AP3405" s="269"/>
      <c r="AQ3405" s="21"/>
      <c r="AR3405" s="262" t="s">
        <v>126</v>
      </c>
      <c r="AS3405" s="263"/>
      <c r="AT3405" s="264" t="s">
        <v>2</v>
      </c>
      <c r="AU3405" s="265"/>
      <c r="AV3405" s="41"/>
      <c r="AW3405" s="262" t="s">
        <v>127</v>
      </c>
      <c r="AX3405" s="263"/>
      <c r="AY3405" s="264" t="s">
        <v>128</v>
      </c>
      <c r="AZ3405" s="265"/>
      <c r="BA3405" s="20"/>
      <c r="BB3405" s="262" t="s">
        <v>129</v>
      </c>
      <c r="BC3405" s="263"/>
      <c r="BD3405" s="264" t="s">
        <v>130</v>
      </c>
      <c r="BE3405" s="265"/>
      <c r="BF3405" s="41"/>
      <c r="BG3405" s="266" t="s">
        <v>131</v>
      </c>
      <c r="BH3405" s="267"/>
      <c r="BI3405" s="268" t="s">
        <v>132</v>
      </c>
      <c r="BJ3405" s="269"/>
      <c r="BK3405" s="41"/>
      <c r="BL3405" s="262" t="s">
        <v>133</v>
      </c>
      <c r="BM3405" s="263"/>
      <c r="BN3405" s="264" t="s">
        <v>134</v>
      </c>
      <c r="BO3405" s="265"/>
      <c r="BP3405" s="41"/>
      <c r="BQ3405" s="262" t="s">
        <v>135</v>
      </c>
      <c r="BR3405" s="263"/>
      <c r="BS3405" s="264" t="s">
        <v>136</v>
      </c>
      <c r="BT3405" s="265"/>
      <c r="BU3405" s="20"/>
      <c r="BV3405" s="262" t="s">
        <v>137</v>
      </c>
      <c r="BW3405" s="263"/>
      <c r="BX3405" s="264" t="s">
        <v>138</v>
      </c>
      <c r="BY3405" s="265"/>
      <c r="CA3405" s="27" t="s">
        <v>8</v>
      </c>
      <c r="CC3405" s="113" t="s">
        <v>74</v>
      </c>
      <c r="CD3405" s="13"/>
      <c r="CE3405" s="33"/>
      <c r="CF3405" s="33"/>
      <c r="CG3405" s="33"/>
      <c r="CH3405" s="33"/>
    </row>
    <row r="3406" spans="2:86" ht="18.600000000000001" customHeight="1" thickTop="1" thickBot="1">
      <c r="B3406" s="37">
        <v>9.7399999999999398</v>
      </c>
      <c r="D3406" s="1">
        <v>1</v>
      </c>
      <c r="E3406" s="7">
        <v>0</v>
      </c>
      <c r="F3406" s="2">
        <v>0</v>
      </c>
      <c r="G3406" s="8">
        <v>0</v>
      </c>
      <c r="I3406" s="1">
        <v>1</v>
      </c>
      <c r="J3406" s="9">
        <v>0</v>
      </c>
      <c r="K3406" s="2">
        <v>0</v>
      </c>
      <c r="L3406" s="8">
        <f t="shared" ref="L3406:L3437" si="32811">IF(0=(1-$J$9*$K$9*$B3406^2),10^18,$B3406*$K$9/(1-$J$9*$K$9*$B3406^2))</f>
        <v>-0.55473928564211739</v>
      </c>
      <c r="N3406" s="1">
        <f t="shared" ref="N3406" si="32812">D3406*I3406+F3406*I3409-E3406*J3406-G3406*J3409</f>
        <v>1</v>
      </c>
      <c r="O3406" s="9">
        <f t="shared" ref="O3406" si="32813">(D3406*J3406+E3406*I3406+F3406*J3409+G3406*I3409)</f>
        <v>0</v>
      </c>
      <c r="P3406" s="2">
        <f t="shared" ref="P3406" si="32814">D3406*K3406+F3406*K3409-E3406*L3406-G3406*L3409</f>
        <v>0</v>
      </c>
      <c r="Q3406" s="8">
        <f t="shared" ref="Q3406" si="32815">(D3406*L3406+E3406*K3406+F3406*L3409+G3406*K3409)</f>
        <v>-0.55473928564211739</v>
      </c>
      <c r="S3406" s="1">
        <v>1</v>
      </c>
      <c r="T3406" s="7">
        <v>0</v>
      </c>
      <c r="U3406" s="2">
        <v>0</v>
      </c>
      <c r="V3406" s="8">
        <v>0</v>
      </c>
      <c r="X3406" s="1">
        <f t="shared" ref="X3406" si="32816">N3406*S3406+P3406*S3409-O3406*T3406-Q3406*T3409</f>
        <v>9.1657966784876272</v>
      </c>
      <c r="Y3406" s="9">
        <f t="shared" ref="Y3406" si="32817">(N3406*T3406+O3406*S3406+P3406*T3409+Q3406*S3409)</f>
        <v>0</v>
      </c>
      <c r="Z3406" s="2">
        <f t="shared" ref="Z3406" si="32818">N3406*U3406+P3406*U3409-O3406*V3406-Q3406*V3409</f>
        <v>0</v>
      </c>
      <c r="AA3406" s="8">
        <f t="shared" ref="AA3406" si="32819">(N3406*V3406+O3406*U3406+P3406*V3409+Q3406*U3409)</f>
        <v>-0.55473928564211739</v>
      </c>
      <c r="AB3406" s="20"/>
      <c r="AC3406" s="1">
        <v>1</v>
      </c>
      <c r="AD3406" s="9">
        <v>0</v>
      </c>
      <c r="AE3406" s="2">
        <v>0</v>
      </c>
      <c r="AF3406" s="8">
        <f t="shared" ref="AF3406:AF3437" si="32820">IF(0=(1-$AE$9*$AD$9*$B3406^2),10^18,$B3406*$AE$9/(1-$AE$9*$AD$9*$B3406^2))</f>
        <v>-0.10303615154097562</v>
      </c>
      <c r="AH3406" s="1">
        <f t="shared" ref="AH3406" si="32821">X3406*AC3406+Z3406*AC3409-Y3406*AD3406-AA3406*AD3409</f>
        <v>9.1657966784876272</v>
      </c>
      <c r="AI3406" s="9">
        <f t="shared" ref="AI3406" si="32822">(X3406*AD3406+Y3406*AC3406+Z3406*AD3409+AA3406*AC3409)</f>
        <v>0</v>
      </c>
      <c r="AJ3406" s="2">
        <f t="shared" ref="AJ3406" si="32823">X3406*AE3406+Z3406*AE3409-Y3406*AF3406-AA3406*AF3409</f>
        <v>0</v>
      </c>
      <c r="AK3406" s="8">
        <f t="shared" ref="AK3406" si="32824">(X3406*AF3406+Y3406*AE3406+Z3406*AF3409+AA3406*AE3409)</f>
        <v>-1.4991477012005396</v>
      </c>
      <c r="AM3406" s="1">
        <v>1</v>
      </c>
      <c r="AN3406" s="7">
        <v>0</v>
      </c>
      <c r="AO3406" s="2">
        <v>0</v>
      </c>
      <c r="AP3406" s="8">
        <v>0</v>
      </c>
      <c r="AR3406" s="1">
        <f t="shared" ref="AR3406" si="32825">AH3406*AM3406+AJ3406*AM3409-AI3406*AN3406-AK3406*AN3409</f>
        <v>27.823847161953555</v>
      </c>
      <c r="AS3406" s="9">
        <f t="shared" ref="AS3406" si="32826">(AH3406*AN3406+AI3406*AM3406+AJ3406*AN3409+AK3406*AM3409)</f>
        <v>0</v>
      </c>
      <c r="AT3406" s="2">
        <f t="shared" ref="AT3406" si="32827">AH3406*AO3406+AJ3406*AO3409-AI3406*AP3406-AK3406*AP3409</f>
        <v>0</v>
      </c>
      <c r="AU3406" s="8">
        <f t="shared" ref="AU3406" si="32828">(AH3406*AP3406+AI3406*AO3406+AJ3406*AP3409+AK3406*AO3409)</f>
        <v>-1.4991477012005396</v>
      </c>
      <c r="AV3406" s="20"/>
      <c r="AW3406" s="1">
        <v>1</v>
      </c>
      <c r="AX3406" s="9">
        <v>0</v>
      </c>
      <c r="AY3406" s="2">
        <v>0</v>
      </c>
      <c r="AZ3406" s="8">
        <f t="shared" ref="AZ3406:AZ3437" si="32829">IF(0=(1-$AX$9*$AY$9*$B3406^2),10^18,$B3406*$AY$9/(1-$AX$9*$AY$9*$B3406^2))</f>
        <v>-0.14689056078804824</v>
      </c>
      <c r="BB3406" s="1">
        <f t="shared" ref="BB3406" si="32830">AR3406*AW3406+AT3406*AW3409-AS3406*AX3406-AU3406*AX3409</f>
        <v>27.823847161953555</v>
      </c>
      <c r="BC3406" s="9">
        <f t="shared" ref="BC3406" si="32831">(AR3406*AX3406+AS3406*AW3406+AT3406*AX3409+AU3406*AW3409)</f>
        <v>0</v>
      </c>
      <c r="BD3406" s="2">
        <f t="shared" ref="BD3406" si="32832">AR3406*AY3406+AT3406*AY3409-AS3406*AZ3406-AU3406*AZ3409</f>
        <v>0</v>
      </c>
      <c r="BE3406" s="8">
        <f t="shared" ref="BE3406" si="32833">(AR3406*AZ3406+AS3406*AY3406+AT3406*AZ3409+AU3406*AY3409)</f>
        <v>-5.5862082141008411</v>
      </c>
      <c r="BG3406" s="1">
        <v>1</v>
      </c>
      <c r="BH3406" s="7">
        <v>0</v>
      </c>
      <c r="BI3406" s="2">
        <v>0</v>
      </c>
      <c r="BJ3406" s="8">
        <v>0</v>
      </c>
      <c r="BK3406" s="20"/>
      <c r="BL3406" s="1">
        <f t="shared" ref="BL3406" si="32834">BB3406*BG3406+BD3406*BG3409-BC3406*BH3406-BE3406*BH3409</f>
        <v>73.310329614419345</v>
      </c>
      <c r="BM3406" s="9">
        <f t="shared" ref="BM3406" si="32835">(BB3406*BH3406+BC3406*BG3406+BD3406*BH3409+BE3406*BG3409)</f>
        <v>0</v>
      </c>
      <c r="BN3406" s="2">
        <f t="shared" ref="BN3406" si="32836">BB3406*BI3406+BD3406*BI3409-BC3406*BJ3406-BE3406*BJ3409</f>
        <v>0</v>
      </c>
      <c r="BO3406" s="8">
        <f t="shared" ref="BO3406" si="32837">(BB3406*BJ3406+BC3406*BI3406+BD3406*BJ3409+BE3406*BI3409)</f>
        <v>-5.5862082141008411</v>
      </c>
      <c r="BP3406" s="20"/>
      <c r="BQ3406" s="16">
        <v>1</v>
      </c>
      <c r="BR3406" s="23">
        <v>0</v>
      </c>
      <c r="BS3406" s="14">
        <v>0</v>
      </c>
      <c r="BT3406" s="22">
        <v>0</v>
      </c>
      <c r="BV3406" s="1">
        <f t="shared" ref="BV3406" si="32838">BL3406*BQ3406+BN3406*BQ3409-BM3406*BR3406-BO3406*BR3409</f>
        <v>73.310329614419345</v>
      </c>
      <c r="BW3406" s="9">
        <f t="shared" ref="BW3406" si="32839">(BL3406*BR3406+BM3406*BQ3406+BN3406*BR3409+BO3406*BQ3409)</f>
        <v>-5.5862082141008411</v>
      </c>
      <c r="BX3406" s="2">
        <f t="shared" ref="BX3406" si="32840">BL3406*BS3406+BN3406*BS3409-BM3406*BT3406-BO3406*BT3409</f>
        <v>0</v>
      </c>
      <c r="BY3406" s="8">
        <f t="shared" ref="BY3406" si="32841">(BL3406*BT3406+BM3406*BS3406+BN3406*BT3409+BO3406*BS3409)</f>
        <v>-5.5862082141008411</v>
      </c>
      <c r="CA3406" s="28">
        <f t="shared" ref="CA3406" si="32842">20*LOG(((1+$BR$9)/$BR$9)/((BV3406+BV3409)^2+(BW3406+BW3409)^2)^0.5)</f>
        <v>-53.692228007592178</v>
      </c>
      <c r="CC3406" s="114">
        <f t="shared" ref="CC3406" si="32843">((BV3406^2+BW3406^2)^0.5)/((BV3409^2+BW3409^2)^0.5)</f>
        <v>7.6214765993421474E-2</v>
      </c>
      <c r="CD3406" s="13"/>
      <c r="CE3406" s="33"/>
      <c r="CF3406" s="33"/>
      <c r="CG3406" s="33"/>
      <c r="CH3406" s="33"/>
    </row>
    <row r="3407" spans="2:86" ht="18.600000000000001" customHeight="1" thickBot="1">
      <c r="D3407" s="3"/>
      <c r="G3407" s="4"/>
      <c r="I3407" s="3"/>
      <c r="L3407" s="4"/>
      <c r="N3407" s="3"/>
      <c r="Q3407" s="4"/>
      <c r="S3407" s="3"/>
      <c r="V3407" s="4"/>
      <c r="X3407" s="3"/>
      <c r="AA3407" s="4"/>
      <c r="AC3407" s="3"/>
      <c r="AF3407" s="4"/>
      <c r="AH3407" s="3"/>
      <c r="AK3407" s="4"/>
      <c r="AM3407" s="3"/>
      <c r="AP3407" s="4"/>
      <c r="AR3407" s="3"/>
      <c r="AU3407" s="4"/>
      <c r="AW3407" s="3"/>
      <c r="AZ3407" s="4"/>
      <c r="BB3407" s="3"/>
      <c r="BE3407" s="4"/>
      <c r="BG3407" s="3"/>
      <c r="BJ3407" s="4"/>
      <c r="BL3407" s="3"/>
      <c r="BO3407" s="4"/>
      <c r="BQ3407" s="16"/>
      <c r="BR3407" s="14"/>
      <c r="BS3407" s="14"/>
      <c r="BT3407" s="17"/>
      <c r="BV3407" s="3"/>
      <c r="BY3407" s="4"/>
      <c r="CC3407" s="115"/>
      <c r="CD3407" s="13"/>
      <c r="CE3407" s="33"/>
      <c r="CF3407" s="33"/>
      <c r="CG3407" s="33"/>
      <c r="CH3407" s="33"/>
    </row>
    <row r="3408" spans="2:86" ht="18.600000000000001" customHeight="1" thickBot="1">
      <c r="D3408" s="271" t="s">
        <v>141</v>
      </c>
      <c r="E3408" s="272"/>
      <c r="F3408" s="273" t="s">
        <v>142</v>
      </c>
      <c r="G3408" s="274"/>
      <c r="H3408" s="237"/>
      <c r="I3408" s="271" t="s">
        <v>143</v>
      </c>
      <c r="J3408" s="272"/>
      <c r="K3408" s="273" t="s">
        <v>144</v>
      </c>
      <c r="L3408" s="274"/>
      <c r="N3408" s="262" t="s">
        <v>145</v>
      </c>
      <c r="O3408" s="263"/>
      <c r="P3408" s="264" t="s">
        <v>146</v>
      </c>
      <c r="Q3408" s="265"/>
      <c r="S3408" s="271" t="s">
        <v>147</v>
      </c>
      <c r="T3408" s="272"/>
      <c r="U3408" s="273" t="s">
        <v>148</v>
      </c>
      <c r="V3408" s="274"/>
      <c r="W3408" s="20"/>
      <c r="X3408" s="262" t="s">
        <v>149</v>
      </c>
      <c r="Y3408" s="263"/>
      <c r="Z3408" s="264" t="s">
        <v>150</v>
      </c>
      <c r="AA3408" s="265"/>
      <c r="AB3408" s="20"/>
      <c r="AC3408" s="271" t="s">
        <v>151</v>
      </c>
      <c r="AD3408" s="272"/>
      <c r="AE3408" s="273" t="s">
        <v>152</v>
      </c>
      <c r="AF3408" s="274"/>
      <c r="AG3408" s="20"/>
      <c r="AH3408" s="262" t="s">
        <v>153</v>
      </c>
      <c r="AI3408" s="263"/>
      <c r="AJ3408" s="264" t="s">
        <v>154</v>
      </c>
      <c r="AK3408" s="265"/>
      <c r="AL3408" s="20"/>
      <c r="AM3408" s="271" t="s">
        <v>155</v>
      </c>
      <c r="AN3408" s="272"/>
      <c r="AO3408" s="273" t="s">
        <v>156</v>
      </c>
      <c r="AP3408" s="274"/>
      <c r="AR3408" s="262" t="s">
        <v>157</v>
      </c>
      <c r="AS3408" s="263"/>
      <c r="AT3408" s="264" t="s">
        <v>158</v>
      </c>
      <c r="AU3408" s="265"/>
      <c r="AV3408" s="41"/>
      <c r="AW3408" s="271" t="s">
        <v>159</v>
      </c>
      <c r="AX3408" s="272"/>
      <c r="AY3408" s="273" t="s">
        <v>160</v>
      </c>
      <c r="AZ3408" s="274"/>
      <c r="BA3408" s="20"/>
      <c r="BB3408" s="262" t="s">
        <v>161</v>
      </c>
      <c r="BC3408" s="263"/>
      <c r="BD3408" s="264" t="s">
        <v>162</v>
      </c>
      <c r="BE3408" s="265"/>
      <c r="BF3408" s="41"/>
      <c r="BG3408" s="271" t="s">
        <v>163</v>
      </c>
      <c r="BH3408" s="272"/>
      <c r="BI3408" s="273" t="s">
        <v>164</v>
      </c>
      <c r="BJ3408" s="274"/>
      <c r="BK3408" s="41"/>
      <c r="BL3408" s="262" t="s">
        <v>165</v>
      </c>
      <c r="BM3408" s="263"/>
      <c r="BN3408" s="264" t="s">
        <v>166</v>
      </c>
      <c r="BO3408" s="265"/>
      <c r="BP3408" s="41"/>
      <c r="BQ3408" s="271" t="s">
        <v>167</v>
      </c>
      <c r="BR3408" s="272"/>
      <c r="BS3408" s="273" t="s">
        <v>168</v>
      </c>
      <c r="BT3408" s="274"/>
      <c r="BU3408" s="20"/>
      <c r="BV3408" s="262" t="s">
        <v>169</v>
      </c>
      <c r="BW3408" s="263"/>
      <c r="BX3408" s="264" t="s">
        <v>170</v>
      </c>
      <c r="BY3408" s="265"/>
      <c r="CA3408" s="55" t="s">
        <v>35</v>
      </c>
      <c r="CC3408" s="116" t="s">
        <v>75</v>
      </c>
      <c r="CD3408" s="13"/>
      <c r="CE3408" s="33"/>
      <c r="CF3408" s="33"/>
      <c r="CG3408" s="33"/>
      <c r="CH3408" s="33"/>
    </row>
    <row r="3409" spans="2:86" ht="18.600000000000001" customHeight="1" thickTop="1" thickBot="1">
      <c r="D3409" s="1">
        <v>0</v>
      </c>
      <c r="E3409" s="9">
        <f t="shared" ref="E3409" si="32844">$E$9*$B3406</f>
        <v>11.46203199999993</v>
      </c>
      <c r="F3409" s="2">
        <v>1</v>
      </c>
      <c r="G3409" s="8">
        <v>0</v>
      </c>
      <c r="I3409" s="1">
        <v>0</v>
      </c>
      <c r="J3409" s="9">
        <v>0</v>
      </c>
      <c r="K3409" s="2">
        <v>1</v>
      </c>
      <c r="L3409" s="8">
        <v>0</v>
      </c>
      <c r="N3409" s="1">
        <f t="shared" ref="N3409" si="32845">D3409*I3406+F3409*I3409-E3409*J3406-G3409*J3409</f>
        <v>0</v>
      </c>
      <c r="O3409" s="9">
        <f t="shared" ref="O3409" si="32846">(D3409*J3406+E3409*I3406+F3409*J3409+G3409*I3409)</f>
        <v>11.46203199999993</v>
      </c>
      <c r="P3409" s="2">
        <f t="shared" ref="P3409" si="32847">D3409*K3406+F3409*K3409-E3409*L3406-G3409*L3409</f>
        <v>7.3584394436870513</v>
      </c>
      <c r="Q3409" s="8">
        <f t="shared" ref="Q3409" si="32848">(D3409*L3406+E3409*K3406+F3409*L3409+G3409*K3409)</f>
        <v>0</v>
      </c>
      <c r="S3409" s="1">
        <v>0</v>
      </c>
      <c r="T3409" s="9">
        <f t="shared" ref="T3409" si="32849">$T$9*$B3406</f>
        <v>14.72006199999991</v>
      </c>
      <c r="U3409" s="2">
        <v>1</v>
      </c>
      <c r="V3409" s="8">
        <v>0</v>
      </c>
      <c r="X3409" s="1">
        <f t="shared" ref="X3409" si="32850">N3409*S3406+P3409*S3409-O3409*T3406-Q3409*T3409</f>
        <v>0</v>
      </c>
      <c r="Y3409" s="9">
        <f t="shared" ref="Y3409" si="32851">(N3409*T3406+O3409*S3406+P3409*T3409+Q3409*S3409)</f>
        <v>119.77871683431817</v>
      </c>
      <c r="Z3409" s="2">
        <f t="shared" ref="Z3409" si="32852">N3409*U3406+P3409*U3409-O3409*V3406-Q3409*V3409</f>
        <v>7.3584394436870513</v>
      </c>
      <c r="AA3409" s="8">
        <f t="shared" ref="AA3409" si="32853">(N3409*V3406+O3409*U3406+P3409*V3409+Q3409*U3409)</f>
        <v>0</v>
      </c>
      <c r="AB3409" s="20"/>
      <c r="AC3409" s="1">
        <v>0</v>
      </c>
      <c r="AD3409" s="9">
        <v>0</v>
      </c>
      <c r="AE3409" s="2">
        <v>1</v>
      </c>
      <c r="AF3409" s="8">
        <v>0</v>
      </c>
      <c r="AH3409" s="1">
        <f t="shared" ref="AH3409" si="32854">X3409*AC3406+Z3409*AC3409-Y3409*AD3406-AA3409*AD3409</f>
        <v>0</v>
      </c>
      <c r="AI3409" s="9">
        <f t="shared" ref="AI3409" si="32855">(X3409*AD3406+Y3409*AC3406+Z3409*AD3409+AA3409*AC3409)</f>
        <v>119.77871683431817</v>
      </c>
      <c r="AJ3409" s="2">
        <f t="shared" ref="AJ3409" si="32856">X3409*AE3406+Z3409*AE3409-Y3409*AF3406-AA3409*AF3409</f>
        <v>19.699977462811464</v>
      </c>
      <c r="AK3409" s="8">
        <f t="shared" ref="AK3409" si="32857">(X3409*AF3406+Y3409*AE3406+Z3409*AF3409+AA3409*AE3409)</f>
        <v>0</v>
      </c>
      <c r="AM3409" s="1">
        <v>0</v>
      </c>
      <c r="AN3409" s="9">
        <f t="shared" ref="AN3409" si="32858">$AN$9*$B3406</f>
        <v>12.445771999999923</v>
      </c>
      <c r="AO3409" s="2">
        <v>1</v>
      </c>
      <c r="AP3409" s="8">
        <v>0</v>
      </c>
      <c r="AR3409" s="1">
        <f t="shared" ref="AR3409" si="32859">AH3409*AM3406+AJ3409*AM3409-AI3409*AN3406-AK3409*AN3409</f>
        <v>0</v>
      </c>
      <c r="AS3409" s="9">
        <f t="shared" ref="AS3409" si="32860">(AH3409*AN3406+AI3409*AM3406+AJ3409*AN3409+AK3409*AM3409)</f>
        <v>364.96014474160665</v>
      </c>
      <c r="AT3409" s="2">
        <f t="shared" ref="AT3409" si="32861">AH3409*AO3406+AJ3409*AO3409-AI3409*AP3406-AK3409*AP3409</f>
        <v>19.699977462811464</v>
      </c>
      <c r="AU3409" s="8">
        <f t="shared" ref="AU3409" si="32862">(AH3409*AP3406+AI3409*AO3406+AJ3409*AP3409+AK3409*AO3409)</f>
        <v>0</v>
      </c>
      <c r="AV3409" s="20"/>
      <c r="AW3409" s="1">
        <v>0</v>
      </c>
      <c r="AX3409" s="9">
        <v>0</v>
      </c>
      <c r="AY3409" s="2">
        <v>1</v>
      </c>
      <c r="AZ3409" s="8">
        <v>0</v>
      </c>
      <c r="BB3409" s="1">
        <f t="shared" ref="BB3409" si="32863">AR3409*AW3406+AT3409*AW3409-AS3409*AX3406-AU3409*AX3409</f>
        <v>0</v>
      </c>
      <c r="BC3409" s="9">
        <f t="shared" ref="BC3409" si="32864">(AR3409*AX3406+AS3409*AW3406+AT3409*AX3409+AU3409*AW3409)</f>
        <v>364.96014474160665</v>
      </c>
      <c r="BD3409" s="2">
        <f t="shared" ref="BD3409" si="32865">AR3409*AY3406+AT3409*AY3409-AS3409*AZ3406-AU3409*AZ3409</f>
        <v>73.309177789193328</v>
      </c>
      <c r="BE3409" s="8">
        <f t="shared" ref="BE3409" si="32866">(AR3409*AZ3406+AS3409*AY3406+AT3409*AZ3409+AU3409*AY3409)</f>
        <v>0</v>
      </c>
      <c r="BG3409" s="1">
        <v>0</v>
      </c>
      <c r="BH3409" s="9">
        <f t="shared" ref="BH3409" si="32867">$BH$9*$B3406</f>
        <v>8.1426399999999486</v>
      </c>
      <c r="BI3409" s="2">
        <v>1</v>
      </c>
      <c r="BJ3409" s="8">
        <v>0</v>
      </c>
      <c r="BK3409" s="20"/>
      <c r="BL3409" s="1">
        <f t="shared" ref="BL3409" si="32868">BB3409*BG3406+BD3409*BG3409-BC3409*BH3406-BE3409*BH3409</f>
        <v>0</v>
      </c>
      <c r="BM3409" s="9">
        <f t="shared" ref="BM3409" si="32869">(BB3409*BH3406+BC3409*BG3406+BD3409*BH3409+BE3409*BG3409)</f>
        <v>961.890388175</v>
      </c>
      <c r="BN3409" s="2">
        <f t="shared" ref="BN3409" si="32870">BB3409*BI3406+BD3409*BI3409-BC3409*BJ3406-BE3409*BJ3409</f>
        <v>73.309177789193328</v>
      </c>
      <c r="BO3409" s="8">
        <f t="shared" ref="BO3409" si="32871">(BB3409*BJ3406+BC3409*BI3406+BD3409*BJ3409+BE3409*BI3409)</f>
        <v>0</v>
      </c>
      <c r="BP3409" s="20"/>
      <c r="BQ3409" s="18">
        <f t="shared" ref="BQ3409:BQ3440" si="32872">1/$BR$9</f>
        <v>1</v>
      </c>
      <c r="BR3409" s="25">
        <v>0</v>
      </c>
      <c r="BS3409" s="19">
        <v>1</v>
      </c>
      <c r="BT3409" s="24">
        <v>0</v>
      </c>
      <c r="BV3409" s="1">
        <f t="shared" ref="BV3409" si="32873">BL3409*BQ3406+BN3409*BQ3409-BM3409*BR3406-BO3409*BR3409</f>
        <v>73.309177789193328</v>
      </c>
      <c r="BW3409" s="9">
        <f t="shared" ref="BW3409" si="32874">(BL3409*BR3406+BM3409*BQ3406+BN3409*BR3409+BO3409*BQ3409)</f>
        <v>961.890388175</v>
      </c>
      <c r="BX3409" s="2">
        <f t="shared" ref="BX3409" si="32875">BL3409*BS3406+BN3409*BS3409-BM3409*BT3406-BO3409*BT3409</f>
        <v>73.309177789193328</v>
      </c>
      <c r="BY3409" s="8">
        <f t="shared" ref="BY3409" si="32876">(BL3409*BT3406+BM3409*BS3406+BN3409*BT3409+BO3409*BS3409)</f>
        <v>0</v>
      </c>
      <c r="CA3409" s="56">
        <f t="shared" ref="CA3409" si="32877">(180/PI())*ATAN(-1*(BW3406+BW3409)/(BV3406+BV3409))</f>
        <v>-81.283350865505128</v>
      </c>
      <c r="CC3409" s="117">
        <f t="shared" ref="CC3409" si="32878">20*LOG(((1-(10^(CA3406/20)^2)*(1-((1-CC3406)/(1+CC3406))^2))^0.5))</f>
        <v>-4.8849820681397676E-6</v>
      </c>
      <c r="CD3409" s="13"/>
      <c r="CE3409" s="33"/>
      <c r="CF3409" s="33"/>
      <c r="CG3409" s="33"/>
      <c r="CH3409" s="33"/>
    </row>
    <row r="3410" spans="2:86" ht="18.600000000000001" customHeight="1"/>
    <row r="3411" spans="2:86" ht="18.600000000000001" customHeight="1" thickBot="1">
      <c r="E3411" s="6" t="s">
        <v>3</v>
      </c>
      <c r="J3411" s="6" t="s">
        <v>5</v>
      </c>
      <c r="O3411" s="6" t="s">
        <v>10</v>
      </c>
      <c r="T3411" s="6" t="s">
        <v>6</v>
      </c>
      <c r="Y3411" s="6" t="s">
        <v>11</v>
      </c>
      <c r="AD3411" s="6" t="s">
        <v>12</v>
      </c>
      <c r="AI3411" s="6" t="s">
        <v>13</v>
      </c>
      <c r="AN3411" s="6" t="s">
        <v>14</v>
      </c>
      <c r="AS3411" s="6" t="s">
        <v>15</v>
      </c>
      <c r="AX3411" s="6" t="s">
        <v>19</v>
      </c>
      <c r="BC3411" s="6" t="s">
        <v>17</v>
      </c>
      <c r="BH3411" s="6" t="s">
        <v>20</v>
      </c>
      <c r="BM3411" s="6" t="s">
        <v>18</v>
      </c>
      <c r="BQ3411" s="26" t="s">
        <v>16</v>
      </c>
      <c r="BR3411" s="26"/>
      <c r="BS3411" s="21"/>
      <c r="BT3411" s="21"/>
      <c r="BU3411" s="21"/>
      <c r="BV3411" s="21"/>
      <c r="BW3411" s="26" t="s">
        <v>21</v>
      </c>
      <c r="BX3411" s="21"/>
      <c r="BY3411" s="21"/>
    </row>
    <row r="3412" spans="2:86" ht="18.600000000000001" customHeight="1" thickBot="1">
      <c r="B3412" s="11"/>
      <c r="D3412" s="266" t="s">
        <v>113</v>
      </c>
      <c r="E3412" s="267"/>
      <c r="F3412" s="268" t="s">
        <v>114</v>
      </c>
      <c r="G3412" s="269"/>
      <c r="H3412" s="237"/>
      <c r="I3412" s="262" t="s">
        <v>0</v>
      </c>
      <c r="J3412" s="263"/>
      <c r="K3412" s="264" t="s">
        <v>1</v>
      </c>
      <c r="L3412" s="265"/>
      <c r="M3412" s="21"/>
      <c r="N3412" s="262" t="s">
        <v>115</v>
      </c>
      <c r="O3412" s="263"/>
      <c r="P3412" s="264" t="s">
        <v>116</v>
      </c>
      <c r="Q3412" s="265"/>
      <c r="R3412" s="21"/>
      <c r="S3412" s="266" t="s">
        <v>117</v>
      </c>
      <c r="T3412" s="267"/>
      <c r="U3412" s="268" t="s">
        <v>118</v>
      </c>
      <c r="V3412" s="269"/>
      <c r="W3412" s="20"/>
      <c r="X3412" s="262" t="s">
        <v>119</v>
      </c>
      <c r="Y3412" s="263"/>
      <c r="Z3412" s="264" t="s">
        <v>120</v>
      </c>
      <c r="AA3412" s="265"/>
      <c r="AB3412" s="20"/>
      <c r="AC3412" s="262" t="s">
        <v>121</v>
      </c>
      <c r="AD3412" s="263"/>
      <c r="AE3412" s="264" t="s">
        <v>7</v>
      </c>
      <c r="AF3412" s="265"/>
      <c r="AG3412" s="20"/>
      <c r="AH3412" s="262" t="s">
        <v>122</v>
      </c>
      <c r="AI3412" s="263"/>
      <c r="AJ3412" s="264" t="s">
        <v>123</v>
      </c>
      <c r="AK3412" s="265"/>
      <c r="AL3412" s="20"/>
      <c r="AM3412" s="266" t="s">
        <v>124</v>
      </c>
      <c r="AN3412" s="267"/>
      <c r="AO3412" s="268" t="s">
        <v>125</v>
      </c>
      <c r="AP3412" s="269"/>
      <c r="AQ3412" s="21"/>
      <c r="AR3412" s="262" t="s">
        <v>126</v>
      </c>
      <c r="AS3412" s="263"/>
      <c r="AT3412" s="264" t="s">
        <v>2</v>
      </c>
      <c r="AU3412" s="265"/>
      <c r="AV3412" s="41"/>
      <c r="AW3412" s="262" t="s">
        <v>127</v>
      </c>
      <c r="AX3412" s="263"/>
      <c r="AY3412" s="264" t="s">
        <v>128</v>
      </c>
      <c r="AZ3412" s="265"/>
      <c r="BA3412" s="20"/>
      <c r="BB3412" s="262" t="s">
        <v>129</v>
      </c>
      <c r="BC3412" s="263"/>
      <c r="BD3412" s="264" t="s">
        <v>130</v>
      </c>
      <c r="BE3412" s="265"/>
      <c r="BF3412" s="41"/>
      <c r="BG3412" s="266" t="s">
        <v>131</v>
      </c>
      <c r="BH3412" s="267"/>
      <c r="BI3412" s="268" t="s">
        <v>132</v>
      </c>
      <c r="BJ3412" s="269"/>
      <c r="BK3412" s="41"/>
      <c r="BL3412" s="262" t="s">
        <v>133</v>
      </c>
      <c r="BM3412" s="263"/>
      <c r="BN3412" s="264" t="s">
        <v>134</v>
      </c>
      <c r="BO3412" s="265"/>
      <c r="BP3412" s="41"/>
      <c r="BQ3412" s="262" t="s">
        <v>135</v>
      </c>
      <c r="BR3412" s="263"/>
      <c r="BS3412" s="264" t="s">
        <v>136</v>
      </c>
      <c r="BT3412" s="265"/>
      <c r="BU3412" s="20"/>
      <c r="BV3412" s="262" t="s">
        <v>137</v>
      </c>
      <c r="BW3412" s="263"/>
      <c r="BX3412" s="264" t="s">
        <v>138</v>
      </c>
      <c r="BY3412" s="265"/>
      <c r="CA3412" s="27" t="s">
        <v>8</v>
      </c>
      <c r="CC3412" s="113" t="s">
        <v>74</v>
      </c>
      <c r="CD3412" s="13"/>
      <c r="CE3412" s="33"/>
      <c r="CF3412" s="33"/>
      <c r="CG3412" s="33"/>
      <c r="CH3412" s="33"/>
    </row>
    <row r="3413" spans="2:86" ht="18.600000000000001" customHeight="1" thickTop="1" thickBot="1">
      <c r="B3413" s="37">
        <v>9.7599999999999394</v>
      </c>
      <c r="D3413" s="1">
        <v>1</v>
      </c>
      <c r="E3413" s="7">
        <v>0</v>
      </c>
      <c r="F3413" s="2">
        <v>0</v>
      </c>
      <c r="G3413" s="8">
        <v>0</v>
      </c>
      <c r="I3413" s="1">
        <v>1</v>
      </c>
      <c r="J3413" s="9">
        <v>0</v>
      </c>
      <c r="K3413" s="2">
        <v>0</v>
      </c>
      <c r="L3413" s="8">
        <f t="shared" ref="L3413:L3444" si="32879">IF(0=(1-$J$9*$K$9*$B3413^2),10^18,$B3413*$K$9/(1-$J$9*$K$9*$B3413^2))</f>
        <v>-0.55349449356648373</v>
      </c>
      <c r="N3413" s="1">
        <f t="shared" ref="N3413" si="32880">D3413*I3413+F3413*I3416-E3413*J3413-G3413*J3416</f>
        <v>1</v>
      </c>
      <c r="O3413" s="9">
        <f t="shared" ref="O3413" si="32881">(D3413*J3413+E3413*I3413+F3413*J3416+G3413*I3416)</f>
        <v>0</v>
      </c>
      <c r="P3413" s="2">
        <f t="shared" ref="P3413" si="32882">D3413*K3413+F3413*K3416-E3413*L3413-G3413*L3416</f>
        <v>0</v>
      </c>
      <c r="Q3413" s="8">
        <f t="shared" ref="Q3413" si="32883">(D3413*L3413+E3413*K3413+F3413*L3416+G3413*K3416)</f>
        <v>-0.55349449356648373</v>
      </c>
      <c r="S3413" s="1">
        <v>1</v>
      </c>
      <c r="T3413" s="7">
        <v>0</v>
      </c>
      <c r="U3413" s="2">
        <v>0</v>
      </c>
      <c r="V3413" s="8">
        <v>0</v>
      </c>
      <c r="X3413" s="1">
        <f t="shared" ref="X3413" si="32884">N3413*S3413+P3413*S3416-O3413*T3413-Q3413*T3416</f>
        <v>9.1642031865197318</v>
      </c>
      <c r="Y3413" s="9">
        <f t="shared" ref="Y3413" si="32885">(N3413*T3413+O3413*S3413+P3413*T3416+Q3413*S3416)</f>
        <v>0</v>
      </c>
      <c r="Z3413" s="2">
        <f t="shared" ref="Z3413" si="32886">N3413*U3413+P3413*U3416-O3413*V3413-Q3413*V3416</f>
        <v>0</v>
      </c>
      <c r="AA3413" s="8">
        <f t="shared" ref="AA3413" si="32887">(N3413*V3413+O3413*U3413+P3413*V3416+Q3413*U3416)</f>
        <v>-0.55349449356648373</v>
      </c>
      <c r="AB3413" s="20"/>
      <c r="AC3413" s="1">
        <v>1</v>
      </c>
      <c r="AD3413" s="9">
        <v>0</v>
      </c>
      <c r="AE3413" s="2">
        <v>0</v>
      </c>
      <c r="AF3413" s="8">
        <f t="shared" ref="AF3413:AF3444" si="32888">IF(0=(1-$AE$9*$AD$9*$B3413^2),10^18,$B3413*$AE$9/(1-$AE$9*$AD$9*$B3413^2))</f>
        <v>-0.10281886111080575</v>
      </c>
      <c r="AH3413" s="1">
        <f t="shared" ref="AH3413" si="32889">X3413*AC3413+Z3413*AC3416-Y3413*AD3413-AA3413*AD3416</f>
        <v>9.1642031865197318</v>
      </c>
      <c r="AI3413" s="9">
        <f t="shared" ref="AI3413" si="32890">(X3413*AD3413+Y3413*AC3413+Z3413*AD3416+AA3413*AC3416)</f>
        <v>0</v>
      </c>
      <c r="AJ3413" s="2">
        <f t="shared" ref="AJ3413" si="32891">X3413*AE3413+Z3413*AE3416-Y3413*AF3413-AA3413*AF3416</f>
        <v>0</v>
      </c>
      <c r="AK3413" s="8">
        <f t="shared" ref="AK3413" si="32892">(X3413*AF3413+Y3413*AE3413+Z3413*AF3416+AA3413*AE3416)</f>
        <v>-1.4957474281924594</v>
      </c>
      <c r="AM3413" s="1">
        <v>1</v>
      </c>
      <c r="AN3413" s="7">
        <v>0</v>
      </c>
      <c r="AO3413" s="2">
        <v>0</v>
      </c>
      <c r="AP3413" s="8">
        <v>0</v>
      </c>
      <c r="AR3413" s="1">
        <f t="shared" ref="AR3413" si="32893">AH3413*AM3413+AJ3413*AM3416-AI3413*AN3413-AK3413*AN3416</f>
        <v>27.818159968664226</v>
      </c>
      <c r="AS3413" s="9">
        <f t="shared" ref="AS3413" si="32894">(AH3413*AN3413+AI3413*AM3413+AJ3413*AN3416+AK3413*AM3416)</f>
        <v>0</v>
      </c>
      <c r="AT3413" s="2">
        <f t="shared" ref="AT3413" si="32895">AH3413*AO3413+AJ3413*AO3416-AI3413*AP3413-AK3413*AP3416</f>
        <v>0</v>
      </c>
      <c r="AU3413" s="8">
        <f t="shared" ref="AU3413" si="32896">(AH3413*AP3413+AI3413*AO3413+AJ3413*AP3416+AK3413*AO3416)</f>
        <v>-1.4957474281924594</v>
      </c>
      <c r="AV3413" s="20"/>
      <c r="AW3413" s="1">
        <v>1</v>
      </c>
      <c r="AX3413" s="9">
        <v>0</v>
      </c>
      <c r="AY3413" s="2">
        <v>0</v>
      </c>
      <c r="AZ3413" s="8">
        <f t="shared" ref="AZ3413:AZ3444" si="32897">IF(0=(1-$AX$9*$AY$9*$B3413^2),10^18,$B3413*$AY$9/(1-$AX$9*$AY$9*$B3413^2))</f>
        <v>-0.14657826648521113</v>
      </c>
      <c r="BB3413" s="1">
        <f t="shared" ref="BB3413" si="32898">AR3413*AW3413+AT3413*AW3416-AS3413*AX3413-AU3413*AX3416</f>
        <v>27.818159968664226</v>
      </c>
      <c r="BC3413" s="9">
        <f t="shared" ref="BC3413" si="32899">(AR3413*AX3413+AS3413*AW3413+AT3413*AX3416+AU3413*AW3416)</f>
        <v>0</v>
      </c>
      <c r="BD3413" s="2">
        <f t="shared" ref="BD3413" si="32900">AR3413*AY3413+AT3413*AY3416-AS3413*AZ3413-AU3413*AZ3416</f>
        <v>0</v>
      </c>
      <c r="BE3413" s="8">
        <f t="shared" ref="BE3413" si="32901">(AR3413*AZ3413+AS3413*AY3413+AT3413*AZ3416+AU3413*AY3416)</f>
        <v>-5.5732850932075575</v>
      </c>
      <c r="BG3413" s="1">
        <v>1</v>
      </c>
      <c r="BH3413" s="7">
        <v>0</v>
      </c>
      <c r="BI3413" s="2">
        <v>0</v>
      </c>
      <c r="BJ3413" s="8">
        <v>0</v>
      </c>
      <c r="BK3413" s="20"/>
      <c r="BL3413" s="1">
        <f t="shared" ref="BL3413" si="32902">BB3413*BG3413+BD3413*BG3416-BC3413*BH3413-BE3413*BH3416</f>
        <v>73.292599426777969</v>
      </c>
      <c r="BM3413" s="9">
        <f t="shared" ref="BM3413" si="32903">(BB3413*BH3413+BC3413*BG3413+BD3413*BH3416+BE3413*BG3416)</f>
        <v>0</v>
      </c>
      <c r="BN3413" s="2">
        <f t="shared" ref="BN3413" si="32904">BB3413*BI3413+BD3413*BI3416-BC3413*BJ3413-BE3413*BJ3416</f>
        <v>0</v>
      </c>
      <c r="BO3413" s="8">
        <f t="shared" ref="BO3413" si="32905">(BB3413*BJ3413+BC3413*BI3413+BD3413*BJ3416+BE3413*BI3416)</f>
        <v>-5.5732850932075575</v>
      </c>
      <c r="BP3413" s="20"/>
      <c r="BQ3413" s="16">
        <v>1</v>
      </c>
      <c r="BR3413" s="23">
        <v>0</v>
      </c>
      <c r="BS3413" s="14">
        <v>0</v>
      </c>
      <c r="BT3413" s="22">
        <v>0</v>
      </c>
      <c r="BV3413" s="1">
        <f t="shared" ref="BV3413" si="32906">BL3413*BQ3413+BN3413*BQ3416-BM3413*BR3413-BO3413*BR3416</f>
        <v>73.292599426777969</v>
      </c>
      <c r="BW3413" s="9">
        <f t="shared" ref="BW3413" si="32907">(BL3413*BR3413+BM3413*BQ3413+BN3413*BR3416+BO3413*BQ3416)</f>
        <v>-5.5732850932075575</v>
      </c>
      <c r="BX3413" s="2">
        <f t="shared" ref="BX3413" si="32908">BL3413*BS3413+BN3413*BS3416-BM3413*BT3413-BO3413*BT3416</f>
        <v>0</v>
      </c>
      <c r="BY3413" s="8">
        <f t="shared" ref="BY3413" si="32909">(BL3413*BT3413+BM3413*BS3413+BN3413*BT3416+BO3413*BS3416)</f>
        <v>-5.5732850932075575</v>
      </c>
      <c r="CA3413" s="28">
        <f t="shared" ref="CA3413" si="32910">20*LOG(((1+$BR$9)/$BR$9)/((BV3413+BV3416)^2+(BW3413+BW3416)^2)^0.5)</f>
        <v>-53.707934854376951</v>
      </c>
      <c r="CC3413" s="114">
        <f t="shared" ref="CC3413" si="32911">((BV3413^2+BW3413^2)^0.5)/((BV3416^2+BW3416^2)^0.5)</f>
        <v>7.6056852405783637E-2</v>
      </c>
      <c r="CD3413" s="13"/>
      <c r="CE3413" s="33"/>
      <c r="CF3413" s="33"/>
      <c r="CG3413" s="33"/>
      <c r="CH3413" s="33"/>
    </row>
    <row r="3414" spans="2:86" ht="18.600000000000001" customHeight="1" thickBot="1">
      <c r="D3414" s="3"/>
      <c r="G3414" s="4"/>
      <c r="I3414" s="3"/>
      <c r="L3414" s="4"/>
      <c r="N3414" s="3"/>
      <c r="Q3414" s="4"/>
      <c r="S3414" s="3"/>
      <c r="V3414" s="4"/>
      <c r="X3414" s="3"/>
      <c r="AA3414" s="4"/>
      <c r="AC3414" s="3"/>
      <c r="AF3414" s="4"/>
      <c r="AH3414" s="3"/>
      <c r="AK3414" s="4"/>
      <c r="AM3414" s="3"/>
      <c r="AP3414" s="4"/>
      <c r="AR3414" s="3"/>
      <c r="AU3414" s="4"/>
      <c r="AW3414" s="3"/>
      <c r="AZ3414" s="4"/>
      <c r="BB3414" s="3"/>
      <c r="BE3414" s="4"/>
      <c r="BG3414" s="3"/>
      <c r="BJ3414" s="4"/>
      <c r="BL3414" s="3"/>
      <c r="BO3414" s="4"/>
      <c r="BQ3414" s="16"/>
      <c r="BR3414" s="14"/>
      <c r="BS3414" s="14"/>
      <c r="BT3414" s="17"/>
      <c r="BV3414" s="3"/>
      <c r="BY3414" s="4"/>
      <c r="CC3414" s="115"/>
      <c r="CD3414" s="13"/>
      <c r="CE3414" s="33"/>
      <c r="CF3414" s="33"/>
      <c r="CG3414" s="33"/>
      <c r="CH3414" s="33"/>
    </row>
    <row r="3415" spans="2:86" ht="18.600000000000001" customHeight="1" thickBot="1">
      <c r="D3415" s="271" t="s">
        <v>141</v>
      </c>
      <c r="E3415" s="272"/>
      <c r="F3415" s="273" t="s">
        <v>142</v>
      </c>
      <c r="G3415" s="274"/>
      <c r="H3415" s="237"/>
      <c r="I3415" s="271" t="s">
        <v>143</v>
      </c>
      <c r="J3415" s="272"/>
      <c r="K3415" s="273" t="s">
        <v>144</v>
      </c>
      <c r="L3415" s="274"/>
      <c r="N3415" s="262" t="s">
        <v>145</v>
      </c>
      <c r="O3415" s="263"/>
      <c r="P3415" s="264" t="s">
        <v>146</v>
      </c>
      <c r="Q3415" s="265"/>
      <c r="S3415" s="271" t="s">
        <v>147</v>
      </c>
      <c r="T3415" s="272"/>
      <c r="U3415" s="273" t="s">
        <v>148</v>
      </c>
      <c r="V3415" s="274"/>
      <c r="W3415" s="20"/>
      <c r="X3415" s="262" t="s">
        <v>149</v>
      </c>
      <c r="Y3415" s="263"/>
      <c r="Z3415" s="264" t="s">
        <v>150</v>
      </c>
      <c r="AA3415" s="265"/>
      <c r="AB3415" s="20"/>
      <c r="AC3415" s="271" t="s">
        <v>151</v>
      </c>
      <c r="AD3415" s="272"/>
      <c r="AE3415" s="273" t="s">
        <v>152</v>
      </c>
      <c r="AF3415" s="274"/>
      <c r="AG3415" s="20"/>
      <c r="AH3415" s="262" t="s">
        <v>153</v>
      </c>
      <c r="AI3415" s="263"/>
      <c r="AJ3415" s="264" t="s">
        <v>154</v>
      </c>
      <c r="AK3415" s="265"/>
      <c r="AL3415" s="20"/>
      <c r="AM3415" s="271" t="s">
        <v>155</v>
      </c>
      <c r="AN3415" s="272"/>
      <c r="AO3415" s="273" t="s">
        <v>156</v>
      </c>
      <c r="AP3415" s="274"/>
      <c r="AR3415" s="262" t="s">
        <v>157</v>
      </c>
      <c r="AS3415" s="263"/>
      <c r="AT3415" s="264" t="s">
        <v>158</v>
      </c>
      <c r="AU3415" s="265"/>
      <c r="AV3415" s="41"/>
      <c r="AW3415" s="271" t="s">
        <v>159</v>
      </c>
      <c r="AX3415" s="272"/>
      <c r="AY3415" s="273" t="s">
        <v>160</v>
      </c>
      <c r="AZ3415" s="274"/>
      <c r="BA3415" s="20"/>
      <c r="BB3415" s="262" t="s">
        <v>161</v>
      </c>
      <c r="BC3415" s="263"/>
      <c r="BD3415" s="264" t="s">
        <v>162</v>
      </c>
      <c r="BE3415" s="265"/>
      <c r="BF3415" s="41"/>
      <c r="BG3415" s="271" t="s">
        <v>163</v>
      </c>
      <c r="BH3415" s="272"/>
      <c r="BI3415" s="273" t="s">
        <v>164</v>
      </c>
      <c r="BJ3415" s="274"/>
      <c r="BK3415" s="41"/>
      <c r="BL3415" s="262" t="s">
        <v>165</v>
      </c>
      <c r="BM3415" s="263"/>
      <c r="BN3415" s="264" t="s">
        <v>166</v>
      </c>
      <c r="BO3415" s="265"/>
      <c r="BP3415" s="41"/>
      <c r="BQ3415" s="271" t="s">
        <v>167</v>
      </c>
      <c r="BR3415" s="272"/>
      <c r="BS3415" s="273" t="s">
        <v>168</v>
      </c>
      <c r="BT3415" s="274"/>
      <c r="BU3415" s="20"/>
      <c r="BV3415" s="262" t="s">
        <v>169</v>
      </c>
      <c r="BW3415" s="263"/>
      <c r="BX3415" s="264" t="s">
        <v>170</v>
      </c>
      <c r="BY3415" s="265"/>
      <c r="CA3415" s="55" t="s">
        <v>35</v>
      </c>
      <c r="CC3415" s="116" t="s">
        <v>75</v>
      </c>
      <c r="CD3415" s="13"/>
      <c r="CE3415" s="33"/>
      <c r="CF3415" s="33"/>
      <c r="CG3415" s="33"/>
      <c r="CH3415" s="33"/>
    </row>
    <row r="3416" spans="2:86" ht="18.600000000000001" customHeight="1" thickTop="1" thickBot="1">
      <c r="D3416" s="1">
        <v>0</v>
      </c>
      <c r="E3416" s="9">
        <f t="shared" ref="E3416" si="32912">$E$9*$B3413</f>
        <v>11.48556799999993</v>
      </c>
      <c r="F3416" s="2">
        <v>1</v>
      </c>
      <c r="G3416" s="8">
        <v>0</v>
      </c>
      <c r="I3416" s="1">
        <v>0</v>
      </c>
      <c r="J3416" s="9">
        <v>0</v>
      </c>
      <c r="K3416" s="2">
        <v>1</v>
      </c>
      <c r="L3416" s="8">
        <v>0</v>
      </c>
      <c r="N3416" s="1">
        <f t="shared" ref="N3416" si="32913">D3416*I3413+F3416*I3416-E3416*J3413-G3416*J3416</f>
        <v>0</v>
      </c>
      <c r="O3416" s="9">
        <f t="shared" ref="O3416" si="32914">(D3416*J3413+E3416*I3413+F3416*J3416+G3416*I3416)</f>
        <v>11.48556799999993</v>
      </c>
      <c r="P3416" s="2">
        <f t="shared" ref="P3416" si="32915">D3416*K3413+F3416*K3416-E3416*L3413-G3416*L3416</f>
        <v>7.3571986434833727</v>
      </c>
      <c r="Q3416" s="8">
        <f t="shared" ref="Q3416" si="32916">(D3416*L3413+E3416*K3413+F3416*L3416+G3416*K3416)</f>
        <v>0</v>
      </c>
      <c r="S3416" s="1">
        <v>0</v>
      </c>
      <c r="T3416" s="9">
        <f t="shared" ref="T3416" si="32917">$T$9*$B3413</f>
        <v>14.750287999999909</v>
      </c>
      <c r="U3416" s="2">
        <v>1</v>
      </c>
      <c r="V3416" s="8">
        <v>0</v>
      </c>
      <c r="X3416" s="1">
        <f t="shared" ref="X3416" si="32918">N3416*S3413+P3416*S3416-O3416*T3413-Q3416*T3416</f>
        <v>0</v>
      </c>
      <c r="Y3416" s="9">
        <f t="shared" ref="Y3416" si="32919">(N3416*T3413+O3416*S3413+P3416*T3416+Q3416*S3416)</f>
        <v>120.00636686458833</v>
      </c>
      <c r="Z3416" s="2">
        <f t="shared" ref="Z3416" si="32920">N3416*U3413+P3416*U3416-O3416*V3413-Q3416*V3416</f>
        <v>7.3571986434833727</v>
      </c>
      <c r="AA3416" s="8">
        <f t="shared" ref="AA3416" si="32921">(N3416*V3413+O3416*U3413+P3416*V3416+Q3416*U3416)</f>
        <v>0</v>
      </c>
      <c r="AB3416" s="20"/>
      <c r="AC3416" s="1">
        <v>0</v>
      </c>
      <c r="AD3416" s="9">
        <v>0</v>
      </c>
      <c r="AE3416" s="2">
        <v>1</v>
      </c>
      <c r="AF3416" s="8">
        <v>0</v>
      </c>
      <c r="AH3416" s="1">
        <f t="shared" ref="AH3416" si="32922">X3416*AC3413+Z3416*AC3416-Y3416*AD3413-AA3416*AD3416</f>
        <v>0</v>
      </c>
      <c r="AI3416" s="9">
        <f t="shared" ref="AI3416" si="32923">(X3416*AD3413+Y3416*AC3413+Z3416*AD3416+AA3416*AC3416)</f>
        <v>120.00636686458833</v>
      </c>
      <c r="AJ3416" s="2">
        <f t="shared" ref="AJ3416" si="32924">X3416*AE3413+Z3416*AE3416-Y3416*AF3413-AA3416*AF3416</f>
        <v>19.696116610545882</v>
      </c>
      <c r="AK3416" s="8">
        <f t="shared" ref="AK3416" si="32925">(X3416*AF3413+Y3416*AE3413+Z3416*AF3416+AA3416*AE3416)</f>
        <v>0</v>
      </c>
      <c r="AM3416" s="1">
        <v>0</v>
      </c>
      <c r="AN3416" s="9">
        <f t="shared" ref="AN3416" si="32926">$AN$9*$B3413</f>
        <v>12.471327999999923</v>
      </c>
      <c r="AO3416" s="2">
        <v>1</v>
      </c>
      <c r="AP3416" s="8">
        <v>0</v>
      </c>
      <c r="AR3416" s="1">
        <f t="shared" ref="AR3416" si="32927">AH3416*AM3413+AJ3416*AM3416-AI3416*AN3413-AK3416*AN3416</f>
        <v>0</v>
      </c>
      <c r="AS3416" s="9">
        <f t="shared" ref="AS3416" si="32928">(AH3416*AN3413+AI3416*AM3413+AJ3416*AN3416+AK3416*AM3416)</f>
        <v>365.64309744095277</v>
      </c>
      <c r="AT3416" s="2">
        <f t="shared" ref="AT3416" si="32929">AH3416*AO3413+AJ3416*AO3416-AI3416*AP3413-AK3416*AP3416</f>
        <v>19.696116610545882</v>
      </c>
      <c r="AU3416" s="8">
        <f t="shared" ref="AU3416" si="32930">(AH3416*AP3413+AI3416*AO3413+AJ3416*AP3416+AK3416*AO3416)</f>
        <v>0</v>
      </c>
      <c r="AV3416" s="20"/>
      <c r="AW3416" s="1">
        <v>0</v>
      </c>
      <c r="AX3416" s="9">
        <v>0</v>
      </c>
      <c r="AY3416" s="2">
        <v>1</v>
      </c>
      <c r="AZ3416" s="8">
        <v>0</v>
      </c>
      <c r="BB3416" s="1">
        <f t="shared" ref="BB3416" si="32931">AR3416*AW3413+AT3416*AW3416-AS3416*AX3413-AU3416*AX3416</f>
        <v>0</v>
      </c>
      <c r="BC3416" s="9">
        <f t="shared" ref="BC3416" si="32932">(AR3416*AX3413+AS3416*AW3413+AT3416*AX3416+AU3416*AW3416)</f>
        <v>365.64309744095277</v>
      </c>
      <c r="BD3416" s="2">
        <f t="shared" ref="BD3416" si="32933">AR3416*AY3413+AT3416*AY3416-AS3416*AZ3413-AU3416*AZ3416</f>
        <v>73.291447985723877</v>
      </c>
      <c r="BE3416" s="8">
        <f t="shared" ref="BE3416" si="32934">(AR3416*AZ3413+AS3416*AY3413+AT3416*AZ3416+AU3416*AY3416)</f>
        <v>0</v>
      </c>
      <c r="BG3416" s="1">
        <v>0</v>
      </c>
      <c r="BH3416" s="9">
        <f t="shared" ref="BH3416" si="32935">$BH$9*$B3413</f>
        <v>8.1593599999999498</v>
      </c>
      <c r="BI3416" s="2">
        <v>1</v>
      </c>
      <c r="BJ3416" s="8">
        <v>0</v>
      </c>
      <c r="BK3416" s="20"/>
      <c r="BL3416" s="1">
        <f t="shared" ref="BL3416" si="32936">BB3416*BG3413+BD3416*BG3416-BC3416*BH3413-BE3416*BH3416</f>
        <v>0</v>
      </c>
      <c r="BM3416" s="9">
        <f t="shared" ref="BM3416" si="32937">(BB3416*BH3413+BC3416*BG3413+BD3416*BH3416+BE3416*BG3416)</f>
        <v>963.65440647774517</v>
      </c>
      <c r="BN3416" s="2">
        <f t="shared" ref="BN3416" si="32938">BB3416*BI3413+BD3416*BI3416-BC3416*BJ3413-BE3416*BJ3416</f>
        <v>73.291447985723877</v>
      </c>
      <c r="BO3416" s="8">
        <f t="shared" ref="BO3416" si="32939">(BB3416*BJ3413+BC3416*BI3413+BD3416*BJ3416+BE3416*BI3416)</f>
        <v>0</v>
      </c>
      <c r="BP3416" s="20"/>
      <c r="BQ3416" s="18">
        <f t="shared" ref="BQ3416:BQ3447" si="32940">1/$BR$9</f>
        <v>1</v>
      </c>
      <c r="BR3416" s="25">
        <v>0</v>
      </c>
      <c r="BS3416" s="19">
        <v>1</v>
      </c>
      <c r="BT3416" s="24">
        <v>0</v>
      </c>
      <c r="BV3416" s="1">
        <f t="shared" ref="BV3416" si="32941">BL3416*BQ3413+BN3416*BQ3416-BM3416*BR3413-BO3416*BR3416</f>
        <v>73.291447985723877</v>
      </c>
      <c r="BW3416" s="9">
        <f t="shared" ref="BW3416" si="32942">(BL3416*BR3413+BM3416*BQ3413+BN3416*BR3416+BO3416*BQ3416)</f>
        <v>963.65440647774517</v>
      </c>
      <c r="BX3416" s="2">
        <f t="shared" ref="BX3416" si="32943">BL3416*BS3413+BN3416*BS3416-BM3416*BT3413-BO3416*BT3416</f>
        <v>73.291447985723877</v>
      </c>
      <c r="BY3416" s="8">
        <f t="shared" ref="BY3416" si="32944">(BL3416*BT3413+BM3416*BS3413+BN3416*BT3416+BO3416*BS3416)</f>
        <v>0</v>
      </c>
      <c r="CA3416" s="56">
        <f t="shared" ref="CA3416" si="32945">(180/PI())*ATAN(-1*(BW3413+BW3416)/(BV3413+BV3416))</f>
        <v>-81.301341994383378</v>
      </c>
      <c r="CC3416" s="117">
        <f t="shared" ref="CC3416" si="32946">20*LOG(((1-(10^(CA3413/20)^2)*(1-((1-CC3413)/(1+CC3413))^2))^0.5))</f>
        <v>-4.858687571460927E-6</v>
      </c>
      <c r="CD3416" s="13"/>
      <c r="CE3416" s="33"/>
      <c r="CF3416" s="33"/>
      <c r="CG3416" s="33"/>
      <c r="CH3416" s="33"/>
    </row>
    <row r="3417" spans="2:86" ht="18.600000000000001" customHeight="1"/>
    <row r="3418" spans="2:86" ht="18.600000000000001" customHeight="1" thickBot="1">
      <c r="E3418" s="6" t="s">
        <v>3</v>
      </c>
      <c r="J3418" s="6" t="s">
        <v>5</v>
      </c>
      <c r="O3418" s="6" t="s">
        <v>10</v>
      </c>
      <c r="T3418" s="6" t="s">
        <v>6</v>
      </c>
      <c r="Y3418" s="6" t="s">
        <v>11</v>
      </c>
      <c r="AD3418" s="6" t="s">
        <v>12</v>
      </c>
      <c r="AI3418" s="6" t="s">
        <v>13</v>
      </c>
      <c r="AN3418" s="6" t="s">
        <v>14</v>
      </c>
      <c r="AS3418" s="6" t="s">
        <v>15</v>
      </c>
      <c r="AX3418" s="6" t="s">
        <v>19</v>
      </c>
      <c r="BC3418" s="6" t="s">
        <v>17</v>
      </c>
      <c r="BH3418" s="6" t="s">
        <v>20</v>
      </c>
      <c r="BM3418" s="6" t="s">
        <v>18</v>
      </c>
      <c r="BQ3418" s="26" t="s">
        <v>16</v>
      </c>
      <c r="BR3418" s="26"/>
      <c r="BS3418" s="21"/>
      <c r="BT3418" s="21"/>
      <c r="BU3418" s="21"/>
      <c r="BV3418" s="21"/>
      <c r="BW3418" s="26" t="s">
        <v>21</v>
      </c>
      <c r="BX3418" s="21"/>
      <c r="BY3418" s="21"/>
    </row>
    <row r="3419" spans="2:86" ht="18.600000000000001" customHeight="1" thickBot="1">
      <c r="B3419" s="11"/>
      <c r="D3419" s="266" t="s">
        <v>113</v>
      </c>
      <c r="E3419" s="267"/>
      <c r="F3419" s="268" t="s">
        <v>114</v>
      </c>
      <c r="G3419" s="269"/>
      <c r="H3419" s="237"/>
      <c r="I3419" s="262" t="s">
        <v>0</v>
      </c>
      <c r="J3419" s="263"/>
      <c r="K3419" s="264" t="s">
        <v>1</v>
      </c>
      <c r="L3419" s="265"/>
      <c r="M3419" s="21"/>
      <c r="N3419" s="262" t="s">
        <v>115</v>
      </c>
      <c r="O3419" s="263"/>
      <c r="P3419" s="264" t="s">
        <v>116</v>
      </c>
      <c r="Q3419" s="265"/>
      <c r="R3419" s="21"/>
      <c r="S3419" s="266" t="s">
        <v>117</v>
      </c>
      <c r="T3419" s="267"/>
      <c r="U3419" s="268" t="s">
        <v>118</v>
      </c>
      <c r="V3419" s="269"/>
      <c r="W3419" s="20"/>
      <c r="X3419" s="262" t="s">
        <v>119</v>
      </c>
      <c r="Y3419" s="263"/>
      <c r="Z3419" s="264" t="s">
        <v>120</v>
      </c>
      <c r="AA3419" s="265"/>
      <c r="AB3419" s="20"/>
      <c r="AC3419" s="262" t="s">
        <v>121</v>
      </c>
      <c r="AD3419" s="263"/>
      <c r="AE3419" s="264" t="s">
        <v>7</v>
      </c>
      <c r="AF3419" s="265"/>
      <c r="AG3419" s="20"/>
      <c r="AH3419" s="262" t="s">
        <v>122</v>
      </c>
      <c r="AI3419" s="263"/>
      <c r="AJ3419" s="264" t="s">
        <v>123</v>
      </c>
      <c r="AK3419" s="265"/>
      <c r="AL3419" s="20"/>
      <c r="AM3419" s="266" t="s">
        <v>124</v>
      </c>
      <c r="AN3419" s="267"/>
      <c r="AO3419" s="268" t="s">
        <v>125</v>
      </c>
      <c r="AP3419" s="269"/>
      <c r="AQ3419" s="21"/>
      <c r="AR3419" s="262" t="s">
        <v>126</v>
      </c>
      <c r="AS3419" s="263"/>
      <c r="AT3419" s="264" t="s">
        <v>2</v>
      </c>
      <c r="AU3419" s="265"/>
      <c r="AV3419" s="41"/>
      <c r="AW3419" s="262" t="s">
        <v>127</v>
      </c>
      <c r="AX3419" s="263"/>
      <c r="AY3419" s="264" t="s">
        <v>128</v>
      </c>
      <c r="AZ3419" s="265"/>
      <c r="BA3419" s="20"/>
      <c r="BB3419" s="262" t="s">
        <v>129</v>
      </c>
      <c r="BC3419" s="263"/>
      <c r="BD3419" s="264" t="s">
        <v>130</v>
      </c>
      <c r="BE3419" s="265"/>
      <c r="BF3419" s="41"/>
      <c r="BG3419" s="266" t="s">
        <v>131</v>
      </c>
      <c r="BH3419" s="267"/>
      <c r="BI3419" s="268" t="s">
        <v>132</v>
      </c>
      <c r="BJ3419" s="269"/>
      <c r="BK3419" s="41"/>
      <c r="BL3419" s="262" t="s">
        <v>133</v>
      </c>
      <c r="BM3419" s="263"/>
      <c r="BN3419" s="264" t="s">
        <v>134</v>
      </c>
      <c r="BO3419" s="265"/>
      <c r="BP3419" s="41"/>
      <c r="BQ3419" s="262" t="s">
        <v>135</v>
      </c>
      <c r="BR3419" s="263"/>
      <c r="BS3419" s="264" t="s">
        <v>136</v>
      </c>
      <c r="BT3419" s="265"/>
      <c r="BU3419" s="20"/>
      <c r="BV3419" s="262" t="s">
        <v>137</v>
      </c>
      <c r="BW3419" s="263"/>
      <c r="BX3419" s="264" t="s">
        <v>138</v>
      </c>
      <c r="BY3419" s="265"/>
      <c r="CA3419" s="27" t="s">
        <v>8</v>
      </c>
      <c r="CC3419" s="113" t="s">
        <v>74</v>
      </c>
      <c r="CD3419" s="13"/>
      <c r="CE3419" s="33"/>
      <c r="CF3419" s="33"/>
      <c r="CG3419" s="33"/>
      <c r="CH3419" s="33"/>
    </row>
    <row r="3420" spans="2:86" ht="18.600000000000001" customHeight="1" thickTop="1" thickBot="1">
      <c r="B3420" s="37">
        <v>9.7799999999999407</v>
      </c>
      <c r="D3420" s="1">
        <v>1</v>
      </c>
      <c r="E3420" s="7">
        <v>0</v>
      </c>
      <c r="F3420" s="2">
        <v>0</v>
      </c>
      <c r="G3420" s="8">
        <v>0</v>
      </c>
      <c r="I3420" s="1">
        <v>1</v>
      </c>
      <c r="J3420" s="9">
        <v>0</v>
      </c>
      <c r="K3420" s="2">
        <v>0</v>
      </c>
      <c r="L3420" s="8">
        <f t="shared" ref="L3420:L3451" si="32947">IF(0=(1-$J$9*$K$9*$B3420^2),10^18,$B3420*$K$9/(1-$J$9*$K$9*$B3420^2))</f>
        <v>-0.55225549508406835</v>
      </c>
      <c r="N3420" s="1">
        <f t="shared" ref="N3420" si="32948">D3420*I3420+F3420*I3423-E3420*J3420-G3420*J3423</f>
        <v>1</v>
      </c>
      <c r="O3420" s="9">
        <f t="shared" ref="O3420" si="32949">(D3420*J3420+E3420*I3420+F3420*J3423+G3420*I3423)</f>
        <v>0</v>
      </c>
      <c r="P3420" s="2">
        <f t="shared" ref="P3420" si="32950">D3420*K3420+F3420*K3423-E3420*L3420-G3420*L3423</f>
        <v>0</v>
      </c>
      <c r="Q3420" s="8">
        <f t="shared" ref="Q3420" si="32951">(D3420*L3420+E3420*K3420+F3420*L3423+G3420*K3423)</f>
        <v>-0.55225549508406835</v>
      </c>
      <c r="S3420" s="1">
        <v>1</v>
      </c>
      <c r="T3420" s="7">
        <v>0</v>
      </c>
      <c r="U3420" s="2">
        <v>0</v>
      </c>
      <c r="V3420" s="8">
        <v>0</v>
      </c>
      <c r="X3420" s="1">
        <f t="shared" ref="X3420" si="32952">N3420*S3420+P3420*S3423-O3420*T3420-Q3420*T3423</f>
        <v>9.1626200766669541</v>
      </c>
      <c r="Y3420" s="9">
        <f t="shared" ref="Y3420" si="32953">(N3420*T3420+O3420*S3420+P3420*T3423+Q3420*S3423)</f>
        <v>0</v>
      </c>
      <c r="Z3420" s="2">
        <f t="shared" ref="Z3420" si="32954">N3420*U3420+P3420*U3423-O3420*V3420-Q3420*V3423</f>
        <v>0</v>
      </c>
      <c r="AA3420" s="8">
        <f t="shared" ref="AA3420" si="32955">(N3420*V3420+O3420*U3420+P3420*V3423+Q3420*U3423)</f>
        <v>-0.55225549508406835</v>
      </c>
      <c r="AB3420" s="20"/>
      <c r="AC3420" s="1">
        <v>1</v>
      </c>
      <c r="AD3420" s="9">
        <v>0</v>
      </c>
      <c r="AE3420" s="2">
        <v>0</v>
      </c>
      <c r="AF3420" s="8">
        <f t="shared" ref="AF3420:AF3451" si="32956">IF(0=(1-$AE$9*$AD$9*$B3420^2),10^18,$B3420*$AE$9/(1-$AE$9*$AD$9*$B3420^2))</f>
        <v>-0.10260249774075232</v>
      </c>
      <c r="AH3420" s="1">
        <f t="shared" ref="AH3420" si="32957">X3420*AC3420+Z3420*AC3423-Y3420*AD3420-AA3420*AD3423</f>
        <v>9.1626200766669541</v>
      </c>
      <c r="AI3420" s="9">
        <f t="shared" ref="AI3420" si="32958">(X3420*AD3420+Y3420*AC3420+Z3420*AD3423+AA3420*AC3423)</f>
        <v>0</v>
      </c>
      <c r="AJ3420" s="2">
        <f t="shared" ref="AJ3420" si="32959">X3420*AE3420+Z3420*AE3423-Y3420*AF3420-AA3420*AF3423</f>
        <v>0</v>
      </c>
      <c r="AK3420" s="8">
        <f t="shared" ref="AK3420" si="32960">(X3420*AF3420+Y3420*AE3420+Z3420*AF3423+AA3420*AE3423)</f>
        <v>-1.4923632007996614</v>
      </c>
      <c r="AM3420" s="1">
        <v>1</v>
      </c>
      <c r="AN3420" s="7">
        <v>0</v>
      </c>
      <c r="AO3420" s="2">
        <v>0</v>
      </c>
      <c r="AP3420" s="8">
        <v>0</v>
      </c>
      <c r="AR3420" s="1">
        <f t="shared" ref="AR3420" si="32961">AH3420*AM3420+AJ3420*AM3423-AI3420*AN3420-AK3420*AN3423</f>
        <v>27.812509882928918</v>
      </c>
      <c r="AS3420" s="9">
        <f t="shared" ref="AS3420" si="32962">(AH3420*AN3420+AI3420*AM3420+AJ3420*AN3423+AK3420*AM3423)</f>
        <v>0</v>
      </c>
      <c r="AT3420" s="2">
        <f t="shared" ref="AT3420" si="32963">AH3420*AO3420+AJ3420*AO3423-AI3420*AP3420-AK3420*AP3423</f>
        <v>0</v>
      </c>
      <c r="AU3420" s="8">
        <f t="shared" ref="AU3420" si="32964">(AH3420*AP3420+AI3420*AO3420+AJ3420*AP3423+AK3420*AO3423)</f>
        <v>-1.4923632007996614</v>
      </c>
      <c r="AV3420" s="20"/>
      <c r="AW3420" s="1">
        <v>1</v>
      </c>
      <c r="AX3420" s="9">
        <v>0</v>
      </c>
      <c r="AY3420" s="2">
        <v>0</v>
      </c>
      <c r="AZ3420" s="8">
        <f t="shared" ref="AZ3420:AZ3451" si="32965">IF(0=(1-$AX$9*$AY$9*$B3420^2),10^18,$B3420*$AY$9/(1-$AX$9*$AY$9*$B3420^2))</f>
        <v>-0.14626732022453054</v>
      </c>
      <c r="BB3420" s="1">
        <f t="shared" ref="BB3420" si="32966">AR3420*AW3420+AT3420*AW3423-AS3420*AX3420-AU3420*AX3423</f>
        <v>27.812509882928918</v>
      </c>
      <c r="BC3420" s="9">
        <f t="shared" ref="BC3420" si="32967">(AR3420*AX3420+AS3420*AW3420+AT3420*AX3423+AU3420*AW3423)</f>
        <v>0</v>
      </c>
      <c r="BD3420" s="2">
        <f t="shared" ref="BD3420" si="32968">AR3420*AY3420+AT3420*AY3423-AS3420*AZ3420-AU3420*AZ3423</f>
        <v>0</v>
      </c>
      <c r="BE3420" s="8">
        <f t="shared" ref="BE3420" si="32969">(AR3420*AZ3420+AS3420*AY3420+AT3420*AZ3423+AU3420*AY3423)</f>
        <v>-5.5604244900939461</v>
      </c>
      <c r="BG3420" s="1">
        <v>1</v>
      </c>
      <c r="BH3420" s="7">
        <v>0</v>
      </c>
      <c r="BI3420" s="2">
        <v>0</v>
      </c>
      <c r="BJ3420" s="8">
        <v>0</v>
      </c>
      <c r="BK3420" s="20"/>
      <c r="BL3420" s="1">
        <f t="shared" ref="BL3420" si="32970">BB3420*BG3420+BD3420*BG3423-BC3420*BH3420-BE3420*BH3423</f>
        <v>73.274985347895949</v>
      </c>
      <c r="BM3420" s="9">
        <f t="shared" ref="BM3420" si="32971">(BB3420*BH3420+BC3420*BG3420+BD3420*BH3423+BE3420*BG3423)</f>
        <v>0</v>
      </c>
      <c r="BN3420" s="2">
        <f t="shared" ref="BN3420" si="32972">BB3420*BI3420+BD3420*BI3423-BC3420*BJ3420-BE3420*BJ3423</f>
        <v>0</v>
      </c>
      <c r="BO3420" s="8">
        <f t="shared" ref="BO3420" si="32973">(BB3420*BJ3420+BC3420*BI3420+BD3420*BJ3423+BE3420*BI3423)</f>
        <v>-5.5604244900939461</v>
      </c>
      <c r="BP3420" s="20"/>
      <c r="BQ3420" s="16">
        <v>1</v>
      </c>
      <c r="BR3420" s="23">
        <v>0</v>
      </c>
      <c r="BS3420" s="14">
        <v>0</v>
      </c>
      <c r="BT3420" s="22">
        <v>0</v>
      </c>
      <c r="BV3420" s="1">
        <f t="shared" ref="BV3420" si="32974">BL3420*BQ3420+BN3420*BQ3423-BM3420*BR3420-BO3420*BR3423</f>
        <v>73.274985347895949</v>
      </c>
      <c r="BW3420" s="9">
        <f t="shared" ref="BW3420" si="32975">(BL3420*BR3420+BM3420*BQ3420+BN3420*BR3423+BO3420*BQ3423)</f>
        <v>-5.5604244900939461</v>
      </c>
      <c r="BX3420" s="2">
        <f t="shared" ref="BX3420" si="32976">BL3420*BS3420+BN3420*BS3423-BM3420*BT3420-BO3420*BT3423</f>
        <v>0</v>
      </c>
      <c r="BY3420" s="8">
        <f t="shared" ref="BY3420" si="32977">(BL3420*BT3420+BM3420*BS3420+BN3420*BT3423+BO3420*BS3423)</f>
        <v>-5.5604244900939461</v>
      </c>
      <c r="CA3420" s="28">
        <f t="shared" ref="CA3420" si="32978">20*LOG(((1+$BR$9)/$BR$9)/((BV3420+BV3423)^2+(BW3420+BW3423)^2)^0.5)</f>
        <v>-53.723618544561369</v>
      </c>
      <c r="CC3420" s="114">
        <f t="shared" ref="CC3420" si="32979">((BV3420^2+BW3420^2)^0.5)/((BV3423^2+BW3423^2)^0.5)</f>
        <v>7.5899595423694469E-2</v>
      </c>
      <c r="CD3420" s="13"/>
      <c r="CE3420" s="33"/>
      <c r="CF3420" s="33"/>
      <c r="CG3420" s="33"/>
      <c r="CH3420" s="33"/>
    </row>
    <row r="3421" spans="2:86" ht="18.600000000000001" customHeight="1" thickBot="1">
      <c r="D3421" s="3"/>
      <c r="G3421" s="4"/>
      <c r="I3421" s="3"/>
      <c r="L3421" s="4"/>
      <c r="N3421" s="3"/>
      <c r="Q3421" s="4"/>
      <c r="S3421" s="3"/>
      <c r="V3421" s="4"/>
      <c r="X3421" s="3"/>
      <c r="AA3421" s="4"/>
      <c r="AC3421" s="3"/>
      <c r="AF3421" s="4"/>
      <c r="AH3421" s="3"/>
      <c r="AK3421" s="4"/>
      <c r="AM3421" s="3"/>
      <c r="AP3421" s="4"/>
      <c r="AR3421" s="3"/>
      <c r="AU3421" s="4"/>
      <c r="AW3421" s="3"/>
      <c r="AZ3421" s="4"/>
      <c r="BB3421" s="3"/>
      <c r="BE3421" s="4"/>
      <c r="BG3421" s="3"/>
      <c r="BJ3421" s="4"/>
      <c r="BL3421" s="3"/>
      <c r="BO3421" s="4"/>
      <c r="BQ3421" s="16"/>
      <c r="BR3421" s="14"/>
      <c r="BS3421" s="14"/>
      <c r="BT3421" s="17"/>
      <c r="BV3421" s="3"/>
      <c r="BY3421" s="4"/>
      <c r="CC3421" s="115"/>
      <c r="CD3421" s="13"/>
      <c r="CE3421" s="33"/>
      <c r="CF3421" s="33"/>
      <c r="CG3421" s="33"/>
      <c r="CH3421" s="33"/>
    </row>
    <row r="3422" spans="2:86" ht="18.600000000000001" customHeight="1" thickBot="1">
      <c r="D3422" s="271" t="s">
        <v>141</v>
      </c>
      <c r="E3422" s="272"/>
      <c r="F3422" s="273" t="s">
        <v>142</v>
      </c>
      <c r="G3422" s="274"/>
      <c r="H3422" s="237"/>
      <c r="I3422" s="271" t="s">
        <v>143</v>
      </c>
      <c r="J3422" s="272"/>
      <c r="K3422" s="273" t="s">
        <v>144</v>
      </c>
      <c r="L3422" s="274"/>
      <c r="N3422" s="262" t="s">
        <v>145</v>
      </c>
      <c r="O3422" s="263"/>
      <c r="P3422" s="264" t="s">
        <v>146</v>
      </c>
      <c r="Q3422" s="265"/>
      <c r="S3422" s="271" t="s">
        <v>147</v>
      </c>
      <c r="T3422" s="272"/>
      <c r="U3422" s="273" t="s">
        <v>148</v>
      </c>
      <c r="V3422" s="274"/>
      <c r="W3422" s="20"/>
      <c r="X3422" s="262" t="s">
        <v>149</v>
      </c>
      <c r="Y3422" s="263"/>
      <c r="Z3422" s="264" t="s">
        <v>150</v>
      </c>
      <c r="AA3422" s="265"/>
      <c r="AB3422" s="20"/>
      <c r="AC3422" s="271" t="s">
        <v>151</v>
      </c>
      <c r="AD3422" s="272"/>
      <c r="AE3422" s="273" t="s">
        <v>152</v>
      </c>
      <c r="AF3422" s="274"/>
      <c r="AG3422" s="20"/>
      <c r="AH3422" s="262" t="s">
        <v>153</v>
      </c>
      <c r="AI3422" s="263"/>
      <c r="AJ3422" s="264" t="s">
        <v>154</v>
      </c>
      <c r="AK3422" s="265"/>
      <c r="AL3422" s="20"/>
      <c r="AM3422" s="271" t="s">
        <v>155</v>
      </c>
      <c r="AN3422" s="272"/>
      <c r="AO3422" s="273" t="s">
        <v>156</v>
      </c>
      <c r="AP3422" s="274"/>
      <c r="AR3422" s="262" t="s">
        <v>157</v>
      </c>
      <c r="AS3422" s="263"/>
      <c r="AT3422" s="264" t="s">
        <v>158</v>
      </c>
      <c r="AU3422" s="265"/>
      <c r="AV3422" s="41"/>
      <c r="AW3422" s="271" t="s">
        <v>159</v>
      </c>
      <c r="AX3422" s="272"/>
      <c r="AY3422" s="273" t="s">
        <v>160</v>
      </c>
      <c r="AZ3422" s="274"/>
      <c r="BA3422" s="20"/>
      <c r="BB3422" s="262" t="s">
        <v>161</v>
      </c>
      <c r="BC3422" s="263"/>
      <c r="BD3422" s="264" t="s">
        <v>162</v>
      </c>
      <c r="BE3422" s="265"/>
      <c r="BF3422" s="41"/>
      <c r="BG3422" s="271" t="s">
        <v>163</v>
      </c>
      <c r="BH3422" s="272"/>
      <c r="BI3422" s="273" t="s">
        <v>164</v>
      </c>
      <c r="BJ3422" s="274"/>
      <c r="BK3422" s="41"/>
      <c r="BL3422" s="262" t="s">
        <v>165</v>
      </c>
      <c r="BM3422" s="263"/>
      <c r="BN3422" s="264" t="s">
        <v>166</v>
      </c>
      <c r="BO3422" s="265"/>
      <c r="BP3422" s="41"/>
      <c r="BQ3422" s="271" t="s">
        <v>167</v>
      </c>
      <c r="BR3422" s="272"/>
      <c r="BS3422" s="273" t="s">
        <v>168</v>
      </c>
      <c r="BT3422" s="274"/>
      <c r="BU3422" s="20"/>
      <c r="BV3422" s="262" t="s">
        <v>169</v>
      </c>
      <c r="BW3422" s="263"/>
      <c r="BX3422" s="264" t="s">
        <v>170</v>
      </c>
      <c r="BY3422" s="265"/>
      <c r="CA3422" s="55" t="s">
        <v>35</v>
      </c>
      <c r="CC3422" s="116" t="s">
        <v>75</v>
      </c>
      <c r="CD3422" s="13"/>
      <c r="CE3422" s="33"/>
      <c r="CF3422" s="33"/>
      <c r="CG3422" s="33"/>
      <c r="CH3422" s="33"/>
    </row>
    <row r="3423" spans="2:86" ht="18.600000000000001" customHeight="1" thickTop="1" thickBot="1">
      <c r="D3423" s="1">
        <v>0</v>
      </c>
      <c r="E3423" s="9">
        <f t="shared" ref="E3423" si="32980">$E$9*$B3420</f>
        <v>11.509103999999931</v>
      </c>
      <c r="F3423" s="2">
        <v>1</v>
      </c>
      <c r="G3423" s="8">
        <v>0</v>
      </c>
      <c r="I3423" s="1">
        <v>0</v>
      </c>
      <c r="J3423" s="9">
        <v>0</v>
      </c>
      <c r="K3423" s="2">
        <v>1</v>
      </c>
      <c r="L3423" s="8">
        <v>0</v>
      </c>
      <c r="N3423" s="1">
        <f t="shared" ref="N3423" si="32981">D3423*I3420+F3423*I3423-E3423*J3420-G3423*J3423</f>
        <v>0</v>
      </c>
      <c r="O3423" s="9">
        <f t="shared" ref="O3423" si="32982">(D3423*J3420+E3423*I3420+F3423*J3423+G3423*I3423)</f>
        <v>11.509103999999931</v>
      </c>
      <c r="P3423" s="2">
        <f t="shared" ref="P3423" si="32983">D3423*K3420+F3423*K3423-E3423*L3420-G3423*L3423</f>
        <v>7.3559659274939939</v>
      </c>
      <c r="Q3423" s="8">
        <f t="shared" ref="Q3423" si="32984">(D3423*L3420+E3423*K3420+F3423*L3423+G3423*K3423)</f>
        <v>0</v>
      </c>
      <c r="S3423" s="1">
        <v>0</v>
      </c>
      <c r="T3423" s="9">
        <f t="shared" ref="T3423" si="32985">$T$9*$B3420</f>
        <v>14.780513999999911</v>
      </c>
      <c r="U3423" s="2">
        <v>1</v>
      </c>
      <c r="V3423" s="8">
        <v>0</v>
      </c>
      <c r="X3423" s="1">
        <f t="shared" ref="X3423" si="32986">N3423*S3420+P3423*S3423-O3423*T3420-Q3423*T3423</f>
        <v>0</v>
      </c>
      <c r="Y3423" s="9">
        <f t="shared" ref="Y3423" si="32987">(N3423*T3420+O3423*S3420+P3423*T3423+Q3423*S3423)</f>
        <v>120.23406137484724</v>
      </c>
      <c r="Z3423" s="2">
        <f t="shared" ref="Z3423" si="32988">N3423*U3420+P3423*U3423-O3423*V3420-Q3423*V3423</f>
        <v>7.3559659274939939</v>
      </c>
      <c r="AA3423" s="8">
        <f t="shared" ref="AA3423" si="32989">(N3423*V3420+O3423*U3420+P3423*V3423+Q3423*U3423)</f>
        <v>0</v>
      </c>
      <c r="AB3423" s="20"/>
      <c r="AC3423" s="1">
        <v>0</v>
      </c>
      <c r="AD3423" s="9">
        <v>0</v>
      </c>
      <c r="AE3423" s="2">
        <v>1</v>
      </c>
      <c r="AF3423" s="8">
        <v>0</v>
      </c>
      <c r="AH3423" s="1">
        <f t="shared" ref="AH3423" si="32990">X3423*AC3420+Z3423*AC3423-Y3423*AD3420-AA3423*AD3423</f>
        <v>0</v>
      </c>
      <c r="AI3423" s="9">
        <f t="shared" ref="AI3423" si="32991">(X3423*AD3420+Y3423*AC3420+Z3423*AD3423+AA3423*AC3423)</f>
        <v>120.23406137484724</v>
      </c>
      <c r="AJ3423" s="2">
        <f t="shared" ref="AJ3423" si="32992">X3423*AE3420+Z3423*AE3423-Y3423*AF3420-AA3423*AF3423</f>
        <v>19.692280938068237</v>
      </c>
      <c r="AK3423" s="8">
        <f t="shared" ref="AK3423" si="32993">(X3423*AF3420+Y3423*AE3420+Z3423*AF3423+AA3423*AE3423)</f>
        <v>0</v>
      </c>
      <c r="AM3423" s="1">
        <v>0</v>
      </c>
      <c r="AN3423" s="9">
        <f t="shared" ref="AN3423" si="32994">$AN$9*$B3420</f>
        <v>12.496883999999925</v>
      </c>
      <c r="AO3423" s="2">
        <v>1</v>
      </c>
      <c r="AP3423" s="8">
        <v>0</v>
      </c>
      <c r="AR3423" s="1">
        <f t="shared" ref="AR3423" si="32995">AH3423*AM3420+AJ3423*AM3423-AI3423*AN3420-AK3423*AN3423</f>
        <v>0</v>
      </c>
      <c r="AS3423" s="9">
        <f t="shared" ref="AS3423" si="32996">(AH3423*AN3420+AI3423*AM3420+AJ3423*AN3423+AK3423*AM3423)</f>
        <v>366.32621195329568</v>
      </c>
      <c r="AT3423" s="2">
        <f t="shared" ref="AT3423" si="32997">AH3423*AO3420+AJ3423*AO3423-AI3423*AP3420-AK3423*AP3423</f>
        <v>19.692280938068237</v>
      </c>
      <c r="AU3423" s="8">
        <f t="shared" ref="AU3423" si="32998">(AH3423*AP3420+AI3423*AO3420+AJ3423*AP3423+AK3423*AO3423)</f>
        <v>0</v>
      </c>
      <c r="AV3423" s="20"/>
      <c r="AW3423" s="1">
        <v>0</v>
      </c>
      <c r="AX3423" s="9">
        <v>0</v>
      </c>
      <c r="AY3423" s="2">
        <v>1</v>
      </c>
      <c r="AZ3423" s="8">
        <v>0</v>
      </c>
      <c r="BB3423" s="1">
        <f t="shared" ref="BB3423" si="32999">AR3423*AW3420+AT3423*AW3423-AS3423*AX3420-AU3423*AX3423</f>
        <v>0</v>
      </c>
      <c r="BC3423" s="9">
        <f t="shared" ref="BC3423" si="33000">(AR3423*AX3420+AS3423*AW3420+AT3423*AX3423+AU3423*AW3423)</f>
        <v>366.32621195329568</v>
      </c>
      <c r="BD3423" s="2">
        <f t="shared" ref="BD3423" si="33001">AR3423*AY3420+AT3423*AY3423-AS3423*AZ3420-AU3423*AZ3423</f>
        <v>73.273834288480174</v>
      </c>
      <c r="BE3423" s="8">
        <f t="shared" ref="BE3423" si="33002">(AR3423*AZ3420+AS3423*AY3420+AT3423*AZ3423+AU3423*AY3423)</f>
        <v>0</v>
      </c>
      <c r="BG3423" s="1">
        <v>0</v>
      </c>
      <c r="BH3423" s="9">
        <f t="shared" ref="BH3423" si="33003">$BH$9*$B3420</f>
        <v>8.1760799999999509</v>
      </c>
      <c r="BI3423" s="2">
        <v>1</v>
      </c>
      <c r="BJ3423" s="8">
        <v>0</v>
      </c>
      <c r="BK3423" s="20"/>
      <c r="BL3423" s="1">
        <f t="shared" ref="BL3423" si="33004">BB3423*BG3420+BD3423*BG3423-BC3423*BH3420-BE3423*BH3423</f>
        <v>0</v>
      </c>
      <c r="BM3423" s="9">
        <f t="shared" ref="BM3423" si="33005">(BB3423*BH3420+BC3423*BG3420+BD3423*BH3423+BE3423*BG3423)</f>
        <v>965.41894300264903</v>
      </c>
      <c r="BN3423" s="2">
        <f t="shared" ref="BN3423" si="33006">BB3423*BI3420+BD3423*BI3423-BC3423*BJ3420-BE3423*BJ3423</f>
        <v>73.273834288480174</v>
      </c>
      <c r="BO3423" s="8">
        <f t="shared" ref="BO3423" si="33007">(BB3423*BJ3420+BC3423*BI3420+BD3423*BJ3423+BE3423*BI3423)</f>
        <v>0</v>
      </c>
      <c r="BP3423" s="20"/>
      <c r="BQ3423" s="18">
        <f t="shared" ref="BQ3423:BQ3454" si="33008">1/$BR$9</f>
        <v>1</v>
      </c>
      <c r="BR3423" s="25">
        <v>0</v>
      </c>
      <c r="BS3423" s="19">
        <v>1</v>
      </c>
      <c r="BT3423" s="24">
        <v>0</v>
      </c>
      <c r="BV3423" s="1">
        <f t="shared" ref="BV3423" si="33009">BL3423*BQ3420+BN3423*BQ3423-BM3423*BR3420-BO3423*BR3423</f>
        <v>73.273834288480174</v>
      </c>
      <c r="BW3423" s="9">
        <f t="shared" ref="BW3423" si="33010">(BL3423*BR3420+BM3423*BQ3420+BN3423*BR3423+BO3423*BQ3423)</f>
        <v>965.41894300264903</v>
      </c>
      <c r="BX3423" s="2">
        <f t="shared" ref="BX3423" si="33011">BL3423*BS3420+BN3423*BS3423-BM3423*BT3420-BO3423*BT3423</f>
        <v>73.273834288480174</v>
      </c>
      <c r="BY3423" s="8">
        <f t="shared" ref="BY3423" si="33012">(BL3423*BT3420+BM3423*BS3420+BN3423*BT3423+BO3423*BS3423)</f>
        <v>0</v>
      </c>
      <c r="CA3423" s="56">
        <f t="shared" ref="CA3423" si="33013">(180/PI())*ATAN(-1*(BW3420+BW3423)/(BV3420+BV3423))</f>
        <v>-81.319258743088952</v>
      </c>
      <c r="CC3423" s="117">
        <f t="shared" ref="CC3423" si="33014">20*LOG(((1-(10^(CA3420/20)^2)*(1-((1-CC3420)/(1+CC3420))^2))^0.5))</f>
        <v>-4.8325756616901157E-6</v>
      </c>
      <c r="CD3423" s="13"/>
      <c r="CE3423" s="33"/>
      <c r="CF3423" s="33"/>
      <c r="CG3423" s="33"/>
      <c r="CH3423" s="33"/>
    </row>
    <row r="3424" spans="2:86" ht="18.600000000000001" customHeight="1"/>
    <row r="3425" spans="2:86" ht="18.600000000000001" customHeight="1" thickBot="1">
      <c r="E3425" s="6" t="s">
        <v>3</v>
      </c>
      <c r="J3425" s="6" t="s">
        <v>5</v>
      </c>
      <c r="O3425" s="6" t="s">
        <v>10</v>
      </c>
      <c r="T3425" s="6" t="s">
        <v>6</v>
      </c>
      <c r="Y3425" s="6" t="s">
        <v>11</v>
      </c>
      <c r="AD3425" s="6" t="s">
        <v>12</v>
      </c>
      <c r="AI3425" s="6" t="s">
        <v>13</v>
      </c>
      <c r="AN3425" s="6" t="s">
        <v>14</v>
      </c>
      <c r="AS3425" s="6" t="s">
        <v>15</v>
      </c>
      <c r="AX3425" s="6" t="s">
        <v>19</v>
      </c>
      <c r="BC3425" s="6" t="s">
        <v>17</v>
      </c>
      <c r="BH3425" s="6" t="s">
        <v>20</v>
      </c>
      <c r="BM3425" s="6" t="s">
        <v>18</v>
      </c>
      <c r="BQ3425" s="26" t="s">
        <v>16</v>
      </c>
      <c r="BR3425" s="26"/>
      <c r="BS3425" s="21"/>
      <c r="BT3425" s="21"/>
      <c r="BU3425" s="21"/>
      <c r="BV3425" s="21"/>
      <c r="BW3425" s="26" t="s">
        <v>21</v>
      </c>
      <c r="BX3425" s="21"/>
      <c r="BY3425" s="21"/>
    </row>
    <row r="3426" spans="2:86" ht="18.600000000000001" customHeight="1" thickBot="1">
      <c r="B3426" s="11"/>
      <c r="D3426" s="266" t="s">
        <v>113</v>
      </c>
      <c r="E3426" s="267"/>
      <c r="F3426" s="268" t="s">
        <v>114</v>
      </c>
      <c r="G3426" s="269"/>
      <c r="H3426" s="237"/>
      <c r="I3426" s="262" t="s">
        <v>0</v>
      </c>
      <c r="J3426" s="263"/>
      <c r="K3426" s="264" t="s">
        <v>1</v>
      </c>
      <c r="L3426" s="265"/>
      <c r="M3426" s="21"/>
      <c r="N3426" s="262" t="s">
        <v>115</v>
      </c>
      <c r="O3426" s="263"/>
      <c r="P3426" s="264" t="s">
        <v>116</v>
      </c>
      <c r="Q3426" s="265"/>
      <c r="R3426" s="21"/>
      <c r="S3426" s="266" t="s">
        <v>117</v>
      </c>
      <c r="T3426" s="267"/>
      <c r="U3426" s="268" t="s">
        <v>118</v>
      </c>
      <c r="V3426" s="269"/>
      <c r="W3426" s="20"/>
      <c r="X3426" s="262" t="s">
        <v>119</v>
      </c>
      <c r="Y3426" s="263"/>
      <c r="Z3426" s="264" t="s">
        <v>120</v>
      </c>
      <c r="AA3426" s="265"/>
      <c r="AB3426" s="20"/>
      <c r="AC3426" s="262" t="s">
        <v>121</v>
      </c>
      <c r="AD3426" s="263"/>
      <c r="AE3426" s="264" t="s">
        <v>7</v>
      </c>
      <c r="AF3426" s="265"/>
      <c r="AG3426" s="20"/>
      <c r="AH3426" s="262" t="s">
        <v>122</v>
      </c>
      <c r="AI3426" s="263"/>
      <c r="AJ3426" s="264" t="s">
        <v>123</v>
      </c>
      <c r="AK3426" s="265"/>
      <c r="AL3426" s="20"/>
      <c r="AM3426" s="266" t="s">
        <v>124</v>
      </c>
      <c r="AN3426" s="267"/>
      <c r="AO3426" s="268" t="s">
        <v>125</v>
      </c>
      <c r="AP3426" s="269"/>
      <c r="AQ3426" s="21"/>
      <c r="AR3426" s="262" t="s">
        <v>126</v>
      </c>
      <c r="AS3426" s="263"/>
      <c r="AT3426" s="264" t="s">
        <v>2</v>
      </c>
      <c r="AU3426" s="265"/>
      <c r="AV3426" s="41"/>
      <c r="AW3426" s="262" t="s">
        <v>127</v>
      </c>
      <c r="AX3426" s="263"/>
      <c r="AY3426" s="264" t="s">
        <v>128</v>
      </c>
      <c r="AZ3426" s="265"/>
      <c r="BA3426" s="20"/>
      <c r="BB3426" s="262" t="s">
        <v>129</v>
      </c>
      <c r="BC3426" s="263"/>
      <c r="BD3426" s="264" t="s">
        <v>130</v>
      </c>
      <c r="BE3426" s="265"/>
      <c r="BF3426" s="41"/>
      <c r="BG3426" s="266" t="s">
        <v>131</v>
      </c>
      <c r="BH3426" s="267"/>
      <c r="BI3426" s="268" t="s">
        <v>132</v>
      </c>
      <c r="BJ3426" s="269"/>
      <c r="BK3426" s="41"/>
      <c r="BL3426" s="262" t="s">
        <v>133</v>
      </c>
      <c r="BM3426" s="263"/>
      <c r="BN3426" s="264" t="s">
        <v>134</v>
      </c>
      <c r="BO3426" s="265"/>
      <c r="BP3426" s="41"/>
      <c r="BQ3426" s="262" t="s">
        <v>135</v>
      </c>
      <c r="BR3426" s="263"/>
      <c r="BS3426" s="264" t="s">
        <v>136</v>
      </c>
      <c r="BT3426" s="265"/>
      <c r="BU3426" s="20"/>
      <c r="BV3426" s="262" t="s">
        <v>137</v>
      </c>
      <c r="BW3426" s="263"/>
      <c r="BX3426" s="264" t="s">
        <v>138</v>
      </c>
      <c r="BY3426" s="265"/>
      <c r="CA3426" s="27" t="s">
        <v>8</v>
      </c>
      <c r="CC3426" s="113" t="s">
        <v>74</v>
      </c>
      <c r="CD3426" s="13"/>
      <c r="CE3426" s="33"/>
      <c r="CF3426" s="33"/>
      <c r="CG3426" s="33"/>
      <c r="CH3426" s="33"/>
    </row>
    <row r="3427" spans="2:86" ht="18.600000000000001" customHeight="1" thickTop="1" thickBot="1">
      <c r="B3427" s="37">
        <v>9.7999999999999297</v>
      </c>
      <c r="D3427" s="1">
        <v>1</v>
      </c>
      <c r="E3427" s="7">
        <v>0</v>
      </c>
      <c r="F3427" s="2">
        <v>0</v>
      </c>
      <c r="G3427" s="8">
        <v>0</v>
      </c>
      <c r="I3427" s="1">
        <v>1</v>
      </c>
      <c r="J3427" s="9">
        <v>0</v>
      </c>
      <c r="K3427" s="2">
        <v>0</v>
      </c>
      <c r="L3427" s="8">
        <f t="shared" ref="L3427:L3458" si="33015">IF(0=(1-$J$9*$K$9*$B3427^2),10^18,$B3427*$K$9/(1-$J$9*$K$9*$B3427^2))</f>
        <v>-0.55102224856077175</v>
      </c>
      <c r="N3427" s="1">
        <f t="shared" ref="N3427" si="33016">D3427*I3427+F3427*I3430-E3427*J3427-G3427*J3430</f>
        <v>1</v>
      </c>
      <c r="O3427" s="9">
        <f t="shared" ref="O3427" si="33017">(D3427*J3427+E3427*I3427+F3427*J3430+G3427*I3430)</f>
        <v>0</v>
      </c>
      <c r="P3427" s="2">
        <f t="shared" ref="P3427" si="33018">D3427*K3427+F3427*K3430-E3427*L3427-G3427*L3430</f>
        <v>0</v>
      </c>
      <c r="Q3427" s="8">
        <f t="shared" ref="Q3427" si="33019">(D3427*L3427+E3427*K3427+F3427*L3430+G3427*K3430)</f>
        <v>-0.55102224856077175</v>
      </c>
      <c r="S3427" s="1">
        <v>1</v>
      </c>
      <c r="T3427" s="7">
        <v>0</v>
      </c>
      <c r="U3427" s="2">
        <v>0</v>
      </c>
      <c r="V3427" s="8">
        <v>0</v>
      </c>
      <c r="X3427" s="1">
        <f t="shared" ref="X3427" si="33020">N3427*S3427+P3427*S3430-O3427*T3427-Q3427*T3430</f>
        <v>9.1610472576489066</v>
      </c>
      <c r="Y3427" s="9">
        <f t="shared" ref="Y3427" si="33021">(N3427*T3427+O3427*S3427+P3427*T3430+Q3427*S3430)</f>
        <v>0</v>
      </c>
      <c r="Z3427" s="2">
        <f t="shared" ref="Z3427" si="33022">N3427*U3427+P3427*U3430-O3427*V3427-Q3427*V3430</f>
        <v>0</v>
      </c>
      <c r="AA3427" s="8">
        <f t="shared" ref="AA3427" si="33023">(N3427*V3427+O3427*U3427+P3427*V3430+Q3427*U3430)</f>
        <v>-0.55102224856077175</v>
      </c>
      <c r="AB3427" s="20"/>
      <c r="AC3427" s="1">
        <v>1</v>
      </c>
      <c r="AD3427" s="9">
        <v>0</v>
      </c>
      <c r="AE3427" s="2">
        <v>0</v>
      </c>
      <c r="AF3427" s="8">
        <f t="shared" ref="AF3427:AF3458" si="33024">IF(0=(1-$AE$9*$AD$9*$B3427^2),10^18,$B3427*$AE$9/(1-$AE$9*$AD$9*$B3427^2))</f>
        <v>-0.1023870554353541</v>
      </c>
      <c r="AH3427" s="1">
        <f t="shared" ref="AH3427" si="33025">X3427*AC3427+Z3427*AC3430-Y3427*AD3427-AA3427*AD3430</f>
        <v>9.1610472576489066</v>
      </c>
      <c r="AI3427" s="9">
        <f t="shared" ref="AI3427" si="33026">(X3427*AD3427+Y3427*AC3427+Z3427*AD3430+AA3427*AC3430)</f>
        <v>0</v>
      </c>
      <c r="AJ3427" s="2">
        <f t="shared" ref="AJ3427" si="33027">X3427*AE3427+Z3427*AE3430-Y3427*AF3427-AA3427*AF3430</f>
        <v>0</v>
      </c>
      <c r="AK3427" s="8">
        <f t="shared" ref="AK3427" si="33028">(X3427*AF3427+Y3427*AE3427+Z3427*AF3430+AA3427*AE3430)</f>
        <v>-1.4889949019755691</v>
      </c>
      <c r="AM3427" s="1">
        <v>1</v>
      </c>
      <c r="AN3427" s="7">
        <v>0</v>
      </c>
      <c r="AO3427" s="2">
        <v>0</v>
      </c>
      <c r="AP3427" s="8">
        <v>0</v>
      </c>
      <c r="AR3427" s="1">
        <f t="shared" ref="AR3427" si="33029">AH3427*AM3427+AJ3427*AM3430-AI3427*AN3427-AK3427*AN3430</f>
        <v>27.806896577943718</v>
      </c>
      <c r="AS3427" s="9">
        <f t="shared" ref="AS3427" si="33030">(AH3427*AN3427+AI3427*AM3427+AJ3427*AN3430+AK3427*AM3430)</f>
        <v>0</v>
      </c>
      <c r="AT3427" s="2">
        <f t="shared" ref="AT3427" si="33031">AH3427*AO3427+AJ3427*AO3430-AI3427*AP3427-AK3427*AP3430</f>
        <v>0</v>
      </c>
      <c r="AU3427" s="8">
        <f t="shared" ref="AU3427" si="33032">(AH3427*AP3427+AI3427*AO3427+AJ3427*AP3430+AK3427*AO3430)</f>
        <v>-1.4889949019755691</v>
      </c>
      <c r="AV3427" s="20"/>
      <c r="AW3427" s="1">
        <v>1</v>
      </c>
      <c r="AX3427" s="9">
        <v>0</v>
      </c>
      <c r="AY3427" s="2">
        <v>0</v>
      </c>
      <c r="AZ3427" s="8">
        <f t="shared" ref="AZ3427:AZ3458" si="33033">IF(0=(1-$AX$9*$AY$9*$B3427^2),10^18,$B3427*$AY$9/(1-$AX$9*$AY$9*$B3427^2))</f>
        <v>-0.14595771315895836</v>
      </c>
      <c r="BB3427" s="1">
        <f t="shared" ref="BB3427" si="33034">AR3427*AW3427+AT3427*AW3430-AS3427*AX3427-AU3427*AX3430</f>
        <v>27.806896577943718</v>
      </c>
      <c r="BC3427" s="9">
        <f t="shared" ref="BC3427" si="33035">(AR3427*AX3427+AS3427*AW3427+AT3427*AX3430+AU3427*AW3430)</f>
        <v>0</v>
      </c>
      <c r="BD3427" s="2">
        <f t="shared" ref="BD3427" si="33036">AR3427*AY3427+AT3427*AY3430-AS3427*AZ3427-AU3427*AZ3430</f>
        <v>0</v>
      </c>
      <c r="BE3427" s="8">
        <f t="shared" ref="BE3427" si="33037">(AR3427*AZ3427+AS3427*AY3427+AT3427*AZ3430+AU3427*AY3430)</f>
        <v>-5.547625936539899</v>
      </c>
      <c r="BG3427" s="1">
        <v>1</v>
      </c>
      <c r="BH3427" s="7">
        <v>0</v>
      </c>
      <c r="BI3427" s="2">
        <v>0</v>
      </c>
      <c r="BJ3427" s="8">
        <v>0</v>
      </c>
      <c r="BK3427" s="20"/>
      <c r="BL3427" s="1">
        <f t="shared" ref="BL3427" si="33038">BB3427*BG3427+BD3427*BG3430-BC3427*BH3427-BE3427*BH3430</f>
        <v>73.257486350827477</v>
      </c>
      <c r="BM3427" s="9">
        <f t="shared" ref="BM3427" si="33039">(BB3427*BH3427+BC3427*BG3427+BD3427*BH3430+BE3427*BG3430)</f>
        <v>0</v>
      </c>
      <c r="BN3427" s="2">
        <f t="shared" ref="BN3427" si="33040">BB3427*BI3427+BD3427*BI3430-BC3427*BJ3427-BE3427*BJ3430</f>
        <v>0</v>
      </c>
      <c r="BO3427" s="8">
        <f t="shared" ref="BO3427" si="33041">(BB3427*BJ3427+BC3427*BI3427+BD3427*BJ3430+BE3427*BI3430)</f>
        <v>-5.547625936539899</v>
      </c>
      <c r="BP3427" s="20"/>
      <c r="BQ3427" s="16">
        <v>1</v>
      </c>
      <c r="BR3427" s="23">
        <v>0</v>
      </c>
      <c r="BS3427" s="14">
        <v>0</v>
      </c>
      <c r="BT3427" s="22">
        <v>0</v>
      </c>
      <c r="BV3427" s="1">
        <f t="shared" ref="BV3427" si="33042">BL3427*BQ3427+BN3427*BQ3430-BM3427*BR3427-BO3427*BR3430</f>
        <v>73.257486350827477</v>
      </c>
      <c r="BW3427" s="9">
        <f t="shared" ref="BW3427" si="33043">(BL3427*BR3427+BM3427*BQ3427+BN3427*BR3430+BO3427*BQ3430)</f>
        <v>-5.547625936539899</v>
      </c>
      <c r="BX3427" s="2">
        <f t="shared" ref="BX3427" si="33044">BL3427*BS3427+BN3427*BS3430-BM3427*BT3427-BO3427*BT3430</f>
        <v>0</v>
      </c>
      <c r="BY3427" s="8">
        <f t="shared" ref="BY3427" si="33045">(BL3427*BT3427+BM3427*BS3427+BN3427*BT3430+BO3427*BS3430)</f>
        <v>-5.547625936539899</v>
      </c>
      <c r="CA3427" s="28">
        <f t="shared" ref="CA3427" si="33046">20*LOG(((1+$BR$9)/$BR$9)/((BV3427+BV3430)^2+(BW3427+BW3430)^2)^0.5)</f>
        <v>-53.739279114544793</v>
      </c>
      <c r="CC3427" s="114">
        <f t="shared" ref="CC3427" si="33047">((BV3427^2+BW3427^2)^0.5)/((BV3430^2+BW3430^2)^0.5)</f>
        <v>7.5742990938405891E-2</v>
      </c>
      <c r="CD3427" s="13"/>
      <c r="CE3427" s="33"/>
      <c r="CF3427" s="33"/>
      <c r="CG3427" s="33"/>
      <c r="CH3427" s="33"/>
    </row>
    <row r="3428" spans="2:86" ht="18.600000000000001" customHeight="1" thickBot="1">
      <c r="D3428" s="3"/>
      <c r="G3428" s="4"/>
      <c r="I3428" s="3"/>
      <c r="L3428" s="4"/>
      <c r="N3428" s="3"/>
      <c r="Q3428" s="4"/>
      <c r="S3428" s="3"/>
      <c r="V3428" s="4"/>
      <c r="X3428" s="3"/>
      <c r="AA3428" s="4"/>
      <c r="AC3428" s="3"/>
      <c r="AF3428" s="4"/>
      <c r="AH3428" s="3"/>
      <c r="AK3428" s="4"/>
      <c r="AM3428" s="3"/>
      <c r="AP3428" s="4"/>
      <c r="AR3428" s="3"/>
      <c r="AU3428" s="4"/>
      <c r="AW3428" s="3"/>
      <c r="AZ3428" s="4"/>
      <c r="BB3428" s="3"/>
      <c r="BE3428" s="4"/>
      <c r="BG3428" s="3"/>
      <c r="BJ3428" s="4"/>
      <c r="BL3428" s="3"/>
      <c r="BO3428" s="4"/>
      <c r="BQ3428" s="16"/>
      <c r="BR3428" s="14"/>
      <c r="BS3428" s="14"/>
      <c r="BT3428" s="17"/>
      <c r="BV3428" s="3"/>
      <c r="BY3428" s="4"/>
      <c r="CC3428" s="115"/>
      <c r="CD3428" s="13"/>
      <c r="CE3428" s="33"/>
      <c r="CF3428" s="33"/>
      <c r="CG3428" s="33"/>
      <c r="CH3428" s="33"/>
    </row>
    <row r="3429" spans="2:86" ht="18.600000000000001" customHeight="1" thickBot="1">
      <c r="D3429" s="271" t="s">
        <v>141</v>
      </c>
      <c r="E3429" s="272"/>
      <c r="F3429" s="273" t="s">
        <v>142</v>
      </c>
      <c r="G3429" s="274"/>
      <c r="H3429" s="237"/>
      <c r="I3429" s="271" t="s">
        <v>143</v>
      </c>
      <c r="J3429" s="272"/>
      <c r="K3429" s="273" t="s">
        <v>144</v>
      </c>
      <c r="L3429" s="274"/>
      <c r="N3429" s="262" t="s">
        <v>145</v>
      </c>
      <c r="O3429" s="263"/>
      <c r="P3429" s="264" t="s">
        <v>146</v>
      </c>
      <c r="Q3429" s="265"/>
      <c r="S3429" s="271" t="s">
        <v>147</v>
      </c>
      <c r="T3429" s="272"/>
      <c r="U3429" s="273" t="s">
        <v>148</v>
      </c>
      <c r="V3429" s="274"/>
      <c r="W3429" s="20"/>
      <c r="X3429" s="262" t="s">
        <v>149</v>
      </c>
      <c r="Y3429" s="263"/>
      <c r="Z3429" s="264" t="s">
        <v>150</v>
      </c>
      <c r="AA3429" s="265"/>
      <c r="AB3429" s="20"/>
      <c r="AC3429" s="271" t="s">
        <v>151</v>
      </c>
      <c r="AD3429" s="272"/>
      <c r="AE3429" s="273" t="s">
        <v>152</v>
      </c>
      <c r="AF3429" s="274"/>
      <c r="AG3429" s="20"/>
      <c r="AH3429" s="262" t="s">
        <v>153</v>
      </c>
      <c r="AI3429" s="263"/>
      <c r="AJ3429" s="264" t="s">
        <v>154</v>
      </c>
      <c r="AK3429" s="265"/>
      <c r="AL3429" s="20"/>
      <c r="AM3429" s="271" t="s">
        <v>155</v>
      </c>
      <c r="AN3429" s="272"/>
      <c r="AO3429" s="273" t="s">
        <v>156</v>
      </c>
      <c r="AP3429" s="274"/>
      <c r="AR3429" s="262" t="s">
        <v>157</v>
      </c>
      <c r="AS3429" s="263"/>
      <c r="AT3429" s="264" t="s">
        <v>158</v>
      </c>
      <c r="AU3429" s="265"/>
      <c r="AV3429" s="41"/>
      <c r="AW3429" s="271" t="s">
        <v>159</v>
      </c>
      <c r="AX3429" s="272"/>
      <c r="AY3429" s="273" t="s">
        <v>160</v>
      </c>
      <c r="AZ3429" s="274"/>
      <c r="BA3429" s="20"/>
      <c r="BB3429" s="262" t="s">
        <v>161</v>
      </c>
      <c r="BC3429" s="263"/>
      <c r="BD3429" s="264" t="s">
        <v>162</v>
      </c>
      <c r="BE3429" s="265"/>
      <c r="BF3429" s="41"/>
      <c r="BG3429" s="271" t="s">
        <v>163</v>
      </c>
      <c r="BH3429" s="272"/>
      <c r="BI3429" s="273" t="s">
        <v>164</v>
      </c>
      <c r="BJ3429" s="274"/>
      <c r="BK3429" s="41"/>
      <c r="BL3429" s="262" t="s">
        <v>165</v>
      </c>
      <c r="BM3429" s="263"/>
      <c r="BN3429" s="264" t="s">
        <v>166</v>
      </c>
      <c r="BO3429" s="265"/>
      <c r="BP3429" s="41"/>
      <c r="BQ3429" s="271" t="s">
        <v>167</v>
      </c>
      <c r="BR3429" s="272"/>
      <c r="BS3429" s="273" t="s">
        <v>168</v>
      </c>
      <c r="BT3429" s="274"/>
      <c r="BU3429" s="20"/>
      <c r="BV3429" s="262" t="s">
        <v>169</v>
      </c>
      <c r="BW3429" s="263"/>
      <c r="BX3429" s="264" t="s">
        <v>170</v>
      </c>
      <c r="BY3429" s="265"/>
      <c r="CA3429" s="55" t="s">
        <v>35</v>
      </c>
      <c r="CC3429" s="116" t="s">
        <v>75</v>
      </c>
      <c r="CD3429" s="13"/>
      <c r="CE3429" s="33"/>
      <c r="CF3429" s="33"/>
      <c r="CG3429" s="33"/>
      <c r="CH3429" s="33"/>
    </row>
    <row r="3430" spans="2:86" ht="18.600000000000001" customHeight="1" thickTop="1" thickBot="1">
      <c r="D3430" s="1">
        <v>0</v>
      </c>
      <c r="E3430" s="9">
        <f t="shared" ref="E3430" si="33048">$E$9*$B3427</f>
        <v>11.532639999999917</v>
      </c>
      <c r="F3430" s="2">
        <v>1</v>
      </c>
      <c r="G3430" s="8">
        <v>0</v>
      </c>
      <c r="I3430" s="1">
        <v>0</v>
      </c>
      <c r="J3430" s="9">
        <v>0</v>
      </c>
      <c r="K3430" s="2">
        <v>1</v>
      </c>
      <c r="L3430" s="8">
        <v>0</v>
      </c>
      <c r="N3430" s="1">
        <f t="shared" ref="N3430" si="33049">D3430*I3427+F3430*I3430-E3430*J3427-G3430*J3430</f>
        <v>0</v>
      </c>
      <c r="O3430" s="9">
        <f t="shared" ref="O3430" si="33050">(D3430*J3427+E3430*I3427+F3430*J3430+G3430*I3430)</f>
        <v>11.532639999999917</v>
      </c>
      <c r="P3430" s="2">
        <f t="shared" ref="P3430" si="33051">D3430*K3427+F3430*K3430-E3430*L3427-G3430*L3430</f>
        <v>7.3547412246418533</v>
      </c>
      <c r="Q3430" s="8">
        <f t="shared" ref="Q3430" si="33052">(D3430*L3427+E3430*K3427+F3430*L3430+G3430*K3430)</f>
        <v>0</v>
      </c>
      <c r="S3430" s="1">
        <v>0</v>
      </c>
      <c r="T3430" s="9">
        <f t="shared" ref="T3430" si="33053">$T$9*$B3427</f>
        <v>14.810739999999894</v>
      </c>
      <c r="U3430" s="2">
        <v>1</v>
      </c>
      <c r="V3430" s="8">
        <v>0</v>
      </c>
      <c r="X3430" s="1">
        <f t="shared" ref="X3430" si="33054">N3430*S3427+P3430*S3430-O3430*T3427-Q3430*T3430</f>
        <v>0</v>
      </c>
      <c r="Y3430" s="9">
        <f t="shared" ref="Y3430" si="33055">(N3430*T3427+O3430*S3427+P3430*T3430+Q3430*S3430)</f>
        <v>120.46180004545123</v>
      </c>
      <c r="Z3430" s="2">
        <f t="shared" ref="Z3430" si="33056">N3430*U3427+P3430*U3430-O3430*V3427-Q3430*V3430</f>
        <v>7.3547412246418533</v>
      </c>
      <c r="AA3430" s="8">
        <f t="shared" ref="AA3430" si="33057">(N3430*V3427+O3430*U3427+P3430*V3430+Q3430*U3430)</f>
        <v>0</v>
      </c>
      <c r="AB3430" s="20"/>
      <c r="AC3430" s="1">
        <v>0</v>
      </c>
      <c r="AD3430" s="9">
        <v>0</v>
      </c>
      <c r="AE3430" s="2">
        <v>1</v>
      </c>
      <c r="AF3430" s="8">
        <v>0</v>
      </c>
      <c r="AH3430" s="1">
        <f t="shared" ref="AH3430" si="33058">X3430*AC3427+Z3430*AC3430-Y3430*AD3427-AA3430*AD3430</f>
        <v>0</v>
      </c>
      <c r="AI3430" s="9">
        <f t="shared" ref="AI3430" si="33059">(X3430*AD3427+Y3430*AC3427+Z3430*AD3430+AA3430*AC3430)</f>
        <v>120.46180004545123</v>
      </c>
      <c r="AJ3430" s="2">
        <f t="shared" ref="AJ3430" si="33060">X3430*AE3427+Z3430*AE3430-Y3430*AF3427-AA3430*AF3430</f>
        <v>19.688470223738008</v>
      </c>
      <c r="AK3430" s="8">
        <f t="shared" ref="AK3430" si="33061">(X3430*AF3427+Y3430*AE3427+Z3430*AF3430+AA3430*AE3430)</f>
        <v>0</v>
      </c>
      <c r="AM3430" s="1">
        <v>0</v>
      </c>
      <c r="AN3430" s="9">
        <f t="shared" ref="AN3430" si="33062">$AN$9*$B3427</f>
        <v>12.522439999999911</v>
      </c>
      <c r="AO3430" s="2">
        <v>1</v>
      </c>
      <c r="AP3430" s="8">
        <v>0</v>
      </c>
      <c r="AR3430" s="1">
        <f t="shared" ref="AR3430" si="33063">AH3430*AM3427+AJ3430*AM3430-AI3430*AN3427-AK3430*AN3430</f>
        <v>0</v>
      </c>
      <c r="AS3430" s="9">
        <f t="shared" ref="AS3430" si="33064">(AH3430*AN3427+AI3430*AM3427+AJ3430*AN3430+AK3430*AM3430)</f>
        <v>367.00948711399525</v>
      </c>
      <c r="AT3430" s="2">
        <f t="shared" ref="AT3430" si="33065">AH3430*AO3427+AJ3430*AO3430-AI3430*AP3427-AK3430*AP3430</f>
        <v>19.688470223738008</v>
      </c>
      <c r="AU3430" s="8">
        <f t="shared" ref="AU3430" si="33066">(AH3430*AP3427+AI3430*AO3427+AJ3430*AP3430+AK3430*AO3430)</f>
        <v>0</v>
      </c>
      <c r="AV3430" s="20"/>
      <c r="AW3430" s="1">
        <v>0</v>
      </c>
      <c r="AX3430" s="9">
        <v>0</v>
      </c>
      <c r="AY3430" s="2">
        <v>1</v>
      </c>
      <c r="AZ3430" s="8">
        <v>0</v>
      </c>
      <c r="BB3430" s="1">
        <f t="shared" ref="BB3430" si="33067">AR3430*AW3427+AT3430*AW3430-AS3430*AX3427-AU3430*AX3430</f>
        <v>0</v>
      </c>
      <c r="BC3430" s="9">
        <f t="shared" ref="BC3430" si="33068">(AR3430*AX3427+AS3430*AW3427+AT3430*AX3430+AU3430*AW3430)</f>
        <v>367.00948711399525</v>
      </c>
      <c r="BD3430" s="2">
        <f t="shared" ref="BD3430" si="33069">AR3430*AY3427+AT3430*AY3430-AS3430*AZ3427-AU3430*AZ3430</f>
        <v>73.256335670538959</v>
      </c>
      <c r="BE3430" s="8">
        <f t="shared" ref="BE3430" si="33070">(AR3430*AZ3427+AS3430*AY3427+AT3430*AZ3430+AU3430*AY3430)</f>
        <v>0</v>
      </c>
      <c r="BG3430" s="1">
        <v>0</v>
      </c>
      <c r="BH3430" s="9">
        <f t="shared" ref="BH3430" si="33071">$BH$9*$B3427</f>
        <v>8.1927999999999415</v>
      </c>
      <c r="BI3430" s="2">
        <v>1</v>
      </c>
      <c r="BJ3430" s="8">
        <v>0</v>
      </c>
      <c r="BK3430" s="20"/>
      <c r="BL3430" s="1">
        <f t="shared" ref="BL3430" si="33072">BB3430*BG3427+BD3430*BG3430-BC3430*BH3427-BE3430*BH3430</f>
        <v>0</v>
      </c>
      <c r="BM3430" s="9">
        <f t="shared" ref="BM3430" si="33073">(BB3430*BH3427+BC3430*BG3427+BD3430*BH3430+BE3430*BG3430)</f>
        <v>967.18399399558257</v>
      </c>
      <c r="BN3430" s="2">
        <f t="shared" ref="BN3430" si="33074">BB3430*BI3427+BD3430*BI3430-BC3430*BJ3427-BE3430*BJ3430</f>
        <v>73.256335670538959</v>
      </c>
      <c r="BO3430" s="8">
        <f t="shared" ref="BO3430" si="33075">(BB3430*BJ3427+BC3430*BI3427+BD3430*BJ3430+BE3430*BI3430)</f>
        <v>0</v>
      </c>
      <c r="BP3430" s="20"/>
      <c r="BQ3430" s="18">
        <f t="shared" ref="BQ3430:BQ3461" si="33076">1/$BR$9</f>
        <v>1</v>
      </c>
      <c r="BR3430" s="25">
        <v>0</v>
      </c>
      <c r="BS3430" s="19">
        <v>1</v>
      </c>
      <c r="BT3430" s="24">
        <v>0</v>
      </c>
      <c r="BV3430" s="1">
        <f t="shared" ref="BV3430" si="33077">BL3430*BQ3427+BN3430*BQ3430-BM3430*BR3427-BO3430*BR3430</f>
        <v>73.256335670538959</v>
      </c>
      <c r="BW3430" s="9">
        <f t="shared" ref="BW3430" si="33078">(BL3430*BR3427+BM3430*BQ3427+BN3430*BR3430+BO3430*BQ3430)</f>
        <v>967.18399399558257</v>
      </c>
      <c r="BX3430" s="2">
        <f t="shared" ref="BX3430" si="33079">BL3430*BS3427+BN3430*BS3430-BM3430*BT3427-BO3430*BT3430</f>
        <v>73.256335670538959</v>
      </c>
      <c r="BY3430" s="8">
        <f t="shared" ref="BY3430" si="33080">(BL3430*BT3427+BM3430*BS3427+BN3430*BT3430+BO3430*BS3430)</f>
        <v>0</v>
      </c>
      <c r="CA3430" s="56">
        <f t="shared" ref="CA3430" si="33081">(180/PI())*ATAN(-1*(BW3427+BW3430)/(BV3427+BV3430))</f>
        <v>-81.337101573566684</v>
      </c>
      <c r="CC3430" s="117">
        <f t="shared" ref="CC3430" si="33082">20*LOG(((1-(10^(CA3427/20)^2)*(1-((1-CC3427)/(1+CC3427))^2))^0.5))</f>
        <v>-4.8066448209734156E-6</v>
      </c>
      <c r="CD3430" s="13"/>
      <c r="CE3430" s="33"/>
      <c r="CF3430" s="33"/>
      <c r="CG3430" s="33"/>
      <c r="CH3430" s="33"/>
    </row>
    <row r="3431" spans="2:86" ht="18.600000000000001" customHeight="1"/>
    <row r="3432" spans="2:86" ht="18.600000000000001" customHeight="1" thickBot="1">
      <c r="E3432" s="6" t="s">
        <v>3</v>
      </c>
      <c r="J3432" s="6" t="s">
        <v>5</v>
      </c>
      <c r="O3432" s="6" t="s">
        <v>10</v>
      </c>
      <c r="T3432" s="6" t="s">
        <v>6</v>
      </c>
      <c r="Y3432" s="6" t="s">
        <v>11</v>
      </c>
      <c r="AD3432" s="6" t="s">
        <v>12</v>
      </c>
      <c r="AI3432" s="6" t="s">
        <v>13</v>
      </c>
      <c r="AN3432" s="6" t="s">
        <v>14</v>
      </c>
      <c r="AS3432" s="6" t="s">
        <v>15</v>
      </c>
      <c r="AX3432" s="6" t="s">
        <v>19</v>
      </c>
      <c r="BC3432" s="6" t="s">
        <v>17</v>
      </c>
      <c r="BH3432" s="6" t="s">
        <v>20</v>
      </c>
      <c r="BM3432" s="6" t="s">
        <v>18</v>
      </c>
      <c r="BQ3432" s="26" t="s">
        <v>16</v>
      </c>
      <c r="BR3432" s="26"/>
      <c r="BS3432" s="21"/>
      <c r="BT3432" s="21"/>
      <c r="BU3432" s="21"/>
      <c r="BV3432" s="21"/>
      <c r="BW3432" s="26" t="s">
        <v>21</v>
      </c>
      <c r="BX3432" s="21"/>
      <c r="BY3432" s="21"/>
    </row>
    <row r="3433" spans="2:86" ht="18.600000000000001" customHeight="1" thickBot="1">
      <c r="B3433" s="11"/>
      <c r="D3433" s="266" t="s">
        <v>113</v>
      </c>
      <c r="E3433" s="267"/>
      <c r="F3433" s="268" t="s">
        <v>114</v>
      </c>
      <c r="G3433" s="269"/>
      <c r="H3433" s="237"/>
      <c r="I3433" s="262" t="s">
        <v>0</v>
      </c>
      <c r="J3433" s="263"/>
      <c r="K3433" s="264" t="s">
        <v>1</v>
      </c>
      <c r="L3433" s="265"/>
      <c r="M3433" s="21"/>
      <c r="N3433" s="262" t="s">
        <v>115</v>
      </c>
      <c r="O3433" s="263"/>
      <c r="P3433" s="264" t="s">
        <v>116</v>
      </c>
      <c r="Q3433" s="265"/>
      <c r="R3433" s="21"/>
      <c r="S3433" s="266" t="s">
        <v>117</v>
      </c>
      <c r="T3433" s="267"/>
      <c r="U3433" s="268" t="s">
        <v>118</v>
      </c>
      <c r="V3433" s="269"/>
      <c r="W3433" s="20"/>
      <c r="X3433" s="262" t="s">
        <v>119</v>
      </c>
      <c r="Y3433" s="263"/>
      <c r="Z3433" s="264" t="s">
        <v>120</v>
      </c>
      <c r="AA3433" s="265"/>
      <c r="AB3433" s="20"/>
      <c r="AC3433" s="262" t="s">
        <v>121</v>
      </c>
      <c r="AD3433" s="263"/>
      <c r="AE3433" s="264" t="s">
        <v>7</v>
      </c>
      <c r="AF3433" s="265"/>
      <c r="AG3433" s="20"/>
      <c r="AH3433" s="262" t="s">
        <v>122</v>
      </c>
      <c r="AI3433" s="263"/>
      <c r="AJ3433" s="264" t="s">
        <v>123</v>
      </c>
      <c r="AK3433" s="265"/>
      <c r="AL3433" s="20"/>
      <c r="AM3433" s="266" t="s">
        <v>124</v>
      </c>
      <c r="AN3433" s="267"/>
      <c r="AO3433" s="268" t="s">
        <v>125</v>
      </c>
      <c r="AP3433" s="269"/>
      <c r="AQ3433" s="21"/>
      <c r="AR3433" s="262" t="s">
        <v>126</v>
      </c>
      <c r="AS3433" s="263"/>
      <c r="AT3433" s="264" t="s">
        <v>2</v>
      </c>
      <c r="AU3433" s="265"/>
      <c r="AV3433" s="41"/>
      <c r="AW3433" s="262" t="s">
        <v>127</v>
      </c>
      <c r="AX3433" s="263"/>
      <c r="AY3433" s="264" t="s">
        <v>128</v>
      </c>
      <c r="AZ3433" s="265"/>
      <c r="BA3433" s="20"/>
      <c r="BB3433" s="262" t="s">
        <v>129</v>
      </c>
      <c r="BC3433" s="263"/>
      <c r="BD3433" s="264" t="s">
        <v>130</v>
      </c>
      <c r="BE3433" s="265"/>
      <c r="BF3433" s="41"/>
      <c r="BG3433" s="266" t="s">
        <v>131</v>
      </c>
      <c r="BH3433" s="267"/>
      <c r="BI3433" s="268" t="s">
        <v>132</v>
      </c>
      <c r="BJ3433" s="269"/>
      <c r="BK3433" s="41"/>
      <c r="BL3433" s="262" t="s">
        <v>133</v>
      </c>
      <c r="BM3433" s="263"/>
      <c r="BN3433" s="264" t="s">
        <v>134</v>
      </c>
      <c r="BO3433" s="265"/>
      <c r="BP3433" s="41"/>
      <c r="BQ3433" s="262" t="s">
        <v>135</v>
      </c>
      <c r="BR3433" s="263"/>
      <c r="BS3433" s="264" t="s">
        <v>136</v>
      </c>
      <c r="BT3433" s="265"/>
      <c r="BU3433" s="20"/>
      <c r="BV3433" s="262" t="s">
        <v>137</v>
      </c>
      <c r="BW3433" s="263"/>
      <c r="BX3433" s="264" t="s">
        <v>138</v>
      </c>
      <c r="BY3433" s="265"/>
      <c r="CA3433" s="27" t="s">
        <v>8</v>
      </c>
      <c r="CC3433" s="113" t="s">
        <v>74</v>
      </c>
      <c r="CD3433" s="13"/>
      <c r="CE3433" s="33"/>
      <c r="CF3433" s="33"/>
      <c r="CG3433" s="33"/>
      <c r="CH3433" s="33"/>
    </row>
    <row r="3434" spans="2:86" ht="18.600000000000001" customHeight="1" thickTop="1" thickBot="1">
      <c r="B3434" s="37">
        <v>9.8199999999999292</v>
      </c>
      <c r="D3434" s="1">
        <v>1</v>
      </c>
      <c r="E3434" s="7">
        <v>0</v>
      </c>
      <c r="F3434" s="2">
        <v>0</v>
      </c>
      <c r="G3434" s="8">
        <v>0</v>
      </c>
      <c r="I3434" s="1">
        <v>1</v>
      </c>
      <c r="J3434" s="9">
        <v>0</v>
      </c>
      <c r="K3434" s="2">
        <v>0</v>
      </c>
      <c r="L3434" s="8">
        <f t="shared" ref="L3434:L3465" si="33083">IF(0=(1-$J$9*$K$9*$B3434^2),10^18,$B3434*$K$9/(1-$J$9*$K$9*$B3434^2))</f>
        <v>-0.54979471277001979</v>
      </c>
      <c r="N3434" s="1">
        <f t="shared" ref="N3434" si="33084">D3434*I3434+F3434*I3437-E3434*J3434-G3434*J3437</f>
        <v>1</v>
      </c>
      <c r="O3434" s="9">
        <f t="shared" ref="O3434" si="33085">(D3434*J3434+E3434*I3434+F3434*J3437+G3434*I3437)</f>
        <v>0</v>
      </c>
      <c r="P3434" s="2">
        <f t="shared" ref="P3434" si="33086">D3434*K3434+F3434*K3437-E3434*L3434-G3434*L3437</f>
        <v>0</v>
      </c>
      <c r="Q3434" s="8">
        <f t="shared" ref="Q3434" si="33087">(D3434*L3434+E3434*K3434+F3434*L3437+G3434*K3437)</f>
        <v>-0.54979471277001979</v>
      </c>
      <c r="S3434" s="1">
        <v>1</v>
      </c>
      <c r="T3434" s="7">
        <v>0</v>
      </c>
      <c r="U3434" s="2">
        <v>0</v>
      </c>
      <c r="V3434" s="8">
        <v>0</v>
      </c>
      <c r="X3434" s="1">
        <f t="shared" ref="X3434" si="33088">N3434*S3434+P3434*S3437-O3434*T3434-Q3434*T3437</f>
        <v>9.1594846391995706</v>
      </c>
      <c r="Y3434" s="9">
        <f t="shared" ref="Y3434" si="33089">(N3434*T3434+O3434*S3434+P3434*T3437+Q3434*S3437)</f>
        <v>0</v>
      </c>
      <c r="Z3434" s="2">
        <f t="shared" ref="Z3434" si="33090">N3434*U3434+P3434*U3437-O3434*V3434-Q3434*V3437</f>
        <v>0</v>
      </c>
      <c r="AA3434" s="8">
        <f t="shared" ref="AA3434" si="33091">(N3434*V3434+O3434*U3434+P3434*V3437+Q3434*U3437)</f>
        <v>-0.54979471277001979</v>
      </c>
      <c r="AB3434" s="20"/>
      <c r="AC3434" s="1">
        <v>1</v>
      </c>
      <c r="AD3434" s="9">
        <v>0</v>
      </c>
      <c r="AE3434" s="2">
        <v>0</v>
      </c>
      <c r="AF3434" s="8">
        <f t="shared" ref="AF3434:AF3465" si="33092">IF(0=(1-$AE$9*$AD$9*$B3434^2),10^18,$B3434*$AE$9/(1-$AE$9*$AD$9*$B3434^2))</f>
        <v>-0.10217252825132973</v>
      </c>
      <c r="AH3434" s="1">
        <f t="shared" ref="AH3434" si="33093">X3434*AC3434+Z3434*AC3437-Y3434*AD3434-AA3434*AD3437</f>
        <v>9.1594846391995706</v>
      </c>
      <c r="AI3434" s="9">
        <f t="shared" ref="AI3434" si="33094">(X3434*AD3434+Y3434*AC3434+Z3434*AD3437+AA3434*AC3437)</f>
        <v>0</v>
      </c>
      <c r="AJ3434" s="2">
        <f t="shared" ref="AJ3434" si="33095">X3434*AE3434+Z3434*AE3437-Y3434*AF3434-AA3434*AF3437</f>
        <v>0</v>
      </c>
      <c r="AK3434" s="8">
        <f t="shared" ref="AK3434" si="33096">(X3434*AF3434+Y3434*AE3434+Z3434*AF3437+AA3434*AE3437)</f>
        <v>-1.4856424158362587</v>
      </c>
      <c r="AM3434" s="1">
        <v>1</v>
      </c>
      <c r="AN3434" s="7">
        <v>0</v>
      </c>
      <c r="AO3434" s="2">
        <v>0</v>
      </c>
      <c r="AP3434" s="8">
        <v>0</v>
      </c>
      <c r="AR3434" s="1">
        <f t="shared" ref="AR3434" si="33097">AH3434*AM3434+AJ3434*AM3437-AI3434*AN3434-AK3434*AN3437</f>
        <v>27.801319730543149</v>
      </c>
      <c r="AS3434" s="9">
        <f t="shared" ref="AS3434" si="33098">(AH3434*AN3434+AI3434*AM3434+AJ3434*AN3437+AK3434*AM3437)</f>
        <v>0</v>
      </c>
      <c r="AT3434" s="2">
        <f t="shared" ref="AT3434" si="33099">AH3434*AO3434+AJ3434*AO3437-AI3434*AP3434-AK3434*AP3437</f>
        <v>0</v>
      </c>
      <c r="AU3434" s="8">
        <f t="shared" ref="AU3434" si="33100">(AH3434*AP3434+AI3434*AO3434+AJ3434*AP3437+AK3434*AO3437)</f>
        <v>-1.4856424158362587</v>
      </c>
      <c r="AV3434" s="20"/>
      <c r="AW3434" s="1">
        <v>1</v>
      </c>
      <c r="AX3434" s="9">
        <v>0</v>
      </c>
      <c r="AY3434" s="2">
        <v>0</v>
      </c>
      <c r="AZ3434" s="8">
        <f t="shared" ref="AZ3434:AZ3465" si="33101">IF(0=(1-$AX$9*$AY$9*$B3434^2),10^18,$B3434*$AY$9/(1-$AX$9*$AY$9*$B3434^2))</f>
        <v>-0.14564943651976939</v>
      </c>
      <c r="BB3434" s="1">
        <f t="shared" ref="BB3434" si="33102">AR3434*AW3434+AT3434*AW3437-AS3434*AX3434-AU3434*AX3437</f>
        <v>27.801319730543149</v>
      </c>
      <c r="BC3434" s="9">
        <f t="shared" ref="BC3434" si="33103">(AR3434*AX3434+AS3434*AW3434+AT3434*AX3437+AU3434*AW3437)</f>
        <v>0</v>
      </c>
      <c r="BD3434" s="2">
        <f t="shared" ref="BD3434" si="33104">AR3434*AY3434+AT3434*AY3437-AS3434*AZ3434-AU3434*AZ3437</f>
        <v>0</v>
      </c>
      <c r="BE3434" s="8">
        <f t="shared" ref="BE3434" si="33105">(AR3434*AZ3434+AS3434*AY3434+AT3434*AZ3437+AU3434*AY3437)</f>
        <v>-5.5348889690958156</v>
      </c>
      <c r="BG3434" s="1">
        <v>1</v>
      </c>
      <c r="BH3434" s="7">
        <v>0</v>
      </c>
      <c r="BI3434" s="2">
        <v>0</v>
      </c>
      <c r="BJ3434" s="8">
        <v>0</v>
      </c>
      <c r="BK3434" s="20"/>
      <c r="BL3434" s="1">
        <f t="shared" ref="BL3434" si="33106">BB3434*BG3434+BD3434*BG3437-BC3434*BH3434-BE3434*BH3437</f>
        <v>73.2401014201143</v>
      </c>
      <c r="BM3434" s="9">
        <f t="shared" ref="BM3434" si="33107">(BB3434*BH3434+BC3434*BG3434+BD3434*BH3437+BE3434*BG3437)</f>
        <v>0</v>
      </c>
      <c r="BN3434" s="2">
        <f t="shared" ref="BN3434" si="33108">BB3434*BI3434+BD3434*BI3437-BC3434*BJ3434-BE3434*BJ3437</f>
        <v>0</v>
      </c>
      <c r="BO3434" s="8">
        <f t="shared" ref="BO3434" si="33109">(BB3434*BJ3434+BC3434*BI3434+BD3434*BJ3437+BE3434*BI3437)</f>
        <v>-5.5348889690958156</v>
      </c>
      <c r="BP3434" s="20"/>
      <c r="BQ3434" s="16">
        <v>1</v>
      </c>
      <c r="BR3434" s="23">
        <v>0</v>
      </c>
      <c r="BS3434" s="14">
        <v>0</v>
      </c>
      <c r="BT3434" s="22">
        <v>0</v>
      </c>
      <c r="BV3434" s="1">
        <f t="shared" ref="BV3434" si="33110">BL3434*BQ3434+BN3434*BQ3437-BM3434*BR3434-BO3434*BR3437</f>
        <v>73.2401014201143</v>
      </c>
      <c r="BW3434" s="9">
        <f t="shared" ref="BW3434" si="33111">(BL3434*BR3434+BM3434*BQ3434+BN3434*BR3437+BO3434*BQ3437)</f>
        <v>-5.5348889690958156</v>
      </c>
      <c r="BX3434" s="2">
        <f t="shared" ref="BX3434" si="33112">BL3434*BS3434+BN3434*BS3437-BM3434*BT3434-BO3434*BT3437</f>
        <v>0</v>
      </c>
      <c r="BY3434" s="8">
        <f t="shared" ref="BY3434" si="33113">(BL3434*BT3434+BM3434*BS3434+BN3434*BT3437+BO3434*BS3437)</f>
        <v>-5.5348889690958156</v>
      </c>
      <c r="CA3434" s="28">
        <f t="shared" ref="CA3434" si="33114">20*LOG(((1+$BR$9)/$BR$9)/((BV3434+BV3437)^2+(BW3434+BW3437)^2)^0.5)</f>
        <v>-53.754916601011843</v>
      </c>
      <c r="CC3434" s="114">
        <f t="shared" ref="CC3434" si="33115">((BV3434^2+BW3434^2)^0.5)/((BV3437^2+BW3437^2)^0.5)</f>
        <v>7.5587034875558526E-2</v>
      </c>
      <c r="CD3434" s="13"/>
      <c r="CE3434" s="33"/>
      <c r="CF3434" s="33"/>
      <c r="CG3434" s="33"/>
      <c r="CH3434" s="33"/>
    </row>
    <row r="3435" spans="2:86" ht="18.600000000000001" customHeight="1" thickBot="1">
      <c r="D3435" s="3"/>
      <c r="G3435" s="4"/>
      <c r="I3435" s="3"/>
      <c r="L3435" s="4"/>
      <c r="N3435" s="3"/>
      <c r="Q3435" s="4"/>
      <c r="S3435" s="3"/>
      <c r="V3435" s="4"/>
      <c r="X3435" s="3"/>
      <c r="AA3435" s="4"/>
      <c r="AC3435" s="3"/>
      <c r="AF3435" s="4"/>
      <c r="AH3435" s="3"/>
      <c r="AK3435" s="4"/>
      <c r="AM3435" s="3"/>
      <c r="AP3435" s="4"/>
      <c r="AR3435" s="3"/>
      <c r="AU3435" s="4"/>
      <c r="AW3435" s="3"/>
      <c r="AZ3435" s="4"/>
      <c r="BB3435" s="3"/>
      <c r="BE3435" s="4"/>
      <c r="BG3435" s="3"/>
      <c r="BJ3435" s="4"/>
      <c r="BL3435" s="3"/>
      <c r="BO3435" s="4"/>
      <c r="BQ3435" s="16"/>
      <c r="BR3435" s="14"/>
      <c r="BS3435" s="14"/>
      <c r="BT3435" s="17"/>
      <c r="BV3435" s="3"/>
      <c r="BY3435" s="4"/>
      <c r="CC3435" s="115"/>
      <c r="CD3435" s="13"/>
      <c r="CE3435" s="33"/>
      <c r="CF3435" s="33"/>
      <c r="CG3435" s="33"/>
      <c r="CH3435" s="33"/>
    </row>
    <row r="3436" spans="2:86" ht="18.600000000000001" customHeight="1" thickBot="1">
      <c r="D3436" s="271" t="s">
        <v>141</v>
      </c>
      <c r="E3436" s="272"/>
      <c r="F3436" s="273" t="s">
        <v>142</v>
      </c>
      <c r="G3436" s="274"/>
      <c r="H3436" s="237"/>
      <c r="I3436" s="271" t="s">
        <v>143</v>
      </c>
      <c r="J3436" s="272"/>
      <c r="K3436" s="273" t="s">
        <v>144</v>
      </c>
      <c r="L3436" s="274"/>
      <c r="N3436" s="262" t="s">
        <v>145</v>
      </c>
      <c r="O3436" s="263"/>
      <c r="P3436" s="264" t="s">
        <v>146</v>
      </c>
      <c r="Q3436" s="265"/>
      <c r="S3436" s="271" t="s">
        <v>147</v>
      </c>
      <c r="T3436" s="272"/>
      <c r="U3436" s="273" t="s">
        <v>148</v>
      </c>
      <c r="V3436" s="274"/>
      <c r="W3436" s="20"/>
      <c r="X3436" s="262" t="s">
        <v>149</v>
      </c>
      <c r="Y3436" s="263"/>
      <c r="Z3436" s="264" t="s">
        <v>150</v>
      </c>
      <c r="AA3436" s="265"/>
      <c r="AB3436" s="20"/>
      <c r="AC3436" s="271" t="s">
        <v>151</v>
      </c>
      <c r="AD3436" s="272"/>
      <c r="AE3436" s="273" t="s">
        <v>152</v>
      </c>
      <c r="AF3436" s="274"/>
      <c r="AG3436" s="20"/>
      <c r="AH3436" s="262" t="s">
        <v>153</v>
      </c>
      <c r="AI3436" s="263"/>
      <c r="AJ3436" s="264" t="s">
        <v>154</v>
      </c>
      <c r="AK3436" s="265"/>
      <c r="AL3436" s="20"/>
      <c r="AM3436" s="271" t="s">
        <v>155</v>
      </c>
      <c r="AN3436" s="272"/>
      <c r="AO3436" s="273" t="s">
        <v>156</v>
      </c>
      <c r="AP3436" s="274"/>
      <c r="AR3436" s="262" t="s">
        <v>157</v>
      </c>
      <c r="AS3436" s="263"/>
      <c r="AT3436" s="264" t="s">
        <v>158</v>
      </c>
      <c r="AU3436" s="265"/>
      <c r="AV3436" s="41"/>
      <c r="AW3436" s="271" t="s">
        <v>159</v>
      </c>
      <c r="AX3436" s="272"/>
      <c r="AY3436" s="273" t="s">
        <v>160</v>
      </c>
      <c r="AZ3436" s="274"/>
      <c r="BA3436" s="20"/>
      <c r="BB3436" s="262" t="s">
        <v>161</v>
      </c>
      <c r="BC3436" s="263"/>
      <c r="BD3436" s="264" t="s">
        <v>162</v>
      </c>
      <c r="BE3436" s="265"/>
      <c r="BF3436" s="41"/>
      <c r="BG3436" s="271" t="s">
        <v>163</v>
      </c>
      <c r="BH3436" s="272"/>
      <c r="BI3436" s="273" t="s">
        <v>164</v>
      </c>
      <c r="BJ3436" s="274"/>
      <c r="BK3436" s="41"/>
      <c r="BL3436" s="262" t="s">
        <v>165</v>
      </c>
      <c r="BM3436" s="263"/>
      <c r="BN3436" s="264" t="s">
        <v>166</v>
      </c>
      <c r="BO3436" s="265"/>
      <c r="BP3436" s="41"/>
      <c r="BQ3436" s="271" t="s">
        <v>167</v>
      </c>
      <c r="BR3436" s="272"/>
      <c r="BS3436" s="273" t="s">
        <v>168</v>
      </c>
      <c r="BT3436" s="274"/>
      <c r="BU3436" s="20"/>
      <c r="BV3436" s="262" t="s">
        <v>169</v>
      </c>
      <c r="BW3436" s="263"/>
      <c r="BX3436" s="264" t="s">
        <v>170</v>
      </c>
      <c r="BY3436" s="265"/>
      <c r="CA3436" s="55" t="s">
        <v>35</v>
      </c>
      <c r="CC3436" s="116" t="s">
        <v>75</v>
      </c>
      <c r="CD3436" s="13"/>
      <c r="CE3436" s="33"/>
      <c r="CF3436" s="33"/>
      <c r="CG3436" s="33"/>
      <c r="CH3436" s="33"/>
    </row>
    <row r="3437" spans="2:86" ht="18.600000000000001" customHeight="1" thickTop="1" thickBot="1">
      <c r="D3437" s="1">
        <v>0</v>
      </c>
      <c r="E3437" s="9">
        <f t="shared" ref="E3437" si="33116">$E$9*$B3434</f>
        <v>11.556175999999917</v>
      </c>
      <c r="F3437" s="2">
        <v>1</v>
      </c>
      <c r="G3437" s="8">
        <v>0</v>
      </c>
      <c r="I3437" s="1">
        <v>0</v>
      </c>
      <c r="J3437" s="9">
        <v>0</v>
      </c>
      <c r="K3437" s="2">
        <v>1</v>
      </c>
      <c r="L3437" s="8">
        <v>0</v>
      </c>
      <c r="N3437" s="1">
        <f t="shared" ref="N3437" si="33117">D3437*I3434+F3437*I3437-E3437*J3434-G3437*J3437</f>
        <v>0</v>
      </c>
      <c r="O3437" s="9">
        <f t="shared" ref="O3437" si="33118">(D3437*J3434+E3437*I3434+F3437*J3437+G3437*I3437)</f>
        <v>11.556175999999917</v>
      </c>
      <c r="P3437" s="2">
        <f t="shared" ref="P3437" si="33119">D3437*K3434+F3437*K3437-E3437*L3434-G3437*L3437</f>
        <v>7.3535244646397508</v>
      </c>
      <c r="Q3437" s="8">
        <f t="shared" ref="Q3437" si="33120">(D3437*L3434+E3437*K3434+F3437*L3437+G3437*K3437)</f>
        <v>0</v>
      </c>
      <c r="S3437" s="1">
        <v>0</v>
      </c>
      <c r="T3437" s="9">
        <f t="shared" ref="T3437" si="33121">$T$9*$B3434</f>
        <v>14.840965999999893</v>
      </c>
      <c r="U3437" s="2">
        <v>1</v>
      </c>
      <c r="V3437" s="8">
        <v>0</v>
      </c>
      <c r="X3437" s="1">
        <f t="shared" ref="X3437" si="33122">N3437*S3434+P3437*S3437-O3437*T3434-Q3437*T3437</f>
        <v>0</v>
      </c>
      <c r="Y3437" s="9">
        <f t="shared" ref="Y3437" si="33123">(N3437*T3434+O3437*S3434+P3437*T3437+Q3437*S3437)</f>
        <v>120.68958255988588</v>
      </c>
      <c r="Z3437" s="2">
        <f t="shared" ref="Z3437" si="33124">N3437*U3434+P3437*U3437-O3437*V3434-Q3437*V3437</f>
        <v>7.3535244646397508</v>
      </c>
      <c r="AA3437" s="8">
        <f t="shared" ref="AA3437" si="33125">(N3437*V3434+O3437*U3434+P3437*V3437+Q3437*U3437)</f>
        <v>0</v>
      </c>
      <c r="AB3437" s="20"/>
      <c r="AC3437" s="1">
        <v>0</v>
      </c>
      <c r="AD3437" s="9">
        <v>0</v>
      </c>
      <c r="AE3437" s="2">
        <v>1</v>
      </c>
      <c r="AF3437" s="8">
        <v>0</v>
      </c>
      <c r="AH3437" s="1">
        <f t="shared" ref="AH3437" si="33126">X3437*AC3434+Z3437*AC3437-Y3437*AD3434-AA3437*AD3437</f>
        <v>0</v>
      </c>
      <c r="AI3437" s="9">
        <f t="shared" ref="AI3437" si="33127">(X3437*AD3434+Y3437*AC3434+Z3437*AD3437+AA3437*AC3437)</f>
        <v>120.68958255988588</v>
      </c>
      <c r="AJ3437" s="2">
        <f t="shared" ref="AJ3437" si="33128">X3437*AE3434+Z3437*AE3437-Y3437*AF3434-AA3437*AF3437</f>
        <v>19.684684248380883</v>
      </c>
      <c r="AK3437" s="8">
        <f t="shared" ref="AK3437" si="33129">(X3437*AF3434+Y3437*AE3434+Z3437*AF3437+AA3437*AE3437)</f>
        <v>0</v>
      </c>
      <c r="AM3437" s="1">
        <v>0</v>
      </c>
      <c r="AN3437" s="9">
        <f t="shared" ref="AN3437" si="33130">$AN$9*$B3434</f>
        <v>12.547995999999911</v>
      </c>
      <c r="AO3437" s="2">
        <v>1</v>
      </c>
      <c r="AP3437" s="8">
        <v>0</v>
      </c>
      <c r="AR3437" s="1">
        <f t="shared" ref="AR3437" si="33131">AH3437*AM3434+AJ3437*AM3437-AI3437*AN3434-AK3437*AN3437</f>
        <v>0</v>
      </c>
      <c r="AS3437" s="9">
        <f t="shared" ref="AS3437" si="33132">(AH3437*AN3434+AI3437*AM3434+AJ3437*AN3437+AK3437*AM3437)</f>
        <v>367.69292176983043</v>
      </c>
      <c r="AT3437" s="2">
        <f t="shared" ref="AT3437" si="33133">AH3437*AO3434+AJ3437*AO3437-AI3437*AP3434-AK3437*AP3437</f>
        <v>19.684684248380883</v>
      </c>
      <c r="AU3437" s="8">
        <f t="shared" ref="AU3437" si="33134">(AH3437*AP3434+AI3437*AO3434+AJ3437*AP3437+AK3437*AO3437)</f>
        <v>0</v>
      </c>
      <c r="AV3437" s="20"/>
      <c r="AW3437" s="1">
        <v>0</v>
      </c>
      <c r="AX3437" s="9">
        <v>0</v>
      </c>
      <c r="AY3437" s="2">
        <v>1</v>
      </c>
      <c r="AZ3437" s="8">
        <v>0</v>
      </c>
      <c r="BB3437" s="1">
        <f t="shared" ref="BB3437" si="33135">AR3437*AW3434+AT3437*AW3437-AS3437*AX3434-AU3437*AX3437</f>
        <v>0</v>
      </c>
      <c r="BC3437" s="9">
        <f t="shared" ref="BC3437" si="33136">(AR3437*AX3434+AS3437*AW3434+AT3437*AX3437+AU3437*AW3437)</f>
        <v>367.69292176983043</v>
      </c>
      <c r="BD3437" s="2">
        <f t="shared" ref="BD3437" si="33137">AR3437*AY3434+AT3437*AY3437-AS3437*AZ3434-AU3437*AZ3437</f>
        <v>73.238951116464335</v>
      </c>
      <c r="BE3437" s="8">
        <f t="shared" ref="BE3437" si="33138">(AR3437*AZ3434+AS3437*AY3434+AT3437*AZ3437+AU3437*AY3437)</f>
        <v>0</v>
      </c>
      <c r="BG3437" s="1">
        <v>0</v>
      </c>
      <c r="BH3437" s="9">
        <f t="shared" ref="BH3437" si="33139">$BH$9*$B3434</f>
        <v>8.2095199999999409</v>
      </c>
      <c r="BI3437" s="2">
        <v>1</v>
      </c>
      <c r="BJ3437" s="8">
        <v>0</v>
      </c>
      <c r="BK3437" s="20"/>
      <c r="BL3437" s="1">
        <f t="shared" ref="BL3437" si="33140">BB3437*BG3434+BD3437*BG3437-BC3437*BH3434-BE3437*BH3437</f>
        <v>0</v>
      </c>
      <c r="BM3437" s="9">
        <f t="shared" ref="BM3437" si="33141">(BB3437*BH3434+BC3437*BG3434+BD3437*BH3437+BE3437*BG3437)</f>
        <v>968.94955573946231</v>
      </c>
      <c r="BN3437" s="2">
        <f t="shared" ref="BN3437" si="33142">BB3437*BI3434+BD3437*BI3437-BC3437*BJ3434-BE3437*BJ3437</f>
        <v>73.238951116464335</v>
      </c>
      <c r="BO3437" s="8">
        <f t="shared" ref="BO3437" si="33143">(BB3437*BJ3434+BC3437*BI3434+BD3437*BJ3437+BE3437*BI3437)</f>
        <v>0</v>
      </c>
      <c r="BP3437" s="20"/>
      <c r="BQ3437" s="18">
        <f t="shared" ref="BQ3437:BQ3468" si="33144">1/$BR$9</f>
        <v>1</v>
      </c>
      <c r="BR3437" s="25">
        <v>0</v>
      </c>
      <c r="BS3437" s="19">
        <v>1</v>
      </c>
      <c r="BT3437" s="24">
        <v>0</v>
      </c>
      <c r="BV3437" s="1">
        <f t="shared" ref="BV3437" si="33145">BL3437*BQ3434+BN3437*BQ3437-BM3437*BR3434-BO3437*BR3437</f>
        <v>73.238951116464335</v>
      </c>
      <c r="BW3437" s="9">
        <f t="shared" ref="BW3437" si="33146">(BL3437*BR3434+BM3437*BQ3434+BN3437*BR3437+BO3437*BQ3437)</f>
        <v>968.94955573946231</v>
      </c>
      <c r="BX3437" s="2">
        <f t="shared" ref="BX3437" si="33147">BL3437*BS3434+BN3437*BS3437-BM3437*BT3434-BO3437*BT3437</f>
        <v>73.238951116464335</v>
      </c>
      <c r="BY3437" s="8">
        <f t="shared" ref="BY3437" si="33148">(BL3437*BT3434+BM3437*BS3434+BN3437*BT3437+BO3437*BS3437)</f>
        <v>0</v>
      </c>
      <c r="CA3437" s="56">
        <f t="shared" ref="CA3437" si="33149">(180/PI())*ATAN(-1*(BW3434+BW3437)/(BV3434+BV3437))</f>
        <v>-81.354870943930692</v>
      </c>
      <c r="CC3437" s="117">
        <f t="shared" ref="CC3437" si="33150">20*LOG(((1-(10^(CA3434/20)^2)*(1-((1-CC3434)/(1+CC3434))^2))^0.5))</f>
        <v>-4.7808935459218548E-6</v>
      </c>
      <c r="CD3437" s="13"/>
      <c r="CE3437" s="33"/>
      <c r="CF3437" s="33"/>
      <c r="CG3437" s="33"/>
      <c r="CH3437" s="33"/>
    </row>
    <row r="3438" spans="2:86" ht="18.600000000000001" customHeight="1"/>
    <row r="3439" spans="2:86" ht="18.600000000000001" customHeight="1" thickBot="1">
      <c r="E3439" s="6" t="s">
        <v>3</v>
      </c>
      <c r="J3439" s="6" t="s">
        <v>5</v>
      </c>
      <c r="O3439" s="6" t="s">
        <v>10</v>
      </c>
      <c r="T3439" s="6" t="s">
        <v>6</v>
      </c>
      <c r="Y3439" s="6" t="s">
        <v>11</v>
      </c>
      <c r="AD3439" s="6" t="s">
        <v>12</v>
      </c>
      <c r="AI3439" s="6" t="s">
        <v>13</v>
      </c>
      <c r="AN3439" s="6" t="s">
        <v>14</v>
      </c>
      <c r="AS3439" s="6" t="s">
        <v>15</v>
      </c>
      <c r="AX3439" s="6" t="s">
        <v>19</v>
      </c>
      <c r="BC3439" s="6" t="s">
        <v>17</v>
      </c>
      <c r="BH3439" s="6" t="s">
        <v>20</v>
      </c>
      <c r="BM3439" s="6" t="s">
        <v>18</v>
      </c>
      <c r="BQ3439" s="26" t="s">
        <v>16</v>
      </c>
      <c r="BR3439" s="26"/>
      <c r="BS3439" s="21"/>
      <c r="BT3439" s="21"/>
      <c r="BU3439" s="21"/>
      <c r="BV3439" s="21"/>
      <c r="BW3439" s="26" t="s">
        <v>21</v>
      </c>
      <c r="BX3439" s="21"/>
      <c r="BY3439" s="21"/>
    </row>
    <row r="3440" spans="2:86" ht="18.600000000000001" customHeight="1" thickBot="1">
      <c r="B3440" s="11"/>
      <c r="D3440" s="266" t="s">
        <v>113</v>
      </c>
      <c r="E3440" s="267"/>
      <c r="F3440" s="268" t="s">
        <v>114</v>
      </c>
      <c r="G3440" s="269"/>
      <c r="H3440" s="237"/>
      <c r="I3440" s="262" t="s">
        <v>0</v>
      </c>
      <c r="J3440" s="263"/>
      <c r="K3440" s="264" t="s">
        <v>1</v>
      </c>
      <c r="L3440" s="265"/>
      <c r="M3440" s="21"/>
      <c r="N3440" s="262" t="s">
        <v>115</v>
      </c>
      <c r="O3440" s="263"/>
      <c r="P3440" s="264" t="s">
        <v>116</v>
      </c>
      <c r="Q3440" s="265"/>
      <c r="R3440" s="21"/>
      <c r="S3440" s="266" t="s">
        <v>117</v>
      </c>
      <c r="T3440" s="267"/>
      <c r="U3440" s="268" t="s">
        <v>118</v>
      </c>
      <c r="V3440" s="269"/>
      <c r="W3440" s="20"/>
      <c r="X3440" s="262" t="s">
        <v>119</v>
      </c>
      <c r="Y3440" s="263"/>
      <c r="Z3440" s="264" t="s">
        <v>120</v>
      </c>
      <c r="AA3440" s="265"/>
      <c r="AB3440" s="20"/>
      <c r="AC3440" s="262" t="s">
        <v>121</v>
      </c>
      <c r="AD3440" s="263"/>
      <c r="AE3440" s="264" t="s">
        <v>7</v>
      </c>
      <c r="AF3440" s="265"/>
      <c r="AG3440" s="20"/>
      <c r="AH3440" s="262" t="s">
        <v>122</v>
      </c>
      <c r="AI3440" s="263"/>
      <c r="AJ3440" s="264" t="s">
        <v>123</v>
      </c>
      <c r="AK3440" s="265"/>
      <c r="AL3440" s="20"/>
      <c r="AM3440" s="266" t="s">
        <v>124</v>
      </c>
      <c r="AN3440" s="267"/>
      <c r="AO3440" s="268" t="s">
        <v>125</v>
      </c>
      <c r="AP3440" s="269"/>
      <c r="AQ3440" s="21"/>
      <c r="AR3440" s="262" t="s">
        <v>126</v>
      </c>
      <c r="AS3440" s="263"/>
      <c r="AT3440" s="264" t="s">
        <v>2</v>
      </c>
      <c r="AU3440" s="265"/>
      <c r="AV3440" s="41"/>
      <c r="AW3440" s="262" t="s">
        <v>127</v>
      </c>
      <c r="AX3440" s="263"/>
      <c r="AY3440" s="264" t="s">
        <v>128</v>
      </c>
      <c r="AZ3440" s="265"/>
      <c r="BA3440" s="20"/>
      <c r="BB3440" s="262" t="s">
        <v>129</v>
      </c>
      <c r="BC3440" s="263"/>
      <c r="BD3440" s="264" t="s">
        <v>130</v>
      </c>
      <c r="BE3440" s="265"/>
      <c r="BF3440" s="41"/>
      <c r="BG3440" s="266" t="s">
        <v>131</v>
      </c>
      <c r="BH3440" s="267"/>
      <c r="BI3440" s="268" t="s">
        <v>132</v>
      </c>
      <c r="BJ3440" s="269"/>
      <c r="BK3440" s="41"/>
      <c r="BL3440" s="262" t="s">
        <v>133</v>
      </c>
      <c r="BM3440" s="263"/>
      <c r="BN3440" s="264" t="s">
        <v>134</v>
      </c>
      <c r="BO3440" s="265"/>
      <c r="BP3440" s="41"/>
      <c r="BQ3440" s="262" t="s">
        <v>135</v>
      </c>
      <c r="BR3440" s="263"/>
      <c r="BS3440" s="264" t="s">
        <v>136</v>
      </c>
      <c r="BT3440" s="265"/>
      <c r="BU3440" s="20"/>
      <c r="BV3440" s="262" t="s">
        <v>137</v>
      </c>
      <c r="BW3440" s="263"/>
      <c r="BX3440" s="264" t="s">
        <v>138</v>
      </c>
      <c r="BY3440" s="265"/>
      <c r="CA3440" s="27" t="s">
        <v>8</v>
      </c>
      <c r="CC3440" s="113" t="s">
        <v>74</v>
      </c>
      <c r="CD3440" s="13"/>
      <c r="CE3440" s="33"/>
      <c r="CF3440" s="33"/>
      <c r="CG3440" s="33"/>
      <c r="CH3440" s="33"/>
    </row>
    <row r="3441" spans="2:86" ht="18.600000000000001" customHeight="1" thickTop="1" thickBot="1">
      <c r="B3441" s="37">
        <v>9.8399999999999306</v>
      </c>
      <c r="D3441" s="1">
        <v>1</v>
      </c>
      <c r="E3441" s="7">
        <v>0</v>
      </c>
      <c r="F3441" s="2">
        <v>0</v>
      </c>
      <c r="G3441" s="8">
        <v>0</v>
      </c>
      <c r="I3441" s="1">
        <v>1</v>
      </c>
      <c r="J3441" s="9">
        <v>0</v>
      </c>
      <c r="K3441" s="2">
        <v>0</v>
      </c>
      <c r="L3441" s="8">
        <f t="shared" ref="L3441:L3472" si="33151">IF(0=(1-$J$9*$K$9*$B3441^2),10^18,$B3441*$K$9/(1-$J$9*$K$9*$B3441^2))</f>
        <v>-0.54857284688770724</v>
      </c>
      <c r="N3441" s="1">
        <f t="shared" ref="N3441" si="33152">D3441*I3441+F3441*I3444-E3441*J3441-G3441*J3444</f>
        <v>1</v>
      </c>
      <c r="O3441" s="9">
        <f t="shared" ref="O3441" si="33153">(D3441*J3441+E3441*I3441+F3441*J3444+G3441*I3444)</f>
        <v>0</v>
      </c>
      <c r="P3441" s="2">
        <f t="shared" ref="P3441" si="33154">D3441*K3441+F3441*K3444-E3441*L3441-G3441*L3444</f>
        <v>0</v>
      </c>
      <c r="Q3441" s="8">
        <f t="shared" ref="Q3441" si="33155">(D3441*L3441+E3441*K3441+F3441*L3444+G3441*K3444)</f>
        <v>-0.54857284688770724</v>
      </c>
      <c r="S3441" s="1">
        <v>1</v>
      </c>
      <c r="T3441" s="7">
        <v>0</v>
      </c>
      <c r="U3441" s="2">
        <v>0</v>
      </c>
      <c r="V3441" s="8">
        <v>0</v>
      </c>
      <c r="X3441" s="1">
        <f t="shared" ref="X3441" si="33156">N3441*S3441+P3441*S3444-O3441*T3441-Q3441*T3444</f>
        <v>9.1579321320536398</v>
      </c>
      <c r="Y3441" s="9">
        <f t="shared" ref="Y3441" si="33157">(N3441*T3441+O3441*S3441+P3441*T3444+Q3441*S3444)</f>
        <v>0</v>
      </c>
      <c r="Z3441" s="2">
        <f t="shared" ref="Z3441" si="33158">N3441*U3441+P3441*U3444-O3441*V3441-Q3441*V3444</f>
        <v>0</v>
      </c>
      <c r="AA3441" s="8">
        <f t="shared" ref="AA3441" si="33159">(N3441*V3441+O3441*U3441+P3441*V3444+Q3441*U3444)</f>
        <v>-0.54857284688770724</v>
      </c>
      <c r="AB3441" s="20"/>
      <c r="AC3441" s="1">
        <v>1</v>
      </c>
      <c r="AD3441" s="9">
        <v>0</v>
      </c>
      <c r="AE3441" s="2">
        <v>0</v>
      </c>
      <c r="AF3441" s="8">
        <f t="shared" ref="AF3441:AF3472" si="33160">IF(0=(1-$AE$9*$AD$9*$B3441^2),10^18,$B3441*$AE$9/(1-$AE$9*$AD$9*$B3441^2))</f>
        <v>-0.10195891029700632</v>
      </c>
      <c r="AH3441" s="1">
        <f t="shared" ref="AH3441" si="33161">X3441*AC3441+Z3441*AC3444-Y3441*AD3441-AA3441*AD3444</f>
        <v>9.1579321320536398</v>
      </c>
      <c r="AI3441" s="9">
        <f t="shared" ref="AI3441" si="33162">(X3441*AD3441+Y3441*AC3441+Z3441*AD3444+AA3441*AC3444)</f>
        <v>0</v>
      </c>
      <c r="AJ3441" s="2">
        <f t="shared" ref="AJ3441" si="33163">X3441*AE3441+Z3441*AE3444-Y3441*AF3441-AA3441*AF3444</f>
        <v>0</v>
      </c>
      <c r="AK3441" s="8">
        <f t="shared" ref="AK3441" si="33164">(X3441*AF3441+Y3441*AE3441+Z3441*AF3444+AA3441*AE3444)</f>
        <v>-1.4823056276458362</v>
      </c>
      <c r="AM3441" s="1">
        <v>1</v>
      </c>
      <c r="AN3441" s="7">
        <v>0</v>
      </c>
      <c r="AO3441" s="2">
        <v>0</v>
      </c>
      <c r="AP3441" s="8">
        <v>0</v>
      </c>
      <c r="AR3441" s="1">
        <f t="shared" ref="AR3441" si="33165">AH3441*AM3441+AJ3441*AM3444-AI3441*AN3441-AK3441*AN3444</f>
        <v>27.79577902115107</v>
      </c>
      <c r="AS3441" s="9">
        <f t="shared" ref="AS3441" si="33166">(AH3441*AN3441+AI3441*AM3441+AJ3441*AN3444+AK3441*AM3444)</f>
        <v>0</v>
      </c>
      <c r="AT3441" s="2">
        <f t="shared" ref="AT3441" si="33167">AH3441*AO3441+AJ3441*AO3444-AI3441*AP3441-AK3441*AP3444</f>
        <v>0</v>
      </c>
      <c r="AU3441" s="8">
        <f t="shared" ref="AU3441" si="33168">(AH3441*AP3441+AI3441*AO3441+AJ3441*AP3444+AK3441*AO3444)</f>
        <v>-1.4823056276458362</v>
      </c>
      <c r="AV3441" s="20"/>
      <c r="AW3441" s="1">
        <v>1</v>
      </c>
      <c r="AX3441" s="9">
        <v>0</v>
      </c>
      <c r="AY3441" s="2">
        <v>0</v>
      </c>
      <c r="AZ3441" s="8">
        <f t="shared" ref="AZ3441:AZ3472" si="33169">IF(0=(1-$AX$9*$AY$9*$B3441^2),10^18,$B3441*$AY$9/(1-$AX$9*$AY$9*$B3441^2))</f>
        <v>-0.14534248161568708</v>
      </c>
      <c r="BB3441" s="1">
        <f t="shared" ref="BB3441" si="33170">AR3441*AW3441+AT3441*AW3444-AS3441*AX3441-AU3441*AX3444</f>
        <v>27.79577902115107</v>
      </c>
      <c r="BC3441" s="9">
        <f t="shared" ref="BC3441" si="33171">(AR3441*AX3441+AS3441*AW3441+AT3441*AX3444+AU3441*AW3444)</f>
        <v>0</v>
      </c>
      <c r="BD3441" s="2">
        <f t="shared" ref="BD3441" si="33172">AR3441*AY3441+AT3441*AY3444-AS3441*AZ3441-AU3441*AZ3444</f>
        <v>0</v>
      </c>
      <c r="BE3441" s="8">
        <f t="shared" ref="BE3441" si="33173">(AR3441*AZ3441+AS3441*AY3441+AT3441*AZ3444+AU3441*AY3444)</f>
        <v>-5.5222131290211856</v>
      </c>
      <c r="BG3441" s="1">
        <v>1</v>
      </c>
      <c r="BH3441" s="7">
        <v>0</v>
      </c>
      <c r="BI3441" s="2">
        <v>0</v>
      </c>
      <c r="BJ3441" s="8">
        <v>0</v>
      </c>
      <c r="BK3441" s="20"/>
      <c r="BL3441" s="1">
        <f t="shared" ref="BL3441" si="33174">BB3441*BG3441+BD3441*BG3444-BC3441*BH3441-BE3441*BH3444</f>
        <v>73.222829551629985</v>
      </c>
      <c r="BM3441" s="9">
        <f t="shared" ref="BM3441" si="33175">(BB3441*BH3441+BC3441*BG3441+BD3441*BH3444+BE3441*BG3444)</f>
        <v>0</v>
      </c>
      <c r="BN3441" s="2">
        <f t="shared" ref="BN3441" si="33176">BB3441*BI3441+BD3441*BI3444-BC3441*BJ3441-BE3441*BJ3444</f>
        <v>0</v>
      </c>
      <c r="BO3441" s="8">
        <f t="shared" ref="BO3441" si="33177">(BB3441*BJ3441+BC3441*BI3441+BD3441*BJ3444+BE3441*BI3444)</f>
        <v>-5.5222131290211856</v>
      </c>
      <c r="BP3441" s="20"/>
      <c r="BQ3441" s="16">
        <v>1</v>
      </c>
      <c r="BR3441" s="23">
        <v>0</v>
      </c>
      <c r="BS3441" s="14">
        <v>0</v>
      </c>
      <c r="BT3441" s="22">
        <v>0</v>
      </c>
      <c r="BV3441" s="1">
        <f t="shared" ref="BV3441" si="33178">BL3441*BQ3441+BN3441*BQ3444-BM3441*BR3441-BO3441*BR3444</f>
        <v>73.222829551629985</v>
      </c>
      <c r="BW3441" s="9">
        <f t="shared" ref="BW3441" si="33179">(BL3441*BR3441+BM3441*BQ3441+BN3441*BR3444+BO3441*BQ3444)</f>
        <v>-5.5222131290211856</v>
      </c>
      <c r="BX3441" s="2">
        <f t="shared" ref="BX3441" si="33180">BL3441*BS3441+BN3441*BS3444-BM3441*BT3441-BO3441*BT3444</f>
        <v>0</v>
      </c>
      <c r="BY3441" s="8">
        <f t="shared" ref="BY3441" si="33181">(BL3441*BT3441+BM3441*BS3441+BN3441*BT3444+BO3441*BS3444)</f>
        <v>-5.5222131290211856</v>
      </c>
      <c r="CA3441" s="28">
        <f t="shared" ref="CA3441" si="33182">20*LOG(((1+$BR$9)/$BR$9)/((BV3441+BV3444)^2+(BW3441+BW3444)^2)^0.5)</f>
        <v>-53.770531040924453</v>
      </c>
      <c r="CC3441" s="114">
        <f t="shared" ref="CC3441" si="33183">((BV3441^2+BW3441^2)^0.5)/((BV3444^2+BW3444^2)^0.5)</f>
        <v>7.543172319482136E-2</v>
      </c>
      <c r="CD3441" s="13"/>
      <c r="CE3441" s="33"/>
      <c r="CF3441" s="33"/>
      <c r="CG3441" s="33"/>
      <c r="CH3441" s="33"/>
    </row>
    <row r="3442" spans="2:86" ht="18.600000000000001" customHeight="1" thickBot="1">
      <c r="D3442" s="3"/>
      <c r="G3442" s="4"/>
      <c r="I3442" s="3"/>
      <c r="L3442" s="4"/>
      <c r="N3442" s="3"/>
      <c r="Q3442" s="4"/>
      <c r="S3442" s="3"/>
      <c r="V3442" s="4"/>
      <c r="X3442" s="3"/>
      <c r="AA3442" s="4"/>
      <c r="AC3442" s="3"/>
      <c r="AF3442" s="4"/>
      <c r="AH3442" s="3"/>
      <c r="AK3442" s="4"/>
      <c r="AM3442" s="3"/>
      <c r="AP3442" s="4"/>
      <c r="AR3442" s="3"/>
      <c r="AU3442" s="4"/>
      <c r="AW3442" s="3"/>
      <c r="AZ3442" s="4"/>
      <c r="BB3442" s="3"/>
      <c r="BE3442" s="4"/>
      <c r="BG3442" s="3"/>
      <c r="BJ3442" s="4"/>
      <c r="BL3442" s="3"/>
      <c r="BO3442" s="4"/>
      <c r="BQ3442" s="16"/>
      <c r="BR3442" s="14"/>
      <c r="BS3442" s="14"/>
      <c r="BT3442" s="17"/>
      <c r="BV3442" s="3"/>
      <c r="BY3442" s="4"/>
      <c r="CC3442" s="115"/>
      <c r="CD3442" s="13"/>
      <c r="CE3442" s="33"/>
      <c r="CF3442" s="33"/>
      <c r="CG3442" s="33"/>
      <c r="CH3442" s="33"/>
    </row>
    <row r="3443" spans="2:86" ht="18.600000000000001" customHeight="1" thickBot="1">
      <c r="D3443" s="271" t="s">
        <v>141</v>
      </c>
      <c r="E3443" s="272"/>
      <c r="F3443" s="273" t="s">
        <v>142</v>
      </c>
      <c r="G3443" s="274"/>
      <c r="H3443" s="237"/>
      <c r="I3443" s="271" t="s">
        <v>143</v>
      </c>
      <c r="J3443" s="272"/>
      <c r="K3443" s="273" t="s">
        <v>144</v>
      </c>
      <c r="L3443" s="274"/>
      <c r="N3443" s="262" t="s">
        <v>145</v>
      </c>
      <c r="O3443" s="263"/>
      <c r="P3443" s="264" t="s">
        <v>146</v>
      </c>
      <c r="Q3443" s="265"/>
      <c r="S3443" s="271" t="s">
        <v>147</v>
      </c>
      <c r="T3443" s="272"/>
      <c r="U3443" s="273" t="s">
        <v>148</v>
      </c>
      <c r="V3443" s="274"/>
      <c r="W3443" s="20"/>
      <c r="X3443" s="262" t="s">
        <v>149</v>
      </c>
      <c r="Y3443" s="263"/>
      <c r="Z3443" s="264" t="s">
        <v>150</v>
      </c>
      <c r="AA3443" s="265"/>
      <c r="AB3443" s="20"/>
      <c r="AC3443" s="271" t="s">
        <v>151</v>
      </c>
      <c r="AD3443" s="272"/>
      <c r="AE3443" s="273" t="s">
        <v>152</v>
      </c>
      <c r="AF3443" s="274"/>
      <c r="AG3443" s="20"/>
      <c r="AH3443" s="262" t="s">
        <v>153</v>
      </c>
      <c r="AI3443" s="263"/>
      <c r="AJ3443" s="264" t="s">
        <v>154</v>
      </c>
      <c r="AK3443" s="265"/>
      <c r="AL3443" s="20"/>
      <c r="AM3443" s="271" t="s">
        <v>155</v>
      </c>
      <c r="AN3443" s="272"/>
      <c r="AO3443" s="273" t="s">
        <v>156</v>
      </c>
      <c r="AP3443" s="274"/>
      <c r="AR3443" s="262" t="s">
        <v>157</v>
      </c>
      <c r="AS3443" s="263"/>
      <c r="AT3443" s="264" t="s">
        <v>158</v>
      </c>
      <c r="AU3443" s="265"/>
      <c r="AV3443" s="41"/>
      <c r="AW3443" s="271" t="s">
        <v>159</v>
      </c>
      <c r="AX3443" s="272"/>
      <c r="AY3443" s="273" t="s">
        <v>160</v>
      </c>
      <c r="AZ3443" s="274"/>
      <c r="BA3443" s="20"/>
      <c r="BB3443" s="262" t="s">
        <v>161</v>
      </c>
      <c r="BC3443" s="263"/>
      <c r="BD3443" s="264" t="s">
        <v>162</v>
      </c>
      <c r="BE3443" s="265"/>
      <c r="BF3443" s="41"/>
      <c r="BG3443" s="271" t="s">
        <v>163</v>
      </c>
      <c r="BH3443" s="272"/>
      <c r="BI3443" s="273" t="s">
        <v>164</v>
      </c>
      <c r="BJ3443" s="274"/>
      <c r="BK3443" s="41"/>
      <c r="BL3443" s="262" t="s">
        <v>165</v>
      </c>
      <c r="BM3443" s="263"/>
      <c r="BN3443" s="264" t="s">
        <v>166</v>
      </c>
      <c r="BO3443" s="265"/>
      <c r="BP3443" s="41"/>
      <c r="BQ3443" s="271" t="s">
        <v>167</v>
      </c>
      <c r="BR3443" s="272"/>
      <c r="BS3443" s="273" t="s">
        <v>168</v>
      </c>
      <c r="BT3443" s="274"/>
      <c r="BU3443" s="20"/>
      <c r="BV3443" s="262" t="s">
        <v>169</v>
      </c>
      <c r="BW3443" s="263"/>
      <c r="BX3443" s="264" t="s">
        <v>170</v>
      </c>
      <c r="BY3443" s="265"/>
      <c r="CA3443" s="55" t="s">
        <v>35</v>
      </c>
      <c r="CC3443" s="116" t="s">
        <v>75</v>
      </c>
      <c r="CD3443" s="13"/>
      <c r="CE3443" s="33"/>
      <c r="CF3443" s="33"/>
      <c r="CG3443" s="33"/>
      <c r="CH3443" s="33"/>
    </row>
    <row r="3444" spans="2:86" ht="18.600000000000001" customHeight="1" thickTop="1" thickBot="1">
      <c r="D3444" s="1">
        <v>0</v>
      </c>
      <c r="E3444" s="9">
        <f t="shared" ref="E3444" si="33184">$E$9*$B3441</f>
        <v>11.579711999999919</v>
      </c>
      <c r="F3444" s="2">
        <v>1</v>
      </c>
      <c r="G3444" s="8">
        <v>0</v>
      </c>
      <c r="I3444" s="1">
        <v>0</v>
      </c>
      <c r="J3444" s="9">
        <v>0</v>
      </c>
      <c r="K3444" s="2">
        <v>1</v>
      </c>
      <c r="L3444" s="8">
        <v>0</v>
      </c>
      <c r="N3444" s="1">
        <f t="shared" ref="N3444" si="33185">D3444*I3441+F3444*I3444-E3444*J3441-G3444*J3444</f>
        <v>0</v>
      </c>
      <c r="O3444" s="9">
        <f t="shared" ref="O3444" si="33186">(D3444*J3441+E3444*I3441+F3444*J3444+G3444*I3444)</f>
        <v>11.579711999999919</v>
      </c>
      <c r="P3444" s="2">
        <f t="shared" ref="P3444" si="33187">D3444*K3441+F3444*K3444-E3444*L3441-G3444*L3444</f>
        <v>7.3523155779797014</v>
      </c>
      <c r="Q3444" s="8">
        <f t="shared" ref="Q3444" si="33188">(D3444*L3441+E3444*K3441+F3444*L3444+G3444*K3444)</f>
        <v>0</v>
      </c>
      <c r="S3444" s="1">
        <v>0</v>
      </c>
      <c r="T3444" s="9">
        <f t="shared" ref="T3444" si="33189">$T$9*$B3441</f>
        <v>14.871191999999896</v>
      </c>
      <c r="U3444" s="2">
        <v>1</v>
      </c>
      <c r="V3444" s="8">
        <v>0</v>
      </c>
      <c r="X3444" s="1">
        <f t="shared" ref="X3444" si="33190">N3444*S3441+P3444*S3444-O3444*T3441-Q3444*T3444</f>
        <v>0</v>
      </c>
      <c r="Y3444" s="9">
        <f t="shared" ref="Y3444" si="33191">(N3444*T3441+O3444*S3441+P3444*T3444+Q3444*S3444)</f>
        <v>120.91740860472626</v>
      </c>
      <c r="Z3444" s="2">
        <f t="shared" ref="Z3444" si="33192">N3444*U3441+P3444*U3444-O3444*V3441-Q3444*V3444</f>
        <v>7.3523155779797014</v>
      </c>
      <c r="AA3444" s="8">
        <f t="shared" ref="AA3444" si="33193">(N3444*V3441+O3444*U3441+P3444*V3444+Q3444*U3444)</f>
        <v>0</v>
      </c>
      <c r="AB3444" s="20"/>
      <c r="AC3444" s="1">
        <v>0</v>
      </c>
      <c r="AD3444" s="9">
        <v>0</v>
      </c>
      <c r="AE3444" s="2">
        <v>1</v>
      </c>
      <c r="AF3444" s="8">
        <v>0</v>
      </c>
      <c r="AH3444" s="1">
        <f t="shared" ref="AH3444" si="33194">X3444*AC3441+Z3444*AC3444-Y3444*AD3441-AA3444*AD3444</f>
        <v>0</v>
      </c>
      <c r="AI3444" s="9">
        <f t="shared" ref="AI3444" si="33195">(X3444*AD3441+Y3444*AC3441+Z3444*AD3444+AA3444*AC3444)</f>
        <v>120.91740860472626</v>
      </c>
      <c r="AJ3444" s="2">
        <f t="shared" ref="AJ3444" si="33196">X3444*AE3441+Z3444*AE3444-Y3444*AF3441-AA3444*AF3444</f>
        <v>19.680922795255448</v>
      </c>
      <c r="AK3444" s="8">
        <f t="shared" ref="AK3444" si="33197">(X3444*AF3441+Y3444*AE3441+Z3444*AF3444+AA3444*AE3444)</f>
        <v>0</v>
      </c>
      <c r="AM3444" s="1">
        <v>0</v>
      </c>
      <c r="AN3444" s="9">
        <f t="shared" ref="AN3444" si="33198">$AN$9*$B3441</f>
        <v>12.573551999999912</v>
      </c>
      <c r="AO3444" s="2">
        <v>1</v>
      </c>
      <c r="AP3444" s="8">
        <v>0</v>
      </c>
      <c r="AR3444" s="1">
        <f t="shared" ref="AR3444" si="33199">AH3444*AM3441+AJ3444*AM3444-AI3444*AN3441-AK3444*AN3444</f>
        <v>0</v>
      </c>
      <c r="AS3444" s="9">
        <f t="shared" ref="AS3444" si="33200">(AH3444*AN3441+AI3444*AM3441+AJ3444*AN3444+AK3444*AM3444)</f>
        <v>368.37651477885424</v>
      </c>
      <c r="AT3444" s="2">
        <f t="shared" ref="AT3444" si="33201">AH3444*AO3441+AJ3444*AO3444-AI3444*AP3441-AK3444*AP3444</f>
        <v>19.680922795255448</v>
      </c>
      <c r="AU3444" s="8">
        <f t="shared" ref="AU3444" si="33202">(AH3444*AP3441+AI3444*AO3441+AJ3444*AP3444+AK3444*AO3444)</f>
        <v>0</v>
      </c>
      <c r="AV3444" s="20"/>
      <c r="AW3444" s="1">
        <v>0</v>
      </c>
      <c r="AX3444" s="9">
        <v>0</v>
      </c>
      <c r="AY3444" s="2">
        <v>1</v>
      </c>
      <c r="AZ3444" s="8">
        <v>0</v>
      </c>
      <c r="BB3444" s="1">
        <f t="shared" ref="BB3444" si="33203">AR3444*AW3441+AT3444*AW3444-AS3444*AX3441-AU3444*AX3444</f>
        <v>0</v>
      </c>
      <c r="BC3444" s="9">
        <f t="shared" ref="BC3444" si="33204">(AR3444*AX3441+AS3444*AW3441+AT3444*AX3444+AU3444*AW3444)</f>
        <v>368.37651477885424</v>
      </c>
      <c r="BD3444" s="2">
        <f t="shared" ref="BD3444" si="33205">AR3444*AY3441+AT3444*AY3444-AS3444*AZ3441-AU3444*AZ3444</f>
        <v>73.221679622151953</v>
      </c>
      <c r="BE3444" s="8">
        <f t="shared" ref="BE3444" si="33206">(AR3444*AZ3441+AS3444*AY3441+AT3444*AZ3444+AU3444*AY3444)</f>
        <v>0</v>
      </c>
      <c r="BG3444" s="1">
        <v>0</v>
      </c>
      <c r="BH3444" s="9">
        <f t="shared" ref="BH3444" si="33207">$BH$9*$B3441</f>
        <v>8.226239999999942</v>
      </c>
      <c r="BI3444" s="2">
        <v>1</v>
      </c>
      <c r="BJ3444" s="8">
        <v>0</v>
      </c>
      <c r="BK3444" s="20"/>
      <c r="BL3444" s="1">
        <f t="shared" ref="BL3444" si="33208">BB3444*BG3441+BD3444*BG3444-BC3444*BH3441-BE3444*BH3444</f>
        <v>0</v>
      </c>
      <c r="BM3444" s="9">
        <f t="shared" ref="BM3444" si="33209">(BB3444*BH3441+BC3444*BG3441+BD3444*BH3444+BE3444*BG3444)</f>
        <v>970.71562455378125</v>
      </c>
      <c r="BN3444" s="2">
        <f t="shared" ref="BN3444" si="33210">BB3444*BI3441+BD3444*BI3444-BC3444*BJ3441-BE3444*BJ3444</f>
        <v>73.221679622151953</v>
      </c>
      <c r="BO3444" s="8">
        <f t="shared" ref="BO3444" si="33211">(BB3444*BJ3441+BC3444*BI3441+BD3444*BJ3444+BE3444*BI3444)</f>
        <v>0</v>
      </c>
      <c r="BP3444" s="20"/>
      <c r="BQ3444" s="18">
        <f t="shared" ref="BQ3444:BQ3475" si="33212">1/$BR$9</f>
        <v>1</v>
      </c>
      <c r="BR3444" s="25">
        <v>0</v>
      </c>
      <c r="BS3444" s="19">
        <v>1</v>
      </c>
      <c r="BT3444" s="24">
        <v>0</v>
      </c>
      <c r="BV3444" s="1">
        <f t="shared" ref="BV3444" si="33213">BL3444*BQ3441+BN3444*BQ3444-BM3444*BR3441-BO3444*BR3444</f>
        <v>73.221679622151953</v>
      </c>
      <c r="BW3444" s="9">
        <f t="shared" ref="BW3444" si="33214">(BL3444*BR3441+BM3444*BQ3441+BN3444*BR3444+BO3444*BQ3444)</f>
        <v>970.71562455378125</v>
      </c>
      <c r="BX3444" s="2">
        <f t="shared" ref="BX3444" si="33215">BL3444*BS3441+BN3444*BS3444-BM3444*BT3441-BO3444*BT3444</f>
        <v>73.221679622151953</v>
      </c>
      <c r="BY3444" s="8">
        <f t="shared" ref="BY3444" si="33216">(BL3444*BT3441+BM3444*BS3441+BN3444*BT3444+BO3444*BS3444)</f>
        <v>0</v>
      </c>
      <c r="CA3444" s="56">
        <f t="shared" ref="CA3444" si="33217">(180/PI())*ATAN(-1*(BW3441+BW3444)/(BV3441+BV3444))</f>
        <v>-81.372567308504117</v>
      </c>
      <c r="CC3444" s="117">
        <f t="shared" ref="CC3444" si="33218">20*LOG(((1-(10^(CA3441/20)^2)*(1-((1-CC3441)/(1+CC3441))^2))^0.5))</f>
        <v>-4.7553203466470865E-6</v>
      </c>
      <c r="CD3444" s="13"/>
      <c r="CE3444" s="33"/>
      <c r="CF3444" s="33"/>
      <c r="CG3444" s="33"/>
      <c r="CH3444" s="33"/>
    </row>
    <row r="3445" spans="2:86" ht="18.600000000000001" customHeight="1"/>
    <row r="3446" spans="2:86" ht="18.600000000000001" customHeight="1" thickBot="1">
      <c r="E3446" s="6" t="s">
        <v>3</v>
      </c>
      <c r="J3446" s="6" t="s">
        <v>5</v>
      </c>
      <c r="O3446" s="6" t="s">
        <v>10</v>
      </c>
      <c r="T3446" s="6" t="s">
        <v>6</v>
      </c>
      <c r="Y3446" s="6" t="s">
        <v>11</v>
      </c>
      <c r="AD3446" s="6" t="s">
        <v>12</v>
      </c>
      <c r="AI3446" s="6" t="s">
        <v>13</v>
      </c>
      <c r="AN3446" s="6" t="s">
        <v>14</v>
      </c>
      <c r="AS3446" s="6" t="s">
        <v>15</v>
      </c>
      <c r="AX3446" s="6" t="s">
        <v>19</v>
      </c>
      <c r="BC3446" s="6" t="s">
        <v>17</v>
      </c>
      <c r="BH3446" s="6" t="s">
        <v>20</v>
      </c>
      <c r="BM3446" s="6" t="s">
        <v>18</v>
      </c>
      <c r="BQ3446" s="26" t="s">
        <v>16</v>
      </c>
      <c r="BR3446" s="26"/>
      <c r="BS3446" s="21"/>
      <c r="BT3446" s="21"/>
      <c r="BU3446" s="21"/>
      <c r="BV3446" s="21"/>
      <c r="BW3446" s="26" t="s">
        <v>21</v>
      </c>
      <c r="BX3446" s="21"/>
      <c r="BY3446" s="21"/>
    </row>
    <row r="3447" spans="2:86" ht="18.600000000000001" customHeight="1" thickBot="1">
      <c r="B3447" s="11"/>
      <c r="D3447" s="266" t="s">
        <v>113</v>
      </c>
      <c r="E3447" s="267"/>
      <c r="F3447" s="268" t="s">
        <v>114</v>
      </c>
      <c r="G3447" s="269"/>
      <c r="H3447" s="237"/>
      <c r="I3447" s="262" t="s">
        <v>0</v>
      </c>
      <c r="J3447" s="263"/>
      <c r="K3447" s="264" t="s">
        <v>1</v>
      </c>
      <c r="L3447" s="265"/>
      <c r="M3447" s="21"/>
      <c r="N3447" s="262" t="s">
        <v>115</v>
      </c>
      <c r="O3447" s="263"/>
      <c r="P3447" s="264" t="s">
        <v>116</v>
      </c>
      <c r="Q3447" s="265"/>
      <c r="R3447" s="21"/>
      <c r="S3447" s="266" t="s">
        <v>117</v>
      </c>
      <c r="T3447" s="267"/>
      <c r="U3447" s="268" t="s">
        <v>118</v>
      </c>
      <c r="V3447" s="269"/>
      <c r="W3447" s="20"/>
      <c r="X3447" s="262" t="s">
        <v>119</v>
      </c>
      <c r="Y3447" s="263"/>
      <c r="Z3447" s="264" t="s">
        <v>120</v>
      </c>
      <c r="AA3447" s="265"/>
      <c r="AB3447" s="20"/>
      <c r="AC3447" s="262" t="s">
        <v>121</v>
      </c>
      <c r="AD3447" s="263"/>
      <c r="AE3447" s="264" t="s">
        <v>7</v>
      </c>
      <c r="AF3447" s="265"/>
      <c r="AG3447" s="20"/>
      <c r="AH3447" s="262" t="s">
        <v>122</v>
      </c>
      <c r="AI3447" s="263"/>
      <c r="AJ3447" s="264" t="s">
        <v>123</v>
      </c>
      <c r="AK3447" s="265"/>
      <c r="AL3447" s="20"/>
      <c r="AM3447" s="266" t="s">
        <v>124</v>
      </c>
      <c r="AN3447" s="267"/>
      <c r="AO3447" s="268" t="s">
        <v>125</v>
      </c>
      <c r="AP3447" s="269"/>
      <c r="AQ3447" s="21"/>
      <c r="AR3447" s="262" t="s">
        <v>126</v>
      </c>
      <c r="AS3447" s="263"/>
      <c r="AT3447" s="264" t="s">
        <v>2</v>
      </c>
      <c r="AU3447" s="265"/>
      <c r="AV3447" s="41"/>
      <c r="AW3447" s="262" t="s">
        <v>127</v>
      </c>
      <c r="AX3447" s="263"/>
      <c r="AY3447" s="264" t="s">
        <v>128</v>
      </c>
      <c r="AZ3447" s="265"/>
      <c r="BA3447" s="20"/>
      <c r="BB3447" s="262" t="s">
        <v>129</v>
      </c>
      <c r="BC3447" s="263"/>
      <c r="BD3447" s="264" t="s">
        <v>130</v>
      </c>
      <c r="BE3447" s="265"/>
      <c r="BF3447" s="41"/>
      <c r="BG3447" s="266" t="s">
        <v>131</v>
      </c>
      <c r="BH3447" s="267"/>
      <c r="BI3447" s="268" t="s">
        <v>132</v>
      </c>
      <c r="BJ3447" s="269"/>
      <c r="BK3447" s="41"/>
      <c r="BL3447" s="262" t="s">
        <v>133</v>
      </c>
      <c r="BM3447" s="263"/>
      <c r="BN3447" s="264" t="s">
        <v>134</v>
      </c>
      <c r="BO3447" s="265"/>
      <c r="BP3447" s="41"/>
      <c r="BQ3447" s="262" t="s">
        <v>135</v>
      </c>
      <c r="BR3447" s="263"/>
      <c r="BS3447" s="264" t="s">
        <v>136</v>
      </c>
      <c r="BT3447" s="265"/>
      <c r="BU3447" s="20"/>
      <c r="BV3447" s="262" t="s">
        <v>137</v>
      </c>
      <c r="BW3447" s="263"/>
      <c r="BX3447" s="264" t="s">
        <v>138</v>
      </c>
      <c r="BY3447" s="265"/>
      <c r="CA3447" s="27" t="s">
        <v>8</v>
      </c>
      <c r="CC3447" s="113" t="s">
        <v>74</v>
      </c>
      <c r="CD3447" s="13"/>
      <c r="CE3447" s="33"/>
      <c r="CF3447" s="33"/>
      <c r="CG3447" s="33"/>
      <c r="CH3447" s="33"/>
    </row>
    <row r="3448" spans="2:86" ht="18.600000000000001" customHeight="1" thickTop="1" thickBot="1">
      <c r="B3448" s="37">
        <v>9.8599999999999302</v>
      </c>
      <c r="D3448" s="1">
        <v>1</v>
      </c>
      <c r="E3448" s="7">
        <v>0</v>
      </c>
      <c r="F3448" s="2">
        <v>0</v>
      </c>
      <c r="G3448" s="8">
        <v>0</v>
      </c>
      <c r="I3448" s="1">
        <v>1</v>
      </c>
      <c r="J3448" s="9">
        <v>0</v>
      </c>
      <c r="K3448" s="2">
        <v>0</v>
      </c>
      <c r="L3448" s="8">
        <f t="shared" ref="L3448:L3479" si="33219">IF(0=(1-$J$9*$K$9*$B3448^2),10^18,$B3448*$K$9/(1-$J$9*$K$9*$B3448^2))</f>
        <v>-0.54735661048721174</v>
      </c>
      <c r="N3448" s="1">
        <f t="shared" ref="N3448" si="33220">D3448*I3448+F3448*I3451-E3448*J3448-G3448*J3451</f>
        <v>1</v>
      </c>
      <c r="O3448" s="9">
        <f t="shared" ref="O3448" si="33221">(D3448*J3448+E3448*I3448+F3448*J3451+G3448*I3451)</f>
        <v>0</v>
      </c>
      <c r="P3448" s="2">
        <f t="shared" ref="P3448" si="33222">D3448*K3448+F3448*K3451-E3448*L3448-G3448*L3451</f>
        <v>0</v>
      </c>
      <c r="Q3448" s="8">
        <f t="shared" ref="Q3448" si="33223">(D3448*L3448+E3448*K3448+F3448*L3451+G3448*K3451)</f>
        <v>-0.54735661048721174</v>
      </c>
      <c r="S3448" s="1">
        <v>1</v>
      </c>
      <c r="T3448" s="7">
        <v>0</v>
      </c>
      <c r="U3448" s="2">
        <v>0</v>
      </c>
      <c r="V3448" s="8">
        <v>0</v>
      </c>
      <c r="X3448" s="1">
        <f t="shared" ref="X3448" si="33224">N3448*S3448+P3448*S3451-O3448*T3448-Q3448*T3451</f>
        <v>9.156389647933068</v>
      </c>
      <c r="Y3448" s="9">
        <f t="shared" ref="Y3448" si="33225">(N3448*T3448+O3448*S3448+P3448*T3451+Q3448*S3451)</f>
        <v>0</v>
      </c>
      <c r="Z3448" s="2">
        <f t="shared" ref="Z3448" si="33226">N3448*U3448+P3448*U3451-O3448*V3448-Q3448*V3451</f>
        <v>0</v>
      </c>
      <c r="AA3448" s="8">
        <f t="shared" ref="AA3448" si="33227">(N3448*V3448+O3448*U3448+P3448*V3451+Q3448*U3451)</f>
        <v>-0.54735661048721174</v>
      </c>
      <c r="AB3448" s="20"/>
      <c r="AC3448" s="1">
        <v>1</v>
      </c>
      <c r="AD3448" s="9">
        <v>0</v>
      </c>
      <c r="AE3448" s="2">
        <v>0</v>
      </c>
      <c r="AF3448" s="8">
        <f t="shared" ref="AF3448:AF3479" si="33228">IF(0=(1-$AE$9*$AD$9*$B3448^2),10^18,$B3448*$AE$9/(1-$AE$9*$AD$9*$B3448^2))</f>
        <v>-0.10174619573175447</v>
      </c>
      <c r="AH3448" s="1">
        <f t="shared" ref="AH3448" si="33229">X3448*AC3448+Z3448*AC3451-Y3448*AD3448-AA3448*AD3451</f>
        <v>9.156389647933068</v>
      </c>
      <c r="AI3448" s="9">
        <f t="shared" ref="AI3448" si="33230">(X3448*AD3448+Y3448*AC3448+Z3448*AD3451+AA3448*AC3451)</f>
        <v>0</v>
      </c>
      <c r="AJ3448" s="2">
        <f t="shared" ref="AJ3448" si="33231">X3448*AE3448+Z3448*AE3451-Y3448*AF3448-AA3448*AF3451</f>
        <v>0</v>
      </c>
      <c r="AK3448" s="8">
        <f t="shared" ref="AK3448" si="33232">(X3448*AF3448+Y3448*AE3448+Z3448*AF3451+AA3448*AE3451)</f>
        <v>-1.4789844238020202</v>
      </c>
      <c r="AM3448" s="1">
        <v>1</v>
      </c>
      <c r="AN3448" s="7">
        <v>0</v>
      </c>
      <c r="AO3448" s="2">
        <v>0</v>
      </c>
      <c r="AP3448" s="8">
        <v>0</v>
      </c>
      <c r="AR3448" s="1">
        <f t="shared" ref="AR3448" si="33233">AH3448*AM3448+AJ3448*AM3451-AI3448*AN3448-AK3448*AN3451</f>
        <v>27.79027413373236</v>
      </c>
      <c r="AS3448" s="9">
        <f t="shared" ref="AS3448" si="33234">(AH3448*AN3448+AI3448*AM3448+AJ3448*AN3451+AK3448*AM3451)</f>
        <v>0</v>
      </c>
      <c r="AT3448" s="2">
        <f t="shared" ref="AT3448" si="33235">AH3448*AO3448+AJ3448*AO3451-AI3448*AP3448-AK3448*AP3451</f>
        <v>0</v>
      </c>
      <c r="AU3448" s="8">
        <f t="shared" ref="AU3448" si="33236">(AH3448*AP3448+AI3448*AO3448+AJ3448*AP3451+AK3448*AO3451)</f>
        <v>-1.4789844238020202</v>
      </c>
      <c r="AV3448" s="20"/>
      <c r="AW3448" s="1">
        <v>1</v>
      </c>
      <c r="AX3448" s="9">
        <v>0</v>
      </c>
      <c r="AY3448" s="2">
        <v>0</v>
      </c>
      <c r="AZ3448" s="8">
        <f t="shared" ref="AZ3448:AZ3479" si="33237">IF(0=(1-$AX$9*$AY$9*$B3448^2),10^18,$B3448*$AY$9/(1-$AX$9*$AY$9*$B3448^2))</f>
        <v>-0.14503683983201984</v>
      </c>
      <c r="BB3448" s="1">
        <f t="shared" ref="BB3448" si="33238">AR3448*AW3448+AT3448*AW3451-AS3448*AX3448-AU3448*AX3451</f>
        <v>27.79027413373236</v>
      </c>
      <c r="BC3448" s="9">
        <f t="shared" ref="BC3448" si="33239">(AR3448*AX3448+AS3448*AW3448+AT3448*AX3451+AU3448*AW3451)</f>
        <v>0</v>
      </c>
      <c r="BD3448" s="2">
        <f t="shared" ref="BD3448" si="33240">AR3448*AY3448+AT3448*AY3451-AS3448*AZ3448-AU3448*AZ3451</f>
        <v>0</v>
      </c>
      <c r="BE3448" s="8">
        <f t="shared" ref="BE3448" si="33241">(AR3448*AZ3448+AS3448*AY3448+AT3448*AZ3451+AU3448*AY3451)</f>
        <v>-5.5095979622240847</v>
      </c>
      <c r="BG3448" s="1">
        <v>1</v>
      </c>
      <c r="BH3448" s="7">
        <v>0</v>
      </c>
      <c r="BI3448" s="2">
        <v>0</v>
      </c>
      <c r="BJ3448" s="8">
        <v>0</v>
      </c>
      <c r="BK3448" s="20"/>
      <c r="BL3448" s="1">
        <f t="shared" ref="BL3448" si="33242">BB3448*BG3448+BD3448*BG3451-BC3448*BH3448-BE3448*BH3451</f>
        <v>73.205669752426672</v>
      </c>
      <c r="BM3448" s="9">
        <f t="shared" ref="BM3448" si="33243">(BB3448*BH3448+BC3448*BG3448+BD3448*BH3451+BE3448*BG3451)</f>
        <v>0</v>
      </c>
      <c r="BN3448" s="2">
        <f t="shared" ref="BN3448" si="33244">BB3448*BI3448+BD3448*BI3451-BC3448*BJ3448-BE3448*BJ3451</f>
        <v>0</v>
      </c>
      <c r="BO3448" s="8">
        <f t="shared" ref="BO3448" si="33245">(BB3448*BJ3448+BC3448*BI3448+BD3448*BJ3451+BE3448*BI3451)</f>
        <v>-5.5095979622240847</v>
      </c>
      <c r="BP3448" s="20"/>
      <c r="BQ3448" s="16">
        <v>1</v>
      </c>
      <c r="BR3448" s="23">
        <v>0</v>
      </c>
      <c r="BS3448" s="14">
        <v>0</v>
      </c>
      <c r="BT3448" s="22">
        <v>0</v>
      </c>
      <c r="BV3448" s="1">
        <f t="shared" ref="BV3448" si="33246">BL3448*BQ3448+BN3448*BQ3451-BM3448*BR3448-BO3448*BR3451</f>
        <v>73.205669752426672</v>
      </c>
      <c r="BW3448" s="9">
        <f t="shared" ref="BW3448" si="33247">(BL3448*BR3448+BM3448*BQ3448+BN3448*BR3451+BO3448*BQ3451)</f>
        <v>-5.5095979622240847</v>
      </c>
      <c r="BX3448" s="2">
        <f t="shared" ref="BX3448" si="33248">BL3448*BS3448+BN3448*BS3451-BM3448*BT3448-BO3448*BT3451</f>
        <v>0</v>
      </c>
      <c r="BY3448" s="8">
        <f t="shared" ref="BY3448" si="33249">(BL3448*BT3448+BM3448*BS3448+BN3448*BT3451+BO3448*BS3451)</f>
        <v>-5.5095979622240847</v>
      </c>
      <c r="CA3448" s="28">
        <f t="shared" ref="CA3448" si="33250">20*LOG(((1+$BR$9)/$BR$9)/((BV3448+BV3451)^2+(BW3448+BW3451)^2)^0.5)</f>
        <v>-53.786122471514091</v>
      </c>
      <c r="CC3448" s="114">
        <f t="shared" ref="CC3448" si="33251">((BV3448^2+BW3448^2)^0.5)/((BV3451^2+BW3451^2)^0.5)</f>
        <v>7.5277051889535304E-2</v>
      </c>
      <c r="CD3448" s="13"/>
      <c r="CE3448" s="33"/>
      <c r="CF3448" s="33"/>
      <c r="CG3448" s="33"/>
      <c r="CH3448" s="33"/>
    </row>
    <row r="3449" spans="2:86" ht="18.600000000000001" customHeight="1" thickBot="1">
      <c r="D3449" s="3"/>
      <c r="G3449" s="4"/>
      <c r="I3449" s="3"/>
      <c r="L3449" s="4"/>
      <c r="N3449" s="3"/>
      <c r="Q3449" s="4"/>
      <c r="S3449" s="3"/>
      <c r="V3449" s="4"/>
      <c r="X3449" s="3"/>
      <c r="AA3449" s="4"/>
      <c r="AC3449" s="3"/>
      <c r="AF3449" s="4"/>
      <c r="AH3449" s="3"/>
      <c r="AK3449" s="4"/>
      <c r="AM3449" s="3"/>
      <c r="AP3449" s="4"/>
      <c r="AR3449" s="3"/>
      <c r="AU3449" s="4"/>
      <c r="AW3449" s="3"/>
      <c r="AZ3449" s="4"/>
      <c r="BB3449" s="3"/>
      <c r="BE3449" s="4"/>
      <c r="BG3449" s="3"/>
      <c r="BJ3449" s="4"/>
      <c r="BL3449" s="3"/>
      <c r="BO3449" s="4"/>
      <c r="BQ3449" s="16"/>
      <c r="BR3449" s="14"/>
      <c r="BS3449" s="14"/>
      <c r="BT3449" s="17"/>
      <c r="BV3449" s="3"/>
      <c r="BY3449" s="4"/>
      <c r="CC3449" s="115"/>
      <c r="CD3449" s="13"/>
      <c r="CE3449" s="33"/>
      <c r="CF3449" s="33"/>
      <c r="CG3449" s="33"/>
      <c r="CH3449" s="33"/>
    </row>
    <row r="3450" spans="2:86" ht="18.600000000000001" customHeight="1" thickBot="1">
      <c r="D3450" s="271" t="s">
        <v>141</v>
      </c>
      <c r="E3450" s="272"/>
      <c r="F3450" s="273" t="s">
        <v>142</v>
      </c>
      <c r="G3450" s="274"/>
      <c r="H3450" s="237"/>
      <c r="I3450" s="271" t="s">
        <v>143</v>
      </c>
      <c r="J3450" s="272"/>
      <c r="K3450" s="273" t="s">
        <v>144</v>
      </c>
      <c r="L3450" s="274"/>
      <c r="N3450" s="262" t="s">
        <v>145</v>
      </c>
      <c r="O3450" s="263"/>
      <c r="P3450" s="264" t="s">
        <v>146</v>
      </c>
      <c r="Q3450" s="265"/>
      <c r="S3450" s="271" t="s">
        <v>147</v>
      </c>
      <c r="T3450" s="272"/>
      <c r="U3450" s="273" t="s">
        <v>148</v>
      </c>
      <c r="V3450" s="274"/>
      <c r="W3450" s="20"/>
      <c r="X3450" s="262" t="s">
        <v>149</v>
      </c>
      <c r="Y3450" s="263"/>
      <c r="Z3450" s="264" t="s">
        <v>150</v>
      </c>
      <c r="AA3450" s="265"/>
      <c r="AB3450" s="20"/>
      <c r="AC3450" s="271" t="s">
        <v>151</v>
      </c>
      <c r="AD3450" s="272"/>
      <c r="AE3450" s="273" t="s">
        <v>152</v>
      </c>
      <c r="AF3450" s="274"/>
      <c r="AG3450" s="20"/>
      <c r="AH3450" s="262" t="s">
        <v>153</v>
      </c>
      <c r="AI3450" s="263"/>
      <c r="AJ3450" s="264" t="s">
        <v>154</v>
      </c>
      <c r="AK3450" s="265"/>
      <c r="AL3450" s="20"/>
      <c r="AM3450" s="271" t="s">
        <v>155</v>
      </c>
      <c r="AN3450" s="272"/>
      <c r="AO3450" s="273" t="s">
        <v>156</v>
      </c>
      <c r="AP3450" s="274"/>
      <c r="AR3450" s="262" t="s">
        <v>157</v>
      </c>
      <c r="AS3450" s="263"/>
      <c r="AT3450" s="264" t="s">
        <v>158</v>
      </c>
      <c r="AU3450" s="265"/>
      <c r="AV3450" s="41"/>
      <c r="AW3450" s="271" t="s">
        <v>159</v>
      </c>
      <c r="AX3450" s="272"/>
      <c r="AY3450" s="273" t="s">
        <v>160</v>
      </c>
      <c r="AZ3450" s="274"/>
      <c r="BA3450" s="20"/>
      <c r="BB3450" s="262" t="s">
        <v>161</v>
      </c>
      <c r="BC3450" s="263"/>
      <c r="BD3450" s="264" t="s">
        <v>162</v>
      </c>
      <c r="BE3450" s="265"/>
      <c r="BF3450" s="41"/>
      <c r="BG3450" s="271" t="s">
        <v>163</v>
      </c>
      <c r="BH3450" s="272"/>
      <c r="BI3450" s="273" t="s">
        <v>164</v>
      </c>
      <c r="BJ3450" s="274"/>
      <c r="BK3450" s="41"/>
      <c r="BL3450" s="262" t="s">
        <v>165</v>
      </c>
      <c r="BM3450" s="263"/>
      <c r="BN3450" s="264" t="s">
        <v>166</v>
      </c>
      <c r="BO3450" s="265"/>
      <c r="BP3450" s="41"/>
      <c r="BQ3450" s="271" t="s">
        <v>167</v>
      </c>
      <c r="BR3450" s="272"/>
      <c r="BS3450" s="273" t="s">
        <v>168</v>
      </c>
      <c r="BT3450" s="274"/>
      <c r="BU3450" s="20"/>
      <c r="BV3450" s="262" t="s">
        <v>169</v>
      </c>
      <c r="BW3450" s="263"/>
      <c r="BX3450" s="264" t="s">
        <v>170</v>
      </c>
      <c r="BY3450" s="265"/>
      <c r="CA3450" s="55" t="s">
        <v>35</v>
      </c>
      <c r="CC3450" s="116" t="s">
        <v>75</v>
      </c>
      <c r="CD3450" s="13"/>
      <c r="CE3450" s="33"/>
      <c r="CF3450" s="33"/>
      <c r="CG3450" s="33"/>
      <c r="CH3450" s="33"/>
    </row>
    <row r="3451" spans="2:86" ht="18.600000000000001" customHeight="1" thickTop="1" thickBot="1">
      <c r="D3451" s="1">
        <v>0</v>
      </c>
      <c r="E3451" s="9">
        <f t="shared" ref="E3451" si="33252">$E$9*$B3448</f>
        <v>11.603247999999919</v>
      </c>
      <c r="F3451" s="2">
        <v>1</v>
      </c>
      <c r="G3451" s="8">
        <v>0</v>
      </c>
      <c r="I3451" s="1">
        <v>0</v>
      </c>
      <c r="J3451" s="9">
        <v>0</v>
      </c>
      <c r="K3451" s="2">
        <v>1</v>
      </c>
      <c r="L3451" s="8">
        <v>0</v>
      </c>
      <c r="N3451" s="1">
        <f t="shared" ref="N3451" si="33253">D3451*I3448+F3451*I3451-E3451*J3448-G3451*J3451</f>
        <v>0</v>
      </c>
      <c r="O3451" s="9">
        <f t="shared" ref="O3451" si="33254">(D3451*J3448+E3451*I3448+F3451*J3451+G3451*I3451)</f>
        <v>11.603247999999919</v>
      </c>
      <c r="P3451" s="2">
        <f t="shared" ref="P3451" si="33255">D3451*K3448+F3451*K3451-E3451*L3448-G3451*L3451</f>
        <v>7.3511144959224746</v>
      </c>
      <c r="Q3451" s="8">
        <f t="shared" ref="Q3451" si="33256">(D3451*L3448+E3451*K3448+F3451*L3451+G3451*K3451)</f>
        <v>0</v>
      </c>
      <c r="S3451" s="1">
        <v>0</v>
      </c>
      <c r="T3451" s="9">
        <f t="shared" ref="T3451" si="33257">$T$9*$B3448</f>
        <v>14.901417999999895</v>
      </c>
      <c r="U3451" s="2">
        <v>1</v>
      </c>
      <c r="V3451" s="8">
        <v>0</v>
      </c>
      <c r="X3451" s="1">
        <f t="shared" ref="X3451" si="33258">N3451*S3448+P3451*S3451-O3451*T3448-Q3451*T3451</f>
        <v>0</v>
      </c>
      <c r="Y3451" s="9">
        <f t="shared" ref="Y3451" si="33259">(N3451*T3448+O3451*S3448+P3451*T3451+Q3451*S3451)</f>
        <v>121.14527786959924</v>
      </c>
      <c r="Z3451" s="2">
        <f t="shared" ref="Z3451" si="33260">N3451*U3448+P3451*U3451-O3451*V3448-Q3451*V3451</f>
        <v>7.3511144959224746</v>
      </c>
      <c r="AA3451" s="8">
        <f t="shared" ref="AA3451" si="33261">(N3451*V3448+O3451*U3448+P3451*V3451+Q3451*U3451)</f>
        <v>0</v>
      </c>
      <c r="AB3451" s="20"/>
      <c r="AC3451" s="1">
        <v>0</v>
      </c>
      <c r="AD3451" s="9">
        <v>0</v>
      </c>
      <c r="AE3451" s="2">
        <v>1</v>
      </c>
      <c r="AF3451" s="8">
        <v>0</v>
      </c>
      <c r="AH3451" s="1">
        <f t="shared" ref="AH3451" si="33262">X3451*AC3448+Z3451*AC3451-Y3451*AD3448-AA3451*AD3451</f>
        <v>0</v>
      </c>
      <c r="AI3451" s="9">
        <f t="shared" ref="AI3451" si="33263">(X3451*AD3448+Y3451*AC3448+Z3451*AD3451+AA3451*AC3451)</f>
        <v>121.14527786959924</v>
      </c>
      <c r="AJ3451" s="2">
        <f t="shared" ref="AJ3451" si="33264">X3451*AE3448+Z3451*AE3451-Y3451*AF3448-AA3451*AF3451</f>
        <v>19.677185650020501</v>
      </c>
      <c r="AK3451" s="8">
        <f t="shared" ref="AK3451" si="33265">(X3451*AF3448+Y3451*AE3448+Z3451*AF3451+AA3451*AE3451)</f>
        <v>0</v>
      </c>
      <c r="AM3451" s="1">
        <v>0</v>
      </c>
      <c r="AN3451" s="9">
        <f t="shared" ref="AN3451" si="33266">$AN$9*$B3448</f>
        <v>12.59910799999991</v>
      </c>
      <c r="AO3451" s="2">
        <v>1</v>
      </c>
      <c r="AP3451" s="8">
        <v>0</v>
      </c>
      <c r="AR3451" s="1">
        <f t="shared" ref="AR3451" si="33267">AH3451*AM3448+AJ3451*AM3451-AI3451*AN3448-AK3451*AN3451</f>
        <v>0</v>
      </c>
      <c r="AS3451" s="9">
        <f t="shared" ref="AS3451" si="33268">(AH3451*AN3448+AI3451*AM3448+AJ3451*AN3451+AK3451*AM3451)</f>
        <v>369.06026501025599</v>
      </c>
      <c r="AT3451" s="2">
        <f t="shared" ref="AT3451" si="33269">AH3451*AO3448+AJ3451*AO3451-AI3451*AP3448-AK3451*AP3451</f>
        <v>19.677185650020501</v>
      </c>
      <c r="AU3451" s="8">
        <f t="shared" ref="AU3451" si="33270">(AH3451*AP3448+AI3451*AO3448+AJ3451*AP3451+AK3451*AO3451)</f>
        <v>0</v>
      </c>
      <c r="AV3451" s="20"/>
      <c r="AW3451" s="1">
        <v>0</v>
      </c>
      <c r="AX3451" s="9">
        <v>0</v>
      </c>
      <c r="AY3451" s="2">
        <v>1</v>
      </c>
      <c r="AZ3451" s="8">
        <v>0</v>
      </c>
      <c r="BB3451" s="1">
        <f t="shared" ref="BB3451" si="33271">AR3451*AW3448+AT3451*AW3451-AS3451*AX3448-AU3451*AX3451</f>
        <v>0</v>
      </c>
      <c r="BC3451" s="9">
        <f t="shared" ref="BC3451" si="33272">(AR3451*AX3448+AS3451*AW3448+AT3451*AX3451+AU3451*AW3451)</f>
        <v>369.06026501025599</v>
      </c>
      <c r="BD3451" s="2">
        <f t="shared" ref="BD3451" si="33273">AR3451*AY3448+AT3451*AY3451-AS3451*AZ3448-AU3451*AZ3451</f>
        <v>73.204520194675794</v>
      </c>
      <c r="BE3451" s="8">
        <f t="shared" ref="BE3451" si="33274">(AR3451*AZ3448+AS3451*AY3448+AT3451*AZ3451+AU3451*AY3451)</f>
        <v>0</v>
      </c>
      <c r="BG3451" s="1">
        <v>0</v>
      </c>
      <c r="BH3451" s="9">
        <f t="shared" ref="BH3451" si="33275">$BH$9*$B3448</f>
        <v>8.2429599999999414</v>
      </c>
      <c r="BI3451" s="2">
        <v>1</v>
      </c>
      <c r="BJ3451" s="8">
        <v>0</v>
      </c>
      <c r="BK3451" s="20"/>
      <c r="BL3451" s="1">
        <f t="shared" ref="BL3451" si="33276">BB3451*BG3448+BD3451*BG3451-BC3451*BH3448-BE3451*BH3451</f>
        <v>0</v>
      </c>
      <c r="BM3451" s="9">
        <f t="shared" ref="BM3451" si="33277">(BB3451*BH3448+BC3451*BG3448+BD3451*BH3451+BE3451*BG3451)</f>
        <v>972.48219679415649</v>
      </c>
      <c r="BN3451" s="2">
        <f t="shared" ref="BN3451" si="33278">BB3451*BI3448+BD3451*BI3451-BC3451*BJ3448-BE3451*BJ3451</f>
        <v>73.204520194675794</v>
      </c>
      <c r="BO3451" s="8">
        <f t="shared" ref="BO3451" si="33279">(BB3451*BJ3448+BC3451*BI3448+BD3451*BJ3451+BE3451*BI3451)</f>
        <v>0</v>
      </c>
      <c r="BP3451" s="20"/>
      <c r="BQ3451" s="18">
        <f t="shared" ref="BQ3451:BQ3482" si="33280">1/$BR$9</f>
        <v>1</v>
      </c>
      <c r="BR3451" s="25">
        <v>0</v>
      </c>
      <c r="BS3451" s="19">
        <v>1</v>
      </c>
      <c r="BT3451" s="24">
        <v>0</v>
      </c>
      <c r="BV3451" s="1">
        <f t="shared" ref="BV3451" si="33281">BL3451*BQ3448+BN3451*BQ3451-BM3451*BR3448-BO3451*BR3451</f>
        <v>73.204520194675794</v>
      </c>
      <c r="BW3451" s="9">
        <f t="shared" ref="BW3451" si="33282">(BL3451*BR3448+BM3451*BQ3448+BN3451*BR3451+BO3451*BQ3451)</f>
        <v>972.48219679415649</v>
      </c>
      <c r="BX3451" s="2">
        <f t="shared" ref="BX3451" si="33283">BL3451*BS3448+BN3451*BS3451-BM3451*BT3448-BO3451*BT3451</f>
        <v>73.204520194675794</v>
      </c>
      <c r="BY3451" s="8">
        <f t="shared" ref="BY3451" si="33284">(BL3451*BT3448+BM3451*BS3448+BN3451*BT3451+BO3451*BS3451)</f>
        <v>0</v>
      </c>
      <c r="CA3451" s="56">
        <f t="shared" ref="CA3451" si="33285">(180/PI())*ATAN(-1*(BW3448+BW3451)/(BV3448+BV3451))</f>
        <v>-81.390191117858393</v>
      </c>
      <c r="CC3451" s="117">
        <f t="shared" ref="CC3451" si="33286">20*LOG(((1-(10^(CA3448/20)^2)*(1-((1-CC3448)/(1+CC3448))^2))^0.5))</f>
        <v>-4.7299237486900383E-6</v>
      </c>
      <c r="CD3451" s="13"/>
      <c r="CE3451" s="33"/>
      <c r="CF3451" s="33"/>
      <c r="CG3451" s="33"/>
      <c r="CH3451" s="33"/>
    </row>
    <row r="3452" spans="2:86" ht="18.600000000000001" customHeight="1"/>
    <row r="3453" spans="2:86" ht="18.600000000000001" customHeight="1" thickBot="1">
      <c r="E3453" s="6" t="s">
        <v>3</v>
      </c>
      <c r="J3453" s="6" t="s">
        <v>5</v>
      </c>
      <c r="O3453" s="6" t="s">
        <v>10</v>
      </c>
      <c r="T3453" s="6" t="s">
        <v>6</v>
      </c>
      <c r="Y3453" s="6" t="s">
        <v>11</v>
      </c>
      <c r="AD3453" s="6" t="s">
        <v>12</v>
      </c>
      <c r="AI3453" s="6" t="s">
        <v>13</v>
      </c>
      <c r="AN3453" s="6" t="s">
        <v>14</v>
      </c>
      <c r="AS3453" s="6" t="s">
        <v>15</v>
      </c>
      <c r="AX3453" s="6" t="s">
        <v>19</v>
      </c>
      <c r="BC3453" s="6" t="s">
        <v>17</v>
      </c>
      <c r="BH3453" s="6" t="s">
        <v>20</v>
      </c>
      <c r="BM3453" s="6" t="s">
        <v>18</v>
      </c>
      <c r="BQ3453" s="26" t="s">
        <v>16</v>
      </c>
      <c r="BR3453" s="26"/>
      <c r="BS3453" s="21"/>
      <c r="BT3453" s="21"/>
      <c r="BU3453" s="21"/>
      <c r="BV3453" s="21"/>
      <c r="BW3453" s="26" t="s">
        <v>21</v>
      </c>
      <c r="BX3453" s="21"/>
      <c r="BY3453" s="21"/>
    </row>
    <row r="3454" spans="2:86" ht="18.600000000000001" customHeight="1" thickBot="1">
      <c r="B3454" s="11"/>
      <c r="D3454" s="266" t="s">
        <v>113</v>
      </c>
      <c r="E3454" s="267"/>
      <c r="F3454" s="268" t="s">
        <v>114</v>
      </c>
      <c r="G3454" s="269"/>
      <c r="H3454" s="237"/>
      <c r="I3454" s="262" t="s">
        <v>0</v>
      </c>
      <c r="J3454" s="263"/>
      <c r="K3454" s="264" t="s">
        <v>1</v>
      </c>
      <c r="L3454" s="265"/>
      <c r="M3454" s="21"/>
      <c r="N3454" s="262" t="s">
        <v>115</v>
      </c>
      <c r="O3454" s="263"/>
      <c r="P3454" s="264" t="s">
        <v>116</v>
      </c>
      <c r="Q3454" s="265"/>
      <c r="R3454" s="21"/>
      <c r="S3454" s="266" t="s">
        <v>117</v>
      </c>
      <c r="T3454" s="267"/>
      <c r="U3454" s="268" t="s">
        <v>118</v>
      </c>
      <c r="V3454" s="269"/>
      <c r="W3454" s="20"/>
      <c r="X3454" s="262" t="s">
        <v>119</v>
      </c>
      <c r="Y3454" s="263"/>
      <c r="Z3454" s="264" t="s">
        <v>120</v>
      </c>
      <c r="AA3454" s="265"/>
      <c r="AB3454" s="20"/>
      <c r="AC3454" s="262" t="s">
        <v>121</v>
      </c>
      <c r="AD3454" s="263"/>
      <c r="AE3454" s="264" t="s">
        <v>7</v>
      </c>
      <c r="AF3454" s="265"/>
      <c r="AG3454" s="20"/>
      <c r="AH3454" s="262" t="s">
        <v>122</v>
      </c>
      <c r="AI3454" s="263"/>
      <c r="AJ3454" s="264" t="s">
        <v>123</v>
      </c>
      <c r="AK3454" s="265"/>
      <c r="AL3454" s="20"/>
      <c r="AM3454" s="266" t="s">
        <v>124</v>
      </c>
      <c r="AN3454" s="267"/>
      <c r="AO3454" s="268" t="s">
        <v>125</v>
      </c>
      <c r="AP3454" s="269"/>
      <c r="AQ3454" s="21"/>
      <c r="AR3454" s="262" t="s">
        <v>126</v>
      </c>
      <c r="AS3454" s="263"/>
      <c r="AT3454" s="264" t="s">
        <v>2</v>
      </c>
      <c r="AU3454" s="265"/>
      <c r="AV3454" s="41"/>
      <c r="AW3454" s="262" t="s">
        <v>127</v>
      </c>
      <c r="AX3454" s="263"/>
      <c r="AY3454" s="264" t="s">
        <v>128</v>
      </c>
      <c r="AZ3454" s="265"/>
      <c r="BA3454" s="20"/>
      <c r="BB3454" s="262" t="s">
        <v>129</v>
      </c>
      <c r="BC3454" s="263"/>
      <c r="BD3454" s="264" t="s">
        <v>130</v>
      </c>
      <c r="BE3454" s="265"/>
      <c r="BF3454" s="41"/>
      <c r="BG3454" s="266" t="s">
        <v>131</v>
      </c>
      <c r="BH3454" s="267"/>
      <c r="BI3454" s="268" t="s">
        <v>132</v>
      </c>
      <c r="BJ3454" s="269"/>
      <c r="BK3454" s="41"/>
      <c r="BL3454" s="262" t="s">
        <v>133</v>
      </c>
      <c r="BM3454" s="263"/>
      <c r="BN3454" s="264" t="s">
        <v>134</v>
      </c>
      <c r="BO3454" s="265"/>
      <c r="BP3454" s="41"/>
      <c r="BQ3454" s="262" t="s">
        <v>135</v>
      </c>
      <c r="BR3454" s="263"/>
      <c r="BS3454" s="264" t="s">
        <v>136</v>
      </c>
      <c r="BT3454" s="265"/>
      <c r="BU3454" s="20"/>
      <c r="BV3454" s="262" t="s">
        <v>137</v>
      </c>
      <c r="BW3454" s="263"/>
      <c r="BX3454" s="264" t="s">
        <v>138</v>
      </c>
      <c r="BY3454" s="265"/>
      <c r="CA3454" s="27" t="s">
        <v>8</v>
      </c>
      <c r="CC3454" s="113" t="s">
        <v>74</v>
      </c>
      <c r="CD3454" s="13"/>
      <c r="CE3454" s="33"/>
      <c r="CF3454" s="33"/>
      <c r="CG3454" s="33"/>
      <c r="CH3454" s="33"/>
    </row>
    <row r="3455" spans="2:86" ht="18.600000000000001" customHeight="1" thickTop="1" thickBot="1">
      <c r="B3455" s="37">
        <v>9.8799999999999297</v>
      </c>
      <c r="D3455" s="1">
        <v>1</v>
      </c>
      <c r="E3455" s="7">
        <v>0</v>
      </c>
      <c r="F3455" s="2">
        <v>0</v>
      </c>
      <c r="G3455" s="8">
        <v>0</v>
      </c>
      <c r="I3455" s="1">
        <v>1</v>
      </c>
      <c r="J3455" s="9">
        <v>0</v>
      </c>
      <c r="K3455" s="2">
        <v>0</v>
      </c>
      <c r="L3455" s="8">
        <f t="shared" ref="L3455:L3486" si="33287">IF(0=(1-$J$9*$K$9*$B3455^2),10^18,$B3455*$K$9/(1-$J$9*$K$9*$B3455^2))</f>
        <v>-0.54614596353448408</v>
      </c>
      <c r="N3455" s="1">
        <f t="shared" ref="N3455" si="33288">D3455*I3455+F3455*I3458-E3455*J3455-G3455*J3458</f>
        <v>1</v>
      </c>
      <c r="O3455" s="9">
        <f t="shared" ref="O3455" si="33289">(D3455*J3455+E3455*I3455+F3455*J3458+G3455*I3458)</f>
        <v>0</v>
      </c>
      <c r="P3455" s="2">
        <f t="shared" ref="P3455" si="33290">D3455*K3455+F3455*K3458-E3455*L3455-G3455*L3458</f>
        <v>0</v>
      </c>
      <c r="Q3455" s="8">
        <f t="shared" ref="Q3455" si="33291">(D3455*L3455+E3455*K3455+F3455*L3458+G3455*K3458)</f>
        <v>-0.54614596353448408</v>
      </c>
      <c r="S3455" s="1">
        <v>1</v>
      </c>
      <c r="T3455" s="7">
        <v>0</v>
      </c>
      <c r="U3455" s="2">
        <v>0</v>
      </c>
      <c r="V3455" s="8">
        <v>0</v>
      </c>
      <c r="X3455" s="1">
        <f t="shared" ref="X3455" si="33292">N3455*S3455+P3455*S3458-O3455*T3455-Q3455*T3458</f>
        <v>9.1548570995338405</v>
      </c>
      <c r="Y3455" s="9">
        <f t="shared" ref="Y3455" si="33293">(N3455*T3455+O3455*S3455+P3455*T3458+Q3455*S3458)</f>
        <v>0</v>
      </c>
      <c r="Z3455" s="2">
        <f t="shared" ref="Z3455" si="33294">N3455*U3455+P3455*U3458-O3455*V3455-Q3455*V3458</f>
        <v>0</v>
      </c>
      <c r="AA3455" s="8">
        <f t="shared" ref="AA3455" si="33295">(N3455*V3455+O3455*U3455+P3455*V3458+Q3455*U3458)</f>
        <v>-0.54614596353448408</v>
      </c>
      <c r="AB3455" s="20"/>
      <c r="AC3455" s="1">
        <v>1</v>
      </c>
      <c r="AD3455" s="9">
        <v>0</v>
      </c>
      <c r="AE3455" s="2">
        <v>0</v>
      </c>
      <c r="AF3455" s="8">
        <f t="shared" ref="AF3455:AF3486" si="33296">IF(0=(1-$AE$9*$AD$9*$B3455^2),10^18,$B3455*$AE$9/(1-$AE$9*$AD$9*$B3455^2))</f>
        <v>-0.10153437876543107</v>
      </c>
      <c r="AH3455" s="1">
        <f t="shared" ref="AH3455" si="33297">X3455*AC3455+Z3455*AC3458-Y3455*AD3455-AA3455*AD3458</f>
        <v>9.1548570995338405</v>
      </c>
      <c r="AI3455" s="9">
        <f t="shared" ref="AI3455" si="33298">(X3455*AD3455+Y3455*AC3455+Z3455*AD3458+AA3455*AC3458)</f>
        <v>0</v>
      </c>
      <c r="AJ3455" s="2">
        <f t="shared" ref="AJ3455" si="33299">X3455*AE3455+Z3455*AE3458-Y3455*AF3455-AA3455*AF3458</f>
        <v>0</v>
      </c>
      <c r="AK3455" s="8">
        <f t="shared" ref="AK3455" si="33300">(X3455*AF3455+Y3455*AE3455+Z3455*AF3458+AA3455*AE3458)</f>
        <v>-1.4756786918219489</v>
      </c>
      <c r="AM3455" s="1">
        <v>1</v>
      </c>
      <c r="AN3455" s="7">
        <v>0</v>
      </c>
      <c r="AO3455" s="2">
        <v>0</v>
      </c>
      <c r="AP3455" s="8">
        <v>0</v>
      </c>
      <c r="AR3455" s="1">
        <f t="shared" ref="AR3455" si="33301">AH3455*AM3455+AJ3455*AM3458-AI3455*AN3455-AK3455*AN3458</f>
        <v>27.784804755745363</v>
      </c>
      <c r="AS3455" s="9">
        <f t="shared" ref="AS3455" si="33302">(AH3455*AN3455+AI3455*AM3455+AJ3455*AN3458+AK3455*AM3458)</f>
        <v>0</v>
      </c>
      <c r="AT3455" s="2">
        <f t="shared" ref="AT3455" si="33303">AH3455*AO3455+AJ3455*AO3458-AI3455*AP3455-AK3455*AP3458</f>
        <v>0</v>
      </c>
      <c r="AU3455" s="8">
        <f t="shared" ref="AU3455" si="33304">(AH3455*AP3455+AI3455*AO3455+AJ3455*AP3458+AK3455*AO3458)</f>
        <v>-1.4756786918219489</v>
      </c>
      <c r="AV3455" s="20"/>
      <c r="AW3455" s="1">
        <v>1</v>
      </c>
      <c r="AX3455" s="9">
        <v>0</v>
      </c>
      <c r="AY3455" s="2">
        <v>0</v>
      </c>
      <c r="AZ3455" s="8">
        <f t="shared" ref="AZ3455:AZ3486" si="33305">IF(0=(1-$AX$9*$AY$9*$B3455^2),10^18,$B3455*$AY$9/(1-$AX$9*$AY$9*$B3455^2))</f>
        <v>-0.14473250262980913</v>
      </c>
      <c r="BB3455" s="1">
        <f t="shared" ref="BB3455" si="33306">AR3455*AW3455+AT3455*AW3458-AS3455*AX3455-AU3455*AX3458</f>
        <v>27.784804755745363</v>
      </c>
      <c r="BC3455" s="9">
        <f t="shared" ref="BC3455" si="33307">(AR3455*AX3455+AS3455*AW3455+AT3455*AX3458+AU3455*AW3458)</f>
        <v>0</v>
      </c>
      <c r="BD3455" s="2">
        <f t="shared" ref="BD3455" si="33308">AR3455*AY3455+AT3455*AY3458-AS3455*AZ3455-AU3455*AZ3458</f>
        <v>0</v>
      </c>
      <c r="BE3455" s="8">
        <f t="shared" ref="BE3455" si="33309">(AR3455*AZ3455+AS3455*AY3455+AT3455*AZ3458+AU3455*AY3458)</f>
        <v>-5.4970430192015982</v>
      </c>
      <c r="BG3455" s="1">
        <v>1</v>
      </c>
      <c r="BH3455" s="7">
        <v>0</v>
      </c>
      <c r="BI3455" s="2">
        <v>0</v>
      </c>
      <c r="BJ3455" s="8">
        <v>0</v>
      </c>
      <c r="BK3455" s="20"/>
      <c r="BL3455" s="1">
        <f t="shared" ref="BL3455" si="33310">BB3455*BG3455+BD3455*BG3458-BC3455*BH3455-BE3455*BH3458</f>
        <v>73.188621040584096</v>
      </c>
      <c r="BM3455" s="9">
        <f t="shared" ref="BM3455" si="33311">(BB3455*BH3455+BC3455*BG3455+BD3455*BH3458+BE3455*BG3458)</f>
        <v>0</v>
      </c>
      <c r="BN3455" s="2">
        <f t="shared" ref="BN3455" si="33312">BB3455*BI3455+BD3455*BI3458-BC3455*BJ3455-BE3455*BJ3458</f>
        <v>0</v>
      </c>
      <c r="BO3455" s="8">
        <f t="shared" ref="BO3455" si="33313">(BB3455*BJ3455+BC3455*BI3455+BD3455*BJ3458+BE3455*BI3458)</f>
        <v>-5.4970430192015982</v>
      </c>
      <c r="BP3455" s="20"/>
      <c r="BQ3455" s="16">
        <v>1</v>
      </c>
      <c r="BR3455" s="23">
        <v>0</v>
      </c>
      <c r="BS3455" s="14">
        <v>0</v>
      </c>
      <c r="BT3455" s="22">
        <v>0</v>
      </c>
      <c r="BV3455" s="1">
        <f t="shared" ref="BV3455" si="33314">BL3455*BQ3455+BN3455*BQ3458-BM3455*BR3455-BO3455*BR3458</f>
        <v>73.188621040584096</v>
      </c>
      <c r="BW3455" s="9">
        <f t="shared" ref="BW3455" si="33315">(BL3455*BR3455+BM3455*BQ3455+BN3455*BR3458+BO3455*BQ3458)</f>
        <v>-5.4970430192015982</v>
      </c>
      <c r="BX3455" s="2">
        <f t="shared" ref="BX3455" si="33316">BL3455*BS3455+BN3455*BS3458-BM3455*BT3455-BO3455*BT3458</f>
        <v>0</v>
      </c>
      <c r="BY3455" s="8">
        <f t="shared" ref="BY3455" si="33317">(BL3455*BT3455+BM3455*BS3455+BN3455*BT3458+BO3455*BS3458)</f>
        <v>-5.4970430192015982</v>
      </c>
      <c r="CA3455" s="28">
        <f t="shared" ref="CA3455" si="33318">20*LOG(((1+$BR$9)/$BR$9)/((BV3455+BV3458)^2+(BW3455+BW3458)^2)^0.5)</f>
        <v>-53.801690930274233</v>
      </c>
      <c r="CC3455" s="114">
        <f t="shared" ref="CC3455" si="33319">((BV3455^2+BW3455^2)^0.5)/((BV3458^2+BW3458^2)^0.5)</f>
        <v>7.5123016986361327E-2</v>
      </c>
      <c r="CD3455" s="13"/>
      <c r="CE3455" s="33"/>
      <c r="CF3455" s="33"/>
      <c r="CG3455" s="33"/>
      <c r="CH3455" s="33"/>
    </row>
    <row r="3456" spans="2:86" ht="18.600000000000001" customHeight="1" thickBot="1">
      <c r="D3456" s="3"/>
      <c r="G3456" s="4"/>
      <c r="I3456" s="3"/>
      <c r="L3456" s="4"/>
      <c r="N3456" s="3"/>
      <c r="Q3456" s="4"/>
      <c r="S3456" s="3"/>
      <c r="V3456" s="4"/>
      <c r="X3456" s="3"/>
      <c r="AA3456" s="4"/>
      <c r="AC3456" s="3"/>
      <c r="AF3456" s="4"/>
      <c r="AH3456" s="3"/>
      <c r="AK3456" s="4"/>
      <c r="AM3456" s="3"/>
      <c r="AP3456" s="4"/>
      <c r="AR3456" s="3"/>
      <c r="AU3456" s="4"/>
      <c r="AW3456" s="3"/>
      <c r="AZ3456" s="4"/>
      <c r="BB3456" s="3"/>
      <c r="BE3456" s="4"/>
      <c r="BG3456" s="3"/>
      <c r="BJ3456" s="4"/>
      <c r="BL3456" s="3"/>
      <c r="BO3456" s="4"/>
      <c r="BQ3456" s="16"/>
      <c r="BR3456" s="14"/>
      <c r="BS3456" s="14"/>
      <c r="BT3456" s="17"/>
      <c r="BV3456" s="3"/>
      <c r="BY3456" s="4"/>
      <c r="CC3456" s="115"/>
      <c r="CD3456" s="13"/>
      <c r="CE3456" s="33"/>
      <c r="CF3456" s="33"/>
      <c r="CG3456" s="33"/>
      <c r="CH3456" s="33"/>
    </row>
    <row r="3457" spans="2:86" ht="18.600000000000001" customHeight="1" thickBot="1">
      <c r="D3457" s="271" t="s">
        <v>141</v>
      </c>
      <c r="E3457" s="272"/>
      <c r="F3457" s="273" t="s">
        <v>142</v>
      </c>
      <c r="G3457" s="274"/>
      <c r="H3457" s="237"/>
      <c r="I3457" s="271" t="s">
        <v>143</v>
      </c>
      <c r="J3457" s="272"/>
      <c r="K3457" s="273" t="s">
        <v>144</v>
      </c>
      <c r="L3457" s="274"/>
      <c r="N3457" s="262" t="s">
        <v>145</v>
      </c>
      <c r="O3457" s="263"/>
      <c r="P3457" s="264" t="s">
        <v>146</v>
      </c>
      <c r="Q3457" s="265"/>
      <c r="S3457" s="271" t="s">
        <v>147</v>
      </c>
      <c r="T3457" s="272"/>
      <c r="U3457" s="273" t="s">
        <v>148</v>
      </c>
      <c r="V3457" s="274"/>
      <c r="W3457" s="20"/>
      <c r="X3457" s="262" t="s">
        <v>149</v>
      </c>
      <c r="Y3457" s="263"/>
      <c r="Z3457" s="264" t="s">
        <v>150</v>
      </c>
      <c r="AA3457" s="265"/>
      <c r="AB3457" s="20"/>
      <c r="AC3457" s="271" t="s">
        <v>151</v>
      </c>
      <c r="AD3457" s="272"/>
      <c r="AE3457" s="273" t="s">
        <v>152</v>
      </c>
      <c r="AF3457" s="274"/>
      <c r="AG3457" s="20"/>
      <c r="AH3457" s="262" t="s">
        <v>153</v>
      </c>
      <c r="AI3457" s="263"/>
      <c r="AJ3457" s="264" t="s">
        <v>154</v>
      </c>
      <c r="AK3457" s="265"/>
      <c r="AL3457" s="20"/>
      <c r="AM3457" s="271" t="s">
        <v>155</v>
      </c>
      <c r="AN3457" s="272"/>
      <c r="AO3457" s="273" t="s">
        <v>156</v>
      </c>
      <c r="AP3457" s="274"/>
      <c r="AR3457" s="262" t="s">
        <v>157</v>
      </c>
      <c r="AS3457" s="263"/>
      <c r="AT3457" s="264" t="s">
        <v>158</v>
      </c>
      <c r="AU3457" s="265"/>
      <c r="AV3457" s="41"/>
      <c r="AW3457" s="271" t="s">
        <v>159</v>
      </c>
      <c r="AX3457" s="272"/>
      <c r="AY3457" s="273" t="s">
        <v>160</v>
      </c>
      <c r="AZ3457" s="274"/>
      <c r="BA3457" s="20"/>
      <c r="BB3457" s="262" t="s">
        <v>161</v>
      </c>
      <c r="BC3457" s="263"/>
      <c r="BD3457" s="264" t="s">
        <v>162</v>
      </c>
      <c r="BE3457" s="265"/>
      <c r="BF3457" s="41"/>
      <c r="BG3457" s="271" t="s">
        <v>163</v>
      </c>
      <c r="BH3457" s="272"/>
      <c r="BI3457" s="273" t="s">
        <v>164</v>
      </c>
      <c r="BJ3457" s="274"/>
      <c r="BK3457" s="41"/>
      <c r="BL3457" s="262" t="s">
        <v>165</v>
      </c>
      <c r="BM3457" s="263"/>
      <c r="BN3457" s="264" t="s">
        <v>166</v>
      </c>
      <c r="BO3457" s="265"/>
      <c r="BP3457" s="41"/>
      <c r="BQ3457" s="271" t="s">
        <v>167</v>
      </c>
      <c r="BR3457" s="272"/>
      <c r="BS3457" s="273" t="s">
        <v>168</v>
      </c>
      <c r="BT3457" s="274"/>
      <c r="BU3457" s="20"/>
      <c r="BV3457" s="262" t="s">
        <v>169</v>
      </c>
      <c r="BW3457" s="263"/>
      <c r="BX3457" s="264" t="s">
        <v>170</v>
      </c>
      <c r="BY3457" s="265"/>
      <c r="CA3457" s="55" t="s">
        <v>35</v>
      </c>
      <c r="CC3457" s="116" t="s">
        <v>75</v>
      </c>
      <c r="CD3457" s="13"/>
      <c r="CE3457" s="33"/>
      <c r="CF3457" s="33"/>
      <c r="CG3457" s="33"/>
      <c r="CH3457" s="33"/>
    </row>
    <row r="3458" spans="2:86" ht="18.600000000000001" customHeight="1" thickTop="1" thickBot="1">
      <c r="D3458" s="1">
        <v>0</v>
      </c>
      <c r="E3458" s="9">
        <f t="shared" ref="E3458" si="33320">$E$9*$B3455</f>
        <v>11.626783999999917</v>
      </c>
      <c r="F3458" s="2">
        <v>1</v>
      </c>
      <c r="G3458" s="8">
        <v>0</v>
      </c>
      <c r="I3458" s="1">
        <v>0</v>
      </c>
      <c r="J3458" s="9">
        <v>0</v>
      </c>
      <c r="K3458" s="2">
        <v>1</v>
      </c>
      <c r="L3458" s="8">
        <v>0</v>
      </c>
      <c r="N3458" s="1">
        <f t="shared" ref="N3458" si="33321">D3458*I3455+F3458*I3458-E3458*J3455-G3458*J3458</f>
        <v>0</v>
      </c>
      <c r="O3458" s="9">
        <f t="shared" ref="O3458" si="33322">(D3458*J3455+E3458*I3455+F3458*J3458+G3458*I3458)</f>
        <v>11.626783999999917</v>
      </c>
      <c r="P3458" s="2">
        <f t="shared" ref="P3458" si="33323">D3458*K3455+F3458*K3458-E3458*L3455-G3458*L3458</f>
        <v>7.3499211504872779</v>
      </c>
      <c r="Q3458" s="8">
        <f t="shared" ref="Q3458" si="33324">(D3458*L3455+E3458*K3455+F3458*L3458+G3458*K3458)</f>
        <v>0</v>
      </c>
      <c r="S3458" s="1">
        <v>0</v>
      </c>
      <c r="T3458" s="9">
        <f t="shared" ref="T3458" si="33325">$T$9*$B3455</f>
        <v>14.931643999999894</v>
      </c>
      <c r="U3458" s="2">
        <v>1</v>
      </c>
      <c r="V3458" s="8">
        <v>0</v>
      </c>
      <c r="X3458" s="1">
        <f t="shared" ref="X3458" si="33326">N3458*S3455+P3458*S3458-O3458*T3455-Q3458*T3458</f>
        <v>0</v>
      </c>
      <c r="Y3458" s="9">
        <f t="shared" ref="Y3458" si="33327">(N3458*T3455+O3458*S3455+P3458*T3458+Q3458*S3458)</f>
        <v>121.3731900471456</v>
      </c>
      <c r="Z3458" s="2">
        <f t="shared" ref="Z3458" si="33328">N3458*U3455+P3458*U3458-O3458*V3455-Q3458*V3458</f>
        <v>7.3499211504872779</v>
      </c>
      <c r="AA3458" s="8">
        <f t="shared" ref="AA3458" si="33329">(N3458*V3455+O3458*U3455+P3458*V3458+Q3458*U3458)</f>
        <v>0</v>
      </c>
      <c r="AB3458" s="20"/>
      <c r="AC3458" s="1">
        <v>0</v>
      </c>
      <c r="AD3458" s="9">
        <v>0</v>
      </c>
      <c r="AE3458" s="2">
        <v>1</v>
      </c>
      <c r="AF3458" s="8">
        <v>0</v>
      </c>
      <c r="AH3458" s="1">
        <f t="shared" ref="AH3458" si="33330">X3458*AC3455+Z3458*AC3458-Y3458*AD3455-AA3458*AD3458</f>
        <v>0</v>
      </c>
      <c r="AI3458" s="9">
        <f t="shared" ref="AI3458" si="33331">(X3458*AD3455+Y3458*AC3455+Z3458*AD3458+AA3458*AC3458)</f>
        <v>121.3731900471456</v>
      </c>
      <c r="AJ3458" s="2">
        <f t="shared" ref="AJ3458" si="33332">X3458*AE3455+Z3458*AE3458-Y3458*AF3455-AA3458*AF3458</f>
        <v>19.673472600702809</v>
      </c>
      <c r="AK3458" s="8">
        <f t="shared" ref="AK3458" si="33333">(X3458*AF3455+Y3458*AE3455+Z3458*AF3458+AA3458*AE3458)</f>
        <v>0</v>
      </c>
      <c r="AM3458" s="1">
        <v>0</v>
      </c>
      <c r="AN3458" s="9">
        <f t="shared" ref="AN3458" si="33334">$AN$9*$B3455</f>
        <v>12.62466399999991</v>
      </c>
      <c r="AO3458" s="2">
        <v>1</v>
      </c>
      <c r="AP3458" s="8">
        <v>0</v>
      </c>
      <c r="AR3458" s="1">
        <f t="shared" ref="AR3458" si="33335">AH3458*AM3455+AJ3458*AM3458-AI3458*AN3455-AK3458*AN3458</f>
        <v>0</v>
      </c>
      <c r="AS3458" s="9">
        <f t="shared" ref="AS3458" si="33336">(AH3458*AN3455+AI3458*AM3455+AJ3458*AN3458+AK3458*AM3458)</f>
        <v>369.74417134422293</v>
      </c>
      <c r="AT3458" s="2">
        <f t="shared" ref="AT3458" si="33337">AH3458*AO3455+AJ3458*AO3458-AI3458*AP3455-AK3458*AP3458</f>
        <v>19.673472600702809</v>
      </c>
      <c r="AU3458" s="8">
        <f t="shared" ref="AU3458" si="33338">(AH3458*AP3455+AI3458*AO3455+AJ3458*AP3458+AK3458*AO3458)</f>
        <v>0</v>
      </c>
      <c r="AV3458" s="20"/>
      <c r="AW3458" s="1">
        <v>0</v>
      </c>
      <c r="AX3458" s="9">
        <v>0</v>
      </c>
      <c r="AY3458" s="2">
        <v>1</v>
      </c>
      <c r="AZ3458" s="8">
        <v>0</v>
      </c>
      <c r="BB3458" s="1">
        <f t="shared" ref="BB3458" si="33339">AR3458*AW3455+AT3458*AW3458-AS3458*AX3455-AU3458*AX3458</f>
        <v>0</v>
      </c>
      <c r="BC3458" s="9">
        <f t="shared" ref="BC3458" si="33340">(AR3458*AX3455+AS3458*AW3455+AT3458*AX3458+AU3458*AW3458)</f>
        <v>369.74417134422293</v>
      </c>
      <c r="BD3458" s="2">
        <f t="shared" ref="BD3458" si="33341">AR3458*AY3455+AT3458*AY3458-AS3458*AZ3455-AU3458*AZ3458</f>
        <v>73.187471852137151</v>
      </c>
      <c r="BE3458" s="8">
        <f t="shared" ref="BE3458" si="33342">(AR3458*AZ3455+AS3458*AY3455+AT3458*AZ3458+AU3458*AY3458)</f>
        <v>0</v>
      </c>
      <c r="BG3458" s="1">
        <v>0</v>
      </c>
      <c r="BH3458" s="9">
        <f t="shared" ref="BH3458" si="33343">$BH$9*$B3455</f>
        <v>8.2596799999999408</v>
      </c>
      <c r="BI3458" s="2">
        <v>1</v>
      </c>
      <c r="BJ3458" s="8">
        <v>0</v>
      </c>
      <c r="BK3458" s="20"/>
      <c r="BL3458" s="1">
        <f t="shared" ref="BL3458" si="33344">BB3458*BG3455+BD3458*BG3458-BC3458*BH3455-BE3458*BH3458</f>
        <v>0</v>
      </c>
      <c r="BM3458" s="9">
        <f t="shared" ref="BM3458" si="33345">(BB3458*BH3455+BC3458*BG3455+BD3458*BH3458+BE3458*BG3458)</f>
        <v>974.2492688518787</v>
      </c>
      <c r="BN3458" s="2">
        <f t="shared" ref="BN3458" si="33346">BB3458*BI3455+BD3458*BI3458-BC3458*BJ3455-BE3458*BJ3458</f>
        <v>73.187471852137151</v>
      </c>
      <c r="BO3458" s="8">
        <f t="shared" ref="BO3458" si="33347">(BB3458*BJ3455+BC3458*BI3455+BD3458*BJ3458+BE3458*BI3458)</f>
        <v>0</v>
      </c>
      <c r="BP3458" s="20"/>
      <c r="BQ3458" s="18">
        <f t="shared" ref="BQ3458:BQ3489" si="33348">1/$BR$9</f>
        <v>1</v>
      </c>
      <c r="BR3458" s="25">
        <v>0</v>
      </c>
      <c r="BS3458" s="19">
        <v>1</v>
      </c>
      <c r="BT3458" s="24">
        <v>0</v>
      </c>
      <c r="BV3458" s="1">
        <f t="shared" ref="BV3458" si="33349">BL3458*BQ3455+BN3458*BQ3458-BM3458*BR3455-BO3458*BR3458</f>
        <v>73.187471852137151</v>
      </c>
      <c r="BW3458" s="9">
        <f t="shared" ref="BW3458" si="33350">(BL3458*BR3455+BM3458*BQ3455+BN3458*BR3458+BO3458*BQ3458)</f>
        <v>974.2492688518787</v>
      </c>
      <c r="BX3458" s="2">
        <f t="shared" ref="BX3458" si="33351">BL3458*BS3455+BN3458*BS3458-BM3458*BT3455-BO3458*BT3458</f>
        <v>73.187471852137151</v>
      </c>
      <c r="BY3458" s="8">
        <f t="shared" ref="BY3458" si="33352">(BL3458*BT3455+BM3458*BS3455+BN3458*BT3458+BO3458*BS3458)</f>
        <v>0</v>
      </c>
      <c r="CA3458" s="56">
        <f t="shared" ref="CA3458" si="33353">(180/PI())*ATAN(-1*(BW3455+BW3458)/(BV3455+BV3458))</f>
        <v>-81.407742818852043</v>
      </c>
      <c r="CC3458" s="117">
        <f t="shared" ref="CC3458" si="33354">20*LOG(((1-(10^(CA3455/20)^2)*(1-((1-CC3455)/(1+CC3455))^2))^0.5))</f>
        <v>-4.7047022891636012E-6</v>
      </c>
      <c r="CD3458" s="13"/>
      <c r="CE3458" s="33"/>
      <c r="CF3458" s="33"/>
      <c r="CG3458" s="33"/>
      <c r="CH3458" s="33"/>
    </row>
    <row r="3459" spans="2:86" ht="18.600000000000001" customHeight="1"/>
    <row r="3460" spans="2:86" ht="18.600000000000001" customHeight="1" thickBot="1">
      <c r="E3460" s="6" t="s">
        <v>3</v>
      </c>
      <c r="J3460" s="6" t="s">
        <v>5</v>
      </c>
      <c r="O3460" s="6" t="s">
        <v>10</v>
      </c>
      <c r="T3460" s="6" t="s">
        <v>6</v>
      </c>
      <c r="Y3460" s="6" t="s">
        <v>11</v>
      </c>
      <c r="AD3460" s="6" t="s">
        <v>12</v>
      </c>
      <c r="AI3460" s="6" t="s">
        <v>13</v>
      </c>
      <c r="AN3460" s="6" t="s">
        <v>14</v>
      </c>
      <c r="AS3460" s="6" t="s">
        <v>15</v>
      </c>
      <c r="AX3460" s="6" t="s">
        <v>19</v>
      </c>
      <c r="BC3460" s="6" t="s">
        <v>17</v>
      </c>
      <c r="BH3460" s="6" t="s">
        <v>20</v>
      </c>
      <c r="BM3460" s="6" t="s">
        <v>18</v>
      </c>
      <c r="BQ3460" s="26" t="s">
        <v>16</v>
      </c>
      <c r="BR3460" s="26"/>
      <c r="BS3460" s="21"/>
      <c r="BT3460" s="21"/>
      <c r="BU3460" s="21"/>
      <c r="BV3460" s="21"/>
      <c r="BW3460" s="26" t="s">
        <v>21</v>
      </c>
      <c r="BX3460" s="21"/>
      <c r="BY3460" s="21"/>
    </row>
    <row r="3461" spans="2:86" ht="18.600000000000001" customHeight="1" thickBot="1">
      <c r="B3461" s="11"/>
      <c r="D3461" s="266" t="s">
        <v>113</v>
      </c>
      <c r="E3461" s="267"/>
      <c r="F3461" s="268" t="s">
        <v>114</v>
      </c>
      <c r="G3461" s="269"/>
      <c r="H3461" s="237"/>
      <c r="I3461" s="262" t="s">
        <v>0</v>
      </c>
      <c r="J3461" s="263"/>
      <c r="K3461" s="264" t="s">
        <v>1</v>
      </c>
      <c r="L3461" s="265"/>
      <c r="M3461" s="21"/>
      <c r="N3461" s="262" t="s">
        <v>115</v>
      </c>
      <c r="O3461" s="263"/>
      <c r="P3461" s="264" t="s">
        <v>116</v>
      </c>
      <c r="Q3461" s="265"/>
      <c r="R3461" s="21"/>
      <c r="S3461" s="266" t="s">
        <v>117</v>
      </c>
      <c r="T3461" s="267"/>
      <c r="U3461" s="268" t="s">
        <v>118</v>
      </c>
      <c r="V3461" s="269"/>
      <c r="W3461" s="20"/>
      <c r="X3461" s="262" t="s">
        <v>119</v>
      </c>
      <c r="Y3461" s="263"/>
      <c r="Z3461" s="264" t="s">
        <v>120</v>
      </c>
      <c r="AA3461" s="265"/>
      <c r="AB3461" s="20"/>
      <c r="AC3461" s="262" t="s">
        <v>121</v>
      </c>
      <c r="AD3461" s="263"/>
      <c r="AE3461" s="264" t="s">
        <v>7</v>
      </c>
      <c r="AF3461" s="265"/>
      <c r="AG3461" s="20"/>
      <c r="AH3461" s="262" t="s">
        <v>122</v>
      </c>
      <c r="AI3461" s="263"/>
      <c r="AJ3461" s="264" t="s">
        <v>123</v>
      </c>
      <c r="AK3461" s="265"/>
      <c r="AL3461" s="20"/>
      <c r="AM3461" s="266" t="s">
        <v>124</v>
      </c>
      <c r="AN3461" s="267"/>
      <c r="AO3461" s="268" t="s">
        <v>125</v>
      </c>
      <c r="AP3461" s="269"/>
      <c r="AQ3461" s="21"/>
      <c r="AR3461" s="262" t="s">
        <v>126</v>
      </c>
      <c r="AS3461" s="263"/>
      <c r="AT3461" s="264" t="s">
        <v>2</v>
      </c>
      <c r="AU3461" s="265"/>
      <c r="AV3461" s="41"/>
      <c r="AW3461" s="262" t="s">
        <v>127</v>
      </c>
      <c r="AX3461" s="263"/>
      <c r="AY3461" s="264" t="s">
        <v>128</v>
      </c>
      <c r="AZ3461" s="265"/>
      <c r="BA3461" s="20"/>
      <c r="BB3461" s="262" t="s">
        <v>129</v>
      </c>
      <c r="BC3461" s="263"/>
      <c r="BD3461" s="264" t="s">
        <v>130</v>
      </c>
      <c r="BE3461" s="265"/>
      <c r="BF3461" s="41"/>
      <c r="BG3461" s="266" t="s">
        <v>131</v>
      </c>
      <c r="BH3461" s="267"/>
      <c r="BI3461" s="268" t="s">
        <v>132</v>
      </c>
      <c r="BJ3461" s="269"/>
      <c r="BK3461" s="41"/>
      <c r="BL3461" s="262" t="s">
        <v>133</v>
      </c>
      <c r="BM3461" s="263"/>
      <c r="BN3461" s="264" t="s">
        <v>134</v>
      </c>
      <c r="BO3461" s="265"/>
      <c r="BP3461" s="41"/>
      <c r="BQ3461" s="262" t="s">
        <v>135</v>
      </c>
      <c r="BR3461" s="263"/>
      <c r="BS3461" s="264" t="s">
        <v>136</v>
      </c>
      <c r="BT3461" s="265"/>
      <c r="BU3461" s="20"/>
      <c r="BV3461" s="262" t="s">
        <v>137</v>
      </c>
      <c r="BW3461" s="263"/>
      <c r="BX3461" s="264" t="s">
        <v>138</v>
      </c>
      <c r="BY3461" s="265"/>
      <c r="CA3461" s="27" t="s">
        <v>8</v>
      </c>
      <c r="CC3461" s="113" t="s">
        <v>74</v>
      </c>
      <c r="CD3461" s="13"/>
      <c r="CE3461" s="33"/>
      <c r="CF3461" s="33"/>
      <c r="CG3461" s="33"/>
      <c r="CH3461" s="33"/>
    </row>
    <row r="3462" spans="2:86" ht="18.600000000000001" customHeight="1" thickTop="1" thickBot="1">
      <c r="B3462" s="37">
        <v>9.8999999999999293</v>
      </c>
      <c r="D3462" s="1">
        <v>1</v>
      </c>
      <c r="E3462" s="7">
        <v>0</v>
      </c>
      <c r="F3462" s="2">
        <v>0</v>
      </c>
      <c r="G3462" s="8">
        <v>0</v>
      </c>
      <c r="I3462" s="1">
        <v>1</v>
      </c>
      <c r="J3462" s="9">
        <v>0</v>
      </c>
      <c r="K3462" s="2">
        <v>0</v>
      </c>
      <c r="L3462" s="8">
        <f t="shared" ref="L3462:L3508" si="33355">IF(0=(1-$J$9*$K$9*$B3462^2),10^18,$B3462*$K$9/(1-$J$9*$K$9*$B3462^2))</f>
        <v>-0.54494086638321249</v>
      </c>
      <c r="N3462" s="1">
        <f t="shared" ref="N3462" si="33356">D3462*I3462+F3462*I3465-E3462*J3462-G3462*J3465</f>
        <v>1</v>
      </c>
      <c r="O3462" s="9">
        <f t="shared" ref="O3462" si="33357">(D3462*J3462+E3462*I3462+F3462*J3465+G3462*I3465)</f>
        <v>0</v>
      </c>
      <c r="P3462" s="2">
        <f t="shared" ref="P3462" si="33358">D3462*K3462+F3462*K3465-E3462*L3462-G3462*L3465</f>
        <v>0</v>
      </c>
      <c r="Q3462" s="8">
        <f t="shared" ref="Q3462" si="33359">(D3462*L3462+E3462*K3462+F3462*L3465+G3462*K3465)</f>
        <v>-0.54494086638321249</v>
      </c>
      <c r="S3462" s="1">
        <v>1</v>
      </c>
      <c r="T3462" s="7">
        <v>0</v>
      </c>
      <c r="U3462" s="2">
        <v>0</v>
      </c>
      <c r="V3462" s="8">
        <v>0</v>
      </c>
      <c r="X3462" s="1">
        <f t="shared" ref="X3462" si="33360">N3462*S3462+P3462*S3465-O3462*T3462-Q3462*T3465</f>
        <v>9.1533344005129376</v>
      </c>
      <c r="Y3462" s="9">
        <f t="shared" ref="Y3462" si="33361">(N3462*T3462+O3462*S3462+P3462*T3465+Q3462*S3465)</f>
        <v>0</v>
      </c>
      <c r="Z3462" s="2">
        <f t="shared" ref="Z3462" si="33362">N3462*U3462+P3462*U3465-O3462*V3462-Q3462*V3465</f>
        <v>0</v>
      </c>
      <c r="AA3462" s="8">
        <f t="shared" ref="AA3462" si="33363">(N3462*V3462+O3462*U3462+P3462*V3465+Q3462*U3465)</f>
        <v>-0.54494086638321249</v>
      </c>
      <c r="AB3462" s="20"/>
      <c r="AC3462" s="1">
        <v>1</v>
      </c>
      <c r="AD3462" s="9">
        <v>0</v>
      </c>
      <c r="AE3462" s="2">
        <v>0</v>
      </c>
      <c r="AF3462" s="8">
        <f t="shared" ref="AF3462:AF3508" si="33364">IF(0=(1-$AE$9*$AD$9*$B3462^2),10^18,$B3462*$AE$9/(1-$AE$9*$AD$9*$B3462^2))</f>
        <v>-0.10132345365782948</v>
      </c>
      <c r="AH3462" s="1">
        <f t="shared" ref="AH3462" si="33365">X3462*AC3462+Z3462*AC3465-Y3462*AD3462-AA3462*AD3465</f>
        <v>9.1533344005129376</v>
      </c>
      <c r="AI3462" s="9">
        <f t="shared" ref="AI3462" si="33366">(X3462*AD3462+Y3462*AC3462+Z3462*AD3465+AA3462*AC3465)</f>
        <v>0</v>
      </c>
      <c r="AJ3462" s="2">
        <f t="shared" ref="AJ3462" si="33367">X3462*AE3462+Z3462*AE3465-Y3462*AF3462-AA3462*AF3465</f>
        <v>0</v>
      </c>
      <c r="AK3462" s="8">
        <f t="shared" ref="AK3462" si="33368">(X3462*AF3462+Y3462*AE3462+Z3462*AF3465+AA3462*AE3465)</f>
        <v>-1.4723883203282013</v>
      </c>
      <c r="AM3462" s="1">
        <v>1</v>
      </c>
      <c r="AN3462" s="7">
        <v>0</v>
      </c>
      <c r="AO3462" s="2">
        <v>0</v>
      </c>
      <c r="AP3462" s="8">
        <v>0</v>
      </c>
      <c r="AR3462" s="1">
        <f t="shared" ref="AR3462" si="33369">AH3462*AM3462+AJ3462*AM3465-AI3462*AN3462-AK3462*AN3465</f>
        <v>27.779370578095026</v>
      </c>
      <c r="AS3462" s="9">
        <f t="shared" ref="AS3462" si="33370">(AH3462*AN3462+AI3462*AM3462+AJ3462*AN3465+AK3462*AM3465)</f>
        <v>0</v>
      </c>
      <c r="AT3462" s="2">
        <f t="shared" ref="AT3462" si="33371">AH3462*AO3462+AJ3462*AO3465-AI3462*AP3462-AK3462*AP3465</f>
        <v>0</v>
      </c>
      <c r="AU3462" s="8">
        <f t="shared" ref="AU3462" si="33372">(AH3462*AP3462+AI3462*AO3462+AJ3462*AP3465+AK3462*AO3465)</f>
        <v>-1.4723883203282013</v>
      </c>
      <c r="AV3462" s="20"/>
      <c r="AW3462" s="1">
        <v>1</v>
      </c>
      <c r="AX3462" s="9">
        <v>0</v>
      </c>
      <c r="AY3462" s="2">
        <v>0</v>
      </c>
      <c r="AZ3462" s="8">
        <f t="shared" ref="AZ3462:AZ3508" si="33373">IF(0=(1-$AX$9*$AY$9*$B3462^2),10^18,$B3462*$AY$9/(1-$AX$9*$AY$9*$B3462^2))</f>
        <v>-0.14442946154498942</v>
      </c>
      <c r="BB3462" s="1">
        <f t="shared" ref="BB3462" si="33374">AR3462*AW3462+AT3462*AW3465-AS3462*AX3462-AU3462*AX3465</f>
        <v>27.779370578095026</v>
      </c>
      <c r="BC3462" s="9">
        <f t="shared" ref="BC3462" si="33375">(AR3462*AX3462+AS3462*AW3462+AT3462*AX3465+AU3462*AW3465)</f>
        <v>0</v>
      </c>
      <c r="BD3462" s="2">
        <f t="shared" ref="BD3462" si="33376">AR3462*AY3462+AT3462*AY3465-AS3462*AZ3462-AU3462*AZ3465</f>
        <v>0</v>
      </c>
      <c r="BE3462" s="8">
        <f t="shared" ref="BE3462" si="33377">(AR3462*AZ3462+AS3462*AY3462+AT3462*AZ3465+AU3462*AY3465)</f>
        <v>-5.4845478549811872</v>
      </c>
      <c r="BG3462" s="1">
        <v>1</v>
      </c>
      <c r="BH3462" s="7">
        <v>0</v>
      </c>
      <c r="BI3462" s="2">
        <v>0</v>
      </c>
      <c r="BJ3462" s="8">
        <v>0</v>
      </c>
      <c r="BK3462" s="20"/>
      <c r="BL3462" s="1">
        <f t="shared" ref="BL3462" si="33378">BB3462*BG3462+BD3462*BG3465-BC3462*BH3462-BE3462*BH3465</f>
        <v>73.171682445060995</v>
      </c>
      <c r="BM3462" s="9">
        <f t="shared" ref="BM3462" si="33379">(BB3462*BH3462+BC3462*BG3462+BD3462*BH3465+BE3462*BG3465)</f>
        <v>0</v>
      </c>
      <c r="BN3462" s="2">
        <f t="shared" ref="BN3462" si="33380">BB3462*BI3462+BD3462*BI3465-BC3462*BJ3462-BE3462*BJ3465</f>
        <v>0</v>
      </c>
      <c r="BO3462" s="8">
        <f t="shared" ref="BO3462" si="33381">(BB3462*BJ3462+BC3462*BI3462+BD3462*BJ3465+BE3462*BI3465)</f>
        <v>-5.4845478549811872</v>
      </c>
      <c r="BP3462" s="20"/>
      <c r="BQ3462" s="16">
        <v>1</v>
      </c>
      <c r="BR3462" s="23">
        <v>0</v>
      </c>
      <c r="BS3462" s="14">
        <v>0</v>
      </c>
      <c r="BT3462" s="22">
        <v>0</v>
      </c>
      <c r="BV3462" s="1">
        <f t="shared" ref="BV3462" si="33382">BL3462*BQ3462+BN3462*BQ3465-BM3462*BR3462-BO3462*BR3465</f>
        <v>73.171682445060995</v>
      </c>
      <c r="BW3462" s="9">
        <f t="shared" ref="BW3462" si="33383">(BL3462*BR3462+BM3462*BQ3462+BN3462*BR3465+BO3462*BQ3465)</f>
        <v>-5.4845478549811872</v>
      </c>
      <c r="BX3462" s="2">
        <f t="shared" ref="BX3462" si="33384">BL3462*BS3462+BN3462*BS3465-BM3462*BT3462-BO3462*BT3465</f>
        <v>0</v>
      </c>
      <c r="BY3462" s="8">
        <f t="shared" ref="BY3462" si="33385">(BL3462*BT3462+BM3462*BS3462+BN3462*BT3465+BO3462*BS3465)</f>
        <v>-5.4845478549811872</v>
      </c>
      <c r="CA3462" s="28">
        <f t="shared" ref="CA3462" si="33386">20*LOG(((1+$BR$9)/$BR$9)/((BV3462+BV3465)^2+(BW3462+BW3465)^2)^0.5)</f>
        <v>-53.817236454952806</v>
      </c>
      <c r="CC3462" s="114">
        <f t="shared" ref="CC3462" si="33387">((BV3462^2+BW3462^2)^0.5)/((BV3465^2+BW3465^2)^0.5)</f>
        <v>7.4969614544932894E-2</v>
      </c>
      <c r="CD3462" s="13"/>
      <c r="CE3462" s="33"/>
      <c r="CF3462" s="33"/>
      <c r="CG3462" s="33"/>
      <c r="CH3462" s="33"/>
    </row>
    <row r="3463" spans="2:86" ht="18.600000000000001" customHeight="1" thickBot="1">
      <c r="D3463" s="3"/>
      <c r="G3463" s="4"/>
      <c r="I3463" s="3"/>
      <c r="L3463" s="4"/>
      <c r="N3463" s="3"/>
      <c r="Q3463" s="4"/>
      <c r="S3463" s="3"/>
      <c r="V3463" s="4"/>
      <c r="X3463" s="3"/>
      <c r="AA3463" s="4"/>
      <c r="AC3463" s="3"/>
      <c r="AF3463" s="4"/>
      <c r="AH3463" s="3"/>
      <c r="AK3463" s="4"/>
      <c r="AM3463" s="3"/>
      <c r="AP3463" s="4"/>
      <c r="AR3463" s="3"/>
      <c r="AU3463" s="4"/>
      <c r="AW3463" s="3"/>
      <c r="AZ3463" s="4"/>
      <c r="BB3463" s="3"/>
      <c r="BE3463" s="4"/>
      <c r="BG3463" s="3"/>
      <c r="BJ3463" s="4"/>
      <c r="BL3463" s="3"/>
      <c r="BO3463" s="4"/>
      <c r="BQ3463" s="16"/>
      <c r="BR3463" s="14"/>
      <c r="BS3463" s="14"/>
      <c r="BT3463" s="17"/>
      <c r="BV3463" s="3"/>
      <c r="BY3463" s="4"/>
      <c r="CC3463" s="115"/>
      <c r="CD3463" s="13"/>
      <c r="CE3463" s="33"/>
      <c r="CF3463" s="33"/>
      <c r="CG3463" s="33"/>
      <c r="CH3463" s="33"/>
    </row>
    <row r="3464" spans="2:86" ht="18.600000000000001" customHeight="1" thickBot="1">
      <c r="D3464" s="271" t="s">
        <v>141</v>
      </c>
      <c r="E3464" s="272"/>
      <c r="F3464" s="273" t="s">
        <v>142</v>
      </c>
      <c r="G3464" s="274"/>
      <c r="H3464" s="237"/>
      <c r="I3464" s="271" t="s">
        <v>143</v>
      </c>
      <c r="J3464" s="272"/>
      <c r="K3464" s="273" t="s">
        <v>144</v>
      </c>
      <c r="L3464" s="274"/>
      <c r="N3464" s="262" t="s">
        <v>145</v>
      </c>
      <c r="O3464" s="263"/>
      <c r="P3464" s="264" t="s">
        <v>146</v>
      </c>
      <c r="Q3464" s="265"/>
      <c r="S3464" s="271" t="s">
        <v>147</v>
      </c>
      <c r="T3464" s="272"/>
      <c r="U3464" s="273" t="s">
        <v>148</v>
      </c>
      <c r="V3464" s="274"/>
      <c r="W3464" s="20"/>
      <c r="X3464" s="262" t="s">
        <v>149</v>
      </c>
      <c r="Y3464" s="263"/>
      <c r="Z3464" s="264" t="s">
        <v>150</v>
      </c>
      <c r="AA3464" s="265"/>
      <c r="AB3464" s="20"/>
      <c r="AC3464" s="271" t="s">
        <v>151</v>
      </c>
      <c r="AD3464" s="272"/>
      <c r="AE3464" s="273" t="s">
        <v>152</v>
      </c>
      <c r="AF3464" s="274"/>
      <c r="AG3464" s="20"/>
      <c r="AH3464" s="262" t="s">
        <v>153</v>
      </c>
      <c r="AI3464" s="263"/>
      <c r="AJ3464" s="264" t="s">
        <v>154</v>
      </c>
      <c r="AK3464" s="265"/>
      <c r="AL3464" s="20"/>
      <c r="AM3464" s="271" t="s">
        <v>155</v>
      </c>
      <c r="AN3464" s="272"/>
      <c r="AO3464" s="273" t="s">
        <v>156</v>
      </c>
      <c r="AP3464" s="274"/>
      <c r="AR3464" s="262" t="s">
        <v>157</v>
      </c>
      <c r="AS3464" s="263"/>
      <c r="AT3464" s="264" t="s">
        <v>158</v>
      </c>
      <c r="AU3464" s="265"/>
      <c r="AV3464" s="41"/>
      <c r="AW3464" s="271" t="s">
        <v>159</v>
      </c>
      <c r="AX3464" s="272"/>
      <c r="AY3464" s="273" t="s">
        <v>160</v>
      </c>
      <c r="AZ3464" s="274"/>
      <c r="BA3464" s="20"/>
      <c r="BB3464" s="262" t="s">
        <v>161</v>
      </c>
      <c r="BC3464" s="263"/>
      <c r="BD3464" s="264" t="s">
        <v>162</v>
      </c>
      <c r="BE3464" s="265"/>
      <c r="BF3464" s="41"/>
      <c r="BG3464" s="271" t="s">
        <v>163</v>
      </c>
      <c r="BH3464" s="272"/>
      <c r="BI3464" s="273" t="s">
        <v>164</v>
      </c>
      <c r="BJ3464" s="274"/>
      <c r="BK3464" s="41"/>
      <c r="BL3464" s="262" t="s">
        <v>165</v>
      </c>
      <c r="BM3464" s="263"/>
      <c r="BN3464" s="264" t="s">
        <v>166</v>
      </c>
      <c r="BO3464" s="265"/>
      <c r="BP3464" s="41"/>
      <c r="BQ3464" s="271" t="s">
        <v>167</v>
      </c>
      <c r="BR3464" s="272"/>
      <c r="BS3464" s="273" t="s">
        <v>168</v>
      </c>
      <c r="BT3464" s="274"/>
      <c r="BU3464" s="20"/>
      <c r="BV3464" s="262" t="s">
        <v>169</v>
      </c>
      <c r="BW3464" s="263"/>
      <c r="BX3464" s="264" t="s">
        <v>170</v>
      </c>
      <c r="BY3464" s="265"/>
      <c r="CA3464" s="55" t="s">
        <v>35</v>
      </c>
      <c r="CC3464" s="116" t="s">
        <v>75</v>
      </c>
      <c r="CD3464" s="13"/>
      <c r="CE3464" s="33"/>
      <c r="CF3464" s="33"/>
      <c r="CG3464" s="33"/>
      <c r="CH3464" s="33"/>
    </row>
    <row r="3465" spans="2:86" ht="18.600000000000001" customHeight="1" thickTop="1" thickBot="1">
      <c r="D3465" s="1">
        <v>0</v>
      </c>
      <c r="E3465" s="9">
        <f t="shared" ref="E3465" si="33388">$E$9*$B3462</f>
        <v>11.650319999999917</v>
      </c>
      <c r="F3465" s="2">
        <v>1</v>
      </c>
      <c r="G3465" s="8">
        <v>0</v>
      </c>
      <c r="I3465" s="1">
        <v>0</v>
      </c>
      <c r="J3465" s="9">
        <v>0</v>
      </c>
      <c r="K3465" s="2">
        <v>1</v>
      </c>
      <c r="L3465" s="8">
        <v>0</v>
      </c>
      <c r="N3465" s="1">
        <f t="shared" ref="N3465" si="33389">D3465*I3462+F3465*I3465-E3465*J3462-G3465*J3465</f>
        <v>0</v>
      </c>
      <c r="O3465" s="9">
        <f t="shared" ref="O3465" si="33390">(D3465*J3462+E3465*I3462+F3465*J3465+G3465*I3465)</f>
        <v>11.650319999999917</v>
      </c>
      <c r="P3465" s="2">
        <f t="shared" ref="P3465" si="33391">D3465*K3462+F3465*K3465-E3465*L3462-G3465*L3465</f>
        <v>7.3487354744416233</v>
      </c>
      <c r="Q3465" s="8">
        <f t="shared" ref="Q3465" si="33392">(D3465*L3462+E3465*K3462+F3465*L3465+G3465*K3465)</f>
        <v>0</v>
      </c>
      <c r="S3465" s="1">
        <v>0</v>
      </c>
      <c r="T3465" s="9">
        <f t="shared" ref="T3465" si="33393">$T$9*$B3462</f>
        <v>14.961869999999895</v>
      </c>
      <c r="U3465" s="2">
        <v>1</v>
      </c>
      <c r="V3465" s="8">
        <v>0</v>
      </c>
      <c r="X3465" s="1">
        <f t="shared" ref="X3465" si="33394">N3465*S3462+P3465*S3465-O3465*T3462-Q3465*T3465</f>
        <v>0</v>
      </c>
      <c r="Y3465" s="9">
        <f t="shared" ref="Y3465" si="33395">(N3465*T3462+O3465*S3462+P3465*T3465+Q3465*S3465)</f>
        <v>121.60114483298304</v>
      </c>
      <c r="Z3465" s="2">
        <f t="shared" ref="Z3465" si="33396">N3465*U3462+P3465*U3465-O3465*V3462-Q3465*V3465</f>
        <v>7.3487354744416233</v>
      </c>
      <c r="AA3465" s="8">
        <f t="shared" ref="AA3465" si="33397">(N3465*V3462+O3465*U3462+P3465*V3465+Q3465*U3465)</f>
        <v>0</v>
      </c>
      <c r="AB3465" s="20"/>
      <c r="AC3465" s="1">
        <v>0</v>
      </c>
      <c r="AD3465" s="9">
        <v>0</v>
      </c>
      <c r="AE3465" s="2">
        <v>1</v>
      </c>
      <c r="AF3465" s="8">
        <v>0</v>
      </c>
      <c r="AH3465" s="1">
        <f t="shared" ref="AH3465" si="33398">X3465*AC3462+Z3465*AC3465-Y3465*AD3462-AA3465*AD3465</f>
        <v>0</v>
      </c>
      <c r="AI3465" s="9">
        <f t="shared" ref="AI3465" si="33399">(X3465*AD3462+Y3465*AC3462+Z3465*AD3465+AA3465*AC3465)</f>
        <v>121.60114483298304</v>
      </c>
      <c r="AJ3465" s="2">
        <f t="shared" ref="AJ3465" si="33400">X3465*AE3462+Z3465*AE3465-Y3465*AF3462-AA3465*AF3465</f>
        <v>19.669783437665391</v>
      </c>
      <c r="AK3465" s="8">
        <f t="shared" ref="AK3465" si="33401">(X3465*AF3462+Y3465*AE3462+Z3465*AF3465+AA3465*AE3465)</f>
        <v>0</v>
      </c>
      <c r="AM3465" s="1">
        <v>0</v>
      </c>
      <c r="AN3465" s="9">
        <f t="shared" ref="AN3465" si="33402">$AN$9*$B3462</f>
        <v>12.65021999999991</v>
      </c>
      <c r="AO3465" s="2">
        <v>1</v>
      </c>
      <c r="AP3465" s="8">
        <v>0</v>
      </c>
      <c r="AR3465" s="1">
        <f t="shared" ref="AR3465" si="33403">AH3465*AM3462+AJ3465*AM3465-AI3465*AN3462-AK3465*AN3465</f>
        <v>0</v>
      </c>
      <c r="AS3465" s="9">
        <f t="shared" ref="AS3465" si="33404">(AH3465*AN3462+AI3465*AM3462+AJ3465*AN3465+AK3465*AM3465)</f>
        <v>370.42823267180472</v>
      </c>
      <c r="AT3465" s="2">
        <f t="shared" ref="AT3465" si="33405">AH3465*AO3462+AJ3465*AO3465-AI3465*AP3462-AK3465*AP3465</f>
        <v>19.669783437665391</v>
      </c>
      <c r="AU3465" s="8">
        <f t="shared" ref="AU3465" si="33406">(AH3465*AP3462+AI3465*AO3462+AJ3465*AP3465+AK3465*AO3465)</f>
        <v>0</v>
      </c>
      <c r="AV3465" s="20"/>
      <c r="AW3465" s="1">
        <v>0</v>
      </c>
      <c r="AX3465" s="9">
        <v>0</v>
      </c>
      <c r="AY3465" s="2">
        <v>1</v>
      </c>
      <c r="AZ3465" s="8">
        <v>0</v>
      </c>
      <c r="BB3465" s="1">
        <f t="shared" ref="BB3465" si="33407">AR3465*AW3462+AT3465*AW3465-AS3465*AX3462-AU3465*AX3465</f>
        <v>0</v>
      </c>
      <c r="BC3465" s="9">
        <f t="shared" ref="BC3465" si="33408">(AR3465*AX3462+AS3465*AW3462+AT3465*AX3465+AU3465*AW3465)</f>
        <v>370.42823267180472</v>
      </c>
      <c r="BD3465" s="2">
        <f t="shared" ref="BD3465" si="33409">AR3465*AY3462+AT3465*AY3465-AS3465*AZ3462-AU3465*AZ3465</f>
        <v>73.170533623516206</v>
      </c>
      <c r="BE3465" s="8">
        <f t="shared" ref="BE3465" si="33410">(AR3465*AZ3462+AS3465*AY3462+AT3465*AZ3465+AU3465*AY3465)</f>
        <v>0</v>
      </c>
      <c r="BG3465" s="1">
        <v>0</v>
      </c>
      <c r="BH3465" s="9">
        <f t="shared" ref="BH3465" si="33411">$BH$9*$B3462</f>
        <v>8.2763999999999402</v>
      </c>
      <c r="BI3465" s="2">
        <v>1</v>
      </c>
      <c r="BJ3465" s="8">
        <v>0</v>
      </c>
      <c r="BK3465" s="20"/>
      <c r="BL3465" s="1">
        <f t="shared" ref="BL3465" si="33412">BB3465*BG3462+BD3465*BG3465-BC3465*BH3462-BE3465*BH3465</f>
        <v>0</v>
      </c>
      <c r="BM3465" s="9">
        <f t="shared" ref="BM3465" si="33413">(BB3465*BH3462+BC3465*BG3462+BD3465*BH3465+BE3465*BG3465)</f>
        <v>976.01683715346985</v>
      </c>
      <c r="BN3465" s="2">
        <f t="shared" ref="BN3465" si="33414">BB3465*BI3462+BD3465*BI3465-BC3465*BJ3462-BE3465*BJ3465</f>
        <v>73.170533623516206</v>
      </c>
      <c r="BO3465" s="8">
        <f t="shared" ref="BO3465" si="33415">(BB3465*BJ3462+BC3465*BI3462+BD3465*BJ3465+BE3465*BI3465)</f>
        <v>0</v>
      </c>
      <c r="BP3465" s="20"/>
      <c r="BQ3465" s="18">
        <f t="shared" ref="BQ3465:BQ3508" si="33416">1/$BR$9</f>
        <v>1</v>
      </c>
      <c r="BR3465" s="25">
        <v>0</v>
      </c>
      <c r="BS3465" s="19">
        <v>1</v>
      </c>
      <c r="BT3465" s="24">
        <v>0</v>
      </c>
      <c r="BV3465" s="1">
        <f t="shared" ref="BV3465" si="33417">BL3465*BQ3462+BN3465*BQ3465-BM3465*BR3462-BO3465*BR3465</f>
        <v>73.170533623516206</v>
      </c>
      <c r="BW3465" s="9">
        <f t="shared" ref="BW3465" si="33418">(BL3465*BR3462+BM3465*BQ3462+BN3465*BR3465+BO3465*BQ3465)</f>
        <v>976.01683715346985</v>
      </c>
      <c r="BX3465" s="2">
        <f t="shared" ref="BX3465" si="33419">BL3465*BS3462+BN3465*BS3465-BM3465*BT3462-BO3465*BT3465</f>
        <v>73.170533623516206</v>
      </c>
      <c r="BY3465" s="8">
        <f t="shared" ref="BY3465" si="33420">(BL3465*BT3462+BM3465*BS3462+BN3465*BT3465+BO3465*BS3465)</f>
        <v>0</v>
      </c>
      <c r="CA3465" s="56">
        <f t="shared" ref="CA3465" si="33421">(180/PI())*ATAN(-1*(BW3462+BW3465)/(BV3462+BV3465))</f>
        <v>-81.425222854668931</v>
      </c>
      <c r="CC3465" s="117">
        <f t="shared" ref="CC3465" si="33422">20*LOG(((1-(10^(CA3462/20)^2)*(1-((1-CC3462)/(1+CC3462))^2))^0.5))</f>
        <v>-4.6796545196456154E-6</v>
      </c>
      <c r="CD3465" s="13"/>
      <c r="CE3465" s="33"/>
      <c r="CF3465" s="33"/>
      <c r="CG3465" s="33"/>
      <c r="CH3465" s="33"/>
    </row>
    <row r="3466" spans="2:86" ht="18.600000000000001" customHeight="1"/>
    <row r="3467" spans="2:86" ht="18.600000000000001" customHeight="1" thickBot="1">
      <c r="E3467" s="6" t="s">
        <v>3</v>
      </c>
      <c r="J3467" s="6" t="s">
        <v>5</v>
      </c>
      <c r="O3467" s="6" t="s">
        <v>10</v>
      </c>
      <c r="T3467" s="6" t="s">
        <v>6</v>
      </c>
      <c r="Y3467" s="6" t="s">
        <v>11</v>
      </c>
      <c r="AD3467" s="6" t="s">
        <v>12</v>
      </c>
      <c r="AI3467" s="6" t="s">
        <v>13</v>
      </c>
      <c r="AN3467" s="6" t="s">
        <v>14</v>
      </c>
      <c r="AS3467" s="6" t="s">
        <v>15</v>
      </c>
      <c r="AX3467" s="6" t="s">
        <v>19</v>
      </c>
      <c r="BC3467" s="6" t="s">
        <v>17</v>
      </c>
      <c r="BH3467" s="6" t="s">
        <v>20</v>
      </c>
      <c r="BM3467" s="6" t="s">
        <v>18</v>
      </c>
      <c r="BQ3467" s="26" t="s">
        <v>16</v>
      </c>
      <c r="BR3467" s="26"/>
      <c r="BS3467" s="21"/>
      <c r="BT3467" s="21"/>
      <c r="BU3467" s="21"/>
      <c r="BV3467" s="21"/>
      <c r="BW3467" s="26" t="s">
        <v>21</v>
      </c>
      <c r="BX3467" s="21"/>
      <c r="BY3467" s="21"/>
    </row>
    <row r="3468" spans="2:86" ht="18.600000000000001" customHeight="1" thickBot="1">
      <c r="B3468" s="11"/>
      <c r="D3468" s="266" t="s">
        <v>113</v>
      </c>
      <c r="E3468" s="267"/>
      <c r="F3468" s="268" t="s">
        <v>114</v>
      </c>
      <c r="G3468" s="269"/>
      <c r="H3468" s="237"/>
      <c r="I3468" s="262" t="s">
        <v>0</v>
      </c>
      <c r="J3468" s="263"/>
      <c r="K3468" s="264" t="s">
        <v>1</v>
      </c>
      <c r="L3468" s="265"/>
      <c r="M3468" s="21"/>
      <c r="N3468" s="262" t="s">
        <v>115</v>
      </c>
      <c r="O3468" s="263"/>
      <c r="P3468" s="264" t="s">
        <v>116</v>
      </c>
      <c r="Q3468" s="265"/>
      <c r="R3468" s="21"/>
      <c r="S3468" s="266" t="s">
        <v>117</v>
      </c>
      <c r="T3468" s="267"/>
      <c r="U3468" s="268" t="s">
        <v>118</v>
      </c>
      <c r="V3468" s="269"/>
      <c r="W3468" s="20"/>
      <c r="X3468" s="262" t="s">
        <v>119</v>
      </c>
      <c r="Y3468" s="263"/>
      <c r="Z3468" s="264" t="s">
        <v>120</v>
      </c>
      <c r="AA3468" s="265"/>
      <c r="AB3468" s="20"/>
      <c r="AC3468" s="262" t="s">
        <v>121</v>
      </c>
      <c r="AD3468" s="263"/>
      <c r="AE3468" s="264" t="s">
        <v>7</v>
      </c>
      <c r="AF3468" s="265"/>
      <c r="AG3468" s="20"/>
      <c r="AH3468" s="262" t="s">
        <v>122</v>
      </c>
      <c r="AI3468" s="263"/>
      <c r="AJ3468" s="264" t="s">
        <v>123</v>
      </c>
      <c r="AK3468" s="265"/>
      <c r="AL3468" s="20"/>
      <c r="AM3468" s="266" t="s">
        <v>124</v>
      </c>
      <c r="AN3468" s="267"/>
      <c r="AO3468" s="268" t="s">
        <v>125</v>
      </c>
      <c r="AP3468" s="269"/>
      <c r="AQ3468" s="21"/>
      <c r="AR3468" s="262" t="s">
        <v>126</v>
      </c>
      <c r="AS3468" s="263"/>
      <c r="AT3468" s="264" t="s">
        <v>2</v>
      </c>
      <c r="AU3468" s="265"/>
      <c r="AV3468" s="41"/>
      <c r="AW3468" s="262" t="s">
        <v>127</v>
      </c>
      <c r="AX3468" s="263"/>
      <c r="AY3468" s="264" t="s">
        <v>128</v>
      </c>
      <c r="AZ3468" s="265"/>
      <c r="BA3468" s="20"/>
      <c r="BB3468" s="262" t="s">
        <v>129</v>
      </c>
      <c r="BC3468" s="263"/>
      <c r="BD3468" s="264" t="s">
        <v>130</v>
      </c>
      <c r="BE3468" s="265"/>
      <c r="BF3468" s="41"/>
      <c r="BG3468" s="266" t="s">
        <v>131</v>
      </c>
      <c r="BH3468" s="267"/>
      <c r="BI3468" s="268" t="s">
        <v>132</v>
      </c>
      <c r="BJ3468" s="269"/>
      <c r="BK3468" s="41"/>
      <c r="BL3468" s="262" t="s">
        <v>133</v>
      </c>
      <c r="BM3468" s="263"/>
      <c r="BN3468" s="264" t="s">
        <v>134</v>
      </c>
      <c r="BO3468" s="265"/>
      <c r="BP3468" s="41"/>
      <c r="BQ3468" s="262" t="s">
        <v>135</v>
      </c>
      <c r="BR3468" s="263"/>
      <c r="BS3468" s="264" t="s">
        <v>136</v>
      </c>
      <c r="BT3468" s="265"/>
      <c r="BU3468" s="20"/>
      <c r="BV3468" s="262" t="s">
        <v>137</v>
      </c>
      <c r="BW3468" s="263"/>
      <c r="BX3468" s="264" t="s">
        <v>138</v>
      </c>
      <c r="BY3468" s="265"/>
      <c r="CA3468" s="27" t="s">
        <v>8</v>
      </c>
      <c r="CC3468" s="113" t="s">
        <v>74</v>
      </c>
      <c r="CD3468" s="13"/>
      <c r="CE3468" s="33"/>
      <c r="CF3468" s="33"/>
      <c r="CG3468" s="33"/>
      <c r="CH3468" s="33"/>
    </row>
    <row r="3469" spans="2:86" ht="18.600000000000001" customHeight="1" thickTop="1" thickBot="1">
      <c r="B3469" s="37">
        <v>9.9199999999999307</v>
      </c>
      <c r="D3469" s="1">
        <v>1</v>
      </c>
      <c r="E3469" s="7">
        <v>0</v>
      </c>
      <c r="F3469" s="2">
        <v>0</v>
      </c>
      <c r="G3469" s="8">
        <v>0</v>
      </c>
      <c r="I3469" s="1">
        <v>1</v>
      </c>
      <c r="J3469" s="9">
        <v>0</v>
      </c>
      <c r="K3469" s="2">
        <v>0</v>
      </c>
      <c r="L3469" s="8">
        <f t="shared" ref="L3469:L3508" si="33423">IF(0=(1-$J$9*$K$9*$B3469^2),10^18,$B3469*$K$9/(1-$J$9*$K$9*$B3469^2))</f>
        <v>-0.54374127977005926</v>
      </c>
      <c r="N3469" s="1">
        <f t="shared" ref="N3469" si="33424">D3469*I3469+F3469*I3472-E3469*J3469-G3469*J3472</f>
        <v>1</v>
      </c>
      <c r="O3469" s="9">
        <f t="shared" ref="O3469" si="33425">(D3469*J3469+E3469*I3469+F3469*J3472+G3469*I3472)</f>
        <v>0</v>
      </c>
      <c r="P3469" s="2">
        <f t="shared" ref="P3469" si="33426">D3469*K3469+F3469*K3472-E3469*L3469-G3469*L3472</f>
        <v>0</v>
      </c>
      <c r="Q3469" s="8">
        <f t="shared" ref="Q3469" si="33427">(D3469*L3469+E3469*K3469+F3469*L3472+G3469*K3472)</f>
        <v>-0.54374127977005926</v>
      </c>
      <c r="S3469" s="1">
        <v>1</v>
      </c>
      <c r="T3469" s="7">
        <v>0</v>
      </c>
      <c r="U3469" s="2">
        <v>0</v>
      </c>
      <c r="V3469" s="8">
        <v>0</v>
      </c>
      <c r="X3469" s="1">
        <f t="shared" ref="X3469" si="33428">N3469*S3469+P3469*S3472-O3469*T3469-Q3469*T3472</f>
        <v>9.1518214654755301</v>
      </c>
      <c r="Y3469" s="9">
        <f t="shared" ref="Y3469" si="33429">(N3469*T3469+O3469*S3469+P3469*T3472+Q3469*S3472)</f>
        <v>0</v>
      </c>
      <c r="Z3469" s="2">
        <f t="shared" ref="Z3469" si="33430">N3469*U3469+P3469*U3472-O3469*V3469-Q3469*V3472</f>
        <v>0</v>
      </c>
      <c r="AA3469" s="8">
        <f t="shared" ref="AA3469" si="33431">(N3469*V3469+O3469*U3469+P3469*V3472+Q3469*U3472)</f>
        <v>-0.54374127977005926</v>
      </c>
      <c r="AB3469" s="20"/>
      <c r="AC3469" s="1">
        <v>1</v>
      </c>
      <c r="AD3469" s="9">
        <v>0</v>
      </c>
      <c r="AE3469" s="2">
        <v>0</v>
      </c>
      <c r="AF3469" s="8">
        <f t="shared" ref="AF3469:AF3508" si="33432">IF(0=(1-$AE$9*$AD$9*$B3469^2),10^18,$B3469*$AE$9/(1-$AE$9*$AD$9*$B3469^2))</f>
        <v>-0.10111341471813698</v>
      </c>
      <c r="AH3469" s="1">
        <f t="shared" ref="AH3469" si="33433">X3469*AC3469+Z3469*AC3472-Y3469*AD3469-AA3469*AD3472</f>
        <v>9.1518214654755301</v>
      </c>
      <c r="AI3469" s="9">
        <f t="shared" ref="AI3469" si="33434">(X3469*AD3469+Y3469*AC3469+Z3469*AD3472+AA3469*AC3472)</f>
        <v>0</v>
      </c>
      <c r="AJ3469" s="2">
        <f t="shared" ref="AJ3469" si="33435">X3469*AE3469+Z3469*AE3472-Y3469*AF3469-AA3469*AF3472</f>
        <v>0</v>
      </c>
      <c r="AK3469" s="8">
        <f t="shared" ref="AK3469" si="33436">(X3469*AF3469+Y3469*AE3469+Z3469*AF3472+AA3469*AE3472)</f>
        <v>-1.4691131990350348</v>
      </c>
      <c r="AM3469" s="1">
        <v>1</v>
      </c>
      <c r="AN3469" s="7">
        <v>0</v>
      </c>
      <c r="AO3469" s="2">
        <v>0</v>
      </c>
      <c r="AP3469" s="8">
        <v>0</v>
      </c>
      <c r="AR3469" s="1">
        <f t="shared" ref="AR3469" si="33437">AH3469*AM3469+AJ3469*AM3472-AI3469*AN3469-AK3469*AN3472</f>
        <v>27.773971295086916</v>
      </c>
      <c r="AS3469" s="9">
        <f t="shared" ref="AS3469" si="33438">(AH3469*AN3469+AI3469*AM3469+AJ3469*AN3472+AK3469*AM3472)</f>
        <v>0</v>
      </c>
      <c r="AT3469" s="2">
        <f t="shared" ref="AT3469" si="33439">AH3469*AO3469+AJ3469*AO3472-AI3469*AP3469-AK3469*AP3472</f>
        <v>0</v>
      </c>
      <c r="AU3469" s="8">
        <f t="shared" ref="AU3469" si="33440">(AH3469*AP3469+AI3469*AO3469+AJ3469*AP3472+AK3469*AO3472)</f>
        <v>-1.4691131990350348</v>
      </c>
      <c r="AV3469" s="20"/>
      <c r="AW3469" s="1">
        <v>1</v>
      </c>
      <c r="AX3469" s="9">
        <v>0</v>
      </c>
      <c r="AY3469" s="2">
        <v>0</v>
      </c>
      <c r="AZ3469" s="8">
        <f t="shared" ref="AZ3469:AZ3508" si="33441">IF(0=(1-$AX$9*$AY$9*$B3469^2),10^18,$B3469*$AY$9/(1-$AX$9*$AY$9*$B3469^2))</f>
        <v>-0.14412770818755907</v>
      </c>
      <c r="BB3469" s="1">
        <f t="shared" ref="BB3469" si="33442">AR3469*AW3469+AT3469*AW3472-AS3469*AX3469-AU3469*AX3472</f>
        <v>27.773971295086916</v>
      </c>
      <c r="BC3469" s="9">
        <f t="shared" ref="BC3469" si="33443">(AR3469*AX3469+AS3469*AW3469+AT3469*AX3472+AU3469*AW3472)</f>
        <v>0</v>
      </c>
      <c r="BD3469" s="2">
        <f t="shared" ref="BD3469" si="33444">AR3469*AY3469+AT3469*AY3472-AS3469*AZ3469-AU3469*AZ3472</f>
        <v>0</v>
      </c>
      <c r="BE3469" s="8">
        <f t="shared" ref="BE3469" si="33445">(AR3469*AZ3469+AS3469*AY3469+AT3469*AZ3472+AU3469*AY3472)</f>
        <v>-5.4721120290629637</v>
      </c>
      <c r="BG3469" s="1">
        <v>1</v>
      </c>
      <c r="BH3469" s="7">
        <v>0</v>
      </c>
      <c r="BI3469" s="2">
        <v>0</v>
      </c>
      <c r="BJ3469" s="8">
        <v>0</v>
      </c>
      <c r="BK3469" s="20"/>
      <c r="BL3469" s="1">
        <f t="shared" ref="BL3469" si="33446">BB3469*BG3469+BD3469*BG3472-BC3469*BH3469-BE3469*BH3472</f>
        <v>73.154853005549242</v>
      </c>
      <c r="BM3469" s="9">
        <f t="shared" ref="BM3469" si="33447">(BB3469*BH3469+BC3469*BG3469+BD3469*BH3472+BE3469*BG3472)</f>
        <v>0</v>
      </c>
      <c r="BN3469" s="2">
        <f t="shared" ref="BN3469" si="33448">BB3469*BI3469+BD3469*BI3472-BC3469*BJ3469-BE3469*BJ3472</f>
        <v>0</v>
      </c>
      <c r="BO3469" s="8">
        <f t="shared" ref="BO3469" si="33449">(BB3469*BJ3469+BC3469*BI3469+BD3469*BJ3472+BE3469*BI3472)</f>
        <v>-5.4721120290629637</v>
      </c>
      <c r="BP3469" s="20"/>
      <c r="BQ3469" s="16">
        <v>1</v>
      </c>
      <c r="BR3469" s="23">
        <v>0</v>
      </c>
      <c r="BS3469" s="14">
        <v>0</v>
      </c>
      <c r="BT3469" s="22">
        <v>0</v>
      </c>
      <c r="BV3469" s="1">
        <f t="shared" ref="BV3469" si="33450">BL3469*BQ3469+BN3469*BQ3472-BM3469*BR3469-BO3469*BR3472</f>
        <v>73.154853005549242</v>
      </c>
      <c r="BW3469" s="9">
        <f t="shared" ref="BW3469" si="33451">(BL3469*BR3469+BM3469*BQ3469+BN3469*BR3472+BO3469*BQ3472)</f>
        <v>-5.4721120290629637</v>
      </c>
      <c r="BX3469" s="2">
        <f t="shared" ref="BX3469" si="33452">BL3469*BS3469+BN3469*BS3472-BM3469*BT3469-BO3469*BT3472</f>
        <v>0</v>
      </c>
      <c r="BY3469" s="8">
        <f t="shared" ref="BY3469" si="33453">(BL3469*BT3469+BM3469*BS3469+BN3469*BT3472+BO3469*BS3472)</f>
        <v>-5.4721120290629637</v>
      </c>
      <c r="CA3469" s="28">
        <f t="shared" ref="CA3469" si="33454">20*LOG(((1+$BR$9)/$BR$9)/((BV3469+BV3472)^2+(BW3469+BW3472)^2)^0.5)</f>
        <v>-53.832759083544921</v>
      </c>
      <c r="CC3469" s="114">
        <f t="shared" ref="CC3469" si="33455">((BV3469^2+BW3469^2)^0.5)/((BV3472^2+BW3472^2)^0.5)</f>
        <v>7.48168406575134E-2</v>
      </c>
      <c r="CD3469" s="13"/>
      <c r="CE3469" s="33"/>
      <c r="CF3469" s="33"/>
      <c r="CG3469" s="33"/>
      <c r="CH3469" s="33"/>
    </row>
    <row r="3470" spans="2:86" ht="18.600000000000001" customHeight="1" thickBot="1">
      <c r="D3470" s="3"/>
      <c r="G3470" s="4"/>
      <c r="I3470" s="3"/>
      <c r="L3470" s="4"/>
      <c r="N3470" s="3"/>
      <c r="Q3470" s="4"/>
      <c r="S3470" s="3"/>
      <c r="V3470" s="4"/>
      <c r="X3470" s="3"/>
      <c r="AA3470" s="4"/>
      <c r="AC3470" s="3"/>
      <c r="AF3470" s="4"/>
      <c r="AH3470" s="3"/>
      <c r="AK3470" s="4"/>
      <c r="AM3470" s="3"/>
      <c r="AP3470" s="4"/>
      <c r="AR3470" s="3"/>
      <c r="AU3470" s="4"/>
      <c r="AW3470" s="3"/>
      <c r="AZ3470" s="4"/>
      <c r="BB3470" s="3"/>
      <c r="BE3470" s="4"/>
      <c r="BG3470" s="3"/>
      <c r="BJ3470" s="4"/>
      <c r="BL3470" s="3"/>
      <c r="BO3470" s="4"/>
      <c r="BQ3470" s="16"/>
      <c r="BR3470" s="14"/>
      <c r="BS3470" s="14"/>
      <c r="BT3470" s="17"/>
      <c r="BV3470" s="3"/>
      <c r="BY3470" s="4"/>
      <c r="CC3470" s="115"/>
      <c r="CD3470" s="13"/>
      <c r="CE3470" s="33"/>
      <c r="CF3470" s="33"/>
      <c r="CG3470" s="33"/>
      <c r="CH3470" s="33"/>
    </row>
    <row r="3471" spans="2:86" ht="18.600000000000001" customHeight="1" thickBot="1">
      <c r="D3471" s="271" t="s">
        <v>141</v>
      </c>
      <c r="E3471" s="272"/>
      <c r="F3471" s="273" t="s">
        <v>142</v>
      </c>
      <c r="G3471" s="274"/>
      <c r="H3471" s="237"/>
      <c r="I3471" s="271" t="s">
        <v>143</v>
      </c>
      <c r="J3471" s="272"/>
      <c r="K3471" s="273" t="s">
        <v>144</v>
      </c>
      <c r="L3471" s="274"/>
      <c r="N3471" s="262" t="s">
        <v>145</v>
      </c>
      <c r="O3471" s="263"/>
      <c r="P3471" s="264" t="s">
        <v>146</v>
      </c>
      <c r="Q3471" s="265"/>
      <c r="S3471" s="271" t="s">
        <v>147</v>
      </c>
      <c r="T3471" s="272"/>
      <c r="U3471" s="273" t="s">
        <v>148</v>
      </c>
      <c r="V3471" s="274"/>
      <c r="W3471" s="20"/>
      <c r="X3471" s="262" t="s">
        <v>149</v>
      </c>
      <c r="Y3471" s="263"/>
      <c r="Z3471" s="264" t="s">
        <v>150</v>
      </c>
      <c r="AA3471" s="265"/>
      <c r="AB3471" s="20"/>
      <c r="AC3471" s="271" t="s">
        <v>151</v>
      </c>
      <c r="AD3471" s="272"/>
      <c r="AE3471" s="273" t="s">
        <v>152</v>
      </c>
      <c r="AF3471" s="274"/>
      <c r="AG3471" s="20"/>
      <c r="AH3471" s="262" t="s">
        <v>153</v>
      </c>
      <c r="AI3471" s="263"/>
      <c r="AJ3471" s="264" t="s">
        <v>154</v>
      </c>
      <c r="AK3471" s="265"/>
      <c r="AL3471" s="20"/>
      <c r="AM3471" s="271" t="s">
        <v>155</v>
      </c>
      <c r="AN3471" s="272"/>
      <c r="AO3471" s="273" t="s">
        <v>156</v>
      </c>
      <c r="AP3471" s="274"/>
      <c r="AR3471" s="262" t="s">
        <v>157</v>
      </c>
      <c r="AS3471" s="263"/>
      <c r="AT3471" s="264" t="s">
        <v>158</v>
      </c>
      <c r="AU3471" s="265"/>
      <c r="AV3471" s="41"/>
      <c r="AW3471" s="271" t="s">
        <v>159</v>
      </c>
      <c r="AX3471" s="272"/>
      <c r="AY3471" s="273" t="s">
        <v>160</v>
      </c>
      <c r="AZ3471" s="274"/>
      <c r="BA3471" s="20"/>
      <c r="BB3471" s="262" t="s">
        <v>161</v>
      </c>
      <c r="BC3471" s="263"/>
      <c r="BD3471" s="264" t="s">
        <v>162</v>
      </c>
      <c r="BE3471" s="265"/>
      <c r="BF3471" s="41"/>
      <c r="BG3471" s="271" t="s">
        <v>163</v>
      </c>
      <c r="BH3471" s="272"/>
      <c r="BI3471" s="273" t="s">
        <v>164</v>
      </c>
      <c r="BJ3471" s="274"/>
      <c r="BK3471" s="41"/>
      <c r="BL3471" s="262" t="s">
        <v>165</v>
      </c>
      <c r="BM3471" s="263"/>
      <c r="BN3471" s="264" t="s">
        <v>166</v>
      </c>
      <c r="BO3471" s="265"/>
      <c r="BP3471" s="41"/>
      <c r="BQ3471" s="271" t="s">
        <v>167</v>
      </c>
      <c r="BR3471" s="272"/>
      <c r="BS3471" s="273" t="s">
        <v>168</v>
      </c>
      <c r="BT3471" s="274"/>
      <c r="BU3471" s="20"/>
      <c r="BV3471" s="262" t="s">
        <v>169</v>
      </c>
      <c r="BW3471" s="263"/>
      <c r="BX3471" s="264" t="s">
        <v>170</v>
      </c>
      <c r="BY3471" s="265"/>
      <c r="CA3471" s="55" t="s">
        <v>35</v>
      </c>
      <c r="CC3471" s="116" t="s">
        <v>75</v>
      </c>
      <c r="CD3471" s="13"/>
      <c r="CE3471" s="33"/>
      <c r="CF3471" s="33"/>
      <c r="CG3471" s="33"/>
      <c r="CH3471" s="33"/>
    </row>
    <row r="3472" spans="2:86" ht="18.600000000000001" customHeight="1" thickTop="1" thickBot="1">
      <c r="D3472" s="1">
        <v>0</v>
      </c>
      <c r="E3472" s="9">
        <f t="shared" ref="E3472" si="33456">$E$9*$B3469</f>
        <v>11.673855999999919</v>
      </c>
      <c r="F3472" s="2">
        <v>1</v>
      </c>
      <c r="G3472" s="8">
        <v>0</v>
      </c>
      <c r="I3472" s="1">
        <v>0</v>
      </c>
      <c r="J3472" s="9">
        <v>0</v>
      </c>
      <c r="K3472" s="2">
        <v>1</v>
      </c>
      <c r="L3472" s="8">
        <v>0</v>
      </c>
      <c r="N3472" s="1">
        <f t="shared" ref="N3472" si="33457">D3472*I3469+F3472*I3472-E3472*J3469-G3472*J3472</f>
        <v>0</v>
      </c>
      <c r="O3472" s="9">
        <f t="shared" ref="O3472" si="33458">(D3472*J3469+E3472*I3469+F3472*J3472+G3472*I3472)</f>
        <v>11.673855999999919</v>
      </c>
      <c r="P3472" s="2">
        <f t="shared" ref="P3472" si="33459">D3472*K3469+F3472*K3472-E3472*L3469-G3472*L3472</f>
        <v>7.3475574012913407</v>
      </c>
      <c r="Q3472" s="8">
        <f t="shared" ref="Q3472" si="33460">(D3472*L3469+E3472*K3469+F3472*L3472+G3472*K3472)</f>
        <v>0</v>
      </c>
      <c r="S3472" s="1">
        <v>0</v>
      </c>
      <c r="T3472" s="9">
        <f t="shared" ref="T3472" si="33461">$T$9*$B3469</f>
        <v>14.992095999999895</v>
      </c>
      <c r="U3472" s="2">
        <v>1</v>
      </c>
      <c r="V3472" s="8">
        <v>0</v>
      </c>
      <c r="X3472" s="1">
        <f t="shared" ref="X3472" si="33462">N3472*S3469+P3472*S3472-O3472*T3469-Q3472*T3472</f>
        <v>0</v>
      </c>
      <c r="Y3472" s="9">
        <f t="shared" ref="Y3472" si="33463">(N3472*T3469+O3472*S3469+P3472*T3472+Q3472*S3472)</f>
        <v>121.82914192566945</v>
      </c>
      <c r="Z3472" s="2">
        <f t="shared" ref="Z3472" si="33464">N3472*U3469+P3472*U3472-O3472*V3469-Q3472*V3472</f>
        <v>7.3475574012913407</v>
      </c>
      <c r="AA3472" s="8">
        <f t="shared" ref="AA3472" si="33465">(N3472*V3469+O3472*U3469+P3472*V3472+Q3472*U3472)</f>
        <v>0</v>
      </c>
      <c r="AB3472" s="20"/>
      <c r="AC3472" s="1">
        <v>0</v>
      </c>
      <c r="AD3472" s="9">
        <v>0</v>
      </c>
      <c r="AE3472" s="2">
        <v>1</v>
      </c>
      <c r="AF3472" s="8">
        <v>0</v>
      </c>
      <c r="AH3472" s="1">
        <f t="shared" ref="AH3472" si="33466">X3472*AC3469+Z3472*AC3472-Y3472*AD3469-AA3472*AD3472</f>
        <v>0</v>
      </c>
      <c r="AI3472" s="9">
        <f t="shared" ref="AI3472" si="33467">(X3472*AD3469+Y3472*AC3469+Z3472*AD3472+AA3472*AC3472)</f>
        <v>121.82914192566945</v>
      </c>
      <c r="AJ3472" s="2">
        <f t="shared" ref="AJ3472" si="33468">X3472*AE3469+Z3472*AE3472-Y3472*AF3469-AA3472*AF3472</f>
        <v>19.666117953576325</v>
      </c>
      <c r="AK3472" s="8">
        <f t="shared" ref="AK3472" si="33469">(X3472*AF3469+Y3472*AE3469+Z3472*AF3472+AA3472*AE3472)</f>
        <v>0</v>
      </c>
      <c r="AM3472" s="1">
        <v>0</v>
      </c>
      <c r="AN3472" s="9">
        <f t="shared" ref="AN3472" si="33470">$AN$9*$B3469</f>
        <v>12.675775999999912</v>
      </c>
      <c r="AO3472" s="2">
        <v>1</v>
      </c>
      <c r="AP3472" s="8">
        <v>0</v>
      </c>
      <c r="AR3472" s="1">
        <f t="shared" ref="AR3472" si="33471">AH3472*AM3469+AJ3472*AM3472-AI3472*AN3469-AK3472*AN3472</f>
        <v>0</v>
      </c>
      <c r="AS3472" s="9">
        <f t="shared" ref="AS3472" si="33472">(AH3472*AN3469+AI3472*AM3469+AJ3472*AN3472+AK3472*AM3472)</f>
        <v>371.11244789477962</v>
      </c>
      <c r="AT3472" s="2">
        <f t="shared" ref="AT3472" si="33473">AH3472*AO3469+AJ3472*AO3472-AI3472*AP3469-AK3472*AP3472</f>
        <v>19.666117953576325</v>
      </c>
      <c r="AU3472" s="8">
        <f t="shared" ref="AU3472" si="33474">(AH3472*AP3469+AI3472*AO3469+AJ3472*AP3472+AK3472*AO3472)</f>
        <v>0</v>
      </c>
      <c r="AV3472" s="20"/>
      <c r="AW3472" s="1">
        <v>0</v>
      </c>
      <c r="AX3472" s="9">
        <v>0</v>
      </c>
      <c r="AY3472" s="2">
        <v>1</v>
      </c>
      <c r="AZ3472" s="8">
        <v>0</v>
      </c>
      <c r="BB3472" s="1">
        <f t="shared" ref="BB3472" si="33475">AR3472*AW3469+AT3472*AW3472-AS3472*AX3469-AU3472*AX3472</f>
        <v>0</v>
      </c>
      <c r="BC3472" s="9">
        <f t="shared" ref="BC3472" si="33476">(AR3472*AX3469+AS3472*AW3469+AT3472*AX3472+AU3472*AW3472)</f>
        <v>371.11244789477962</v>
      </c>
      <c r="BD3472" s="2">
        <f t="shared" ref="BD3472" si="33477">AR3472*AY3469+AT3472*AY3472-AS3472*AZ3469-AU3472*AZ3472</f>
        <v>73.153704548525837</v>
      </c>
      <c r="BE3472" s="8">
        <f t="shared" ref="BE3472" si="33478">(AR3472*AZ3469+AS3472*AY3469+AT3472*AZ3472+AU3472*AY3472)</f>
        <v>0</v>
      </c>
      <c r="BG3472" s="1">
        <v>0</v>
      </c>
      <c r="BH3472" s="9">
        <f t="shared" ref="BH3472" si="33479">$BH$9*$B3469</f>
        <v>8.2931199999999414</v>
      </c>
      <c r="BI3472" s="2">
        <v>1</v>
      </c>
      <c r="BJ3472" s="8">
        <v>0</v>
      </c>
      <c r="BK3472" s="20"/>
      <c r="BL3472" s="1">
        <f t="shared" ref="BL3472" si="33480">BB3472*BG3469+BD3472*BG3472-BC3472*BH3469-BE3472*BH3472</f>
        <v>0</v>
      </c>
      <c r="BM3472" s="9">
        <f t="shared" ref="BM3472" si="33481">(BB3472*BH3469+BC3472*BG3469+BD3472*BH3472+BE3472*BG3472)</f>
        <v>977.78489816024592</v>
      </c>
      <c r="BN3472" s="2">
        <f t="shared" ref="BN3472" si="33482">BB3472*BI3469+BD3472*BI3472-BC3472*BJ3469-BE3472*BJ3472</f>
        <v>73.153704548525837</v>
      </c>
      <c r="BO3472" s="8">
        <f t="shared" ref="BO3472" si="33483">(BB3472*BJ3469+BC3472*BI3469+BD3472*BJ3472+BE3472*BI3472)</f>
        <v>0</v>
      </c>
      <c r="BP3472" s="20"/>
      <c r="BQ3472" s="18">
        <f t="shared" ref="BQ3472:BQ3508" si="33484">1/$BR$9</f>
        <v>1</v>
      </c>
      <c r="BR3472" s="25">
        <v>0</v>
      </c>
      <c r="BS3472" s="19">
        <v>1</v>
      </c>
      <c r="BT3472" s="24">
        <v>0</v>
      </c>
      <c r="BV3472" s="1">
        <f t="shared" ref="BV3472" si="33485">BL3472*BQ3469+BN3472*BQ3472-BM3472*BR3469-BO3472*BR3472</f>
        <v>73.153704548525837</v>
      </c>
      <c r="BW3472" s="9">
        <f t="shared" ref="BW3472" si="33486">(BL3472*BR3469+BM3472*BQ3469+BN3472*BR3472+BO3472*BQ3472)</f>
        <v>977.78489816024592</v>
      </c>
      <c r="BX3472" s="2">
        <f t="shared" ref="BX3472" si="33487">BL3472*BS3469+BN3472*BS3472-BM3472*BT3469-BO3472*BT3472</f>
        <v>73.153704548525837</v>
      </c>
      <c r="BY3472" s="8">
        <f t="shared" ref="BY3472" si="33488">(BL3472*BT3469+BM3472*BS3469+BN3472*BT3472+BO3472*BS3472)</f>
        <v>0</v>
      </c>
      <c r="CA3472" s="56">
        <f t="shared" ref="CA3472" si="33489">(180/PI())*ATAN(-1*(BW3469+BW3472)/(BV3469+BV3472))</f>
        <v>-81.442631664856179</v>
      </c>
      <c r="CC3472" s="117">
        <f t="shared" ref="CC3472" si="33490">20*LOG(((1-(10^(CA3469/20)^2)*(1-((1-CC3469)/(1+CC3469))^2))^0.5))</f>
        <v>-4.6547790071431948E-6</v>
      </c>
      <c r="CD3472" s="13"/>
      <c r="CE3472" s="33"/>
      <c r="CF3472" s="33"/>
      <c r="CG3472" s="33"/>
      <c r="CH3472" s="33"/>
    </row>
    <row r="3473" spans="2:86" ht="18.600000000000001" customHeight="1"/>
    <row r="3474" spans="2:86" ht="18.600000000000001" customHeight="1" thickBot="1">
      <c r="E3474" s="6" t="s">
        <v>3</v>
      </c>
      <c r="J3474" s="6" t="s">
        <v>5</v>
      </c>
      <c r="O3474" s="6" t="s">
        <v>10</v>
      </c>
      <c r="T3474" s="6" t="s">
        <v>6</v>
      </c>
      <c r="Y3474" s="6" t="s">
        <v>11</v>
      </c>
      <c r="AD3474" s="6" t="s">
        <v>12</v>
      </c>
      <c r="AI3474" s="6" t="s">
        <v>13</v>
      </c>
      <c r="AN3474" s="6" t="s">
        <v>14</v>
      </c>
      <c r="AS3474" s="6" t="s">
        <v>15</v>
      </c>
      <c r="AX3474" s="6" t="s">
        <v>19</v>
      </c>
      <c r="BC3474" s="6" t="s">
        <v>17</v>
      </c>
      <c r="BH3474" s="6" t="s">
        <v>20</v>
      </c>
      <c r="BM3474" s="6" t="s">
        <v>18</v>
      </c>
      <c r="BQ3474" s="26" t="s">
        <v>16</v>
      </c>
      <c r="BR3474" s="26"/>
      <c r="BS3474" s="21"/>
      <c r="BT3474" s="21"/>
      <c r="BU3474" s="21"/>
      <c r="BV3474" s="21"/>
      <c r="BW3474" s="26" t="s">
        <v>21</v>
      </c>
      <c r="BX3474" s="21"/>
      <c r="BY3474" s="21"/>
    </row>
    <row r="3475" spans="2:86" ht="18.600000000000001" customHeight="1" thickBot="1">
      <c r="B3475" s="11"/>
      <c r="D3475" s="266" t="s">
        <v>113</v>
      </c>
      <c r="E3475" s="267"/>
      <c r="F3475" s="268" t="s">
        <v>114</v>
      </c>
      <c r="G3475" s="269"/>
      <c r="H3475" s="237"/>
      <c r="I3475" s="262" t="s">
        <v>0</v>
      </c>
      <c r="J3475" s="263"/>
      <c r="K3475" s="264" t="s">
        <v>1</v>
      </c>
      <c r="L3475" s="265"/>
      <c r="M3475" s="21"/>
      <c r="N3475" s="262" t="s">
        <v>115</v>
      </c>
      <c r="O3475" s="263"/>
      <c r="P3475" s="264" t="s">
        <v>116</v>
      </c>
      <c r="Q3475" s="265"/>
      <c r="R3475" s="21"/>
      <c r="S3475" s="266" t="s">
        <v>117</v>
      </c>
      <c r="T3475" s="267"/>
      <c r="U3475" s="268" t="s">
        <v>118</v>
      </c>
      <c r="V3475" s="269"/>
      <c r="W3475" s="20"/>
      <c r="X3475" s="262" t="s">
        <v>119</v>
      </c>
      <c r="Y3475" s="263"/>
      <c r="Z3475" s="264" t="s">
        <v>120</v>
      </c>
      <c r="AA3475" s="265"/>
      <c r="AB3475" s="20"/>
      <c r="AC3475" s="262" t="s">
        <v>121</v>
      </c>
      <c r="AD3475" s="263"/>
      <c r="AE3475" s="264" t="s">
        <v>7</v>
      </c>
      <c r="AF3475" s="265"/>
      <c r="AG3475" s="20"/>
      <c r="AH3475" s="262" t="s">
        <v>122</v>
      </c>
      <c r="AI3475" s="263"/>
      <c r="AJ3475" s="264" t="s">
        <v>123</v>
      </c>
      <c r="AK3475" s="265"/>
      <c r="AL3475" s="20"/>
      <c r="AM3475" s="266" t="s">
        <v>124</v>
      </c>
      <c r="AN3475" s="267"/>
      <c r="AO3475" s="268" t="s">
        <v>125</v>
      </c>
      <c r="AP3475" s="269"/>
      <c r="AQ3475" s="21"/>
      <c r="AR3475" s="262" t="s">
        <v>126</v>
      </c>
      <c r="AS3475" s="263"/>
      <c r="AT3475" s="264" t="s">
        <v>2</v>
      </c>
      <c r="AU3475" s="265"/>
      <c r="AV3475" s="41"/>
      <c r="AW3475" s="262" t="s">
        <v>127</v>
      </c>
      <c r="AX3475" s="263"/>
      <c r="AY3475" s="264" t="s">
        <v>128</v>
      </c>
      <c r="AZ3475" s="265"/>
      <c r="BA3475" s="20"/>
      <c r="BB3475" s="262" t="s">
        <v>129</v>
      </c>
      <c r="BC3475" s="263"/>
      <c r="BD3475" s="264" t="s">
        <v>130</v>
      </c>
      <c r="BE3475" s="265"/>
      <c r="BF3475" s="41"/>
      <c r="BG3475" s="266" t="s">
        <v>131</v>
      </c>
      <c r="BH3475" s="267"/>
      <c r="BI3475" s="268" t="s">
        <v>132</v>
      </c>
      <c r="BJ3475" s="269"/>
      <c r="BK3475" s="41"/>
      <c r="BL3475" s="262" t="s">
        <v>133</v>
      </c>
      <c r="BM3475" s="263"/>
      <c r="BN3475" s="264" t="s">
        <v>134</v>
      </c>
      <c r="BO3475" s="265"/>
      <c r="BP3475" s="41"/>
      <c r="BQ3475" s="262" t="s">
        <v>135</v>
      </c>
      <c r="BR3475" s="263"/>
      <c r="BS3475" s="264" t="s">
        <v>136</v>
      </c>
      <c r="BT3475" s="265"/>
      <c r="BU3475" s="20"/>
      <c r="BV3475" s="262" t="s">
        <v>137</v>
      </c>
      <c r="BW3475" s="263"/>
      <c r="BX3475" s="264" t="s">
        <v>138</v>
      </c>
      <c r="BY3475" s="265"/>
      <c r="CA3475" s="27" t="s">
        <v>8</v>
      </c>
      <c r="CC3475" s="113" t="s">
        <v>74</v>
      </c>
      <c r="CD3475" s="13"/>
      <c r="CE3475" s="33"/>
      <c r="CF3475" s="33"/>
      <c r="CG3475" s="33"/>
      <c r="CH3475" s="33"/>
    </row>
    <row r="3476" spans="2:86" ht="18.600000000000001" customHeight="1" thickTop="1" thickBot="1">
      <c r="B3476" s="37">
        <v>9.9399999999999302</v>
      </c>
      <c r="D3476" s="1">
        <v>1</v>
      </c>
      <c r="E3476" s="7">
        <v>0</v>
      </c>
      <c r="F3476" s="2">
        <v>0</v>
      </c>
      <c r="G3476" s="8">
        <v>0</v>
      </c>
      <c r="I3476" s="1">
        <v>1</v>
      </c>
      <c r="J3476" s="9">
        <v>0</v>
      </c>
      <c r="K3476" s="2">
        <v>0</v>
      </c>
      <c r="L3476" s="8">
        <f t="shared" ref="L3476:L3508" si="33491">IF(0=(1-$J$9*$K$9*$B3476^2),10^18,$B3476*$K$9/(1-$J$9*$K$9*$B3476^2))</f>
        <v>-0.54254716480996756</v>
      </c>
      <c r="N3476" s="1">
        <f t="shared" ref="N3476" si="33492">D3476*I3476+F3476*I3479-E3476*J3476-G3476*J3479</f>
        <v>1</v>
      </c>
      <c r="O3476" s="9">
        <f t="shared" ref="O3476" si="33493">(D3476*J3476+E3476*I3476+F3476*J3479+G3476*I3479)</f>
        <v>0</v>
      </c>
      <c r="P3476" s="2">
        <f t="shared" ref="P3476" si="33494">D3476*K3476+F3476*K3479-E3476*L3476-G3476*L3479</f>
        <v>0</v>
      </c>
      <c r="Q3476" s="8">
        <f t="shared" ref="Q3476" si="33495">(D3476*L3476+E3476*K3476+F3476*L3479+G3476*K3479)</f>
        <v>-0.54254716480996756</v>
      </c>
      <c r="S3476" s="1">
        <v>1</v>
      </c>
      <c r="T3476" s="7">
        <v>0</v>
      </c>
      <c r="U3476" s="2">
        <v>0</v>
      </c>
      <c r="V3476" s="8">
        <v>0</v>
      </c>
      <c r="X3476" s="1">
        <f t="shared" ref="X3476" si="33496">N3476*S3476+P3476*S3479-O3476*T3476-Q3476*T3479</f>
        <v>9.1503182099623448</v>
      </c>
      <c r="Y3476" s="9">
        <f t="shared" ref="Y3476" si="33497">(N3476*T3476+O3476*S3476+P3476*T3479+Q3476*S3479)</f>
        <v>0</v>
      </c>
      <c r="Z3476" s="2">
        <f t="shared" ref="Z3476" si="33498">N3476*U3476+P3476*U3479-O3476*V3476-Q3476*V3479</f>
        <v>0</v>
      </c>
      <c r="AA3476" s="8">
        <f t="shared" ref="AA3476" si="33499">(N3476*V3476+O3476*U3476+P3476*V3479+Q3476*U3479)</f>
        <v>-0.54254716480996756</v>
      </c>
      <c r="AB3476" s="20"/>
      <c r="AC3476" s="1">
        <v>1</v>
      </c>
      <c r="AD3476" s="9">
        <v>0</v>
      </c>
      <c r="AE3476" s="2">
        <v>0</v>
      </c>
      <c r="AF3476" s="8">
        <f t="shared" ref="AF3476:AF3508" si="33500">IF(0=(1-$AE$9*$AD$9*$B3476^2),10^18,$B3476*$AE$9/(1-$AE$9*$AD$9*$B3476^2))</f>
        <v>-0.10090425630439943</v>
      </c>
      <c r="AH3476" s="1">
        <f t="shared" ref="AH3476" si="33501">X3476*AC3476+Z3476*AC3479-Y3476*AD3476-AA3476*AD3479</f>
        <v>9.1503182099623448</v>
      </c>
      <c r="AI3476" s="9">
        <f t="shared" ref="AI3476" si="33502">(X3476*AD3476+Y3476*AC3476+Z3476*AD3479+AA3476*AC3479)</f>
        <v>0</v>
      </c>
      <c r="AJ3476" s="2">
        <f t="shared" ref="AJ3476" si="33503">X3476*AE3476+Z3476*AE3479-Y3476*AF3476-AA3476*AF3479</f>
        <v>0</v>
      </c>
      <c r="AK3476" s="8">
        <f t="shared" ref="AK3476" si="33504">(X3476*AF3476+Y3476*AE3476+Z3476*AF3479+AA3476*AE3479)</f>
        <v>-1.4658532187348214</v>
      </c>
      <c r="AM3476" s="1">
        <v>1</v>
      </c>
      <c r="AN3476" s="7">
        <v>0</v>
      </c>
      <c r="AO3476" s="2">
        <v>0</v>
      </c>
      <c r="AP3476" s="8">
        <v>0</v>
      </c>
      <c r="AR3476" s="1">
        <f t="shared" ref="AR3476" si="33505">AH3476*AM3476+AJ3476*AM3479-AI3476*AN3476-AK3476*AN3479</f>
        <v>27.768606604381802</v>
      </c>
      <c r="AS3476" s="9">
        <f t="shared" ref="AS3476" si="33506">(AH3476*AN3476+AI3476*AM3476+AJ3476*AN3479+AK3476*AM3479)</f>
        <v>0</v>
      </c>
      <c r="AT3476" s="2">
        <f t="shared" ref="AT3476" si="33507">AH3476*AO3476+AJ3476*AO3479-AI3476*AP3476-AK3476*AP3479</f>
        <v>0</v>
      </c>
      <c r="AU3476" s="8">
        <f t="shared" ref="AU3476" si="33508">(AH3476*AP3476+AI3476*AO3476+AJ3476*AP3479+AK3476*AO3479)</f>
        <v>-1.4658532187348214</v>
      </c>
      <c r="AV3476" s="20"/>
      <c r="AW3476" s="1">
        <v>1</v>
      </c>
      <c r="AX3476" s="9">
        <v>0</v>
      </c>
      <c r="AY3476" s="2">
        <v>0</v>
      </c>
      <c r="AZ3476" s="8">
        <f t="shared" ref="AZ3476:AZ3508" si="33509">IF(0=(1-$AX$9*$AY$9*$B3476^2),10^18,$B3476*$AY$9/(1-$AX$9*$AY$9*$B3476^2))</f>
        <v>-0.14382723424076255</v>
      </c>
      <c r="BB3476" s="1">
        <f t="shared" ref="BB3476" si="33510">AR3476*AW3476+AT3476*AW3479-AS3476*AX3476-AU3476*AX3479</f>
        <v>27.768606604381802</v>
      </c>
      <c r="BC3476" s="9">
        <f t="shared" ref="BC3476" si="33511">(AR3476*AX3476+AS3476*AW3476+AT3476*AX3479+AU3476*AW3479)</f>
        <v>0</v>
      </c>
      <c r="BD3476" s="2">
        <f t="shared" ref="BD3476" si="33512">AR3476*AY3476+AT3476*AY3479-AS3476*AZ3476-AU3476*AZ3479</f>
        <v>0</v>
      </c>
      <c r="BE3476" s="8">
        <f t="shared" ref="BE3476" si="33513">(AR3476*AZ3476+AS3476*AY3476+AT3476*AZ3479+AU3476*AY3479)</f>
        <v>-5.4597351053628289</v>
      </c>
      <c r="BG3476" s="1">
        <v>1</v>
      </c>
      <c r="BH3476" s="7">
        <v>0</v>
      </c>
      <c r="BI3476" s="2">
        <v>0</v>
      </c>
      <c r="BJ3476" s="8">
        <v>0</v>
      </c>
      <c r="BK3476" s="20"/>
      <c r="BL3476" s="1">
        <f t="shared" ref="BL3476" si="33514">BB3476*BG3476+BD3476*BG3479-BC3476*BH3476-BE3476*BH3479</f>
        <v>73.138131772329729</v>
      </c>
      <c r="BM3476" s="9">
        <f t="shared" ref="BM3476" si="33515">(BB3476*BH3476+BC3476*BG3476+BD3476*BH3479+BE3476*BG3479)</f>
        <v>0</v>
      </c>
      <c r="BN3476" s="2">
        <f t="shared" ref="BN3476" si="33516">BB3476*BI3476+BD3476*BI3479-BC3476*BJ3476-BE3476*BJ3479</f>
        <v>0</v>
      </c>
      <c r="BO3476" s="8">
        <f t="shared" ref="BO3476" si="33517">(BB3476*BJ3476+BC3476*BI3476+BD3476*BJ3479+BE3476*BI3479)</f>
        <v>-5.4597351053628289</v>
      </c>
      <c r="BP3476" s="20"/>
      <c r="BQ3476" s="16">
        <v>1</v>
      </c>
      <c r="BR3476" s="23">
        <v>0</v>
      </c>
      <c r="BS3476" s="14">
        <v>0</v>
      </c>
      <c r="BT3476" s="22">
        <v>0</v>
      </c>
      <c r="BV3476" s="1">
        <f t="shared" ref="BV3476" si="33518">BL3476*BQ3476+BN3476*BQ3479-BM3476*BR3476-BO3476*BR3479</f>
        <v>73.138131772329729</v>
      </c>
      <c r="BW3476" s="9">
        <f t="shared" ref="BW3476" si="33519">(BL3476*BR3476+BM3476*BQ3476+BN3476*BR3479+BO3476*BQ3479)</f>
        <v>-5.4597351053628289</v>
      </c>
      <c r="BX3476" s="2">
        <f t="shared" ref="BX3476" si="33520">BL3476*BS3476+BN3476*BS3479-BM3476*BT3476-BO3476*BT3479</f>
        <v>0</v>
      </c>
      <c r="BY3476" s="8">
        <f t="shared" ref="BY3476" si="33521">(BL3476*BT3476+BM3476*BS3476+BN3476*BT3479+BO3476*BS3479)</f>
        <v>-5.4597351053628289</v>
      </c>
      <c r="CA3476" s="28">
        <f t="shared" ref="CA3476" si="33522">20*LOG(((1+$BR$9)/$BR$9)/((BV3476+BV3479)^2+(BW3476+BW3479)^2)^0.5)</f>
        <v>-53.848258854285717</v>
      </c>
      <c r="CC3476" s="114">
        <f t="shared" ref="CC3476" si="33523">((BV3476^2+BW3476^2)^0.5)/((BV3479^2+BW3479^2)^0.5)</f>
        <v>7.4664691448656978E-2</v>
      </c>
      <c r="CD3476" s="13"/>
      <c r="CE3476" s="33"/>
      <c r="CF3476" s="33"/>
      <c r="CG3476" s="33"/>
      <c r="CH3476" s="33"/>
    </row>
    <row r="3477" spans="2:86" ht="18.600000000000001" customHeight="1" thickBot="1">
      <c r="D3477" s="3"/>
      <c r="G3477" s="4"/>
      <c r="I3477" s="3"/>
      <c r="L3477" s="4"/>
      <c r="N3477" s="3"/>
      <c r="Q3477" s="4"/>
      <c r="S3477" s="3"/>
      <c r="V3477" s="4"/>
      <c r="X3477" s="3"/>
      <c r="AA3477" s="4"/>
      <c r="AC3477" s="3"/>
      <c r="AF3477" s="4"/>
      <c r="AH3477" s="3"/>
      <c r="AK3477" s="4"/>
      <c r="AM3477" s="3"/>
      <c r="AP3477" s="4"/>
      <c r="AR3477" s="3"/>
      <c r="AU3477" s="4"/>
      <c r="AW3477" s="3"/>
      <c r="AZ3477" s="4"/>
      <c r="BB3477" s="3"/>
      <c r="BE3477" s="4"/>
      <c r="BG3477" s="3"/>
      <c r="BJ3477" s="4"/>
      <c r="BL3477" s="3"/>
      <c r="BO3477" s="4"/>
      <c r="BQ3477" s="16"/>
      <c r="BR3477" s="14"/>
      <c r="BS3477" s="14"/>
      <c r="BT3477" s="17"/>
      <c r="BV3477" s="3"/>
      <c r="BY3477" s="4"/>
      <c r="CC3477" s="115"/>
      <c r="CD3477" s="13"/>
      <c r="CE3477" s="33"/>
      <c r="CF3477" s="33"/>
      <c r="CG3477" s="33"/>
      <c r="CH3477" s="33"/>
    </row>
    <row r="3478" spans="2:86" ht="18.600000000000001" customHeight="1" thickBot="1">
      <c r="D3478" s="271" t="s">
        <v>141</v>
      </c>
      <c r="E3478" s="272"/>
      <c r="F3478" s="273" t="s">
        <v>142</v>
      </c>
      <c r="G3478" s="274"/>
      <c r="H3478" s="237"/>
      <c r="I3478" s="271" t="s">
        <v>143</v>
      </c>
      <c r="J3478" s="272"/>
      <c r="K3478" s="273" t="s">
        <v>144</v>
      </c>
      <c r="L3478" s="274"/>
      <c r="N3478" s="262" t="s">
        <v>145</v>
      </c>
      <c r="O3478" s="263"/>
      <c r="P3478" s="264" t="s">
        <v>146</v>
      </c>
      <c r="Q3478" s="265"/>
      <c r="S3478" s="271" t="s">
        <v>147</v>
      </c>
      <c r="T3478" s="272"/>
      <c r="U3478" s="273" t="s">
        <v>148</v>
      </c>
      <c r="V3478" s="274"/>
      <c r="W3478" s="20"/>
      <c r="X3478" s="262" t="s">
        <v>149</v>
      </c>
      <c r="Y3478" s="263"/>
      <c r="Z3478" s="264" t="s">
        <v>150</v>
      </c>
      <c r="AA3478" s="265"/>
      <c r="AB3478" s="20"/>
      <c r="AC3478" s="271" t="s">
        <v>151</v>
      </c>
      <c r="AD3478" s="272"/>
      <c r="AE3478" s="273" t="s">
        <v>152</v>
      </c>
      <c r="AF3478" s="274"/>
      <c r="AG3478" s="20"/>
      <c r="AH3478" s="262" t="s">
        <v>153</v>
      </c>
      <c r="AI3478" s="263"/>
      <c r="AJ3478" s="264" t="s">
        <v>154</v>
      </c>
      <c r="AK3478" s="265"/>
      <c r="AL3478" s="20"/>
      <c r="AM3478" s="271" t="s">
        <v>155</v>
      </c>
      <c r="AN3478" s="272"/>
      <c r="AO3478" s="273" t="s">
        <v>156</v>
      </c>
      <c r="AP3478" s="274"/>
      <c r="AR3478" s="262" t="s">
        <v>157</v>
      </c>
      <c r="AS3478" s="263"/>
      <c r="AT3478" s="264" t="s">
        <v>158</v>
      </c>
      <c r="AU3478" s="265"/>
      <c r="AV3478" s="41"/>
      <c r="AW3478" s="271" t="s">
        <v>159</v>
      </c>
      <c r="AX3478" s="272"/>
      <c r="AY3478" s="273" t="s">
        <v>160</v>
      </c>
      <c r="AZ3478" s="274"/>
      <c r="BA3478" s="20"/>
      <c r="BB3478" s="262" t="s">
        <v>161</v>
      </c>
      <c r="BC3478" s="263"/>
      <c r="BD3478" s="264" t="s">
        <v>162</v>
      </c>
      <c r="BE3478" s="265"/>
      <c r="BF3478" s="41"/>
      <c r="BG3478" s="271" t="s">
        <v>163</v>
      </c>
      <c r="BH3478" s="272"/>
      <c r="BI3478" s="273" t="s">
        <v>164</v>
      </c>
      <c r="BJ3478" s="274"/>
      <c r="BK3478" s="41"/>
      <c r="BL3478" s="262" t="s">
        <v>165</v>
      </c>
      <c r="BM3478" s="263"/>
      <c r="BN3478" s="264" t="s">
        <v>166</v>
      </c>
      <c r="BO3478" s="265"/>
      <c r="BP3478" s="41"/>
      <c r="BQ3478" s="271" t="s">
        <v>167</v>
      </c>
      <c r="BR3478" s="272"/>
      <c r="BS3478" s="273" t="s">
        <v>168</v>
      </c>
      <c r="BT3478" s="274"/>
      <c r="BU3478" s="20"/>
      <c r="BV3478" s="262" t="s">
        <v>169</v>
      </c>
      <c r="BW3478" s="263"/>
      <c r="BX3478" s="264" t="s">
        <v>170</v>
      </c>
      <c r="BY3478" s="265"/>
      <c r="CA3478" s="55" t="s">
        <v>35</v>
      </c>
      <c r="CC3478" s="116" t="s">
        <v>75</v>
      </c>
      <c r="CD3478" s="13"/>
      <c r="CE3478" s="33"/>
      <c r="CF3478" s="33"/>
      <c r="CG3478" s="33"/>
      <c r="CH3478" s="33"/>
    </row>
    <row r="3479" spans="2:86" ht="18.600000000000001" customHeight="1" thickTop="1" thickBot="1">
      <c r="D3479" s="1">
        <v>0</v>
      </c>
      <c r="E3479" s="9">
        <f t="shared" ref="E3479" si="33524">$E$9*$B3476</f>
        <v>11.697391999999919</v>
      </c>
      <c r="F3479" s="2">
        <v>1</v>
      </c>
      <c r="G3479" s="8">
        <v>0</v>
      </c>
      <c r="I3479" s="1">
        <v>0</v>
      </c>
      <c r="J3479" s="9">
        <v>0</v>
      </c>
      <c r="K3479" s="2">
        <v>1</v>
      </c>
      <c r="L3479" s="8">
        <v>0</v>
      </c>
      <c r="N3479" s="1">
        <f t="shared" ref="N3479" si="33525">D3479*I3476+F3479*I3479-E3479*J3476-G3479*J3479</f>
        <v>0</v>
      </c>
      <c r="O3479" s="9">
        <f t="shared" ref="O3479" si="33526">(D3479*J3476+E3479*I3476+F3479*J3479+G3479*I3479)</f>
        <v>11.697391999999919</v>
      </c>
      <c r="P3479" s="2">
        <f t="shared" ref="P3479" si="33527">D3479*K3476+F3479*K3479-E3479*L3476-G3479*L3479</f>
        <v>7.3463868652707518</v>
      </c>
      <c r="Q3479" s="8">
        <f t="shared" ref="Q3479" si="33528">(D3479*L3476+E3479*K3476+F3479*L3479+G3479*K3479)</f>
        <v>0</v>
      </c>
      <c r="S3479" s="1">
        <v>0</v>
      </c>
      <c r="T3479" s="9">
        <f t="shared" ref="T3479" si="33529">$T$9*$B3476</f>
        <v>15.022321999999896</v>
      </c>
      <c r="U3479" s="2">
        <v>1</v>
      </c>
      <c r="V3479" s="8">
        <v>0</v>
      </c>
      <c r="X3479" s="1">
        <f t="shared" ref="X3479" si="33530">N3479*S3476+P3479*S3479-O3479*T3476-Q3479*T3479</f>
        <v>0</v>
      </c>
      <c r="Y3479" s="9">
        <f t="shared" ref="Y3479" si="33531">(N3479*T3476+O3479*S3476+P3479*T3479+Q3479*S3479)</f>
        <v>122.05718102666701</v>
      </c>
      <c r="Z3479" s="2">
        <f t="shared" ref="Z3479" si="33532">N3479*U3476+P3479*U3479-O3479*V3476-Q3479*V3479</f>
        <v>7.3463868652707518</v>
      </c>
      <c r="AA3479" s="8">
        <f t="shared" ref="AA3479" si="33533">(N3479*V3476+O3479*U3476+P3479*V3479+Q3479*U3479)</f>
        <v>0</v>
      </c>
      <c r="AB3479" s="20"/>
      <c r="AC3479" s="1">
        <v>0</v>
      </c>
      <c r="AD3479" s="9">
        <v>0</v>
      </c>
      <c r="AE3479" s="2">
        <v>1</v>
      </c>
      <c r="AF3479" s="8">
        <v>0</v>
      </c>
      <c r="AH3479" s="1">
        <f t="shared" ref="AH3479" si="33534">X3479*AC3476+Z3479*AC3479-Y3479*AD3476-AA3479*AD3479</f>
        <v>0</v>
      </c>
      <c r="AI3479" s="9">
        <f t="shared" ref="AI3479" si="33535">(X3479*AD3476+Y3479*AC3476+Z3479*AD3479+AA3479*AC3479)</f>
        <v>122.05718102666701</v>
      </c>
      <c r="AJ3479" s="2">
        <f t="shared" ref="AJ3479" si="33536">X3479*AE3476+Z3479*AE3479-Y3479*AF3476-AA3479*AF3479</f>
        <v>19.662475943378041</v>
      </c>
      <c r="AK3479" s="8">
        <f t="shared" ref="AK3479" si="33537">(X3479*AF3476+Y3479*AE3476+Z3479*AF3479+AA3479*AE3479)</f>
        <v>0</v>
      </c>
      <c r="AM3479" s="1">
        <v>0</v>
      </c>
      <c r="AN3479" s="9">
        <f t="shared" ref="AN3479" si="33538">$AN$9*$B3476</f>
        <v>12.701331999999912</v>
      </c>
      <c r="AO3479" s="2">
        <v>1</v>
      </c>
      <c r="AP3479" s="8">
        <v>0</v>
      </c>
      <c r="AR3479" s="1">
        <f t="shared" ref="AR3479" si="33539">AH3479*AM3476+AJ3479*AM3479-AI3479*AN3476-AK3479*AN3479</f>
        <v>0</v>
      </c>
      <c r="AS3479" s="9">
        <f t="shared" ref="AS3479" si="33540">(AH3479*AN3476+AI3479*AM3476+AJ3479*AN3479+AK3479*AM3479)</f>
        <v>371.79681592552299</v>
      </c>
      <c r="AT3479" s="2">
        <f t="shared" ref="AT3479" si="33541">AH3479*AO3476+AJ3479*AO3479-AI3479*AP3476-AK3479*AP3479</f>
        <v>19.662475943378041</v>
      </c>
      <c r="AU3479" s="8">
        <f t="shared" ref="AU3479" si="33542">(AH3479*AP3476+AI3479*AO3476+AJ3479*AP3479+AK3479*AO3479)</f>
        <v>0</v>
      </c>
      <c r="AV3479" s="20"/>
      <c r="AW3479" s="1">
        <v>0</v>
      </c>
      <c r="AX3479" s="9">
        <v>0</v>
      </c>
      <c r="AY3479" s="2">
        <v>1</v>
      </c>
      <c r="AZ3479" s="8">
        <v>0</v>
      </c>
      <c r="BB3479" s="1">
        <f t="shared" ref="BB3479" si="33543">AR3479*AW3476+AT3479*AW3479-AS3479*AX3476-AU3479*AX3479</f>
        <v>0</v>
      </c>
      <c r="BC3479" s="9">
        <f t="shared" ref="BC3479" si="33544">(AR3479*AX3476+AS3479*AW3476+AT3479*AX3479+AU3479*AW3479)</f>
        <v>371.79681592552299</v>
      </c>
      <c r="BD3479" s="2">
        <f t="shared" ref="BD3479" si="33545">AR3479*AY3476+AT3479*AY3479-AS3479*AZ3476-AU3479*AZ3479</f>
        <v>73.13698367746791</v>
      </c>
      <c r="BE3479" s="8">
        <f t="shared" ref="BE3479" si="33546">(AR3479*AZ3476+AS3479*AY3476+AT3479*AZ3479+AU3479*AY3479)</f>
        <v>0</v>
      </c>
      <c r="BG3479" s="1">
        <v>0</v>
      </c>
      <c r="BH3479" s="9">
        <f t="shared" ref="BH3479" si="33547">$BH$9*$B3476</f>
        <v>8.3098399999999408</v>
      </c>
      <c r="BI3479" s="2">
        <v>1</v>
      </c>
      <c r="BJ3479" s="8">
        <v>0</v>
      </c>
      <c r="BK3479" s="20"/>
      <c r="BL3479" s="1">
        <f t="shared" ref="BL3479" si="33548">BB3479*BG3476+BD3479*BG3479-BC3479*BH3476-BE3479*BH3479</f>
        <v>0</v>
      </c>
      <c r="BM3479" s="9">
        <f t="shared" ref="BM3479" si="33549">(BB3479*BH3476+BC3479*BG3476+BD3479*BH3479+BE3479*BG3479)</f>
        <v>979.55344836788856</v>
      </c>
      <c r="BN3479" s="2">
        <f t="shared" ref="BN3479" si="33550">BB3479*BI3476+BD3479*BI3479-BC3479*BJ3476-BE3479*BJ3479</f>
        <v>73.13698367746791</v>
      </c>
      <c r="BO3479" s="8">
        <f t="shared" ref="BO3479" si="33551">(BB3479*BJ3476+BC3479*BI3476+BD3479*BJ3479+BE3479*BI3479)</f>
        <v>0</v>
      </c>
      <c r="BP3479" s="20"/>
      <c r="BQ3479" s="18">
        <f t="shared" ref="BQ3479:BQ3508" si="33552">1/$BR$9</f>
        <v>1</v>
      </c>
      <c r="BR3479" s="25">
        <v>0</v>
      </c>
      <c r="BS3479" s="19">
        <v>1</v>
      </c>
      <c r="BT3479" s="24">
        <v>0</v>
      </c>
      <c r="BV3479" s="1">
        <f t="shared" ref="BV3479" si="33553">BL3479*BQ3476+BN3479*BQ3479-BM3479*BR3476-BO3479*BR3479</f>
        <v>73.13698367746791</v>
      </c>
      <c r="BW3479" s="9">
        <f t="shared" ref="BW3479" si="33554">(BL3479*BR3476+BM3479*BQ3476+BN3479*BR3479+BO3479*BQ3479)</f>
        <v>979.55344836788856</v>
      </c>
      <c r="BX3479" s="2">
        <f t="shared" ref="BX3479" si="33555">BL3479*BS3476+BN3479*BS3479-BM3479*BT3476-BO3479*BT3479</f>
        <v>73.13698367746791</v>
      </c>
      <c r="BY3479" s="8">
        <f t="shared" ref="BY3479" si="33556">(BL3479*BT3476+BM3479*BS3476+BN3479*BT3479+BO3479*BS3479)</f>
        <v>0</v>
      </c>
      <c r="CA3479" s="56">
        <f t="shared" ref="CA3479" si="33557">(180/PI())*ATAN(-1*(BW3476+BW3479)/(BV3476+BV3479))</f>
        <v>-81.459969685361401</v>
      </c>
      <c r="CC3479" s="117">
        <f t="shared" ref="CC3479" si="33558">20*LOG(((1-(10^(CA3476/20)^2)*(1-((1-CC3476)/(1+CC3476))^2))^0.5))</f>
        <v>-4.6300743292710873E-6</v>
      </c>
      <c r="CD3479" s="13"/>
      <c r="CE3479" s="33"/>
      <c r="CF3479" s="33"/>
      <c r="CG3479" s="33"/>
      <c r="CH3479" s="33"/>
    </row>
    <row r="3480" spans="2:86" ht="18.600000000000001" customHeight="1"/>
    <row r="3481" spans="2:86" ht="18.600000000000001" customHeight="1" thickBot="1">
      <c r="E3481" s="6" t="s">
        <v>3</v>
      </c>
      <c r="J3481" s="6" t="s">
        <v>5</v>
      </c>
      <c r="O3481" s="6" t="s">
        <v>10</v>
      </c>
      <c r="T3481" s="6" t="s">
        <v>6</v>
      </c>
      <c r="Y3481" s="6" t="s">
        <v>11</v>
      </c>
      <c r="AD3481" s="6" t="s">
        <v>12</v>
      </c>
      <c r="AI3481" s="6" t="s">
        <v>13</v>
      </c>
      <c r="AN3481" s="6" t="s">
        <v>14</v>
      </c>
      <c r="AS3481" s="6" t="s">
        <v>15</v>
      </c>
      <c r="AX3481" s="6" t="s">
        <v>19</v>
      </c>
      <c r="BC3481" s="6" t="s">
        <v>17</v>
      </c>
      <c r="BH3481" s="6" t="s">
        <v>20</v>
      </c>
      <c r="BM3481" s="6" t="s">
        <v>18</v>
      </c>
      <c r="BQ3481" s="26" t="s">
        <v>16</v>
      </c>
      <c r="BR3481" s="26"/>
      <c r="BS3481" s="21"/>
      <c r="BT3481" s="21"/>
      <c r="BU3481" s="21"/>
      <c r="BV3481" s="21"/>
      <c r="BW3481" s="26" t="s">
        <v>21</v>
      </c>
      <c r="BX3481" s="21"/>
      <c r="BY3481" s="21"/>
    </row>
    <row r="3482" spans="2:86" ht="18.600000000000001" customHeight="1" thickBot="1">
      <c r="B3482" s="11"/>
      <c r="D3482" s="266" t="s">
        <v>113</v>
      </c>
      <c r="E3482" s="267"/>
      <c r="F3482" s="268" t="s">
        <v>114</v>
      </c>
      <c r="G3482" s="269"/>
      <c r="H3482" s="237"/>
      <c r="I3482" s="262" t="s">
        <v>0</v>
      </c>
      <c r="J3482" s="263"/>
      <c r="K3482" s="264" t="s">
        <v>1</v>
      </c>
      <c r="L3482" s="265"/>
      <c r="M3482" s="21"/>
      <c r="N3482" s="262" t="s">
        <v>115</v>
      </c>
      <c r="O3482" s="263"/>
      <c r="P3482" s="264" t="s">
        <v>116</v>
      </c>
      <c r="Q3482" s="265"/>
      <c r="R3482" s="21"/>
      <c r="S3482" s="266" t="s">
        <v>117</v>
      </c>
      <c r="T3482" s="267"/>
      <c r="U3482" s="268" t="s">
        <v>118</v>
      </c>
      <c r="V3482" s="269"/>
      <c r="W3482" s="20"/>
      <c r="X3482" s="262" t="s">
        <v>119</v>
      </c>
      <c r="Y3482" s="263"/>
      <c r="Z3482" s="264" t="s">
        <v>120</v>
      </c>
      <c r="AA3482" s="265"/>
      <c r="AB3482" s="20"/>
      <c r="AC3482" s="262" t="s">
        <v>121</v>
      </c>
      <c r="AD3482" s="263"/>
      <c r="AE3482" s="264" t="s">
        <v>7</v>
      </c>
      <c r="AF3482" s="265"/>
      <c r="AG3482" s="20"/>
      <c r="AH3482" s="262" t="s">
        <v>122</v>
      </c>
      <c r="AI3482" s="263"/>
      <c r="AJ3482" s="264" t="s">
        <v>123</v>
      </c>
      <c r="AK3482" s="265"/>
      <c r="AL3482" s="20"/>
      <c r="AM3482" s="266" t="s">
        <v>124</v>
      </c>
      <c r="AN3482" s="267"/>
      <c r="AO3482" s="268" t="s">
        <v>125</v>
      </c>
      <c r="AP3482" s="269"/>
      <c r="AQ3482" s="21"/>
      <c r="AR3482" s="262" t="s">
        <v>126</v>
      </c>
      <c r="AS3482" s="263"/>
      <c r="AT3482" s="264" t="s">
        <v>2</v>
      </c>
      <c r="AU3482" s="265"/>
      <c r="AV3482" s="41"/>
      <c r="AW3482" s="262" t="s">
        <v>127</v>
      </c>
      <c r="AX3482" s="263"/>
      <c r="AY3482" s="264" t="s">
        <v>128</v>
      </c>
      <c r="AZ3482" s="265"/>
      <c r="BA3482" s="20"/>
      <c r="BB3482" s="262" t="s">
        <v>129</v>
      </c>
      <c r="BC3482" s="263"/>
      <c r="BD3482" s="264" t="s">
        <v>130</v>
      </c>
      <c r="BE3482" s="265"/>
      <c r="BF3482" s="41"/>
      <c r="BG3482" s="266" t="s">
        <v>131</v>
      </c>
      <c r="BH3482" s="267"/>
      <c r="BI3482" s="268" t="s">
        <v>132</v>
      </c>
      <c r="BJ3482" s="269"/>
      <c r="BK3482" s="41"/>
      <c r="BL3482" s="262" t="s">
        <v>133</v>
      </c>
      <c r="BM3482" s="263"/>
      <c r="BN3482" s="264" t="s">
        <v>134</v>
      </c>
      <c r="BO3482" s="265"/>
      <c r="BP3482" s="41"/>
      <c r="BQ3482" s="262" t="s">
        <v>135</v>
      </c>
      <c r="BR3482" s="263"/>
      <c r="BS3482" s="264" t="s">
        <v>136</v>
      </c>
      <c r="BT3482" s="265"/>
      <c r="BU3482" s="20"/>
      <c r="BV3482" s="262" t="s">
        <v>137</v>
      </c>
      <c r="BW3482" s="263"/>
      <c r="BX3482" s="264" t="s">
        <v>138</v>
      </c>
      <c r="BY3482" s="265"/>
      <c r="CA3482" s="27" t="s">
        <v>8</v>
      </c>
      <c r="CC3482" s="113" t="s">
        <v>74</v>
      </c>
      <c r="CD3482" s="13"/>
      <c r="CE3482" s="33"/>
      <c r="CF3482" s="33"/>
      <c r="CG3482" s="33"/>
      <c r="CH3482" s="33"/>
    </row>
    <row r="3483" spans="2:86" ht="18.600000000000001" customHeight="1" thickTop="1" thickBot="1">
      <c r="B3483" s="37">
        <v>9.9599999999999298</v>
      </c>
      <c r="D3483" s="1">
        <v>1</v>
      </c>
      <c r="E3483" s="7">
        <v>0</v>
      </c>
      <c r="F3483" s="2">
        <v>0</v>
      </c>
      <c r="G3483" s="8">
        <v>0</v>
      </c>
      <c r="I3483" s="1">
        <v>1</v>
      </c>
      <c r="J3483" s="9">
        <v>0</v>
      </c>
      <c r="K3483" s="2">
        <v>0</v>
      </c>
      <c r="L3483" s="8">
        <f t="shared" ref="L3483:L3508" si="33559">IF(0=(1-$J$9*$K$9*$B3483^2),10^18,$B3483*$K$9/(1-$J$9*$K$9*$B3483^2))</f>
        <v>-0.54135848299153788</v>
      </c>
      <c r="N3483" s="1">
        <f t="shared" ref="N3483" si="33560">D3483*I3483+F3483*I3486-E3483*J3483-G3483*J3486</f>
        <v>1</v>
      </c>
      <c r="O3483" s="9">
        <f t="shared" ref="O3483" si="33561">(D3483*J3483+E3483*I3483+F3483*J3486+G3483*I3486)</f>
        <v>0</v>
      </c>
      <c r="P3483" s="2">
        <f t="shared" ref="P3483" si="33562">D3483*K3483+F3483*K3486-E3483*L3483-G3483*L3486</f>
        <v>0</v>
      </c>
      <c r="Q3483" s="8">
        <f t="shared" ref="Q3483" si="33563">(D3483*L3483+E3483*K3483+F3483*L3486+G3483*K3486)</f>
        <v>-0.54135848299153788</v>
      </c>
      <c r="S3483" s="1">
        <v>1</v>
      </c>
      <c r="T3483" s="7">
        <v>0</v>
      </c>
      <c r="U3483" s="2">
        <v>0</v>
      </c>
      <c r="V3483" s="8">
        <v>0</v>
      </c>
      <c r="X3483" s="1">
        <f t="shared" ref="X3483" si="33564">N3483*S3483+P3483*S3486-O3483*T3483-Q3483*T3486</f>
        <v>9.1488245504372507</v>
      </c>
      <c r="Y3483" s="9">
        <f t="shared" ref="Y3483" si="33565">(N3483*T3483+O3483*S3483+P3483*T3486+Q3483*S3486)</f>
        <v>0</v>
      </c>
      <c r="Z3483" s="2">
        <f t="shared" ref="Z3483" si="33566">N3483*U3483+P3483*U3486-O3483*V3483-Q3483*V3486</f>
        <v>0</v>
      </c>
      <c r="AA3483" s="8">
        <f t="shared" ref="AA3483" si="33567">(N3483*V3483+O3483*U3483+P3483*V3486+Q3483*U3486)</f>
        <v>-0.54135848299153788</v>
      </c>
      <c r="AB3483" s="20"/>
      <c r="AC3483" s="1">
        <v>1</v>
      </c>
      <c r="AD3483" s="9">
        <v>0</v>
      </c>
      <c r="AE3483" s="2">
        <v>0</v>
      </c>
      <c r="AF3483" s="8">
        <f t="shared" ref="AF3483:AF3508" si="33568">IF(0=(1-$AE$9*$AD$9*$B3483^2),10^18,$B3483*$AE$9/(1-$AE$9*$AD$9*$B3483^2))</f>
        <v>-0.10069597282299252</v>
      </c>
      <c r="AH3483" s="1">
        <f t="shared" ref="AH3483" si="33569">X3483*AC3483+Z3483*AC3486-Y3483*AD3483-AA3483*AD3486</f>
        <v>9.1488245504372507</v>
      </c>
      <c r="AI3483" s="9">
        <f t="shared" ref="AI3483" si="33570">(X3483*AD3483+Y3483*AC3483+Z3483*AD3486+AA3483*AC3486)</f>
        <v>0</v>
      </c>
      <c r="AJ3483" s="2">
        <f t="shared" ref="AJ3483" si="33571">X3483*AE3483+Z3483*AE3486-Y3483*AF3483-AA3483*AF3486</f>
        <v>0</v>
      </c>
      <c r="AK3483" s="8">
        <f t="shared" ref="AK3483" si="33572">(X3483*AF3483+Y3483*AE3483+Z3483*AF3486+AA3483*AE3486)</f>
        <v>-1.462608271284694</v>
      </c>
      <c r="AM3483" s="1">
        <v>1</v>
      </c>
      <c r="AN3483" s="7">
        <v>0</v>
      </c>
      <c r="AO3483" s="2">
        <v>0</v>
      </c>
      <c r="AP3483" s="8">
        <v>0</v>
      </c>
      <c r="AR3483" s="1">
        <f t="shared" ref="AR3483" si="33573">AH3483*AM3483+AJ3483*AM3486-AI3483*AN3483-AK3483*AN3486</f>
        <v>27.763276206951033</v>
      </c>
      <c r="AS3483" s="9">
        <f t="shared" ref="AS3483" si="33574">(AH3483*AN3483+AI3483*AM3483+AJ3483*AN3486+AK3483*AM3486)</f>
        <v>0</v>
      </c>
      <c r="AT3483" s="2">
        <f t="shared" ref="AT3483" si="33575">AH3483*AO3483+AJ3483*AO3486-AI3483*AP3483-AK3483*AP3486</f>
        <v>0</v>
      </c>
      <c r="AU3483" s="8">
        <f t="shared" ref="AU3483" si="33576">(AH3483*AP3483+AI3483*AO3483+AJ3483*AP3486+AK3483*AO3486)</f>
        <v>-1.462608271284694</v>
      </c>
      <c r="AV3483" s="20"/>
      <c r="AW3483" s="1">
        <v>1</v>
      </c>
      <c r="AX3483" s="9">
        <v>0</v>
      </c>
      <c r="AY3483" s="2">
        <v>0</v>
      </c>
      <c r="AZ3483" s="8">
        <f t="shared" ref="AZ3483:AZ3508" si="33577">IF(0=(1-$AX$9*$AY$9*$B3483^2),10^18,$B3483*$AY$9/(1-$AX$9*$AY$9*$B3483^2))</f>
        <v>-0.14352803146028331</v>
      </c>
      <c r="BB3483" s="1">
        <f t="shared" ref="BB3483" si="33578">AR3483*AW3483+AT3483*AW3486-AS3483*AX3483-AU3483*AX3486</f>
        <v>27.763276206951033</v>
      </c>
      <c r="BC3483" s="9">
        <f t="shared" ref="BC3483" si="33579">(AR3483*AX3483+AS3483*AW3483+AT3483*AX3486+AU3483*AW3486)</f>
        <v>0</v>
      </c>
      <c r="BD3483" s="2">
        <f t="shared" ref="BD3483" si="33580">AR3483*AY3483+AT3483*AY3486-AS3483*AZ3483-AU3483*AZ3486</f>
        <v>0</v>
      </c>
      <c r="BE3483" s="8">
        <f t="shared" ref="BE3483" si="33581">(AR3483*AZ3483+AS3483*AY3483+AT3483*AZ3486+AU3483*AY3486)</f>
        <v>-5.4474166521564973</v>
      </c>
      <c r="BG3483" s="1">
        <v>1</v>
      </c>
      <c r="BH3483" s="7">
        <v>0</v>
      </c>
      <c r="BI3483" s="2">
        <v>0</v>
      </c>
      <c r="BJ3483" s="8">
        <v>0</v>
      </c>
      <c r="BK3483" s="20"/>
      <c r="BL3483" s="1">
        <f t="shared" ref="BL3483" si="33582">BB3483*BG3483+BD3483*BG3486-BC3483*BH3483-BE3483*BH3486</f>
        <v>73.12151780613091</v>
      </c>
      <c r="BM3483" s="9">
        <f t="shared" ref="BM3483" si="33583">(BB3483*BH3483+BC3483*BG3483+BD3483*BH3486+BE3483*BG3486)</f>
        <v>0</v>
      </c>
      <c r="BN3483" s="2">
        <f t="shared" ref="BN3483" si="33584">BB3483*BI3483+BD3483*BI3486-BC3483*BJ3483-BE3483*BJ3486</f>
        <v>0</v>
      </c>
      <c r="BO3483" s="8">
        <f t="shared" ref="BO3483" si="33585">(BB3483*BJ3483+BC3483*BI3483+BD3483*BJ3486+BE3483*BI3486)</f>
        <v>-5.4474166521564973</v>
      </c>
      <c r="BP3483" s="20"/>
      <c r="BQ3483" s="16">
        <v>1</v>
      </c>
      <c r="BR3483" s="23">
        <v>0</v>
      </c>
      <c r="BS3483" s="14">
        <v>0</v>
      </c>
      <c r="BT3483" s="22">
        <v>0</v>
      </c>
      <c r="BV3483" s="1">
        <f t="shared" ref="BV3483" si="33586">BL3483*BQ3483+BN3483*BQ3486-BM3483*BR3483-BO3483*BR3486</f>
        <v>73.12151780613091</v>
      </c>
      <c r="BW3483" s="9">
        <f t="shared" ref="BW3483" si="33587">(BL3483*BR3483+BM3483*BQ3483+BN3483*BR3486+BO3483*BQ3486)</f>
        <v>-5.4474166521564973</v>
      </c>
      <c r="BX3483" s="2">
        <f t="shared" ref="BX3483" si="33588">BL3483*BS3483+BN3483*BS3486-BM3483*BT3483-BO3483*BT3486</f>
        <v>0</v>
      </c>
      <c r="BY3483" s="8">
        <f t="shared" ref="BY3483" si="33589">(BL3483*BT3483+BM3483*BS3483+BN3483*BT3486+BO3483*BS3486)</f>
        <v>-5.4474166521564973</v>
      </c>
      <c r="CA3483" s="28">
        <f t="shared" ref="CA3483" si="33590">20*LOG(((1+$BR$9)/$BR$9)/((BV3483+BV3486)^2+(BW3483+BW3486)^2)^0.5)</f>
        <v>-53.863735805643259</v>
      </c>
      <c r="CC3483" s="114">
        <f t="shared" ref="CC3483" si="33591">((BV3483^2+BW3483^2)^0.5)/((BV3486^2+BW3486^2)^0.5)</f>
        <v>7.4513163074874281E-2</v>
      </c>
      <c r="CD3483" s="13"/>
      <c r="CE3483" s="33"/>
      <c r="CF3483" s="33"/>
      <c r="CG3483" s="33"/>
      <c r="CH3483" s="33"/>
    </row>
    <row r="3484" spans="2:86" ht="18.600000000000001" customHeight="1" thickBot="1">
      <c r="D3484" s="3"/>
      <c r="G3484" s="4"/>
      <c r="I3484" s="3"/>
      <c r="L3484" s="4"/>
      <c r="N3484" s="3"/>
      <c r="Q3484" s="4"/>
      <c r="S3484" s="3"/>
      <c r="V3484" s="4"/>
      <c r="X3484" s="3"/>
      <c r="AA3484" s="4"/>
      <c r="AC3484" s="3"/>
      <c r="AF3484" s="4"/>
      <c r="AH3484" s="3"/>
      <c r="AK3484" s="4"/>
      <c r="AM3484" s="3"/>
      <c r="AP3484" s="4"/>
      <c r="AR3484" s="3"/>
      <c r="AU3484" s="4"/>
      <c r="AW3484" s="3"/>
      <c r="AZ3484" s="4"/>
      <c r="BB3484" s="3"/>
      <c r="BE3484" s="4"/>
      <c r="BG3484" s="3"/>
      <c r="BJ3484" s="4"/>
      <c r="BL3484" s="3"/>
      <c r="BO3484" s="4"/>
      <c r="BQ3484" s="16"/>
      <c r="BR3484" s="14"/>
      <c r="BS3484" s="14"/>
      <c r="BT3484" s="17"/>
      <c r="BV3484" s="3"/>
      <c r="BY3484" s="4"/>
      <c r="CC3484" s="115"/>
      <c r="CD3484" s="13"/>
      <c r="CE3484" s="33"/>
      <c r="CF3484" s="33"/>
      <c r="CG3484" s="33"/>
      <c r="CH3484" s="33"/>
    </row>
    <row r="3485" spans="2:86" ht="18.600000000000001" customHeight="1" thickBot="1">
      <c r="D3485" s="271" t="s">
        <v>141</v>
      </c>
      <c r="E3485" s="272"/>
      <c r="F3485" s="273" t="s">
        <v>142</v>
      </c>
      <c r="G3485" s="274"/>
      <c r="H3485" s="237"/>
      <c r="I3485" s="271" t="s">
        <v>143</v>
      </c>
      <c r="J3485" s="272"/>
      <c r="K3485" s="273" t="s">
        <v>144</v>
      </c>
      <c r="L3485" s="274"/>
      <c r="N3485" s="262" t="s">
        <v>145</v>
      </c>
      <c r="O3485" s="263"/>
      <c r="P3485" s="264" t="s">
        <v>146</v>
      </c>
      <c r="Q3485" s="265"/>
      <c r="S3485" s="271" t="s">
        <v>147</v>
      </c>
      <c r="T3485" s="272"/>
      <c r="U3485" s="273" t="s">
        <v>148</v>
      </c>
      <c r="V3485" s="274"/>
      <c r="W3485" s="20"/>
      <c r="X3485" s="262" t="s">
        <v>149</v>
      </c>
      <c r="Y3485" s="263"/>
      <c r="Z3485" s="264" t="s">
        <v>150</v>
      </c>
      <c r="AA3485" s="265"/>
      <c r="AB3485" s="20"/>
      <c r="AC3485" s="271" t="s">
        <v>151</v>
      </c>
      <c r="AD3485" s="272"/>
      <c r="AE3485" s="273" t="s">
        <v>152</v>
      </c>
      <c r="AF3485" s="274"/>
      <c r="AG3485" s="20"/>
      <c r="AH3485" s="262" t="s">
        <v>153</v>
      </c>
      <c r="AI3485" s="263"/>
      <c r="AJ3485" s="264" t="s">
        <v>154</v>
      </c>
      <c r="AK3485" s="265"/>
      <c r="AL3485" s="20"/>
      <c r="AM3485" s="271" t="s">
        <v>155</v>
      </c>
      <c r="AN3485" s="272"/>
      <c r="AO3485" s="273" t="s">
        <v>156</v>
      </c>
      <c r="AP3485" s="274"/>
      <c r="AR3485" s="262" t="s">
        <v>157</v>
      </c>
      <c r="AS3485" s="263"/>
      <c r="AT3485" s="264" t="s">
        <v>158</v>
      </c>
      <c r="AU3485" s="265"/>
      <c r="AV3485" s="41"/>
      <c r="AW3485" s="271" t="s">
        <v>159</v>
      </c>
      <c r="AX3485" s="272"/>
      <c r="AY3485" s="273" t="s">
        <v>160</v>
      </c>
      <c r="AZ3485" s="274"/>
      <c r="BA3485" s="20"/>
      <c r="BB3485" s="262" t="s">
        <v>161</v>
      </c>
      <c r="BC3485" s="263"/>
      <c r="BD3485" s="264" t="s">
        <v>162</v>
      </c>
      <c r="BE3485" s="265"/>
      <c r="BF3485" s="41"/>
      <c r="BG3485" s="271" t="s">
        <v>163</v>
      </c>
      <c r="BH3485" s="272"/>
      <c r="BI3485" s="273" t="s">
        <v>164</v>
      </c>
      <c r="BJ3485" s="274"/>
      <c r="BK3485" s="41"/>
      <c r="BL3485" s="262" t="s">
        <v>165</v>
      </c>
      <c r="BM3485" s="263"/>
      <c r="BN3485" s="264" t="s">
        <v>166</v>
      </c>
      <c r="BO3485" s="265"/>
      <c r="BP3485" s="41"/>
      <c r="BQ3485" s="271" t="s">
        <v>167</v>
      </c>
      <c r="BR3485" s="272"/>
      <c r="BS3485" s="273" t="s">
        <v>168</v>
      </c>
      <c r="BT3485" s="274"/>
      <c r="BU3485" s="20"/>
      <c r="BV3485" s="262" t="s">
        <v>169</v>
      </c>
      <c r="BW3485" s="263"/>
      <c r="BX3485" s="264" t="s">
        <v>170</v>
      </c>
      <c r="BY3485" s="265"/>
      <c r="CA3485" s="55" t="s">
        <v>35</v>
      </c>
      <c r="CC3485" s="116" t="s">
        <v>75</v>
      </c>
      <c r="CD3485" s="13"/>
      <c r="CE3485" s="33"/>
      <c r="CF3485" s="33"/>
      <c r="CG3485" s="33"/>
      <c r="CH3485" s="33"/>
    </row>
    <row r="3486" spans="2:86" ht="18.600000000000001" customHeight="1" thickTop="1" thickBot="1">
      <c r="D3486" s="1">
        <v>0</v>
      </c>
      <c r="E3486" s="9">
        <f t="shared" ref="E3486" si="33592">$E$9*$B3483</f>
        <v>11.720927999999917</v>
      </c>
      <c r="F3486" s="2">
        <v>1</v>
      </c>
      <c r="G3486" s="8">
        <v>0</v>
      </c>
      <c r="I3486" s="1">
        <v>0</v>
      </c>
      <c r="J3486" s="9">
        <v>0</v>
      </c>
      <c r="K3486" s="2">
        <v>1</v>
      </c>
      <c r="L3486" s="8">
        <v>0</v>
      </c>
      <c r="N3486" s="1">
        <f t="shared" ref="N3486" si="33593">D3486*I3483+F3486*I3486-E3486*J3483-G3486*J3486</f>
        <v>0</v>
      </c>
      <c r="O3486" s="9">
        <f t="shared" ref="O3486" si="33594">(D3486*J3483+E3486*I3483+F3486*J3486+G3486*I3486)</f>
        <v>11.720927999999917</v>
      </c>
      <c r="P3486" s="2">
        <f t="shared" ref="P3486" si="33595">D3486*K3483+F3486*K3486-E3486*L3483-G3486*L3486</f>
        <v>7.3452238013329954</v>
      </c>
      <c r="Q3486" s="8">
        <f t="shared" ref="Q3486" si="33596">(D3486*L3483+E3486*K3483+F3486*L3486+G3486*K3486)</f>
        <v>0</v>
      </c>
      <c r="S3486" s="1">
        <v>0</v>
      </c>
      <c r="T3486" s="9">
        <f t="shared" ref="T3486" si="33597">$T$9*$B3483</f>
        <v>15.052547999999895</v>
      </c>
      <c r="U3486" s="2">
        <v>1</v>
      </c>
      <c r="V3486" s="8">
        <v>0</v>
      </c>
      <c r="X3486" s="1">
        <f t="shared" ref="X3486" si="33598">N3486*S3483+P3486*S3486-O3486*T3483-Q3486*T3486</f>
        <v>0</v>
      </c>
      <c r="Y3486" s="9">
        <f t="shared" ref="Y3486" si="33599">(N3486*T3483+O3486*S3483+P3486*T3486+Q3486*S3486)</f>
        <v>122.28526184030652</v>
      </c>
      <c r="Z3486" s="2">
        <f t="shared" ref="Z3486" si="33600">N3486*U3483+P3486*U3486-O3486*V3483-Q3486*V3486</f>
        <v>7.3452238013329954</v>
      </c>
      <c r="AA3486" s="8">
        <f t="shared" ref="AA3486" si="33601">(N3486*V3483+O3486*U3483+P3486*V3486+Q3486*U3486)</f>
        <v>0</v>
      </c>
      <c r="AB3486" s="20"/>
      <c r="AC3486" s="1">
        <v>0</v>
      </c>
      <c r="AD3486" s="9">
        <v>0</v>
      </c>
      <c r="AE3486" s="2">
        <v>1</v>
      </c>
      <c r="AF3486" s="8">
        <v>0</v>
      </c>
      <c r="AH3486" s="1">
        <f t="shared" ref="AH3486" si="33602">X3486*AC3483+Z3486*AC3486-Y3486*AD3483-AA3486*AD3486</f>
        <v>0</v>
      </c>
      <c r="AI3486" s="9">
        <f t="shared" ref="AI3486" si="33603">(X3486*AD3483+Y3486*AC3483+Z3486*AD3486+AA3486*AC3486)</f>
        <v>122.28526184030652</v>
      </c>
      <c r="AJ3486" s="2">
        <f t="shared" ref="AJ3486" si="33604">X3486*AE3483+Z3486*AE3486-Y3486*AF3483-AA3486*AF3486</f>
        <v>19.658857204257025</v>
      </c>
      <c r="AK3486" s="8">
        <f t="shared" ref="AK3486" si="33605">(X3486*AF3483+Y3486*AE3483+Z3486*AF3486+AA3486*AE3486)</f>
        <v>0</v>
      </c>
      <c r="AM3486" s="1">
        <v>0</v>
      </c>
      <c r="AN3486" s="9">
        <f t="shared" ref="AN3486" si="33606">$AN$9*$B3483</f>
        <v>12.72688799999991</v>
      </c>
      <c r="AO3486" s="2">
        <v>1</v>
      </c>
      <c r="AP3486" s="8">
        <v>0</v>
      </c>
      <c r="AR3486" s="1">
        <f t="shared" ref="AR3486" si="33607">AH3486*AM3483+AJ3486*AM3486-AI3486*AN3483-AK3486*AN3486</f>
        <v>0</v>
      </c>
      <c r="AS3486" s="9">
        <f t="shared" ref="AS3486" si="33608">(AH3486*AN3483+AI3486*AM3483+AJ3486*AN3486+AK3486*AM3486)</f>
        <v>372.481335686877</v>
      </c>
      <c r="AT3486" s="2">
        <f t="shared" ref="AT3486" si="33609">AH3486*AO3483+AJ3486*AO3486-AI3486*AP3483-AK3486*AP3486</f>
        <v>19.658857204257025</v>
      </c>
      <c r="AU3486" s="8">
        <f t="shared" ref="AU3486" si="33610">(AH3486*AP3483+AI3486*AO3483+AJ3486*AP3486+AK3486*AO3486)</f>
        <v>0</v>
      </c>
      <c r="AV3486" s="20"/>
      <c r="AW3486" s="1">
        <v>0</v>
      </c>
      <c r="AX3486" s="9">
        <v>0</v>
      </c>
      <c r="AY3486" s="2">
        <v>1</v>
      </c>
      <c r="AZ3486" s="8">
        <v>0</v>
      </c>
      <c r="BB3486" s="1">
        <f t="shared" ref="BB3486" si="33611">AR3486*AW3483+AT3486*AW3486-AS3486*AX3483-AU3486*AX3486</f>
        <v>0</v>
      </c>
      <c r="BC3486" s="9">
        <f t="shared" ref="BC3486" si="33612">(AR3486*AX3483+AS3486*AW3483+AT3486*AX3486+AU3486*AW3486)</f>
        <v>372.481335686877</v>
      </c>
      <c r="BD3486" s="2">
        <f t="shared" ref="BD3486" si="33613">AR3486*AY3483+AT3486*AY3486-AS3486*AZ3483-AU3486*AZ3486</f>
        <v>73.120370071091457</v>
      </c>
      <c r="BE3486" s="8">
        <f t="shared" ref="BE3486" si="33614">(AR3486*AZ3483+AS3486*AY3483+AT3486*AZ3486+AU3486*AY3486)</f>
        <v>0</v>
      </c>
      <c r="BG3486" s="1">
        <v>0</v>
      </c>
      <c r="BH3486" s="9">
        <f t="shared" ref="BH3486" si="33615">$BH$9*$B3483</f>
        <v>8.3265599999999402</v>
      </c>
      <c r="BI3486" s="2">
        <v>1</v>
      </c>
      <c r="BJ3486" s="8">
        <v>0</v>
      </c>
      <c r="BK3486" s="20"/>
      <c r="BL3486" s="1">
        <f t="shared" ref="BL3486" si="33616">BB3486*BG3483+BD3486*BG3486-BC3486*BH3483-BE3486*BH3486</f>
        <v>0</v>
      </c>
      <c r="BM3486" s="9">
        <f t="shared" ref="BM3486" si="33617">(BB3486*BH3483+BC3486*BG3483+BD3486*BH3486+BE3486*BG3486)</f>
        <v>981.32248430601999</v>
      </c>
      <c r="BN3486" s="2">
        <f t="shared" ref="BN3486" si="33618">BB3486*BI3483+BD3486*BI3486-BC3486*BJ3483-BE3486*BJ3486</f>
        <v>73.120370071091457</v>
      </c>
      <c r="BO3486" s="8">
        <f t="shared" ref="BO3486" si="33619">(BB3486*BJ3483+BC3486*BI3483+BD3486*BJ3486+BE3486*BI3486)</f>
        <v>0</v>
      </c>
      <c r="BP3486" s="20"/>
      <c r="BQ3486" s="18">
        <f t="shared" ref="BQ3486:BQ3508" si="33620">1/$BR$9</f>
        <v>1</v>
      </c>
      <c r="BR3486" s="25">
        <v>0</v>
      </c>
      <c r="BS3486" s="19">
        <v>1</v>
      </c>
      <c r="BT3486" s="24">
        <v>0</v>
      </c>
      <c r="BV3486" s="1">
        <f t="shared" ref="BV3486" si="33621">BL3486*BQ3483+BN3486*BQ3486-BM3486*BR3483-BO3486*BR3486</f>
        <v>73.120370071091457</v>
      </c>
      <c r="BW3486" s="9">
        <f t="shared" ref="BW3486" si="33622">(BL3486*BR3483+BM3486*BQ3483+BN3486*BR3486+BO3486*BQ3486)</f>
        <v>981.32248430601999</v>
      </c>
      <c r="BX3486" s="2">
        <f t="shared" ref="BX3486" si="33623">BL3486*BS3483+BN3486*BS3486-BM3486*BT3483-BO3486*BT3486</f>
        <v>73.120370071091457</v>
      </c>
      <c r="BY3486" s="8">
        <f t="shared" ref="BY3486" si="33624">(BL3486*BT3483+BM3486*BS3483+BN3486*BT3486+BO3486*BS3486)</f>
        <v>0</v>
      </c>
      <c r="CA3486" s="56">
        <f t="shared" ref="CA3486" si="33625">(180/PI())*ATAN(-1*(BW3483+BW3486)/(BV3483+BV3486))</f>
        <v>-81.477237348569687</v>
      </c>
      <c r="CC3486" s="117">
        <f t="shared" ref="CC3486" si="33626">20*LOG(((1-(10^(CA3483/20)^2)*(1-((1-CC3483)/(1+CC3483))^2))^0.5))</f>
        <v>-4.605539079073316E-6</v>
      </c>
      <c r="CD3486" s="13"/>
      <c r="CE3486" s="33"/>
      <c r="CF3486" s="33"/>
      <c r="CG3486" s="33"/>
      <c r="CH3486" s="33"/>
    </row>
    <row r="3487" spans="2:86" ht="18.600000000000001" customHeight="1"/>
    <row r="3488" spans="2:86" ht="18.600000000000001" customHeight="1" thickBot="1">
      <c r="E3488" s="6" t="s">
        <v>3</v>
      </c>
      <c r="J3488" s="6" t="s">
        <v>5</v>
      </c>
      <c r="O3488" s="6" t="s">
        <v>10</v>
      </c>
      <c r="T3488" s="6" t="s">
        <v>6</v>
      </c>
      <c r="Y3488" s="6" t="s">
        <v>11</v>
      </c>
      <c r="AD3488" s="6" t="s">
        <v>12</v>
      </c>
      <c r="AI3488" s="6" t="s">
        <v>13</v>
      </c>
      <c r="AN3488" s="6" t="s">
        <v>14</v>
      </c>
      <c r="AS3488" s="6" t="s">
        <v>15</v>
      </c>
      <c r="AX3488" s="6" t="s">
        <v>19</v>
      </c>
      <c r="BC3488" s="6" t="s">
        <v>17</v>
      </c>
      <c r="BH3488" s="6" t="s">
        <v>20</v>
      </c>
      <c r="BM3488" s="6" t="s">
        <v>18</v>
      </c>
      <c r="BQ3488" s="26" t="s">
        <v>16</v>
      </c>
      <c r="BR3488" s="26"/>
      <c r="BS3488" s="21"/>
      <c r="BT3488" s="21"/>
      <c r="BU3488" s="21"/>
      <c r="BV3488" s="21"/>
      <c r="BW3488" s="26" t="s">
        <v>21</v>
      </c>
      <c r="BX3488" s="21"/>
      <c r="BY3488" s="21"/>
    </row>
    <row r="3489" spans="2:86" ht="18.600000000000001" customHeight="1" thickBot="1">
      <c r="B3489" s="11"/>
      <c r="D3489" s="266" t="s">
        <v>113</v>
      </c>
      <c r="E3489" s="267"/>
      <c r="F3489" s="268" t="s">
        <v>114</v>
      </c>
      <c r="G3489" s="269"/>
      <c r="H3489" s="237"/>
      <c r="I3489" s="262" t="s">
        <v>0</v>
      </c>
      <c r="J3489" s="263"/>
      <c r="K3489" s="264" t="s">
        <v>1</v>
      </c>
      <c r="L3489" s="265"/>
      <c r="M3489" s="21"/>
      <c r="N3489" s="262" t="s">
        <v>115</v>
      </c>
      <c r="O3489" s="263"/>
      <c r="P3489" s="264" t="s">
        <v>116</v>
      </c>
      <c r="Q3489" s="265"/>
      <c r="R3489" s="21"/>
      <c r="S3489" s="266" t="s">
        <v>117</v>
      </c>
      <c r="T3489" s="267"/>
      <c r="U3489" s="268" t="s">
        <v>118</v>
      </c>
      <c r="V3489" s="269"/>
      <c r="W3489" s="20"/>
      <c r="X3489" s="262" t="s">
        <v>119</v>
      </c>
      <c r="Y3489" s="263"/>
      <c r="Z3489" s="264" t="s">
        <v>120</v>
      </c>
      <c r="AA3489" s="265"/>
      <c r="AB3489" s="20"/>
      <c r="AC3489" s="262" t="s">
        <v>121</v>
      </c>
      <c r="AD3489" s="263"/>
      <c r="AE3489" s="264" t="s">
        <v>7</v>
      </c>
      <c r="AF3489" s="265"/>
      <c r="AG3489" s="20"/>
      <c r="AH3489" s="262" t="s">
        <v>122</v>
      </c>
      <c r="AI3489" s="263"/>
      <c r="AJ3489" s="264" t="s">
        <v>123</v>
      </c>
      <c r="AK3489" s="265"/>
      <c r="AL3489" s="20"/>
      <c r="AM3489" s="266" t="s">
        <v>124</v>
      </c>
      <c r="AN3489" s="267"/>
      <c r="AO3489" s="268" t="s">
        <v>125</v>
      </c>
      <c r="AP3489" s="269"/>
      <c r="AQ3489" s="21"/>
      <c r="AR3489" s="262" t="s">
        <v>126</v>
      </c>
      <c r="AS3489" s="263"/>
      <c r="AT3489" s="264" t="s">
        <v>2</v>
      </c>
      <c r="AU3489" s="265"/>
      <c r="AV3489" s="41"/>
      <c r="AW3489" s="262" t="s">
        <v>127</v>
      </c>
      <c r="AX3489" s="263"/>
      <c r="AY3489" s="264" t="s">
        <v>128</v>
      </c>
      <c r="AZ3489" s="265"/>
      <c r="BA3489" s="20"/>
      <c r="BB3489" s="262" t="s">
        <v>129</v>
      </c>
      <c r="BC3489" s="263"/>
      <c r="BD3489" s="264" t="s">
        <v>130</v>
      </c>
      <c r="BE3489" s="265"/>
      <c r="BF3489" s="41"/>
      <c r="BG3489" s="266" t="s">
        <v>131</v>
      </c>
      <c r="BH3489" s="267"/>
      <c r="BI3489" s="268" t="s">
        <v>132</v>
      </c>
      <c r="BJ3489" s="269"/>
      <c r="BK3489" s="41"/>
      <c r="BL3489" s="262" t="s">
        <v>133</v>
      </c>
      <c r="BM3489" s="263"/>
      <c r="BN3489" s="264" t="s">
        <v>134</v>
      </c>
      <c r="BO3489" s="265"/>
      <c r="BP3489" s="41"/>
      <c r="BQ3489" s="262" t="s">
        <v>135</v>
      </c>
      <c r="BR3489" s="263"/>
      <c r="BS3489" s="264" t="s">
        <v>136</v>
      </c>
      <c r="BT3489" s="265"/>
      <c r="BU3489" s="20"/>
      <c r="BV3489" s="262" t="s">
        <v>137</v>
      </c>
      <c r="BW3489" s="263"/>
      <c r="BX3489" s="264" t="s">
        <v>138</v>
      </c>
      <c r="BY3489" s="265"/>
      <c r="CA3489" s="27" t="s">
        <v>8</v>
      </c>
      <c r="CC3489" s="113" t="s">
        <v>74</v>
      </c>
      <c r="CD3489" s="13"/>
      <c r="CE3489" s="33"/>
      <c r="CF3489" s="33"/>
      <c r="CG3489" s="33"/>
      <c r="CH3489" s="33"/>
    </row>
    <row r="3490" spans="2:86" ht="18.600000000000001" customHeight="1" thickTop="1" thickBot="1">
      <c r="B3490" s="37">
        <v>9.9799999999999294</v>
      </c>
      <c r="D3490" s="1">
        <v>1</v>
      </c>
      <c r="E3490" s="7">
        <v>0</v>
      </c>
      <c r="F3490" s="2">
        <v>0</v>
      </c>
      <c r="G3490" s="8">
        <v>0</v>
      </c>
      <c r="I3490" s="1">
        <v>1</v>
      </c>
      <c r="J3490" s="9">
        <v>0</v>
      </c>
      <c r="K3490" s="2">
        <v>0</v>
      </c>
      <c r="L3490" s="8">
        <f t="shared" ref="L3490:L3508" si="33627">IF(0=(1-$J$9*$K$9*$B3490^2),10^18,$B3490*$K$9/(1-$J$9*$K$9*$B3490^2))</f>
        <v>-0.54017519617247411</v>
      </c>
      <c r="N3490" s="1">
        <f t="shared" ref="N3490" si="33628">D3490*I3490+F3490*I3493-E3490*J3490-G3490*J3493</f>
        <v>1</v>
      </c>
      <c r="O3490" s="9">
        <f t="shared" ref="O3490" si="33629">(D3490*J3490+E3490*I3490+F3490*J3493+G3490*I3493)</f>
        <v>0</v>
      </c>
      <c r="P3490" s="2">
        <f t="shared" ref="P3490" si="33630">D3490*K3490+F3490*K3493-E3490*L3490-G3490*L3493</f>
        <v>0</v>
      </c>
      <c r="Q3490" s="8">
        <f t="shared" ref="Q3490" si="33631">(D3490*L3490+E3490*K3490+F3490*L3493+G3490*K3493)</f>
        <v>-0.54017519617247411</v>
      </c>
      <c r="S3490" s="1">
        <v>1</v>
      </c>
      <c r="T3490" s="7">
        <v>0</v>
      </c>
      <c r="U3490" s="2">
        <v>0</v>
      </c>
      <c r="V3490" s="8">
        <v>0</v>
      </c>
      <c r="X3490" s="1">
        <f t="shared" ref="X3490" si="33632">N3490*S3490+P3490*S3493-O3490*T3490-Q3490*T3493</f>
        <v>9.1473404042750346</v>
      </c>
      <c r="Y3490" s="9">
        <f t="shared" ref="Y3490" si="33633">(N3490*T3490+O3490*S3490+P3490*T3493+Q3490*S3493)</f>
        <v>0</v>
      </c>
      <c r="Z3490" s="2">
        <f t="shared" ref="Z3490" si="33634">N3490*U3490+P3490*U3493-O3490*V3490-Q3490*V3493</f>
        <v>0</v>
      </c>
      <c r="AA3490" s="8">
        <f t="shared" ref="AA3490" si="33635">(N3490*V3490+O3490*U3490+P3490*V3493+Q3490*U3493)</f>
        <v>-0.54017519617247411</v>
      </c>
      <c r="AB3490" s="20"/>
      <c r="AC3490" s="1">
        <v>1</v>
      </c>
      <c r="AD3490" s="9">
        <v>0</v>
      </c>
      <c r="AE3490" s="2">
        <v>0</v>
      </c>
      <c r="AF3490" s="8">
        <f t="shared" ref="AF3490:AF3508" si="33636">IF(0=(1-$AE$9*$AD$9*$B3490^2),10^18,$B3490*$AE$9/(1-$AE$9*$AD$9*$B3490^2))</f>
        <v>-0.10048855872810052</v>
      </c>
      <c r="AH3490" s="1">
        <f t="shared" ref="AH3490" si="33637">X3490*AC3490+Z3490*AC3493-Y3490*AD3490-AA3490*AD3493</f>
        <v>9.1473404042750346</v>
      </c>
      <c r="AI3490" s="9">
        <f t="shared" ref="AI3490" si="33638">(X3490*AD3490+Y3490*AC3490+Z3490*AD3493+AA3490*AC3493)</f>
        <v>0</v>
      </c>
      <c r="AJ3490" s="2">
        <f t="shared" ref="AJ3490" si="33639">X3490*AE3490+Z3490*AE3493-Y3490*AF3490-AA3490*AF3493</f>
        <v>0</v>
      </c>
      <c r="AK3490" s="8">
        <f t="shared" ref="AK3490" si="33640">(X3490*AF3490+Y3490*AE3490+Z3490*AF3493+AA3490*AE3493)</f>
        <v>-1.4593782495933927</v>
      </c>
      <c r="AM3490" s="1">
        <v>1</v>
      </c>
      <c r="AN3490" s="7">
        <v>0</v>
      </c>
      <c r="AO3490" s="2">
        <v>0</v>
      </c>
      <c r="AP3490" s="8">
        <v>0</v>
      </c>
      <c r="AR3490" s="1">
        <f t="shared" ref="AR3490" si="33641">AH3490*AM3490+AJ3490*AM3493-AI3490*AN3490-AK3490*AN3493</f>
        <v>27.757979807032665</v>
      </c>
      <c r="AS3490" s="9">
        <f t="shared" ref="AS3490" si="33642">(AH3490*AN3490+AI3490*AM3490+AJ3490*AN3493+AK3490*AM3493)</f>
        <v>0</v>
      </c>
      <c r="AT3490" s="2">
        <f t="shared" ref="AT3490" si="33643">AH3490*AO3490+AJ3490*AO3493-AI3490*AP3490-AK3490*AP3493</f>
        <v>0</v>
      </c>
      <c r="AU3490" s="8">
        <f t="shared" ref="AU3490" si="33644">(AH3490*AP3490+AI3490*AO3490+AJ3490*AP3493+AK3490*AO3493)</f>
        <v>-1.4593782495933927</v>
      </c>
      <c r="AV3490" s="20"/>
      <c r="AW3490" s="1">
        <v>1</v>
      </c>
      <c r="AX3490" s="9">
        <v>0</v>
      </c>
      <c r="AY3490" s="2">
        <v>0</v>
      </c>
      <c r="AZ3490" s="8">
        <f t="shared" ref="AZ3490:AZ3508" si="33645">IF(0=(1-$AX$9*$AY$9*$B3490^2),10^18,$B3490*$AY$9/(1-$AX$9*$AY$9*$B3490^2))</f>
        <v>-0.14323009167344766</v>
      </c>
      <c r="BB3490" s="1">
        <f t="shared" ref="BB3490" si="33646">AR3490*AW3490+AT3490*AW3493-AS3490*AX3490-AU3490*AX3493</f>
        <v>27.757979807032665</v>
      </c>
      <c r="BC3490" s="9">
        <f t="shared" ref="BC3490" si="33647">(AR3490*AX3490+AS3490*AW3490+AT3490*AX3493+AU3490*AW3493)</f>
        <v>0</v>
      </c>
      <c r="BD3490" s="2">
        <f t="shared" ref="BD3490" si="33648">AR3490*AY3490+AT3490*AY3493-AS3490*AZ3490-AU3490*AZ3493</f>
        <v>0</v>
      </c>
      <c r="BE3490" s="8">
        <f t="shared" ref="BE3490" si="33649">(AR3490*AZ3490+AS3490*AY3490+AT3490*AZ3493+AU3490*AY3493)</f>
        <v>-5.4351562420243908</v>
      </c>
      <c r="BG3490" s="1">
        <v>1</v>
      </c>
      <c r="BH3490" s="7">
        <v>0</v>
      </c>
      <c r="BI3490" s="2">
        <v>0</v>
      </c>
      <c r="BJ3490" s="8">
        <v>0</v>
      </c>
      <c r="BK3490" s="20"/>
      <c r="BL3490" s="1">
        <f t="shared" ref="BL3490" si="33650">BB3490*BG3490+BD3490*BG3493-BC3490*BH3490-BE3490*BH3493</f>
        <v>73.105010177989612</v>
      </c>
      <c r="BM3490" s="9">
        <f t="shared" ref="BM3490" si="33651">(BB3490*BH3490+BC3490*BG3490+BD3490*BH3493+BE3490*BG3493)</f>
        <v>0</v>
      </c>
      <c r="BN3490" s="2">
        <f t="shared" ref="BN3490" si="33652">BB3490*BI3490+BD3490*BI3493-BC3490*BJ3490-BE3490*BJ3493</f>
        <v>0</v>
      </c>
      <c r="BO3490" s="8">
        <f t="shared" ref="BO3490" si="33653">(BB3490*BJ3490+BC3490*BI3490+BD3490*BJ3493+BE3490*BI3493)</f>
        <v>-5.4351562420243908</v>
      </c>
      <c r="BP3490" s="20"/>
      <c r="BQ3490" s="16">
        <v>1</v>
      </c>
      <c r="BR3490" s="23">
        <v>0</v>
      </c>
      <c r="BS3490" s="14">
        <v>0</v>
      </c>
      <c r="BT3490" s="22">
        <v>0</v>
      </c>
      <c r="BV3490" s="1">
        <f t="shared" ref="BV3490" si="33654">BL3490*BQ3490+BN3490*BQ3493-BM3490*BR3490-BO3490*BR3493</f>
        <v>73.105010177989612</v>
      </c>
      <c r="BW3490" s="9">
        <f t="shared" ref="BW3490" si="33655">(BL3490*BR3490+BM3490*BQ3490+BN3490*BR3493+BO3490*BQ3493)</f>
        <v>-5.4351562420243908</v>
      </c>
      <c r="BX3490" s="2">
        <f t="shared" ref="BX3490" si="33656">BL3490*BS3490+BN3490*BS3493-BM3490*BT3490-BO3490*BT3493</f>
        <v>0</v>
      </c>
      <c r="BY3490" s="8">
        <f t="shared" ref="BY3490" si="33657">(BL3490*BT3490+BM3490*BS3490+BN3490*BT3493+BO3490*BS3493)</f>
        <v>-5.4351562420243908</v>
      </c>
      <c r="CA3490" s="28">
        <f t="shared" ref="CA3490" si="33658">20*LOG(((1+$BR$9)/$BR$9)/((BV3490+BV3493)^2+(BW3490+BW3493)^2)^0.5)</f>
        <v>-53.87918997631175</v>
      </c>
      <c r="CC3490" s="114">
        <f t="shared" ref="CC3490" si="33659">((BV3490^2+BW3490^2)^0.5)/((BV3493^2+BW3493^2)^0.5)</f>
        <v>7.4362251724302025E-2</v>
      </c>
      <c r="CD3490" s="13"/>
      <c r="CE3490" s="33"/>
      <c r="CF3490" s="33"/>
      <c r="CG3490" s="33"/>
      <c r="CH3490" s="33"/>
    </row>
    <row r="3491" spans="2:86" ht="18.600000000000001" customHeight="1" thickBot="1">
      <c r="D3491" s="3"/>
      <c r="G3491" s="4"/>
      <c r="I3491" s="3"/>
      <c r="L3491" s="4"/>
      <c r="N3491" s="3"/>
      <c r="Q3491" s="4"/>
      <c r="S3491" s="3"/>
      <c r="V3491" s="4"/>
      <c r="X3491" s="3"/>
      <c r="AA3491" s="4"/>
      <c r="AC3491" s="3"/>
      <c r="AF3491" s="4"/>
      <c r="AH3491" s="3"/>
      <c r="AK3491" s="4"/>
      <c r="AM3491" s="3"/>
      <c r="AP3491" s="4"/>
      <c r="AR3491" s="3"/>
      <c r="AU3491" s="4"/>
      <c r="AW3491" s="3"/>
      <c r="AZ3491" s="4"/>
      <c r="BB3491" s="3"/>
      <c r="BE3491" s="4"/>
      <c r="BG3491" s="3"/>
      <c r="BJ3491" s="4"/>
      <c r="BL3491" s="3"/>
      <c r="BO3491" s="4"/>
      <c r="BQ3491" s="16"/>
      <c r="BR3491" s="14"/>
      <c r="BS3491" s="14"/>
      <c r="BT3491" s="17"/>
      <c r="BV3491" s="3"/>
      <c r="BY3491" s="4"/>
      <c r="CC3491" s="115"/>
      <c r="CD3491" s="13"/>
      <c r="CE3491" s="33"/>
      <c r="CF3491" s="33"/>
      <c r="CG3491" s="33"/>
      <c r="CH3491" s="33"/>
    </row>
    <row r="3492" spans="2:86" ht="18.600000000000001" customHeight="1" thickBot="1">
      <c r="D3492" s="271" t="s">
        <v>141</v>
      </c>
      <c r="E3492" s="272"/>
      <c r="F3492" s="273" t="s">
        <v>142</v>
      </c>
      <c r="G3492" s="274"/>
      <c r="H3492" s="237"/>
      <c r="I3492" s="271" t="s">
        <v>143</v>
      </c>
      <c r="J3492" s="272"/>
      <c r="K3492" s="273" t="s">
        <v>144</v>
      </c>
      <c r="L3492" s="274"/>
      <c r="N3492" s="262" t="s">
        <v>145</v>
      </c>
      <c r="O3492" s="263"/>
      <c r="P3492" s="264" t="s">
        <v>146</v>
      </c>
      <c r="Q3492" s="265"/>
      <c r="S3492" s="271" t="s">
        <v>147</v>
      </c>
      <c r="T3492" s="272"/>
      <c r="U3492" s="273" t="s">
        <v>148</v>
      </c>
      <c r="V3492" s="274"/>
      <c r="W3492" s="20"/>
      <c r="X3492" s="262" t="s">
        <v>149</v>
      </c>
      <c r="Y3492" s="263"/>
      <c r="Z3492" s="264" t="s">
        <v>150</v>
      </c>
      <c r="AA3492" s="265"/>
      <c r="AB3492" s="20"/>
      <c r="AC3492" s="271" t="s">
        <v>151</v>
      </c>
      <c r="AD3492" s="272"/>
      <c r="AE3492" s="273" t="s">
        <v>152</v>
      </c>
      <c r="AF3492" s="274"/>
      <c r="AG3492" s="20"/>
      <c r="AH3492" s="262" t="s">
        <v>153</v>
      </c>
      <c r="AI3492" s="263"/>
      <c r="AJ3492" s="264" t="s">
        <v>154</v>
      </c>
      <c r="AK3492" s="265"/>
      <c r="AL3492" s="20"/>
      <c r="AM3492" s="271" t="s">
        <v>155</v>
      </c>
      <c r="AN3492" s="272"/>
      <c r="AO3492" s="273" t="s">
        <v>156</v>
      </c>
      <c r="AP3492" s="274"/>
      <c r="AR3492" s="262" t="s">
        <v>157</v>
      </c>
      <c r="AS3492" s="263"/>
      <c r="AT3492" s="264" t="s">
        <v>158</v>
      </c>
      <c r="AU3492" s="265"/>
      <c r="AV3492" s="41"/>
      <c r="AW3492" s="271" t="s">
        <v>159</v>
      </c>
      <c r="AX3492" s="272"/>
      <c r="AY3492" s="273" t="s">
        <v>160</v>
      </c>
      <c r="AZ3492" s="274"/>
      <c r="BA3492" s="20"/>
      <c r="BB3492" s="262" t="s">
        <v>161</v>
      </c>
      <c r="BC3492" s="263"/>
      <c r="BD3492" s="264" t="s">
        <v>162</v>
      </c>
      <c r="BE3492" s="265"/>
      <c r="BF3492" s="41"/>
      <c r="BG3492" s="271" t="s">
        <v>163</v>
      </c>
      <c r="BH3492" s="272"/>
      <c r="BI3492" s="273" t="s">
        <v>164</v>
      </c>
      <c r="BJ3492" s="274"/>
      <c r="BK3492" s="41"/>
      <c r="BL3492" s="262" t="s">
        <v>165</v>
      </c>
      <c r="BM3492" s="263"/>
      <c r="BN3492" s="264" t="s">
        <v>166</v>
      </c>
      <c r="BO3492" s="265"/>
      <c r="BP3492" s="41"/>
      <c r="BQ3492" s="271" t="s">
        <v>167</v>
      </c>
      <c r="BR3492" s="272"/>
      <c r="BS3492" s="273" t="s">
        <v>168</v>
      </c>
      <c r="BT3492" s="274"/>
      <c r="BU3492" s="20"/>
      <c r="BV3492" s="262" t="s">
        <v>169</v>
      </c>
      <c r="BW3492" s="263"/>
      <c r="BX3492" s="264" t="s">
        <v>170</v>
      </c>
      <c r="BY3492" s="265"/>
      <c r="CA3492" s="55" t="s">
        <v>35</v>
      </c>
      <c r="CC3492" s="116" t="s">
        <v>75</v>
      </c>
      <c r="CD3492" s="13"/>
      <c r="CE3492" s="33"/>
      <c r="CF3492" s="33"/>
      <c r="CG3492" s="33"/>
      <c r="CH3492" s="33"/>
    </row>
    <row r="3493" spans="2:86" ht="18.600000000000001" customHeight="1" thickTop="1" thickBot="1">
      <c r="D3493" s="1">
        <v>0</v>
      </c>
      <c r="E3493" s="9">
        <f t="shared" ref="E3493" si="33660">$E$9*$B3490</f>
        <v>11.744463999999917</v>
      </c>
      <c r="F3493" s="2">
        <v>1</v>
      </c>
      <c r="G3493" s="8">
        <v>0</v>
      </c>
      <c r="I3493" s="1">
        <v>0</v>
      </c>
      <c r="J3493" s="9">
        <v>0</v>
      </c>
      <c r="K3493" s="2">
        <v>1</v>
      </c>
      <c r="L3493" s="8">
        <v>0</v>
      </c>
      <c r="N3493" s="1">
        <f t="shared" ref="N3493" si="33661">D3493*I3490+F3493*I3493-E3493*J3490-G3493*J3493</f>
        <v>0</v>
      </c>
      <c r="O3493" s="9">
        <f t="shared" ref="O3493" si="33662">(D3493*J3490+E3493*I3490+F3493*J3493+G3493*I3493)</f>
        <v>11.744463999999917</v>
      </c>
      <c r="P3493" s="2">
        <f t="shared" ref="P3493" si="33663">D3493*K3490+F3493*K3493-E3493*L3490-G3493*L3493</f>
        <v>7.3440681451405156</v>
      </c>
      <c r="Q3493" s="8">
        <f t="shared" ref="Q3493" si="33664">(D3493*L3490+E3493*K3490+F3493*L3493+G3493*K3493)</f>
        <v>0</v>
      </c>
      <c r="S3493" s="1">
        <v>0</v>
      </c>
      <c r="T3493" s="9">
        <f t="shared" ref="T3493" si="33665">$T$9*$B3490</f>
        <v>15.082773999999894</v>
      </c>
      <c r="U3493" s="2">
        <v>1</v>
      </c>
      <c r="V3493" s="8">
        <v>0</v>
      </c>
      <c r="X3493" s="1">
        <f t="shared" ref="X3493" si="33666">N3493*S3490+P3493*S3493-O3493*T3490-Q3493*T3493</f>
        <v>0</v>
      </c>
      <c r="Y3493" s="9">
        <f t="shared" ref="Y3493" si="33667">(N3493*T3490+O3493*S3490+P3493*T3493+Q3493*S3493)</f>
        <v>122.51338407375275</v>
      </c>
      <c r="Z3493" s="2">
        <f t="shared" ref="Z3493" si="33668">N3493*U3490+P3493*U3493-O3493*V3490-Q3493*V3493</f>
        <v>7.3440681451405156</v>
      </c>
      <c r="AA3493" s="8">
        <f t="shared" ref="AA3493" si="33669">(N3493*V3490+O3493*U3490+P3493*V3493+Q3493*U3493)</f>
        <v>0</v>
      </c>
      <c r="AB3493" s="20"/>
      <c r="AC3493" s="1">
        <v>0</v>
      </c>
      <c r="AD3493" s="9">
        <v>0</v>
      </c>
      <c r="AE3493" s="2">
        <v>1</v>
      </c>
      <c r="AF3493" s="8">
        <v>0</v>
      </c>
      <c r="AH3493" s="1">
        <f t="shared" ref="AH3493" si="33670">X3493*AC3490+Z3493*AC3493-Y3493*AD3490-AA3493*AD3493</f>
        <v>0</v>
      </c>
      <c r="AI3493" s="9">
        <f t="shared" ref="AI3493" si="33671">(X3493*AD3490+Y3493*AC3490+Z3493*AD3493+AA3493*AC3493)</f>
        <v>122.51338407375275</v>
      </c>
      <c r="AJ3493" s="2">
        <f t="shared" ref="AJ3493" si="33672">X3493*AE3490+Z3493*AE3493-Y3493*AF3490-AA3493*AF3493</f>
        <v>19.655261535614152</v>
      </c>
      <c r="AK3493" s="8">
        <f t="shared" ref="AK3493" si="33673">(X3493*AF3490+Y3493*AE3490+Z3493*AF3493+AA3493*AE3493)</f>
        <v>0</v>
      </c>
      <c r="AM3493" s="1">
        <v>0</v>
      </c>
      <c r="AN3493" s="9">
        <f t="shared" ref="AN3493" si="33674">$AN$9*$B3490</f>
        <v>12.75244399999991</v>
      </c>
      <c r="AO3493" s="2">
        <v>1</v>
      </c>
      <c r="AP3493" s="8">
        <v>0</v>
      </c>
      <c r="AR3493" s="1">
        <f t="shared" ref="AR3493" si="33675">AH3493*AM3490+AJ3493*AM3493-AI3493*AN3490-AK3493*AN3493</f>
        <v>0</v>
      </c>
      <c r="AS3493" s="9">
        <f t="shared" ref="AS3493" si="33676">(AH3493*AN3490+AI3493*AM3490+AJ3493*AN3493+AK3493*AM3493)</f>
        <v>373.16600611202443</v>
      </c>
      <c r="AT3493" s="2">
        <f t="shared" ref="AT3493" si="33677">AH3493*AO3490+AJ3493*AO3493-AI3493*AP3490-AK3493*AP3493</f>
        <v>19.655261535614152</v>
      </c>
      <c r="AU3493" s="8">
        <f t="shared" ref="AU3493" si="33678">(AH3493*AP3490+AI3493*AO3490+AJ3493*AP3493+AK3493*AO3493)</f>
        <v>0</v>
      </c>
      <c r="AV3493" s="20"/>
      <c r="AW3493" s="1">
        <v>0</v>
      </c>
      <c r="AX3493" s="9">
        <v>0</v>
      </c>
      <c r="AY3493" s="2">
        <v>1</v>
      </c>
      <c r="AZ3493" s="8">
        <v>0</v>
      </c>
      <c r="BB3493" s="1">
        <f t="shared" ref="BB3493" si="33679">AR3493*AW3490+AT3493*AW3493-AS3493*AX3490-AU3493*AX3493</f>
        <v>0</v>
      </c>
      <c r="BC3493" s="9">
        <f t="shared" ref="BC3493" si="33680">(AR3493*AX3490+AS3493*AW3490+AT3493*AX3493+AU3493*AW3493)</f>
        <v>373.16600611202443</v>
      </c>
      <c r="BD3493" s="2">
        <f t="shared" ref="BD3493" si="33681">AR3493*AY3490+AT3493*AY3493-AS3493*AZ3490-AU3493*AZ3493</f>
        <v>73.10386280045374</v>
      </c>
      <c r="BE3493" s="8">
        <f t="shared" ref="BE3493" si="33682">(AR3493*AZ3490+AS3493*AY3490+AT3493*AZ3493+AU3493*AY3493)</f>
        <v>0</v>
      </c>
      <c r="BG3493" s="1">
        <v>0</v>
      </c>
      <c r="BH3493" s="9">
        <f t="shared" ref="BH3493" si="33683">$BH$9*$B3490</f>
        <v>8.3432799999999414</v>
      </c>
      <c r="BI3493" s="2">
        <v>1</v>
      </c>
      <c r="BJ3493" s="8">
        <v>0</v>
      </c>
      <c r="BK3493" s="20"/>
      <c r="BL3493" s="1">
        <f t="shared" ref="BL3493" si="33684">BB3493*BG3490+BD3493*BG3493-BC3493*BH3490-BE3493*BH3493</f>
        <v>0</v>
      </c>
      <c r="BM3493" s="9">
        <f t="shared" ref="BM3493" si="33685">(BB3493*BH3490+BC3493*BG3490+BD3493*BH3493+BE3493*BG3493)</f>
        <v>983.09200253778988</v>
      </c>
      <c r="BN3493" s="2">
        <f t="shared" ref="BN3493" si="33686">BB3493*BI3490+BD3493*BI3493-BC3493*BJ3490-BE3493*BJ3493</f>
        <v>73.10386280045374</v>
      </c>
      <c r="BO3493" s="8">
        <f t="shared" ref="BO3493" si="33687">(BB3493*BJ3490+BC3493*BI3490+BD3493*BJ3493+BE3493*BI3493)</f>
        <v>0</v>
      </c>
      <c r="BP3493" s="20"/>
      <c r="BQ3493" s="18">
        <f t="shared" ref="BQ3493:BQ3508" si="33688">1/$BR$9</f>
        <v>1</v>
      </c>
      <c r="BR3493" s="25">
        <v>0</v>
      </c>
      <c r="BS3493" s="19">
        <v>1</v>
      </c>
      <c r="BT3493" s="24">
        <v>0</v>
      </c>
      <c r="BV3493" s="1">
        <f t="shared" ref="BV3493" si="33689">BL3493*BQ3490+BN3493*BQ3493-BM3493*BR3490-BO3493*BR3493</f>
        <v>73.10386280045374</v>
      </c>
      <c r="BW3493" s="9">
        <f t="shared" ref="BW3493" si="33690">(BL3493*BR3490+BM3493*BQ3490+BN3493*BR3493+BO3493*BQ3493)</f>
        <v>983.09200253778988</v>
      </c>
      <c r="BX3493" s="2">
        <f t="shared" ref="BX3493" si="33691">BL3493*BS3490+BN3493*BS3493-BM3493*BT3490-BO3493*BT3493</f>
        <v>73.10386280045374</v>
      </c>
      <c r="BY3493" s="8">
        <f t="shared" ref="BY3493" si="33692">(BL3493*BT3490+BM3493*BS3490+BN3493*BT3493+BO3493*BS3493)</f>
        <v>0</v>
      </c>
      <c r="CA3493" s="56">
        <f t="shared" ref="CA3493" si="33693">(180/PI())*ATAN(-1*(BW3490+BW3493)/(BV3490+BV3493))</f>
        <v>-81.494435083339965</v>
      </c>
      <c r="CC3493" s="117">
        <f t="shared" ref="CC3493" si="33694">20*LOG(((1-(10^(CA3490/20)^2)*(1-((1-CC3490)/(1+CC3490))^2))^0.5))</f>
        <v>-4.5811718611658649E-6</v>
      </c>
      <c r="CD3493" s="13"/>
      <c r="CE3493" s="33"/>
      <c r="CF3493" s="33"/>
      <c r="CG3493" s="33"/>
      <c r="CH3493" s="33"/>
    </row>
    <row r="3494" spans="2:86" ht="18.600000000000001" customHeight="1"/>
    <row r="3495" spans="2:86" ht="18.600000000000001" customHeight="1" thickBot="1">
      <c r="E3495" s="6" t="s">
        <v>3</v>
      </c>
      <c r="J3495" s="6" t="s">
        <v>5</v>
      </c>
      <c r="O3495" s="6" t="s">
        <v>10</v>
      </c>
      <c r="T3495" s="6" t="s">
        <v>6</v>
      </c>
      <c r="Y3495" s="6" t="s">
        <v>11</v>
      </c>
      <c r="AD3495" s="6" t="s">
        <v>12</v>
      </c>
      <c r="AI3495" s="6" t="s">
        <v>13</v>
      </c>
      <c r="AN3495" s="6" t="s">
        <v>14</v>
      </c>
      <c r="AS3495" s="6" t="s">
        <v>15</v>
      </c>
      <c r="AX3495" s="6" t="s">
        <v>19</v>
      </c>
      <c r="BC3495" s="6" t="s">
        <v>17</v>
      </c>
      <c r="BH3495" s="6" t="s">
        <v>20</v>
      </c>
      <c r="BM3495" s="6" t="s">
        <v>18</v>
      </c>
      <c r="BQ3495" s="26" t="s">
        <v>16</v>
      </c>
      <c r="BR3495" s="26"/>
      <c r="BS3495" s="21"/>
      <c r="BT3495" s="21"/>
      <c r="BU3495" s="21"/>
      <c r="BV3495" s="21"/>
      <c r="BW3495" s="26" t="s">
        <v>21</v>
      </c>
      <c r="BX3495" s="21"/>
      <c r="BY3495" s="21"/>
    </row>
    <row r="3496" spans="2:86" ht="18.600000000000001" customHeight="1" thickBot="1">
      <c r="B3496" s="11"/>
      <c r="D3496" s="266" t="s">
        <v>113</v>
      </c>
      <c r="E3496" s="267"/>
      <c r="F3496" s="268" t="s">
        <v>114</v>
      </c>
      <c r="G3496" s="269"/>
      <c r="H3496" s="237"/>
      <c r="I3496" s="262" t="s">
        <v>0</v>
      </c>
      <c r="J3496" s="263"/>
      <c r="K3496" s="264" t="s">
        <v>1</v>
      </c>
      <c r="L3496" s="265"/>
      <c r="M3496" s="21"/>
      <c r="N3496" s="262" t="s">
        <v>115</v>
      </c>
      <c r="O3496" s="263"/>
      <c r="P3496" s="264" t="s">
        <v>116</v>
      </c>
      <c r="Q3496" s="265"/>
      <c r="R3496" s="21"/>
      <c r="S3496" s="266" t="s">
        <v>117</v>
      </c>
      <c r="T3496" s="267"/>
      <c r="U3496" s="268" t="s">
        <v>118</v>
      </c>
      <c r="V3496" s="269"/>
      <c r="W3496" s="20"/>
      <c r="X3496" s="262" t="s">
        <v>119</v>
      </c>
      <c r="Y3496" s="263"/>
      <c r="Z3496" s="264" t="s">
        <v>120</v>
      </c>
      <c r="AA3496" s="265"/>
      <c r="AB3496" s="20"/>
      <c r="AC3496" s="262" t="s">
        <v>121</v>
      </c>
      <c r="AD3496" s="263"/>
      <c r="AE3496" s="264" t="s">
        <v>7</v>
      </c>
      <c r="AF3496" s="265"/>
      <c r="AG3496" s="20"/>
      <c r="AH3496" s="262" t="s">
        <v>122</v>
      </c>
      <c r="AI3496" s="263"/>
      <c r="AJ3496" s="264" t="s">
        <v>123</v>
      </c>
      <c r="AK3496" s="265"/>
      <c r="AL3496" s="20"/>
      <c r="AM3496" s="266" t="s">
        <v>124</v>
      </c>
      <c r="AN3496" s="267"/>
      <c r="AO3496" s="268" t="s">
        <v>125</v>
      </c>
      <c r="AP3496" s="269"/>
      <c r="AQ3496" s="21"/>
      <c r="AR3496" s="262" t="s">
        <v>126</v>
      </c>
      <c r="AS3496" s="263"/>
      <c r="AT3496" s="264" t="s">
        <v>2</v>
      </c>
      <c r="AU3496" s="265"/>
      <c r="AV3496" s="41"/>
      <c r="AW3496" s="262" t="s">
        <v>127</v>
      </c>
      <c r="AX3496" s="263"/>
      <c r="AY3496" s="264" t="s">
        <v>128</v>
      </c>
      <c r="AZ3496" s="265"/>
      <c r="BA3496" s="20"/>
      <c r="BB3496" s="262" t="s">
        <v>129</v>
      </c>
      <c r="BC3496" s="263"/>
      <c r="BD3496" s="264" t="s">
        <v>130</v>
      </c>
      <c r="BE3496" s="265"/>
      <c r="BF3496" s="41"/>
      <c r="BG3496" s="266" t="s">
        <v>131</v>
      </c>
      <c r="BH3496" s="267"/>
      <c r="BI3496" s="268" t="s">
        <v>132</v>
      </c>
      <c r="BJ3496" s="269"/>
      <c r="BK3496" s="41"/>
      <c r="BL3496" s="262" t="s">
        <v>133</v>
      </c>
      <c r="BM3496" s="263"/>
      <c r="BN3496" s="264" t="s">
        <v>134</v>
      </c>
      <c r="BO3496" s="265"/>
      <c r="BP3496" s="41"/>
      <c r="BQ3496" s="262" t="s">
        <v>135</v>
      </c>
      <c r="BR3496" s="263"/>
      <c r="BS3496" s="264" t="s">
        <v>136</v>
      </c>
      <c r="BT3496" s="265"/>
      <c r="BU3496" s="20"/>
      <c r="BV3496" s="262" t="s">
        <v>137</v>
      </c>
      <c r="BW3496" s="263"/>
      <c r="BX3496" s="264" t="s">
        <v>138</v>
      </c>
      <c r="BY3496" s="265"/>
      <c r="CA3496" s="27" t="s">
        <v>8</v>
      </c>
      <c r="CC3496" s="113" t="s">
        <v>74</v>
      </c>
      <c r="CD3496" s="13"/>
      <c r="CE3496" s="33"/>
      <c r="CF3496" s="33"/>
      <c r="CG3496" s="33"/>
      <c r="CH3496" s="33"/>
    </row>
    <row r="3497" spans="2:86" ht="18.600000000000001" customHeight="1" thickTop="1" thickBot="1">
      <c r="B3497" s="37">
        <v>9.9999999999999307</v>
      </c>
      <c r="D3497" s="1">
        <v>1</v>
      </c>
      <c r="E3497" s="7">
        <v>0</v>
      </c>
      <c r="F3497" s="2">
        <v>0</v>
      </c>
      <c r="G3497" s="8">
        <v>0</v>
      </c>
      <c r="I3497" s="1">
        <v>1</v>
      </c>
      <c r="J3497" s="9">
        <v>0</v>
      </c>
      <c r="K3497" s="2">
        <v>0</v>
      </c>
      <c r="L3497" s="8">
        <f t="shared" ref="L3497:L3508" si="33695">IF(0=(1-$J$9*$K$9*$B3497^2),10^18,$B3497*$K$9/(1-$J$9*$K$9*$B3497^2))</f>
        <v>-0.53899726657509484</v>
      </c>
      <c r="N3497" s="1">
        <f t="shared" ref="N3497" si="33696">D3497*I3497+F3497*I3500-E3497*J3497-G3497*J3500</f>
        <v>1</v>
      </c>
      <c r="O3497" s="9">
        <f t="shared" ref="O3497" si="33697">(D3497*J3497+E3497*I3497+F3497*J3500+G3497*I3500)</f>
        <v>0</v>
      </c>
      <c r="P3497" s="2">
        <f t="shared" ref="P3497" si="33698">D3497*K3497+F3497*K3500-E3497*L3497-G3497*L3500</f>
        <v>0</v>
      </c>
      <c r="Q3497" s="8">
        <f t="shared" ref="Q3497" si="33699">(D3497*L3497+E3497*K3497+F3497*L3500+G3497*K3500)</f>
        <v>-0.53899726657509484</v>
      </c>
      <c r="S3497" s="1">
        <v>1</v>
      </c>
      <c r="T3497" s="7">
        <v>0</v>
      </c>
      <c r="U3497" s="2">
        <v>0</v>
      </c>
      <c r="V3497" s="8">
        <v>0</v>
      </c>
      <c r="X3497" s="1">
        <f t="shared" ref="X3497" si="33700">N3497*S3497+P3497*S3500-O3497*T3497-Q3497*T3500</f>
        <v>9.1458656897493533</v>
      </c>
      <c r="Y3497" s="9">
        <f t="shared" ref="Y3497" si="33701">(N3497*T3497+O3497*S3497+P3497*T3500+Q3497*S3500)</f>
        <v>0</v>
      </c>
      <c r="Z3497" s="2">
        <f t="shared" ref="Z3497" si="33702">N3497*U3497+P3497*U3500-O3497*V3497-Q3497*V3500</f>
        <v>0</v>
      </c>
      <c r="AA3497" s="8">
        <f t="shared" ref="AA3497" si="33703">(N3497*V3497+O3497*U3497+P3497*V3500+Q3497*U3500)</f>
        <v>-0.53899726657509484</v>
      </c>
      <c r="AB3497" s="20"/>
      <c r="AC3497" s="1">
        <v>1</v>
      </c>
      <c r="AD3497" s="9">
        <v>0</v>
      </c>
      <c r="AE3497" s="2">
        <v>0</v>
      </c>
      <c r="AF3497" s="8">
        <f t="shared" ref="AF3497:AF3508" si="33704">IF(0=(1-$AE$9*$AD$9*$B3497^2),10^18,$B3497*$AE$9/(1-$AE$9*$AD$9*$B3497^2))</f>
        <v>-0.10028200852120123</v>
      </c>
      <c r="AH3497" s="1">
        <f t="shared" ref="AH3497" si="33705">X3497*AC3497+Z3497*AC3500-Y3497*AD3497-AA3497*AD3500</f>
        <v>9.1458656897493533</v>
      </c>
      <c r="AI3497" s="9">
        <f t="shared" ref="AI3497" si="33706">(X3497*AD3497+Y3497*AC3497+Z3497*AD3500+AA3497*AC3500)</f>
        <v>0</v>
      </c>
      <c r="AJ3497" s="2">
        <f t="shared" ref="AJ3497" si="33707">X3497*AE3497+Z3497*AE3500-Y3497*AF3497-AA3497*AF3500</f>
        <v>0</v>
      </c>
      <c r="AK3497" s="8">
        <f t="shared" ref="AK3497" si="33708">(X3497*AF3497+Y3497*AE3497+Z3497*AF3500+AA3497*AE3500)</f>
        <v>-1.4561630476083014</v>
      </c>
      <c r="AM3497" s="1">
        <v>1</v>
      </c>
      <c r="AN3497" s="7">
        <v>0</v>
      </c>
      <c r="AO3497" s="2">
        <v>0</v>
      </c>
      <c r="AP3497" s="8">
        <v>0</v>
      </c>
      <c r="AR3497" s="1">
        <f t="shared" ref="AR3497" si="33709">AH3497*AM3497+AJ3497*AM3500-AI3497*AN3497-AK3497*AN3500</f>
        <v>27.752717112088099</v>
      </c>
      <c r="AS3497" s="9">
        <f t="shared" ref="AS3497" si="33710">(AH3497*AN3497+AI3497*AM3497+AJ3497*AN3500+AK3497*AM3500)</f>
        <v>0</v>
      </c>
      <c r="AT3497" s="2">
        <f t="shared" ref="AT3497" si="33711">AH3497*AO3497+AJ3497*AO3500-AI3497*AP3497-AK3497*AP3500</f>
        <v>0</v>
      </c>
      <c r="AU3497" s="8">
        <f t="shared" ref="AU3497" si="33712">(AH3497*AP3497+AI3497*AO3497+AJ3497*AP3500+AK3497*AO3500)</f>
        <v>-1.4561630476083014</v>
      </c>
      <c r="AV3497" s="20"/>
      <c r="AW3497" s="1">
        <v>1</v>
      </c>
      <c r="AX3497" s="9">
        <v>0</v>
      </c>
      <c r="AY3497" s="2">
        <v>0</v>
      </c>
      <c r="AZ3497" s="8">
        <f t="shared" ref="AZ3497:AZ3508" si="33713">IF(0=(1-$AX$9*$AY$9*$B3497^2),10^18,$B3497*$AY$9/(1-$AX$9*$AY$9*$B3497^2))</f>
        <v>-0.14293340677843913</v>
      </c>
      <c r="BB3497" s="1">
        <f t="shared" ref="BB3497" si="33714">AR3497*AW3497+AT3497*AW3500-AS3497*AX3497-AU3497*AX3500</f>
        <v>27.752717112088099</v>
      </c>
      <c r="BC3497" s="9">
        <f t="shared" ref="BC3497" si="33715">(AR3497*AX3497+AS3497*AW3497+AT3497*AX3500+AU3497*AW3500)</f>
        <v>0</v>
      </c>
      <c r="BD3497" s="2">
        <f t="shared" ref="BD3497" si="33716">AR3497*AY3497+AT3497*AY3500-AS3497*AZ3497-AU3497*AZ3500</f>
        <v>0</v>
      </c>
      <c r="BE3497" s="8">
        <f t="shared" ref="BE3497" si="33717">(AR3497*AZ3497+AS3497*AY3497+AT3497*AZ3500+AU3497*AY3500)</f>
        <v>-5.4229534517973388</v>
      </c>
      <c r="BG3497" s="1">
        <v>1</v>
      </c>
      <c r="BH3497" s="7">
        <v>0</v>
      </c>
      <c r="BI3497" s="2">
        <v>0</v>
      </c>
      <c r="BJ3497" s="8">
        <v>0</v>
      </c>
      <c r="BK3497" s="20"/>
      <c r="BL3497" s="1">
        <f t="shared" ref="BL3497" si="33718">BB3497*BG3497+BD3497*BG3500-BC3497*BH3497-BE3497*BH3500</f>
        <v>73.088607969113539</v>
      </c>
      <c r="BM3497" s="9">
        <f t="shared" ref="BM3497" si="33719">(BB3497*BH3497+BC3497*BG3497+BD3497*BH3500+BE3497*BG3500)</f>
        <v>0</v>
      </c>
      <c r="BN3497" s="2">
        <f t="shared" ref="BN3497" si="33720">BB3497*BI3497+BD3497*BI3500-BC3497*BJ3497-BE3497*BJ3500</f>
        <v>0</v>
      </c>
      <c r="BO3497" s="8">
        <f t="shared" ref="BO3497" si="33721">(BB3497*BJ3497+BC3497*BI3497+BD3497*BJ3500+BE3497*BI3500)</f>
        <v>-5.4229534517973388</v>
      </c>
      <c r="BP3497" s="20"/>
      <c r="BQ3497" s="16">
        <v>1</v>
      </c>
      <c r="BR3497" s="23">
        <v>0</v>
      </c>
      <c r="BS3497" s="14">
        <v>0</v>
      </c>
      <c r="BT3497" s="22">
        <v>0</v>
      </c>
      <c r="BV3497" s="1">
        <f t="shared" ref="BV3497" si="33722">BL3497*BQ3497+BN3497*BQ3500-BM3497*BR3497-BO3497*BR3500</f>
        <v>73.088607969113539</v>
      </c>
      <c r="BW3497" s="9">
        <f t="shared" ref="BW3497" si="33723">(BL3497*BR3497+BM3497*BQ3497+BN3497*BR3500+BO3497*BQ3500)</f>
        <v>-5.4229534517973388</v>
      </c>
      <c r="BX3497" s="2">
        <f t="shared" ref="BX3497" si="33724">BL3497*BS3497+BN3497*BS3500-BM3497*BT3497-BO3497*BT3500</f>
        <v>0</v>
      </c>
      <c r="BY3497" s="8">
        <f t="shared" ref="BY3497" si="33725">(BL3497*BT3497+BM3497*BS3497+BN3497*BT3500+BO3497*BS3500)</f>
        <v>-5.4229534517973388</v>
      </c>
      <c r="CA3497" s="28">
        <f t="shared" ref="CA3497" si="33726">20*LOG(((1+$BR$9)/$BR$9)/((BV3497+BV3500)^2+(BW3497+BW3500)^2)^0.5)</f>
        <v>-53.894621405204653</v>
      </c>
      <c r="CC3497" s="114">
        <f t="shared" ref="CC3497" si="33727">((BV3497^2+BW3497^2)^0.5)/((BV3500^2+BW3500^2)^0.5)</f>
        <v>7.4211953616376725E-2</v>
      </c>
      <c r="CD3497" s="13"/>
      <c r="CE3497" s="33"/>
      <c r="CF3497" s="33"/>
      <c r="CG3497" s="33"/>
      <c r="CH3497" s="33"/>
    </row>
    <row r="3498" spans="2:86" ht="18.600000000000001" customHeight="1" thickBot="1">
      <c r="D3498" s="3"/>
      <c r="G3498" s="4"/>
      <c r="I3498" s="3"/>
      <c r="L3498" s="4"/>
      <c r="N3498" s="3"/>
      <c r="Q3498" s="4"/>
      <c r="S3498" s="3"/>
      <c r="V3498" s="4"/>
      <c r="X3498" s="3"/>
      <c r="AA3498" s="4"/>
      <c r="AC3498" s="3"/>
      <c r="AF3498" s="4"/>
      <c r="AH3498" s="3"/>
      <c r="AK3498" s="4"/>
      <c r="AM3498" s="3"/>
      <c r="AP3498" s="4"/>
      <c r="AR3498" s="3"/>
      <c r="AU3498" s="4"/>
      <c r="AW3498" s="3"/>
      <c r="AZ3498" s="4"/>
      <c r="BB3498" s="3"/>
      <c r="BE3498" s="4"/>
      <c r="BG3498" s="3"/>
      <c r="BJ3498" s="4"/>
      <c r="BL3498" s="3"/>
      <c r="BO3498" s="4"/>
      <c r="BQ3498" s="16"/>
      <c r="BR3498" s="14"/>
      <c r="BS3498" s="14"/>
      <c r="BT3498" s="17"/>
      <c r="BV3498" s="3"/>
      <c r="BY3498" s="4"/>
      <c r="CC3498" s="115"/>
      <c r="CD3498" s="13"/>
      <c r="CE3498" s="33"/>
      <c r="CF3498" s="33"/>
      <c r="CG3498" s="33"/>
      <c r="CH3498" s="33"/>
    </row>
    <row r="3499" spans="2:86" ht="18.600000000000001" customHeight="1" thickBot="1">
      <c r="D3499" s="271" t="s">
        <v>141</v>
      </c>
      <c r="E3499" s="272"/>
      <c r="F3499" s="273" t="s">
        <v>142</v>
      </c>
      <c r="G3499" s="274"/>
      <c r="H3499" s="237"/>
      <c r="I3499" s="271" t="s">
        <v>143</v>
      </c>
      <c r="J3499" s="272"/>
      <c r="K3499" s="273" t="s">
        <v>144</v>
      </c>
      <c r="L3499" s="274"/>
      <c r="N3499" s="262" t="s">
        <v>145</v>
      </c>
      <c r="O3499" s="263"/>
      <c r="P3499" s="264" t="s">
        <v>146</v>
      </c>
      <c r="Q3499" s="265"/>
      <c r="S3499" s="271" t="s">
        <v>147</v>
      </c>
      <c r="T3499" s="272"/>
      <c r="U3499" s="273" t="s">
        <v>148</v>
      </c>
      <c r="V3499" s="274"/>
      <c r="W3499" s="20"/>
      <c r="X3499" s="262" t="s">
        <v>149</v>
      </c>
      <c r="Y3499" s="263"/>
      <c r="Z3499" s="264" t="s">
        <v>150</v>
      </c>
      <c r="AA3499" s="265"/>
      <c r="AB3499" s="20"/>
      <c r="AC3499" s="271" t="s">
        <v>151</v>
      </c>
      <c r="AD3499" s="272"/>
      <c r="AE3499" s="273" t="s">
        <v>152</v>
      </c>
      <c r="AF3499" s="274"/>
      <c r="AG3499" s="20"/>
      <c r="AH3499" s="262" t="s">
        <v>153</v>
      </c>
      <c r="AI3499" s="263"/>
      <c r="AJ3499" s="264" t="s">
        <v>154</v>
      </c>
      <c r="AK3499" s="265"/>
      <c r="AL3499" s="20"/>
      <c r="AM3499" s="271" t="s">
        <v>155</v>
      </c>
      <c r="AN3499" s="272"/>
      <c r="AO3499" s="273" t="s">
        <v>156</v>
      </c>
      <c r="AP3499" s="274"/>
      <c r="AR3499" s="262" t="s">
        <v>157</v>
      </c>
      <c r="AS3499" s="263"/>
      <c r="AT3499" s="264" t="s">
        <v>158</v>
      </c>
      <c r="AU3499" s="265"/>
      <c r="AV3499" s="41"/>
      <c r="AW3499" s="271" t="s">
        <v>159</v>
      </c>
      <c r="AX3499" s="272"/>
      <c r="AY3499" s="273" t="s">
        <v>160</v>
      </c>
      <c r="AZ3499" s="274"/>
      <c r="BA3499" s="20"/>
      <c r="BB3499" s="262" t="s">
        <v>161</v>
      </c>
      <c r="BC3499" s="263"/>
      <c r="BD3499" s="264" t="s">
        <v>162</v>
      </c>
      <c r="BE3499" s="265"/>
      <c r="BF3499" s="41"/>
      <c r="BG3499" s="271" t="s">
        <v>163</v>
      </c>
      <c r="BH3499" s="272"/>
      <c r="BI3499" s="273" t="s">
        <v>164</v>
      </c>
      <c r="BJ3499" s="274"/>
      <c r="BK3499" s="41"/>
      <c r="BL3499" s="262" t="s">
        <v>165</v>
      </c>
      <c r="BM3499" s="263"/>
      <c r="BN3499" s="264" t="s">
        <v>166</v>
      </c>
      <c r="BO3499" s="265"/>
      <c r="BP3499" s="41"/>
      <c r="BQ3499" s="271" t="s">
        <v>167</v>
      </c>
      <c r="BR3499" s="272"/>
      <c r="BS3499" s="273" t="s">
        <v>168</v>
      </c>
      <c r="BT3499" s="274"/>
      <c r="BU3499" s="20"/>
      <c r="BV3499" s="262" t="s">
        <v>169</v>
      </c>
      <c r="BW3499" s="263"/>
      <c r="BX3499" s="264" t="s">
        <v>170</v>
      </c>
      <c r="BY3499" s="265"/>
      <c r="CA3499" s="55" t="s">
        <v>35</v>
      </c>
      <c r="CC3499" s="116" t="s">
        <v>75</v>
      </c>
      <c r="CD3499" s="13"/>
      <c r="CE3499" s="33"/>
      <c r="CF3499" s="33"/>
      <c r="CG3499" s="33"/>
      <c r="CH3499" s="33"/>
    </row>
    <row r="3500" spans="2:86" ht="18.600000000000001" customHeight="1" thickTop="1" thickBot="1">
      <c r="D3500" s="1">
        <v>0</v>
      </c>
      <c r="E3500" s="9">
        <f t="shared" ref="E3500" si="33728">$E$9*$B3497</f>
        <v>11.767999999999919</v>
      </c>
      <c r="F3500" s="2">
        <v>1</v>
      </c>
      <c r="G3500" s="8">
        <v>0</v>
      </c>
      <c r="I3500" s="1">
        <v>0</v>
      </c>
      <c r="J3500" s="9">
        <v>0</v>
      </c>
      <c r="K3500" s="2">
        <v>1</v>
      </c>
      <c r="L3500" s="8">
        <v>0</v>
      </c>
      <c r="N3500" s="1">
        <f t="shared" ref="N3500" si="33729">D3500*I3497+F3500*I3500-E3500*J3497-G3500*J3500</f>
        <v>0</v>
      </c>
      <c r="O3500" s="9">
        <f t="shared" ref="O3500" si="33730">(D3500*J3497+E3500*I3497+F3500*J3500+G3500*I3500)</f>
        <v>11.767999999999919</v>
      </c>
      <c r="P3500" s="2">
        <f t="shared" ref="P3500" si="33731">D3500*K3497+F3500*K3500-E3500*L3497-G3500*L3500</f>
        <v>7.3429198330556726</v>
      </c>
      <c r="Q3500" s="8">
        <f t="shared" ref="Q3500" si="33732">(D3500*L3497+E3500*K3497+F3500*L3500+G3500*K3500)</f>
        <v>0</v>
      </c>
      <c r="S3500" s="1">
        <v>0</v>
      </c>
      <c r="T3500" s="9">
        <f t="shared" ref="T3500" si="33733">$T$9*$B3497</f>
        <v>15.112999999999897</v>
      </c>
      <c r="U3500" s="2">
        <v>1</v>
      </c>
      <c r="V3500" s="8">
        <v>0</v>
      </c>
      <c r="X3500" s="1">
        <f t="shared" ref="X3500" si="33734">N3500*S3497+P3500*S3500-O3500*T3497-Q3500*T3500</f>
        <v>0</v>
      </c>
      <c r="Y3500" s="9">
        <f t="shared" ref="Y3500" si="33735">(N3500*T3497+O3500*S3497+P3500*T3500+Q3500*S3500)</f>
        <v>122.74154743696954</v>
      </c>
      <c r="Z3500" s="2">
        <f t="shared" ref="Z3500" si="33736">N3500*U3497+P3500*U3500-O3500*V3497-Q3500*V3500</f>
        <v>7.3429198330556726</v>
      </c>
      <c r="AA3500" s="8">
        <f t="shared" ref="AA3500" si="33737">(N3500*V3497+O3500*U3497+P3500*V3500+Q3500*U3500)</f>
        <v>0</v>
      </c>
      <c r="AB3500" s="20"/>
      <c r="AC3500" s="1">
        <v>0</v>
      </c>
      <c r="AD3500" s="9">
        <v>0</v>
      </c>
      <c r="AE3500" s="2">
        <v>1</v>
      </c>
      <c r="AF3500" s="8">
        <v>0</v>
      </c>
      <c r="AH3500" s="1">
        <f t="shared" ref="AH3500" si="33738">X3500*AC3497+Z3500*AC3500-Y3500*AD3497-AA3500*AD3500</f>
        <v>0</v>
      </c>
      <c r="AI3500" s="9">
        <f t="shared" ref="AI3500" si="33739">(X3500*AD3497+Y3500*AC3497+Z3500*AD3500+AA3500*AC3500)</f>
        <v>122.74154743696954</v>
      </c>
      <c r="AJ3500" s="2">
        <f t="shared" ref="AJ3500" si="33740">X3500*AE3497+Z3500*AE3500-Y3500*AF3497-AA3500*AF3500</f>
        <v>19.651688739035279</v>
      </c>
      <c r="AK3500" s="8">
        <f t="shared" ref="AK3500" si="33741">(X3500*AF3497+Y3500*AE3497+Z3500*AF3500+AA3500*AE3500)</f>
        <v>0</v>
      </c>
      <c r="AM3500" s="1">
        <v>0</v>
      </c>
      <c r="AN3500" s="9">
        <f t="shared" ref="AN3500" si="33742">$AN$9*$B3497</f>
        <v>12.777999999999912</v>
      </c>
      <c r="AO3500" s="2">
        <v>1</v>
      </c>
      <c r="AP3500" s="8">
        <v>0</v>
      </c>
      <c r="AR3500" s="1">
        <f t="shared" ref="AR3500" si="33743">AH3500*AM3497+AJ3500*AM3500-AI3500*AN3497-AK3500*AN3500</f>
        <v>0</v>
      </c>
      <c r="AS3500" s="9">
        <f t="shared" ref="AS3500" si="33744">(AH3500*AN3497+AI3500*AM3497+AJ3500*AN3500+AK3500*AM3500)</f>
        <v>373.85082614436061</v>
      </c>
      <c r="AT3500" s="2">
        <f t="shared" ref="AT3500" si="33745">AH3500*AO3497+AJ3500*AO3500-AI3500*AP3497-AK3500*AP3500</f>
        <v>19.651688739035279</v>
      </c>
      <c r="AU3500" s="8">
        <f t="shared" ref="AU3500" si="33746">(AH3500*AP3497+AI3500*AO3497+AJ3500*AP3500+AK3500*AO3500)</f>
        <v>0</v>
      </c>
      <c r="AV3500" s="20"/>
      <c r="AW3500" s="1">
        <v>0</v>
      </c>
      <c r="AX3500" s="9">
        <v>0</v>
      </c>
      <c r="AY3500" s="2">
        <v>1</v>
      </c>
      <c r="AZ3500" s="8">
        <v>0</v>
      </c>
      <c r="BB3500" s="1">
        <f t="shared" ref="BB3500" si="33747">AR3500*AW3497+AT3500*AW3500-AS3500*AX3497-AU3500*AX3500</f>
        <v>0</v>
      </c>
      <c r="BC3500" s="9">
        <f t="shared" ref="BC3500" si="33748">(AR3500*AX3497+AS3500*AW3497+AT3500*AX3500+AU3500*AW3500)</f>
        <v>373.85082614436061</v>
      </c>
      <c r="BD3500" s="2">
        <f t="shared" ref="BD3500" si="33749">AR3500*AY3497+AT3500*AY3500-AS3500*AZ3497-AU3500*AZ3500</f>
        <v>73.087460946782699</v>
      </c>
      <c r="BE3500" s="8">
        <f t="shared" ref="BE3500" si="33750">(AR3500*AZ3497+AS3500*AY3497+AT3500*AZ3500+AU3500*AY3500)</f>
        <v>0</v>
      </c>
      <c r="BG3500" s="1">
        <v>0</v>
      </c>
      <c r="BH3500" s="9">
        <f t="shared" ref="BH3500" si="33751">$BH$9*$B3497</f>
        <v>8.3599999999999426</v>
      </c>
      <c r="BI3500" s="2">
        <v>1</v>
      </c>
      <c r="BJ3500" s="8">
        <v>0</v>
      </c>
      <c r="BK3500" s="20"/>
      <c r="BL3500" s="1">
        <f t="shared" ref="BL3500" si="33752">BB3500*BG3497+BD3500*BG3500-BC3500*BH3497-BE3500*BH3500</f>
        <v>0</v>
      </c>
      <c r="BM3500" s="9">
        <f t="shared" ref="BM3500" si="33753">(BB3500*BH3497+BC3500*BG3497+BD3500*BH3500+BE3500*BG3500)</f>
        <v>984.8619996594598</v>
      </c>
      <c r="BN3500" s="2">
        <f t="shared" ref="BN3500" si="33754">BB3500*BI3497+BD3500*BI3500-BC3500*BJ3497-BE3500*BJ3500</f>
        <v>73.087460946782699</v>
      </c>
      <c r="BO3500" s="8">
        <f t="shared" ref="BO3500" si="33755">(BB3500*BJ3497+BC3500*BI3497+BD3500*BJ3500+BE3500*BI3500)</f>
        <v>0</v>
      </c>
      <c r="BP3500" s="20"/>
      <c r="BQ3500" s="18">
        <f t="shared" ref="BQ3500:BQ3508" si="33756">1/$BR$9</f>
        <v>1</v>
      </c>
      <c r="BR3500" s="25">
        <v>0</v>
      </c>
      <c r="BS3500" s="19">
        <v>1</v>
      </c>
      <c r="BT3500" s="24">
        <v>0</v>
      </c>
      <c r="BV3500" s="1">
        <f t="shared" ref="BV3500" si="33757">BL3500*BQ3497+BN3500*BQ3500-BM3500*BR3497-BO3500*BR3500</f>
        <v>73.087460946782699</v>
      </c>
      <c r="BW3500" s="9">
        <f t="shared" ref="BW3500" si="33758">(BL3500*BR3497+BM3500*BQ3497+BN3500*BR3500+BO3500*BQ3500)</f>
        <v>984.8619996594598</v>
      </c>
      <c r="BX3500" s="2">
        <f t="shared" ref="BX3500" si="33759">BL3500*BS3497+BN3500*BS3500-BM3500*BT3497-BO3500*BT3500</f>
        <v>73.087460946782699</v>
      </c>
      <c r="BY3500" s="8">
        <f t="shared" ref="BY3500" si="33760">(BL3500*BT3497+BM3500*BS3497+BN3500*BT3500+BO3500*BS3500)</f>
        <v>0</v>
      </c>
      <c r="CA3500" s="56">
        <f t="shared" ref="CA3500" si="33761">(180/PI())*ATAN(-1*(BW3497+BW3500)/(BV3497+BV3500))</f>
        <v>-81.511563315041087</v>
      </c>
      <c r="CC3500" s="117">
        <f t="shared" ref="CC3500" si="33762">20*LOG(((1-(10^(CA3497/20)^2)*(1-((1-CC3497)/(1+CC3497))^2))^0.5))</f>
        <v>-4.5569712936653356E-6</v>
      </c>
      <c r="CD3500" s="13"/>
      <c r="CE3500" s="33"/>
      <c r="CF3500" s="33"/>
      <c r="CG3500" s="33"/>
      <c r="CH3500" s="33"/>
    </row>
    <row r="3501" spans="2:86" ht="18.600000000000001" customHeight="1"/>
    <row r="3502" spans="2:86" ht="18.600000000000001" customHeight="1" thickBot="1">
      <c r="E3502" s="6" t="s">
        <v>3</v>
      </c>
      <c r="J3502" s="6" t="s">
        <v>5</v>
      </c>
      <c r="O3502" s="6" t="s">
        <v>10</v>
      </c>
      <c r="T3502" s="6" t="s">
        <v>6</v>
      </c>
      <c r="Y3502" s="6" t="s">
        <v>11</v>
      </c>
      <c r="AD3502" s="6" t="s">
        <v>12</v>
      </c>
      <c r="AI3502" s="6" t="s">
        <v>13</v>
      </c>
      <c r="AN3502" s="6" t="s">
        <v>14</v>
      </c>
      <c r="AS3502" s="6" t="s">
        <v>15</v>
      </c>
      <c r="AX3502" s="6" t="s">
        <v>19</v>
      </c>
      <c r="BC3502" s="6" t="s">
        <v>17</v>
      </c>
      <c r="BH3502" s="6" t="s">
        <v>20</v>
      </c>
      <c r="BM3502" s="6" t="s">
        <v>18</v>
      </c>
      <c r="BQ3502" s="26" t="s">
        <v>16</v>
      </c>
      <c r="BR3502" s="26"/>
      <c r="BS3502" s="21"/>
      <c r="BT3502" s="21"/>
      <c r="BU3502" s="21"/>
      <c r="BV3502" s="21"/>
      <c r="BW3502" s="26" t="s">
        <v>21</v>
      </c>
      <c r="BX3502" s="21"/>
      <c r="BY3502" s="21"/>
    </row>
    <row r="3503" spans="2:86" ht="18.600000000000001" customHeight="1" thickBot="1">
      <c r="B3503" s="11"/>
      <c r="D3503" s="266" t="s">
        <v>113</v>
      </c>
      <c r="E3503" s="267"/>
      <c r="F3503" s="268" t="s">
        <v>114</v>
      </c>
      <c r="G3503" s="269"/>
      <c r="H3503" s="237"/>
      <c r="I3503" s="262" t="s">
        <v>0</v>
      </c>
      <c r="J3503" s="263"/>
      <c r="K3503" s="264" t="s">
        <v>1</v>
      </c>
      <c r="L3503" s="265"/>
      <c r="M3503" s="21"/>
      <c r="N3503" s="262" t="s">
        <v>115</v>
      </c>
      <c r="O3503" s="263"/>
      <c r="P3503" s="264" t="s">
        <v>116</v>
      </c>
      <c r="Q3503" s="265"/>
      <c r="R3503" s="21"/>
      <c r="S3503" s="266" t="s">
        <v>117</v>
      </c>
      <c r="T3503" s="267"/>
      <c r="U3503" s="268" t="s">
        <v>118</v>
      </c>
      <c r="V3503" s="269"/>
      <c r="W3503" s="20"/>
      <c r="X3503" s="262" t="s">
        <v>119</v>
      </c>
      <c r="Y3503" s="263"/>
      <c r="Z3503" s="264" t="s">
        <v>120</v>
      </c>
      <c r="AA3503" s="265"/>
      <c r="AB3503" s="20"/>
      <c r="AC3503" s="262" t="s">
        <v>121</v>
      </c>
      <c r="AD3503" s="263"/>
      <c r="AE3503" s="264" t="s">
        <v>7</v>
      </c>
      <c r="AF3503" s="265"/>
      <c r="AG3503" s="20"/>
      <c r="AH3503" s="262" t="s">
        <v>122</v>
      </c>
      <c r="AI3503" s="263"/>
      <c r="AJ3503" s="264" t="s">
        <v>123</v>
      </c>
      <c r="AK3503" s="265"/>
      <c r="AL3503" s="20"/>
      <c r="AM3503" s="266" t="s">
        <v>124</v>
      </c>
      <c r="AN3503" s="267"/>
      <c r="AO3503" s="268" t="s">
        <v>125</v>
      </c>
      <c r="AP3503" s="269"/>
      <c r="AQ3503" s="21"/>
      <c r="AR3503" s="262" t="s">
        <v>126</v>
      </c>
      <c r="AS3503" s="263"/>
      <c r="AT3503" s="264" t="s">
        <v>2</v>
      </c>
      <c r="AU3503" s="265"/>
      <c r="AV3503" s="41"/>
      <c r="AW3503" s="262" t="s">
        <v>127</v>
      </c>
      <c r="AX3503" s="263"/>
      <c r="AY3503" s="264" t="s">
        <v>128</v>
      </c>
      <c r="AZ3503" s="265"/>
      <c r="BA3503" s="20"/>
      <c r="BB3503" s="262" t="s">
        <v>129</v>
      </c>
      <c r="BC3503" s="263"/>
      <c r="BD3503" s="264" t="s">
        <v>130</v>
      </c>
      <c r="BE3503" s="265"/>
      <c r="BF3503" s="41"/>
      <c r="BG3503" s="266" t="s">
        <v>131</v>
      </c>
      <c r="BH3503" s="267"/>
      <c r="BI3503" s="268" t="s">
        <v>132</v>
      </c>
      <c r="BJ3503" s="269"/>
      <c r="BK3503" s="41"/>
      <c r="BL3503" s="262" t="s">
        <v>133</v>
      </c>
      <c r="BM3503" s="263"/>
      <c r="BN3503" s="264" t="s">
        <v>134</v>
      </c>
      <c r="BO3503" s="265"/>
      <c r="BP3503" s="41"/>
      <c r="BQ3503" s="262" t="s">
        <v>135</v>
      </c>
      <c r="BR3503" s="263"/>
      <c r="BS3503" s="264" t="s">
        <v>136</v>
      </c>
      <c r="BT3503" s="265"/>
      <c r="BU3503" s="20"/>
      <c r="BV3503" s="262" t="s">
        <v>137</v>
      </c>
      <c r="BW3503" s="263"/>
      <c r="BX3503" s="264" t="s">
        <v>138</v>
      </c>
      <c r="BY3503" s="265"/>
      <c r="CA3503" s="27" t="s">
        <v>8</v>
      </c>
      <c r="CC3503" s="113" t="s">
        <v>74</v>
      </c>
      <c r="CD3503" s="13"/>
      <c r="CE3503" s="33"/>
      <c r="CF3503" s="33"/>
      <c r="CG3503" s="33"/>
      <c r="CH3503" s="33"/>
    </row>
    <row r="3504" spans="2:86" ht="18.600000000000001" customHeight="1" thickTop="1" thickBot="1">
      <c r="B3504" s="37">
        <v>10.0199999999999</v>
      </c>
      <c r="D3504" s="1">
        <v>1</v>
      </c>
      <c r="E3504" s="7">
        <v>0</v>
      </c>
      <c r="F3504" s="2">
        <v>0</v>
      </c>
      <c r="G3504" s="8">
        <v>0</v>
      </c>
      <c r="I3504" s="1">
        <v>1</v>
      </c>
      <c r="J3504" s="9">
        <v>0</v>
      </c>
      <c r="K3504" s="2">
        <v>0</v>
      </c>
      <c r="L3504" s="8">
        <f t="shared" ref="L3504:L3508" si="33763">IF(0=(1-$J$9*$K$9*$B3504^2),10^18,$B3504*$K$9/(1-$J$9*$K$9*$B3504^2))</f>
        <v>-0.5378246567819156</v>
      </c>
      <c r="N3504" s="1">
        <f t="shared" ref="N3504" si="33764">D3504*I3504+F3504*I3507-E3504*J3504-G3504*J3507</f>
        <v>1</v>
      </c>
      <c r="O3504" s="9">
        <f t="shared" ref="O3504" si="33765">(D3504*J3504+E3504*I3504+F3504*J3507+G3504*I3507)</f>
        <v>0</v>
      </c>
      <c r="P3504" s="2">
        <f t="shared" ref="P3504" si="33766">D3504*K3504+F3504*K3507-E3504*L3504-G3504*L3507</f>
        <v>0</v>
      </c>
      <c r="Q3504" s="8">
        <f t="shared" ref="Q3504" si="33767">(D3504*L3504+E3504*K3504+F3504*L3507+G3504*K3507)</f>
        <v>-0.5378246567819156</v>
      </c>
      <c r="S3504" s="1">
        <v>1</v>
      </c>
      <c r="T3504" s="7">
        <v>0</v>
      </c>
      <c r="U3504" s="2">
        <v>0</v>
      </c>
      <c r="V3504" s="8">
        <v>0</v>
      </c>
      <c r="X3504" s="1">
        <f t="shared" ref="X3504" si="33768">N3504*S3504+P3504*S3507-O3504*T3504-Q3504*T3507</f>
        <v>9.1444003260209001</v>
      </c>
      <c r="Y3504" s="9">
        <f t="shared" ref="Y3504" si="33769">(N3504*T3504+O3504*S3504+P3504*T3507+Q3504*S3507)</f>
        <v>0</v>
      </c>
      <c r="Z3504" s="2">
        <f t="shared" ref="Z3504" si="33770">N3504*U3504+P3504*U3507-O3504*V3504-Q3504*V3507</f>
        <v>0</v>
      </c>
      <c r="AA3504" s="8">
        <f t="shared" ref="AA3504" si="33771">(N3504*V3504+O3504*U3504+P3504*V3507+Q3504*U3507)</f>
        <v>-0.5378246567819156</v>
      </c>
      <c r="AB3504" s="20"/>
      <c r="AC3504" s="1">
        <v>1</v>
      </c>
      <c r="AD3504" s="9">
        <v>0</v>
      </c>
      <c r="AE3504" s="2">
        <v>0</v>
      </c>
      <c r="AF3504" s="8">
        <f t="shared" ref="AF3504:AF3508" si="33772">IF(0=(1-$AE$9*$AD$9*$B3504^2),10^18,$B3504*$AE$9/(1-$AE$9*$AD$9*$B3504^2))</f>
        <v>-0.10007631675055856</v>
      </c>
      <c r="AH3504" s="1">
        <f t="shared" ref="AH3504" si="33773">X3504*AC3504+Z3504*AC3507-Y3504*AD3504-AA3504*AD3507</f>
        <v>9.1444003260209001</v>
      </c>
      <c r="AI3504" s="9">
        <f t="shared" ref="AI3504" si="33774">(X3504*AD3504+Y3504*AC3504+Z3504*AD3507+AA3504*AC3507)</f>
        <v>0</v>
      </c>
      <c r="AJ3504" s="2">
        <f t="shared" ref="AJ3504" si="33775">X3504*AE3504+Z3504*AE3507-Y3504*AF3504-AA3504*AF3507</f>
        <v>0</v>
      </c>
      <c r="AK3504" s="8">
        <f t="shared" ref="AK3504" si="33776">(X3504*AF3504+Y3504*AE3504+Z3504*AF3507+AA3504*AE3507)</f>
        <v>-1.4529625603026941</v>
      </c>
      <c r="AM3504" s="1">
        <v>1</v>
      </c>
      <c r="AN3504" s="7">
        <v>0</v>
      </c>
      <c r="AO3504" s="2">
        <v>0</v>
      </c>
      <c r="AP3504" s="8">
        <v>0</v>
      </c>
      <c r="AR3504" s="1">
        <f t="shared" ref="AR3504" si="33777">AH3504*AM3504+AJ3504*AM3507-AI3504*AN3504-AK3504*AN3507</f>
        <v>27.747487832759635</v>
      </c>
      <c r="AS3504" s="9">
        <f t="shared" ref="AS3504" si="33778">(AH3504*AN3504+AI3504*AM3504+AJ3504*AN3507+AK3504*AM3507)</f>
        <v>0</v>
      </c>
      <c r="AT3504" s="2">
        <f t="shared" ref="AT3504" si="33779">AH3504*AO3504+AJ3504*AO3507-AI3504*AP3504-AK3504*AP3507</f>
        <v>0</v>
      </c>
      <c r="AU3504" s="8">
        <f t="shared" ref="AU3504" si="33780">(AH3504*AP3504+AI3504*AO3504+AJ3504*AP3507+AK3504*AO3507)</f>
        <v>-1.4529625603026941</v>
      </c>
      <c r="AV3504" s="20"/>
      <c r="AW3504" s="1">
        <v>1</v>
      </c>
      <c r="AX3504" s="9">
        <v>0</v>
      </c>
      <c r="AY3504" s="2">
        <v>0</v>
      </c>
      <c r="AZ3504" s="8">
        <f t="shared" ref="AZ3504:AZ3508" si="33781">IF(0=(1-$AX$9*$AY$9*$B3504^2),10^18,$B3504*$AY$9/(1-$AX$9*$AY$9*$B3504^2))</f>
        <v>-0.14263796874352366</v>
      </c>
      <c r="BB3504" s="1">
        <f t="shared" ref="BB3504" si="33782">AR3504*AW3504+AT3504*AW3507-AS3504*AX3504-AU3504*AX3507</f>
        <v>27.747487832759635</v>
      </c>
      <c r="BC3504" s="9">
        <f t="shared" ref="BC3504" si="33783">(AR3504*AX3504+AS3504*AW3504+AT3504*AX3507+AU3504*AW3507)</f>
        <v>0</v>
      </c>
      <c r="BD3504" s="2">
        <f t="shared" ref="BD3504" si="33784">AR3504*AY3504+AT3504*AY3507-AS3504*AZ3504-AU3504*AZ3507</f>
        <v>0</v>
      </c>
      <c r="BE3504" s="8">
        <f t="shared" ref="BE3504" si="33785">(AR3504*AZ3504+AS3504*AY3504+AT3504*AZ3507+AU3504*AY3507)</f>
        <v>-5.4108078625031659</v>
      </c>
      <c r="BG3504" s="1">
        <v>1</v>
      </c>
      <c r="BH3504" s="7">
        <v>0</v>
      </c>
      <c r="BI3504" s="2">
        <v>0</v>
      </c>
      <c r="BJ3504" s="8">
        <v>0</v>
      </c>
      <c r="BK3504" s="20"/>
      <c r="BL3504" s="1">
        <f t="shared" ref="BL3504" si="33786">BB3504*BG3504+BD3504*BG3507-BC3504*BH3504-BE3504*BH3507</f>
        <v>73.072310270746698</v>
      </c>
      <c r="BM3504" s="9">
        <f t="shared" ref="BM3504" si="33787">(BB3504*BH3504+BC3504*BG3504+BD3504*BH3507+BE3504*BG3507)</f>
        <v>0</v>
      </c>
      <c r="BN3504" s="2">
        <f t="shared" ref="BN3504" si="33788">BB3504*BI3504+BD3504*BI3507-BC3504*BJ3504-BE3504*BJ3507</f>
        <v>0</v>
      </c>
      <c r="BO3504" s="8">
        <f t="shared" ref="BO3504" si="33789">(BB3504*BJ3504+BC3504*BI3504+BD3504*BJ3507+BE3504*BI3507)</f>
        <v>-5.4108078625031659</v>
      </c>
      <c r="BP3504" s="20"/>
      <c r="BQ3504" s="16">
        <v>1</v>
      </c>
      <c r="BR3504" s="23">
        <v>0</v>
      </c>
      <c r="BS3504" s="14">
        <v>0</v>
      </c>
      <c r="BT3504" s="22">
        <v>0</v>
      </c>
      <c r="BV3504" s="1">
        <f t="shared" ref="BV3504" si="33790">BL3504*BQ3504+BN3504*BQ3507-BM3504*BR3504-BO3504*BR3507</f>
        <v>73.072310270746698</v>
      </c>
      <c r="BW3504" s="9">
        <f t="shared" ref="BW3504" si="33791">(BL3504*BR3504+BM3504*BQ3504+BN3504*BR3507+BO3504*BQ3507)</f>
        <v>-5.4108078625031659</v>
      </c>
      <c r="BX3504" s="2">
        <f t="shared" ref="BX3504" si="33792">BL3504*BS3504+BN3504*BS3507-BM3504*BT3504-BO3504*BT3507</f>
        <v>0</v>
      </c>
      <c r="BY3504" s="8">
        <f t="shared" ref="BY3504" si="33793">(BL3504*BT3504+BM3504*BS3504+BN3504*BT3507+BO3504*BS3507)</f>
        <v>-5.4108078625031659</v>
      </c>
      <c r="CA3504" s="28">
        <f t="shared" ref="CA3504" si="33794">20*LOG(((1+$BR$9)/$BR$9)/((BV3504+BV3507)^2+(BW3504+BW3507)^2)^0.5)</f>
        <v>-53.910030131448153</v>
      </c>
      <c r="CC3504" s="114">
        <f t="shared" ref="CC3504" si="33795">((BV3504^2+BW3504^2)^0.5)/((BV3507^2+BW3507^2)^0.5)</f>
        <v>7.4062265001512931E-2</v>
      </c>
      <c r="CD3504" s="13"/>
      <c r="CE3504" s="33"/>
      <c r="CF3504" s="33"/>
      <c r="CG3504" s="33"/>
      <c r="CH3504" s="33"/>
    </row>
    <row r="3505" spans="4:86" ht="18.600000000000001" customHeight="1" thickBot="1">
      <c r="D3505" s="3"/>
      <c r="G3505" s="4"/>
      <c r="I3505" s="3"/>
      <c r="L3505" s="4"/>
      <c r="N3505" s="3"/>
      <c r="Q3505" s="4"/>
      <c r="S3505" s="3"/>
      <c r="V3505" s="4"/>
      <c r="X3505" s="3"/>
      <c r="AA3505" s="4"/>
      <c r="AC3505" s="3"/>
      <c r="AF3505" s="4"/>
      <c r="AH3505" s="3"/>
      <c r="AK3505" s="4"/>
      <c r="AM3505" s="3"/>
      <c r="AP3505" s="4"/>
      <c r="AR3505" s="3"/>
      <c r="AU3505" s="4"/>
      <c r="AW3505" s="3"/>
      <c r="AZ3505" s="4"/>
      <c r="BB3505" s="3"/>
      <c r="BE3505" s="4"/>
      <c r="BG3505" s="3"/>
      <c r="BJ3505" s="4"/>
      <c r="BL3505" s="3"/>
      <c r="BO3505" s="4"/>
      <c r="BQ3505" s="16"/>
      <c r="BR3505" s="14"/>
      <c r="BS3505" s="14"/>
      <c r="BT3505" s="17"/>
      <c r="BV3505" s="3"/>
      <c r="BY3505" s="4"/>
      <c r="CC3505" s="115"/>
      <c r="CD3505" s="13"/>
      <c r="CE3505" s="33"/>
      <c r="CF3505" s="33"/>
      <c r="CG3505" s="33"/>
      <c r="CH3505" s="33"/>
    </row>
    <row r="3506" spans="4:86" ht="18.600000000000001" customHeight="1" thickBot="1">
      <c r="D3506" s="271" t="s">
        <v>141</v>
      </c>
      <c r="E3506" s="272"/>
      <c r="F3506" s="273" t="s">
        <v>142</v>
      </c>
      <c r="G3506" s="274"/>
      <c r="H3506" s="237"/>
      <c r="I3506" s="271" t="s">
        <v>143</v>
      </c>
      <c r="J3506" s="272"/>
      <c r="K3506" s="273" t="s">
        <v>144</v>
      </c>
      <c r="L3506" s="274"/>
      <c r="N3506" s="262" t="s">
        <v>145</v>
      </c>
      <c r="O3506" s="263"/>
      <c r="P3506" s="264" t="s">
        <v>146</v>
      </c>
      <c r="Q3506" s="265"/>
      <c r="S3506" s="271" t="s">
        <v>147</v>
      </c>
      <c r="T3506" s="272"/>
      <c r="U3506" s="273" t="s">
        <v>148</v>
      </c>
      <c r="V3506" s="274"/>
      <c r="W3506" s="20"/>
      <c r="X3506" s="262" t="s">
        <v>149</v>
      </c>
      <c r="Y3506" s="263"/>
      <c r="Z3506" s="264" t="s">
        <v>150</v>
      </c>
      <c r="AA3506" s="265"/>
      <c r="AB3506" s="20"/>
      <c r="AC3506" s="271" t="s">
        <v>151</v>
      </c>
      <c r="AD3506" s="272"/>
      <c r="AE3506" s="273" t="s">
        <v>152</v>
      </c>
      <c r="AF3506" s="274"/>
      <c r="AG3506" s="20"/>
      <c r="AH3506" s="262" t="s">
        <v>153</v>
      </c>
      <c r="AI3506" s="263"/>
      <c r="AJ3506" s="264" t="s">
        <v>154</v>
      </c>
      <c r="AK3506" s="265"/>
      <c r="AL3506" s="20"/>
      <c r="AM3506" s="271" t="s">
        <v>155</v>
      </c>
      <c r="AN3506" s="272"/>
      <c r="AO3506" s="273" t="s">
        <v>156</v>
      </c>
      <c r="AP3506" s="274"/>
      <c r="AR3506" s="262" t="s">
        <v>157</v>
      </c>
      <c r="AS3506" s="263"/>
      <c r="AT3506" s="264" t="s">
        <v>158</v>
      </c>
      <c r="AU3506" s="265"/>
      <c r="AV3506" s="41"/>
      <c r="AW3506" s="271" t="s">
        <v>159</v>
      </c>
      <c r="AX3506" s="272"/>
      <c r="AY3506" s="273" t="s">
        <v>160</v>
      </c>
      <c r="AZ3506" s="274"/>
      <c r="BA3506" s="20"/>
      <c r="BB3506" s="262" t="s">
        <v>161</v>
      </c>
      <c r="BC3506" s="263"/>
      <c r="BD3506" s="264" t="s">
        <v>162</v>
      </c>
      <c r="BE3506" s="265"/>
      <c r="BF3506" s="41"/>
      <c r="BG3506" s="271" t="s">
        <v>163</v>
      </c>
      <c r="BH3506" s="272"/>
      <c r="BI3506" s="273" t="s">
        <v>164</v>
      </c>
      <c r="BJ3506" s="274"/>
      <c r="BK3506" s="41"/>
      <c r="BL3506" s="262" t="s">
        <v>165</v>
      </c>
      <c r="BM3506" s="263"/>
      <c r="BN3506" s="264" t="s">
        <v>166</v>
      </c>
      <c r="BO3506" s="265"/>
      <c r="BP3506" s="41"/>
      <c r="BQ3506" s="271" t="s">
        <v>167</v>
      </c>
      <c r="BR3506" s="272"/>
      <c r="BS3506" s="273" t="s">
        <v>168</v>
      </c>
      <c r="BT3506" s="274"/>
      <c r="BU3506" s="20"/>
      <c r="BV3506" s="262" t="s">
        <v>169</v>
      </c>
      <c r="BW3506" s="263"/>
      <c r="BX3506" s="264" t="s">
        <v>170</v>
      </c>
      <c r="BY3506" s="265"/>
      <c r="CA3506" s="55" t="s">
        <v>35</v>
      </c>
      <c r="CC3506" s="116" t="s">
        <v>75</v>
      </c>
      <c r="CD3506" s="13"/>
      <c r="CE3506" s="33"/>
      <c r="CF3506" s="33"/>
      <c r="CG3506" s="33"/>
      <c r="CH3506" s="33"/>
    </row>
    <row r="3507" spans="4:86" ht="18.600000000000001" customHeight="1" thickTop="1" thickBot="1">
      <c r="D3507" s="1">
        <v>0</v>
      </c>
      <c r="E3507" s="9">
        <f t="shared" ref="E3507" si="33796">$E$9*$B3504</f>
        <v>11.791535999999883</v>
      </c>
      <c r="F3507" s="2">
        <v>1</v>
      </c>
      <c r="G3507" s="8">
        <v>0</v>
      </c>
      <c r="I3507" s="1">
        <v>0</v>
      </c>
      <c r="J3507" s="9">
        <v>0</v>
      </c>
      <c r="K3507" s="2">
        <v>1</v>
      </c>
      <c r="L3507" s="8">
        <v>0</v>
      </c>
      <c r="N3507" s="1">
        <f t="shared" ref="N3507" si="33797">D3507*I3504+F3507*I3507-E3507*J3504-G3507*J3507</f>
        <v>0</v>
      </c>
      <c r="O3507" s="9">
        <f t="shared" ref="O3507" si="33798">(D3507*J3504+E3507*I3504+F3507*J3507+G3507*I3507)</f>
        <v>11.791535999999883</v>
      </c>
      <c r="P3507" s="2">
        <f t="shared" ref="P3507" si="33799">D3507*K3504+F3507*K3507-E3507*L3504-G3507*L3507</f>
        <v>7.3417788021315395</v>
      </c>
      <c r="Q3507" s="8">
        <f t="shared" ref="Q3507" si="33800">(D3507*L3504+E3507*K3504+F3507*L3507+G3507*K3507)</f>
        <v>0</v>
      </c>
      <c r="S3507" s="1">
        <v>0</v>
      </c>
      <c r="T3507" s="9">
        <f t="shared" ref="T3507" si="33801">$T$9*$B3504</f>
        <v>15.143225999999849</v>
      </c>
      <c r="U3507" s="2">
        <v>1</v>
      </c>
      <c r="V3507" s="8">
        <v>0</v>
      </c>
      <c r="X3507" s="1">
        <f t="shared" ref="X3507" si="33802">N3507*S3504+P3507*S3507-O3507*T3504-Q3507*T3507</f>
        <v>0</v>
      </c>
      <c r="Y3507" s="9">
        <f t="shared" ref="Y3507" si="33803">(N3507*T3504+O3507*S3504+P3507*T3507+Q3507*S3507)</f>
        <v>122.96975164268596</v>
      </c>
      <c r="Z3507" s="2">
        <f t="shared" ref="Z3507" si="33804">N3507*U3504+P3507*U3507-O3507*V3504-Q3507*V3507</f>
        <v>7.3417788021315395</v>
      </c>
      <c r="AA3507" s="8">
        <f t="shared" ref="AA3507" si="33805">(N3507*V3504+O3507*U3504+P3507*V3507+Q3507*U3507)</f>
        <v>0</v>
      </c>
      <c r="AB3507" s="20"/>
      <c r="AC3507" s="1">
        <v>0</v>
      </c>
      <c r="AD3507" s="9">
        <v>0</v>
      </c>
      <c r="AE3507" s="2">
        <v>1</v>
      </c>
      <c r="AF3507" s="8">
        <v>0</v>
      </c>
      <c r="AH3507" s="1">
        <f t="shared" ref="AH3507" si="33806">X3507*AC3504+Z3507*AC3507-Y3507*AD3504-AA3507*AD3507</f>
        <v>0</v>
      </c>
      <c r="AI3507" s="9">
        <f t="shared" ref="AI3507" si="33807">(X3507*AD3504+Y3507*AC3504+Z3507*AD3507+AA3507*AC3507)</f>
        <v>122.96975164268596</v>
      </c>
      <c r="AJ3507" s="2">
        <f t="shared" ref="AJ3507" si="33808">X3507*AE3504+Z3507*AE3507-Y3507*AF3504-AA3507*AF3507</f>
        <v>19.6481386182625</v>
      </c>
      <c r="AK3507" s="8">
        <f t="shared" ref="AK3507" si="33809">(X3507*AF3504+Y3507*AE3504+Z3507*AF3507+AA3507*AE3507)</f>
        <v>0</v>
      </c>
      <c r="AM3507" s="1">
        <v>0</v>
      </c>
      <c r="AN3507" s="9">
        <f t="shared" ref="AN3507" si="33810">$AN$9*$B3504</f>
        <v>12.803555999999872</v>
      </c>
      <c r="AO3507" s="2">
        <v>1</v>
      </c>
      <c r="AP3507" s="8">
        <v>0</v>
      </c>
      <c r="AR3507" s="1">
        <f t="shared" ref="AR3507" si="33811">AH3507*AM3504+AJ3507*AM3507-AI3507*AN3504-AK3507*AN3507</f>
        <v>0</v>
      </c>
      <c r="AS3507" s="9">
        <f t="shared" ref="AS3507" si="33812">(AH3507*AN3504+AI3507*AM3504+AJ3507*AN3507+AK3507*AM3507)</f>
        <v>374.53579473737</v>
      </c>
      <c r="AT3507" s="2">
        <f t="shared" ref="AT3507" si="33813">AH3507*AO3504+AJ3507*AO3507-AI3507*AP3504-AK3507*AP3507</f>
        <v>19.6481386182625</v>
      </c>
      <c r="AU3507" s="8">
        <f t="shared" ref="AU3507" si="33814">(AH3507*AP3504+AI3507*AO3504+AJ3507*AP3507+AK3507*AO3507)</f>
        <v>0</v>
      </c>
      <c r="AV3507" s="20"/>
      <c r="AW3507" s="1">
        <v>0</v>
      </c>
      <c r="AX3507" s="9">
        <v>0</v>
      </c>
      <c r="AY3507" s="2">
        <v>1</v>
      </c>
      <c r="AZ3507" s="8">
        <v>0</v>
      </c>
      <c r="BB3507" s="1">
        <f t="shared" ref="BB3507" si="33815">AR3507*AW3504+AT3507*AW3507-AS3507*AX3504-AU3507*AX3507</f>
        <v>0</v>
      </c>
      <c r="BC3507" s="9">
        <f t="shared" ref="BC3507" si="33816">(AR3507*AX3504+AS3507*AW3504+AT3507*AX3507+AU3507*AW3507)</f>
        <v>374.53579473737</v>
      </c>
      <c r="BD3507" s="2">
        <f t="shared" ref="BD3507" si="33817">AR3507*AY3504+AT3507*AY3507-AS3507*AZ3504-AU3507*AZ3507</f>
        <v>73.071163601342278</v>
      </c>
      <c r="BE3507" s="8">
        <f t="shared" ref="BE3507" si="33818">(AR3507*AZ3504+AS3507*AY3504+AT3507*AZ3507+AU3507*AY3507)</f>
        <v>0</v>
      </c>
      <c r="BG3507" s="1">
        <v>0</v>
      </c>
      <c r="BH3507" s="9">
        <f t="shared" ref="BH3507" si="33819">$BH$9*$B3504</f>
        <v>8.3767199999999153</v>
      </c>
      <c r="BI3507" s="2">
        <v>1</v>
      </c>
      <c r="BJ3507" s="8">
        <v>0</v>
      </c>
      <c r="BK3507" s="20"/>
      <c r="BL3507" s="1">
        <f t="shared" ref="BL3507" si="33820">BB3507*BG3504+BD3507*BG3507-BC3507*BH3504-BE3507*BH3507</f>
        <v>0</v>
      </c>
      <c r="BM3507" s="9">
        <f t="shared" ref="BM3507" si="33821">(BB3507*BH3504+BC3507*BG3504+BD3507*BH3507+BE3507*BG3507)</f>
        <v>986.63247229999968</v>
      </c>
      <c r="BN3507" s="2">
        <f t="shared" ref="BN3507" si="33822">BB3507*BI3504+BD3507*BI3507-BC3507*BJ3504-BE3507*BJ3507</f>
        <v>73.071163601342278</v>
      </c>
      <c r="BO3507" s="8">
        <f t="shared" ref="BO3507" si="33823">(BB3507*BJ3504+BC3507*BI3504+BD3507*BJ3507+BE3507*BI3507)</f>
        <v>0</v>
      </c>
      <c r="BP3507" s="20"/>
      <c r="BQ3507" s="18">
        <f t="shared" ref="BQ3507:BQ3508" si="33824">1/$BR$9</f>
        <v>1</v>
      </c>
      <c r="BR3507" s="25">
        <v>0</v>
      </c>
      <c r="BS3507" s="19">
        <v>1</v>
      </c>
      <c r="BT3507" s="24">
        <v>0</v>
      </c>
      <c r="BV3507" s="1">
        <f t="shared" ref="BV3507" si="33825">BL3507*BQ3504+BN3507*BQ3507-BM3507*BR3504-BO3507*BR3507</f>
        <v>73.071163601342278</v>
      </c>
      <c r="BW3507" s="9">
        <f t="shared" ref="BW3507" si="33826">(BL3507*BR3504+BM3507*BQ3504+BN3507*BR3507+BO3507*BQ3507)</f>
        <v>986.63247229999968</v>
      </c>
      <c r="BX3507" s="2">
        <f t="shared" ref="BX3507" si="33827">BL3507*BS3504+BN3507*BS3507-BM3507*BT3504-BO3507*BT3507</f>
        <v>73.071163601342278</v>
      </c>
      <c r="BY3507" s="8">
        <f t="shared" ref="BY3507" si="33828">(BL3507*BT3504+BM3507*BS3504+BN3507*BT3507+BO3507*BS3507)</f>
        <v>0</v>
      </c>
      <c r="CA3507" s="56">
        <f t="shared" ref="CA3507" si="33829">(180/PI())*ATAN(-1*(BW3504+BW3507)/(BV3504+BV3507))</f>
        <v>-81.528622465587247</v>
      </c>
      <c r="CC3507" s="117">
        <f t="shared" ref="CC3507" si="33830">20*LOG(((1-(10^(CA3504/20)^2)*(1-((1-CC3504)/(1+CC3504))^2))^0.5))</f>
        <v>-4.5329360091532739E-6</v>
      </c>
      <c r="CD3507" s="13"/>
      <c r="CE3507" s="33"/>
      <c r="CF3507" s="33"/>
      <c r="CG3507" s="33"/>
      <c r="CH3507" s="33"/>
    </row>
  </sheetData>
  <sheetProtection algorithmName="SHA-512" hashValue="6RhlsCEgj0XzTFQKQXWQ6nXoBkvCC8ylt9ZemmaNlwIR7+zmRaeMtoUN3M3qEY/9PRrVLQZwu4m4pS8dVDnu7w==" saltValue="DGxVqHrEY6GuakaLlZ8XXQ==" spinCount="100000" sheet="1" objects="1" scenarios="1"/>
  <mergeCells count="29948">
    <mergeCell ref="BQ3475:BR3475"/>
    <mergeCell ref="BS3475:BT3475"/>
    <mergeCell ref="BG3475:BH3475"/>
    <mergeCell ref="BI3475:BJ3475"/>
    <mergeCell ref="BL3475:BM3475"/>
    <mergeCell ref="BN3475:BO3475"/>
    <mergeCell ref="BV3475:BW3475"/>
    <mergeCell ref="BX3461:BY3461"/>
    <mergeCell ref="BQ3468:BR3468"/>
    <mergeCell ref="BS3468:BT3468"/>
    <mergeCell ref="BS3499:BT3499"/>
    <mergeCell ref="BV3506:BW3506"/>
    <mergeCell ref="BX3506:BY3506"/>
    <mergeCell ref="BV3478:BW3478"/>
    <mergeCell ref="BX3478:BY3478"/>
    <mergeCell ref="AW3482:AX3482"/>
    <mergeCell ref="AY3482:AZ3482"/>
    <mergeCell ref="BB3482:BC3482"/>
    <mergeCell ref="BD3482:BE3482"/>
    <mergeCell ref="BG3482:BH3482"/>
    <mergeCell ref="BI3482:BJ3482"/>
    <mergeCell ref="BL3482:BM3482"/>
    <mergeCell ref="BN3482:BO3482"/>
    <mergeCell ref="BV3482:BW3482"/>
    <mergeCell ref="BV3485:BW3485"/>
    <mergeCell ref="BX3485:BY3485"/>
    <mergeCell ref="AW3489:AX3489"/>
    <mergeCell ref="AY3489:AZ3489"/>
    <mergeCell ref="BB3489:BC3489"/>
    <mergeCell ref="BD3489:BE3489"/>
    <mergeCell ref="BG3489:BH3489"/>
    <mergeCell ref="BI3489:BJ3489"/>
    <mergeCell ref="BL3489:BM3489"/>
    <mergeCell ref="BN3489:BO3489"/>
    <mergeCell ref="BV3489:BW3489"/>
    <mergeCell ref="BV3492:BW3492"/>
    <mergeCell ref="BX3492:BY3492"/>
    <mergeCell ref="AW3496:AX3496"/>
    <mergeCell ref="AY3496:AZ3496"/>
    <mergeCell ref="BB3496:BC3496"/>
    <mergeCell ref="BD3496:BE3496"/>
    <mergeCell ref="BG3496:BH3496"/>
    <mergeCell ref="BI3496:BJ3496"/>
    <mergeCell ref="BL3496:BM3496"/>
    <mergeCell ref="BN3496:BO3496"/>
    <mergeCell ref="BV3496:BW3496"/>
    <mergeCell ref="BX3503:BY3503"/>
    <mergeCell ref="BX3489:BY3489"/>
    <mergeCell ref="BX3496:BY3496"/>
    <mergeCell ref="BX3482:BY3482"/>
    <mergeCell ref="AW3447:AX3447"/>
    <mergeCell ref="AY3447:AZ3447"/>
    <mergeCell ref="BB3447:BC3447"/>
    <mergeCell ref="BD3447:BE3447"/>
    <mergeCell ref="BG3447:BH3447"/>
    <mergeCell ref="BI3447:BJ3447"/>
    <mergeCell ref="BL3447:BM3447"/>
    <mergeCell ref="BN3447:BO3447"/>
    <mergeCell ref="BV3447:BW3447"/>
    <mergeCell ref="BQ3412:BR3412"/>
    <mergeCell ref="BS3412:BT3412"/>
    <mergeCell ref="BX3440:BY3440"/>
    <mergeCell ref="BQ3426:BR3426"/>
    <mergeCell ref="BS3426:BT3426"/>
    <mergeCell ref="BQ3440:BR3440"/>
    <mergeCell ref="BS3440:BT3440"/>
    <mergeCell ref="BX3412:BY3412"/>
    <mergeCell ref="BQ3415:BR3415"/>
    <mergeCell ref="BS3415:BT3415"/>
    <mergeCell ref="BQ3419:BR3419"/>
    <mergeCell ref="BS3419:BT3419"/>
    <mergeCell ref="BV3450:BW3450"/>
    <mergeCell ref="BX3450:BY3450"/>
    <mergeCell ref="AW3454:AX3454"/>
    <mergeCell ref="AY3454:AZ3454"/>
    <mergeCell ref="BB3454:BC3454"/>
    <mergeCell ref="BD3454:BE3454"/>
    <mergeCell ref="BG3454:BH3454"/>
    <mergeCell ref="BI3454:BJ3454"/>
    <mergeCell ref="BL3454:BM3454"/>
    <mergeCell ref="BN3454:BO3454"/>
    <mergeCell ref="BV3454:BW3454"/>
    <mergeCell ref="BX3447:BY3447"/>
    <mergeCell ref="BX3398:BY3398"/>
    <mergeCell ref="BQ3377:BR3377"/>
    <mergeCell ref="BS3377:BT3377"/>
    <mergeCell ref="BQ3391:BR3391"/>
    <mergeCell ref="BS3391:BT3391"/>
    <mergeCell ref="BV3380:BW3380"/>
    <mergeCell ref="BX3380:BY3380"/>
    <mergeCell ref="BQ3384:BR3384"/>
    <mergeCell ref="BS3384:BT3384"/>
    <mergeCell ref="BV3408:BW3408"/>
    <mergeCell ref="BX3408:BY3408"/>
    <mergeCell ref="AW3412:AX3412"/>
    <mergeCell ref="AY3412:AZ3412"/>
    <mergeCell ref="BB3412:BC3412"/>
    <mergeCell ref="BD3412:BE3412"/>
    <mergeCell ref="BG3412:BH3412"/>
    <mergeCell ref="BI3412:BJ3412"/>
    <mergeCell ref="BL3412:BM3412"/>
    <mergeCell ref="BN3412:BO3412"/>
    <mergeCell ref="BV3412:BW3412"/>
    <mergeCell ref="BX3405:BY3405"/>
    <mergeCell ref="BV3436:BW3436"/>
    <mergeCell ref="BX3436:BY3436"/>
    <mergeCell ref="AW3440:AX3440"/>
    <mergeCell ref="AY3440:AZ3440"/>
    <mergeCell ref="BB3440:BC3440"/>
    <mergeCell ref="BD3440:BE3440"/>
    <mergeCell ref="BG3440:BH3440"/>
    <mergeCell ref="BI3440:BJ3440"/>
    <mergeCell ref="BL3440:BM3440"/>
    <mergeCell ref="BN3440:BO3440"/>
    <mergeCell ref="BV3440:BW3440"/>
    <mergeCell ref="BV3443:BW3443"/>
    <mergeCell ref="BX3443:BY3443"/>
    <mergeCell ref="BV3352:BW3352"/>
    <mergeCell ref="BX3352:BY3352"/>
    <mergeCell ref="AW3356:AX3356"/>
    <mergeCell ref="AY3356:AZ3356"/>
    <mergeCell ref="BB3356:BC3356"/>
    <mergeCell ref="BD3356:BE3356"/>
    <mergeCell ref="BG3356:BH3356"/>
    <mergeCell ref="BI3356:BJ3356"/>
    <mergeCell ref="BL3356:BM3356"/>
    <mergeCell ref="BN3356:BO3356"/>
    <mergeCell ref="BV3356:BW3356"/>
    <mergeCell ref="BV3359:BW3359"/>
    <mergeCell ref="BX3359:BY3359"/>
    <mergeCell ref="AW3363:AX3363"/>
    <mergeCell ref="AY3363:AZ3363"/>
    <mergeCell ref="BB3363:BC3363"/>
    <mergeCell ref="BD3363:BE3363"/>
    <mergeCell ref="BG3363:BH3363"/>
    <mergeCell ref="BI3363:BJ3363"/>
    <mergeCell ref="BL3363:BM3363"/>
    <mergeCell ref="BN3363:BO3363"/>
    <mergeCell ref="BV3363:BW3363"/>
    <mergeCell ref="BQ3328:BR3328"/>
    <mergeCell ref="BS3328:BT3328"/>
    <mergeCell ref="BX3349:BY3349"/>
    <mergeCell ref="BQ3342:BR3342"/>
    <mergeCell ref="BS3342:BT3342"/>
    <mergeCell ref="BX3342:BY3342"/>
    <mergeCell ref="BV3366:BW3366"/>
    <mergeCell ref="BX3366:BY3366"/>
    <mergeCell ref="AW3370:AX3370"/>
    <mergeCell ref="AY3370:AZ3370"/>
    <mergeCell ref="BB3370:BC3370"/>
    <mergeCell ref="BD3370:BE3370"/>
    <mergeCell ref="BG3370:BH3370"/>
    <mergeCell ref="BI3370:BJ3370"/>
    <mergeCell ref="BL3370:BM3370"/>
    <mergeCell ref="BN3370:BO3370"/>
    <mergeCell ref="BV3370:BW3370"/>
    <mergeCell ref="BX3363:BY3363"/>
    <mergeCell ref="BV3279:BW3279"/>
    <mergeCell ref="BQ3244:BR3244"/>
    <mergeCell ref="BS3244:BT3244"/>
    <mergeCell ref="BX3265:BY3265"/>
    <mergeCell ref="BQ3258:BR3258"/>
    <mergeCell ref="BS3258:BT3258"/>
    <mergeCell ref="BX3258:BY3258"/>
    <mergeCell ref="BV3282:BW3282"/>
    <mergeCell ref="BX3282:BY3282"/>
    <mergeCell ref="AW3286:AX3286"/>
    <mergeCell ref="AY3286:AZ3286"/>
    <mergeCell ref="BB3286:BC3286"/>
    <mergeCell ref="BD3286:BE3286"/>
    <mergeCell ref="BG3286:BH3286"/>
    <mergeCell ref="BI3286:BJ3286"/>
    <mergeCell ref="BL3286:BM3286"/>
    <mergeCell ref="BN3286:BO3286"/>
    <mergeCell ref="BV3286:BW3286"/>
    <mergeCell ref="BX3279:BY3279"/>
    <mergeCell ref="BV3310:BW3310"/>
    <mergeCell ref="BX3310:BY3310"/>
    <mergeCell ref="AW3314:AX3314"/>
    <mergeCell ref="AY3314:AZ3314"/>
    <mergeCell ref="BB3314:BC3314"/>
    <mergeCell ref="BD3314:BE3314"/>
    <mergeCell ref="BG3314:BH3314"/>
    <mergeCell ref="BI3314:BJ3314"/>
    <mergeCell ref="BL3314:BM3314"/>
    <mergeCell ref="BN3314:BO3314"/>
    <mergeCell ref="BV3314:BW3314"/>
    <mergeCell ref="BV3317:BW3317"/>
    <mergeCell ref="BX3317:BY3317"/>
    <mergeCell ref="AW3321:AX3321"/>
    <mergeCell ref="AY3321:AZ3321"/>
    <mergeCell ref="BB3321:BC3321"/>
    <mergeCell ref="BD3321:BE3321"/>
    <mergeCell ref="BG3321:BH3321"/>
    <mergeCell ref="BI3321:BJ3321"/>
    <mergeCell ref="BL3321:BM3321"/>
    <mergeCell ref="BN3321:BO3321"/>
    <mergeCell ref="BV3321:BW3321"/>
    <mergeCell ref="BX3314:BY3314"/>
    <mergeCell ref="BQ3293:BR3293"/>
    <mergeCell ref="BS3293:BT3293"/>
    <mergeCell ref="BQ3307:BR3307"/>
    <mergeCell ref="BS3307:BT3307"/>
    <mergeCell ref="BV3296:BW3296"/>
    <mergeCell ref="BX3296:BY3296"/>
    <mergeCell ref="BQ3300:BR3300"/>
    <mergeCell ref="BS3300:BT3300"/>
    <mergeCell ref="BX3321:BY3321"/>
    <mergeCell ref="BX3230:BY3230"/>
    <mergeCell ref="BQ3209:BR3209"/>
    <mergeCell ref="BS3209:BT3209"/>
    <mergeCell ref="BQ3223:BR3223"/>
    <mergeCell ref="BS3223:BT3223"/>
    <mergeCell ref="BV3212:BW3212"/>
    <mergeCell ref="BX3212:BY3212"/>
    <mergeCell ref="BQ3216:BR3216"/>
    <mergeCell ref="BS3216:BT3216"/>
    <mergeCell ref="BV3240:BW3240"/>
    <mergeCell ref="BX3240:BY3240"/>
    <mergeCell ref="AW3244:AX3244"/>
    <mergeCell ref="AY3244:AZ3244"/>
    <mergeCell ref="BB3244:BC3244"/>
    <mergeCell ref="BD3244:BE3244"/>
    <mergeCell ref="BG3244:BH3244"/>
    <mergeCell ref="BI3244:BJ3244"/>
    <mergeCell ref="BL3244:BM3244"/>
    <mergeCell ref="BN3244:BO3244"/>
    <mergeCell ref="BV3244:BW3244"/>
    <mergeCell ref="BX3237:BY3237"/>
    <mergeCell ref="BV3268:BW3268"/>
    <mergeCell ref="BX3268:BY3268"/>
    <mergeCell ref="AW3272:AX3272"/>
    <mergeCell ref="AY3272:AZ3272"/>
    <mergeCell ref="BB3272:BC3272"/>
    <mergeCell ref="BD3272:BE3272"/>
    <mergeCell ref="BG3272:BH3272"/>
    <mergeCell ref="BI3272:BJ3272"/>
    <mergeCell ref="BL3272:BM3272"/>
    <mergeCell ref="BN3272:BO3272"/>
    <mergeCell ref="BV3272:BW3272"/>
    <mergeCell ref="BV3275:BW3275"/>
    <mergeCell ref="BX3275:BY3275"/>
    <mergeCell ref="BV3184:BW3184"/>
    <mergeCell ref="BX3184:BY3184"/>
    <mergeCell ref="AW3188:AX3188"/>
    <mergeCell ref="AY3188:AZ3188"/>
    <mergeCell ref="BB3188:BC3188"/>
    <mergeCell ref="BD3188:BE3188"/>
    <mergeCell ref="BG3188:BH3188"/>
    <mergeCell ref="BI3188:BJ3188"/>
    <mergeCell ref="BL3188:BM3188"/>
    <mergeCell ref="BN3188:BO3188"/>
    <mergeCell ref="BV3188:BW3188"/>
    <mergeCell ref="BV3191:BW3191"/>
    <mergeCell ref="BX3191:BY3191"/>
    <mergeCell ref="AW3195:AX3195"/>
    <mergeCell ref="AY3195:AZ3195"/>
    <mergeCell ref="BB3195:BC3195"/>
    <mergeCell ref="BD3195:BE3195"/>
    <mergeCell ref="BG3195:BH3195"/>
    <mergeCell ref="BI3195:BJ3195"/>
    <mergeCell ref="BL3195:BM3195"/>
    <mergeCell ref="BN3195:BO3195"/>
    <mergeCell ref="BV3195:BW3195"/>
    <mergeCell ref="BQ3160:BR3160"/>
    <mergeCell ref="BS3160:BT3160"/>
    <mergeCell ref="BX3181:BY3181"/>
    <mergeCell ref="BQ3174:BR3174"/>
    <mergeCell ref="BS3174:BT3174"/>
    <mergeCell ref="BX3174:BY3174"/>
    <mergeCell ref="BV3198:BW3198"/>
    <mergeCell ref="BX3198:BY3198"/>
    <mergeCell ref="AW3202:AX3202"/>
    <mergeCell ref="AY3202:AZ3202"/>
    <mergeCell ref="BB3202:BC3202"/>
    <mergeCell ref="BD3202:BE3202"/>
    <mergeCell ref="BG3202:BH3202"/>
    <mergeCell ref="BI3202:BJ3202"/>
    <mergeCell ref="BL3202:BM3202"/>
    <mergeCell ref="BN3202:BO3202"/>
    <mergeCell ref="BV3202:BW3202"/>
    <mergeCell ref="BX3195:BY3195"/>
    <mergeCell ref="BV3111:BW3111"/>
    <mergeCell ref="BQ3076:BR3076"/>
    <mergeCell ref="BS3076:BT3076"/>
    <mergeCell ref="BX3097:BY3097"/>
    <mergeCell ref="BQ3090:BR3090"/>
    <mergeCell ref="BS3090:BT3090"/>
    <mergeCell ref="BX3090:BY3090"/>
    <mergeCell ref="BV3114:BW3114"/>
    <mergeCell ref="BX3114:BY3114"/>
    <mergeCell ref="AW3118:AX3118"/>
    <mergeCell ref="AY3118:AZ3118"/>
    <mergeCell ref="BB3118:BC3118"/>
    <mergeCell ref="BD3118:BE3118"/>
    <mergeCell ref="BG3118:BH3118"/>
    <mergeCell ref="BI3118:BJ3118"/>
    <mergeCell ref="BL3118:BM3118"/>
    <mergeCell ref="BN3118:BO3118"/>
    <mergeCell ref="BV3118:BW3118"/>
    <mergeCell ref="BX3111:BY3111"/>
    <mergeCell ref="BV3142:BW3142"/>
    <mergeCell ref="BX3142:BY3142"/>
    <mergeCell ref="AW3146:AX3146"/>
    <mergeCell ref="AY3146:AZ3146"/>
    <mergeCell ref="BB3146:BC3146"/>
    <mergeCell ref="BD3146:BE3146"/>
    <mergeCell ref="BG3146:BH3146"/>
    <mergeCell ref="BI3146:BJ3146"/>
    <mergeCell ref="BL3146:BM3146"/>
    <mergeCell ref="BN3146:BO3146"/>
    <mergeCell ref="BV3146:BW3146"/>
    <mergeCell ref="BV3149:BW3149"/>
    <mergeCell ref="BX3149:BY3149"/>
    <mergeCell ref="AW3153:AX3153"/>
    <mergeCell ref="AY3153:AZ3153"/>
    <mergeCell ref="BB3153:BC3153"/>
    <mergeCell ref="BD3153:BE3153"/>
    <mergeCell ref="BG3153:BH3153"/>
    <mergeCell ref="BI3153:BJ3153"/>
    <mergeCell ref="BL3153:BM3153"/>
    <mergeCell ref="BN3153:BO3153"/>
    <mergeCell ref="BV3153:BW3153"/>
    <mergeCell ref="BX3146:BY3146"/>
    <mergeCell ref="BQ3125:BR3125"/>
    <mergeCell ref="BS3125:BT3125"/>
    <mergeCell ref="BQ3139:BR3139"/>
    <mergeCell ref="BS3139:BT3139"/>
    <mergeCell ref="BV3128:BW3128"/>
    <mergeCell ref="BX3128:BY3128"/>
    <mergeCell ref="BQ3132:BR3132"/>
    <mergeCell ref="BS3132:BT3132"/>
    <mergeCell ref="BX3153:BY3153"/>
    <mergeCell ref="BX3062:BY3062"/>
    <mergeCell ref="BQ3041:BR3041"/>
    <mergeCell ref="BS3041:BT3041"/>
    <mergeCell ref="BQ3055:BR3055"/>
    <mergeCell ref="BS3055:BT3055"/>
    <mergeCell ref="BV3044:BW3044"/>
    <mergeCell ref="BX3044:BY3044"/>
    <mergeCell ref="BQ3048:BR3048"/>
    <mergeCell ref="BS3048:BT3048"/>
    <mergeCell ref="BV3072:BW3072"/>
    <mergeCell ref="BX3072:BY3072"/>
    <mergeCell ref="AW3076:AX3076"/>
    <mergeCell ref="AY3076:AZ3076"/>
    <mergeCell ref="BB3076:BC3076"/>
    <mergeCell ref="BD3076:BE3076"/>
    <mergeCell ref="BG3076:BH3076"/>
    <mergeCell ref="BI3076:BJ3076"/>
    <mergeCell ref="BL3076:BM3076"/>
    <mergeCell ref="BN3076:BO3076"/>
    <mergeCell ref="BV3076:BW3076"/>
    <mergeCell ref="BX3069:BY3069"/>
    <mergeCell ref="BV3100:BW3100"/>
    <mergeCell ref="BX3100:BY3100"/>
    <mergeCell ref="AW3104:AX3104"/>
    <mergeCell ref="AY3104:AZ3104"/>
    <mergeCell ref="BB3104:BC3104"/>
    <mergeCell ref="BD3104:BE3104"/>
    <mergeCell ref="BG3104:BH3104"/>
    <mergeCell ref="BI3104:BJ3104"/>
    <mergeCell ref="BL3104:BM3104"/>
    <mergeCell ref="BN3104:BO3104"/>
    <mergeCell ref="BV3104:BW3104"/>
    <mergeCell ref="BV3107:BW3107"/>
    <mergeCell ref="BX3107:BY3107"/>
    <mergeCell ref="BV3016:BW3016"/>
    <mergeCell ref="BX3016:BY3016"/>
    <mergeCell ref="AW3020:AX3020"/>
    <mergeCell ref="AY3020:AZ3020"/>
    <mergeCell ref="BB3020:BC3020"/>
    <mergeCell ref="BD3020:BE3020"/>
    <mergeCell ref="BG3020:BH3020"/>
    <mergeCell ref="BI3020:BJ3020"/>
    <mergeCell ref="BL3020:BM3020"/>
    <mergeCell ref="BN3020:BO3020"/>
    <mergeCell ref="BV3020:BW3020"/>
    <mergeCell ref="BV3023:BW3023"/>
    <mergeCell ref="BX3023:BY3023"/>
    <mergeCell ref="AW3027:AX3027"/>
    <mergeCell ref="AY3027:AZ3027"/>
    <mergeCell ref="BB3027:BC3027"/>
    <mergeCell ref="BD3027:BE3027"/>
    <mergeCell ref="BG3027:BH3027"/>
    <mergeCell ref="BI3027:BJ3027"/>
    <mergeCell ref="BL3027:BM3027"/>
    <mergeCell ref="BN3027:BO3027"/>
    <mergeCell ref="BV3027:BW3027"/>
    <mergeCell ref="BQ2992:BR2992"/>
    <mergeCell ref="BS2992:BT2992"/>
    <mergeCell ref="BX3013:BY3013"/>
    <mergeCell ref="BQ3006:BR3006"/>
    <mergeCell ref="BS3006:BT3006"/>
    <mergeCell ref="BX3006:BY3006"/>
    <mergeCell ref="BV3030:BW3030"/>
    <mergeCell ref="BX3030:BY3030"/>
    <mergeCell ref="AW3034:AX3034"/>
    <mergeCell ref="AY3034:AZ3034"/>
    <mergeCell ref="BB3034:BC3034"/>
    <mergeCell ref="BD3034:BE3034"/>
    <mergeCell ref="BG3034:BH3034"/>
    <mergeCell ref="BI3034:BJ3034"/>
    <mergeCell ref="BL3034:BM3034"/>
    <mergeCell ref="BN3034:BO3034"/>
    <mergeCell ref="BV3034:BW3034"/>
    <mergeCell ref="BX3027:BY3027"/>
    <mergeCell ref="BV2943:BW2943"/>
    <mergeCell ref="BQ2908:BR2908"/>
    <mergeCell ref="BS2908:BT2908"/>
    <mergeCell ref="BX2929:BY2929"/>
    <mergeCell ref="BQ2922:BR2922"/>
    <mergeCell ref="BS2922:BT2922"/>
    <mergeCell ref="BX2922:BY2922"/>
    <mergeCell ref="BV2946:BW2946"/>
    <mergeCell ref="BX2946:BY2946"/>
    <mergeCell ref="AW2950:AX2950"/>
    <mergeCell ref="AY2950:AZ2950"/>
    <mergeCell ref="BB2950:BC2950"/>
    <mergeCell ref="BD2950:BE2950"/>
    <mergeCell ref="BG2950:BH2950"/>
    <mergeCell ref="BI2950:BJ2950"/>
    <mergeCell ref="BL2950:BM2950"/>
    <mergeCell ref="BN2950:BO2950"/>
    <mergeCell ref="BV2950:BW2950"/>
    <mergeCell ref="BX2943:BY2943"/>
    <mergeCell ref="BV2974:BW2974"/>
    <mergeCell ref="BX2974:BY2974"/>
    <mergeCell ref="AW2978:AX2978"/>
    <mergeCell ref="AY2978:AZ2978"/>
    <mergeCell ref="BB2978:BC2978"/>
    <mergeCell ref="BD2978:BE2978"/>
    <mergeCell ref="BG2978:BH2978"/>
    <mergeCell ref="BI2978:BJ2978"/>
    <mergeCell ref="BL2978:BM2978"/>
    <mergeCell ref="BN2978:BO2978"/>
    <mergeCell ref="BV2978:BW2978"/>
    <mergeCell ref="BV2981:BW2981"/>
    <mergeCell ref="BX2981:BY2981"/>
    <mergeCell ref="AW2985:AX2985"/>
    <mergeCell ref="AY2985:AZ2985"/>
    <mergeCell ref="BB2985:BC2985"/>
    <mergeCell ref="BD2985:BE2985"/>
    <mergeCell ref="BG2985:BH2985"/>
    <mergeCell ref="BI2985:BJ2985"/>
    <mergeCell ref="BL2985:BM2985"/>
    <mergeCell ref="BN2985:BO2985"/>
    <mergeCell ref="BV2985:BW2985"/>
    <mergeCell ref="BX2978:BY2978"/>
    <mergeCell ref="BQ2957:BR2957"/>
    <mergeCell ref="BS2957:BT2957"/>
    <mergeCell ref="BQ2971:BR2971"/>
    <mergeCell ref="BS2971:BT2971"/>
    <mergeCell ref="BV2960:BW2960"/>
    <mergeCell ref="BX2960:BY2960"/>
    <mergeCell ref="BQ2964:BR2964"/>
    <mergeCell ref="BS2964:BT2964"/>
    <mergeCell ref="BX2985:BY2985"/>
    <mergeCell ref="BX2894:BY2894"/>
    <mergeCell ref="BQ2873:BR2873"/>
    <mergeCell ref="BS2873:BT2873"/>
    <mergeCell ref="BQ2887:BR2887"/>
    <mergeCell ref="BS2887:BT2887"/>
    <mergeCell ref="BV2876:BW2876"/>
    <mergeCell ref="BX2876:BY2876"/>
    <mergeCell ref="BQ2880:BR2880"/>
    <mergeCell ref="BS2880:BT2880"/>
    <mergeCell ref="BV2904:BW2904"/>
    <mergeCell ref="BX2904:BY2904"/>
    <mergeCell ref="AW2908:AX2908"/>
    <mergeCell ref="AY2908:AZ2908"/>
    <mergeCell ref="BB2908:BC2908"/>
    <mergeCell ref="BD2908:BE2908"/>
    <mergeCell ref="BG2908:BH2908"/>
    <mergeCell ref="BI2908:BJ2908"/>
    <mergeCell ref="BL2908:BM2908"/>
    <mergeCell ref="BN2908:BO2908"/>
    <mergeCell ref="BV2908:BW2908"/>
    <mergeCell ref="BX2901:BY2901"/>
    <mergeCell ref="BV2932:BW2932"/>
    <mergeCell ref="BX2932:BY2932"/>
    <mergeCell ref="AW2936:AX2936"/>
    <mergeCell ref="AY2936:AZ2936"/>
    <mergeCell ref="BB2936:BC2936"/>
    <mergeCell ref="BD2936:BE2936"/>
    <mergeCell ref="BG2936:BH2936"/>
    <mergeCell ref="BI2936:BJ2936"/>
    <mergeCell ref="BL2936:BM2936"/>
    <mergeCell ref="BN2936:BO2936"/>
    <mergeCell ref="BV2936:BW2936"/>
    <mergeCell ref="BV2939:BW2939"/>
    <mergeCell ref="BX2939:BY2939"/>
    <mergeCell ref="BV2848:BW2848"/>
    <mergeCell ref="BX2848:BY2848"/>
    <mergeCell ref="AW2852:AX2852"/>
    <mergeCell ref="AY2852:AZ2852"/>
    <mergeCell ref="BB2852:BC2852"/>
    <mergeCell ref="BD2852:BE2852"/>
    <mergeCell ref="BG2852:BH2852"/>
    <mergeCell ref="BI2852:BJ2852"/>
    <mergeCell ref="BL2852:BM2852"/>
    <mergeCell ref="BN2852:BO2852"/>
    <mergeCell ref="BV2852:BW2852"/>
    <mergeCell ref="BV2855:BW2855"/>
    <mergeCell ref="BX2855:BY2855"/>
    <mergeCell ref="AW2859:AX2859"/>
    <mergeCell ref="AY2859:AZ2859"/>
    <mergeCell ref="BB2859:BC2859"/>
    <mergeCell ref="BD2859:BE2859"/>
    <mergeCell ref="BG2859:BH2859"/>
    <mergeCell ref="BI2859:BJ2859"/>
    <mergeCell ref="BL2859:BM2859"/>
    <mergeCell ref="BN2859:BO2859"/>
    <mergeCell ref="BV2859:BW2859"/>
    <mergeCell ref="BQ2824:BR2824"/>
    <mergeCell ref="BS2824:BT2824"/>
    <mergeCell ref="BX2845:BY2845"/>
    <mergeCell ref="BQ2838:BR2838"/>
    <mergeCell ref="BS2838:BT2838"/>
    <mergeCell ref="BX2838:BY2838"/>
    <mergeCell ref="BV2862:BW2862"/>
    <mergeCell ref="BX2862:BY2862"/>
    <mergeCell ref="AW2866:AX2866"/>
    <mergeCell ref="AY2866:AZ2866"/>
    <mergeCell ref="BB2866:BC2866"/>
    <mergeCell ref="BD2866:BE2866"/>
    <mergeCell ref="BG2866:BH2866"/>
    <mergeCell ref="BI2866:BJ2866"/>
    <mergeCell ref="BL2866:BM2866"/>
    <mergeCell ref="BN2866:BO2866"/>
    <mergeCell ref="BV2866:BW2866"/>
    <mergeCell ref="BX2859:BY2859"/>
    <mergeCell ref="BV2775:BW2775"/>
    <mergeCell ref="BQ2740:BR2740"/>
    <mergeCell ref="BS2740:BT2740"/>
    <mergeCell ref="BX2761:BY2761"/>
    <mergeCell ref="BQ2754:BR2754"/>
    <mergeCell ref="BS2754:BT2754"/>
    <mergeCell ref="BX2754:BY2754"/>
    <mergeCell ref="BV2778:BW2778"/>
    <mergeCell ref="BX2778:BY2778"/>
    <mergeCell ref="AW2782:AX2782"/>
    <mergeCell ref="AY2782:AZ2782"/>
    <mergeCell ref="BB2782:BC2782"/>
    <mergeCell ref="BD2782:BE2782"/>
    <mergeCell ref="BG2782:BH2782"/>
    <mergeCell ref="BI2782:BJ2782"/>
    <mergeCell ref="BL2782:BM2782"/>
    <mergeCell ref="BN2782:BO2782"/>
    <mergeCell ref="BV2782:BW2782"/>
    <mergeCell ref="BX2775:BY2775"/>
    <mergeCell ref="BV2806:BW2806"/>
    <mergeCell ref="BX2806:BY2806"/>
    <mergeCell ref="AW2810:AX2810"/>
    <mergeCell ref="AY2810:AZ2810"/>
    <mergeCell ref="BB2810:BC2810"/>
    <mergeCell ref="BD2810:BE2810"/>
    <mergeCell ref="BG2810:BH2810"/>
    <mergeCell ref="BI2810:BJ2810"/>
    <mergeCell ref="BL2810:BM2810"/>
    <mergeCell ref="BN2810:BO2810"/>
    <mergeCell ref="BV2810:BW2810"/>
    <mergeCell ref="BV2813:BW2813"/>
    <mergeCell ref="BX2813:BY2813"/>
    <mergeCell ref="AW2817:AX2817"/>
    <mergeCell ref="AY2817:AZ2817"/>
    <mergeCell ref="BB2817:BC2817"/>
    <mergeCell ref="BD2817:BE2817"/>
    <mergeCell ref="BG2817:BH2817"/>
    <mergeCell ref="BI2817:BJ2817"/>
    <mergeCell ref="BL2817:BM2817"/>
    <mergeCell ref="BN2817:BO2817"/>
    <mergeCell ref="BV2817:BW2817"/>
    <mergeCell ref="BX2810:BY2810"/>
    <mergeCell ref="BQ2789:BR2789"/>
    <mergeCell ref="BS2789:BT2789"/>
    <mergeCell ref="BQ2803:BR2803"/>
    <mergeCell ref="BS2803:BT2803"/>
    <mergeCell ref="BV2792:BW2792"/>
    <mergeCell ref="BX2792:BY2792"/>
    <mergeCell ref="BQ2796:BR2796"/>
    <mergeCell ref="BS2796:BT2796"/>
    <mergeCell ref="BX2817:BY2817"/>
    <mergeCell ref="BX2726:BY2726"/>
    <mergeCell ref="BQ2705:BR2705"/>
    <mergeCell ref="BS2705:BT2705"/>
    <mergeCell ref="BQ2719:BR2719"/>
    <mergeCell ref="BS2719:BT2719"/>
    <mergeCell ref="BV2708:BW2708"/>
    <mergeCell ref="BX2708:BY2708"/>
    <mergeCell ref="BQ2712:BR2712"/>
    <mergeCell ref="BS2712:BT2712"/>
    <mergeCell ref="BV2736:BW2736"/>
    <mergeCell ref="BX2736:BY2736"/>
    <mergeCell ref="AW2740:AX2740"/>
    <mergeCell ref="AY2740:AZ2740"/>
    <mergeCell ref="BB2740:BC2740"/>
    <mergeCell ref="BD2740:BE2740"/>
    <mergeCell ref="BG2740:BH2740"/>
    <mergeCell ref="BI2740:BJ2740"/>
    <mergeCell ref="BL2740:BM2740"/>
    <mergeCell ref="BN2740:BO2740"/>
    <mergeCell ref="BV2740:BW2740"/>
    <mergeCell ref="BX2733:BY2733"/>
    <mergeCell ref="BV2764:BW2764"/>
    <mergeCell ref="BX2764:BY2764"/>
    <mergeCell ref="AW2768:AX2768"/>
    <mergeCell ref="AY2768:AZ2768"/>
    <mergeCell ref="BB2768:BC2768"/>
    <mergeCell ref="BD2768:BE2768"/>
    <mergeCell ref="BG2768:BH2768"/>
    <mergeCell ref="BI2768:BJ2768"/>
    <mergeCell ref="BL2768:BM2768"/>
    <mergeCell ref="BN2768:BO2768"/>
    <mergeCell ref="BV2768:BW2768"/>
    <mergeCell ref="BV2771:BW2771"/>
    <mergeCell ref="BX2771:BY2771"/>
    <mergeCell ref="BV2680:BW2680"/>
    <mergeCell ref="BX2680:BY2680"/>
    <mergeCell ref="AW2684:AX2684"/>
    <mergeCell ref="AY2684:AZ2684"/>
    <mergeCell ref="BB2684:BC2684"/>
    <mergeCell ref="BD2684:BE2684"/>
    <mergeCell ref="BG2684:BH2684"/>
    <mergeCell ref="BI2684:BJ2684"/>
    <mergeCell ref="BL2684:BM2684"/>
    <mergeCell ref="BN2684:BO2684"/>
    <mergeCell ref="BV2684:BW2684"/>
    <mergeCell ref="BV2687:BW2687"/>
    <mergeCell ref="BX2687:BY2687"/>
    <mergeCell ref="AW2691:AX2691"/>
    <mergeCell ref="AY2691:AZ2691"/>
    <mergeCell ref="BB2691:BC2691"/>
    <mergeCell ref="BD2691:BE2691"/>
    <mergeCell ref="BG2691:BH2691"/>
    <mergeCell ref="BI2691:BJ2691"/>
    <mergeCell ref="BL2691:BM2691"/>
    <mergeCell ref="BN2691:BO2691"/>
    <mergeCell ref="BV2691:BW2691"/>
    <mergeCell ref="BQ2656:BR2656"/>
    <mergeCell ref="BS2656:BT2656"/>
    <mergeCell ref="BX2677:BY2677"/>
    <mergeCell ref="BQ2670:BR2670"/>
    <mergeCell ref="BS2670:BT2670"/>
    <mergeCell ref="BX2670:BY2670"/>
    <mergeCell ref="BV2694:BW2694"/>
    <mergeCell ref="BX2694:BY2694"/>
    <mergeCell ref="AW2698:AX2698"/>
    <mergeCell ref="AY2698:AZ2698"/>
    <mergeCell ref="BB2698:BC2698"/>
    <mergeCell ref="BD2698:BE2698"/>
    <mergeCell ref="BG2698:BH2698"/>
    <mergeCell ref="BI2698:BJ2698"/>
    <mergeCell ref="BL2698:BM2698"/>
    <mergeCell ref="BN2698:BO2698"/>
    <mergeCell ref="BV2698:BW2698"/>
    <mergeCell ref="BX2691:BY2691"/>
    <mergeCell ref="BV2607:BW2607"/>
    <mergeCell ref="BQ2572:BR2572"/>
    <mergeCell ref="BS2572:BT2572"/>
    <mergeCell ref="BX2593:BY2593"/>
    <mergeCell ref="BQ2586:BR2586"/>
    <mergeCell ref="BS2586:BT2586"/>
    <mergeCell ref="BX2586:BY2586"/>
    <mergeCell ref="BV2610:BW2610"/>
    <mergeCell ref="BX2610:BY2610"/>
    <mergeCell ref="AW2614:AX2614"/>
    <mergeCell ref="AY2614:AZ2614"/>
    <mergeCell ref="BB2614:BC2614"/>
    <mergeCell ref="BD2614:BE2614"/>
    <mergeCell ref="BG2614:BH2614"/>
    <mergeCell ref="BI2614:BJ2614"/>
    <mergeCell ref="BL2614:BM2614"/>
    <mergeCell ref="BN2614:BO2614"/>
    <mergeCell ref="BV2614:BW2614"/>
    <mergeCell ref="BX2607:BY2607"/>
    <mergeCell ref="BV2638:BW2638"/>
    <mergeCell ref="BX2638:BY2638"/>
    <mergeCell ref="AW2642:AX2642"/>
    <mergeCell ref="AY2642:AZ2642"/>
    <mergeCell ref="BB2642:BC2642"/>
    <mergeCell ref="BD2642:BE2642"/>
    <mergeCell ref="BG2642:BH2642"/>
    <mergeCell ref="BI2642:BJ2642"/>
    <mergeCell ref="BL2642:BM2642"/>
    <mergeCell ref="BN2642:BO2642"/>
    <mergeCell ref="BV2642:BW2642"/>
    <mergeCell ref="BV2645:BW2645"/>
    <mergeCell ref="BX2645:BY2645"/>
    <mergeCell ref="AW2649:AX2649"/>
    <mergeCell ref="AY2649:AZ2649"/>
    <mergeCell ref="BB2649:BC2649"/>
    <mergeCell ref="BD2649:BE2649"/>
    <mergeCell ref="BG2649:BH2649"/>
    <mergeCell ref="BI2649:BJ2649"/>
    <mergeCell ref="BL2649:BM2649"/>
    <mergeCell ref="BN2649:BO2649"/>
    <mergeCell ref="BV2649:BW2649"/>
    <mergeCell ref="BX2642:BY2642"/>
    <mergeCell ref="BQ2621:BR2621"/>
    <mergeCell ref="BS2621:BT2621"/>
    <mergeCell ref="BQ2635:BR2635"/>
    <mergeCell ref="BS2635:BT2635"/>
    <mergeCell ref="BV2624:BW2624"/>
    <mergeCell ref="BX2624:BY2624"/>
    <mergeCell ref="BQ2628:BR2628"/>
    <mergeCell ref="BS2628:BT2628"/>
    <mergeCell ref="BX2649:BY2649"/>
    <mergeCell ref="BX2558:BY2558"/>
    <mergeCell ref="BQ2537:BR2537"/>
    <mergeCell ref="BS2537:BT2537"/>
    <mergeCell ref="BQ2551:BR2551"/>
    <mergeCell ref="BS2551:BT2551"/>
    <mergeCell ref="BV2540:BW2540"/>
    <mergeCell ref="BX2540:BY2540"/>
    <mergeCell ref="BQ2544:BR2544"/>
    <mergeCell ref="BS2544:BT2544"/>
    <mergeCell ref="BV2568:BW2568"/>
    <mergeCell ref="BX2568:BY2568"/>
    <mergeCell ref="AW2572:AX2572"/>
    <mergeCell ref="AY2572:AZ2572"/>
    <mergeCell ref="BB2572:BC2572"/>
    <mergeCell ref="BD2572:BE2572"/>
    <mergeCell ref="BG2572:BH2572"/>
    <mergeCell ref="BI2572:BJ2572"/>
    <mergeCell ref="BL2572:BM2572"/>
    <mergeCell ref="BN2572:BO2572"/>
    <mergeCell ref="BV2572:BW2572"/>
    <mergeCell ref="BX2565:BY2565"/>
    <mergeCell ref="BV2596:BW2596"/>
    <mergeCell ref="BX2596:BY2596"/>
    <mergeCell ref="AW2600:AX2600"/>
    <mergeCell ref="AY2600:AZ2600"/>
    <mergeCell ref="BB2600:BC2600"/>
    <mergeCell ref="BD2600:BE2600"/>
    <mergeCell ref="BG2600:BH2600"/>
    <mergeCell ref="BI2600:BJ2600"/>
    <mergeCell ref="BL2600:BM2600"/>
    <mergeCell ref="BN2600:BO2600"/>
    <mergeCell ref="BV2600:BW2600"/>
    <mergeCell ref="BV2603:BW2603"/>
    <mergeCell ref="BX2603:BY2603"/>
    <mergeCell ref="BV2512:BW2512"/>
    <mergeCell ref="BX2512:BY2512"/>
    <mergeCell ref="AW2516:AX2516"/>
    <mergeCell ref="AY2516:AZ2516"/>
    <mergeCell ref="BB2516:BC2516"/>
    <mergeCell ref="BD2516:BE2516"/>
    <mergeCell ref="BG2516:BH2516"/>
    <mergeCell ref="BI2516:BJ2516"/>
    <mergeCell ref="BL2516:BM2516"/>
    <mergeCell ref="BN2516:BO2516"/>
    <mergeCell ref="BV2516:BW2516"/>
    <mergeCell ref="BV2519:BW2519"/>
    <mergeCell ref="BX2519:BY2519"/>
    <mergeCell ref="AW2523:AX2523"/>
    <mergeCell ref="AY2523:AZ2523"/>
    <mergeCell ref="BB2523:BC2523"/>
    <mergeCell ref="BD2523:BE2523"/>
    <mergeCell ref="BG2523:BH2523"/>
    <mergeCell ref="BI2523:BJ2523"/>
    <mergeCell ref="BL2523:BM2523"/>
    <mergeCell ref="BN2523:BO2523"/>
    <mergeCell ref="BV2523:BW2523"/>
    <mergeCell ref="BQ2488:BR2488"/>
    <mergeCell ref="BS2488:BT2488"/>
    <mergeCell ref="BX2509:BY2509"/>
    <mergeCell ref="BQ2502:BR2502"/>
    <mergeCell ref="BS2502:BT2502"/>
    <mergeCell ref="BX2502:BY2502"/>
    <mergeCell ref="BV2526:BW2526"/>
    <mergeCell ref="BX2526:BY2526"/>
    <mergeCell ref="AW2530:AX2530"/>
    <mergeCell ref="AY2530:AZ2530"/>
    <mergeCell ref="BB2530:BC2530"/>
    <mergeCell ref="BD2530:BE2530"/>
    <mergeCell ref="BG2530:BH2530"/>
    <mergeCell ref="BI2530:BJ2530"/>
    <mergeCell ref="BL2530:BM2530"/>
    <mergeCell ref="BN2530:BO2530"/>
    <mergeCell ref="BV2530:BW2530"/>
    <mergeCell ref="BX2523:BY2523"/>
    <mergeCell ref="BV2439:BW2439"/>
    <mergeCell ref="BQ2404:BR2404"/>
    <mergeCell ref="BS2404:BT2404"/>
    <mergeCell ref="BX2425:BY2425"/>
    <mergeCell ref="BQ2418:BR2418"/>
    <mergeCell ref="BS2418:BT2418"/>
    <mergeCell ref="BX2418:BY2418"/>
    <mergeCell ref="BV2442:BW2442"/>
    <mergeCell ref="BX2442:BY2442"/>
    <mergeCell ref="AW2446:AX2446"/>
    <mergeCell ref="AY2446:AZ2446"/>
    <mergeCell ref="BB2446:BC2446"/>
    <mergeCell ref="BD2446:BE2446"/>
    <mergeCell ref="BG2446:BH2446"/>
    <mergeCell ref="BI2446:BJ2446"/>
    <mergeCell ref="BL2446:BM2446"/>
    <mergeCell ref="BN2446:BO2446"/>
    <mergeCell ref="BV2446:BW2446"/>
    <mergeCell ref="BX2439:BY2439"/>
    <mergeCell ref="BV2470:BW2470"/>
    <mergeCell ref="BX2470:BY2470"/>
    <mergeCell ref="AW2474:AX2474"/>
    <mergeCell ref="AY2474:AZ2474"/>
    <mergeCell ref="BB2474:BC2474"/>
    <mergeCell ref="BD2474:BE2474"/>
    <mergeCell ref="BG2474:BH2474"/>
    <mergeCell ref="BI2474:BJ2474"/>
    <mergeCell ref="BL2474:BM2474"/>
    <mergeCell ref="BN2474:BO2474"/>
    <mergeCell ref="BV2474:BW2474"/>
    <mergeCell ref="BV2477:BW2477"/>
    <mergeCell ref="BX2477:BY2477"/>
    <mergeCell ref="AW2481:AX2481"/>
    <mergeCell ref="AY2481:AZ2481"/>
    <mergeCell ref="BB2481:BC2481"/>
    <mergeCell ref="BD2481:BE2481"/>
    <mergeCell ref="BG2481:BH2481"/>
    <mergeCell ref="BI2481:BJ2481"/>
    <mergeCell ref="BL2481:BM2481"/>
    <mergeCell ref="BN2481:BO2481"/>
    <mergeCell ref="BV2481:BW2481"/>
    <mergeCell ref="BX2474:BY2474"/>
    <mergeCell ref="BQ2453:BR2453"/>
    <mergeCell ref="BS2453:BT2453"/>
    <mergeCell ref="BQ2467:BR2467"/>
    <mergeCell ref="BS2467:BT2467"/>
    <mergeCell ref="BV2456:BW2456"/>
    <mergeCell ref="BX2456:BY2456"/>
    <mergeCell ref="BQ2460:BR2460"/>
    <mergeCell ref="BS2460:BT2460"/>
    <mergeCell ref="BX2481:BY2481"/>
    <mergeCell ref="BX2390:BY2390"/>
    <mergeCell ref="BQ2369:BR2369"/>
    <mergeCell ref="BS2369:BT2369"/>
    <mergeCell ref="BQ2383:BR2383"/>
    <mergeCell ref="BS2383:BT2383"/>
    <mergeCell ref="BV2372:BW2372"/>
    <mergeCell ref="BX2372:BY2372"/>
    <mergeCell ref="BQ2376:BR2376"/>
    <mergeCell ref="BS2376:BT2376"/>
    <mergeCell ref="BV2400:BW2400"/>
    <mergeCell ref="BX2400:BY2400"/>
    <mergeCell ref="AW2404:AX2404"/>
    <mergeCell ref="AY2404:AZ2404"/>
    <mergeCell ref="BB2404:BC2404"/>
    <mergeCell ref="BD2404:BE2404"/>
    <mergeCell ref="BG2404:BH2404"/>
    <mergeCell ref="BI2404:BJ2404"/>
    <mergeCell ref="BL2404:BM2404"/>
    <mergeCell ref="BN2404:BO2404"/>
    <mergeCell ref="BV2404:BW2404"/>
    <mergeCell ref="BX2397:BY2397"/>
    <mergeCell ref="BV2428:BW2428"/>
    <mergeCell ref="BX2428:BY2428"/>
    <mergeCell ref="AW2432:AX2432"/>
    <mergeCell ref="AY2432:AZ2432"/>
    <mergeCell ref="BB2432:BC2432"/>
    <mergeCell ref="BD2432:BE2432"/>
    <mergeCell ref="BG2432:BH2432"/>
    <mergeCell ref="BI2432:BJ2432"/>
    <mergeCell ref="BL2432:BM2432"/>
    <mergeCell ref="BN2432:BO2432"/>
    <mergeCell ref="BV2432:BW2432"/>
    <mergeCell ref="BV2435:BW2435"/>
    <mergeCell ref="BX2435:BY2435"/>
    <mergeCell ref="BV2344:BW2344"/>
    <mergeCell ref="BX2344:BY2344"/>
    <mergeCell ref="AW2348:AX2348"/>
    <mergeCell ref="AY2348:AZ2348"/>
    <mergeCell ref="BB2348:BC2348"/>
    <mergeCell ref="BD2348:BE2348"/>
    <mergeCell ref="BG2348:BH2348"/>
    <mergeCell ref="BI2348:BJ2348"/>
    <mergeCell ref="BL2348:BM2348"/>
    <mergeCell ref="BN2348:BO2348"/>
    <mergeCell ref="BV2348:BW2348"/>
    <mergeCell ref="BV2351:BW2351"/>
    <mergeCell ref="BX2351:BY2351"/>
    <mergeCell ref="AW2355:AX2355"/>
    <mergeCell ref="AY2355:AZ2355"/>
    <mergeCell ref="BB2355:BC2355"/>
    <mergeCell ref="BD2355:BE2355"/>
    <mergeCell ref="BG2355:BH2355"/>
    <mergeCell ref="BI2355:BJ2355"/>
    <mergeCell ref="BL2355:BM2355"/>
    <mergeCell ref="BN2355:BO2355"/>
    <mergeCell ref="BV2355:BW2355"/>
    <mergeCell ref="BQ2320:BR2320"/>
    <mergeCell ref="BS2320:BT2320"/>
    <mergeCell ref="BX2341:BY2341"/>
    <mergeCell ref="BQ2334:BR2334"/>
    <mergeCell ref="BS2334:BT2334"/>
    <mergeCell ref="BX2334:BY2334"/>
    <mergeCell ref="BV2358:BW2358"/>
    <mergeCell ref="BX2358:BY2358"/>
    <mergeCell ref="AW2362:AX2362"/>
    <mergeCell ref="AY2362:AZ2362"/>
    <mergeCell ref="BB2362:BC2362"/>
    <mergeCell ref="BD2362:BE2362"/>
    <mergeCell ref="BG2362:BH2362"/>
    <mergeCell ref="BI2362:BJ2362"/>
    <mergeCell ref="BL2362:BM2362"/>
    <mergeCell ref="BN2362:BO2362"/>
    <mergeCell ref="BV2362:BW2362"/>
    <mergeCell ref="BX2355:BY2355"/>
    <mergeCell ref="BV2271:BW2271"/>
    <mergeCell ref="BQ2236:BR2236"/>
    <mergeCell ref="BS2236:BT2236"/>
    <mergeCell ref="BX2257:BY2257"/>
    <mergeCell ref="BQ2250:BR2250"/>
    <mergeCell ref="BS2250:BT2250"/>
    <mergeCell ref="BX2250:BY2250"/>
    <mergeCell ref="BV2274:BW2274"/>
    <mergeCell ref="BX2274:BY2274"/>
    <mergeCell ref="AW2278:AX2278"/>
    <mergeCell ref="AY2278:AZ2278"/>
    <mergeCell ref="BB2278:BC2278"/>
    <mergeCell ref="BD2278:BE2278"/>
    <mergeCell ref="BG2278:BH2278"/>
    <mergeCell ref="BI2278:BJ2278"/>
    <mergeCell ref="BL2278:BM2278"/>
    <mergeCell ref="BN2278:BO2278"/>
    <mergeCell ref="BV2278:BW2278"/>
    <mergeCell ref="BX2271:BY2271"/>
    <mergeCell ref="BV2302:BW2302"/>
    <mergeCell ref="BX2302:BY2302"/>
    <mergeCell ref="AW2306:AX2306"/>
    <mergeCell ref="AY2306:AZ2306"/>
    <mergeCell ref="BB2306:BC2306"/>
    <mergeCell ref="BD2306:BE2306"/>
    <mergeCell ref="BG2306:BH2306"/>
    <mergeCell ref="BI2306:BJ2306"/>
    <mergeCell ref="BL2306:BM2306"/>
    <mergeCell ref="BN2306:BO2306"/>
    <mergeCell ref="BV2306:BW2306"/>
    <mergeCell ref="BV2309:BW2309"/>
    <mergeCell ref="BX2309:BY2309"/>
    <mergeCell ref="AW2313:AX2313"/>
    <mergeCell ref="AY2313:AZ2313"/>
    <mergeCell ref="BB2313:BC2313"/>
    <mergeCell ref="BD2313:BE2313"/>
    <mergeCell ref="BG2313:BH2313"/>
    <mergeCell ref="BI2313:BJ2313"/>
    <mergeCell ref="BL2313:BM2313"/>
    <mergeCell ref="BN2313:BO2313"/>
    <mergeCell ref="BV2313:BW2313"/>
    <mergeCell ref="BX2306:BY2306"/>
    <mergeCell ref="BQ2285:BR2285"/>
    <mergeCell ref="BS2285:BT2285"/>
    <mergeCell ref="BQ2299:BR2299"/>
    <mergeCell ref="BS2299:BT2299"/>
    <mergeCell ref="BV2288:BW2288"/>
    <mergeCell ref="BX2288:BY2288"/>
    <mergeCell ref="BQ2292:BR2292"/>
    <mergeCell ref="BS2292:BT2292"/>
    <mergeCell ref="BX2313:BY2313"/>
    <mergeCell ref="BX2222:BY2222"/>
    <mergeCell ref="BQ2201:BR2201"/>
    <mergeCell ref="BS2201:BT2201"/>
    <mergeCell ref="BQ2215:BR2215"/>
    <mergeCell ref="BS2215:BT2215"/>
    <mergeCell ref="BV2204:BW2204"/>
    <mergeCell ref="BX2204:BY2204"/>
    <mergeCell ref="BQ2208:BR2208"/>
    <mergeCell ref="BS2208:BT2208"/>
    <mergeCell ref="BV2232:BW2232"/>
    <mergeCell ref="BX2232:BY2232"/>
    <mergeCell ref="AW2236:AX2236"/>
    <mergeCell ref="AY2236:AZ2236"/>
    <mergeCell ref="BB2236:BC2236"/>
    <mergeCell ref="BD2236:BE2236"/>
    <mergeCell ref="BG2236:BH2236"/>
    <mergeCell ref="BI2236:BJ2236"/>
    <mergeCell ref="BL2236:BM2236"/>
    <mergeCell ref="BN2236:BO2236"/>
    <mergeCell ref="BV2236:BW2236"/>
    <mergeCell ref="BX2229:BY2229"/>
    <mergeCell ref="BV2260:BW2260"/>
    <mergeCell ref="BX2260:BY2260"/>
    <mergeCell ref="AW2264:AX2264"/>
    <mergeCell ref="AY2264:AZ2264"/>
    <mergeCell ref="BB2264:BC2264"/>
    <mergeCell ref="BD2264:BE2264"/>
    <mergeCell ref="BG2264:BH2264"/>
    <mergeCell ref="BI2264:BJ2264"/>
    <mergeCell ref="BL2264:BM2264"/>
    <mergeCell ref="BN2264:BO2264"/>
    <mergeCell ref="BV2264:BW2264"/>
    <mergeCell ref="BV2267:BW2267"/>
    <mergeCell ref="BX2267:BY2267"/>
    <mergeCell ref="BV2176:BW2176"/>
    <mergeCell ref="BX2176:BY2176"/>
    <mergeCell ref="AW2180:AX2180"/>
    <mergeCell ref="AY2180:AZ2180"/>
    <mergeCell ref="BB2180:BC2180"/>
    <mergeCell ref="BD2180:BE2180"/>
    <mergeCell ref="BG2180:BH2180"/>
    <mergeCell ref="BI2180:BJ2180"/>
    <mergeCell ref="BL2180:BM2180"/>
    <mergeCell ref="BN2180:BO2180"/>
    <mergeCell ref="BV2180:BW2180"/>
    <mergeCell ref="BV2183:BW2183"/>
    <mergeCell ref="BX2183:BY2183"/>
    <mergeCell ref="AW2187:AX2187"/>
    <mergeCell ref="AY2187:AZ2187"/>
    <mergeCell ref="BB2187:BC2187"/>
    <mergeCell ref="BD2187:BE2187"/>
    <mergeCell ref="BG2187:BH2187"/>
    <mergeCell ref="BI2187:BJ2187"/>
    <mergeCell ref="BL2187:BM2187"/>
    <mergeCell ref="BN2187:BO2187"/>
    <mergeCell ref="BV2187:BW2187"/>
    <mergeCell ref="BQ2152:BR2152"/>
    <mergeCell ref="BS2152:BT2152"/>
    <mergeCell ref="BX2173:BY2173"/>
    <mergeCell ref="BQ2166:BR2166"/>
    <mergeCell ref="BS2166:BT2166"/>
    <mergeCell ref="BX2166:BY2166"/>
    <mergeCell ref="BV2190:BW2190"/>
    <mergeCell ref="BX2190:BY2190"/>
    <mergeCell ref="AW2194:AX2194"/>
    <mergeCell ref="AY2194:AZ2194"/>
    <mergeCell ref="BB2194:BC2194"/>
    <mergeCell ref="BD2194:BE2194"/>
    <mergeCell ref="BG2194:BH2194"/>
    <mergeCell ref="BI2194:BJ2194"/>
    <mergeCell ref="BL2194:BM2194"/>
    <mergeCell ref="BN2194:BO2194"/>
    <mergeCell ref="BV2194:BW2194"/>
    <mergeCell ref="BX2187:BY2187"/>
    <mergeCell ref="BV2103:BW2103"/>
    <mergeCell ref="BQ2068:BR2068"/>
    <mergeCell ref="BS2068:BT2068"/>
    <mergeCell ref="BX2089:BY2089"/>
    <mergeCell ref="BQ2082:BR2082"/>
    <mergeCell ref="BS2082:BT2082"/>
    <mergeCell ref="BX2082:BY2082"/>
    <mergeCell ref="BV2106:BW2106"/>
    <mergeCell ref="BX2106:BY2106"/>
    <mergeCell ref="AW2110:AX2110"/>
    <mergeCell ref="AY2110:AZ2110"/>
    <mergeCell ref="BB2110:BC2110"/>
    <mergeCell ref="BD2110:BE2110"/>
    <mergeCell ref="BG2110:BH2110"/>
    <mergeCell ref="BI2110:BJ2110"/>
    <mergeCell ref="BL2110:BM2110"/>
    <mergeCell ref="BN2110:BO2110"/>
    <mergeCell ref="BV2110:BW2110"/>
    <mergeCell ref="BX2103:BY2103"/>
    <mergeCell ref="BV2134:BW2134"/>
    <mergeCell ref="BX2134:BY2134"/>
    <mergeCell ref="AW2138:AX2138"/>
    <mergeCell ref="AY2138:AZ2138"/>
    <mergeCell ref="BB2138:BC2138"/>
    <mergeCell ref="BD2138:BE2138"/>
    <mergeCell ref="BG2138:BH2138"/>
    <mergeCell ref="BI2138:BJ2138"/>
    <mergeCell ref="BL2138:BM2138"/>
    <mergeCell ref="BN2138:BO2138"/>
    <mergeCell ref="BV2138:BW2138"/>
    <mergeCell ref="BV2141:BW2141"/>
    <mergeCell ref="BX2141:BY2141"/>
    <mergeCell ref="AW2145:AX2145"/>
    <mergeCell ref="AY2145:AZ2145"/>
    <mergeCell ref="BB2145:BC2145"/>
    <mergeCell ref="BD2145:BE2145"/>
    <mergeCell ref="BG2145:BH2145"/>
    <mergeCell ref="BI2145:BJ2145"/>
    <mergeCell ref="BL2145:BM2145"/>
    <mergeCell ref="BN2145:BO2145"/>
    <mergeCell ref="BV2145:BW2145"/>
    <mergeCell ref="BX2138:BY2138"/>
    <mergeCell ref="BQ2117:BR2117"/>
    <mergeCell ref="BS2117:BT2117"/>
    <mergeCell ref="BQ2131:BR2131"/>
    <mergeCell ref="BS2131:BT2131"/>
    <mergeCell ref="BV2120:BW2120"/>
    <mergeCell ref="BX2120:BY2120"/>
    <mergeCell ref="BQ2124:BR2124"/>
    <mergeCell ref="BS2124:BT2124"/>
    <mergeCell ref="BX2145:BY2145"/>
    <mergeCell ref="BX2054:BY2054"/>
    <mergeCell ref="BQ2033:BR2033"/>
    <mergeCell ref="BS2033:BT2033"/>
    <mergeCell ref="BQ2047:BR2047"/>
    <mergeCell ref="BS2047:BT2047"/>
    <mergeCell ref="BV2036:BW2036"/>
    <mergeCell ref="BX2036:BY2036"/>
    <mergeCell ref="BQ2040:BR2040"/>
    <mergeCell ref="BS2040:BT2040"/>
    <mergeCell ref="BV2064:BW2064"/>
    <mergeCell ref="BX2064:BY2064"/>
    <mergeCell ref="AW2068:AX2068"/>
    <mergeCell ref="AY2068:AZ2068"/>
    <mergeCell ref="BB2068:BC2068"/>
    <mergeCell ref="BD2068:BE2068"/>
    <mergeCell ref="BG2068:BH2068"/>
    <mergeCell ref="BI2068:BJ2068"/>
    <mergeCell ref="BL2068:BM2068"/>
    <mergeCell ref="BN2068:BO2068"/>
    <mergeCell ref="BV2068:BW2068"/>
    <mergeCell ref="BX2061:BY2061"/>
    <mergeCell ref="BV2092:BW2092"/>
    <mergeCell ref="BX2092:BY2092"/>
    <mergeCell ref="AW2096:AX2096"/>
    <mergeCell ref="AY2096:AZ2096"/>
    <mergeCell ref="BB2096:BC2096"/>
    <mergeCell ref="BD2096:BE2096"/>
    <mergeCell ref="BG2096:BH2096"/>
    <mergeCell ref="BI2096:BJ2096"/>
    <mergeCell ref="BL2096:BM2096"/>
    <mergeCell ref="BN2096:BO2096"/>
    <mergeCell ref="BV2096:BW2096"/>
    <mergeCell ref="BV2099:BW2099"/>
    <mergeCell ref="BX2099:BY2099"/>
    <mergeCell ref="BV2008:BW2008"/>
    <mergeCell ref="BX2008:BY2008"/>
    <mergeCell ref="AW2012:AX2012"/>
    <mergeCell ref="AY2012:AZ2012"/>
    <mergeCell ref="BB2012:BC2012"/>
    <mergeCell ref="BD2012:BE2012"/>
    <mergeCell ref="BG2012:BH2012"/>
    <mergeCell ref="BI2012:BJ2012"/>
    <mergeCell ref="BL2012:BM2012"/>
    <mergeCell ref="BN2012:BO2012"/>
    <mergeCell ref="BV2012:BW2012"/>
    <mergeCell ref="BV2015:BW2015"/>
    <mergeCell ref="BX2015:BY2015"/>
    <mergeCell ref="AW2019:AX2019"/>
    <mergeCell ref="AY2019:AZ2019"/>
    <mergeCell ref="BB2019:BC2019"/>
    <mergeCell ref="BD2019:BE2019"/>
    <mergeCell ref="BG2019:BH2019"/>
    <mergeCell ref="BI2019:BJ2019"/>
    <mergeCell ref="BL2019:BM2019"/>
    <mergeCell ref="BN2019:BO2019"/>
    <mergeCell ref="BV2019:BW2019"/>
    <mergeCell ref="BQ1984:BR1984"/>
    <mergeCell ref="BS1984:BT1984"/>
    <mergeCell ref="BX2005:BY2005"/>
    <mergeCell ref="BQ1998:BR1998"/>
    <mergeCell ref="BS1998:BT1998"/>
    <mergeCell ref="BX1998:BY1998"/>
    <mergeCell ref="BV2022:BW2022"/>
    <mergeCell ref="BX2022:BY2022"/>
    <mergeCell ref="AW2026:AX2026"/>
    <mergeCell ref="AY2026:AZ2026"/>
    <mergeCell ref="BB2026:BC2026"/>
    <mergeCell ref="BD2026:BE2026"/>
    <mergeCell ref="BG2026:BH2026"/>
    <mergeCell ref="BI2026:BJ2026"/>
    <mergeCell ref="BL2026:BM2026"/>
    <mergeCell ref="BN2026:BO2026"/>
    <mergeCell ref="BV2026:BW2026"/>
    <mergeCell ref="BX2019:BY2019"/>
    <mergeCell ref="BV1935:BW1935"/>
    <mergeCell ref="BQ1900:BR1900"/>
    <mergeCell ref="BS1900:BT1900"/>
    <mergeCell ref="BX1921:BY1921"/>
    <mergeCell ref="BQ1914:BR1914"/>
    <mergeCell ref="BS1914:BT1914"/>
    <mergeCell ref="BX1914:BY1914"/>
    <mergeCell ref="BV1938:BW1938"/>
    <mergeCell ref="BX1938:BY1938"/>
    <mergeCell ref="AW1942:AX1942"/>
    <mergeCell ref="AY1942:AZ1942"/>
    <mergeCell ref="BB1942:BC1942"/>
    <mergeCell ref="BD1942:BE1942"/>
    <mergeCell ref="BG1942:BH1942"/>
    <mergeCell ref="BI1942:BJ1942"/>
    <mergeCell ref="BL1942:BM1942"/>
    <mergeCell ref="BN1942:BO1942"/>
    <mergeCell ref="BV1942:BW1942"/>
    <mergeCell ref="BX1935:BY1935"/>
    <mergeCell ref="BV1966:BW1966"/>
    <mergeCell ref="BX1966:BY1966"/>
    <mergeCell ref="AW1970:AX1970"/>
    <mergeCell ref="AY1970:AZ1970"/>
    <mergeCell ref="BB1970:BC1970"/>
    <mergeCell ref="BD1970:BE1970"/>
    <mergeCell ref="BG1970:BH1970"/>
    <mergeCell ref="BI1970:BJ1970"/>
    <mergeCell ref="BL1970:BM1970"/>
    <mergeCell ref="BN1970:BO1970"/>
    <mergeCell ref="BV1970:BW1970"/>
    <mergeCell ref="BV1973:BW1973"/>
    <mergeCell ref="BX1973:BY1973"/>
    <mergeCell ref="AW1977:AX1977"/>
    <mergeCell ref="AY1977:AZ1977"/>
    <mergeCell ref="BB1977:BC1977"/>
    <mergeCell ref="BD1977:BE1977"/>
    <mergeCell ref="BG1977:BH1977"/>
    <mergeCell ref="BI1977:BJ1977"/>
    <mergeCell ref="BL1977:BM1977"/>
    <mergeCell ref="BN1977:BO1977"/>
    <mergeCell ref="BV1977:BW1977"/>
    <mergeCell ref="BX1970:BY1970"/>
    <mergeCell ref="BQ1949:BR1949"/>
    <mergeCell ref="BS1949:BT1949"/>
    <mergeCell ref="BQ1963:BR1963"/>
    <mergeCell ref="BS1963:BT1963"/>
    <mergeCell ref="BV1952:BW1952"/>
    <mergeCell ref="BX1952:BY1952"/>
    <mergeCell ref="BQ1956:BR1956"/>
    <mergeCell ref="BS1956:BT1956"/>
    <mergeCell ref="BX1977:BY1977"/>
    <mergeCell ref="BX1886:BY1886"/>
    <mergeCell ref="BQ1865:BR1865"/>
    <mergeCell ref="BS1865:BT1865"/>
    <mergeCell ref="BQ1879:BR1879"/>
    <mergeCell ref="BS1879:BT1879"/>
    <mergeCell ref="BV1868:BW1868"/>
    <mergeCell ref="BX1868:BY1868"/>
    <mergeCell ref="BQ1872:BR1872"/>
    <mergeCell ref="BS1872:BT1872"/>
    <mergeCell ref="BV1896:BW1896"/>
    <mergeCell ref="BX1896:BY1896"/>
    <mergeCell ref="AW1900:AX1900"/>
    <mergeCell ref="AY1900:AZ1900"/>
    <mergeCell ref="BB1900:BC1900"/>
    <mergeCell ref="BD1900:BE1900"/>
    <mergeCell ref="BG1900:BH1900"/>
    <mergeCell ref="BI1900:BJ1900"/>
    <mergeCell ref="BL1900:BM1900"/>
    <mergeCell ref="BN1900:BO1900"/>
    <mergeCell ref="BV1900:BW1900"/>
    <mergeCell ref="BX1893:BY1893"/>
    <mergeCell ref="BV1924:BW1924"/>
    <mergeCell ref="BX1924:BY1924"/>
    <mergeCell ref="AW1928:AX1928"/>
    <mergeCell ref="AY1928:AZ1928"/>
    <mergeCell ref="BB1928:BC1928"/>
    <mergeCell ref="BD1928:BE1928"/>
    <mergeCell ref="BG1928:BH1928"/>
    <mergeCell ref="BI1928:BJ1928"/>
    <mergeCell ref="BL1928:BM1928"/>
    <mergeCell ref="BN1928:BO1928"/>
    <mergeCell ref="BV1928:BW1928"/>
    <mergeCell ref="BV1931:BW1931"/>
    <mergeCell ref="BX1931:BY1931"/>
    <mergeCell ref="BV1840:BW1840"/>
    <mergeCell ref="BX1840:BY1840"/>
    <mergeCell ref="AW1844:AX1844"/>
    <mergeCell ref="AY1844:AZ1844"/>
    <mergeCell ref="BB1844:BC1844"/>
    <mergeCell ref="BD1844:BE1844"/>
    <mergeCell ref="BG1844:BH1844"/>
    <mergeCell ref="BI1844:BJ1844"/>
    <mergeCell ref="BL1844:BM1844"/>
    <mergeCell ref="BN1844:BO1844"/>
    <mergeCell ref="BV1844:BW1844"/>
    <mergeCell ref="BV1847:BW1847"/>
    <mergeCell ref="BX1847:BY1847"/>
    <mergeCell ref="AW1851:AX1851"/>
    <mergeCell ref="AY1851:AZ1851"/>
    <mergeCell ref="BB1851:BC1851"/>
    <mergeCell ref="BD1851:BE1851"/>
    <mergeCell ref="BG1851:BH1851"/>
    <mergeCell ref="BI1851:BJ1851"/>
    <mergeCell ref="BL1851:BM1851"/>
    <mergeCell ref="BN1851:BO1851"/>
    <mergeCell ref="BV1851:BW1851"/>
    <mergeCell ref="BQ1816:BR1816"/>
    <mergeCell ref="BS1816:BT1816"/>
    <mergeCell ref="BX1837:BY1837"/>
    <mergeCell ref="BQ1830:BR1830"/>
    <mergeCell ref="BS1830:BT1830"/>
    <mergeCell ref="BX1830:BY1830"/>
    <mergeCell ref="BV1854:BW1854"/>
    <mergeCell ref="BX1854:BY1854"/>
    <mergeCell ref="AW1858:AX1858"/>
    <mergeCell ref="AY1858:AZ1858"/>
    <mergeCell ref="BB1858:BC1858"/>
    <mergeCell ref="BD1858:BE1858"/>
    <mergeCell ref="BG1858:BH1858"/>
    <mergeCell ref="BI1858:BJ1858"/>
    <mergeCell ref="BL1858:BM1858"/>
    <mergeCell ref="BN1858:BO1858"/>
    <mergeCell ref="BV1858:BW1858"/>
    <mergeCell ref="BX1851:BY1851"/>
    <mergeCell ref="BV1767:BW1767"/>
    <mergeCell ref="BQ1732:BR1732"/>
    <mergeCell ref="BS1732:BT1732"/>
    <mergeCell ref="BX1753:BY1753"/>
    <mergeCell ref="BQ1746:BR1746"/>
    <mergeCell ref="BS1746:BT1746"/>
    <mergeCell ref="BX1746:BY1746"/>
    <mergeCell ref="BV1770:BW1770"/>
    <mergeCell ref="BX1770:BY1770"/>
    <mergeCell ref="AW1774:AX1774"/>
    <mergeCell ref="AY1774:AZ1774"/>
    <mergeCell ref="BB1774:BC1774"/>
    <mergeCell ref="BD1774:BE1774"/>
    <mergeCell ref="BG1774:BH1774"/>
    <mergeCell ref="BI1774:BJ1774"/>
    <mergeCell ref="BL1774:BM1774"/>
    <mergeCell ref="BN1774:BO1774"/>
    <mergeCell ref="BV1774:BW1774"/>
    <mergeCell ref="BX1767:BY1767"/>
    <mergeCell ref="BV1798:BW1798"/>
    <mergeCell ref="BX1798:BY1798"/>
    <mergeCell ref="AW1802:AX1802"/>
    <mergeCell ref="AY1802:AZ1802"/>
    <mergeCell ref="BB1802:BC1802"/>
    <mergeCell ref="BD1802:BE1802"/>
    <mergeCell ref="BG1802:BH1802"/>
    <mergeCell ref="BI1802:BJ1802"/>
    <mergeCell ref="BL1802:BM1802"/>
    <mergeCell ref="BN1802:BO1802"/>
    <mergeCell ref="BV1802:BW1802"/>
    <mergeCell ref="BV1805:BW1805"/>
    <mergeCell ref="BX1805:BY1805"/>
    <mergeCell ref="AW1809:AX1809"/>
    <mergeCell ref="AY1809:AZ1809"/>
    <mergeCell ref="BB1809:BC1809"/>
    <mergeCell ref="BD1809:BE1809"/>
    <mergeCell ref="BG1809:BH1809"/>
    <mergeCell ref="BI1809:BJ1809"/>
    <mergeCell ref="BL1809:BM1809"/>
    <mergeCell ref="BN1809:BO1809"/>
    <mergeCell ref="BV1809:BW1809"/>
    <mergeCell ref="BX1802:BY1802"/>
    <mergeCell ref="BQ1781:BR1781"/>
    <mergeCell ref="BS1781:BT1781"/>
    <mergeCell ref="BQ1795:BR1795"/>
    <mergeCell ref="BS1795:BT1795"/>
    <mergeCell ref="BV1784:BW1784"/>
    <mergeCell ref="BX1784:BY1784"/>
    <mergeCell ref="BQ1788:BR1788"/>
    <mergeCell ref="BS1788:BT1788"/>
    <mergeCell ref="BX1809:BY1809"/>
    <mergeCell ref="BX1718:BY1718"/>
    <mergeCell ref="BQ1697:BR1697"/>
    <mergeCell ref="BS1697:BT1697"/>
    <mergeCell ref="BQ1711:BR1711"/>
    <mergeCell ref="BS1711:BT1711"/>
    <mergeCell ref="BV1700:BW1700"/>
    <mergeCell ref="BX1700:BY1700"/>
    <mergeCell ref="BQ1704:BR1704"/>
    <mergeCell ref="BS1704:BT1704"/>
    <mergeCell ref="BV1728:BW1728"/>
    <mergeCell ref="BX1728:BY1728"/>
    <mergeCell ref="AW1732:AX1732"/>
    <mergeCell ref="AY1732:AZ1732"/>
    <mergeCell ref="BB1732:BC1732"/>
    <mergeCell ref="BD1732:BE1732"/>
    <mergeCell ref="BG1732:BH1732"/>
    <mergeCell ref="BI1732:BJ1732"/>
    <mergeCell ref="BL1732:BM1732"/>
    <mergeCell ref="BN1732:BO1732"/>
    <mergeCell ref="BV1732:BW1732"/>
    <mergeCell ref="BX1725:BY1725"/>
    <mergeCell ref="BV1756:BW1756"/>
    <mergeCell ref="BX1756:BY1756"/>
    <mergeCell ref="AW1760:AX1760"/>
    <mergeCell ref="AY1760:AZ1760"/>
    <mergeCell ref="BB1760:BC1760"/>
    <mergeCell ref="BD1760:BE1760"/>
    <mergeCell ref="BG1760:BH1760"/>
    <mergeCell ref="BI1760:BJ1760"/>
    <mergeCell ref="BL1760:BM1760"/>
    <mergeCell ref="BN1760:BO1760"/>
    <mergeCell ref="BV1760:BW1760"/>
    <mergeCell ref="BV1763:BW1763"/>
    <mergeCell ref="BX1763:BY1763"/>
    <mergeCell ref="BV1672:BW1672"/>
    <mergeCell ref="BX1672:BY1672"/>
    <mergeCell ref="AW1676:AX1676"/>
    <mergeCell ref="AY1676:AZ1676"/>
    <mergeCell ref="BB1676:BC1676"/>
    <mergeCell ref="BD1676:BE1676"/>
    <mergeCell ref="BG1676:BH1676"/>
    <mergeCell ref="BI1676:BJ1676"/>
    <mergeCell ref="BL1676:BM1676"/>
    <mergeCell ref="BN1676:BO1676"/>
    <mergeCell ref="BV1676:BW1676"/>
    <mergeCell ref="BV1679:BW1679"/>
    <mergeCell ref="BX1679:BY1679"/>
    <mergeCell ref="AW1683:AX1683"/>
    <mergeCell ref="AY1683:AZ1683"/>
    <mergeCell ref="BB1683:BC1683"/>
    <mergeCell ref="BD1683:BE1683"/>
    <mergeCell ref="BG1683:BH1683"/>
    <mergeCell ref="BI1683:BJ1683"/>
    <mergeCell ref="BL1683:BM1683"/>
    <mergeCell ref="BN1683:BO1683"/>
    <mergeCell ref="BV1683:BW1683"/>
    <mergeCell ref="BQ1648:BR1648"/>
    <mergeCell ref="BS1648:BT1648"/>
    <mergeCell ref="BX1669:BY1669"/>
    <mergeCell ref="BQ1662:BR1662"/>
    <mergeCell ref="BS1662:BT1662"/>
    <mergeCell ref="BX1662:BY1662"/>
    <mergeCell ref="BV1686:BW1686"/>
    <mergeCell ref="BX1686:BY1686"/>
    <mergeCell ref="AW1690:AX1690"/>
    <mergeCell ref="AY1690:AZ1690"/>
    <mergeCell ref="BB1690:BC1690"/>
    <mergeCell ref="BD1690:BE1690"/>
    <mergeCell ref="BG1690:BH1690"/>
    <mergeCell ref="BI1690:BJ1690"/>
    <mergeCell ref="BL1690:BM1690"/>
    <mergeCell ref="BN1690:BO1690"/>
    <mergeCell ref="BV1690:BW1690"/>
    <mergeCell ref="BX1683:BY1683"/>
    <mergeCell ref="BV1599:BW1599"/>
    <mergeCell ref="BQ1564:BR1564"/>
    <mergeCell ref="BS1564:BT1564"/>
    <mergeCell ref="BX1585:BY1585"/>
    <mergeCell ref="BQ1578:BR1578"/>
    <mergeCell ref="BS1578:BT1578"/>
    <mergeCell ref="BX1578:BY1578"/>
    <mergeCell ref="BV1602:BW1602"/>
    <mergeCell ref="BX1602:BY1602"/>
    <mergeCell ref="AW1606:AX1606"/>
    <mergeCell ref="AY1606:AZ1606"/>
    <mergeCell ref="BB1606:BC1606"/>
    <mergeCell ref="BD1606:BE1606"/>
    <mergeCell ref="BG1606:BH1606"/>
    <mergeCell ref="BI1606:BJ1606"/>
    <mergeCell ref="BL1606:BM1606"/>
    <mergeCell ref="BN1606:BO1606"/>
    <mergeCell ref="BV1606:BW1606"/>
    <mergeCell ref="BX1599:BY1599"/>
    <mergeCell ref="BV1630:BW1630"/>
    <mergeCell ref="BX1630:BY1630"/>
    <mergeCell ref="AW1634:AX1634"/>
    <mergeCell ref="AY1634:AZ1634"/>
    <mergeCell ref="BB1634:BC1634"/>
    <mergeCell ref="BD1634:BE1634"/>
    <mergeCell ref="BG1634:BH1634"/>
    <mergeCell ref="BI1634:BJ1634"/>
    <mergeCell ref="BL1634:BM1634"/>
    <mergeCell ref="BN1634:BO1634"/>
    <mergeCell ref="BV1634:BW1634"/>
    <mergeCell ref="BV1637:BW1637"/>
    <mergeCell ref="BX1637:BY1637"/>
    <mergeCell ref="AW1641:AX1641"/>
    <mergeCell ref="AY1641:AZ1641"/>
    <mergeCell ref="BB1641:BC1641"/>
    <mergeCell ref="BD1641:BE1641"/>
    <mergeCell ref="BG1641:BH1641"/>
    <mergeCell ref="BI1641:BJ1641"/>
    <mergeCell ref="BL1641:BM1641"/>
    <mergeCell ref="BN1641:BO1641"/>
    <mergeCell ref="BV1641:BW1641"/>
    <mergeCell ref="BX1634:BY1634"/>
    <mergeCell ref="BQ1613:BR1613"/>
    <mergeCell ref="BS1613:BT1613"/>
    <mergeCell ref="BQ1627:BR1627"/>
    <mergeCell ref="BS1627:BT1627"/>
    <mergeCell ref="BV1616:BW1616"/>
    <mergeCell ref="BX1616:BY1616"/>
    <mergeCell ref="BQ1620:BR1620"/>
    <mergeCell ref="BS1620:BT1620"/>
    <mergeCell ref="BX1641:BY1641"/>
    <mergeCell ref="BX1550:BY1550"/>
    <mergeCell ref="BQ1529:BR1529"/>
    <mergeCell ref="BS1529:BT1529"/>
    <mergeCell ref="BQ1543:BR1543"/>
    <mergeCell ref="BS1543:BT1543"/>
    <mergeCell ref="BV1532:BW1532"/>
    <mergeCell ref="BX1532:BY1532"/>
    <mergeCell ref="BQ1536:BR1536"/>
    <mergeCell ref="BS1536:BT1536"/>
    <mergeCell ref="BV1560:BW1560"/>
    <mergeCell ref="BX1560:BY1560"/>
    <mergeCell ref="AW1564:AX1564"/>
    <mergeCell ref="AY1564:AZ1564"/>
    <mergeCell ref="BB1564:BC1564"/>
    <mergeCell ref="BD1564:BE1564"/>
    <mergeCell ref="BG1564:BH1564"/>
    <mergeCell ref="BI1564:BJ1564"/>
    <mergeCell ref="BL1564:BM1564"/>
    <mergeCell ref="BN1564:BO1564"/>
    <mergeCell ref="BV1564:BW1564"/>
    <mergeCell ref="BX1557:BY1557"/>
    <mergeCell ref="BV1588:BW1588"/>
    <mergeCell ref="BX1588:BY1588"/>
    <mergeCell ref="AW1592:AX1592"/>
    <mergeCell ref="AY1592:AZ1592"/>
    <mergeCell ref="BB1592:BC1592"/>
    <mergeCell ref="BD1592:BE1592"/>
    <mergeCell ref="BG1592:BH1592"/>
    <mergeCell ref="BI1592:BJ1592"/>
    <mergeCell ref="BL1592:BM1592"/>
    <mergeCell ref="BN1592:BO1592"/>
    <mergeCell ref="BV1592:BW1592"/>
    <mergeCell ref="BV1595:BW1595"/>
    <mergeCell ref="BX1595:BY1595"/>
    <mergeCell ref="BV1504:BW1504"/>
    <mergeCell ref="BX1504:BY1504"/>
    <mergeCell ref="AW1508:AX1508"/>
    <mergeCell ref="AY1508:AZ1508"/>
    <mergeCell ref="BB1508:BC1508"/>
    <mergeCell ref="BD1508:BE1508"/>
    <mergeCell ref="BG1508:BH1508"/>
    <mergeCell ref="BI1508:BJ1508"/>
    <mergeCell ref="BL1508:BM1508"/>
    <mergeCell ref="BN1508:BO1508"/>
    <mergeCell ref="BV1508:BW1508"/>
    <mergeCell ref="BV1511:BW1511"/>
    <mergeCell ref="BX1511:BY1511"/>
    <mergeCell ref="AW1515:AX1515"/>
    <mergeCell ref="AY1515:AZ1515"/>
    <mergeCell ref="BB1515:BC1515"/>
    <mergeCell ref="BD1515:BE1515"/>
    <mergeCell ref="BG1515:BH1515"/>
    <mergeCell ref="BI1515:BJ1515"/>
    <mergeCell ref="BL1515:BM1515"/>
    <mergeCell ref="BN1515:BO1515"/>
    <mergeCell ref="BV1515:BW1515"/>
    <mergeCell ref="BQ1480:BR1480"/>
    <mergeCell ref="BS1480:BT1480"/>
    <mergeCell ref="BX1501:BY1501"/>
    <mergeCell ref="BQ1494:BR1494"/>
    <mergeCell ref="BS1494:BT1494"/>
    <mergeCell ref="BX1494:BY1494"/>
    <mergeCell ref="BV1518:BW1518"/>
    <mergeCell ref="BX1518:BY1518"/>
    <mergeCell ref="AW1522:AX1522"/>
    <mergeCell ref="AY1522:AZ1522"/>
    <mergeCell ref="BB1522:BC1522"/>
    <mergeCell ref="BD1522:BE1522"/>
    <mergeCell ref="BG1522:BH1522"/>
    <mergeCell ref="BI1522:BJ1522"/>
    <mergeCell ref="BL1522:BM1522"/>
    <mergeCell ref="BN1522:BO1522"/>
    <mergeCell ref="BV1522:BW1522"/>
    <mergeCell ref="BX1515:BY1515"/>
    <mergeCell ref="BV1431:BW1431"/>
    <mergeCell ref="BQ1396:BR1396"/>
    <mergeCell ref="BS1396:BT1396"/>
    <mergeCell ref="BX1417:BY1417"/>
    <mergeCell ref="BQ1410:BR1410"/>
    <mergeCell ref="BS1410:BT1410"/>
    <mergeCell ref="BX1410:BY1410"/>
    <mergeCell ref="BV1434:BW1434"/>
    <mergeCell ref="BX1434:BY1434"/>
    <mergeCell ref="AW1438:AX1438"/>
    <mergeCell ref="AY1438:AZ1438"/>
    <mergeCell ref="BB1438:BC1438"/>
    <mergeCell ref="BD1438:BE1438"/>
    <mergeCell ref="BG1438:BH1438"/>
    <mergeCell ref="BI1438:BJ1438"/>
    <mergeCell ref="BL1438:BM1438"/>
    <mergeCell ref="BN1438:BO1438"/>
    <mergeCell ref="BV1438:BW1438"/>
    <mergeCell ref="BX1431:BY1431"/>
    <mergeCell ref="BV1462:BW1462"/>
    <mergeCell ref="BX1462:BY1462"/>
    <mergeCell ref="AW1466:AX1466"/>
    <mergeCell ref="AY1466:AZ1466"/>
    <mergeCell ref="BB1466:BC1466"/>
    <mergeCell ref="BD1466:BE1466"/>
    <mergeCell ref="BG1466:BH1466"/>
    <mergeCell ref="BI1466:BJ1466"/>
    <mergeCell ref="BL1466:BM1466"/>
    <mergeCell ref="BN1466:BO1466"/>
    <mergeCell ref="BV1466:BW1466"/>
    <mergeCell ref="BV1469:BW1469"/>
    <mergeCell ref="BX1469:BY1469"/>
    <mergeCell ref="AW1473:AX1473"/>
    <mergeCell ref="AY1473:AZ1473"/>
    <mergeCell ref="BB1473:BC1473"/>
    <mergeCell ref="BD1473:BE1473"/>
    <mergeCell ref="BG1473:BH1473"/>
    <mergeCell ref="BI1473:BJ1473"/>
    <mergeCell ref="BL1473:BM1473"/>
    <mergeCell ref="BN1473:BO1473"/>
    <mergeCell ref="BV1473:BW1473"/>
    <mergeCell ref="BX1466:BY1466"/>
    <mergeCell ref="BQ1445:BR1445"/>
    <mergeCell ref="BS1445:BT1445"/>
    <mergeCell ref="BQ1459:BR1459"/>
    <mergeCell ref="BS1459:BT1459"/>
    <mergeCell ref="BV1448:BW1448"/>
    <mergeCell ref="BX1448:BY1448"/>
    <mergeCell ref="BQ1452:BR1452"/>
    <mergeCell ref="BS1452:BT1452"/>
    <mergeCell ref="BX1473:BY1473"/>
    <mergeCell ref="BX1382:BY1382"/>
    <mergeCell ref="BQ1361:BR1361"/>
    <mergeCell ref="BS1361:BT1361"/>
    <mergeCell ref="BQ1375:BR1375"/>
    <mergeCell ref="BS1375:BT1375"/>
    <mergeCell ref="BV1364:BW1364"/>
    <mergeCell ref="BX1364:BY1364"/>
    <mergeCell ref="BQ1368:BR1368"/>
    <mergeCell ref="BS1368:BT1368"/>
    <mergeCell ref="BV1392:BW1392"/>
    <mergeCell ref="BX1392:BY1392"/>
    <mergeCell ref="AW1396:AX1396"/>
    <mergeCell ref="AY1396:AZ1396"/>
    <mergeCell ref="BB1396:BC1396"/>
    <mergeCell ref="BD1396:BE1396"/>
    <mergeCell ref="BG1396:BH1396"/>
    <mergeCell ref="BI1396:BJ1396"/>
    <mergeCell ref="BL1396:BM1396"/>
    <mergeCell ref="BN1396:BO1396"/>
    <mergeCell ref="BV1396:BW1396"/>
    <mergeCell ref="BX1389:BY1389"/>
    <mergeCell ref="BV1420:BW1420"/>
    <mergeCell ref="BX1420:BY1420"/>
    <mergeCell ref="AW1424:AX1424"/>
    <mergeCell ref="AY1424:AZ1424"/>
    <mergeCell ref="BB1424:BC1424"/>
    <mergeCell ref="BD1424:BE1424"/>
    <mergeCell ref="BG1424:BH1424"/>
    <mergeCell ref="BI1424:BJ1424"/>
    <mergeCell ref="BL1424:BM1424"/>
    <mergeCell ref="BN1424:BO1424"/>
    <mergeCell ref="BV1424:BW1424"/>
    <mergeCell ref="BV1427:BW1427"/>
    <mergeCell ref="BX1427:BY1427"/>
    <mergeCell ref="BV1336:BW1336"/>
    <mergeCell ref="BX1336:BY1336"/>
    <mergeCell ref="AW1340:AX1340"/>
    <mergeCell ref="AY1340:AZ1340"/>
    <mergeCell ref="BB1340:BC1340"/>
    <mergeCell ref="BD1340:BE1340"/>
    <mergeCell ref="BG1340:BH1340"/>
    <mergeCell ref="BI1340:BJ1340"/>
    <mergeCell ref="BL1340:BM1340"/>
    <mergeCell ref="BN1340:BO1340"/>
    <mergeCell ref="BV1340:BW1340"/>
    <mergeCell ref="BV1343:BW1343"/>
    <mergeCell ref="BX1343:BY1343"/>
    <mergeCell ref="AW1347:AX1347"/>
    <mergeCell ref="AY1347:AZ1347"/>
    <mergeCell ref="BB1347:BC1347"/>
    <mergeCell ref="BD1347:BE1347"/>
    <mergeCell ref="BG1347:BH1347"/>
    <mergeCell ref="BI1347:BJ1347"/>
    <mergeCell ref="BL1347:BM1347"/>
    <mergeCell ref="BN1347:BO1347"/>
    <mergeCell ref="BV1347:BW1347"/>
    <mergeCell ref="BQ1312:BR1312"/>
    <mergeCell ref="BS1312:BT1312"/>
    <mergeCell ref="BX1333:BY1333"/>
    <mergeCell ref="BQ1326:BR1326"/>
    <mergeCell ref="BS1326:BT1326"/>
    <mergeCell ref="BX1326:BY1326"/>
    <mergeCell ref="BV1350:BW1350"/>
    <mergeCell ref="BX1350:BY1350"/>
    <mergeCell ref="AW1354:AX1354"/>
    <mergeCell ref="AY1354:AZ1354"/>
    <mergeCell ref="BB1354:BC1354"/>
    <mergeCell ref="BD1354:BE1354"/>
    <mergeCell ref="BG1354:BH1354"/>
    <mergeCell ref="BI1354:BJ1354"/>
    <mergeCell ref="BL1354:BM1354"/>
    <mergeCell ref="BN1354:BO1354"/>
    <mergeCell ref="BV1354:BW1354"/>
    <mergeCell ref="BX1347:BY1347"/>
    <mergeCell ref="BV1263:BW1263"/>
    <mergeCell ref="BQ1228:BR1228"/>
    <mergeCell ref="BS1228:BT1228"/>
    <mergeCell ref="BX1249:BY1249"/>
    <mergeCell ref="BQ1242:BR1242"/>
    <mergeCell ref="BS1242:BT1242"/>
    <mergeCell ref="BX1242:BY1242"/>
    <mergeCell ref="BV1266:BW1266"/>
    <mergeCell ref="BX1266:BY1266"/>
    <mergeCell ref="AW1270:AX1270"/>
    <mergeCell ref="AY1270:AZ1270"/>
    <mergeCell ref="BB1270:BC1270"/>
    <mergeCell ref="BD1270:BE1270"/>
    <mergeCell ref="BG1270:BH1270"/>
    <mergeCell ref="BI1270:BJ1270"/>
    <mergeCell ref="BL1270:BM1270"/>
    <mergeCell ref="BN1270:BO1270"/>
    <mergeCell ref="BV1270:BW1270"/>
    <mergeCell ref="BX1263:BY1263"/>
    <mergeCell ref="BV1294:BW1294"/>
    <mergeCell ref="BX1294:BY1294"/>
    <mergeCell ref="AW1298:AX1298"/>
    <mergeCell ref="AY1298:AZ1298"/>
    <mergeCell ref="BB1298:BC1298"/>
    <mergeCell ref="BD1298:BE1298"/>
    <mergeCell ref="BG1298:BH1298"/>
    <mergeCell ref="BI1298:BJ1298"/>
    <mergeCell ref="BL1298:BM1298"/>
    <mergeCell ref="BN1298:BO1298"/>
    <mergeCell ref="BV1298:BW1298"/>
    <mergeCell ref="BV1301:BW1301"/>
    <mergeCell ref="BX1301:BY1301"/>
    <mergeCell ref="AW1305:AX1305"/>
    <mergeCell ref="AY1305:AZ1305"/>
    <mergeCell ref="BB1305:BC1305"/>
    <mergeCell ref="BD1305:BE1305"/>
    <mergeCell ref="BG1305:BH1305"/>
    <mergeCell ref="BI1305:BJ1305"/>
    <mergeCell ref="BL1305:BM1305"/>
    <mergeCell ref="BN1305:BO1305"/>
    <mergeCell ref="BV1305:BW1305"/>
    <mergeCell ref="BX1298:BY1298"/>
    <mergeCell ref="BQ1277:BR1277"/>
    <mergeCell ref="BS1277:BT1277"/>
    <mergeCell ref="BQ1291:BR1291"/>
    <mergeCell ref="BS1291:BT1291"/>
    <mergeCell ref="BV1280:BW1280"/>
    <mergeCell ref="BX1280:BY1280"/>
    <mergeCell ref="BQ1284:BR1284"/>
    <mergeCell ref="BS1284:BT1284"/>
    <mergeCell ref="BX1305:BY1305"/>
    <mergeCell ref="BX1214:BY1214"/>
    <mergeCell ref="BQ1193:BR1193"/>
    <mergeCell ref="BS1193:BT1193"/>
    <mergeCell ref="BQ1207:BR1207"/>
    <mergeCell ref="BS1207:BT1207"/>
    <mergeCell ref="BV1196:BW1196"/>
    <mergeCell ref="BX1196:BY1196"/>
    <mergeCell ref="BQ1200:BR1200"/>
    <mergeCell ref="BS1200:BT1200"/>
    <mergeCell ref="BV1224:BW1224"/>
    <mergeCell ref="BX1224:BY1224"/>
    <mergeCell ref="AW1228:AX1228"/>
    <mergeCell ref="AY1228:AZ1228"/>
    <mergeCell ref="BB1228:BC1228"/>
    <mergeCell ref="BD1228:BE1228"/>
    <mergeCell ref="BG1228:BH1228"/>
    <mergeCell ref="BI1228:BJ1228"/>
    <mergeCell ref="BL1228:BM1228"/>
    <mergeCell ref="BN1228:BO1228"/>
    <mergeCell ref="BV1228:BW1228"/>
    <mergeCell ref="BX1221:BY1221"/>
    <mergeCell ref="BV1252:BW1252"/>
    <mergeCell ref="BX1252:BY1252"/>
    <mergeCell ref="AW1256:AX1256"/>
    <mergeCell ref="AY1256:AZ1256"/>
    <mergeCell ref="BB1256:BC1256"/>
    <mergeCell ref="BD1256:BE1256"/>
    <mergeCell ref="BG1256:BH1256"/>
    <mergeCell ref="BI1256:BJ1256"/>
    <mergeCell ref="BL1256:BM1256"/>
    <mergeCell ref="BN1256:BO1256"/>
    <mergeCell ref="BV1256:BW1256"/>
    <mergeCell ref="BV1259:BW1259"/>
    <mergeCell ref="BX1259:BY1259"/>
    <mergeCell ref="BV1168:BW1168"/>
    <mergeCell ref="BX1168:BY1168"/>
    <mergeCell ref="AW1172:AX1172"/>
    <mergeCell ref="AY1172:AZ1172"/>
    <mergeCell ref="BB1172:BC1172"/>
    <mergeCell ref="BD1172:BE1172"/>
    <mergeCell ref="BG1172:BH1172"/>
    <mergeCell ref="BI1172:BJ1172"/>
    <mergeCell ref="BL1172:BM1172"/>
    <mergeCell ref="BN1172:BO1172"/>
    <mergeCell ref="BV1172:BW1172"/>
    <mergeCell ref="BV1175:BW1175"/>
    <mergeCell ref="BX1175:BY1175"/>
    <mergeCell ref="AW1179:AX1179"/>
    <mergeCell ref="AY1179:AZ1179"/>
    <mergeCell ref="BB1179:BC1179"/>
    <mergeCell ref="BD1179:BE1179"/>
    <mergeCell ref="BG1179:BH1179"/>
    <mergeCell ref="BI1179:BJ1179"/>
    <mergeCell ref="BL1179:BM1179"/>
    <mergeCell ref="BN1179:BO1179"/>
    <mergeCell ref="BV1179:BW1179"/>
    <mergeCell ref="BQ1144:BR1144"/>
    <mergeCell ref="BS1144:BT1144"/>
    <mergeCell ref="BX1165:BY1165"/>
    <mergeCell ref="BQ1158:BR1158"/>
    <mergeCell ref="BS1158:BT1158"/>
    <mergeCell ref="BX1158:BY1158"/>
    <mergeCell ref="BV1182:BW1182"/>
    <mergeCell ref="BX1182:BY1182"/>
    <mergeCell ref="AW1186:AX1186"/>
    <mergeCell ref="AY1186:AZ1186"/>
    <mergeCell ref="BB1186:BC1186"/>
    <mergeCell ref="BD1186:BE1186"/>
    <mergeCell ref="BG1186:BH1186"/>
    <mergeCell ref="BI1186:BJ1186"/>
    <mergeCell ref="BL1186:BM1186"/>
    <mergeCell ref="BN1186:BO1186"/>
    <mergeCell ref="BV1186:BW1186"/>
    <mergeCell ref="BX1179:BY1179"/>
    <mergeCell ref="BV1095:BW1095"/>
    <mergeCell ref="BQ1060:BR1060"/>
    <mergeCell ref="BS1060:BT1060"/>
    <mergeCell ref="BX1081:BY1081"/>
    <mergeCell ref="BQ1074:BR1074"/>
    <mergeCell ref="BS1074:BT1074"/>
    <mergeCell ref="BX1074:BY1074"/>
    <mergeCell ref="BV1098:BW1098"/>
    <mergeCell ref="BX1098:BY1098"/>
    <mergeCell ref="AW1102:AX1102"/>
    <mergeCell ref="AY1102:AZ1102"/>
    <mergeCell ref="BB1102:BC1102"/>
    <mergeCell ref="BD1102:BE1102"/>
    <mergeCell ref="BG1102:BH1102"/>
    <mergeCell ref="BI1102:BJ1102"/>
    <mergeCell ref="BL1102:BM1102"/>
    <mergeCell ref="BN1102:BO1102"/>
    <mergeCell ref="BV1102:BW1102"/>
    <mergeCell ref="BX1095:BY1095"/>
    <mergeCell ref="BV1126:BW1126"/>
    <mergeCell ref="BX1126:BY1126"/>
    <mergeCell ref="AW1130:AX1130"/>
    <mergeCell ref="AY1130:AZ1130"/>
    <mergeCell ref="BB1130:BC1130"/>
    <mergeCell ref="BD1130:BE1130"/>
    <mergeCell ref="BG1130:BH1130"/>
    <mergeCell ref="BI1130:BJ1130"/>
    <mergeCell ref="BL1130:BM1130"/>
    <mergeCell ref="BN1130:BO1130"/>
    <mergeCell ref="BV1130:BW1130"/>
    <mergeCell ref="BV1133:BW1133"/>
    <mergeCell ref="BX1133:BY1133"/>
    <mergeCell ref="AW1137:AX1137"/>
    <mergeCell ref="AY1137:AZ1137"/>
    <mergeCell ref="BB1137:BC1137"/>
    <mergeCell ref="BD1137:BE1137"/>
    <mergeCell ref="BG1137:BH1137"/>
    <mergeCell ref="BI1137:BJ1137"/>
    <mergeCell ref="BL1137:BM1137"/>
    <mergeCell ref="BN1137:BO1137"/>
    <mergeCell ref="BV1137:BW1137"/>
    <mergeCell ref="BX1130:BY1130"/>
    <mergeCell ref="BQ1109:BR1109"/>
    <mergeCell ref="BS1109:BT1109"/>
    <mergeCell ref="BQ1123:BR1123"/>
    <mergeCell ref="BS1123:BT1123"/>
    <mergeCell ref="BV1112:BW1112"/>
    <mergeCell ref="BX1112:BY1112"/>
    <mergeCell ref="BQ1116:BR1116"/>
    <mergeCell ref="BS1116:BT1116"/>
    <mergeCell ref="BX1137:BY1137"/>
    <mergeCell ref="BX1046:BY1046"/>
    <mergeCell ref="BQ1025:BR1025"/>
    <mergeCell ref="BS1025:BT1025"/>
    <mergeCell ref="BQ1039:BR1039"/>
    <mergeCell ref="BS1039:BT1039"/>
    <mergeCell ref="BV1028:BW1028"/>
    <mergeCell ref="BX1028:BY1028"/>
    <mergeCell ref="BQ1032:BR1032"/>
    <mergeCell ref="BS1032:BT1032"/>
    <mergeCell ref="BV1056:BW1056"/>
    <mergeCell ref="BX1056:BY1056"/>
    <mergeCell ref="AW1060:AX1060"/>
    <mergeCell ref="AY1060:AZ1060"/>
    <mergeCell ref="BB1060:BC1060"/>
    <mergeCell ref="BD1060:BE1060"/>
    <mergeCell ref="BG1060:BH1060"/>
    <mergeCell ref="BI1060:BJ1060"/>
    <mergeCell ref="BL1060:BM1060"/>
    <mergeCell ref="BN1060:BO1060"/>
    <mergeCell ref="BV1060:BW1060"/>
    <mergeCell ref="BX1053:BY1053"/>
    <mergeCell ref="BV1084:BW1084"/>
    <mergeCell ref="BX1084:BY1084"/>
    <mergeCell ref="AW1088:AX1088"/>
    <mergeCell ref="AY1088:AZ1088"/>
    <mergeCell ref="BB1088:BC1088"/>
    <mergeCell ref="BD1088:BE1088"/>
    <mergeCell ref="BG1088:BH1088"/>
    <mergeCell ref="BI1088:BJ1088"/>
    <mergeCell ref="BL1088:BM1088"/>
    <mergeCell ref="BN1088:BO1088"/>
    <mergeCell ref="BV1088:BW1088"/>
    <mergeCell ref="BV1091:BW1091"/>
    <mergeCell ref="BX1091:BY1091"/>
    <mergeCell ref="BV1000:BW1000"/>
    <mergeCell ref="BX1000:BY1000"/>
    <mergeCell ref="AW1004:AX1004"/>
    <mergeCell ref="AY1004:AZ1004"/>
    <mergeCell ref="BB1004:BC1004"/>
    <mergeCell ref="BD1004:BE1004"/>
    <mergeCell ref="BG1004:BH1004"/>
    <mergeCell ref="BI1004:BJ1004"/>
    <mergeCell ref="BL1004:BM1004"/>
    <mergeCell ref="BN1004:BO1004"/>
    <mergeCell ref="BV1004:BW1004"/>
    <mergeCell ref="BV1007:BW1007"/>
    <mergeCell ref="BX1007:BY1007"/>
    <mergeCell ref="AW1011:AX1011"/>
    <mergeCell ref="AY1011:AZ1011"/>
    <mergeCell ref="BB1011:BC1011"/>
    <mergeCell ref="BD1011:BE1011"/>
    <mergeCell ref="BG1011:BH1011"/>
    <mergeCell ref="BI1011:BJ1011"/>
    <mergeCell ref="BL1011:BM1011"/>
    <mergeCell ref="BN1011:BO1011"/>
    <mergeCell ref="BV1011:BW1011"/>
    <mergeCell ref="BQ976:BR976"/>
    <mergeCell ref="BS976:BT976"/>
    <mergeCell ref="BX997:BY997"/>
    <mergeCell ref="BQ990:BR990"/>
    <mergeCell ref="BS990:BT990"/>
    <mergeCell ref="BX990:BY990"/>
    <mergeCell ref="BV1014:BW1014"/>
    <mergeCell ref="BX1014:BY1014"/>
    <mergeCell ref="AW1018:AX1018"/>
    <mergeCell ref="AY1018:AZ1018"/>
    <mergeCell ref="BB1018:BC1018"/>
    <mergeCell ref="BD1018:BE1018"/>
    <mergeCell ref="BG1018:BH1018"/>
    <mergeCell ref="BI1018:BJ1018"/>
    <mergeCell ref="BL1018:BM1018"/>
    <mergeCell ref="BN1018:BO1018"/>
    <mergeCell ref="BV1018:BW1018"/>
    <mergeCell ref="BX1011:BY1011"/>
    <mergeCell ref="BV927:BW927"/>
    <mergeCell ref="BQ892:BR892"/>
    <mergeCell ref="BS892:BT892"/>
    <mergeCell ref="BX913:BY913"/>
    <mergeCell ref="BQ906:BR906"/>
    <mergeCell ref="BS906:BT906"/>
    <mergeCell ref="BX906:BY906"/>
    <mergeCell ref="BV930:BW930"/>
    <mergeCell ref="BX930:BY930"/>
    <mergeCell ref="AW934:AX934"/>
    <mergeCell ref="AY934:AZ934"/>
    <mergeCell ref="BB934:BC934"/>
    <mergeCell ref="BD934:BE934"/>
    <mergeCell ref="BG934:BH934"/>
    <mergeCell ref="BI934:BJ934"/>
    <mergeCell ref="BL934:BM934"/>
    <mergeCell ref="BN934:BO934"/>
    <mergeCell ref="BV934:BW934"/>
    <mergeCell ref="BX927:BY927"/>
    <mergeCell ref="BV958:BW958"/>
    <mergeCell ref="BX958:BY958"/>
    <mergeCell ref="AW962:AX962"/>
    <mergeCell ref="AY962:AZ962"/>
    <mergeCell ref="BB962:BC962"/>
    <mergeCell ref="BD962:BE962"/>
    <mergeCell ref="BG962:BH962"/>
    <mergeCell ref="BI962:BJ962"/>
    <mergeCell ref="BL962:BM962"/>
    <mergeCell ref="BN962:BO962"/>
    <mergeCell ref="BV962:BW962"/>
    <mergeCell ref="BV965:BW965"/>
    <mergeCell ref="BX965:BY965"/>
    <mergeCell ref="AW969:AX969"/>
    <mergeCell ref="AY969:AZ969"/>
    <mergeCell ref="BB969:BC969"/>
    <mergeCell ref="BD969:BE969"/>
    <mergeCell ref="BG969:BH969"/>
    <mergeCell ref="BI969:BJ969"/>
    <mergeCell ref="BL969:BM969"/>
    <mergeCell ref="BN969:BO969"/>
    <mergeCell ref="BV969:BW969"/>
    <mergeCell ref="BX962:BY962"/>
    <mergeCell ref="BQ941:BR941"/>
    <mergeCell ref="BS941:BT941"/>
    <mergeCell ref="BQ955:BR955"/>
    <mergeCell ref="BS955:BT955"/>
    <mergeCell ref="BV944:BW944"/>
    <mergeCell ref="BX944:BY944"/>
    <mergeCell ref="BQ948:BR948"/>
    <mergeCell ref="BS948:BT948"/>
    <mergeCell ref="BX969:BY969"/>
    <mergeCell ref="BX878:BY878"/>
    <mergeCell ref="BQ857:BR857"/>
    <mergeCell ref="BS857:BT857"/>
    <mergeCell ref="BQ871:BR871"/>
    <mergeCell ref="BS871:BT871"/>
    <mergeCell ref="BV860:BW860"/>
    <mergeCell ref="BX860:BY860"/>
    <mergeCell ref="BQ864:BR864"/>
    <mergeCell ref="BS864:BT864"/>
    <mergeCell ref="BV888:BW888"/>
    <mergeCell ref="BX888:BY888"/>
    <mergeCell ref="AW892:AX892"/>
    <mergeCell ref="AY892:AZ892"/>
    <mergeCell ref="BB892:BC892"/>
    <mergeCell ref="BD892:BE892"/>
    <mergeCell ref="BG892:BH892"/>
    <mergeCell ref="BI892:BJ892"/>
    <mergeCell ref="BL892:BM892"/>
    <mergeCell ref="BN892:BO892"/>
    <mergeCell ref="BV892:BW892"/>
    <mergeCell ref="BX885:BY885"/>
    <mergeCell ref="BV916:BW916"/>
    <mergeCell ref="BX916:BY916"/>
    <mergeCell ref="AW920:AX920"/>
    <mergeCell ref="AY920:AZ920"/>
    <mergeCell ref="BB920:BC920"/>
    <mergeCell ref="BD920:BE920"/>
    <mergeCell ref="BG920:BH920"/>
    <mergeCell ref="BI920:BJ920"/>
    <mergeCell ref="BL920:BM920"/>
    <mergeCell ref="BN920:BO920"/>
    <mergeCell ref="BV920:BW920"/>
    <mergeCell ref="BV923:BW923"/>
    <mergeCell ref="BX923:BY923"/>
    <mergeCell ref="BV832:BW832"/>
    <mergeCell ref="BX832:BY832"/>
    <mergeCell ref="AW836:AX836"/>
    <mergeCell ref="AY836:AZ836"/>
    <mergeCell ref="BB836:BC836"/>
    <mergeCell ref="BD836:BE836"/>
    <mergeCell ref="BG836:BH836"/>
    <mergeCell ref="BI836:BJ836"/>
    <mergeCell ref="BL836:BM836"/>
    <mergeCell ref="BN836:BO836"/>
    <mergeCell ref="BV836:BW836"/>
    <mergeCell ref="BV839:BW839"/>
    <mergeCell ref="BX839:BY839"/>
    <mergeCell ref="AW843:AX843"/>
    <mergeCell ref="AY843:AZ843"/>
    <mergeCell ref="BB843:BC843"/>
    <mergeCell ref="BD843:BE843"/>
    <mergeCell ref="BG843:BH843"/>
    <mergeCell ref="BI843:BJ843"/>
    <mergeCell ref="BL843:BM843"/>
    <mergeCell ref="BN843:BO843"/>
    <mergeCell ref="BV843:BW843"/>
    <mergeCell ref="BQ808:BR808"/>
    <mergeCell ref="BS808:BT808"/>
    <mergeCell ref="BX829:BY829"/>
    <mergeCell ref="BQ822:BR822"/>
    <mergeCell ref="BS822:BT822"/>
    <mergeCell ref="BX822:BY822"/>
    <mergeCell ref="BV846:BW846"/>
    <mergeCell ref="BX846:BY846"/>
    <mergeCell ref="AW850:AX850"/>
    <mergeCell ref="AY850:AZ850"/>
    <mergeCell ref="BB850:BC850"/>
    <mergeCell ref="BD850:BE850"/>
    <mergeCell ref="BG850:BH850"/>
    <mergeCell ref="BI850:BJ850"/>
    <mergeCell ref="BL850:BM850"/>
    <mergeCell ref="BN850:BO850"/>
    <mergeCell ref="BV850:BW850"/>
    <mergeCell ref="BX843:BY843"/>
    <mergeCell ref="BV759:BW759"/>
    <mergeCell ref="BQ724:BR724"/>
    <mergeCell ref="BS724:BT724"/>
    <mergeCell ref="BX745:BY745"/>
    <mergeCell ref="BQ738:BR738"/>
    <mergeCell ref="BS738:BT738"/>
    <mergeCell ref="BX738:BY738"/>
    <mergeCell ref="BV762:BW762"/>
    <mergeCell ref="BX762:BY762"/>
    <mergeCell ref="AW766:AX766"/>
    <mergeCell ref="AY766:AZ766"/>
    <mergeCell ref="BB766:BC766"/>
    <mergeCell ref="BD766:BE766"/>
    <mergeCell ref="BG766:BH766"/>
    <mergeCell ref="BI766:BJ766"/>
    <mergeCell ref="BL766:BM766"/>
    <mergeCell ref="BN766:BO766"/>
    <mergeCell ref="BV766:BW766"/>
    <mergeCell ref="BX759:BY759"/>
    <mergeCell ref="BV790:BW790"/>
    <mergeCell ref="BX790:BY790"/>
    <mergeCell ref="AW794:AX794"/>
    <mergeCell ref="AY794:AZ794"/>
    <mergeCell ref="BB794:BC794"/>
    <mergeCell ref="BD794:BE794"/>
    <mergeCell ref="BG794:BH794"/>
    <mergeCell ref="BI794:BJ794"/>
    <mergeCell ref="BL794:BM794"/>
    <mergeCell ref="BN794:BO794"/>
    <mergeCell ref="BV794:BW794"/>
    <mergeCell ref="BV797:BW797"/>
    <mergeCell ref="BX797:BY797"/>
    <mergeCell ref="AW801:AX801"/>
    <mergeCell ref="AY801:AZ801"/>
    <mergeCell ref="BB801:BC801"/>
    <mergeCell ref="BD801:BE801"/>
    <mergeCell ref="BG801:BH801"/>
    <mergeCell ref="BI801:BJ801"/>
    <mergeCell ref="BL801:BM801"/>
    <mergeCell ref="BN801:BO801"/>
    <mergeCell ref="BV801:BW801"/>
    <mergeCell ref="BX794:BY794"/>
    <mergeCell ref="BQ773:BR773"/>
    <mergeCell ref="BS773:BT773"/>
    <mergeCell ref="BQ787:BR787"/>
    <mergeCell ref="BS787:BT787"/>
    <mergeCell ref="BV776:BW776"/>
    <mergeCell ref="BX776:BY776"/>
    <mergeCell ref="BQ780:BR780"/>
    <mergeCell ref="BS780:BT780"/>
    <mergeCell ref="BX801:BY801"/>
    <mergeCell ref="BX710:BY710"/>
    <mergeCell ref="BQ689:BR689"/>
    <mergeCell ref="BS689:BT689"/>
    <mergeCell ref="BQ703:BR703"/>
    <mergeCell ref="BS703:BT703"/>
    <mergeCell ref="BV692:BW692"/>
    <mergeCell ref="BX692:BY692"/>
    <mergeCell ref="BQ696:BR696"/>
    <mergeCell ref="BS696:BT696"/>
    <mergeCell ref="BV720:BW720"/>
    <mergeCell ref="BX720:BY720"/>
    <mergeCell ref="AW724:AX724"/>
    <mergeCell ref="AY724:AZ724"/>
    <mergeCell ref="BB724:BC724"/>
    <mergeCell ref="BD724:BE724"/>
    <mergeCell ref="BG724:BH724"/>
    <mergeCell ref="BI724:BJ724"/>
    <mergeCell ref="BL724:BM724"/>
    <mergeCell ref="BN724:BO724"/>
    <mergeCell ref="BV724:BW724"/>
    <mergeCell ref="BX717:BY717"/>
    <mergeCell ref="BV748:BW748"/>
    <mergeCell ref="BX748:BY748"/>
    <mergeCell ref="AW752:AX752"/>
    <mergeCell ref="AY752:AZ752"/>
    <mergeCell ref="BB752:BC752"/>
    <mergeCell ref="BD752:BE752"/>
    <mergeCell ref="BG752:BH752"/>
    <mergeCell ref="BI752:BJ752"/>
    <mergeCell ref="BL752:BM752"/>
    <mergeCell ref="BN752:BO752"/>
    <mergeCell ref="BV752:BW752"/>
    <mergeCell ref="BV755:BW755"/>
    <mergeCell ref="BX755:BY755"/>
    <mergeCell ref="BV664:BW664"/>
    <mergeCell ref="BX664:BY664"/>
    <mergeCell ref="AW668:AX668"/>
    <mergeCell ref="AY668:AZ668"/>
    <mergeCell ref="BB668:BC668"/>
    <mergeCell ref="BD668:BE668"/>
    <mergeCell ref="BG668:BH668"/>
    <mergeCell ref="BI668:BJ668"/>
    <mergeCell ref="BL668:BM668"/>
    <mergeCell ref="BN668:BO668"/>
    <mergeCell ref="BV668:BW668"/>
    <mergeCell ref="BV671:BW671"/>
    <mergeCell ref="BX671:BY671"/>
    <mergeCell ref="AW675:AX675"/>
    <mergeCell ref="AY675:AZ675"/>
    <mergeCell ref="BB675:BC675"/>
    <mergeCell ref="BD675:BE675"/>
    <mergeCell ref="BG675:BH675"/>
    <mergeCell ref="BI675:BJ675"/>
    <mergeCell ref="BL675:BM675"/>
    <mergeCell ref="BN675:BO675"/>
    <mergeCell ref="BV675:BW675"/>
    <mergeCell ref="BQ640:BR640"/>
    <mergeCell ref="BS640:BT640"/>
    <mergeCell ref="BX661:BY661"/>
    <mergeCell ref="BQ654:BR654"/>
    <mergeCell ref="BS654:BT654"/>
    <mergeCell ref="BX654:BY654"/>
    <mergeCell ref="BV678:BW678"/>
    <mergeCell ref="BX678:BY678"/>
    <mergeCell ref="AW682:AX682"/>
    <mergeCell ref="AY682:AZ682"/>
    <mergeCell ref="BB682:BC682"/>
    <mergeCell ref="BD682:BE682"/>
    <mergeCell ref="BG682:BH682"/>
    <mergeCell ref="BI682:BJ682"/>
    <mergeCell ref="BL682:BM682"/>
    <mergeCell ref="BN682:BO682"/>
    <mergeCell ref="BV682:BW682"/>
    <mergeCell ref="BX675:BY675"/>
    <mergeCell ref="BV591:BW591"/>
    <mergeCell ref="BQ556:BR556"/>
    <mergeCell ref="BS556:BT556"/>
    <mergeCell ref="BX577:BY577"/>
    <mergeCell ref="BQ570:BR570"/>
    <mergeCell ref="BS570:BT570"/>
    <mergeCell ref="BX570:BY570"/>
    <mergeCell ref="BV594:BW594"/>
    <mergeCell ref="BX594:BY594"/>
    <mergeCell ref="AW598:AX598"/>
    <mergeCell ref="AY598:AZ598"/>
    <mergeCell ref="BB598:BC598"/>
    <mergeCell ref="BD598:BE598"/>
    <mergeCell ref="BG598:BH598"/>
    <mergeCell ref="BI598:BJ598"/>
    <mergeCell ref="BL598:BM598"/>
    <mergeCell ref="BN598:BO598"/>
    <mergeCell ref="BV598:BW598"/>
    <mergeCell ref="BX591:BY591"/>
    <mergeCell ref="BV622:BW622"/>
    <mergeCell ref="BX622:BY622"/>
    <mergeCell ref="AW626:AX626"/>
    <mergeCell ref="AY626:AZ626"/>
    <mergeCell ref="BB626:BC626"/>
    <mergeCell ref="BD626:BE626"/>
    <mergeCell ref="BG626:BH626"/>
    <mergeCell ref="BI626:BJ626"/>
    <mergeCell ref="BL626:BM626"/>
    <mergeCell ref="BN626:BO626"/>
    <mergeCell ref="BV626:BW626"/>
    <mergeCell ref="BV629:BW629"/>
    <mergeCell ref="BX629:BY629"/>
    <mergeCell ref="AW633:AX633"/>
    <mergeCell ref="AY633:AZ633"/>
    <mergeCell ref="BB633:BC633"/>
    <mergeCell ref="BD633:BE633"/>
    <mergeCell ref="BG633:BH633"/>
    <mergeCell ref="BI633:BJ633"/>
    <mergeCell ref="BL633:BM633"/>
    <mergeCell ref="BN633:BO633"/>
    <mergeCell ref="BV633:BW633"/>
    <mergeCell ref="BX626:BY626"/>
    <mergeCell ref="BQ605:BR605"/>
    <mergeCell ref="BS605:BT605"/>
    <mergeCell ref="BQ619:BR619"/>
    <mergeCell ref="BS619:BT619"/>
    <mergeCell ref="BV608:BW608"/>
    <mergeCell ref="BX608:BY608"/>
    <mergeCell ref="BQ612:BR612"/>
    <mergeCell ref="BS612:BT612"/>
    <mergeCell ref="BX633:BY633"/>
    <mergeCell ref="BX542:BY542"/>
    <mergeCell ref="BQ521:BR521"/>
    <mergeCell ref="BS521:BT521"/>
    <mergeCell ref="BQ535:BR535"/>
    <mergeCell ref="BS535:BT535"/>
    <mergeCell ref="BV524:BW524"/>
    <mergeCell ref="BX524:BY524"/>
    <mergeCell ref="BQ528:BR528"/>
    <mergeCell ref="BS528:BT528"/>
    <mergeCell ref="BV552:BW552"/>
    <mergeCell ref="BX552:BY552"/>
    <mergeCell ref="AW556:AX556"/>
    <mergeCell ref="AY556:AZ556"/>
    <mergeCell ref="BB556:BC556"/>
    <mergeCell ref="BD556:BE556"/>
    <mergeCell ref="BG556:BH556"/>
    <mergeCell ref="BI556:BJ556"/>
    <mergeCell ref="BL556:BM556"/>
    <mergeCell ref="BN556:BO556"/>
    <mergeCell ref="BV556:BW556"/>
    <mergeCell ref="BX549:BY549"/>
    <mergeCell ref="BV580:BW580"/>
    <mergeCell ref="BX580:BY580"/>
    <mergeCell ref="AW584:AX584"/>
    <mergeCell ref="AY584:AZ584"/>
    <mergeCell ref="BB584:BC584"/>
    <mergeCell ref="BD584:BE584"/>
    <mergeCell ref="BG584:BH584"/>
    <mergeCell ref="BI584:BJ584"/>
    <mergeCell ref="BL584:BM584"/>
    <mergeCell ref="BN584:BO584"/>
    <mergeCell ref="BV584:BW584"/>
    <mergeCell ref="BV587:BW587"/>
    <mergeCell ref="BX587:BY587"/>
    <mergeCell ref="BV496:BW496"/>
    <mergeCell ref="BX496:BY496"/>
    <mergeCell ref="AW500:AX500"/>
    <mergeCell ref="AY500:AZ500"/>
    <mergeCell ref="BB500:BC500"/>
    <mergeCell ref="BD500:BE500"/>
    <mergeCell ref="BG500:BH500"/>
    <mergeCell ref="BI500:BJ500"/>
    <mergeCell ref="BL500:BM500"/>
    <mergeCell ref="BN500:BO500"/>
    <mergeCell ref="BV500:BW500"/>
    <mergeCell ref="BV503:BW503"/>
    <mergeCell ref="BX503:BY503"/>
    <mergeCell ref="AW507:AX507"/>
    <mergeCell ref="AY507:AZ507"/>
    <mergeCell ref="BB507:BC507"/>
    <mergeCell ref="BD507:BE507"/>
    <mergeCell ref="BG507:BH507"/>
    <mergeCell ref="BI507:BJ507"/>
    <mergeCell ref="BL507:BM507"/>
    <mergeCell ref="BN507:BO507"/>
    <mergeCell ref="BV507:BW507"/>
    <mergeCell ref="BQ472:BR472"/>
    <mergeCell ref="BS472:BT472"/>
    <mergeCell ref="BX493:BY493"/>
    <mergeCell ref="BQ486:BR486"/>
    <mergeCell ref="BS486:BT486"/>
    <mergeCell ref="BX486:BY486"/>
    <mergeCell ref="BV510:BW510"/>
    <mergeCell ref="BX510:BY510"/>
    <mergeCell ref="AW514:AX514"/>
    <mergeCell ref="AY514:AZ514"/>
    <mergeCell ref="BB514:BC514"/>
    <mergeCell ref="BD514:BE514"/>
    <mergeCell ref="BG514:BH514"/>
    <mergeCell ref="BI514:BJ514"/>
    <mergeCell ref="BL514:BM514"/>
    <mergeCell ref="BN514:BO514"/>
    <mergeCell ref="BV514:BW514"/>
    <mergeCell ref="BX507:BY507"/>
    <mergeCell ref="BV423:BW423"/>
    <mergeCell ref="BQ388:BR388"/>
    <mergeCell ref="BS388:BT388"/>
    <mergeCell ref="BX409:BY409"/>
    <mergeCell ref="BQ402:BR402"/>
    <mergeCell ref="BS402:BT402"/>
    <mergeCell ref="BX402:BY402"/>
    <mergeCell ref="BV426:BW426"/>
    <mergeCell ref="BX426:BY426"/>
    <mergeCell ref="AW430:AX430"/>
    <mergeCell ref="AY430:AZ430"/>
    <mergeCell ref="BB430:BC430"/>
    <mergeCell ref="BD430:BE430"/>
    <mergeCell ref="BG430:BH430"/>
    <mergeCell ref="BI430:BJ430"/>
    <mergeCell ref="BL430:BM430"/>
    <mergeCell ref="BN430:BO430"/>
    <mergeCell ref="BV430:BW430"/>
    <mergeCell ref="BX423:BY423"/>
    <mergeCell ref="BV454:BW454"/>
    <mergeCell ref="BX454:BY454"/>
    <mergeCell ref="AW458:AX458"/>
    <mergeCell ref="AY458:AZ458"/>
    <mergeCell ref="BB458:BC458"/>
    <mergeCell ref="BD458:BE458"/>
    <mergeCell ref="BG458:BH458"/>
    <mergeCell ref="BI458:BJ458"/>
    <mergeCell ref="BL458:BM458"/>
    <mergeCell ref="BN458:BO458"/>
    <mergeCell ref="BV458:BW458"/>
    <mergeCell ref="BV461:BW461"/>
    <mergeCell ref="BX461:BY461"/>
    <mergeCell ref="AW465:AX465"/>
    <mergeCell ref="AY465:AZ465"/>
    <mergeCell ref="BB465:BC465"/>
    <mergeCell ref="BD465:BE465"/>
    <mergeCell ref="BG465:BH465"/>
    <mergeCell ref="BI465:BJ465"/>
    <mergeCell ref="BL465:BM465"/>
    <mergeCell ref="BN465:BO465"/>
    <mergeCell ref="BV465:BW465"/>
    <mergeCell ref="BX458:BY458"/>
    <mergeCell ref="BQ437:BR437"/>
    <mergeCell ref="BS437:BT437"/>
    <mergeCell ref="BQ451:BR451"/>
    <mergeCell ref="BS451:BT451"/>
    <mergeCell ref="BV440:BW440"/>
    <mergeCell ref="BX440:BY440"/>
    <mergeCell ref="BQ444:BR444"/>
    <mergeCell ref="BS444:BT444"/>
    <mergeCell ref="BX465:BY465"/>
    <mergeCell ref="BX374:BY374"/>
    <mergeCell ref="BQ353:BR353"/>
    <mergeCell ref="BS353:BT353"/>
    <mergeCell ref="BQ367:BR367"/>
    <mergeCell ref="BS367:BT367"/>
    <mergeCell ref="BV356:BW356"/>
    <mergeCell ref="BX356:BY356"/>
    <mergeCell ref="BQ360:BR360"/>
    <mergeCell ref="BS360:BT360"/>
    <mergeCell ref="BV384:BW384"/>
    <mergeCell ref="BX384:BY384"/>
    <mergeCell ref="AW388:AX388"/>
    <mergeCell ref="AY388:AZ388"/>
    <mergeCell ref="BB388:BC388"/>
    <mergeCell ref="BD388:BE388"/>
    <mergeCell ref="BG388:BH388"/>
    <mergeCell ref="BI388:BJ388"/>
    <mergeCell ref="BL388:BM388"/>
    <mergeCell ref="BN388:BO388"/>
    <mergeCell ref="BV388:BW388"/>
    <mergeCell ref="BX381:BY381"/>
    <mergeCell ref="BV412:BW412"/>
    <mergeCell ref="BX412:BY412"/>
    <mergeCell ref="AW416:AX416"/>
    <mergeCell ref="AY416:AZ416"/>
    <mergeCell ref="BB416:BC416"/>
    <mergeCell ref="BD416:BE416"/>
    <mergeCell ref="BG416:BH416"/>
    <mergeCell ref="BI416:BJ416"/>
    <mergeCell ref="BL416:BM416"/>
    <mergeCell ref="BN416:BO416"/>
    <mergeCell ref="BV416:BW416"/>
    <mergeCell ref="BV419:BW419"/>
    <mergeCell ref="BX419:BY419"/>
    <mergeCell ref="BV328:BW328"/>
    <mergeCell ref="BX328:BY328"/>
    <mergeCell ref="AW332:AX332"/>
    <mergeCell ref="AY332:AZ332"/>
    <mergeCell ref="BB332:BC332"/>
    <mergeCell ref="BD332:BE332"/>
    <mergeCell ref="BG332:BH332"/>
    <mergeCell ref="BI332:BJ332"/>
    <mergeCell ref="BL332:BM332"/>
    <mergeCell ref="BN332:BO332"/>
    <mergeCell ref="BV332:BW332"/>
    <mergeCell ref="BV335:BW335"/>
    <mergeCell ref="BX335:BY335"/>
    <mergeCell ref="AW339:AX339"/>
    <mergeCell ref="AY339:AZ339"/>
    <mergeCell ref="BB339:BC339"/>
    <mergeCell ref="BD339:BE339"/>
    <mergeCell ref="BG339:BH339"/>
    <mergeCell ref="BI339:BJ339"/>
    <mergeCell ref="BL339:BM339"/>
    <mergeCell ref="BN339:BO339"/>
    <mergeCell ref="BV339:BW339"/>
    <mergeCell ref="BQ304:BR304"/>
    <mergeCell ref="BS304:BT304"/>
    <mergeCell ref="BX325:BY325"/>
    <mergeCell ref="BQ318:BR318"/>
    <mergeCell ref="BS318:BT318"/>
    <mergeCell ref="BX318:BY318"/>
    <mergeCell ref="BV342:BW342"/>
    <mergeCell ref="BX342:BY342"/>
    <mergeCell ref="AW346:AX346"/>
    <mergeCell ref="AY346:AZ346"/>
    <mergeCell ref="BB346:BC346"/>
    <mergeCell ref="BD346:BE346"/>
    <mergeCell ref="BG346:BH346"/>
    <mergeCell ref="BI346:BJ346"/>
    <mergeCell ref="BL346:BM346"/>
    <mergeCell ref="BN346:BO346"/>
    <mergeCell ref="BV346:BW346"/>
    <mergeCell ref="BX339:BY339"/>
    <mergeCell ref="BV255:BW255"/>
    <mergeCell ref="BQ220:BR220"/>
    <mergeCell ref="BS220:BT220"/>
    <mergeCell ref="BX241:BY241"/>
    <mergeCell ref="BQ234:BR234"/>
    <mergeCell ref="BS234:BT234"/>
    <mergeCell ref="BX234:BY234"/>
    <mergeCell ref="BV258:BW258"/>
    <mergeCell ref="BX258:BY258"/>
    <mergeCell ref="AW262:AX262"/>
    <mergeCell ref="AY262:AZ262"/>
    <mergeCell ref="BB262:BC262"/>
    <mergeCell ref="BD262:BE262"/>
    <mergeCell ref="BG262:BH262"/>
    <mergeCell ref="BI262:BJ262"/>
    <mergeCell ref="BL262:BM262"/>
    <mergeCell ref="BN262:BO262"/>
    <mergeCell ref="BV262:BW262"/>
    <mergeCell ref="BX255:BY255"/>
    <mergeCell ref="BV286:BW286"/>
    <mergeCell ref="BX286:BY286"/>
    <mergeCell ref="AW290:AX290"/>
    <mergeCell ref="AY290:AZ290"/>
    <mergeCell ref="BB290:BC290"/>
    <mergeCell ref="BD290:BE290"/>
    <mergeCell ref="BG290:BH290"/>
    <mergeCell ref="BI290:BJ290"/>
    <mergeCell ref="BL290:BM290"/>
    <mergeCell ref="BN290:BO290"/>
    <mergeCell ref="BV290:BW290"/>
    <mergeCell ref="BV293:BW293"/>
    <mergeCell ref="BX293:BY293"/>
    <mergeCell ref="AW297:AX297"/>
    <mergeCell ref="AY297:AZ297"/>
    <mergeCell ref="BB297:BC297"/>
    <mergeCell ref="BD297:BE297"/>
    <mergeCell ref="BG297:BH297"/>
    <mergeCell ref="BI297:BJ297"/>
    <mergeCell ref="BL297:BM297"/>
    <mergeCell ref="BN297:BO297"/>
    <mergeCell ref="BV297:BW297"/>
    <mergeCell ref="BX290:BY290"/>
    <mergeCell ref="BQ269:BR269"/>
    <mergeCell ref="BS269:BT269"/>
    <mergeCell ref="BQ283:BR283"/>
    <mergeCell ref="BS283:BT283"/>
    <mergeCell ref="BV272:BW272"/>
    <mergeCell ref="BX272:BY272"/>
    <mergeCell ref="BQ276:BR276"/>
    <mergeCell ref="BS276:BT276"/>
    <mergeCell ref="BX297:BY297"/>
    <mergeCell ref="BX206:BY206"/>
    <mergeCell ref="BQ185:BR185"/>
    <mergeCell ref="BS185:BT185"/>
    <mergeCell ref="BQ199:BR199"/>
    <mergeCell ref="BS199:BT199"/>
    <mergeCell ref="BV188:BW188"/>
    <mergeCell ref="BX188:BY188"/>
    <mergeCell ref="BQ192:BR192"/>
    <mergeCell ref="BS192:BT192"/>
    <mergeCell ref="BV216:BW216"/>
    <mergeCell ref="BX216:BY216"/>
    <mergeCell ref="AW220:AX220"/>
    <mergeCell ref="AY220:AZ220"/>
    <mergeCell ref="BB220:BC220"/>
    <mergeCell ref="BD220:BE220"/>
    <mergeCell ref="BG220:BH220"/>
    <mergeCell ref="BI220:BJ220"/>
    <mergeCell ref="BL220:BM220"/>
    <mergeCell ref="BN220:BO220"/>
    <mergeCell ref="BV220:BW220"/>
    <mergeCell ref="BX213:BY213"/>
    <mergeCell ref="BV244:BW244"/>
    <mergeCell ref="BX244:BY244"/>
    <mergeCell ref="AW248:AX248"/>
    <mergeCell ref="AY248:AZ248"/>
    <mergeCell ref="BB248:BC248"/>
    <mergeCell ref="BD248:BE248"/>
    <mergeCell ref="BG248:BH248"/>
    <mergeCell ref="BI248:BJ248"/>
    <mergeCell ref="BL248:BM248"/>
    <mergeCell ref="BN248:BO248"/>
    <mergeCell ref="BV248:BW248"/>
    <mergeCell ref="BV251:BW251"/>
    <mergeCell ref="BX251:BY251"/>
    <mergeCell ref="BV160:BW160"/>
    <mergeCell ref="BX160:BY160"/>
    <mergeCell ref="AW164:AX164"/>
    <mergeCell ref="AY164:AZ164"/>
    <mergeCell ref="BB164:BC164"/>
    <mergeCell ref="BD164:BE164"/>
    <mergeCell ref="BG164:BH164"/>
    <mergeCell ref="BI164:BJ164"/>
    <mergeCell ref="BL164:BM164"/>
    <mergeCell ref="BN164:BO164"/>
    <mergeCell ref="BV164:BW164"/>
    <mergeCell ref="BV167:BW167"/>
    <mergeCell ref="BX167:BY167"/>
    <mergeCell ref="AW171:AX171"/>
    <mergeCell ref="AY171:AZ171"/>
    <mergeCell ref="BB171:BC171"/>
    <mergeCell ref="BD171:BE171"/>
    <mergeCell ref="BG171:BH171"/>
    <mergeCell ref="BI171:BJ171"/>
    <mergeCell ref="BL171:BM171"/>
    <mergeCell ref="BN171:BO171"/>
    <mergeCell ref="BV171:BW171"/>
    <mergeCell ref="BQ136:BR136"/>
    <mergeCell ref="BS136:BT136"/>
    <mergeCell ref="BX157:BY157"/>
    <mergeCell ref="BQ150:BR150"/>
    <mergeCell ref="BS150:BT150"/>
    <mergeCell ref="BX150:BY150"/>
    <mergeCell ref="BV174:BW174"/>
    <mergeCell ref="BX174:BY174"/>
    <mergeCell ref="AW178:AX178"/>
    <mergeCell ref="AY178:AZ178"/>
    <mergeCell ref="BB178:BC178"/>
    <mergeCell ref="BD178:BE178"/>
    <mergeCell ref="BG178:BH178"/>
    <mergeCell ref="BI178:BJ178"/>
    <mergeCell ref="BL178:BM178"/>
    <mergeCell ref="BN178:BO178"/>
    <mergeCell ref="BV178:BW178"/>
    <mergeCell ref="BX171:BY171"/>
    <mergeCell ref="BV118:BW118"/>
    <mergeCell ref="BX118:BY118"/>
    <mergeCell ref="AW122:AX122"/>
    <mergeCell ref="AY122:AZ122"/>
    <mergeCell ref="BB122:BC122"/>
    <mergeCell ref="BD122:BE122"/>
    <mergeCell ref="BG122:BH122"/>
    <mergeCell ref="BI122:BJ122"/>
    <mergeCell ref="BL122:BM122"/>
    <mergeCell ref="BN122:BO122"/>
    <mergeCell ref="BV122:BW122"/>
    <mergeCell ref="BV125:BW125"/>
    <mergeCell ref="BX125:BY125"/>
    <mergeCell ref="AW129:AX129"/>
    <mergeCell ref="AY129:AZ129"/>
    <mergeCell ref="BB129:BC129"/>
    <mergeCell ref="BD129:BE129"/>
    <mergeCell ref="BG129:BH129"/>
    <mergeCell ref="BI129:BJ129"/>
    <mergeCell ref="BL129:BM129"/>
    <mergeCell ref="BN129:BO129"/>
    <mergeCell ref="BV129:BW129"/>
    <mergeCell ref="BQ87:BR87"/>
    <mergeCell ref="BS87:BT87"/>
    <mergeCell ref="BX122:BY122"/>
    <mergeCell ref="BQ101:BR101"/>
    <mergeCell ref="BS101:BT101"/>
    <mergeCell ref="BQ115:BR115"/>
    <mergeCell ref="BS115:BT115"/>
    <mergeCell ref="BV104:BW104"/>
    <mergeCell ref="BX104:BY104"/>
    <mergeCell ref="BV132:BW132"/>
    <mergeCell ref="BX132:BY132"/>
    <mergeCell ref="BX129:BY129"/>
    <mergeCell ref="BI45:BJ45"/>
    <mergeCell ref="BL45:BM45"/>
    <mergeCell ref="BN45:BO45"/>
    <mergeCell ref="BV45:BW45"/>
    <mergeCell ref="BV48:BW48"/>
    <mergeCell ref="BX48:BY48"/>
    <mergeCell ref="AW52:AX52"/>
    <mergeCell ref="AY52:AZ52"/>
    <mergeCell ref="BB52:BC52"/>
    <mergeCell ref="BD52:BE52"/>
    <mergeCell ref="BG52:BH52"/>
    <mergeCell ref="BI52:BJ52"/>
    <mergeCell ref="BL52:BM52"/>
    <mergeCell ref="BN52:BO52"/>
    <mergeCell ref="BV52:BW52"/>
    <mergeCell ref="BX45:BY45"/>
    <mergeCell ref="BV76:BW76"/>
    <mergeCell ref="BX76:BY76"/>
    <mergeCell ref="AW80:AX80"/>
    <mergeCell ref="AY80:AZ80"/>
    <mergeCell ref="BB80:BC80"/>
    <mergeCell ref="BD80:BE80"/>
    <mergeCell ref="BG80:BH80"/>
    <mergeCell ref="BI80:BJ80"/>
    <mergeCell ref="BL80:BM80"/>
    <mergeCell ref="BN80:BO80"/>
    <mergeCell ref="BV80:BW80"/>
    <mergeCell ref="BV83:BW83"/>
    <mergeCell ref="BX83:BY83"/>
    <mergeCell ref="BX59:BY59"/>
    <mergeCell ref="BQ45:BR45"/>
    <mergeCell ref="BS45:BT45"/>
    <mergeCell ref="BX80:BY80"/>
    <mergeCell ref="BV62:BW62"/>
    <mergeCell ref="BX62:BY62"/>
    <mergeCell ref="AJ3496:AK3496"/>
    <mergeCell ref="AM3496:AN3496"/>
    <mergeCell ref="AO3496:AP3496"/>
    <mergeCell ref="AR3496:AS3496"/>
    <mergeCell ref="AT3496:AU3496"/>
    <mergeCell ref="S3496:T3496"/>
    <mergeCell ref="U3496:V3496"/>
    <mergeCell ref="X3496:Y3496"/>
    <mergeCell ref="Z3496:AA3496"/>
    <mergeCell ref="AC3496:AD3496"/>
    <mergeCell ref="AE3496:AF3496"/>
    <mergeCell ref="BV3499:BW3499"/>
    <mergeCell ref="BX3499:BY3499"/>
    <mergeCell ref="AW3503:AX3503"/>
    <mergeCell ref="AY3503:AZ3503"/>
    <mergeCell ref="BB3503:BC3503"/>
    <mergeCell ref="BD3503:BE3503"/>
    <mergeCell ref="BG3503:BH3503"/>
    <mergeCell ref="BI3503:BJ3503"/>
    <mergeCell ref="BL3503:BM3503"/>
    <mergeCell ref="BN3503:BO3503"/>
    <mergeCell ref="BV3503:BW3503"/>
    <mergeCell ref="D3496:E3496"/>
    <mergeCell ref="F3496:G3496"/>
    <mergeCell ref="I3496:J3496"/>
    <mergeCell ref="K3496:L3496"/>
    <mergeCell ref="N3496:O3496"/>
    <mergeCell ref="P3496:Q3496"/>
    <mergeCell ref="BQ3496:BR3496"/>
    <mergeCell ref="BS3496:BT3496"/>
    <mergeCell ref="D3499:E3499"/>
    <mergeCell ref="F3499:G3499"/>
    <mergeCell ref="I3499:J3499"/>
    <mergeCell ref="K3499:L3499"/>
    <mergeCell ref="N3499:O3499"/>
    <mergeCell ref="P3499:Q3499"/>
    <mergeCell ref="S3499:T3499"/>
    <mergeCell ref="U3499:V3499"/>
    <mergeCell ref="X3499:Y3499"/>
    <mergeCell ref="Z3499:AA3499"/>
    <mergeCell ref="AC3499:AD3499"/>
    <mergeCell ref="AE3499:AF3499"/>
    <mergeCell ref="AH3499:AI3499"/>
    <mergeCell ref="AJ3499:AK3499"/>
    <mergeCell ref="AM3499:AN3499"/>
    <mergeCell ref="AO3499:AP3499"/>
    <mergeCell ref="AR3499:AS3499"/>
    <mergeCell ref="AT3499:AU3499"/>
    <mergeCell ref="AW3499:AX3499"/>
    <mergeCell ref="AY3499:AZ3499"/>
    <mergeCell ref="BB3499:BC3499"/>
    <mergeCell ref="BD3499:BE3499"/>
    <mergeCell ref="BG3499:BH3499"/>
    <mergeCell ref="BI3499:BJ3499"/>
    <mergeCell ref="BL3499:BM3499"/>
    <mergeCell ref="BN3499:BO3499"/>
    <mergeCell ref="BQ3499:BR3499"/>
    <mergeCell ref="BQ3482:BR3482"/>
    <mergeCell ref="BS3482:BT3482"/>
    <mergeCell ref="D3485:E3485"/>
    <mergeCell ref="F3485:G3485"/>
    <mergeCell ref="I3485:J3485"/>
    <mergeCell ref="K3485:L3485"/>
    <mergeCell ref="N3485:O3485"/>
    <mergeCell ref="P3485:Q3485"/>
    <mergeCell ref="S3485:T3485"/>
    <mergeCell ref="U3485:V3485"/>
    <mergeCell ref="X3485:Y3485"/>
    <mergeCell ref="Z3485:AA3485"/>
    <mergeCell ref="AC3485:AD3485"/>
    <mergeCell ref="AE3485:AF3485"/>
    <mergeCell ref="AH3503:AI3503"/>
    <mergeCell ref="AJ3503:AK3503"/>
    <mergeCell ref="AM3503:AN3503"/>
    <mergeCell ref="AO3503:AP3503"/>
    <mergeCell ref="AR3503:AS3503"/>
    <mergeCell ref="AT3503:AU3503"/>
    <mergeCell ref="S3503:T3503"/>
    <mergeCell ref="U3503:V3503"/>
    <mergeCell ref="X3503:Y3503"/>
    <mergeCell ref="Z3503:AA3503"/>
    <mergeCell ref="AC3503:AD3503"/>
    <mergeCell ref="AE3503:AF3503"/>
    <mergeCell ref="S3478:T3478"/>
    <mergeCell ref="U3478:V3478"/>
    <mergeCell ref="X3478:Y3478"/>
    <mergeCell ref="Z3478:AA3478"/>
    <mergeCell ref="AC3478:AD3478"/>
    <mergeCell ref="AE3478:AF3478"/>
    <mergeCell ref="AH3478:AI3478"/>
    <mergeCell ref="AJ3478:AK3478"/>
    <mergeCell ref="AM3478:AN3478"/>
    <mergeCell ref="AO3478:AP3478"/>
    <mergeCell ref="AR3478:AS3478"/>
    <mergeCell ref="AT3478:AU3478"/>
    <mergeCell ref="AW3478:AX3478"/>
    <mergeCell ref="AY3478:AZ3478"/>
    <mergeCell ref="BB3478:BC3478"/>
    <mergeCell ref="BD3478:BE3478"/>
    <mergeCell ref="BG3478:BH3478"/>
    <mergeCell ref="BI3478:BJ3478"/>
    <mergeCell ref="BL3478:BM3478"/>
    <mergeCell ref="BN3478:BO3478"/>
    <mergeCell ref="BQ3478:BR3478"/>
    <mergeCell ref="D3489:E3489"/>
    <mergeCell ref="F3489:G3489"/>
    <mergeCell ref="I3489:J3489"/>
    <mergeCell ref="K3489:L3489"/>
    <mergeCell ref="N3489:O3489"/>
    <mergeCell ref="P3489:Q3489"/>
    <mergeCell ref="AH3482:AI3482"/>
    <mergeCell ref="AJ3482:AK3482"/>
    <mergeCell ref="AM3482:AN3482"/>
    <mergeCell ref="AO3482:AP3482"/>
    <mergeCell ref="D3503:E3503"/>
    <mergeCell ref="F3503:G3503"/>
    <mergeCell ref="I3503:J3503"/>
    <mergeCell ref="K3503:L3503"/>
    <mergeCell ref="N3503:O3503"/>
    <mergeCell ref="P3503:Q3503"/>
    <mergeCell ref="AH3496:AI3496"/>
    <mergeCell ref="AE3482:AF3482"/>
    <mergeCell ref="BX3475:BY3475"/>
    <mergeCell ref="D3482:E3482"/>
    <mergeCell ref="F3482:G3482"/>
    <mergeCell ref="I3482:J3482"/>
    <mergeCell ref="K3482:L3482"/>
    <mergeCell ref="N3482:O3482"/>
    <mergeCell ref="P3482:Q3482"/>
    <mergeCell ref="AH3475:AI3475"/>
    <mergeCell ref="AJ3475:AK3475"/>
    <mergeCell ref="AM3475:AN3475"/>
    <mergeCell ref="AO3475:AP3475"/>
    <mergeCell ref="AR3475:AS3475"/>
    <mergeCell ref="AT3475:AU3475"/>
    <mergeCell ref="S3475:T3475"/>
    <mergeCell ref="U3475:V3475"/>
    <mergeCell ref="X3475:Y3475"/>
    <mergeCell ref="Z3475:AA3475"/>
    <mergeCell ref="AC3475:AD3475"/>
    <mergeCell ref="AE3475:AF3475"/>
    <mergeCell ref="D3475:E3475"/>
    <mergeCell ref="BV3464:BW3464"/>
    <mergeCell ref="BX3464:BY3464"/>
    <mergeCell ref="D3454:E3454"/>
    <mergeCell ref="F3454:G3454"/>
    <mergeCell ref="I3454:J3454"/>
    <mergeCell ref="K3454:L3454"/>
    <mergeCell ref="N3454:O3454"/>
    <mergeCell ref="P3454:Q3454"/>
    <mergeCell ref="BX3468:BY3468"/>
    <mergeCell ref="AH3468:AI3468"/>
    <mergeCell ref="AJ3468:AK3468"/>
    <mergeCell ref="AM3468:AN3468"/>
    <mergeCell ref="AO3468:AP3468"/>
    <mergeCell ref="AR3468:AS3468"/>
    <mergeCell ref="AT3468:AU3468"/>
    <mergeCell ref="S3468:T3468"/>
    <mergeCell ref="U3468:V3468"/>
    <mergeCell ref="X3468:Y3468"/>
    <mergeCell ref="Z3468:AA3468"/>
    <mergeCell ref="AC3468:AD3468"/>
    <mergeCell ref="AE3468:AF3468"/>
    <mergeCell ref="AW3468:AX3468"/>
    <mergeCell ref="AY3468:AZ3468"/>
    <mergeCell ref="BB3468:BC3468"/>
    <mergeCell ref="BD3468:BE3468"/>
    <mergeCell ref="BG3468:BH3468"/>
    <mergeCell ref="BI3468:BJ3468"/>
    <mergeCell ref="BL3468:BM3468"/>
    <mergeCell ref="BN3468:BO3468"/>
    <mergeCell ref="BV3468:BW3468"/>
    <mergeCell ref="BV3471:BW3471"/>
    <mergeCell ref="BX3471:BY3471"/>
    <mergeCell ref="AW3475:AX3475"/>
    <mergeCell ref="AY3475:AZ3475"/>
    <mergeCell ref="BB3475:BC3475"/>
    <mergeCell ref="BD3475:BE3475"/>
    <mergeCell ref="D3478:E3478"/>
    <mergeCell ref="F3478:G3478"/>
    <mergeCell ref="I3478:J3478"/>
    <mergeCell ref="K3478:L3478"/>
    <mergeCell ref="N3478:O3478"/>
    <mergeCell ref="P3478:Q3478"/>
    <mergeCell ref="BS3478:BT3478"/>
    <mergeCell ref="BX3454:BY3454"/>
    <mergeCell ref="D3461:E3461"/>
    <mergeCell ref="F3461:G3461"/>
    <mergeCell ref="I3461:J3461"/>
    <mergeCell ref="K3461:L3461"/>
    <mergeCell ref="N3461:O3461"/>
    <mergeCell ref="P3461:Q3461"/>
    <mergeCell ref="AH3454:AI3454"/>
    <mergeCell ref="AJ3454:AK3454"/>
    <mergeCell ref="AM3454:AN3454"/>
    <mergeCell ref="AO3454:AP3454"/>
    <mergeCell ref="AR3454:AS3454"/>
    <mergeCell ref="AT3454:AU3454"/>
    <mergeCell ref="S3454:T3454"/>
    <mergeCell ref="U3454:V3454"/>
    <mergeCell ref="X3454:Y3454"/>
    <mergeCell ref="Z3454:AA3454"/>
    <mergeCell ref="AC3454:AD3454"/>
    <mergeCell ref="AE3454:AF3454"/>
    <mergeCell ref="BV3457:BW3457"/>
    <mergeCell ref="BX3457:BY3457"/>
    <mergeCell ref="AW3461:AX3461"/>
    <mergeCell ref="AY3461:AZ3461"/>
    <mergeCell ref="BB3461:BC3461"/>
    <mergeCell ref="BD3461:BE3461"/>
    <mergeCell ref="BG3461:BH3461"/>
    <mergeCell ref="BI3461:BJ3461"/>
    <mergeCell ref="BL3461:BM3461"/>
    <mergeCell ref="BN3461:BO3461"/>
    <mergeCell ref="BV3461:BW3461"/>
    <mergeCell ref="BQ3454:BR3454"/>
    <mergeCell ref="BS3454:BT3454"/>
    <mergeCell ref="D3457:E3457"/>
    <mergeCell ref="F3457:G3457"/>
    <mergeCell ref="I3457:J3457"/>
    <mergeCell ref="K3457:L3457"/>
    <mergeCell ref="N3457:O3457"/>
    <mergeCell ref="P3457:Q3457"/>
    <mergeCell ref="S3457:T3457"/>
    <mergeCell ref="U3457:V3457"/>
    <mergeCell ref="X3457:Y3457"/>
    <mergeCell ref="Z3457:AA3457"/>
    <mergeCell ref="AC3457:AD3457"/>
    <mergeCell ref="AE3457:AF3457"/>
    <mergeCell ref="AH3457:AI3457"/>
    <mergeCell ref="AJ3457:AK3457"/>
    <mergeCell ref="AM3457:AN3457"/>
    <mergeCell ref="BQ3461:BR3461"/>
    <mergeCell ref="BS3461:BT3461"/>
    <mergeCell ref="D3447:E3447"/>
    <mergeCell ref="F3447:G3447"/>
    <mergeCell ref="I3447:J3447"/>
    <mergeCell ref="K3447:L3447"/>
    <mergeCell ref="N3447:O3447"/>
    <mergeCell ref="P3447:Q3447"/>
    <mergeCell ref="AH3440:AI3440"/>
    <mergeCell ref="AJ3440:AK3440"/>
    <mergeCell ref="AM3440:AN3440"/>
    <mergeCell ref="AO3440:AP3440"/>
    <mergeCell ref="AR3440:AS3440"/>
    <mergeCell ref="AT3440:AU3440"/>
    <mergeCell ref="S3440:T3440"/>
    <mergeCell ref="U3440:V3440"/>
    <mergeCell ref="X3440:Y3440"/>
    <mergeCell ref="Z3440:AA3440"/>
    <mergeCell ref="AC3440:AD3440"/>
    <mergeCell ref="AE3440:AF3440"/>
    <mergeCell ref="BX3433:BY3433"/>
    <mergeCell ref="D3440:E3440"/>
    <mergeCell ref="F3440:G3440"/>
    <mergeCell ref="I3440:J3440"/>
    <mergeCell ref="K3440:L3440"/>
    <mergeCell ref="N3440:O3440"/>
    <mergeCell ref="P3440:Q3440"/>
    <mergeCell ref="AH3433:AI3433"/>
    <mergeCell ref="AJ3433:AK3433"/>
    <mergeCell ref="AM3433:AN3433"/>
    <mergeCell ref="AO3433:AP3433"/>
    <mergeCell ref="AR3433:AS3433"/>
    <mergeCell ref="AT3433:AU3433"/>
    <mergeCell ref="S3433:T3433"/>
    <mergeCell ref="U3433:V3433"/>
    <mergeCell ref="X3433:Y3433"/>
    <mergeCell ref="Z3433:AA3433"/>
    <mergeCell ref="AC3433:AD3433"/>
    <mergeCell ref="AE3433:AF3433"/>
    <mergeCell ref="D3433:E3433"/>
    <mergeCell ref="F3433:G3433"/>
    <mergeCell ref="I3433:J3433"/>
    <mergeCell ref="K3433:L3433"/>
    <mergeCell ref="N3433:O3433"/>
    <mergeCell ref="P3433:Q3433"/>
    <mergeCell ref="D3443:E3443"/>
    <mergeCell ref="F3443:G3443"/>
    <mergeCell ref="I3443:J3443"/>
    <mergeCell ref="K3443:L3443"/>
    <mergeCell ref="N3443:O3443"/>
    <mergeCell ref="P3443:Q3443"/>
    <mergeCell ref="BS3443:BT3443"/>
    <mergeCell ref="BQ3447:BR3447"/>
    <mergeCell ref="BS3447:BT3447"/>
    <mergeCell ref="AH3447:AI3447"/>
    <mergeCell ref="AJ3447:AK3447"/>
    <mergeCell ref="AM3447:AN3447"/>
    <mergeCell ref="AO3447:AP3447"/>
    <mergeCell ref="AR3447:AS3447"/>
    <mergeCell ref="AT3447:AU3447"/>
    <mergeCell ref="S3447:T3447"/>
    <mergeCell ref="U3447:V3447"/>
    <mergeCell ref="X3447:Y3447"/>
    <mergeCell ref="Z3447:AA3447"/>
    <mergeCell ref="AC3447:AD3447"/>
    <mergeCell ref="AE3447:AF3447"/>
    <mergeCell ref="AM3443:AN3443"/>
    <mergeCell ref="AO3443:AP3443"/>
    <mergeCell ref="AR3443:AS3443"/>
    <mergeCell ref="AT3443:AU3443"/>
    <mergeCell ref="AW3443:AX3443"/>
    <mergeCell ref="AY3443:AZ3443"/>
    <mergeCell ref="BB3443:BC3443"/>
    <mergeCell ref="BD3443:BE3443"/>
    <mergeCell ref="BG3443:BH3443"/>
    <mergeCell ref="BI3443:BJ3443"/>
    <mergeCell ref="BL3443:BM3443"/>
    <mergeCell ref="BN3443:BO3443"/>
    <mergeCell ref="BQ3443:BR3443"/>
    <mergeCell ref="BX3426:BY3426"/>
    <mergeCell ref="AH3426:AI3426"/>
    <mergeCell ref="AJ3426:AK3426"/>
    <mergeCell ref="AM3426:AN3426"/>
    <mergeCell ref="AO3426:AP3426"/>
    <mergeCell ref="AR3426:AS3426"/>
    <mergeCell ref="AT3426:AU3426"/>
    <mergeCell ref="S3426:T3426"/>
    <mergeCell ref="U3426:V3426"/>
    <mergeCell ref="X3426:Y3426"/>
    <mergeCell ref="Z3426:AA3426"/>
    <mergeCell ref="AC3426:AD3426"/>
    <mergeCell ref="AE3426:AF3426"/>
    <mergeCell ref="AW3426:AX3426"/>
    <mergeCell ref="AY3426:AZ3426"/>
    <mergeCell ref="BB3426:BC3426"/>
    <mergeCell ref="BD3426:BE3426"/>
    <mergeCell ref="BG3426:BH3426"/>
    <mergeCell ref="BI3426:BJ3426"/>
    <mergeCell ref="BL3426:BM3426"/>
    <mergeCell ref="BN3426:BO3426"/>
    <mergeCell ref="BV3426:BW3426"/>
    <mergeCell ref="BV3429:BW3429"/>
    <mergeCell ref="BX3429:BY3429"/>
    <mergeCell ref="AW3433:AX3433"/>
    <mergeCell ref="AY3433:AZ3433"/>
    <mergeCell ref="BB3433:BC3433"/>
    <mergeCell ref="BD3433:BE3433"/>
    <mergeCell ref="BG3433:BH3433"/>
    <mergeCell ref="BI3433:BJ3433"/>
    <mergeCell ref="BL3433:BM3433"/>
    <mergeCell ref="BN3433:BO3433"/>
    <mergeCell ref="BV3433:BW3433"/>
    <mergeCell ref="BQ3433:BR3433"/>
    <mergeCell ref="BS3433:BT3433"/>
    <mergeCell ref="BV3422:BW3422"/>
    <mergeCell ref="BX3422:BY3422"/>
    <mergeCell ref="D3412:E3412"/>
    <mergeCell ref="F3412:G3412"/>
    <mergeCell ref="I3412:J3412"/>
    <mergeCell ref="K3412:L3412"/>
    <mergeCell ref="N3412:O3412"/>
    <mergeCell ref="P3412:Q3412"/>
    <mergeCell ref="BX3419:BY3419"/>
    <mergeCell ref="D3415:E3415"/>
    <mergeCell ref="F3415:G3415"/>
    <mergeCell ref="I3415:J3415"/>
    <mergeCell ref="K3415:L3415"/>
    <mergeCell ref="N3415:O3415"/>
    <mergeCell ref="P3415:Q3415"/>
    <mergeCell ref="S3415:T3415"/>
    <mergeCell ref="U3415:V3415"/>
    <mergeCell ref="X3415:Y3415"/>
    <mergeCell ref="Z3415:AA3415"/>
    <mergeCell ref="AC3415:AD3415"/>
    <mergeCell ref="AE3415:AF3415"/>
    <mergeCell ref="AH3415:AI3415"/>
    <mergeCell ref="AJ3415:AK3415"/>
    <mergeCell ref="AM3415:AN3415"/>
    <mergeCell ref="AO3415:AP3415"/>
    <mergeCell ref="AR3415:AS3415"/>
    <mergeCell ref="AT3415:AU3415"/>
    <mergeCell ref="AW3415:AX3415"/>
    <mergeCell ref="AY3415:AZ3415"/>
    <mergeCell ref="BB3415:BC3415"/>
    <mergeCell ref="BD3415:BE3415"/>
    <mergeCell ref="BG3415:BH3415"/>
    <mergeCell ref="BI3415:BJ3415"/>
    <mergeCell ref="BL3415:BM3415"/>
    <mergeCell ref="BN3415:BO3415"/>
    <mergeCell ref="AW3394:AX3394"/>
    <mergeCell ref="AY3394:AZ3394"/>
    <mergeCell ref="BB3394:BC3394"/>
    <mergeCell ref="BD3394:BE3394"/>
    <mergeCell ref="BG3394:BH3394"/>
    <mergeCell ref="BI3394:BJ3394"/>
    <mergeCell ref="BL3394:BM3394"/>
    <mergeCell ref="BN3394:BO3394"/>
    <mergeCell ref="BQ3394:BR3394"/>
    <mergeCell ref="D3405:E3405"/>
    <mergeCell ref="F3405:G3405"/>
    <mergeCell ref="I3405:J3405"/>
    <mergeCell ref="K3405:L3405"/>
    <mergeCell ref="D3419:E3419"/>
    <mergeCell ref="F3419:G3419"/>
    <mergeCell ref="I3419:J3419"/>
    <mergeCell ref="K3419:L3419"/>
    <mergeCell ref="N3419:O3419"/>
    <mergeCell ref="P3419:Q3419"/>
    <mergeCell ref="AH3412:AI3412"/>
    <mergeCell ref="AJ3412:AK3412"/>
    <mergeCell ref="AM3412:AN3412"/>
    <mergeCell ref="AO3412:AP3412"/>
    <mergeCell ref="AR3412:AS3412"/>
    <mergeCell ref="AT3412:AU3412"/>
    <mergeCell ref="S3412:T3412"/>
    <mergeCell ref="U3412:V3412"/>
    <mergeCell ref="X3412:Y3412"/>
    <mergeCell ref="Z3412:AA3412"/>
    <mergeCell ref="AC3412:AD3412"/>
    <mergeCell ref="AE3412:AF3412"/>
    <mergeCell ref="BV3415:BW3415"/>
    <mergeCell ref="BX3415:BY3415"/>
    <mergeCell ref="AW3419:AX3419"/>
    <mergeCell ref="AY3419:AZ3419"/>
    <mergeCell ref="BB3419:BC3419"/>
    <mergeCell ref="BD3419:BE3419"/>
    <mergeCell ref="BG3419:BH3419"/>
    <mergeCell ref="BI3419:BJ3419"/>
    <mergeCell ref="BL3419:BM3419"/>
    <mergeCell ref="BN3419:BO3419"/>
    <mergeCell ref="BV3419:BW3419"/>
    <mergeCell ref="BV3394:BW3394"/>
    <mergeCell ref="BX3394:BY3394"/>
    <mergeCell ref="AW3398:AX3398"/>
    <mergeCell ref="AY3398:AZ3398"/>
    <mergeCell ref="BB3398:BC3398"/>
    <mergeCell ref="BD3398:BE3398"/>
    <mergeCell ref="BG3398:BH3398"/>
    <mergeCell ref="BI3398:BJ3398"/>
    <mergeCell ref="BL3398:BM3398"/>
    <mergeCell ref="BN3398:BO3398"/>
    <mergeCell ref="BV3398:BW3398"/>
    <mergeCell ref="BV3401:BW3401"/>
    <mergeCell ref="BX3401:BY3401"/>
    <mergeCell ref="AW3405:AX3405"/>
    <mergeCell ref="AY3405:AZ3405"/>
    <mergeCell ref="BB3405:BC3405"/>
    <mergeCell ref="BD3405:BE3405"/>
    <mergeCell ref="BG3405:BH3405"/>
    <mergeCell ref="BI3405:BJ3405"/>
    <mergeCell ref="BL3405:BM3405"/>
    <mergeCell ref="BN3405:BO3405"/>
    <mergeCell ref="BV3405:BW3405"/>
    <mergeCell ref="U3401:V3401"/>
    <mergeCell ref="X3401:Y3401"/>
    <mergeCell ref="Z3401:AA3401"/>
    <mergeCell ref="AC3401:AD3401"/>
    <mergeCell ref="AE3401:AF3401"/>
    <mergeCell ref="D3426:E3426"/>
    <mergeCell ref="F3426:G3426"/>
    <mergeCell ref="I3426:J3426"/>
    <mergeCell ref="K3426:L3426"/>
    <mergeCell ref="N3426:O3426"/>
    <mergeCell ref="P3426:Q3426"/>
    <mergeCell ref="AH3419:AI3419"/>
    <mergeCell ref="AJ3419:AK3419"/>
    <mergeCell ref="AM3419:AN3419"/>
    <mergeCell ref="AO3419:AP3419"/>
    <mergeCell ref="AR3419:AS3419"/>
    <mergeCell ref="AT3419:AU3419"/>
    <mergeCell ref="S3419:T3419"/>
    <mergeCell ref="U3419:V3419"/>
    <mergeCell ref="X3419:Y3419"/>
    <mergeCell ref="Z3419:AA3419"/>
    <mergeCell ref="AC3419:AD3419"/>
    <mergeCell ref="AE3419:AF3419"/>
    <mergeCell ref="S3394:T3394"/>
    <mergeCell ref="U3394:V3394"/>
    <mergeCell ref="X3394:Y3394"/>
    <mergeCell ref="Z3394:AA3394"/>
    <mergeCell ref="AC3394:AD3394"/>
    <mergeCell ref="AE3394:AF3394"/>
    <mergeCell ref="AH3394:AI3394"/>
    <mergeCell ref="AJ3394:AK3394"/>
    <mergeCell ref="AM3394:AN3394"/>
    <mergeCell ref="AO3394:AP3394"/>
    <mergeCell ref="AR3394:AS3394"/>
    <mergeCell ref="AT3394:AU3394"/>
    <mergeCell ref="AH3398:AI3398"/>
    <mergeCell ref="AJ3398:AK3398"/>
    <mergeCell ref="AM3398:AN3398"/>
    <mergeCell ref="AO3398:AP3398"/>
    <mergeCell ref="AR3398:AS3398"/>
    <mergeCell ref="AT3398:AU3398"/>
    <mergeCell ref="S3398:T3398"/>
    <mergeCell ref="U3398:V3398"/>
    <mergeCell ref="X3398:Y3398"/>
    <mergeCell ref="Z3398:AA3398"/>
    <mergeCell ref="AC3398:AD3398"/>
    <mergeCell ref="AE3398:AF3398"/>
    <mergeCell ref="BX3391:BY3391"/>
    <mergeCell ref="D3398:E3398"/>
    <mergeCell ref="F3398:G3398"/>
    <mergeCell ref="I3398:J3398"/>
    <mergeCell ref="K3398:L3398"/>
    <mergeCell ref="N3398:O3398"/>
    <mergeCell ref="P3398:Q3398"/>
    <mergeCell ref="AH3391:AI3391"/>
    <mergeCell ref="AJ3391:AK3391"/>
    <mergeCell ref="AM3391:AN3391"/>
    <mergeCell ref="AO3391:AP3391"/>
    <mergeCell ref="AR3391:AS3391"/>
    <mergeCell ref="AT3391:AU3391"/>
    <mergeCell ref="S3391:T3391"/>
    <mergeCell ref="U3391:V3391"/>
    <mergeCell ref="X3391:Y3391"/>
    <mergeCell ref="Z3391:AA3391"/>
    <mergeCell ref="AC3391:AD3391"/>
    <mergeCell ref="AE3391:AF3391"/>
    <mergeCell ref="D3391:E3391"/>
    <mergeCell ref="AH3401:AI3401"/>
    <mergeCell ref="AJ3401:AK3401"/>
    <mergeCell ref="AM3401:AN3401"/>
    <mergeCell ref="AO3401:AP3401"/>
    <mergeCell ref="AR3401:AS3401"/>
    <mergeCell ref="AT3401:AU3401"/>
    <mergeCell ref="AW3401:AX3401"/>
    <mergeCell ref="AY3401:AZ3401"/>
    <mergeCell ref="BB3401:BC3401"/>
    <mergeCell ref="BD3401:BE3401"/>
    <mergeCell ref="BG3401:BH3401"/>
    <mergeCell ref="BI3401:BJ3401"/>
    <mergeCell ref="BL3401:BM3401"/>
    <mergeCell ref="BN3401:BO3401"/>
    <mergeCell ref="BQ3401:BR3401"/>
    <mergeCell ref="BS3401:BT3401"/>
    <mergeCell ref="D3394:E3394"/>
    <mergeCell ref="F3394:G3394"/>
    <mergeCell ref="I3394:J3394"/>
    <mergeCell ref="K3394:L3394"/>
    <mergeCell ref="N3394:O3394"/>
    <mergeCell ref="P3394:Q3394"/>
    <mergeCell ref="BS3394:BT3394"/>
    <mergeCell ref="BQ3398:BR3398"/>
    <mergeCell ref="BS3398:BT3398"/>
    <mergeCell ref="D3401:E3401"/>
    <mergeCell ref="F3401:G3401"/>
    <mergeCell ref="I3401:J3401"/>
    <mergeCell ref="K3401:L3401"/>
    <mergeCell ref="N3401:O3401"/>
    <mergeCell ref="P3401:Q3401"/>
    <mergeCell ref="S3401:T3401"/>
    <mergeCell ref="D3370:E3370"/>
    <mergeCell ref="F3370:G3370"/>
    <mergeCell ref="I3370:J3370"/>
    <mergeCell ref="K3370:L3370"/>
    <mergeCell ref="N3370:O3370"/>
    <mergeCell ref="P3370:Q3370"/>
    <mergeCell ref="BX3384:BY3384"/>
    <mergeCell ref="AH3384:AI3384"/>
    <mergeCell ref="AJ3384:AK3384"/>
    <mergeCell ref="AM3384:AN3384"/>
    <mergeCell ref="AO3384:AP3384"/>
    <mergeCell ref="AR3384:AS3384"/>
    <mergeCell ref="AT3384:AU3384"/>
    <mergeCell ref="S3384:T3384"/>
    <mergeCell ref="U3384:V3384"/>
    <mergeCell ref="X3384:Y3384"/>
    <mergeCell ref="Z3384:AA3384"/>
    <mergeCell ref="AC3384:AD3384"/>
    <mergeCell ref="AE3384:AF3384"/>
    <mergeCell ref="AW3384:AX3384"/>
    <mergeCell ref="AY3384:AZ3384"/>
    <mergeCell ref="BB3384:BC3384"/>
    <mergeCell ref="BD3384:BE3384"/>
    <mergeCell ref="BG3384:BH3384"/>
    <mergeCell ref="BI3384:BJ3384"/>
    <mergeCell ref="BL3384:BM3384"/>
    <mergeCell ref="BN3384:BO3384"/>
    <mergeCell ref="BV3384:BW3384"/>
    <mergeCell ref="BV3387:BW3387"/>
    <mergeCell ref="BX3387:BY3387"/>
    <mergeCell ref="AW3391:AX3391"/>
    <mergeCell ref="AY3391:AZ3391"/>
    <mergeCell ref="BB3391:BC3391"/>
    <mergeCell ref="BD3391:BE3391"/>
    <mergeCell ref="BG3391:BH3391"/>
    <mergeCell ref="BI3391:BJ3391"/>
    <mergeCell ref="BL3391:BM3391"/>
    <mergeCell ref="BN3391:BO3391"/>
    <mergeCell ref="BV3391:BW3391"/>
    <mergeCell ref="BX3377:BY3377"/>
    <mergeCell ref="F3391:G3391"/>
    <mergeCell ref="I3391:J3391"/>
    <mergeCell ref="K3391:L3391"/>
    <mergeCell ref="N3391:O3391"/>
    <mergeCell ref="P3391:Q3391"/>
    <mergeCell ref="AH3377:AI3377"/>
    <mergeCell ref="AJ3377:AK3377"/>
    <mergeCell ref="AM3377:AN3377"/>
    <mergeCell ref="AO3377:AP3377"/>
    <mergeCell ref="AR3377:AS3377"/>
    <mergeCell ref="AT3377:AU3377"/>
    <mergeCell ref="S3377:T3377"/>
    <mergeCell ref="U3377:V3377"/>
    <mergeCell ref="X3377:Y3377"/>
    <mergeCell ref="Z3377:AA3377"/>
    <mergeCell ref="AC3377:AD3377"/>
    <mergeCell ref="AE3377:AF3377"/>
    <mergeCell ref="BX3370:BY3370"/>
    <mergeCell ref="D3377:E3377"/>
    <mergeCell ref="F3377:G3377"/>
    <mergeCell ref="I3377:J3377"/>
    <mergeCell ref="K3377:L3377"/>
    <mergeCell ref="N3377:O3377"/>
    <mergeCell ref="P3377:Q3377"/>
    <mergeCell ref="D3352:E3352"/>
    <mergeCell ref="F3352:G3352"/>
    <mergeCell ref="AH3370:AI3370"/>
    <mergeCell ref="AJ3370:AK3370"/>
    <mergeCell ref="AM3370:AN3370"/>
    <mergeCell ref="AO3370:AP3370"/>
    <mergeCell ref="AR3370:AS3370"/>
    <mergeCell ref="AT3370:AU3370"/>
    <mergeCell ref="S3370:T3370"/>
    <mergeCell ref="U3370:V3370"/>
    <mergeCell ref="X3370:Y3370"/>
    <mergeCell ref="Z3370:AA3370"/>
    <mergeCell ref="AC3370:AD3370"/>
    <mergeCell ref="AE3370:AF3370"/>
    <mergeCell ref="BV3373:BW3373"/>
    <mergeCell ref="BX3373:BY3373"/>
    <mergeCell ref="AW3377:AX3377"/>
    <mergeCell ref="AY3377:AZ3377"/>
    <mergeCell ref="BB3377:BC3377"/>
    <mergeCell ref="BD3377:BE3377"/>
    <mergeCell ref="BG3377:BH3377"/>
    <mergeCell ref="BI3377:BJ3377"/>
    <mergeCell ref="BL3377:BM3377"/>
    <mergeCell ref="BN3377:BO3377"/>
    <mergeCell ref="BV3377:BW3377"/>
    <mergeCell ref="D3363:E3363"/>
    <mergeCell ref="F3363:G3363"/>
    <mergeCell ref="I3363:J3363"/>
    <mergeCell ref="K3363:L3363"/>
    <mergeCell ref="N3363:O3363"/>
    <mergeCell ref="P3363:Q3363"/>
    <mergeCell ref="AH3356:AI3356"/>
    <mergeCell ref="AJ3356:AK3356"/>
    <mergeCell ref="AM3356:AN3356"/>
    <mergeCell ref="AO3356:AP3356"/>
    <mergeCell ref="AR3356:AS3356"/>
    <mergeCell ref="AT3356:AU3356"/>
    <mergeCell ref="S3356:T3356"/>
    <mergeCell ref="U3356:V3356"/>
    <mergeCell ref="X3356:Y3356"/>
    <mergeCell ref="Z3356:AA3356"/>
    <mergeCell ref="AC3356:AD3356"/>
    <mergeCell ref="AE3356:AF3356"/>
    <mergeCell ref="D3356:E3356"/>
    <mergeCell ref="F3356:G3356"/>
    <mergeCell ref="I3356:J3356"/>
    <mergeCell ref="K3356:L3356"/>
    <mergeCell ref="N3356:O3356"/>
    <mergeCell ref="P3356:Q3356"/>
    <mergeCell ref="BX3356:BY3356"/>
    <mergeCell ref="BQ3370:BR3370"/>
    <mergeCell ref="BS3370:BT3370"/>
    <mergeCell ref="D3373:E3373"/>
    <mergeCell ref="F3373:G3373"/>
    <mergeCell ref="I3373:J3373"/>
    <mergeCell ref="K3373:L3373"/>
    <mergeCell ref="N3373:O3373"/>
    <mergeCell ref="P3373:Q3373"/>
    <mergeCell ref="S3373:T3373"/>
    <mergeCell ref="U3373:V3373"/>
    <mergeCell ref="X3373:Y3373"/>
    <mergeCell ref="Z3373:AA3373"/>
    <mergeCell ref="AC3373:AD3373"/>
    <mergeCell ref="AE3373:AF3373"/>
    <mergeCell ref="AJ3363:AK3363"/>
    <mergeCell ref="AM3363:AN3363"/>
    <mergeCell ref="AO3363:AP3363"/>
    <mergeCell ref="AR3363:AS3363"/>
    <mergeCell ref="AT3363:AU3363"/>
    <mergeCell ref="S3363:T3363"/>
    <mergeCell ref="U3363:V3363"/>
    <mergeCell ref="X3363:Y3363"/>
    <mergeCell ref="Z3363:AA3363"/>
    <mergeCell ref="AC3363:AD3363"/>
    <mergeCell ref="AE3363:AF3363"/>
    <mergeCell ref="BQ3356:BR3356"/>
    <mergeCell ref="BS3356:BT3356"/>
    <mergeCell ref="S3359:T3359"/>
    <mergeCell ref="U3359:V3359"/>
    <mergeCell ref="X3359:Y3359"/>
    <mergeCell ref="Z3359:AA3359"/>
    <mergeCell ref="AC3359:AD3359"/>
    <mergeCell ref="AE3359:AF3359"/>
    <mergeCell ref="AH3359:AI3359"/>
    <mergeCell ref="AJ3359:AK3359"/>
    <mergeCell ref="AM3359:AN3359"/>
    <mergeCell ref="AO3359:AP3359"/>
    <mergeCell ref="AR3359:AS3359"/>
    <mergeCell ref="AT3359:AU3359"/>
    <mergeCell ref="AW3359:AX3359"/>
    <mergeCell ref="AY3359:AZ3359"/>
    <mergeCell ref="BB3359:BC3359"/>
    <mergeCell ref="BD3359:BE3359"/>
    <mergeCell ref="BG3359:BH3359"/>
    <mergeCell ref="BI3359:BJ3359"/>
    <mergeCell ref="BL3359:BM3359"/>
    <mergeCell ref="BN3359:BO3359"/>
    <mergeCell ref="BQ3359:BR3359"/>
    <mergeCell ref="BV3342:BW3342"/>
    <mergeCell ref="BV3345:BW3345"/>
    <mergeCell ref="BX3345:BY3345"/>
    <mergeCell ref="AW3349:AX3349"/>
    <mergeCell ref="AY3349:AZ3349"/>
    <mergeCell ref="BB3349:BC3349"/>
    <mergeCell ref="BD3349:BE3349"/>
    <mergeCell ref="BG3349:BH3349"/>
    <mergeCell ref="BI3349:BJ3349"/>
    <mergeCell ref="BL3349:BM3349"/>
    <mergeCell ref="BN3349:BO3349"/>
    <mergeCell ref="BV3349:BW3349"/>
    <mergeCell ref="BX3328:BY3328"/>
    <mergeCell ref="BQ3331:BR3331"/>
    <mergeCell ref="BS3331:BT3331"/>
    <mergeCell ref="BQ3335:BR3335"/>
    <mergeCell ref="BS3335:BT3335"/>
    <mergeCell ref="BQ3349:BR3349"/>
    <mergeCell ref="BS3349:BT3349"/>
    <mergeCell ref="AH3349:AI3349"/>
    <mergeCell ref="AJ3349:AK3349"/>
    <mergeCell ref="AM3349:AN3349"/>
    <mergeCell ref="AO3349:AP3349"/>
    <mergeCell ref="AR3349:AS3349"/>
    <mergeCell ref="AT3349:AU3349"/>
    <mergeCell ref="S3349:T3349"/>
    <mergeCell ref="U3349:V3349"/>
    <mergeCell ref="X3349:Y3349"/>
    <mergeCell ref="Z3349:AA3349"/>
    <mergeCell ref="AC3349:AD3349"/>
    <mergeCell ref="AE3349:AF3349"/>
    <mergeCell ref="D3349:E3349"/>
    <mergeCell ref="F3349:G3349"/>
    <mergeCell ref="I3349:J3349"/>
    <mergeCell ref="K3349:L3349"/>
    <mergeCell ref="N3349:O3349"/>
    <mergeCell ref="P3349:Q3349"/>
    <mergeCell ref="AW3328:AX3328"/>
    <mergeCell ref="AY3328:AZ3328"/>
    <mergeCell ref="BB3328:BC3328"/>
    <mergeCell ref="BD3328:BE3328"/>
    <mergeCell ref="BG3328:BH3328"/>
    <mergeCell ref="BI3328:BJ3328"/>
    <mergeCell ref="BL3328:BM3328"/>
    <mergeCell ref="BN3328:BO3328"/>
    <mergeCell ref="BV3328:BW3328"/>
    <mergeCell ref="BV3338:BW3338"/>
    <mergeCell ref="BX3338:BY3338"/>
    <mergeCell ref="D3328:E3328"/>
    <mergeCell ref="F3328:G3328"/>
    <mergeCell ref="I3328:J3328"/>
    <mergeCell ref="K3328:L3328"/>
    <mergeCell ref="N3328:O3328"/>
    <mergeCell ref="P3328:Q3328"/>
    <mergeCell ref="BX3335:BY3335"/>
    <mergeCell ref="D3331:E3331"/>
    <mergeCell ref="F3331:G3331"/>
    <mergeCell ref="I3331:J3331"/>
    <mergeCell ref="K3331:L3331"/>
    <mergeCell ref="N3331:O3331"/>
    <mergeCell ref="P3331:Q3331"/>
    <mergeCell ref="S3331:T3331"/>
    <mergeCell ref="U3331:V3331"/>
    <mergeCell ref="X3331:Y3331"/>
    <mergeCell ref="Z3331:AA3331"/>
    <mergeCell ref="AC3331:AD3331"/>
    <mergeCell ref="AE3331:AF3331"/>
    <mergeCell ref="AH3331:AI3331"/>
    <mergeCell ref="AJ3331:AK3331"/>
    <mergeCell ref="AM3331:AN3331"/>
    <mergeCell ref="AO3331:AP3331"/>
    <mergeCell ref="AR3331:AS3331"/>
    <mergeCell ref="AT3331:AU3331"/>
    <mergeCell ref="AW3331:AX3331"/>
    <mergeCell ref="AY3331:AZ3331"/>
    <mergeCell ref="BB3331:BC3331"/>
    <mergeCell ref="BD3331:BE3331"/>
    <mergeCell ref="BG3331:BH3331"/>
    <mergeCell ref="BI3331:BJ3331"/>
    <mergeCell ref="BL3331:BM3331"/>
    <mergeCell ref="BN3331:BO3331"/>
    <mergeCell ref="AW3310:AX3310"/>
    <mergeCell ref="AY3310:AZ3310"/>
    <mergeCell ref="BB3310:BC3310"/>
    <mergeCell ref="BD3310:BE3310"/>
    <mergeCell ref="BG3310:BH3310"/>
    <mergeCell ref="BI3310:BJ3310"/>
    <mergeCell ref="BL3310:BM3310"/>
    <mergeCell ref="BN3310:BO3310"/>
    <mergeCell ref="BQ3310:BR3310"/>
    <mergeCell ref="D3321:E3321"/>
    <mergeCell ref="F3321:G3321"/>
    <mergeCell ref="I3321:J3321"/>
    <mergeCell ref="K3321:L3321"/>
    <mergeCell ref="D3335:E3335"/>
    <mergeCell ref="F3335:G3335"/>
    <mergeCell ref="I3335:J3335"/>
    <mergeCell ref="K3335:L3335"/>
    <mergeCell ref="N3335:O3335"/>
    <mergeCell ref="P3335:Q3335"/>
    <mergeCell ref="AH3328:AI3328"/>
    <mergeCell ref="AJ3328:AK3328"/>
    <mergeCell ref="AM3328:AN3328"/>
    <mergeCell ref="AO3328:AP3328"/>
    <mergeCell ref="AR3328:AS3328"/>
    <mergeCell ref="AT3328:AU3328"/>
    <mergeCell ref="S3328:T3328"/>
    <mergeCell ref="U3328:V3328"/>
    <mergeCell ref="X3328:Y3328"/>
    <mergeCell ref="Z3328:AA3328"/>
    <mergeCell ref="AC3328:AD3328"/>
    <mergeCell ref="AE3328:AF3328"/>
    <mergeCell ref="BV3331:BW3331"/>
    <mergeCell ref="BX3331:BY3331"/>
    <mergeCell ref="AW3335:AX3335"/>
    <mergeCell ref="AY3335:AZ3335"/>
    <mergeCell ref="BB3335:BC3335"/>
    <mergeCell ref="BD3335:BE3335"/>
    <mergeCell ref="BG3335:BH3335"/>
    <mergeCell ref="BI3335:BJ3335"/>
    <mergeCell ref="BL3335:BM3335"/>
    <mergeCell ref="BN3335:BO3335"/>
    <mergeCell ref="BV3335:BW3335"/>
    <mergeCell ref="BV3324:BW3324"/>
    <mergeCell ref="BX3324:BY3324"/>
    <mergeCell ref="U3317:V3317"/>
    <mergeCell ref="X3317:Y3317"/>
    <mergeCell ref="Z3317:AA3317"/>
    <mergeCell ref="AC3317:AD3317"/>
    <mergeCell ref="AE3317:AF3317"/>
    <mergeCell ref="D3342:E3342"/>
    <mergeCell ref="F3342:G3342"/>
    <mergeCell ref="I3342:J3342"/>
    <mergeCell ref="K3342:L3342"/>
    <mergeCell ref="N3342:O3342"/>
    <mergeCell ref="P3342:Q3342"/>
    <mergeCell ref="AH3335:AI3335"/>
    <mergeCell ref="AJ3335:AK3335"/>
    <mergeCell ref="AM3335:AN3335"/>
    <mergeCell ref="AO3335:AP3335"/>
    <mergeCell ref="AR3335:AS3335"/>
    <mergeCell ref="AT3335:AU3335"/>
    <mergeCell ref="S3335:T3335"/>
    <mergeCell ref="U3335:V3335"/>
    <mergeCell ref="X3335:Y3335"/>
    <mergeCell ref="Z3335:AA3335"/>
    <mergeCell ref="AC3335:AD3335"/>
    <mergeCell ref="AE3335:AF3335"/>
    <mergeCell ref="S3310:T3310"/>
    <mergeCell ref="U3310:V3310"/>
    <mergeCell ref="X3310:Y3310"/>
    <mergeCell ref="Z3310:AA3310"/>
    <mergeCell ref="AC3310:AD3310"/>
    <mergeCell ref="AE3310:AF3310"/>
    <mergeCell ref="AH3310:AI3310"/>
    <mergeCell ref="AJ3310:AK3310"/>
    <mergeCell ref="AM3310:AN3310"/>
    <mergeCell ref="AO3310:AP3310"/>
    <mergeCell ref="AR3310:AS3310"/>
    <mergeCell ref="AT3310:AU3310"/>
    <mergeCell ref="AH3342:AI3342"/>
    <mergeCell ref="AJ3342:AK3342"/>
    <mergeCell ref="AM3342:AN3342"/>
    <mergeCell ref="AO3342:AP3342"/>
    <mergeCell ref="AR3342:AS3342"/>
    <mergeCell ref="AT3342:AU3342"/>
    <mergeCell ref="S3342:T3342"/>
    <mergeCell ref="U3342:V3342"/>
    <mergeCell ref="X3342:Y3342"/>
    <mergeCell ref="Z3342:AA3342"/>
    <mergeCell ref="AC3342:AD3342"/>
    <mergeCell ref="AE3342:AF3342"/>
    <mergeCell ref="AH3314:AI3314"/>
    <mergeCell ref="AJ3314:AK3314"/>
    <mergeCell ref="AM3314:AN3314"/>
    <mergeCell ref="AO3314:AP3314"/>
    <mergeCell ref="AR3314:AS3314"/>
    <mergeCell ref="AT3314:AU3314"/>
    <mergeCell ref="S3314:T3314"/>
    <mergeCell ref="U3314:V3314"/>
    <mergeCell ref="X3314:Y3314"/>
    <mergeCell ref="Z3314:AA3314"/>
    <mergeCell ref="AC3314:AD3314"/>
    <mergeCell ref="AE3314:AF3314"/>
    <mergeCell ref="BX3307:BY3307"/>
    <mergeCell ref="D3314:E3314"/>
    <mergeCell ref="F3314:G3314"/>
    <mergeCell ref="I3314:J3314"/>
    <mergeCell ref="K3314:L3314"/>
    <mergeCell ref="N3314:O3314"/>
    <mergeCell ref="P3314:Q3314"/>
    <mergeCell ref="AH3307:AI3307"/>
    <mergeCell ref="AJ3307:AK3307"/>
    <mergeCell ref="AM3307:AN3307"/>
    <mergeCell ref="AO3307:AP3307"/>
    <mergeCell ref="AR3307:AS3307"/>
    <mergeCell ref="AT3307:AU3307"/>
    <mergeCell ref="S3307:T3307"/>
    <mergeCell ref="U3307:V3307"/>
    <mergeCell ref="X3307:Y3307"/>
    <mergeCell ref="Z3307:AA3307"/>
    <mergeCell ref="AC3307:AD3307"/>
    <mergeCell ref="AE3307:AF3307"/>
    <mergeCell ref="D3307:E3307"/>
    <mergeCell ref="AH3317:AI3317"/>
    <mergeCell ref="AJ3317:AK3317"/>
    <mergeCell ref="AM3317:AN3317"/>
    <mergeCell ref="AO3317:AP3317"/>
    <mergeCell ref="AR3317:AS3317"/>
    <mergeCell ref="AT3317:AU3317"/>
    <mergeCell ref="AW3317:AX3317"/>
    <mergeCell ref="AY3317:AZ3317"/>
    <mergeCell ref="BB3317:BC3317"/>
    <mergeCell ref="BD3317:BE3317"/>
    <mergeCell ref="BG3317:BH3317"/>
    <mergeCell ref="BI3317:BJ3317"/>
    <mergeCell ref="BL3317:BM3317"/>
    <mergeCell ref="BN3317:BO3317"/>
    <mergeCell ref="BQ3317:BR3317"/>
    <mergeCell ref="BS3317:BT3317"/>
    <mergeCell ref="D3310:E3310"/>
    <mergeCell ref="F3310:G3310"/>
    <mergeCell ref="I3310:J3310"/>
    <mergeCell ref="K3310:L3310"/>
    <mergeCell ref="N3310:O3310"/>
    <mergeCell ref="P3310:Q3310"/>
    <mergeCell ref="BS3310:BT3310"/>
    <mergeCell ref="BQ3314:BR3314"/>
    <mergeCell ref="BS3314:BT3314"/>
    <mergeCell ref="D3317:E3317"/>
    <mergeCell ref="F3317:G3317"/>
    <mergeCell ref="I3317:J3317"/>
    <mergeCell ref="K3317:L3317"/>
    <mergeCell ref="N3317:O3317"/>
    <mergeCell ref="P3317:Q3317"/>
    <mergeCell ref="S3317:T3317"/>
    <mergeCell ref="D3286:E3286"/>
    <mergeCell ref="F3286:G3286"/>
    <mergeCell ref="I3286:J3286"/>
    <mergeCell ref="K3286:L3286"/>
    <mergeCell ref="N3286:O3286"/>
    <mergeCell ref="P3286:Q3286"/>
    <mergeCell ref="BX3300:BY3300"/>
    <mergeCell ref="AH3300:AI3300"/>
    <mergeCell ref="AJ3300:AK3300"/>
    <mergeCell ref="AM3300:AN3300"/>
    <mergeCell ref="AO3300:AP3300"/>
    <mergeCell ref="AR3300:AS3300"/>
    <mergeCell ref="AT3300:AU3300"/>
    <mergeCell ref="S3300:T3300"/>
    <mergeCell ref="U3300:V3300"/>
    <mergeCell ref="X3300:Y3300"/>
    <mergeCell ref="Z3300:AA3300"/>
    <mergeCell ref="AC3300:AD3300"/>
    <mergeCell ref="AE3300:AF3300"/>
    <mergeCell ref="AW3300:AX3300"/>
    <mergeCell ref="AY3300:AZ3300"/>
    <mergeCell ref="BB3300:BC3300"/>
    <mergeCell ref="BD3300:BE3300"/>
    <mergeCell ref="BG3300:BH3300"/>
    <mergeCell ref="BI3300:BJ3300"/>
    <mergeCell ref="BL3300:BM3300"/>
    <mergeCell ref="BN3300:BO3300"/>
    <mergeCell ref="BV3300:BW3300"/>
    <mergeCell ref="BV3303:BW3303"/>
    <mergeCell ref="BX3303:BY3303"/>
    <mergeCell ref="AW3307:AX3307"/>
    <mergeCell ref="AY3307:AZ3307"/>
    <mergeCell ref="BB3307:BC3307"/>
    <mergeCell ref="BD3307:BE3307"/>
    <mergeCell ref="BG3307:BH3307"/>
    <mergeCell ref="BI3307:BJ3307"/>
    <mergeCell ref="BL3307:BM3307"/>
    <mergeCell ref="BN3307:BO3307"/>
    <mergeCell ref="BV3307:BW3307"/>
    <mergeCell ref="BX3293:BY3293"/>
    <mergeCell ref="F3307:G3307"/>
    <mergeCell ref="I3307:J3307"/>
    <mergeCell ref="K3307:L3307"/>
    <mergeCell ref="N3307:O3307"/>
    <mergeCell ref="P3307:Q3307"/>
    <mergeCell ref="AH3293:AI3293"/>
    <mergeCell ref="AJ3293:AK3293"/>
    <mergeCell ref="AM3293:AN3293"/>
    <mergeCell ref="AO3293:AP3293"/>
    <mergeCell ref="AR3293:AS3293"/>
    <mergeCell ref="AT3293:AU3293"/>
    <mergeCell ref="S3293:T3293"/>
    <mergeCell ref="U3293:V3293"/>
    <mergeCell ref="X3293:Y3293"/>
    <mergeCell ref="Z3293:AA3293"/>
    <mergeCell ref="AC3293:AD3293"/>
    <mergeCell ref="AE3293:AF3293"/>
    <mergeCell ref="BX3286:BY3286"/>
    <mergeCell ref="D3293:E3293"/>
    <mergeCell ref="F3293:G3293"/>
    <mergeCell ref="I3293:J3293"/>
    <mergeCell ref="K3293:L3293"/>
    <mergeCell ref="N3293:O3293"/>
    <mergeCell ref="P3293:Q3293"/>
    <mergeCell ref="D3268:E3268"/>
    <mergeCell ref="F3268:G3268"/>
    <mergeCell ref="AH3286:AI3286"/>
    <mergeCell ref="AJ3286:AK3286"/>
    <mergeCell ref="AM3286:AN3286"/>
    <mergeCell ref="AO3286:AP3286"/>
    <mergeCell ref="AR3286:AS3286"/>
    <mergeCell ref="AT3286:AU3286"/>
    <mergeCell ref="S3286:T3286"/>
    <mergeCell ref="U3286:V3286"/>
    <mergeCell ref="X3286:Y3286"/>
    <mergeCell ref="Z3286:AA3286"/>
    <mergeCell ref="AC3286:AD3286"/>
    <mergeCell ref="AE3286:AF3286"/>
    <mergeCell ref="BV3289:BW3289"/>
    <mergeCell ref="BX3289:BY3289"/>
    <mergeCell ref="AW3293:AX3293"/>
    <mergeCell ref="AY3293:AZ3293"/>
    <mergeCell ref="BB3293:BC3293"/>
    <mergeCell ref="BD3293:BE3293"/>
    <mergeCell ref="BG3293:BH3293"/>
    <mergeCell ref="BI3293:BJ3293"/>
    <mergeCell ref="BL3293:BM3293"/>
    <mergeCell ref="BN3293:BO3293"/>
    <mergeCell ref="BV3293:BW3293"/>
    <mergeCell ref="D3279:E3279"/>
    <mergeCell ref="F3279:G3279"/>
    <mergeCell ref="I3279:J3279"/>
    <mergeCell ref="K3279:L3279"/>
    <mergeCell ref="N3279:O3279"/>
    <mergeCell ref="P3279:Q3279"/>
    <mergeCell ref="AH3272:AI3272"/>
    <mergeCell ref="AJ3272:AK3272"/>
    <mergeCell ref="AM3272:AN3272"/>
    <mergeCell ref="AO3272:AP3272"/>
    <mergeCell ref="AR3272:AS3272"/>
    <mergeCell ref="AT3272:AU3272"/>
    <mergeCell ref="S3272:T3272"/>
    <mergeCell ref="U3272:V3272"/>
    <mergeCell ref="X3272:Y3272"/>
    <mergeCell ref="Z3272:AA3272"/>
    <mergeCell ref="AC3272:AD3272"/>
    <mergeCell ref="AE3272:AF3272"/>
    <mergeCell ref="D3272:E3272"/>
    <mergeCell ref="F3272:G3272"/>
    <mergeCell ref="I3272:J3272"/>
    <mergeCell ref="K3272:L3272"/>
    <mergeCell ref="N3272:O3272"/>
    <mergeCell ref="P3272:Q3272"/>
    <mergeCell ref="BX3272:BY3272"/>
    <mergeCell ref="BQ3286:BR3286"/>
    <mergeCell ref="BS3286:BT3286"/>
    <mergeCell ref="D3289:E3289"/>
    <mergeCell ref="F3289:G3289"/>
    <mergeCell ref="I3289:J3289"/>
    <mergeCell ref="K3289:L3289"/>
    <mergeCell ref="N3289:O3289"/>
    <mergeCell ref="P3289:Q3289"/>
    <mergeCell ref="S3289:T3289"/>
    <mergeCell ref="U3289:V3289"/>
    <mergeCell ref="X3289:Y3289"/>
    <mergeCell ref="Z3289:AA3289"/>
    <mergeCell ref="AC3289:AD3289"/>
    <mergeCell ref="AE3289:AF3289"/>
    <mergeCell ref="AJ3279:AK3279"/>
    <mergeCell ref="AM3279:AN3279"/>
    <mergeCell ref="AO3279:AP3279"/>
    <mergeCell ref="AR3279:AS3279"/>
    <mergeCell ref="AT3279:AU3279"/>
    <mergeCell ref="S3279:T3279"/>
    <mergeCell ref="U3279:V3279"/>
    <mergeCell ref="X3279:Y3279"/>
    <mergeCell ref="Z3279:AA3279"/>
    <mergeCell ref="AC3279:AD3279"/>
    <mergeCell ref="AE3279:AF3279"/>
    <mergeCell ref="BQ3272:BR3272"/>
    <mergeCell ref="BS3272:BT3272"/>
    <mergeCell ref="S3275:T3275"/>
    <mergeCell ref="U3275:V3275"/>
    <mergeCell ref="X3275:Y3275"/>
    <mergeCell ref="Z3275:AA3275"/>
    <mergeCell ref="AC3275:AD3275"/>
    <mergeCell ref="AE3275:AF3275"/>
    <mergeCell ref="AH3275:AI3275"/>
    <mergeCell ref="AJ3275:AK3275"/>
    <mergeCell ref="AM3275:AN3275"/>
    <mergeCell ref="AO3275:AP3275"/>
    <mergeCell ref="AR3275:AS3275"/>
    <mergeCell ref="AT3275:AU3275"/>
    <mergeCell ref="AW3275:AX3275"/>
    <mergeCell ref="AY3275:AZ3275"/>
    <mergeCell ref="BB3275:BC3275"/>
    <mergeCell ref="BD3275:BE3275"/>
    <mergeCell ref="BG3275:BH3275"/>
    <mergeCell ref="BI3275:BJ3275"/>
    <mergeCell ref="BL3275:BM3275"/>
    <mergeCell ref="BN3275:BO3275"/>
    <mergeCell ref="BQ3275:BR3275"/>
    <mergeCell ref="AW3279:AX3279"/>
    <mergeCell ref="AY3279:AZ3279"/>
    <mergeCell ref="BB3279:BC3279"/>
    <mergeCell ref="BD3279:BE3279"/>
    <mergeCell ref="BG3279:BH3279"/>
    <mergeCell ref="BI3279:BJ3279"/>
    <mergeCell ref="BL3279:BM3279"/>
    <mergeCell ref="BN3279:BO3279"/>
    <mergeCell ref="BV3258:BW3258"/>
    <mergeCell ref="BV3261:BW3261"/>
    <mergeCell ref="BX3261:BY3261"/>
    <mergeCell ref="AW3265:AX3265"/>
    <mergeCell ref="AY3265:AZ3265"/>
    <mergeCell ref="BB3265:BC3265"/>
    <mergeCell ref="BD3265:BE3265"/>
    <mergeCell ref="BG3265:BH3265"/>
    <mergeCell ref="BI3265:BJ3265"/>
    <mergeCell ref="BL3265:BM3265"/>
    <mergeCell ref="BN3265:BO3265"/>
    <mergeCell ref="BV3265:BW3265"/>
    <mergeCell ref="BX3244:BY3244"/>
    <mergeCell ref="BQ3247:BR3247"/>
    <mergeCell ref="BS3247:BT3247"/>
    <mergeCell ref="BQ3251:BR3251"/>
    <mergeCell ref="BS3251:BT3251"/>
    <mergeCell ref="BQ3265:BR3265"/>
    <mergeCell ref="BS3265:BT3265"/>
    <mergeCell ref="AH3265:AI3265"/>
    <mergeCell ref="AJ3265:AK3265"/>
    <mergeCell ref="AM3265:AN3265"/>
    <mergeCell ref="AO3265:AP3265"/>
    <mergeCell ref="AR3265:AS3265"/>
    <mergeCell ref="AT3265:AU3265"/>
    <mergeCell ref="S3265:T3265"/>
    <mergeCell ref="U3265:V3265"/>
    <mergeCell ref="X3265:Y3265"/>
    <mergeCell ref="Z3265:AA3265"/>
    <mergeCell ref="AC3265:AD3265"/>
    <mergeCell ref="AE3265:AF3265"/>
    <mergeCell ref="D3265:E3265"/>
    <mergeCell ref="F3265:G3265"/>
    <mergeCell ref="I3265:J3265"/>
    <mergeCell ref="K3265:L3265"/>
    <mergeCell ref="N3265:O3265"/>
    <mergeCell ref="P3265:Q3265"/>
    <mergeCell ref="BV3254:BW3254"/>
    <mergeCell ref="BX3254:BY3254"/>
    <mergeCell ref="D3244:E3244"/>
    <mergeCell ref="F3244:G3244"/>
    <mergeCell ref="I3244:J3244"/>
    <mergeCell ref="K3244:L3244"/>
    <mergeCell ref="N3244:O3244"/>
    <mergeCell ref="P3244:Q3244"/>
    <mergeCell ref="BX3251:BY3251"/>
    <mergeCell ref="D3247:E3247"/>
    <mergeCell ref="F3247:G3247"/>
    <mergeCell ref="I3247:J3247"/>
    <mergeCell ref="K3247:L3247"/>
    <mergeCell ref="N3247:O3247"/>
    <mergeCell ref="P3247:Q3247"/>
    <mergeCell ref="S3247:T3247"/>
    <mergeCell ref="U3247:V3247"/>
    <mergeCell ref="X3247:Y3247"/>
    <mergeCell ref="Z3247:AA3247"/>
    <mergeCell ref="AC3247:AD3247"/>
    <mergeCell ref="AE3247:AF3247"/>
    <mergeCell ref="AH3247:AI3247"/>
    <mergeCell ref="AJ3247:AK3247"/>
    <mergeCell ref="AM3247:AN3247"/>
    <mergeCell ref="AO3247:AP3247"/>
    <mergeCell ref="AR3247:AS3247"/>
    <mergeCell ref="AT3247:AU3247"/>
    <mergeCell ref="AW3247:AX3247"/>
    <mergeCell ref="AY3247:AZ3247"/>
    <mergeCell ref="BB3247:BC3247"/>
    <mergeCell ref="BD3247:BE3247"/>
    <mergeCell ref="BG3247:BH3247"/>
    <mergeCell ref="BI3247:BJ3247"/>
    <mergeCell ref="BL3247:BM3247"/>
    <mergeCell ref="BN3247:BO3247"/>
    <mergeCell ref="AW3226:AX3226"/>
    <mergeCell ref="AY3226:AZ3226"/>
    <mergeCell ref="BB3226:BC3226"/>
    <mergeCell ref="BD3226:BE3226"/>
    <mergeCell ref="BG3226:BH3226"/>
    <mergeCell ref="BI3226:BJ3226"/>
    <mergeCell ref="BL3226:BM3226"/>
    <mergeCell ref="BN3226:BO3226"/>
    <mergeCell ref="BQ3226:BR3226"/>
    <mergeCell ref="D3237:E3237"/>
    <mergeCell ref="F3237:G3237"/>
    <mergeCell ref="I3237:J3237"/>
    <mergeCell ref="K3237:L3237"/>
    <mergeCell ref="D3251:E3251"/>
    <mergeCell ref="F3251:G3251"/>
    <mergeCell ref="I3251:J3251"/>
    <mergeCell ref="K3251:L3251"/>
    <mergeCell ref="N3251:O3251"/>
    <mergeCell ref="P3251:Q3251"/>
    <mergeCell ref="AH3244:AI3244"/>
    <mergeCell ref="AJ3244:AK3244"/>
    <mergeCell ref="AM3244:AN3244"/>
    <mergeCell ref="AO3244:AP3244"/>
    <mergeCell ref="AR3244:AS3244"/>
    <mergeCell ref="AT3244:AU3244"/>
    <mergeCell ref="S3244:T3244"/>
    <mergeCell ref="U3244:V3244"/>
    <mergeCell ref="X3244:Y3244"/>
    <mergeCell ref="Z3244:AA3244"/>
    <mergeCell ref="AC3244:AD3244"/>
    <mergeCell ref="AE3244:AF3244"/>
    <mergeCell ref="BV3247:BW3247"/>
    <mergeCell ref="BX3247:BY3247"/>
    <mergeCell ref="AW3251:AX3251"/>
    <mergeCell ref="AY3251:AZ3251"/>
    <mergeCell ref="BB3251:BC3251"/>
    <mergeCell ref="BD3251:BE3251"/>
    <mergeCell ref="BG3251:BH3251"/>
    <mergeCell ref="BI3251:BJ3251"/>
    <mergeCell ref="BL3251:BM3251"/>
    <mergeCell ref="BN3251:BO3251"/>
    <mergeCell ref="BV3251:BW3251"/>
    <mergeCell ref="BV3226:BW3226"/>
    <mergeCell ref="BX3226:BY3226"/>
    <mergeCell ref="AW3230:AX3230"/>
    <mergeCell ref="AY3230:AZ3230"/>
    <mergeCell ref="BB3230:BC3230"/>
    <mergeCell ref="BD3230:BE3230"/>
    <mergeCell ref="BG3230:BH3230"/>
    <mergeCell ref="BI3230:BJ3230"/>
    <mergeCell ref="BL3230:BM3230"/>
    <mergeCell ref="BN3230:BO3230"/>
    <mergeCell ref="BV3230:BW3230"/>
    <mergeCell ref="BV3233:BW3233"/>
    <mergeCell ref="BX3233:BY3233"/>
    <mergeCell ref="AW3237:AX3237"/>
    <mergeCell ref="AY3237:AZ3237"/>
    <mergeCell ref="BB3237:BC3237"/>
    <mergeCell ref="BD3237:BE3237"/>
    <mergeCell ref="BG3237:BH3237"/>
    <mergeCell ref="BI3237:BJ3237"/>
    <mergeCell ref="BL3237:BM3237"/>
    <mergeCell ref="BN3237:BO3237"/>
    <mergeCell ref="BV3237:BW3237"/>
    <mergeCell ref="U3233:V3233"/>
    <mergeCell ref="X3233:Y3233"/>
    <mergeCell ref="Z3233:AA3233"/>
    <mergeCell ref="AC3233:AD3233"/>
    <mergeCell ref="AE3233:AF3233"/>
    <mergeCell ref="D3258:E3258"/>
    <mergeCell ref="F3258:G3258"/>
    <mergeCell ref="I3258:J3258"/>
    <mergeCell ref="K3258:L3258"/>
    <mergeCell ref="N3258:O3258"/>
    <mergeCell ref="P3258:Q3258"/>
    <mergeCell ref="AH3251:AI3251"/>
    <mergeCell ref="AJ3251:AK3251"/>
    <mergeCell ref="AM3251:AN3251"/>
    <mergeCell ref="AO3251:AP3251"/>
    <mergeCell ref="AR3251:AS3251"/>
    <mergeCell ref="AT3251:AU3251"/>
    <mergeCell ref="S3251:T3251"/>
    <mergeCell ref="U3251:V3251"/>
    <mergeCell ref="X3251:Y3251"/>
    <mergeCell ref="Z3251:AA3251"/>
    <mergeCell ref="AC3251:AD3251"/>
    <mergeCell ref="AE3251:AF3251"/>
    <mergeCell ref="S3226:T3226"/>
    <mergeCell ref="U3226:V3226"/>
    <mergeCell ref="X3226:Y3226"/>
    <mergeCell ref="Z3226:AA3226"/>
    <mergeCell ref="AC3226:AD3226"/>
    <mergeCell ref="AE3226:AF3226"/>
    <mergeCell ref="AH3226:AI3226"/>
    <mergeCell ref="AJ3226:AK3226"/>
    <mergeCell ref="AM3226:AN3226"/>
    <mergeCell ref="AO3226:AP3226"/>
    <mergeCell ref="AR3226:AS3226"/>
    <mergeCell ref="AT3226:AU3226"/>
    <mergeCell ref="AH3258:AI3258"/>
    <mergeCell ref="AJ3258:AK3258"/>
    <mergeCell ref="AM3258:AN3258"/>
    <mergeCell ref="AO3258:AP3258"/>
    <mergeCell ref="AR3258:AS3258"/>
    <mergeCell ref="AT3258:AU3258"/>
    <mergeCell ref="S3258:T3258"/>
    <mergeCell ref="U3258:V3258"/>
    <mergeCell ref="X3258:Y3258"/>
    <mergeCell ref="Z3258:AA3258"/>
    <mergeCell ref="AC3258:AD3258"/>
    <mergeCell ref="AE3258:AF3258"/>
    <mergeCell ref="AH3230:AI3230"/>
    <mergeCell ref="AJ3230:AK3230"/>
    <mergeCell ref="AM3230:AN3230"/>
    <mergeCell ref="AO3230:AP3230"/>
    <mergeCell ref="AR3230:AS3230"/>
    <mergeCell ref="AT3230:AU3230"/>
    <mergeCell ref="S3230:T3230"/>
    <mergeCell ref="U3230:V3230"/>
    <mergeCell ref="X3230:Y3230"/>
    <mergeCell ref="Z3230:AA3230"/>
    <mergeCell ref="AC3230:AD3230"/>
    <mergeCell ref="AE3230:AF3230"/>
    <mergeCell ref="BX3223:BY3223"/>
    <mergeCell ref="D3230:E3230"/>
    <mergeCell ref="F3230:G3230"/>
    <mergeCell ref="I3230:J3230"/>
    <mergeCell ref="K3230:L3230"/>
    <mergeCell ref="N3230:O3230"/>
    <mergeCell ref="P3230:Q3230"/>
    <mergeCell ref="AH3223:AI3223"/>
    <mergeCell ref="AJ3223:AK3223"/>
    <mergeCell ref="AM3223:AN3223"/>
    <mergeCell ref="AO3223:AP3223"/>
    <mergeCell ref="AR3223:AS3223"/>
    <mergeCell ref="AT3223:AU3223"/>
    <mergeCell ref="S3223:T3223"/>
    <mergeCell ref="U3223:V3223"/>
    <mergeCell ref="X3223:Y3223"/>
    <mergeCell ref="Z3223:AA3223"/>
    <mergeCell ref="AC3223:AD3223"/>
    <mergeCell ref="AE3223:AF3223"/>
    <mergeCell ref="D3223:E3223"/>
    <mergeCell ref="AH3233:AI3233"/>
    <mergeCell ref="AJ3233:AK3233"/>
    <mergeCell ref="AM3233:AN3233"/>
    <mergeCell ref="AO3233:AP3233"/>
    <mergeCell ref="AR3233:AS3233"/>
    <mergeCell ref="AT3233:AU3233"/>
    <mergeCell ref="AW3233:AX3233"/>
    <mergeCell ref="AY3233:AZ3233"/>
    <mergeCell ref="BB3233:BC3233"/>
    <mergeCell ref="BD3233:BE3233"/>
    <mergeCell ref="BG3233:BH3233"/>
    <mergeCell ref="BI3233:BJ3233"/>
    <mergeCell ref="BL3233:BM3233"/>
    <mergeCell ref="BN3233:BO3233"/>
    <mergeCell ref="BQ3233:BR3233"/>
    <mergeCell ref="BS3233:BT3233"/>
    <mergeCell ref="D3226:E3226"/>
    <mergeCell ref="F3226:G3226"/>
    <mergeCell ref="I3226:J3226"/>
    <mergeCell ref="K3226:L3226"/>
    <mergeCell ref="N3226:O3226"/>
    <mergeCell ref="P3226:Q3226"/>
    <mergeCell ref="BS3226:BT3226"/>
    <mergeCell ref="BQ3230:BR3230"/>
    <mergeCell ref="BS3230:BT3230"/>
    <mergeCell ref="D3233:E3233"/>
    <mergeCell ref="F3233:G3233"/>
    <mergeCell ref="I3233:J3233"/>
    <mergeCell ref="K3233:L3233"/>
    <mergeCell ref="N3233:O3233"/>
    <mergeCell ref="P3233:Q3233"/>
    <mergeCell ref="S3233:T3233"/>
    <mergeCell ref="D3202:E3202"/>
    <mergeCell ref="F3202:G3202"/>
    <mergeCell ref="I3202:J3202"/>
    <mergeCell ref="K3202:L3202"/>
    <mergeCell ref="N3202:O3202"/>
    <mergeCell ref="P3202:Q3202"/>
    <mergeCell ref="BX3216:BY3216"/>
    <mergeCell ref="AH3216:AI3216"/>
    <mergeCell ref="AJ3216:AK3216"/>
    <mergeCell ref="AM3216:AN3216"/>
    <mergeCell ref="AO3216:AP3216"/>
    <mergeCell ref="AR3216:AS3216"/>
    <mergeCell ref="AT3216:AU3216"/>
    <mergeCell ref="S3216:T3216"/>
    <mergeCell ref="U3216:V3216"/>
    <mergeCell ref="X3216:Y3216"/>
    <mergeCell ref="Z3216:AA3216"/>
    <mergeCell ref="AC3216:AD3216"/>
    <mergeCell ref="AE3216:AF3216"/>
    <mergeCell ref="AW3216:AX3216"/>
    <mergeCell ref="AY3216:AZ3216"/>
    <mergeCell ref="BB3216:BC3216"/>
    <mergeCell ref="BD3216:BE3216"/>
    <mergeCell ref="BG3216:BH3216"/>
    <mergeCell ref="BI3216:BJ3216"/>
    <mergeCell ref="BL3216:BM3216"/>
    <mergeCell ref="BN3216:BO3216"/>
    <mergeCell ref="BV3216:BW3216"/>
    <mergeCell ref="BV3219:BW3219"/>
    <mergeCell ref="BX3219:BY3219"/>
    <mergeCell ref="AW3223:AX3223"/>
    <mergeCell ref="AY3223:AZ3223"/>
    <mergeCell ref="BB3223:BC3223"/>
    <mergeCell ref="BD3223:BE3223"/>
    <mergeCell ref="BG3223:BH3223"/>
    <mergeCell ref="BI3223:BJ3223"/>
    <mergeCell ref="BL3223:BM3223"/>
    <mergeCell ref="BN3223:BO3223"/>
    <mergeCell ref="BV3223:BW3223"/>
    <mergeCell ref="BX3209:BY3209"/>
    <mergeCell ref="F3223:G3223"/>
    <mergeCell ref="I3223:J3223"/>
    <mergeCell ref="K3223:L3223"/>
    <mergeCell ref="N3223:O3223"/>
    <mergeCell ref="P3223:Q3223"/>
    <mergeCell ref="AH3209:AI3209"/>
    <mergeCell ref="AJ3209:AK3209"/>
    <mergeCell ref="AM3209:AN3209"/>
    <mergeCell ref="AO3209:AP3209"/>
    <mergeCell ref="AR3209:AS3209"/>
    <mergeCell ref="AT3209:AU3209"/>
    <mergeCell ref="S3209:T3209"/>
    <mergeCell ref="U3209:V3209"/>
    <mergeCell ref="X3209:Y3209"/>
    <mergeCell ref="Z3209:AA3209"/>
    <mergeCell ref="AC3209:AD3209"/>
    <mergeCell ref="AE3209:AF3209"/>
    <mergeCell ref="BX3202:BY3202"/>
    <mergeCell ref="D3209:E3209"/>
    <mergeCell ref="F3209:G3209"/>
    <mergeCell ref="I3209:J3209"/>
    <mergeCell ref="K3209:L3209"/>
    <mergeCell ref="N3209:O3209"/>
    <mergeCell ref="P3209:Q3209"/>
    <mergeCell ref="D3184:E3184"/>
    <mergeCell ref="F3184:G3184"/>
    <mergeCell ref="AH3202:AI3202"/>
    <mergeCell ref="AJ3202:AK3202"/>
    <mergeCell ref="AM3202:AN3202"/>
    <mergeCell ref="AO3202:AP3202"/>
    <mergeCell ref="AR3202:AS3202"/>
    <mergeCell ref="AT3202:AU3202"/>
    <mergeCell ref="S3202:T3202"/>
    <mergeCell ref="U3202:V3202"/>
    <mergeCell ref="X3202:Y3202"/>
    <mergeCell ref="Z3202:AA3202"/>
    <mergeCell ref="AC3202:AD3202"/>
    <mergeCell ref="AE3202:AF3202"/>
    <mergeCell ref="BV3205:BW3205"/>
    <mergeCell ref="BX3205:BY3205"/>
    <mergeCell ref="AW3209:AX3209"/>
    <mergeCell ref="AY3209:AZ3209"/>
    <mergeCell ref="BB3209:BC3209"/>
    <mergeCell ref="BD3209:BE3209"/>
    <mergeCell ref="BG3209:BH3209"/>
    <mergeCell ref="BI3209:BJ3209"/>
    <mergeCell ref="BL3209:BM3209"/>
    <mergeCell ref="BN3209:BO3209"/>
    <mergeCell ref="BV3209:BW3209"/>
    <mergeCell ref="D3195:E3195"/>
    <mergeCell ref="F3195:G3195"/>
    <mergeCell ref="I3195:J3195"/>
    <mergeCell ref="K3195:L3195"/>
    <mergeCell ref="N3195:O3195"/>
    <mergeCell ref="P3195:Q3195"/>
    <mergeCell ref="AH3188:AI3188"/>
    <mergeCell ref="AJ3188:AK3188"/>
    <mergeCell ref="AM3188:AN3188"/>
    <mergeCell ref="AO3188:AP3188"/>
    <mergeCell ref="AR3188:AS3188"/>
    <mergeCell ref="AT3188:AU3188"/>
    <mergeCell ref="S3188:T3188"/>
    <mergeCell ref="U3188:V3188"/>
    <mergeCell ref="X3188:Y3188"/>
    <mergeCell ref="Z3188:AA3188"/>
    <mergeCell ref="AC3188:AD3188"/>
    <mergeCell ref="AE3188:AF3188"/>
    <mergeCell ref="D3188:E3188"/>
    <mergeCell ref="F3188:G3188"/>
    <mergeCell ref="I3188:J3188"/>
    <mergeCell ref="K3188:L3188"/>
    <mergeCell ref="N3188:O3188"/>
    <mergeCell ref="P3188:Q3188"/>
    <mergeCell ref="BX3188:BY3188"/>
    <mergeCell ref="BQ3202:BR3202"/>
    <mergeCell ref="BS3202:BT3202"/>
    <mergeCell ref="D3205:E3205"/>
    <mergeCell ref="F3205:G3205"/>
    <mergeCell ref="I3205:J3205"/>
    <mergeCell ref="K3205:L3205"/>
    <mergeCell ref="N3205:O3205"/>
    <mergeCell ref="P3205:Q3205"/>
    <mergeCell ref="S3205:T3205"/>
    <mergeCell ref="U3205:V3205"/>
    <mergeCell ref="X3205:Y3205"/>
    <mergeCell ref="Z3205:AA3205"/>
    <mergeCell ref="AC3205:AD3205"/>
    <mergeCell ref="AE3205:AF3205"/>
    <mergeCell ref="AJ3195:AK3195"/>
    <mergeCell ref="AM3195:AN3195"/>
    <mergeCell ref="AO3195:AP3195"/>
    <mergeCell ref="AR3195:AS3195"/>
    <mergeCell ref="AT3195:AU3195"/>
    <mergeCell ref="S3195:T3195"/>
    <mergeCell ref="U3195:V3195"/>
    <mergeCell ref="X3195:Y3195"/>
    <mergeCell ref="Z3195:AA3195"/>
    <mergeCell ref="AC3195:AD3195"/>
    <mergeCell ref="AE3195:AF3195"/>
    <mergeCell ref="BQ3188:BR3188"/>
    <mergeCell ref="BS3188:BT3188"/>
    <mergeCell ref="S3191:T3191"/>
    <mergeCell ref="U3191:V3191"/>
    <mergeCell ref="X3191:Y3191"/>
    <mergeCell ref="Z3191:AA3191"/>
    <mergeCell ref="AC3191:AD3191"/>
    <mergeCell ref="AE3191:AF3191"/>
    <mergeCell ref="AH3191:AI3191"/>
    <mergeCell ref="AJ3191:AK3191"/>
    <mergeCell ref="AM3191:AN3191"/>
    <mergeCell ref="AO3191:AP3191"/>
    <mergeCell ref="AR3191:AS3191"/>
    <mergeCell ref="AT3191:AU3191"/>
    <mergeCell ref="AW3191:AX3191"/>
    <mergeCell ref="AY3191:AZ3191"/>
    <mergeCell ref="BB3191:BC3191"/>
    <mergeCell ref="BD3191:BE3191"/>
    <mergeCell ref="BG3191:BH3191"/>
    <mergeCell ref="BI3191:BJ3191"/>
    <mergeCell ref="BL3191:BM3191"/>
    <mergeCell ref="BN3191:BO3191"/>
    <mergeCell ref="BQ3191:BR3191"/>
    <mergeCell ref="BV3174:BW3174"/>
    <mergeCell ref="BV3177:BW3177"/>
    <mergeCell ref="BX3177:BY3177"/>
    <mergeCell ref="AW3181:AX3181"/>
    <mergeCell ref="AY3181:AZ3181"/>
    <mergeCell ref="BB3181:BC3181"/>
    <mergeCell ref="BD3181:BE3181"/>
    <mergeCell ref="BG3181:BH3181"/>
    <mergeCell ref="BI3181:BJ3181"/>
    <mergeCell ref="BL3181:BM3181"/>
    <mergeCell ref="BN3181:BO3181"/>
    <mergeCell ref="BV3181:BW3181"/>
    <mergeCell ref="BX3160:BY3160"/>
    <mergeCell ref="BQ3163:BR3163"/>
    <mergeCell ref="BS3163:BT3163"/>
    <mergeCell ref="BQ3167:BR3167"/>
    <mergeCell ref="BS3167:BT3167"/>
    <mergeCell ref="BQ3181:BR3181"/>
    <mergeCell ref="BS3181:BT3181"/>
    <mergeCell ref="AH3181:AI3181"/>
    <mergeCell ref="AJ3181:AK3181"/>
    <mergeCell ref="AM3181:AN3181"/>
    <mergeCell ref="AO3181:AP3181"/>
    <mergeCell ref="AR3181:AS3181"/>
    <mergeCell ref="AT3181:AU3181"/>
    <mergeCell ref="S3181:T3181"/>
    <mergeCell ref="U3181:V3181"/>
    <mergeCell ref="X3181:Y3181"/>
    <mergeCell ref="Z3181:AA3181"/>
    <mergeCell ref="AC3181:AD3181"/>
    <mergeCell ref="AE3181:AF3181"/>
    <mergeCell ref="D3181:E3181"/>
    <mergeCell ref="F3181:G3181"/>
    <mergeCell ref="I3181:J3181"/>
    <mergeCell ref="K3181:L3181"/>
    <mergeCell ref="N3181:O3181"/>
    <mergeCell ref="P3181:Q3181"/>
    <mergeCell ref="AW3160:AX3160"/>
    <mergeCell ref="AY3160:AZ3160"/>
    <mergeCell ref="BB3160:BC3160"/>
    <mergeCell ref="BD3160:BE3160"/>
    <mergeCell ref="BG3160:BH3160"/>
    <mergeCell ref="BI3160:BJ3160"/>
    <mergeCell ref="BL3160:BM3160"/>
    <mergeCell ref="BN3160:BO3160"/>
    <mergeCell ref="BV3160:BW3160"/>
    <mergeCell ref="BV3170:BW3170"/>
    <mergeCell ref="BX3170:BY3170"/>
    <mergeCell ref="D3160:E3160"/>
    <mergeCell ref="F3160:G3160"/>
    <mergeCell ref="I3160:J3160"/>
    <mergeCell ref="K3160:L3160"/>
    <mergeCell ref="N3160:O3160"/>
    <mergeCell ref="P3160:Q3160"/>
    <mergeCell ref="BX3167:BY3167"/>
    <mergeCell ref="D3163:E3163"/>
    <mergeCell ref="F3163:G3163"/>
    <mergeCell ref="I3163:J3163"/>
    <mergeCell ref="K3163:L3163"/>
    <mergeCell ref="N3163:O3163"/>
    <mergeCell ref="P3163:Q3163"/>
    <mergeCell ref="S3163:T3163"/>
    <mergeCell ref="U3163:V3163"/>
    <mergeCell ref="X3163:Y3163"/>
    <mergeCell ref="Z3163:AA3163"/>
    <mergeCell ref="AC3163:AD3163"/>
    <mergeCell ref="AE3163:AF3163"/>
    <mergeCell ref="AH3163:AI3163"/>
    <mergeCell ref="AJ3163:AK3163"/>
    <mergeCell ref="AM3163:AN3163"/>
    <mergeCell ref="AO3163:AP3163"/>
    <mergeCell ref="AR3163:AS3163"/>
    <mergeCell ref="AT3163:AU3163"/>
    <mergeCell ref="AW3163:AX3163"/>
    <mergeCell ref="AY3163:AZ3163"/>
    <mergeCell ref="BB3163:BC3163"/>
    <mergeCell ref="BD3163:BE3163"/>
    <mergeCell ref="BG3163:BH3163"/>
    <mergeCell ref="BI3163:BJ3163"/>
    <mergeCell ref="BL3163:BM3163"/>
    <mergeCell ref="BN3163:BO3163"/>
    <mergeCell ref="AW3142:AX3142"/>
    <mergeCell ref="AY3142:AZ3142"/>
    <mergeCell ref="BB3142:BC3142"/>
    <mergeCell ref="BD3142:BE3142"/>
    <mergeCell ref="BG3142:BH3142"/>
    <mergeCell ref="BI3142:BJ3142"/>
    <mergeCell ref="BL3142:BM3142"/>
    <mergeCell ref="BN3142:BO3142"/>
    <mergeCell ref="BQ3142:BR3142"/>
    <mergeCell ref="D3153:E3153"/>
    <mergeCell ref="F3153:G3153"/>
    <mergeCell ref="I3153:J3153"/>
    <mergeCell ref="K3153:L3153"/>
    <mergeCell ref="D3167:E3167"/>
    <mergeCell ref="F3167:G3167"/>
    <mergeCell ref="I3167:J3167"/>
    <mergeCell ref="K3167:L3167"/>
    <mergeCell ref="N3167:O3167"/>
    <mergeCell ref="P3167:Q3167"/>
    <mergeCell ref="AH3160:AI3160"/>
    <mergeCell ref="AJ3160:AK3160"/>
    <mergeCell ref="AM3160:AN3160"/>
    <mergeCell ref="AO3160:AP3160"/>
    <mergeCell ref="AR3160:AS3160"/>
    <mergeCell ref="AT3160:AU3160"/>
    <mergeCell ref="S3160:T3160"/>
    <mergeCell ref="U3160:V3160"/>
    <mergeCell ref="X3160:Y3160"/>
    <mergeCell ref="Z3160:AA3160"/>
    <mergeCell ref="AC3160:AD3160"/>
    <mergeCell ref="AE3160:AF3160"/>
    <mergeCell ref="BV3163:BW3163"/>
    <mergeCell ref="BX3163:BY3163"/>
    <mergeCell ref="AW3167:AX3167"/>
    <mergeCell ref="AY3167:AZ3167"/>
    <mergeCell ref="BB3167:BC3167"/>
    <mergeCell ref="BD3167:BE3167"/>
    <mergeCell ref="BG3167:BH3167"/>
    <mergeCell ref="BI3167:BJ3167"/>
    <mergeCell ref="BL3167:BM3167"/>
    <mergeCell ref="BN3167:BO3167"/>
    <mergeCell ref="BV3167:BW3167"/>
    <mergeCell ref="BV3156:BW3156"/>
    <mergeCell ref="BX3156:BY3156"/>
    <mergeCell ref="U3149:V3149"/>
    <mergeCell ref="X3149:Y3149"/>
    <mergeCell ref="Z3149:AA3149"/>
    <mergeCell ref="AC3149:AD3149"/>
    <mergeCell ref="AE3149:AF3149"/>
    <mergeCell ref="D3174:E3174"/>
    <mergeCell ref="F3174:G3174"/>
    <mergeCell ref="I3174:J3174"/>
    <mergeCell ref="K3174:L3174"/>
    <mergeCell ref="N3174:O3174"/>
    <mergeCell ref="P3174:Q3174"/>
    <mergeCell ref="AH3167:AI3167"/>
    <mergeCell ref="AJ3167:AK3167"/>
    <mergeCell ref="AM3167:AN3167"/>
    <mergeCell ref="AO3167:AP3167"/>
    <mergeCell ref="AR3167:AS3167"/>
    <mergeCell ref="AT3167:AU3167"/>
    <mergeCell ref="S3167:T3167"/>
    <mergeCell ref="U3167:V3167"/>
    <mergeCell ref="X3167:Y3167"/>
    <mergeCell ref="Z3167:AA3167"/>
    <mergeCell ref="AC3167:AD3167"/>
    <mergeCell ref="AE3167:AF3167"/>
    <mergeCell ref="S3142:T3142"/>
    <mergeCell ref="U3142:V3142"/>
    <mergeCell ref="X3142:Y3142"/>
    <mergeCell ref="Z3142:AA3142"/>
    <mergeCell ref="AC3142:AD3142"/>
    <mergeCell ref="AE3142:AF3142"/>
    <mergeCell ref="AH3142:AI3142"/>
    <mergeCell ref="AJ3142:AK3142"/>
    <mergeCell ref="AM3142:AN3142"/>
    <mergeCell ref="AO3142:AP3142"/>
    <mergeCell ref="AR3142:AS3142"/>
    <mergeCell ref="AT3142:AU3142"/>
    <mergeCell ref="AH3174:AI3174"/>
    <mergeCell ref="AJ3174:AK3174"/>
    <mergeCell ref="AM3174:AN3174"/>
    <mergeCell ref="AO3174:AP3174"/>
    <mergeCell ref="AR3174:AS3174"/>
    <mergeCell ref="AT3174:AU3174"/>
    <mergeCell ref="S3174:T3174"/>
    <mergeCell ref="U3174:V3174"/>
    <mergeCell ref="X3174:Y3174"/>
    <mergeCell ref="Z3174:AA3174"/>
    <mergeCell ref="AC3174:AD3174"/>
    <mergeCell ref="AE3174:AF3174"/>
    <mergeCell ref="AH3146:AI3146"/>
    <mergeCell ref="AJ3146:AK3146"/>
    <mergeCell ref="AM3146:AN3146"/>
    <mergeCell ref="AO3146:AP3146"/>
    <mergeCell ref="AR3146:AS3146"/>
    <mergeCell ref="AT3146:AU3146"/>
    <mergeCell ref="S3146:T3146"/>
    <mergeCell ref="U3146:V3146"/>
    <mergeCell ref="X3146:Y3146"/>
    <mergeCell ref="Z3146:AA3146"/>
    <mergeCell ref="AC3146:AD3146"/>
    <mergeCell ref="AE3146:AF3146"/>
    <mergeCell ref="BX3139:BY3139"/>
    <mergeCell ref="D3146:E3146"/>
    <mergeCell ref="F3146:G3146"/>
    <mergeCell ref="I3146:J3146"/>
    <mergeCell ref="K3146:L3146"/>
    <mergeCell ref="N3146:O3146"/>
    <mergeCell ref="P3146:Q3146"/>
    <mergeCell ref="AH3139:AI3139"/>
    <mergeCell ref="AJ3139:AK3139"/>
    <mergeCell ref="AM3139:AN3139"/>
    <mergeCell ref="AO3139:AP3139"/>
    <mergeCell ref="AR3139:AS3139"/>
    <mergeCell ref="AT3139:AU3139"/>
    <mergeCell ref="S3139:T3139"/>
    <mergeCell ref="U3139:V3139"/>
    <mergeCell ref="X3139:Y3139"/>
    <mergeCell ref="Z3139:AA3139"/>
    <mergeCell ref="AC3139:AD3139"/>
    <mergeCell ref="AE3139:AF3139"/>
    <mergeCell ref="D3139:E3139"/>
    <mergeCell ref="AH3149:AI3149"/>
    <mergeCell ref="AJ3149:AK3149"/>
    <mergeCell ref="AM3149:AN3149"/>
    <mergeCell ref="AO3149:AP3149"/>
    <mergeCell ref="AR3149:AS3149"/>
    <mergeCell ref="AT3149:AU3149"/>
    <mergeCell ref="AW3149:AX3149"/>
    <mergeCell ref="AY3149:AZ3149"/>
    <mergeCell ref="BB3149:BC3149"/>
    <mergeCell ref="BD3149:BE3149"/>
    <mergeCell ref="BG3149:BH3149"/>
    <mergeCell ref="BI3149:BJ3149"/>
    <mergeCell ref="BL3149:BM3149"/>
    <mergeCell ref="BN3149:BO3149"/>
    <mergeCell ref="BQ3149:BR3149"/>
    <mergeCell ref="BS3149:BT3149"/>
    <mergeCell ref="D3142:E3142"/>
    <mergeCell ref="F3142:G3142"/>
    <mergeCell ref="I3142:J3142"/>
    <mergeCell ref="K3142:L3142"/>
    <mergeCell ref="N3142:O3142"/>
    <mergeCell ref="P3142:Q3142"/>
    <mergeCell ref="BS3142:BT3142"/>
    <mergeCell ref="BQ3146:BR3146"/>
    <mergeCell ref="BS3146:BT3146"/>
    <mergeCell ref="D3149:E3149"/>
    <mergeCell ref="F3149:G3149"/>
    <mergeCell ref="I3149:J3149"/>
    <mergeCell ref="K3149:L3149"/>
    <mergeCell ref="N3149:O3149"/>
    <mergeCell ref="P3149:Q3149"/>
    <mergeCell ref="S3149:T3149"/>
    <mergeCell ref="D3118:E3118"/>
    <mergeCell ref="F3118:G3118"/>
    <mergeCell ref="I3118:J3118"/>
    <mergeCell ref="K3118:L3118"/>
    <mergeCell ref="N3118:O3118"/>
    <mergeCell ref="P3118:Q3118"/>
    <mergeCell ref="BX3132:BY3132"/>
    <mergeCell ref="AH3132:AI3132"/>
    <mergeCell ref="AJ3132:AK3132"/>
    <mergeCell ref="AM3132:AN3132"/>
    <mergeCell ref="AO3132:AP3132"/>
    <mergeCell ref="AR3132:AS3132"/>
    <mergeCell ref="AT3132:AU3132"/>
    <mergeCell ref="S3132:T3132"/>
    <mergeCell ref="U3132:V3132"/>
    <mergeCell ref="X3132:Y3132"/>
    <mergeCell ref="Z3132:AA3132"/>
    <mergeCell ref="AC3132:AD3132"/>
    <mergeCell ref="AE3132:AF3132"/>
    <mergeCell ref="AW3132:AX3132"/>
    <mergeCell ref="AY3132:AZ3132"/>
    <mergeCell ref="BB3132:BC3132"/>
    <mergeCell ref="BD3132:BE3132"/>
    <mergeCell ref="BG3132:BH3132"/>
    <mergeCell ref="BI3132:BJ3132"/>
    <mergeCell ref="BL3132:BM3132"/>
    <mergeCell ref="BN3132:BO3132"/>
    <mergeCell ref="BV3132:BW3132"/>
    <mergeCell ref="BV3135:BW3135"/>
    <mergeCell ref="BX3135:BY3135"/>
    <mergeCell ref="AW3139:AX3139"/>
    <mergeCell ref="AY3139:AZ3139"/>
    <mergeCell ref="BB3139:BC3139"/>
    <mergeCell ref="BD3139:BE3139"/>
    <mergeCell ref="BG3139:BH3139"/>
    <mergeCell ref="BI3139:BJ3139"/>
    <mergeCell ref="BL3139:BM3139"/>
    <mergeCell ref="BN3139:BO3139"/>
    <mergeCell ref="BV3139:BW3139"/>
    <mergeCell ref="BX3125:BY3125"/>
    <mergeCell ref="F3139:G3139"/>
    <mergeCell ref="I3139:J3139"/>
    <mergeCell ref="K3139:L3139"/>
    <mergeCell ref="N3139:O3139"/>
    <mergeCell ref="P3139:Q3139"/>
    <mergeCell ref="AH3125:AI3125"/>
    <mergeCell ref="AJ3125:AK3125"/>
    <mergeCell ref="AM3125:AN3125"/>
    <mergeCell ref="AO3125:AP3125"/>
    <mergeCell ref="AR3125:AS3125"/>
    <mergeCell ref="AT3125:AU3125"/>
    <mergeCell ref="S3125:T3125"/>
    <mergeCell ref="U3125:V3125"/>
    <mergeCell ref="X3125:Y3125"/>
    <mergeCell ref="Z3125:AA3125"/>
    <mergeCell ref="AC3125:AD3125"/>
    <mergeCell ref="AE3125:AF3125"/>
    <mergeCell ref="BX3118:BY3118"/>
    <mergeCell ref="D3125:E3125"/>
    <mergeCell ref="F3125:G3125"/>
    <mergeCell ref="I3125:J3125"/>
    <mergeCell ref="K3125:L3125"/>
    <mergeCell ref="N3125:O3125"/>
    <mergeCell ref="P3125:Q3125"/>
    <mergeCell ref="D3100:E3100"/>
    <mergeCell ref="F3100:G3100"/>
    <mergeCell ref="AH3118:AI3118"/>
    <mergeCell ref="AJ3118:AK3118"/>
    <mergeCell ref="AM3118:AN3118"/>
    <mergeCell ref="AO3118:AP3118"/>
    <mergeCell ref="AR3118:AS3118"/>
    <mergeCell ref="AT3118:AU3118"/>
    <mergeCell ref="S3118:T3118"/>
    <mergeCell ref="U3118:V3118"/>
    <mergeCell ref="X3118:Y3118"/>
    <mergeCell ref="Z3118:AA3118"/>
    <mergeCell ref="AC3118:AD3118"/>
    <mergeCell ref="AE3118:AF3118"/>
    <mergeCell ref="BV3121:BW3121"/>
    <mergeCell ref="BX3121:BY3121"/>
    <mergeCell ref="AW3125:AX3125"/>
    <mergeCell ref="AY3125:AZ3125"/>
    <mergeCell ref="BB3125:BC3125"/>
    <mergeCell ref="BD3125:BE3125"/>
    <mergeCell ref="BG3125:BH3125"/>
    <mergeCell ref="BI3125:BJ3125"/>
    <mergeCell ref="BL3125:BM3125"/>
    <mergeCell ref="BN3125:BO3125"/>
    <mergeCell ref="BV3125:BW3125"/>
    <mergeCell ref="D3111:E3111"/>
    <mergeCell ref="F3111:G3111"/>
    <mergeCell ref="I3111:J3111"/>
    <mergeCell ref="K3111:L3111"/>
    <mergeCell ref="N3111:O3111"/>
    <mergeCell ref="P3111:Q3111"/>
    <mergeCell ref="AH3104:AI3104"/>
    <mergeCell ref="AJ3104:AK3104"/>
    <mergeCell ref="AM3104:AN3104"/>
    <mergeCell ref="AO3104:AP3104"/>
    <mergeCell ref="AR3104:AS3104"/>
    <mergeCell ref="AT3104:AU3104"/>
    <mergeCell ref="S3104:T3104"/>
    <mergeCell ref="U3104:V3104"/>
    <mergeCell ref="X3104:Y3104"/>
    <mergeCell ref="Z3104:AA3104"/>
    <mergeCell ref="AC3104:AD3104"/>
    <mergeCell ref="AE3104:AF3104"/>
    <mergeCell ref="D3104:E3104"/>
    <mergeCell ref="F3104:G3104"/>
    <mergeCell ref="I3104:J3104"/>
    <mergeCell ref="K3104:L3104"/>
    <mergeCell ref="N3104:O3104"/>
    <mergeCell ref="P3104:Q3104"/>
    <mergeCell ref="BX3104:BY3104"/>
    <mergeCell ref="BQ3118:BR3118"/>
    <mergeCell ref="BS3118:BT3118"/>
    <mergeCell ref="D3121:E3121"/>
    <mergeCell ref="F3121:G3121"/>
    <mergeCell ref="I3121:J3121"/>
    <mergeCell ref="K3121:L3121"/>
    <mergeCell ref="N3121:O3121"/>
    <mergeCell ref="P3121:Q3121"/>
    <mergeCell ref="S3121:T3121"/>
    <mergeCell ref="U3121:V3121"/>
    <mergeCell ref="X3121:Y3121"/>
    <mergeCell ref="Z3121:AA3121"/>
    <mergeCell ref="AC3121:AD3121"/>
    <mergeCell ref="AE3121:AF3121"/>
    <mergeCell ref="AJ3111:AK3111"/>
    <mergeCell ref="AM3111:AN3111"/>
    <mergeCell ref="AO3111:AP3111"/>
    <mergeCell ref="AR3111:AS3111"/>
    <mergeCell ref="AT3111:AU3111"/>
    <mergeCell ref="S3111:T3111"/>
    <mergeCell ref="U3111:V3111"/>
    <mergeCell ref="X3111:Y3111"/>
    <mergeCell ref="Z3111:AA3111"/>
    <mergeCell ref="AC3111:AD3111"/>
    <mergeCell ref="AE3111:AF3111"/>
    <mergeCell ref="BQ3104:BR3104"/>
    <mergeCell ref="BS3104:BT3104"/>
    <mergeCell ref="S3107:T3107"/>
    <mergeCell ref="U3107:V3107"/>
    <mergeCell ref="X3107:Y3107"/>
    <mergeCell ref="Z3107:AA3107"/>
    <mergeCell ref="AC3107:AD3107"/>
    <mergeCell ref="AE3107:AF3107"/>
    <mergeCell ref="AH3107:AI3107"/>
    <mergeCell ref="AJ3107:AK3107"/>
    <mergeCell ref="AM3107:AN3107"/>
    <mergeCell ref="AO3107:AP3107"/>
    <mergeCell ref="AR3107:AS3107"/>
    <mergeCell ref="AT3107:AU3107"/>
    <mergeCell ref="AW3107:AX3107"/>
    <mergeCell ref="AY3107:AZ3107"/>
    <mergeCell ref="BB3107:BC3107"/>
    <mergeCell ref="BD3107:BE3107"/>
    <mergeCell ref="BG3107:BH3107"/>
    <mergeCell ref="BI3107:BJ3107"/>
    <mergeCell ref="BL3107:BM3107"/>
    <mergeCell ref="BN3107:BO3107"/>
    <mergeCell ref="BQ3107:BR3107"/>
    <mergeCell ref="AW3111:AX3111"/>
    <mergeCell ref="AY3111:AZ3111"/>
    <mergeCell ref="BB3111:BC3111"/>
    <mergeCell ref="BD3111:BE3111"/>
    <mergeCell ref="BG3111:BH3111"/>
    <mergeCell ref="BI3111:BJ3111"/>
    <mergeCell ref="BL3111:BM3111"/>
    <mergeCell ref="BN3111:BO3111"/>
    <mergeCell ref="BV3090:BW3090"/>
    <mergeCell ref="BV3093:BW3093"/>
    <mergeCell ref="BX3093:BY3093"/>
    <mergeCell ref="AW3097:AX3097"/>
    <mergeCell ref="AY3097:AZ3097"/>
    <mergeCell ref="BB3097:BC3097"/>
    <mergeCell ref="BD3097:BE3097"/>
    <mergeCell ref="BG3097:BH3097"/>
    <mergeCell ref="BI3097:BJ3097"/>
    <mergeCell ref="BL3097:BM3097"/>
    <mergeCell ref="BN3097:BO3097"/>
    <mergeCell ref="BV3097:BW3097"/>
    <mergeCell ref="BX3076:BY3076"/>
    <mergeCell ref="BQ3079:BR3079"/>
    <mergeCell ref="BS3079:BT3079"/>
    <mergeCell ref="BQ3083:BR3083"/>
    <mergeCell ref="BS3083:BT3083"/>
    <mergeCell ref="BQ3097:BR3097"/>
    <mergeCell ref="BS3097:BT3097"/>
    <mergeCell ref="AH3097:AI3097"/>
    <mergeCell ref="AJ3097:AK3097"/>
    <mergeCell ref="AM3097:AN3097"/>
    <mergeCell ref="AO3097:AP3097"/>
    <mergeCell ref="AR3097:AS3097"/>
    <mergeCell ref="AT3097:AU3097"/>
    <mergeCell ref="S3097:T3097"/>
    <mergeCell ref="U3097:V3097"/>
    <mergeCell ref="X3097:Y3097"/>
    <mergeCell ref="Z3097:AA3097"/>
    <mergeCell ref="AC3097:AD3097"/>
    <mergeCell ref="AE3097:AF3097"/>
    <mergeCell ref="D3097:E3097"/>
    <mergeCell ref="F3097:G3097"/>
    <mergeCell ref="I3097:J3097"/>
    <mergeCell ref="K3097:L3097"/>
    <mergeCell ref="N3097:O3097"/>
    <mergeCell ref="P3097:Q3097"/>
    <mergeCell ref="BV3086:BW3086"/>
    <mergeCell ref="BX3086:BY3086"/>
    <mergeCell ref="D3076:E3076"/>
    <mergeCell ref="F3076:G3076"/>
    <mergeCell ref="I3076:J3076"/>
    <mergeCell ref="K3076:L3076"/>
    <mergeCell ref="N3076:O3076"/>
    <mergeCell ref="P3076:Q3076"/>
    <mergeCell ref="BX3083:BY3083"/>
    <mergeCell ref="D3079:E3079"/>
    <mergeCell ref="F3079:G3079"/>
    <mergeCell ref="I3079:J3079"/>
    <mergeCell ref="K3079:L3079"/>
    <mergeCell ref="N3079:O3079"/>
    <mergeCell ref="P3079:Q3079"/>
    <mergeCell ref="S3079:T3079"/>
    <mergeCell ref="U3079:V3079"/>
    <mergeCell ref="X3079:Y3079"/>
    <mergeCell ref="Z3079:AA3079"/>
    <mergeCell ref="AC3079:AD3079"/>
    <mergeCell ref="AE3079:AF3079"/>
    <mergeCell ref="AH3079:AI3079"/>
    <mergeCell ref="AJ3079:AK3079"/>
    <mergeCell ref="AM3079:AN3079"/>
    <mergeCell ref="AO3079:AP3079"/>
    <mergeCell ref="AR3079:AS3079"/>
    <mergeCell ref="AT3079:AU3079"/>
    <mergeCell ref="AW3079:AX3079"/>
    <mergeCell ref="AY3079:AZ3079"/>
    <mergeCell ref="BB3079:BC3079"/>
    <mergeCell ref="BD3079:BE3079"/>
    <mergeCell ref="BG3079:BH3079"/>
    <mergeCell ref="BI3079:BJ3079"/>
    <mergeCell ref="BL3079:BM3079"/>
    <mergeCell ref="BN3079:BO3079"/>
    <mergeCell ref="AW3058:AX3058"/>
    <mergeCell ref="AY3058:AZ3058"/>
    <mergeCell ref="BB3058:BC3058"/>
    <mergeCell ref="BD3058:BE3058"/>
    <mergeCell ref="BG3058:BH3058"/>
    <mergeCell ref="BI3058:BJ3058"/>
    <mergeCell ref="BL3058:BM3058"/>
    <mergeCell ref="BN3058:BO3058"/>
    <mergeCell ref="BQ3058:BR3058"/>
    <mergeCell ref="D3069:E3069"/>
    <mergeCell ref="F3069:G3069"/>
    <mergeCell ref="I3069:J3069"/>
    <mergeCell ref="K3069:L3069"/>
    <mergeCell ref="D3083:E3083"/>
    <mergeCell ref="F3083:G3083"/>
    <mergeCell ref="I3083:J3083"/>
    <mergeCell ref="K3083:L3083"/>
    <mergeCell ref="N3083:O3083"/>
    <mergeCell ref="P3083:Q3083"/>
    <mergeCell ref="AH3076:AI3076"/>
    <mergeCell ref="AJ3076:AK3076"/>
    <mergeCell ref="AM3076:AN3076"/>
    <mergeCell ref="AO3076:AP3076"/>
    <mergeCell ref="AR3076:AS3076"/>
    <mergeCell ref="AT3076:AU3076"/>
    <mergeCell ref="S3076:T3076"/>
    <mergeCell ref="U3076:V3076"/>
    <mergeCell ref="X3076:Y3076"/>
    <mergeCell ref="Z3076:AA3076"/>
    <mergeCell ref="AC3076:AD3076"/>
    <mergeCell ref="AE3076:AF3076"/>
    <mergeCell ref="BV3079:BW3079"/>
    <mergeCell ref="BX3079:BY3079"/>
    <mergeCell ref="AW3083:AX3083"/>
    <mergeCell ref="AY3083:AZ3083"/>
    <mergeCell ref="BB3083:BC3083"/>
    <mergeCell ref="BD3083:BE3083"/>
    <mergeCell ref="BG3083:BH3083"/>
    <mergeCell ref="BI3083:BJ3083"/>
    <mergeCell ref="BL3083:BM3083"/>
    <mergeCell ref="BN3083:BO3083"/>
    <mergeCell ref="BV3083:BW3083"/>
    <mergeCell ref="BV3058:BW3058"/>
    <mergeCell ref="BX3058:BY3058"/>
    <mergeCell ref="AW3062:AX3062"/>
    <mergeCell ref="AY3062:AZ3062"/>
    <mergeCell ref="BB3062:BC3062"/>
    <mergeCell ref="BD3062:BE3062"/>
    <mergeCell ref="BG3062:BH3062"/>
    <mergeCell ref="BI3062:BJ3062"/>
    <mergeCell ref="BL3062:BM3062"/>
    <mergeCell ref="BN3062:BO3062"/>
    <mergeCell ref="BV3062:BW3062"/>
    <mergeCell ref="BV3065:BW3065"/>
    <mergeCell ref="BX3065:BY3065"/>
    <mergeCell ref="AW3069:AX3069"/>
    <mergeCell ref="AY3069:AZ3069"/>
    <mergeCell ref="BB3069:BC3069"/>
    <mergeCell ref="BD3069:BE3069"/>
    <mergeCell ref="BG3069:BH3069"/>
    <mergeCell ref="BI3069:BJ3069"/>
    <mergeCell ref="BL3069:BM3069"/>
    <mergeCell ref="BN3069:BO3069"/>
    <mergeCell ref="BV3069:BW3069"/>
    <mergeCell ref="U3065:V3065"/>
    <mergeCell ref="X3065:Y3065"/>
    <mergeCell ref="Z3065:AA3065"/>
    <mergeCell ref="AC3065:AD3065"/>
    <mergeCell ref="AE3065:AF3065"/>
    <mergeCell ref="D3090:E3090"/>
    <mergeCell ref="F3090:G3090"/>
    <mergeCell ref="I3090:J3090"/>
    <mergeCell ref="K3090:L3090"/>
    <mergeCell ref="N3090:O3090"/>
    <mergeCell ref="P3090:Q3090"/>
    <mergeCell ref="AH3083:AI3083"/>
    <mergeCell ref="AJ3083:AK3083"/>
    <mergeCell ref="AM3083:AN3083"/>
    <mergeCell ref="AO3083:AP3083"/>
    <mergeCell ref="AR3083:AS3083"/>
    <mergeCell ref="AT3083:AU3083"/>
    <mergeCell ref="S3083:T3083"/>
    <mergeCell ref="U3083:V3083"/>
    <mergeCell ref="X3083:Y3083"/>
    <mergeCell ref="Z3083:AA3083"/>
    <mergeCell ref="AC3083:AD3083"/>
    <mergeCell ref="AE3083:AF3083"/>
    <mergeCell ref="S3058:T3058"/>
    <mergeCell ref="U3058:V3058"/>
    <mergeCell ref="X3058:Y3058"/>
    <mergeCell ref="Z3058:AA3058"/>
    <mergeCell ref="AC3058:AD3058"/>
    <mergeCell ref="AE3058:AF3058"/>
    <mergeCell ref="AH3058:AI3058"/>
    <mergeCell ref="AJ3058:AK3058"/>
    <mergeCell ref="AM3058:AN3058"/>
    <mergeCell ref="AO3058:AP3058"/>
    <mergeCell ref="AR3058:AS3058"/>
    <mergeCell ref="AT3058:AU3058"/>
    <mergeCell ref="AH3090:AI3090"/>
    <mergeCell ref="AJ3090:AK3090"/>
    <mergeCell ref="AM3090:AN3090"/>
    <mergeCell ref="AO3090:AP3090"/>
    <mergeCell ref="AR3090:AS3090"/>
    <mergeCell ref="AT3090:AU3090"/>
    <mergeCell ref="S3090:T3090"/>
    <mergeCell ref="U3090:V3090"/>
    <mergeCell ref="X3090:Y3090"/>
    <mergeCell ref="Z3090:AA3090"/>
    <mergeCell ref="AC3090:AD3090"/>
    <mergeCell ref="AE3090:AF3090"/>
    <mergeCell ref="AH3062:AI3062"/>
    <mergeCell ref="AJ3062:AK3062"/>
    <mergeCell ref="AM3062:AN3062"/>
    <mergeCell ref="AO3062:AP3062"/>
    <mergeCell ref="AR3062:AS3062"/>
    <mergeCell ref="AT3062:AU3062"/>
    <mergeCell ref="S3062:T3062"/>
    <mergeCell ref="U3062:V3062"/>
    <mergeCell ref="X3062:Y3062"/>
    <mergeCell ref="Z3062:AA3062"/>
    <mergeCell ref="AC3062:AD3062"/>
    <mergeCell ref="AE3062:AF3062"/>
    <mergeCell ref="BX3055:BY3055"/>
    <mergeCell ref="D3062:E3062"/>
    <mergeCell ref="F3062:G3062"/>
    <mergeCell ref="I3062:J3062"/>
    <mergeCell ref="K3062:L3062"/>
    <mergeCell ref="N3062:O3062"/>
    <mergeCell ref="P3062:Q3062"/>
    <mergeCell ref="AH3055:AI3055"/>
    <mergeCell ref="AJ3055:AK3055"/>
    <mergeCell ref="AM3055:AN3055"/>
    <mergeCell ref="AO3055:AP3055"/>
    <mergeCell ref="AR3055:AS3055"/>
    <mergeCell ref="AT3055:AU3055"/>
    <mergeCell ref="S3055:T3055"/>
    <mergeCell ref="U3055:V3055"/>
    <mergeCell ref="X3055:Y3055"/>
    <mergeCell ref="Z3055:AA3055"/>
    <mergeCell ref="AC3055:AD3055"/>
    <mergeCell ref="AE3055:AF3055"/>
    <mergeCell ref="D3055:E3055"/>
    <mergeCell ref="AH3065:AI3065"/>
    <mergeCell ref="AJ3065:AK3065"/>
    <mergeCell ref="AM3065:AN3065"/>
    <mergeCell ref="AO3065:AP3065"/>
    <mergeCell ref="AR3065:AS3065"/>
    <mergeCell ref="AT3065:AU3065"/>
    <mergeCell ref="AW3065:AX3065"/>
    <mergeCell ref="AY3065:AZ3065"/>
    <mergeCell ref="BB3065:BC3065"/>
    <mergeCell ref="BD3065:BE3065"/>
    <mergeCell ref="BG3065:BH3065"/>
    <mergeCell ref="BI3065:BJ3065"/>
    <mergeCell ref="BL3065:BM3065"/>
    <mergeCell ref="BN3065:BO3065"/>
    <mergeCell ref="BQ3065:BR3065"/>
    <mergeCell ref="BS3065:BT3065"/>
    <mergeCell ref="D3058:E3058"/>
    <mergeCell ref="F3058:G3058"/>
    <mergeCell ref="I3058:J3058"/>
    <mergeCell ref="K3058:L3058"/>
    <mergeCell ref="N3058:O3058"/>
    <mergeCell ref="P3058:Q3058"/>
    <mergeCell ref="BS3058:BT3058"/>
    <mergeCell ref="BQ3062:BR3062"/>
    <mergeCell ref="BS3062:BT3062"/>
    <mergeCell ref="D3065:E3065"/>
    <mergeCell ref="F3065:G3065"/>
    <mergeCell ref="I3065:J3065"/>
    <mergeCell ref="K3065:L3065"/>
    <mergeCell ref="N3065:O3065"/>
    <mergeCell ref="P3065:Q3065"/>
    <mergeCell ref="S3065:T3065"/>
    <mergeCell ref="D3034:E3034"/>
    <mergeCell ref="F3034:G3034"/>
    <mergeCell ref="I3034:J3034"/>
    <mergeCell ref="K3034:L3034"/>
    <mergeCell ref="N3034:O3034"/>
    <mergeCell ref="P3034:Q3034"/>
    <mergeCell ref="BX3048:BY3048"/>
    <mergeCell ref="AH3048:AI3048"/>
    <mergeCell ref="AJ3048:AK3048"/>
    <mergeCell ref="AM3048:AN3048"/>
    <mergeCell ref="AO3048:AP3048"/>
    <mergeCell ref="AR3048:AS3048"/>
    <mergeCell ref="AT3048:AU3048"/>
    <mergeCell ref="S3048:T3048"/>
    <mergeCell ref="U3048:V3048"/>
    <mergeCell ref="X3048:Y3048"/>
    <mergeCell ref="Z3048:AA3048"/>
    <mergeCell ref="AC3048:AD3048"/>
    <mergeCell ref="AE3048:AF3048"/>
    <mergeCell ref="AW3048:AX3048"/>
    <mergeCell ref="AY3048:AZ3048"/>
    <mergeCell ref="BB3048:BC3048"/>
    <mergeCell ref="BD3048:BE3048"/>
    <mergeCell ref="BG3048:BH3048"/>
    <mergeCell ref="BI3048:BJ3048"/>
    <mergeCell ref="BL3048:BM3048"/>
    <mergeCell ref="BN3048:BO3048"/>
    <mergeCell ref="BV3048:BW3048"/>
    <mergeCell ref="BV3051:BW3051"/>
    <mergeCell ref="BX3051:BY3051"/>
    <mergeCell ref="AW3055:AX3055"/>
    <mergeCell ref="AY3055:AZ3055"/>
    <mergeCell ref="BB3055:BC3055"/>
    <mergeCell ref="BD3055:BE3055"/>
    <mergeCell ref="BG3055:BH3055"/>
    <mergeCell ref="BI3055:BJ3055"/>
    <mergeCell ref="BL3055:BM3055"/>
    <mergeCell ref="BN3055:BO3055"/>
    <mergeCell ref="BV3055:BW3055"/>
    <mergeCell ref="BX3041:BY3041"/>
    <mergeCell ref="F3055:G3055"/>
    <mergeCell ref="I3055:J3055"/>
    <mergeCell ref="K3055:L3055"/>
    <mergeCell ref="N3055:O3055"/>
    <mergeCell ref="P3055:Q3055"/>
    <mergeCell ref="AH3041:AI3041"/>
    <mergeCell ref="AJ3041:AK3041"/>
    <mergeCell ref="AM3041:AN3041"/>
    <mergeCell ref="AO3041:AP3041"/>
    <mergeCell ref="AR3041:AS3041"/>
    <mergeCell ref="AT3041:AU3041"/>
    <mergeCell ref="S3041:T3041"/>
    <mergeCell ref="U3041:V3041"/>
    <mergeCell ref="X3041:Y3041"/>
    <mergeCell ref="Z3041:AA3041"/>
    <mergeCell ref="AC3041:AD3041"/>
    <mergeCell ref="AE3041:AF3041"/>
    <mergeCell ref="BX3034:BY3034"/>
    <mergeCell ref="D3041:E3041"/>
    <mergeCell ref="F3041:G3041"/>
    <mergeCell ref="I3041:J3041"/>
    <mergeCell ref="K3041:L3041"/>
    <mergeCell ref="N3041:O3041"/>
    <mergeCell ref="P3041:Q3041"/>
    <mergeCell ref="D3016:E3016"/>
    <mergeCell ref="F3016:G3016"/>
    <mergeCell ref="AH3034:AI3034"/>
    <mergeCell ref="AJ3034:AK3034"/>
    <mergeCell ref="AM3034:AN3034"/>
    <mergeCell ref="AO3034:AP3034"/>
    <mergeCell ref="AR3034:AS3034"/>
    <mergeCell ref="AT3034:AU3034"/>
    <mergeCell ref="S3034:T3034"/>
    <mergeCell ref="U3034:V3034"/>
    <mergeCell ref="X3034:Y3034"/>
    <mergeCell ref="Z3034:AA3034"/>
    <mergeCell ref="AC3034:AD3034"/>
    <mergeCell ref="AE3034:AF3034"/>
    <mergeCell ref="BV3037:BW3037"/>
    <mergeCell ref="BX3037:BY3037"/>
    <mergeCell ref="AW3041:AX3041"/>
    <mergeCell ref="AY3041:AZ3041"/>
    <mergeCell ref="BB3041:BC3041"/>
    <mergeCell ref="BD3041:BE3041"/>
    <mergeCell ref="BG3041:BH3041"/>
    <mergeCell ref="BI3041:BJ3041"/>
    <mergeCell ref="BL3041:BM3041"/>
    <mergeCell ref="BN3041:BO3041"/>
    <mergeCell ref="BV3041:BW3041"/>
    <mergeCell ref="D3027:E3027"/>
    <mergeCell ref="F3027:G3027"/>
    <mergeCell ref="I3027:J3027"/>
    <mergeCell ref="K3027:L3027"/>
    <mergeCell ref="N3027:O3027"/>
    <mergeCell ref="P3027:Q3027"/>
    <mergeCell ref="AH3020:AI3020"/>
    <mergeCell ref="AJ3020:AK3020"/>
    <mergeCell ref="AM3020:AN3020"/>
    <mergeCell ref="AO3020:AP3020"/>
    <mergeCell ref="AR3020:AS3020"/>
    <mergeCell ref="AT3020:AU3020"/>
    <mergeCell ref="S3020:T3020"/>
    <mergeCell ref="U3020:V3020"/>
    <mergeCell ref="X3020:Y3020"/>
    <mergeCell ref="Z3020:AA3020"/>
    <mergeCell ref="AC3020:AD3020"/>
    <mergeCell ref="AE3020:AF3020"/>
    <mergeCell ref="D3020:E3020"/>
    <mergeCell ref="F3020:G3020"/>
    <mergeCell ref="I3020:J3020"/>
    <mergeCell ref="K3020:L3020"/>
    <mergeCell ref="N3020:O3020"/>
    <mergeCell ref="P3020:Q3020"/>
    <mergeCell ref="BX3020:BY3020"/>
    <mergeCell ref="BQ3034:BR3034"/>
    <mergeCell ref="BS3034:BT3034"/>
    <mergeCell ref="D3037:E3037"/>
    <mergeCell ref="F3037:G3037"/>
    <mergeCell ref="I3037:J3037"/>
    <mergeCell ref="K3037:L3037"/>
    <mergeCell ref="N3037:O3037"/>
    <mergeCell ref="P3037:Q3037"/>
    <mergeCell ref="S3037:T3037"/>
    <mergeCell ref="U3037:V3037"/>
    <mergeCell ref="X3037:Y3037"/>
    <mergeCell ref="Z3037:AA3037"/>
    <mergeCell ref="AC3037:AD3037"/>
    <mergeCell ref="AE3037:AF3037"/>
    <mergeCell ref="AJ3027:AK3027"/>
    <mergeCell ref="AM3027:AN3027"/>
    <mergeCell ref="AO3027:AP3027"/>
    <mergeCell ref="AR3027:AS3027"/>
    <mergeCell ref="AT3027:AU3027"/>
    <mergeCell ref="S3027:T3027"/>
    <mergeCell ref="U3027:V3027"/>
    <mergeCell ref="X3027:Y3027"/>
    <mergeCell ref="Z3027:AA3027"/>
    <mergeCell ref="AC3027:AD3027"/>
    <mergeCell ref="AE3027:AF3027"/>
    <mergeCell ref="BQ3020:BR3020"/>
    <mergeCell ref="BS3020:BT3020"/>
    <mergeCell ref="S3023:T3023"/>
    <mergeCell ref="U3023:V3023"/>
    <mergeCell ref="X3023:Y3023"/>
    <mergeCell ref="Z3023:AA3023"/>
    <mergeCell ref="AC3023:AD3023"/>
    <mergeCell ref="AE3023:AF3023"/>
    <mergeCell ref="AH3023:AI3023"/>
    <mergeCell ref="AJ3023:AK3023"/>
    <mergeCell ref="AM3023:AN3023"/>
    <mergeCell ref="AO3023:AP3023"/>
    <mergeCell ref="AR3023:AS3023"/>
    <mergeCell ref="AT3023:AU3023"/>
    <mergeCell ref="AW3023:AX3023"/>
    <mergeCell ref="AY3023:AZ3023"/>
    <mergeCell ref="BB3023:BC3023"/>
    <mergeCell ref="BD3023:BE3023"/>
    <mergeCell ref="BG3023:BH3023"/>
    <mergeCell ref="BI3023:BJ3023"/>
    <mergeCell ref="BL3023:BM3023"/>
    <mergeCell ref="BN3023:BO3023"/>
    <mergeCell ref="BQ3023:BR3023"/>
    <mergeCell ref="BV3006:BW3006"/>
    <mergeCell ref="BV3009:BW3009"/>
    <mergeCell ref="BX3009:BY3009"/>
    <mergeCell ref="AW3013:AX3013"/>
    <mergeCell ref="AY3013:AZ3013"/>
    <mergeCell ref="BB3013:BC3013"/>
    <mergeCell ref="BD3013:BE3013"/>
    <mergeCell ref="BG3013:BH3013"/>
    <mergeCell ref="BI3013:BJ3013"/>
    <mergeCell ref="BL3013:BM3013"/>
    <mergeCell ref="BN3013:BO3013"/>
    <mergeCell ref="BV3013:BW3013"/>
    <mergeCell ref="BX2992:BY2992"/>
    <mergeCell ref="BQ2995:BR2995"/>
    <mergeCell ref="BS2995:BT2995"/>
    <mergeCell ref="BQ2999:BR2999"/>
    <mergeCell ref="BS2999:BT2999"/>
    <mergeCell ref="BQ3013:BR3013"/>
    <mergeCell ref="BS3013:BT3013"/>
    <mergeCell ref="AH3013:AI3013"/>
    <mergeCell ref="AJ3013:AK3013"/>
    <mergeCell ref="AM3013:AN3013"/>
    <mergeCell ref="AO3013:AP3013"/>
    <mergeCell ref="AR3013:AS3013"/>
    <mergeCell ref="AT3013:AU3013"/>
    <mergeCell ref="S3013:T3013"/>
    <mergeCell ref="U3013:V3013"/>
    <mergeCell ref="X3013:Y3013"/>
    <mergeCell ref="Z3013:AA3013"/>
    <mergeCell ref="AC3013:AD3013"/>
    <mergeCell ref="AE3013:AF3013"/>
    <mergeCell ref="D3013:E3013"/>
    <mergeCell ref="F3013:G3013"/>
    <mergeCell ref="I3013:J3013"/>
    <mergeCell ref="K3013:L3013"/>
    <mergeCell ref="N3013:O3013"/>
    <mergeCell ref="P3013:Q3013"/>
    <mergeCell ref="AW2992:AX2992"/>
    <mergeCell ref="AY2992:AZ2992"/>
    <mergeCell ref="BB2992:BC2992"/>
    <mergeCell ref="BD2992:BE2992"/>
    <mergeCell ref="BG2992:BH2992"/>
    <mergeCell ref="BI2992:BJ2992"/>
    <mergeCell ref="BL2992:BM2992"/>
    <mergeCell ref="BN2992:BO2992"/>
    <mergeCell ref="BV2992:BW2992"/>
    <mergeCell ref="BV3002:BW3002"/>
    <mergeCell ref="BX3002:BY3002"/>
    <mergeCell ref="D2992:E2992"/>
    <mergeCell ref="F2992:G2992"/>
    <mergeCell ref="I2992:J2992"/>
    <mergeCell ref="K2992:L2992"/>
    <mergeCell ref="N2992:O2992"/>
    <mergeCell ref="P2992:Q2992"/>
    <mergeCell ref="BX2999:BY2999"/>
    <mergeCell ref="D2995:E2995"/>
    <mergeCell ref="F2995:G2995"/>
    <mergeCell ref="I2995:J2995"/>
    <mergeCell ref="K2995:L2995"/>
    <mergeCell ref="N2995:O2995"/>
    <mergeCell ref="P2995:Q2995"/>
    <mergeCell ref="S2995:T2995"/>
    <mergeCell ref="U2995:V2995"/>
    <mergeCell ref="X2995:Y2995"/>
    <mergeCell ref="Z2995:AA2995"/>
    <mergeCell ref="AC2995:AD2995"/>
    <mergeCell ref="AE2995:AF2995"/>
    <mergeCell ref="AH2995:AI2995"/>
    <mergeCell ref="AJ2995:AK2995"/>
    <mergeCell ref="AM2995:AN2995"/>
    <mergeCell ref="AO2995:AP2995"/>
    <mergeCell ref="AR2995:AS2995"/>
    <mergeCell ref="AT2995:AU2995"/>
    <mergeCell ref="AW2995:AX2995"/>
    <mergeCell ref="AY2995:AZ2995"/>
    <mergeCell ref="BB2995:BC2995"/>
    <mergeCell ref="BD2995:BE2995"/>
    <mergeCell ref="BG2995:BH2995"/>
    <mergeCell ref="BI2995:BJ2995"/>
    <mergeCell ref="BL2995:BM2995"/>
    <mergeCell ref="BN2995:BO2995"/>
    <mergeCell ref="AW2974:AX2974"/>
    <mergeCell ref="AY2974:AZ2974"/>
    <mergeCell ref="BB2974:BC2974"/>
    <mergeCell ref="BD2974:BE2974"/>
    <mergeCell ref="BG2974:BH2974"/>
    <mergeCell ref="BI2974:BJ2974"/>
    <mergeCell ref="BL2974:BM2974"/>
    <mergeCell ref="BN2974:BO2974"/>
    <mergeCell ref="BQ2974:BR2974"/>
    <mergeCell ref="D2985:E2985"/>
    <mergeCell ref="F2985:G2985"/>
    <mergeCell ref="I2985:J2985"/>
    <mergeCell ref="K2985:L2985"/>
    <mergeCell ref="D2999:E2999"/>
    <mergeCell ref="F2999:G2999"/>
    <mergeCell ref="I2999:J2999"/>
    <mergeCell ref="K2999:L2999"/>
    <mergeCell ref="N2999:O2999"/>
    <mergeCell ref="P2999:Q2999"/>
    <mergeCell ref="AH2992:AI2992"/>
    <mergeCell ref="AJ2992:AK2992"/>
    <mergeCell ref="AM2992:AN2992"/>
    <mergeCell ref="AO2992:AP2992"/>
    <mergeCell ref="AR2992:AS2992"/>
    <mergeCell ref="AT2992:AU2992"/>
    <mergeCell ref="S2992:T2992"/>
    <mergeCell ref="U2992:V2992"/>
    <mergeCell ref="X2992:Y2992"/>
    <mergeCell ref="Z2992:AA2992"/>
    <mergeCell ref="AC2992:AD2992"/>
    <mergeCell ref="AE2992:AF2992"/>
    <mergeCell ref="BV2995:BW2995"/>
    <mergeCell ref="BX2995:BY2995"/>
    <mergeCell ref="AW2999:AX2999"/>
    <mergeCell ref="AY2999:AZ2999"/>
    <mergeCell ref="BB2999:BC2999"/>
    <mergeCell ref="BD2999:BE2999"/>
    <mergeCell ref="BG2999:BH2999"/>
    <mergeCell ref="BI2999:BJ2999"/>
    <mergeCell ref="BL2999:BM2999"/>
    <mergeCell ref="BN2999:BO2999"/>
    <mergeCell ref="BV2999:BW2999"/>
    <mergeCell ref="BV2988:BW2988"/>
    <mergeCell ref="BX2988:BY2988"/>
    <mergeCell ref="U2981:V2981"/>
    <mergeCell ref="X2981:Y2981"/>
    <mergeCell ref="Z2981:AA2981"/>
    <mergeCell ref="AC2981:AD2981"/>
    <mergeCell ref="AE2981:AF2981"/>
    <mergeCell ref="D3006:E3006"/>
    <mergeCell ref="F3006:G3006"/>
    <mergeCell ref="I3006:J3006"/>
    <mergeCell ref="K3006:L3006"/>
    <mergeCell ref="N3006:O3006"/>
    <mergeCell ref="P3006:Q3006"/>
    <mergeCell ref="AH2999:AI2999"/>
    <mergeCell ref="AJ2999:AK2999"/>
    <mergeCell ref="AM2999:AN2999"/>
    <mergeCell ref="AO2999:AP2999"/>
    <mergeCell ref="AR2999:AS2999"/>
    <mergeCell ref="AT2999:AU2999"/>
    <mergeCell ref="S2999:T2999"/>
    <mergeCell ref="U2999:V2999"/>
    <mergeCell ref="X2999:Y2999"/>
    <mergeCell ref="Z2999:AA2999"/>
    <mergeCell ref="AC2999:AD2999"/>
    <mergeCell ref="AE2999:AF2999"/>
    <mergeCell ref="S2974:T2974"/>
    <mergeCell ref="U2974:V2974"/>
    <mergeCell ref="X2974:Y2974"/>
    <mergeCell ref="Z2974:AA2974"/>
    <mergeCell ref="AC2974:AD2974"/>
    <mergeCell ref="AE2974:AF2974"/>
    <mergeCell ref="AH2974:AI2974"/>
    <mergeCell ref="AJ2974:AK2974"/>
    <mergeCell ref="AM2974:AN2974"/>
    <mergeCell ref="AO2974:AP2974"/>
    <mergeCell ref="AR2974:AS2974"/>
    <mergeCell ref="AT2974:AU2974"/>
    <mergeCell ref="AH3006:AI3006"/>
    <mergeCell ref="AJ3006:AK3006"/>
    <mergeCell ref="AM3006:AN3006"/>
    <mergeCell ref="AO3006:AP3006"/>
    <mergeCell ref="AR3006:AS3006"/>
    <mergeCell ref="AT3006:AU3006"/>
    <mergeCell ref="S3006:T3006"/>
    <mergeCell ref="U3006:V3006"/>
    <mergeCell ref="X3006:Y3006"/>
    <mergeCell ref="Z3006:AA3006"/>
    <mergeCell ref="AC3006:AD3006"/>
    <mergeCell ref="AE3006:AF3006"/>
    <mergeCell ref="AH2978:AI2978"/>
    <mergeCell ref="AJ2978:AK2978"/>
    <mergeCell ref="AM2978:AN2978"/>
    <mergeCell ref="AO2978:AP2978"/>
    <mergeCell ref="AR2978:AS2978"/>
    <mergeCell ref="AT2978:AU2978"/>
    <mergeCell ref="S2978:T2978"/>
    <mergeCell ref="U2978:V2978"/>
    <mergeCell ref="X2978:Y2978"/>
    <mergeCell ref="Z2978:AA2978"/>
    <mergeCell ref="AC2978:AD2978"/>
    <mergeCell ref="AE2978:AF2978"/>
    <mergeCell ref="BX2971:BY2971"/>
    <mergeCell ref="D2978:E2978"/>
    <mergeCell ref="F2978:G2978"/>
    <mergeCell ref="I2978:J2978"/>
    <mergeCell ref="K2978:L2978"/>
    <mergeCell ref="N2978:O2978"/>
    <mergeCell ref="P2978:Q2978"/>
    <mergeCell ref="AH2971:AI2971"/>
    <mergeCell ref="AJ2971:AK2971"/>
    <mergeCell ref="AM2971:AN2971"/>
    <mergeCell ref="AO2971:AP2971"/>
    <mergeCell ref="AR2971:AS2971"/>
    <mergeCell ref="AT2971:AU2971"/>
    <mergeCell ref="S2971:T2971"/>
    <mergeCell ref="U2971:V2971"/>
    <mergeCell ref="X2971:Y2971"/>
    <mergeCell ref="Z2971:AA2971"/>
    <mergeCell ref="AC2971:AD2971"/>
    <mergeCell ref="AE2971:AF2971"/>
    <mergeCell ref="D2971:E2971"/>
    <mergeCell ref="AH2981:AI2981"/>
    <mergeCell ref="AJ2981:AK2981"/>
    <mergeCell ref="AM2981:AN2981"/>
    <mergeCell ref="AO2981:AP2981"/>
    <mergeCell ref="AR2981:AS2981"/>
    <mergeCell ref="AT2981:AU2981"/>
    <mergeCell ref="AW2981:AX2981"/>
    <mergeCell ref="AY2981:AZ2981"/>
    <mergeCell ref="BB2981:BC2981"/>
    <mergeCell ref="BD2981:BE2981"/>
    <mergeCell ref="BG2981:BH2981"/>
    <mergeCell ref="BI2981:BJ2981"/>
    <mergeCell ref="BL2981:BM2981"/>
    <mergeCell ref="BN2981:BO2981"/>
    <mergeCell ref="BQ2981:BR2981"/>
    <mergeCell ref="BS2981:BT2981"/>
    <mergeCell ref="D2974:E2974"/>
    <mergeCell ref="F2974:G2974"/>
    <mergeCell ref="I2974:J2974"/>
    <mergeCell ref="K2974:L2974"/>
    <mergeCell ref="N2974:O2974"/>
    <mergeCell ref="P2974:Q2974"/>
    <mergeCell ref="BS2974:BT2974"/>
    <mergeCell ref="BQ2978:BR2978"/>
    <mergeCell ref="BS2978:BT2978"/>
    <mergeCell ref="D2981:E2981"/>
    <mergeCell ref="F2981:G2981"/>
    <mergeCell ref="I2981:J2981"/>
    <mergeCell ref="K2981:L2981"/>
    <mergeCell ref="N2981:O2981"/>
    <mergeCell ref="P2981:Q2981"/>
    <mergeCell ref="S2981:T2981"/>
    <mergeCell ref="D2950:E2950"/>
    <mergeCell ref="F2950:G2950"/>
    <mergeCell ref="I2950:J2950"/>
    <mergeCell ref="K2950:L2950"/>
    <mergeCell ref="N2950:O2950"/>
    <mergeCell ref="P2950:Q2950"/>
    <mergeCell ref="BX2964:BY2964"/>
    <mergeCell ref="AH2964:AI2964"/>
    <mergeCell ref="AJ2964:AK2964"/>
    <mergeCell ref="AM2964:AN2964"/>
    <mergeCell ref="AO2964:AP2964"/>
    <mergeCell ref="AR2964:AS2964"/>
    <mergeCell ref="AT2964:AU2964"/>
    <mergeCell ref="S2964:T2964"/>
    <mergeCell ref="U2964:V2964"/>
    <mergeCell ref="X2964:Y2964"/>
    <mergeCell ref="Z2964:AA2964"/>
    <mergeCell ref="AC2964:AD2964"/>
    <mergeCell ref="AE2964:AF2964"/>
    <mergeCell ref="AW2964:AX2964"/>
    <mergeCell ref="AY2964:AZ2964"/>
    <mergeCell ref="BB2964:BC2964"/>
    <mergeCell ref="BD2964:BE2964"/>
    <mergeCell ref="BG2964:BH2964"/>
    <mergeCell ref="BI2964:BJ2964"/>
    <mergeCell ref="BL2964:BM2964"/>
    <mergeCell ref="BN2964:BO2964"/>
    <mergeCell ref="BV2964:BW2964"/>
    <mergeCell ref="BV2967:BW2967"/>
    <mergeCell ref="BX2967:BY2967"/>
    <mergeCell ref="AW2971:AX2971"/>
    <mergeCell ref="AY2971:AZ2971"/>
    <mergeCell ref="BB2971:BC2971"/>
    <mergeCell ref="BD2971:BE2971"/>
    <mergeCell ref="BG2971:BH2971"/>
    <mergeCell ref="BI2971:BJ2971"/>
    <mergeCell ref="BL2971:BM2971"/>
    <mergeCell ref="BN2971:BO2971"/>
    <mergeCell ref="BV2971:BW2971"/>
    <mergeCell ref="BX2957:BY2957"/>
    <mergeCell ref="F2971:G2971"/>
    <mergeCell ref="I2971:J2971"/>
    <mergeCell ref="K2971:L2971"/>
    <mergeCell ref="N2971:O2971"/>
    <mergeCell ref="P2971:Q2971"/>
    <mergeCell ref="AH2957:AI2957"/>
    <mergeCell ref="AJ2957:AK2957"/>
    <mergeCell ref="AM2957:AN2957"/>
    <mergeCell ref="AO2957:AP2957"/>
    <mergeCell ref="AR2957:AS2957"/>
    <mergeCell ref="AT2957:AU2957"/>
    <mergeCell ref="S2957:T2957"/>
    <mergeCell ref="U2957:V2957"/>
    <mergeCell ref="X2957:Y2957"/>
    <mergeCell ref="Z2957:AA2957"/>
    <mergeCell ref="AC2957:AD2957"/>
    <mergeCell ref="AE2957:AF2957"/>
    <mergeCell ref="BX2950:BY2950"/>
    <mergeCell ref="D2957:E2957"/>
    <mergeCell ref="F2957:G2957"/>
    <mergeCell ref="I2957:J2957"/>
    <mergeCell ref="K2957:L2957"/>
    <mergeCell ref="N2957:O2957"/>
    <mergeCell ref="P2957:Q2957"/>
    <mergeCell ref="D2932:E2932"/>
    <mergeCell ref="F2932:G2932"/>
    <mergeCell ref="AH2950:AI2950"/>
    <mergeCell ref="AJ2950:AK2950"/>
    <mergeCell ref="AM2950:AN2950"/>
    <mergeCell ref="AO2950:AP2950"/>
    <mergeCell ref="AR2950:AS2950"/>
    <mergeCell ref="AT2950:AU2950"/>
    <mergeCell ref="S2950:T2950"/>
    <mergeCell ref="U2950:V2950"/>
    <mergeCell ref="X2950:Y2950"/>
    <mergeCell ref="Z2950:AA2950"/>
    <mergeCell ref="AC2950:AD2950"/>
    <mergeCell ref="AE2950:AF2950"/>
    <mergeCell ref="BV2953:BW2953"/>
    <mergeCell ref="BX2953:BY2953"/>
    <mergeCell ref="AW2957:AX2957"/>
    <mergeCell ref="AY2957:AZ2957"/>
    <mergeCell ref="BB2957:BC2957"/>
    <mergeCell ref="BD2957:BE2957"/>
    <mergeCell ref="BG2957:BH2957"/>
    <mergeCell ref="BI2957:BJ2957"/>
    <mergeCell ref="BL2957:BM2957"/>
    <mergeCell ref="BN2957:BO2957"/>
    <mergeCell ref="BV2957:BW2957"/>
    <mergeCell ref="D2943:E2943"/>
    <mergeCell ref="F2943:G2943"/>
    <mergeCell ref="I2943:J2943"/>
    <mergeCell ref="K2943:L2943"/>
    <mergeCell ref="N2943:O2943"/>
    <mergeCell ref="P2943:Q2943"/>
    <mergeCell ref="AH2936:AI2936"/>
    <mergeCell ref="AJ2936:AK2936"/>
    <mergeCell ref="AM2936:AN2936"/>
    <mergeCell ref="AO2936:AP2936"/>
    <mergeCell ref="AR2936:AS2936"/>
    <mergeCell ref="AT2936:AU2936"/>
    <mergeCell ref="S2936:T2936"/>
    <mergeCell ref="U2936:V2936"/>
    <mergeCell ref="X2936:Y2936"/>
    <mergeCell ref="Z2936:AA2936"/>
    <mergeCell ref="AC2936:AD2936"/>
    <mergeCell ref="AE2936:AF2936"/>
    <mergeCell ref="D2936:E2936"/>
    <mergeCell ref="F2936:G2936"/>
    <mergeCell ref="I2936:J2936"/>
    <mergeCell ref="K2936:L2936"/>
    <mergeCell ref="N2936:O2936"/>
    <mergeCell ref="P2936:Q2936"/>
    <mergeCell ref="BX2936:BY2936"/>
    <mergeCell ref="BQ2950:BR2950"/>
    <mergeCell ref="BS2950:BT2950"/>
    <mergeCell ref="D2953:E2953"/>
    <mergeCell ref="F2953:G2953"/>
    <mergeCell ref="I2953:J2953"/>
    <mergeCell ref="K2953:L2953"/>
    <mergeCell ref="N2953:O2953"/>
    <mergeCell ref="P2953:Q2953"/>
    <mergeCell ref="S2953:T2953"/>
    <mergeCell ref="U2953:V2953"/>
    <mergeCell ref="X2953:Y2953"/>
    <mergeCell ref="Z2953:AA2953"/>
    <mergeCell ref="AC2953:AD2953"/>
    <mergeCell ref="AE2953:AF2953"/>
    <mergeCell ref="AJ2943:AK2943"/>
    <mergeCell ref="AM2943:AN2943"/>
    <mergeCell ref="AO2943:AP2943"/>
    <mergeCell ref="AR2943:AS2943"/>
    <mergeCell ref="AT2943:AU2943"/>
    <mergeCell ref="S2943:T2943"/>
    <mergeCell ref="U2943:V2943"/>
    <mergeCell ref="X2943:Y2943"/>
    <mergeCell ref="Z2943:AA2943"/>
    <mergeCell ref="AC2943:AD2943"/>
    <mergeCell ref="AE2943:AF2943"/>
    <mergeCell ref="BQ2936:BR2936"/>
    <mergeCell ref="BS2936:BT2936"/>
    <mergeCell ref="S2939:T2939"/>
    <mergeCell ref="U2939:V2939"/>
    <mergeCell ref="X2939:Y2939"/>
    <mergeCell ref="Z2939:AA2939"/>
    <mergeCell ref="AC2939:AD2939"/>
    <mergeCell ref="AE2939:AF2939"/>
    <mergeCell ref="AH2939:AI2939"/>
    <mergeCell ref="AJ2939:AK2939"/>
    <mergeCell ref="AM2939:AN2939"/>
    <mergeCell ref="AO2939:AP2939"/>
    <mergeCell ref="AR2939:AS2939"/>
    <mergeCell ref="AT2939:AU2939"/>
    <mergeCell ref="AW2939:AX2939"/>
    <mergeCell ref="AY2939:AZ2939"/>
    <mergeCell ref="BB2939:BC2939"/>
    <mergeCell ref="BD2939:BE2939"/>
    <mergeCell ref="BG2939:BH2939"/>
    <mergeCell ref="BI2939:BJ2939"/>
    <mergeCell ref="BL2939:BM2939"/>
    <mergeCell ref="BN2939:BO2939"/>
    <mergeCell ref="BQ2939:BR2939"/>
    <mergeCell ref="AW2943:AX2943"/>
    <mergeCell ref="AY2943:AZ2943"/>
    <mergeCell ref="BB2943:BC2943"/>
    <mergeCell ref="BD2943:BE2943"/>
    <mergeCell ref="BG2943:BH2943"/>
    <mergeCell ref="BI2943:BJ2943"/>
    <mergeCell ref="BL2943:BM2943"/>
    <mergeCell ref="BN2943:BO2943"/>
    <mergeCell ref="BV2922:BW2922"/>
    <mergeCell ref="BV2925:BW2925"/>
    <mergeCell ref="BX2925:BY2925"/>
    <mergeCell ref="AW2929:AX2929"/>
    <mergeCell ref="AY2929:AZ2929"/>
    <mergeCell ref="BB2929:BC2929"/>
    <mergeCell ref="BD2929:BE2929"/>
    <mergeCell ref="BG2929:BH2929"/>
    <mergeCell ref="BI2929:BJ2929"/>
    <mergeCell ref="BL2929:BM2929"/>
    <mergeCell ref="BN2929:BO2929"/>
    <mergeCell ref="BV2929:BW2929"/>
    <mergeCell ref="BX2908:BY2908"/>
    <mergeCell ref="BQ2911:BR2911"/>
    <mergeCell ref="BS2911:BT2911"/>
    <mergeCell ref="BQ2915:BR2915"/>
    <mergeCell ref="BS2915:BT2915"/>
    <mergeCell ref="BQ2929:BR2929"/>
    <mergeCell ref="BS2929:BT2929"/>
    <mergeCell ref="AH2929:AI2929"/>
    <mergeCell ref="AJ2929:AK2929"/>
    <mergeCell ref="AM2929:AN2929"/>
    <mergeCell ref="AO2929:AP2929"/>
    <mergeCell ref="AR2929:AS2929"/>
    <mergeCell ref="AT2929:AU2929"/>
    <mergeCell ref="S2929:T2929"/>
    <mergeCell ref="U2929:V2929"/>
    <mergeCell ref="X2929:Y2929"/>
    <mergeCell ref="Z2929:AA2929"/>
    <mergeCell ref="AC2929:AD2929"/>
    <mergeCell ref="AE2929:AF2929"/>
    <mergeCell ref="D2929:E2929"/>
    <mergeCell ref="F2929:G2929"/>
    <mergeCell ref="I2929:J2929"/>
    <mergeCell ref="K2929:L2929"/>
    <mergeCell ref="N2929:O2929"/>
    <mergeCell ref="P2929:Q2929"/>
    <mergeCell ref="BV2918:BW2918"/>
    <mergeCell ref="BX2918:BY2918"/>
    <mergeCell ref="D2908:E2908"/>
    <mergeCell ref="F2908:G2908"/>
    <mergeCell ref="I2908:J2908"/>
    <mergeCell ref="K2908:L2908"/>
    <mergeCell ref="N2908:O2908"/>
    <mergeCell ref="P2908:Q2908"/>
    <mergeCell ref="BX2915:BY2915"/>
    <mergeCell ref="D2911:E2911"/>
    <mergeCell ref="F2911:G2911"/>
    <mergeCell ref="I2911:J2911"/>
    <mergeCell ref="K2911:L2911"/>
    <mergeCell ref="N2911:O2911"/>
    <mergeCell ref="P2911:Q2911"/>
    <mergeCell ref="S2911:T2911"/>
    <mergeCell ref="U2911:V2911"/>
    <mergeCell ref="X2911:Y2911"/>
    <mergeCell ref="Z2911:AA2911"/>
    <mergeCell ref="AC2911:AD2911"/>
    <mergeCell ref="AE2911:AF2911"/>
    <mergeCell ref="AH2911:AI2911"/>
    <mergeCell ref="AJ2911:AK2911"/>
    <mergeCell ref="AM2911:AN2911"/>
    <mergeCell ref="AO2911:AP2911"/>
    <mergeCell ref="AR2911:AS2911"/>
    <mergeCell ref="AT2911:AU2911"/>
    <mergeCell ref="AW2911:AX2911"/>
    <mergeCell ref="AY2911:AZ2911"/>
    <mergeCell ref="BB2911:BC2911"/>
    <mergeCell ref="BD2911:BE2911"/>
    <mergeCell ref="BG2911:BH2911"/>
    <mergeCell ref="BI2911:BJ2911"/>
    <mergeCell ref="BL2911:BM2911"/>
    <mergeCell ref="BN2911:BO2911"/>
    <mergeCell ref="AW2890:AX2890"/>
    <mergeCell ref="AY2890:AZ2890"/>
    <mergeCell ref="BB2890:BC2890"/>
    <mergeCell ref="BD2890:BE2890"/>
    <mergeCell ref="BG2890:BH2890"/>
    <mergeCell ref="BI2890:BJ2890"/>
    <mergeCell ref="BL2890:BM2890"/>
    <mergeCell ref="BN2890:BO2890"/>
    <mergeCell ref="BQ2890:BR2890"/>
    <mergeCell ref="D2901:E2901"/>
    <mergeCell ref="F2901:G2901"/>
    <mergeCell ref="I2901:J2901"/>
    <mergeCell ref="K2901:L2901"/>
    <mergeCell ref="D2915:E2915"/>
    <mergeCell ref="F2915:G2915"/>
    <mergeCell ref="I2915:J2915"/>
    <mergeCell ref="K2915:L2915"/>
    <mergeCell ref="N2915:O2915"/>
    <mergeCell ref="P2915:Q2915"/>
    <mergeCell ref="AH2908:AI2908"/>
    <mergeCell ref="AJ2908:AK2908"/>
    <mergeCell ref="AM2908:AN2908"/>
    <mergeCell ref="AO2908:AP2908"/>
    <mergeCell ref="AR2908:AS2908"/>
    <mergeCell ref="AT2908:AU2908"/>
    <mergeCell ref="S2908:T2908"/>
    <mergeCell ref="U2908:V2908"/>
    <mergeCell ref="X2908:Y2908"/>
    <mergeCell ref="Z2908:AA2908"/>
    <mergeCell ref="AC2908:AD2908"/>
    <mergeCell ref="AE2908:AF2908"/>
    <mergeCell ref="BV2911:BW2911"/>
    <mergeCell ref="BX2911:BY2911"/>
    <mergeCell ref="AW2915:AX2915"/>
    <mergeCell ref="AY2915:AZ2915"/>
    <mergeCell ref="BB2915:BC2915"/>
    <mergeCell ref="BD2915:BE2915"/>
    <mergeCell ref="BG2915:BH2915"/>
    <mergeCell ref="BI2915:BJ2915"/>
    <mergeCell ref="BL2915:BM2915"/>
    <mergeCell ref="BN2915:BO2915"/>
    <mergeCell ref="BV2915:BW2915"/>
    <mergeCell ref="BV2890:BW2890"/>
    <mergeCell ref="BX2890:BY2890"/>
    <mergeCell ref="AW2894:AX2894"/>
    <mergeCell ref="AY2894:AZ2894"/>
    <mergeCell ref="BB2894:BC2894"/>
    <mergeCell ref="BD2894:BE2894"/>
    <mergeCell ref="BG2894:BH2894"/>
    <mergeCell ref="BI2894:BJ2894"/>
    <mergeCell ref="BL2894:BM2894"/>
    <mergeCell ref="BN2894:BO2894"/>
    <mergeCell ref="BV2894:BW2894"/>
    <mergeCell ref="BV2897:BW2897"/>
    <mergeCell ref="BX2897:BY2897"/>
    <mergeCell ref="AW2901:AX2901"/>
    <mergeCell ref="AY2901:AZ2901"/>
    <mergeCell ref="BB2901:BC2901"/>
    <mergeCell ref="BD2901:BE2901"/>
    <mergeCell ref="BG2901:BH2901"/>
    <mergeCell ref="BI2901:BJ2901"/>
    <mergeCell ref="BL2901:BM2901"/>
    <mergeCell ref="BN2901:BO2901"/>
    <mergeCell ref="BV2901:BW2901"/>
    <mergeCell ref="U2897:V2897"/>
    <mergeCell ref="X2897:Y2897"/>
    <mergeCell ref="Z2897:AA2897"/>
    <mergeCell ref="AC2897:AD2897"/>
    <mergeCell ref="AE2897:AF2897"/>
    <mergeCell ref="D2922:E2922"/>
    <mergeCell ref="F2922:G2922"/>
    <mergeCell ref="I2922:J2922"/>
    <mergeCell ref="K2922:L2922"/>
    <mergeCell ref="N2922:O2922"/>
    <mergeCell ref="P2922:Q2922"/>
    <mergeCell ref="AH2915:AI2915"/>
    <mergeCell ref="AJ2915:AK2915"/>
    <mergeCell ref="AM2915:AN2915"/>
    <mergeCell ref="AO2915:AP2915"/>
    <mergeCell ref="AR2915:AS2915"/>
    <mergeCell ref="AT2915:AU2915"/>
    <mergeCell ref="S2915:T2915"/>
    <mergeCell ref="U2915:V2915"/>
    <mergeCell ref="X2915:Y2915"/>
    <mergeCell ref="Z2915:AA2915"/>
    <mergeCell ref="AC2915:AD2915"/>
    <mergeCell ref="AE2915:AF2915"/>
    <mergeCell ref="S2890:T2890"/>
    <mergeCell ref="U2890:V2890"/>
    <mergeCell ref="X2890:Y2890"/>
    <mergeCell ref="Z2890:AA2890"/>
    <mergeCell ref="AC2890:AD2890"/>
    <mergeCell ref="AE2890:AF2890"/>
    <mergeCell ref="AH2890:AI2890"/>
    <mergeCell ref="AJ2890:AK2890"/>
    <mergeCell ref="AM2890:AN2890"/>
    <mergeCell ref="AO2890:AP2890"/>
    <mergeCell ref="AR2890:AS2890"/>
    <mergeCell ref="AT2890:AU2890"/>
    <mergeCell ref="AH2922:AI2922"/>
    <mergeCell ref="AJ2922:AK2922"/>
    <mergeCell ref="AM2922:AN2922"/>
    <mergeCell ref="AO2922:AP2922"/>
    <mergeCell ref="AR2922:AS2922"/>
    <mergeCell ref="AT2922:AU2922"/>
    <mergeCell ref="S2922:T2922"/>
    <mergeCell ref="U2922:V2922"/>
    <mergeCell ref="X2922:Y2922"/>
    <mergeCell ref="Z2922:AA2922"/>
    <mergeCell ref="AC2922:AD2922"/>
    <mergeCell ref="AE2922:AF2922"/>
    <mergeCell ref="AH2894:AI2894"/>
    <mergeCell ref="AJ2894:AK2894"/>
    <mergeCell ref="AM2894:AN2894"/>
    <mergeCell ref="AO2894:AP2894"/>
    <mergeCell ref="AR2894:AS2894"/>
    <mergeCell ref="AT2894:AU2894"/>
    <mergeCell ref="S2894:T2894"/>
    <mergeCell ref="U2894:V2894"/>
    <mergeCell ref="X2894:Y2894"/>
    <mergeCell ref="Z2894:AA2894"/>
    <mergeCell ref="AC2894:AD2894"/>
    <mergeCell ref="AE2894:AF2894"/>
    <mergeCell ref="BX2887:BY2887"/>
    <mergeCell ref="D2894:E2894"/>
    <mergeCell ref="F2894:G2894"/>
    <mergeCell ref="I2894:J2894"/>
    <mergeCell ref="K2894:L2894"/>
    <mergeCell ref="N2894:O2894"/>
    <mergeCell ref="P2894:Q2894"/>
    <mergeCell ref="AH2887:AI2887"/>
    <mergeCell ref="AJ2887:AK2887"/>
    <mergeCell ref="AM2887:AN2887"/>
    <mergeCell ref="AO2887:AP2887"/>
    <mergeCell ref="AR2887:AS2887"/>
    <mergeCell ref="AT2887:AU2887"/>
    <mergeCell ref="S2887:T2887"/>
    <mergeCell ref="U2887:V2887"/>
    <mergeCell ref="X2887:Y2887"/>
    <mergeCell ref="Z2887:AA2887"/>
    <mergeCell ref="AC2887:AD2887"/>
    <mergeCell ref="AE2887:AF2887"/>
    <mergeCell ref="D2887:E2887"/>
    <mergeCell ref="AH2897:AI2897"/>
    <mergeCell ref="AJ2897:AK2897"/>
    <mergeCell ref="AM2897:AN2897"/>
    <mergeCell ref="AO2897:AP2897"/>
    <mergeCell ref="AR2897:AS2897"/>
    <mergeCell ref="AT2897:AU2897"/>
    <mergeCell ref="AW2897:AX2897"/>
    <mergeCell ref="AY2897:AZ2897"/>
    <mergeCell ref="BB2897:BC2897"/>
    <mergeCell ref="BD2897:BE2897"/>
    <mergeCell ref="BG2897:BH2897"/>
    <mergeCell ref="BI2897:BJ2897"/>
    <mergeCell ref="BL2897:BM2897"/>
    <mergeCell ref="BN2897:BO2897"/>
    <mergeCell ref="BQ2897:BR2897"/>
    <mergeCell ref="BS2897:BT2897"/>
    <mergeCell ref="D2890:E2890"/>
    <mergeCell ref="F2890:G2890"/>
    <mergeCell ref="I2890:J2890"/>
    <mergeCell ref="K2890:L2890"/>
    <mergeCell ref="N2890:O2890"/>
    <mergeCell ref="P2890:Q2890"/>
    <mergeCell ref="BS2890:BT2890"/>
    <mergeCell ref="BQ2894:BR2894"/>
    <mergeCell ref="BS2894:BT2894"/>
    <mergeCell ref="D2897:E2897"/>
    <mergeCell ref="F2897:G2897"/>
    <mergeCell ref="I2897:J2897"/>
    <mergeCell ref="K2897:L2897"/>
    <mergeCell ref="N2897:O2897"/>
    <mergeCell ref="P2897:Q2897"/>
    <mergeCell ref="S2897:T2897"/>
    <mergeCell ref="D2866:E2866"/>
    <mergeCell ref="F2866:G2866"/>
    <mergeCell ref="I2866:J2866"/>
    <mergeCell ref="K2866:L2866"/>
    <mergeCell ref="N2866:O2866"/>
    <mergeCell ref="P2866:Q2866"/>
    <mergeCell ref="BX2880:BY2880"/>
    <mergeCell ref="AH2880:AI2880"/>
    <mergeCell ref="AJ2880:AK2880"/>
    <mergeCell ref="AM2880:AN2880"/>
    <mergeCell ref="AO2880:AP2880"/>
    <mergeCell ref="AR2880:AS2880"/>
    <mergeCell ref="AT2880:AU2880"/>
    <mergeCell ref="S2880:T2880"/>
    <mergeCell ref="U2880:V2880"/>
    <mergeCell ref="X2880:Y2880"/>
    <mergeCell ref="Z2880:AA2880"/>
    <mergeCell ref="AC2880:AD2880"/>
    <mergeCell ref="AE2880:AF2880"/>
    <mergeCell ref="AW2880:AX2880"/>
    <mergeCell ref="AY2880:AZ2880"/>
    <mergeCell ref="BB2880:BC2880"/>
    <mergeCell ref="BD2880:BE2880"/>
    <mergeCell ref="BG2880:BH2880"/>
    <mergeCell ref="BI2880:BJ2880"/>
    <mergeCell ref="BL2880:BM2880"/>
    <mergeCell ref="BN2880:BO2880"/>
    <mergeCell ref="BV2880:BW2880"/>
    <mergeCell ref="BV2883:BW2883"/>
    <mergeCell ref="BX2883:BY2883"/>
    <mergeCell ref="AW2887:AX2887"/>
    <mergeCell ref="AY2887:AZ2887"/>
    <mergeCell ref="BB2887:BC2887"/>
    <mergeCell ref="BD2887:BE2887"/>
    <mergeCell ref="BG2887:BH2887"/>
    <mergeCell ref="BI2887:BJ2887"/>
    <mergeCell ref="BL2887:BM2887"/>
    <mergeCell ref="BN2887:BO2887"/>
    <mergeCell ref="BV2887:BW2887"/>
    <mergeCell ref="BX2873:BY2873"/>
    <mergeCell ref="F2887:G2887"/>
    <mergeCell ref="I2887:J2887"/>
    <mergeCell ref="K2887:L2887"/>
    <mergeCell ref="N2887:O2887"/>
    <mergeCell ref="P2887:Q2887"/>
    <mergeCell ref="AH2873:AI2873"/>
    <mergeCell ref="AJ2873:AK2873"/>
    <mergeCell ref="AM2873:AN2873"/>
    <mergeCell ref="AO2873:AP2873"/>
    <mergeCell ref="AR2873:AS2873"/>
    <mergeCell ref="AT2873:AU2873"/>
    <mergeCell ref="S2873:T2873"/>
    <mergeCell ref="U2873:V2873"/>
    <mergeCell ref="X2873:Y2873"/>
    <mergeCell ref="Z2873:AA2873"/>
    <mergeCell ref="AC2873:AD2873"/>
    <mergeCell ref="AE2873:AF2873"/>
    <mergeCell ref="BX2866:BY2866"/>
    <mergeCell ref="D2873:E2873"/>
    <mergeCell ref="F2873:G2873"/>
    <mergeCell ref="I2873:J2873"/>
    <mergeCell ref="K2873:L2873"/>
    <mergeCell ref="N2873:O2873"/>
    <mergeCell ref="P2873:Q2873"/>
    <mergeCell ref="D2848:E2848"/>
    <mergeCell ref="F2848:G2848"/>
    <mergeCell ref="AH2866:AI2866"/>
    <mergeCell ref="AJ2866:AK2866"/>
    <mergeCell ref="AM2866:AN2866"/>
    <mergeCell ref="AO2866:AP2866"/>
    <mergeCell ref="AR2866:AS2866"/>
    <mergeCell ref="AT2866:AU2866"/>
    <mergeCell ref="S2866:T2866"/>
    <mergeCell ref="U2866:V2866"/>
    <mergeCell ref="X2866:Y2866"/>
    <mergeCell ref="Z2866:AA2866"/>
    <mergeCell ref="AC2866:AD2866"/>
    <mergeCell ref="AE2866:AF2866"/>
    <mergeCell ref="BV2869:BW2869"/>
    <mergeCell ref="BX2869:BY2869"/>
    <mergeCell ref="AW2873:AX2873"/>
    <mergeCell ref="AY2873:AZ2873"/>
    <mergeCell ref="BB2873:BC2873"/>
    <mergeCell ref="BD2873:BE2873"/>
    <mergeCell ref="BG2873:BH2873"/>
    <mergeCell ref="BI2873:BJ2873"/>
    <mergeCell ref="BL2873:BM2873"/>
    <mergeCell ref="BN2873:BO2873"/>
    <mergeCell ref="BV2873:BW2873"/>
    <mergeCell ref="D2859:E2859"/>
    <mergeCell ref="F2859:G2859"/>
    <mergeCell ref="I2859:J2859"/>
    <mergeCell ref="K2859:L2859"/>
    <mergeCell ref="N2859:O2859"/>
    <mergeCell ref="P2859:Q2859"/>
    <mergeCell ref="AH2852:AI2852"/>
    <mergeCell ref="AJ2852:AK2852"/>
    <mergeCell ref="AM2852:AN2852"/>
    <mergeCell ref="AO2852:AP2852"/>
    <mergeCell ref="AR2852:AS2852"/>
    <mergeCell ref="AT2852:AU2852"/>
    <mergeCell ref="S2852:T2852"/>
    <mergeCell ref="U2852:V2852"/>
    <mergeCell ref="X2852:Y2852"/>
    <mergeCell ref="Z2852:AA2852"/>
    <mergeCell ref="AC2852:AD2852"/>
    <mergeCell ref="AE2852:AF2852"/>
    <mergeCell ref="D2852:E2852"/>
    <mergeCell ref="F2852:G2852"/>
    <mergeCell ref="I2852:J2852"/>
    <mergeCell ref="K2852:L2852"/>
    <mergeCell ref="N2852:O2852"/>
    <mergeCell ref="P2852:Q2852"/>
    <mergeCell ref="BX2852:BY2852"/>
    <mergeCell ref="BQ2866:BR2866"/>
    <mergeCell ref="BS2866:BT2866"/>
    <mergeCell ref="D2869:E2869"/>
    <mergeCell ref="F2869:G2869"/>
    <mergeCell ref="I2869:J2869"/>
    <mergeCell ref="K2869:L2869"/>
    <mergeCell ref="N2869:O2869"/>
    <mergeCell ref="P2869:Q2869"/>
    <mergeCell ref="S2869:T2869"/>
    <mergeCell ref="U2869:V2869"/>
    <mergeCell ref="X2869:Y2869"/>
    <mergeCell ref="Z2869:AA2869"/>
    <mergeCell ref="AC2869:AD2869"/>
    <mergeCell ref="AE2869:AF2869"/>
    <mergeCell ref="AJ2859:AK2859"/>
    <mergeCell ref="AM2859:AN2859"/>
    <mergeCell ref="AO2859:AP2859"/>
    <mergeCell ref="AR2859:AS2859"/>
    <mergeCell ref="AT2859:AU2859"/>
    <mergeCell ref="S2859:T2859"/>
    <mergeCell ref="U2859:V2859"/>
    <mergeCell ref="X2859:Y2859"/>
    <mergeCell ref="Z2859:AA2859"/>
    <mergeCell ref="AC2859:AD2859"/>
    <mergeCell ref="AE2859:AF2859"/>
    <mergeCell ref="BQ2852:BR2852"/>
    <mergeCell ref="BS2852:BT2852"/>
    <mergeCell ref="S2855:T2855"/>
    <mergeCell ref="U2855:V2855"/>
    <mergeCell ref="X2855:Y2855"/>
    <mergeCell ref="Z2855:AA2855"/>
    <mergeCell ref="AC2855:AD2855"/>
    <mergeCell ref="AE2855:AF2855"/>
    <mergeCell ref="AH2855:AI2855"/>
    <mergeCell ref="AJ2855:AK2855"/>
    <mergeCell ref="AM2855:AN2855"/>
    <mergeCell ref="AO2855:AP2855"/>
    <mergeCell ref="AR2855:AS2855"/>
    <mergeCell ref="AT2855:AU2855"/>
    <mergeCell ref="AW2855:AX2855"/>
    <mergeCell ref="AY2855:AZ2855"/>
    <mergeCell ref="BB2855:BC2855"/>
    <mergeCell ref="BD2855:BE2855"/>
    <mergeCell ref="BG2855:BH2855"/>
    <mergeCell ref="BI2855:BJ2855"/>
    <mergeCell ref="BL2855:BM2855"/>
    <mergeCell ref="BN2855:BO2855"/>
    <mergeCell ref="BQ2855:BR2855"/>
    <mergeCell ref="BV2838:BW2838"/>
    <mergeCell ref="BV2841:BW2841"/>
    <mergeCell ref="BX2841:BY2841"/>
    <mergeCell ref="AW2845:AX2845"/>
    <mergeCell ref="AY2845:AZ2845"/>
    <mergeCell ref="BB2845:BC2845"/>
    <mergeCell ref="BD2845:BE2845"/>
    <mergeCell ref="BG2845:BH2845"/>
    <mergeCell ref="BI2845:BJ2845"/>
    <mergeCell ref="BL2845:BM2845"/>
    <mergeCell ref="BN2845:BO2845"/>
    <mergeCell ref="BV2845:BW2845"/>
    <mergeCell ref="BX2824:BY2824"/>
    <mergeCell ref="BQ2827:BR2827"/>
    <mergeCell ref="BS2827:BT2827"/>
    <mergeCell ref="BQ2831:BR2831"/>
    <mergeCell ref="BS2831:BT2831"/>
    <mergeCell ref="BQ2845:BR2845"/>
    <mergeCell ref="BS2845:BT2845"/>
    <mergeCell ref="AH2845:AI2845"/>
    <mergeCell ref="AJ2845:AK2845"/>
    <mergeCell ref="AM2845:AN2845"/>
    <mergeCell ref="AO2845:AP2845"/>
    <mergeCell ref="AR2845:AS2845"/>
    <mergeCell ref="AT2845:AU2845"/>
    <mergeCell ref="S2845:T2845"/>
    <mergeCell ref="U2845:V2845"/>
    <mergeCell ref="X2845:Y2845"/>
    <mergeCell ref="Z2845:AA2845"/>
    <mergeCell ref="AC2845:AD2845"/>
    <mergeCell ref="AE2845:AF2845"/>
    <mergeCell ref="D2845:E2845"/>
    <mergeCell ref="F2845:G2845"/>
    <mergeCell ref="I2845:J2845"/>
    <mergeCell ref="K2845:L2845"/>
    <mergeCell ref="N2845:O2845"/>
    <mergeCell ref="P2845:Q2845"/>
    <mergeCell ref="AW2824:AX2824"/>
    <mergeCell ref="AY2824:AZ2824"/>
    <mergeCell ref="BB2824:BC2824"/>
    <mergeCell ref="BD2824:BE2824"/>
    <mergeCell ref="BG2824:BH2824"/>
    <mergeCell ref="BI2824:BJ2824"/>
    <mergeCell ref="BL2824:BM2824"/>
    <mergeCell ref="BN2824:BO2824"/>
    <mergeCell ref="BV2824:BW2824"/>
    <mergeCell ref="BV2834:BW2834"/>
    <mergeCell ref="BX2834:BY2834"/>
    <mergeCell ref="D2824:E2824"/>
    <mergeCell ref="F2824:G2824"/>
    <mergeCell ref="I2824:J2824"/>
    <mergeCell ref="K2824:L2824"/>
    <mergeCell ref="N2824:O2824"/>
    <mergeCell ref="P2824:Q2824"/>
    <mergeCell ref="BX2831:BY2831"/>
    <mergeCell ref="D2827:E2827"/>
    <mergeCell ref="F2827:G2827"/>
    <mergeCell ref="I2827:J2827"/>
    <mergeCell ref="K2827:L2827"/>
    <mergeCell ref="N2827:O2827"/>
    <mergeCell ref="P2827:Q2827"/>
    <mergeCell ref="S2827:T2827"/>
    <mergeCell ref="U2827:V2827"/>
    <mergeCell ref="X2827:Y2827"/>
    <mergeCell ref="Z2827:AA2827"/>
    <mergeCell ref="AC2827:AD2827"/>
    <mergeCell ref="AE2827:AF2827"/>
    <mergeCell ref="AH2827:AI2827"/>
    <mergeCell ref="AJ2827:AK2827"/>
    <mergeCell ref="AM2827:AN2827"/>
    <mergeCell ref="AO2827:AP2827"/>
    <mergeCell ref="AR2827:AS2827"/>
    <mergeCell ref="AT2827:AU2827"/>
    <mergeCell ref="AW2827:AX2827"/>
    <mergeCell ref="AY2827:AZ2827"/>
    <mergeCell ref="BB2827:BC2827"/>
    <mergeCell ref="BD2827:BE2827"/>
    <mergeCell ref="BG2827:BH2827"/>
    <mergeCell ref="BI2827:BJ2827"/>
    <mergeCell ref="BL2827:BM2827"/>
    <mergeCell ref="BN2827:BO2827"/>
    <mergeCell ref="AW2806:AX2806"/>
    <mergeCell ref="AY2806:AZ2806"/>
    <mergeCell ref="BB2806:BC2806"/>
    <mergeCell ref="BD2806:BE2806"/>
    <mergeCell ref="BG2806:BH2806"/>
    <mergeCell ref="BI2806:BJ2806"/>
    <mergeCell ref="BL2806:BM2806"/>
    <mergeCell ref="BN2806:BO2806"/>
    <mergeCell ref="BQ2806:BR2806"/>
    <mergeCell ref="D2817:E2817"/>
    <mergeCell ref="F2817:G2817"/>
    <mergeCell ref="I2817:J2817"/>
    <mergeCell ref="K2817:L2817"/>
    <mergeCell ref="D2831:E2831"/>
    <mergeCell ref="F2831:G2831"/>
    <mergeCell ref="I2831:J2831"/>
    <mergeCell ref="K2831:L2831"/>
    <mergeCell ref="N2831:O2831"/>
    <mergeCell ref="P2831:Q2831"/>
    <mergeCell ref="AH2824:AI2824"/>
    <mergeCell ref="AJ2824:AK2824"/>
    <mergeCell ref="AM2824:AN2824"/>
    <mergeCell ref="AO2824:AP2824"/>
    <mergeCell ref="AR2824:AS2824"/>
    <mergeCell ref="AT2824:AU2824"/>
    <mergeCell ref="S2824:T2824"/>
    <mergeCell ref="U2824:V2824"/>
    <mergeCell ref="X2824:Y2824"/>
    <mergeCell ref="Z2824:AA2824"/>
    <mergeCell ref="AC2824:AD2824"/>
    <mergeCell ref="AE2824:AF2824"/>
    <mergeCell ref="BV2827:BW2827"/>
    <mergeCell ref="BX2827:BY2827"/>
    <mergeCell ref="AW2831:AX2831"/>
    <mergeCell ref="AY2831:AZ2831"/>
    <mergeCell ref="BB2831:BC2831"/>
    <mergeCell ref="BD2831:BE2831"/>
    <mergeCell ref="BG2831:BH2831"/>
    <mergeCell ref="BI2831:BJ2831"/>
    <mergeCell ref="BL2831:BM2831"/>
    <mergeCell ref="BN2831:BO2831"/>
    <mergeCell ref="BV2831:BW2831"/>
    <mergeCell ref="BV2820:BW2820"/>
    <mergeCell ref="BX2820:BY2820"/>
    <mergeCell ref="U2813:V2813"/>
    <mergeCell ref="X2813:Y2813"/>
    <mergeCell ref="Z2813:AA2813"/>
    <mergeCell ref="AC2813:AD2813"/>
    <mergeCell ref="AE2813:AF2813"/>
    <mergeCell ref="D2838:E2838"/>
    <mergeCell ref="F2838:G2838"/>
    <mergeCell ref="I2838:J2838"/>
    <mergeCell ref="K2838:L2838"/>
    <mergeCell ref="N2838:O2838"/>
    <mergeCell ref="P2838:Q2838"/>
    <mergeCell ref="AH2831:AI2831"/>
    <mergeCell ref="AJ2831:AK2831"/>
    <mergeCell ref="AM2831:AN2831"/>
    <mergeCell ref="AO2831:AP2831"/>
    <mergeCell ref="AR2831:AS2831"/>
    <mergeCell ref="AT2831:AU2831"/>
    <mergeCell ref="S2831:T2831"/>
    <mergeCell ref="U2831:V2831"/>
    <mergeCell ref="X2831:Y2831"/>
    <mergeCell ref="Z2831:AA2831"/>
    <mergeCell ref="AC2831:AD2831"/>
    <mergeCell ref="AE2831:AF2831"/>
    <mergeCell ref="S2806:T2806"/>
    <mergeCell ref="U2806:V2806"/>
    <mergeCell ref="X2806:Y2806"/>
    <mergeCell ref="Z2806:AA2806"/>
    <mergeCell ref="AC2806:AD2806"/>
    <mergeCell ref="AE2806:AF2806"/>
    <mergeCell ref="AH2806:AI2806"/>
    <mergeCell ref="AJ2806:AK2806"/>
    <mergeCell ref="AM2806:AN2806"/>
    <mergeCell ref="AO2806:AP2806"/>
    <mergeCell ref="AR2806:AS2806"/>
    <mergeCell ref="AT2806:AU2806"/>
    <mergeCell ref="AH2838:AI2838"/>
    <mergeCell ref="AJ2838:AK2838"/>
    <mergeCell ref="AM2838:AN2838"/>
    <mergeCell ref="AO2838:AP2838"/>
    <mergeCell ref="AR2838:AS2838"/>
    <mergeCell ref="AT2838:AU2838"/>
    <mergeCell ref="S2838:T2838"/>
    <mergeCell ref="U2838:V2838"/>
    <mergeCell ref="X2838:Y2838"/>
    <mergeCell ref="Z2838:AA2838"/>
    <mergeCell ref="AC2838:AD2838"/>
    <mergeCell ref="AE2838:AF2838"/>
    <mergeCell ref="AH2810:AI2810"/>
    <mergeCell ref="AJ2810:AK2810"/>
    <mergeCell ref="AM2810:AN2810"/>
    <mergeCell ref="AO2810:AP2810"/>
    <mergeCell ref="AR2810:AS2810"/>
    <mergeCell ref="AT2810:AU2810"/>
    <mergeCell ref="S2810:T2810"/>
    <mergeCell ref="U2810:V2810"/>
    <mergeCell ref="X2810:Y2810"/>
    <mergeCell ref="Z2810:AA2810"/>
    <mergeCell ref="AC2810:AD2810"/>
    <mergeCell ref="AE2810:AF2810"/>
    <mergeCell ref="BX2803:BY2803"/>
    <mergeCell ref="D2810:E2810"/>
    <mergeCell ref="F2810:G2810"/>
    <mergeCell ref="I2810:J2810"/>
    <mergeCell ref="K2810:L2810"/>
    <mergeCell ref="N2810:O2810"/>
    <mergeCell ref="P2810:Q2810"/>
    <mergeCell ref="AH2803:AI2803"/>
    <mergeCell ref="AJ2803:AK2803"/>
    <mergeCell ref="AM2803:AN2803"/>
    <mergeCell ref="AO2803:AP2803"/>
    <mergeCell ref="AR2803:AS2803"/>
    <mergeCell ref="AT2803:AU2803"/>
    <mergeCell ref="S2803:T2803"/>
    <mergeCell ref="U2803:V2803"/>
    <mergeCell ref="X2803:Y2803"/>
    <mergeCell ref="Z2803:AA2803"/>
    <mergeCell ref="AC2803:AD2803"/>
    <mergeCell ref="AE2803:AF2803"/>
    <mergeCell ref="D2803:E2803"/>
    <mergeCell ref="AH2813:AI2813"/>
    <mergeCell ref="AJ2813:AK2813"/>
    <mergeCell ref="AM2813:AN2813"/>
    <mergeCell ref="AO2813:AP2813"/>
    <mergeCell ref="AR2813:AS2813"/>
    <mergeCell ref="AT2813:AU2813"/>
    <mergeCell ref="AW2813:AX2813"/>
    <mergeCell ref="AY2813:AZ2813"/>
    <mergeCell ref="BB2813:BC2813"/>
    <mergeCell ref="BD2813:BE2813"/>
    <mergeCell ref="BG2813:BH2813"/>
    <mergeCell ref="BI2813:BJ2813"/>
    <mergeCell ref="BL2813:BM2813"/>
    <mergeCell ref="BN2813:BO2813"/>
    <mergeCell ref="BQ2813:BR2813"/>
    <mergeCell ref="BS2813:BT2813"/>
    <mergeCell ref="D2806:E2806"/>
    <mergeCell ref="F2806:G2806"/>
    <mergeCell ref="I2806:J2806"/>
    <mergeCell ref="K2806:L2806"/>
    <mergeCell ref="N2806:O2806"/>
    <mergeCell ref="P2806:Q2806"/>
    <mergeCell ref="BS2806:BT2806"/>
    <mergeCell ref="BQ2810:BR2810"/>
    <mergeCell ref="BS2810:BT2810"/>
    <mergeCell ref="D2813:E2813"/>
    <mergeCell ref="F2813:G2813"/>
    <mergeCell ref="I2813:J2813"/>
    <mergeCell ref="K2813:L2813"/>
    <mergeCell ref="N2813:O2813"/>
    <mergeCell ref="P2813:Q2813"/>
    <mergeCell ref="S2813:T2813"/>
    <mergeCell ref="D2782:E2782"/>
    <mergeCell ref="F2782:G2782"/>
    <mergeCell ref="I2782:J2782"/>
    <mergeCell ref="K2782:L2782"/>
    <mergeCell ref="N2782:O2782"/>
    <mergeCell ref="P2782:Q2782"/>
    <mergeCell ref="BX2796:BY2796"/>
    <mergeCell ref="AH2796:AI2796"/>
    <mergeCell ref="AJ2796:AK2796"/>
    <mergeCell ref="AM2796:AN2796"/>
    <mergeCell ref="AO2796:AP2796"/>
    <mergeCell ref="AR2796:AS2796"/>
    <mergeCell ref="AT2796:AU2796"/>
    <mergeCell ref="S2796:T2796"/>
    <mergeCell ref="U2796:V2796"/>
    <mergeCell ref="X2796:Y2796"/>
    <mergeCell ref="Z2796:AA2796"/>
    <mergeCell ref="AC2796:AD2796"/>
    <mergeCell ref="AE2796:AF2796"/>
    <mergeCell ref="AW2796:AX2796"/>
    <mergeCell ref="AY2796:AZ2796"/>
    <mergeCell ref="BB2796:BC2796"/>
    <mergeCell ref="BD2796:BE2796"/>
    <mergeCell ref="BG2796:BH2796"/>
    <mergeCell ref="BI2796:BJ2796"/>
    <mergeCell ref="BL2796:BM2796"/>
    <mergeCell ref="BN2796:BO2796"/>
    <mergeCell ref="BV2796:BW2796"/>
    <mergeCell ref="BV2799:BW2799"/>
    <mergeCell ref="BX2799:BY2799"/>
    <mergeCell ref="AW2803:AX2803"/>
    <mergeCell ref="AY2803:AZ2803"/>
    <mergeCell ref="BB2803:BC2803"/>
    <mergeCell ref="BD2803:BE2803"/>
    <mergeCell ref="BG2803:BH2803"/>
    <mergeCell ref="BI2803:BJ2803"/>
    <mergeCell ref="BL2803:BM2803"/>
    <mergeCell ref="BN2803:BO2803"/>
    <mergeCell ref="BV2803:BW2803"/>
    <mergeCell ref="BX2789:BY2789"/>
    <mergeCell ref="F2803:G2803"/>
    <mergeCell ref="I2803:J2803"/>
    <mergeCell ref="K2803:L2803"/>
    <mergeCell ref="N2803:O2803"/>
    <mergeCell ref="P2803:Q2803"/>
    <mergeCell ref="AH2789:AI2789"/>
    <mergeCell ref="AJ2789:AK2789"/>
    <mergeCell ref="AM2789:AN2789"/>
    <mergeCell ref="AO2789:AP2789"/>
    <mergeCell ref="AR2789:AS2789"/>
    <mergeCell ref="AT2789:AU2789"/>
    <mergeCell ref="S2789:T2789"/>
    <mergeCell ref="U2789:V2789"/>
    <mergeCell ref="X2789:Y2789"/>
    <mergeCell ref="Z2789:AA2789"/>
    <mergeCell ref="AC2789:AD2789"/>
    <mergeCell ref="AE2789:AF2789"/>
    <mergeCell ref="BX2782:BY2782"/>
    <mergeCell ref="D2789:E2789"/>
    <mergeCell ref="F2789:G2789"/>
    <mergeCell ref="I2789:J2789"/>
    <mergeCell ref="K2789:L2789"/>
    <mergeCell ref="N2789:O2789"/>
    <mergeCell ref="P2789:Q2789"/>
    <mergeCell ref="D2764:E2764"/>
    <mergeCell ref="F2764:G2764"/>
    <mergeCell ref="AH2782:AI2782"/>
    <mergeCell ref="AJ2782:AK2782"/>
    <mergeCell ref="AM2782:AN2782"/>
    <mergeCell ref="AO2782:AP2782"/>
    <mergeCell ref="AR2782:AS2782"/>
    <mergeCell ref="AT2782:AU2782"/>
    <mergeCell ref="S2782:T2782"/>
    <mergeCell ref="U2782:V2782"/>
    <mergeCell ref="X2782:Y2782"/>
    <mergeCell ref="Z2782:AA2782"/>
    <mergeCell ref="AC2782:AD2782"/>
    <mergeCell ref="AE2782:AF2782"/>
    <mergeCell ref="BV2785:BW2785"/>
    <mergeCell ref="BX2785:BY2785"/>
    <mergeCell ref="AW2789:AX2789"/>
    <mergeCell ref="AY2789:AZ2789"/>
    <mergeCell ref="BB2789:BC2789"/>
    <mergeCell ref="BD2789:BE2789"/>
    <mergeCell ref="BG2789:BH2789"/>
    <mergeCell ref="BI2789:BJ2789"/>
    <mergeCell ref="BL2789:BM2789"/>
    <mergeCell ref="BN2789:BO2789"/>
    <mergeCell ref="BV2789:BW2789"/>
    <mergeCell ref="D2775:E2775"/>
    <mergeCell ref="F2775:G2775"/>
    <mergeCell ref="I2775:J2775"/>
    <mergeCell ref="K2775:L2775"/>
    <mergeCell ref="N2775:O2775"/>
    <mergeCell ref="P2775:Q2775"/>
    <mergeCell ref="AH2768:AI2768"/>
    <mergeCell ref="AJ2768:AK2768"/>
    <mergeCell ref="AM2768:AN2768"/>
    <mergeCell ref="AO2768:AP2768"/>
    <mergeCell ref="AR2768:AS2768"/>
    <mergeCell ref="AT2768:AU2768"/>
    <mergeCell ref="S2768:T2768"/>
    <mergeCell ref="U2768:V2768"/>
    <mergeCell ref="X2768:Y2768"/>
    <mergeCell ref="Z2768:AA2768"/>
    <mergeCell ref="AC2768:AD2768"/>
    <mergeCell ref="AE2768:AF2768"/>
    <mergeCell ref="D2768:E2768"/>
    <mergeCell ref="F2768:G2768"/>
    <mergeCell ref="I2768:J2768"/>
    <mergeCell ref="K2768:L2768"/>
    <mergeCell ref="N2768:O2768"/>
    <mergeCell ref="P2768:Q2768"/>
    <mergeCell ref="BX2768:BY2768"/>
    <mergeCell ref="BQ2782:BR2782"/>
    <mergeCell ref="BS2782:BT2782"/>
    <mergeCell ref="D2785:E2785"/>
    <mergeCell ref="F2785:G2785"/>
    <mergeCell ref="I2785:J2785"/>
    <mergeCell ref="K2785:L2785"/>
    <mergeCell ref="N2785:O2785"/>
    <mergeCell ref="P2785:Q2785"/>
    <mergeCell ref="S2785:T2785"/>
    <mergeCell ref="U2785:V2785"/>
    <mergeCell ref="X2785:Y2785"/>
    <mergeCell ref="Z2785:AA2785"/>
    <mergeCell ref="AC2785:AD2785"/>
    <mergeCell ref="AE2785:AF2785"/>
    <mergeCell ref="AJ2775:AK2775"/>
    <mergeCell ref="AM2775:AN2775"/>
    <mergeCell ref="AO2775:AP2775"/>
    <mergeCell ref="AR2775:AS2775"/>
    <mergeCell ref="AT2775:AU2775"/>
    <mergeCell ref="S2775:T2775"/>
    <mergeCell ref="U2775:V2775"/>
    <mergeCell ref="X2775:Y2775"/>
    <mergeCell ref="Z2775:AA2775"/>
    <mergeCell ref="AC2775:AD2775"/>
    <mergeCell ref="AE2775:AF2775"/>
    <mergeCell ref="BQ2768:BR2768"/>
    <mergeCell ref="BS2768:BT2768"/>
    <mergeCell ref="S2771:T2771"/>
    <mergeCell ref="U2771:V2771"/>
    <mergeCell ref="X2771:Y2771"/>
    <mergeCell ref="Z2771:AA2771"/>
    <mergeCell ref="AC2771:AD2771"/>
    <mergeCell ref="AE2771:AF2771"/>
    <mergeCell ref="AH2771:AI2771"/>
    <mergeCell ref="AJ2771:AK2771"/>
    <mergeCell ref="AM2771:AN2771"/>
    <mergeCell ref="AO2771:AP2771"/>
    <mergeCell ref="AR2771:AS2771"/>
    <mergeCell ref="AT2771:AU2771"/>
    <mergeCell ref="AW2771:AX2771"/>
    <mergeCell ref="AY2771:AZ2771"/>
    <mergeCell ref="BB2771:BC2771"/>
    <mergeCell ref="BD2771:BE2771"/>
    <mergeCell ref="BG2771:BH2771"/>
    <mergeCell ref="BI2771:BJ2771"/>
    <mergeCell ref="BL2771:BM2771"/>
    <mergeCell ref="BN2771:BO2771"/>
    <mergeCell ref="BQ2771:BR2771"/>
    <mergeCell ref="AW2775:AX2775"/>
    <mergeCell ref="AY2775:AZ2775"/>
    <mergeCell ref="BB2775:BC2775"/>
    <mergeCell ref="BD2775:BE2775"/>
    <mergeCell ref="BG2775:BH2775"/>
    <mergeCell ref="BI2775:BJ2775"/>
    <mergeCell ref="BL2775:BM2775"/>
    <mergeCell ref="BN2775:BO2775"/>
    <mergeCell ref="BV2754:BW2754"/>
    <mergeCell ref="BV2757:BW2757"/>
    <mergeCell ref="BX2757:BY2757"/>
    <mergeCell ref="AW2761:AX2761"/>
    <mergeCell ref="AY2761:AZ2761"/>
    <mergeCell ref="BB2761:BC2761"/>
    <mergeCell ref="BD2761:BE2761"/>
    <mergeCell ref="BG2761:BH2761"/>
    <mergeCell ref="BI2761:BJ2761"/>
    <mergeCell ref="BL2761:BM2761"/>
    <mergeCell ref="BN2761:BO2761"/>
    <mergeCell ref="BV2761:BW2761"/>
    <mergeCell ref="BX2740:BY2740"/>
    <mergeCell ref="BQ2743:BR2743"/>
    <mergeCell ref="BS2743:BT2743"/>
    <mergeCell ref="BQ2747:BR2747"/>
    <mergeCell ref="BS2747:BT2747"/>
    <mergeCell ref="BQ2761:BR2761"/>
    <mergeCell ref="BS2761:BT2761"/>
    <mergeCell ref="AH2761:AI2761"/>
    <mergeCell ref="AJ2761:AK2761"/>
    <mergeCell ref="AM2761:AN2761"/>
    <mergeCell ref="AO2761:AP2761"/>
    <mergeCell ref="AR2761:AS2761"/>
    <mergeCell ref="AT2761:AU2761"/>
    <mergeCell ref="S2761:T2761"/>
    <mergeCell ref="U2761:V2761"/>
    <mergeCell ref="X2761:Y2761"/>
    <mergeCell ref="Z2761:AA2761"/>
    <mergeCell ref="AC2761:AD2761"/>
    <mergeCell ref="AE2761:AF2761"/>
    <mergeCell ref="D2761:E2761"/>
    <mergeCell ref="F2761:G2761"/>
    <mergeCell ref="I2761:J2761"/>
    <mergeCell ref="K2761:L2761"/>
    <mergeCell ref="N2761:O2761"/>
    <mergeCell ref="P2761:Q2761"/>
    <mergeCell ref="BV2750:BW2750"/>
    <mergeCell ref="BX2750:BY2750"/>
    <mergeCell ref="D2740:E2740"/>
    <mergeCell ref="F2740:G2740"/>
    <mergeCell ref="I2740:J2740"/>
    <mergeCell ref="K2740:L2740"/>
    <mergeCell ref="N2740:O2740"/>
    <mergeCell ref="P2740:Q2740"/>
    <mergeCell ref="BX2747:BY2747"/>
    <mergeCell ref="D2743:E2743"/>
    <mergeCell ref="F2743:G2743"/>
    <mergeCell ref="I2743:J2743"/>
    <mergeCell ref="K2743:L2743"/>
    <mergeCell ref="N2743:O2743"/>
    <mergeCell ref="P2743:Q2743"/>
    <mergeCell ref="S2743:T2743"/>
    <mergeCell ref="U2743:V2743"/>
    <mergeCell ref="X2743:Y2743"/>
    <mergeCell ref="Z2743:AA2743"/>
    <mergeCell ref="AC2743:AD2743"/>
    <mergeCell ref="AE2743:AF2743"/>
    <mergeCell ref="AH2743:AI2743"/>
    <mergeCell ref="AJ2743:AK2743"/>
    <mergeCell ref="AM2743:AN2743"/>
    <mergeCell ref="AO2743:AP2743"/>
    <mergeCell ref="AR2743:AS2743"/>
    <mergeCell ref="AT2743:AU2743"/>
    <mergeCell ref="AW2743:AX2743"/>
    <mergeCell ref="AY2743:AZ2743"/>
    <mergeCell ref="BB2743:BC2743"/>
    <mergeCell ref="BD2743:BE2743"/>
    <mergeCell ref="BG2743:BH2743"/>
    <mergeCell ref="BI2743:BJ2743"/>
    <mergeCell ref="BL2743:BM2743"/>
    <mergeCell ref="BN2743:BO2743"/>
    <mergeCell ref="AW2722:AX2722"/>
    <mergeCell ref="AY2722:AZ2722"/>
    <mergeCell ref="BB2722:BC2722"/>
    <mergeCell ref="BD2722:BE2722"/>
    <mergeCell ref="BG2722:BH2722"/>
    <mergeCell ref="BI2722:BJ2722"/>
    <mergeCell ref="BL2722:BM2722"/>
    <mergeCell ref="BN2722:BO2722"/>
    <mergeCell ref="BQ2722:BR2722"/>
    <mergeCell ref="D2733:E2733"/>
    <mergeCell ref="F2733:G2733"/>
    <mergeCell ref="I2733:J2733"/>
    <mergeCell ref="K2733:L2733"/>
    <mergeCell ref="D2747:E2747"/>
    <mergeCell ref="F2747:G2747"/>
    <mergeCell ref="I2747:J2747"/>
    <mergeCell ref="K2747:L2747"/>
    <mergeCell ref="N2747:O2747"/>
    <mergeCell ref="P2747:Q2747"/>
    <mergeCell ref="AH2740:AI2740"/>
    <mergeCell ref="AJ2740:AK2740"/>
    <mergeCell ref="AM2740:AN2740"/>
    <mergeCell ref="AO2740:AP2740"/>
    <mergeCell ref="AR2740:AS2740"/>
    <mergeCell ref="AT2740:AU2740"/>
    <mergeCell ref="S2740:T2740"/>
    <mergeCell ref="U2740:V2740"/>
    <mergeCell ref="X2740:Y2740"/>
    <mergeCell ref="Z2740:AA2740"/>
    <mergeCell ref="AC2740:AD2740"/>
    <mergeCell ref="AE2740:AF2740"/>
    <mergeCell ref="BV2743:BW2743"/>
    <mergeCell ref="BX2743:BY2743"/>
    <mergeCell ref="AW2747:AX2747"/>
    <mergeCell ref="AY2747:AZ2747"/>
    <mergeCell ref="BB2747:BC2747"/>
    <mergeCell ref="BD2747:BE2747"/>
    <mergeCell ref="BG2747:BH2747"/>
    <mergeCell ref="BI2747:BJ2747"/>
    <mergeCell ref="BL2747:BM2747"/>
    <mergeCell ref="BN2747:BO2747"/>
    <mergeCell ref="BV2747:BW2747"/>
    <mergeCell ref="BV2722:BW2722"/>
    <mergeCell ref="BX2722:BY2722"/>
    <mergeCell ref="AW2726:AX2726"/>
    <mergeCell ref="AY2726:AZ2726"/>
    <mergeCell ref="BB2726:BC2726"/>
    <mergeCell ref="BD2726:BE2726"/>
    <mergeCell ref="BG2726:BH2726"/>
    <mergeCell ref="BI2726:BJ2726"/>
    <mergeCell ref="BL2726:BM2726"/>
    <mergeCell ref="BN2726:BO2726"/>
    <mergeCell ref="BV2726:BW2726"/>
    <mergeCell ref="BV2729:BW2729"/>
    <mergeCell ref="BX2729:BY2729"/>
    <mergeCell ref="AW2733:AX2733"/>
    <mergeCell ref="AY2733:AZ2733"/>
    <mergeCell ref="BB2733:BC2733"/>
    <mergeCell ref="BD2733:BE2733"/>
    <mergeCell ref="BG2733:BH2733"/>
    <mergeCell ref="BI2733:BJ2733"/>
    <mergeCell ref="BL2733:BM2733"/>
    <mergeCell ref="BN2733:BO2733"/>
    <mergeCell ref="BV2733:BW2733"/>
    <mergeCell ref="U2729:V2729"/>
    <mergeCell ref="X2729:Y2729"/>
    <mergeCell ref="Z2729:AA2729"/>
    <mergeCell ref="AC2729:AD2729"/>
    <mergeCell ref="AE2729:AF2729"/>
    <mergeCell ref="D2754:E2754"/>
    <mergeCell ref="F2754:G2754"/>
    <mergeCell ref="I2754:J2754"/>
    <mergeCell ref="K2754:L2754"/>
    <mergeCell ref="N2754:O2754"/>
    <mergeCell ref="P2754:Q2754"/>
    <mergeCell ref="AH2747:AI2747"/>
    <mergeCell ref="AJ2747:AK2747"/>
    <mergeCell ref="AM2747:AN2747"/>
    <mergeCell ref="AO2747:AP2747"/>
    <mergeCell ref="AR2747:AS2747"/>
    <mergeCell ref="AT2747:AU2747"/>
    <mergeCell ref="S2747:T2747"/>
    <mergeCell ref="U2747:V2747"/>
    <mergeCell ref="X2747:Y2747"/>
    <mergeCell ref="Z2747:AA2747"/>
    <mergeCell ref="AC2747:AD2747"/>
    <mergeCell ref="AE2747:AF2747"/>
    <mergeCell ref="S2722:T2722"/>
    <mergeCell ref="U2722:V2722"/>
    <mergeCell ref="X2722:Y2722"/>
    <mergeCell ref="Z2722:AA2722"/>
    <mergeCell ref="AC2722:AD2722"/>
    <mergeCell ref="AE2722:AF2722"/>
    <mergeCell ref="AH2722:AI2722"/>
    <mergeCell ref="AJ2722:AK2722"/>
    <mergeCell ref="AM2722:AN2722"/>
    <mergeCell ref="AO2722:AP2722"/>
    <mergeCell ref="AR2722:AS2722"/>
    <mergeCell ref="AT2722:AU2722"/>
    <mergeCell ref="AH2754:AI2754"/>
    <mergeCell ref="AJ2754:AK2754"/>
    <mergeCell ref="AM2754:AN2754"/>
    <mergeCell ref="AO2754:AP2754"/>
    <mergeCell ref="AR2754:AS2754"/>
    <mergeCell ref="AT2754:AU2754"/>
    <mergeCell ref="S2754:T2754"/>
    <mergeCell ref="U2754:V2754"/>
    <mergeCell ref="X2754:Y2754"/>
    <mergeCell ref="Z2754:AA2754"/>
    <mergeCell ref="AC2754:AD2754"/>
    <mergeCell ref="AE2754:AF2754"/>
    <mergeCell ref="AH2726:AI2726"/>
    <mergeCell ref="AJ2726:AK2726"/>
    <mergeCell ref="AM2726:AN2726"/>
    <mergeCell ref="AO2726:AP2726"/>
    <mergeCell ref="AR2726:AS2726"/>
    <mergeCell ref="AT2726:AU2726"/>
    <mergeCell ref="S2726:T2726"/>
    <mergeCell ref="U2726:V2726"/>
    <mergeCell ref="X2726:Y2726"/>
    <mergeCell ref="Z2726:AA2726"/>
    <mergeCell ref="AC2726:AD2726"/>
    <mergeCell ref="AE2726:AF2726"/>
    <mergeCell ref="BX2719:BY2719"/>
    <mergeCell ref="D2726:E2726"/>
    <mergeCell ref="F2726:G2726"/>
    <mergeCell ref="I2726:J2726"/>
    <mergeCell ref="K2726:L2726"/>
    <mergeCell ref="N2726:O2726"/>
    <mergeCell ref="P2726:Q2726"/>
    <mergeCell ref="AH2719:AI2719"/>
    <mergeCell ref="AJ2719:AK2719"/>
    <mergeCell ref="AM2719:AN2719"/>
    <mergeCell ref="AO2719:AP2719"/>
    <mergeCell ref="AR2719:AS2719"/>
    <mergeCell ref="AT2719:AU2719"/>
    <mergeCell ref="S2719:T2719"/>
    <mergeCell ref="U2719:V2719"/>
    <mergeCell ref="X2719:Y2719"/>
    <mergeCell ref="Z2719:AA2719"/>
    <mergeCell ref="AC2719:AD2719"/>
    <mergeCell ref="AE2719:AF2719"/>
    <mergeCell ref="D2719:E2719"/>
    <mergeCell ref="AH2729:AI2729"/>
    <mergeCell ref="AJ2729:AK2729"/>
    <mergeCell ref="AM2729:AN2729"/>
    <mergeCell ref="AO2729:AP2729"/>
    <mergeCell ref="AR2729:AS2729"/>
    <mergeCell ref="AT2729:AU2729"/>
    <mergeCell ref="AW2729:AX2729"/>
    <mergeCell ref="AY2729:AZ2729"/>
    <mergeCell ref="BB2729:BC2729"/>
    <mergeCell ref="BD2729:BE2729"/>
    <mergeCell ref="BG2729:BH2729"/>
    <mergeCell ref="BI2729:BJ2729"/>
    <mergeCell ref="BL2729:BM2729"/>
    <mergeCell ref="BN2729:BO2729"/>
    <mergeCell ref="BQ2729:BR2729"/>
    <mergeCell ref="BS2729:BT2729"/>
    <mergeCell ref="D2722:E2722"/>
    <mergeCell ref="F2722:G2722"/>
    <mergeCell ref="I2722:J2722"/>
    <mergeCell ref="K2722:L2722"/>
    <mergeCell ref="N2722:O2722"/>
    <mergeCell ref="P2722:Q2722"/>
    <mergeCell ref="BS2722:BT2722"/>
    <mergeCell ref="BQ2726:BR2726"/>
    <mergeCell ref="BS2726:BT2726"/>
    <mergeCell ref="D2729:E2729"/>
    <mergeCell ref="F2729:G2729"/>
    <mergeCell ref="I2729:J2729"/>
    <mergeCell ref="K2729:L2729"/>
    <mergeCell ref="N2729:O2729"/>
    <mergeCell ref="P2729:Q2729"/>
    <mergeCell ref="S2729:T2729"/>
    <mergeCell ref="D2698:E2698"/>
    <mergeCell ref="F2698:G2698"/>
    <mergeCell ref="I2698:J2698"/>
    <mergeCell ref="K2698:L2698"/>
    <mergeCell ref="N2698:O2698"/>
    <mergeCell ref="P2698:Q2698"/>
    <mergeCell ref="BX2712:BY2712"/>
    <mergeCell ref="AH2712:AI2712"/>
    <mergeCell ref="AJ2712:AK2712"/>
    <mergeCell ref="AM2712:AN2712"/>
    <mergeCell ref="AO2712:AP2712"/>
    <mergeCell ref="AR2712:AS2712"/>
    <mergeCell ref="AT2712:AU2712"/>
    <mergeCell ref="S2712:T2712"/>
    <mergeCell ref="U2712:V2712"/>
    <mergeCell ref="X2712:Y2712"/>
    <mergeCell ref="Z2712:AA2712"/>
    <mergeCell ref="AC2712:AD2712"/>
    <mergeCell ref="AE2712:AF2712"/>
    <mergeCell ref="AW2712:AX2712"/>
    <mergeCell ref="AY2712:AZ2712"/>
    <mergeCell ref="BB2712:BC2712"/>
    <mergeCell ref="BD2712:BE2712"/>
    <mergeCell ref="BG2712:BH2712"/>
    <mergeCell ref="BI2712:BJ2712"/>
    <mergeCell ref="BL2712:BM2712"/>
    <mergeCell ref="BN2712:BO2712"/>
    <mergeCell ref="BV2712:BW2712"/>
    <mergeCell ref="BV2715:BW2715"/>
    <mergeCell ref="BX2715:BY2715"/>
    <mergeCell ref="AW2719:AX2719"/>
    <mergeCell ref="AY2719:AZ2719"/>
    <mergeCell ref="BB2719:BC2719"/>
    <mergeCell ref="BD2719:BE2719"/>
    <mergeCell ref="BG2719:BH2719"/>
    <mergeCell ref="BI2719:BJ2719"/>
    <mergeCell ref="BL2719:BM2719"/>
    <mergeCell ref="BN2719:BO2719"/>
    <mergeCell ref="BV2719:BW2719"/>
    <mergeCell ref="BX2705:BY2705"/>
    <mergeCell ref="F2719:G2719"/>
    <mergeCell ref="I2719:J2719"/>
    <mergeCell ref="K2719:L2719"/>
    <mergeCell ref="N2719:O2719"/>
    <mergeCell ref="P2719:Q2719"/>
    <mergeCell ref="AH2705:AI2705"/>
    <mergeCell ref="AJ2705:AK2705"/>
    <mergeCell ref="AM2705:AN2705"/>
    <mergeCell ref="AO2705:AP2705"/>
    <mergeCell ref="AR2705:AS2705"/>
    <mergeCell ref="AT2705:AU2705"/>
    <mergeCell ref="S2705:T2705"/>
    <mergeCell ref="U2705:V2705"/>
    <mergeCell ref="X2705:Y2705"/>
    <mergeCell ref="Z2705:AA2705"/>
    <mergeCell ref="AC2705:AD2705"/>
    <mergeCell ref="AE2705:AF2705"/>
    <mergeCell ref="BX2698:BY2698"/>
    <mergeCell ref="D2705:E2705"/>
    <mergeCell ref="F2705:G2705"/>
    <mergeCell ref="I2705:J2705"/>
    <mergeCell ref="K2705:L2705"/>
    <mergeCell ref="N2705:O2705"/>
    <mergeCell ref="P2705:Q2705"/>
    <mergeCell ref="D2680:E2680"/>
    <mergeCell ref="F2680:G2680"/>
    <mergeCell ref="AH2698:AI2698"/>
    <mergeCell ref="AJ2698:AK2698"/>
    <mergeCell ref="AM2698:AN2698"/>
    <mergeCell ref="AO2698:AP2698"/>
    <mergeCell ref="AR2698:AS2698"/>
    <mergeCell ref="AT2698:AU2698"/>
    <mergeCell ref="S2698:T2698"/>
    <mergeCell ref="U2698:V2698"/>
    <mergeCell ref="X2698:Y2698"/>
    <mergeCell ref="Z2698:AA2698"/>
    <mergeCell ref="AC2698:AD2698"/>
    <mergeCell ref="AE2698:AF2698"/>
    <mergeCell ref="BV2701:BW2701"/>
    <mergeCell ref="BX2701:BY2701"/>
    <mergeCell ref="AW2705:AX2705"/>
    <mergeCell ref="AY2705:AZ2705"/>
    <mergeCell ref="BB2705:BC2705"/>
    <mergeCell ref="BD2705:BE2705"/>
    <mergeCell ref="BG2705:BH2705"/>
    <mergeCell ref="BI2705:BJ2705"/>
    <mergeCell ref="BL2705:BM2705"/>
    <mergeCell ref="BN2705:BO2705"/>
    <mergeCell ref="BV2705:BW2705"/>
    <mergeCell ref="D2691:E2691"/>
    <mergeCell ref="F2691:G2691"/>
    <mergeCell ref="I2691:J2691"/>
    <mergeCell ref="K2691:L2691"/>
    <mergeCell ref="N2691:O2691"/>
    <mergeCell ref="P2691:Q2691"/>
    <mergeCell ref="AH2684:AI2684"/>
    <mergeCell ref="AJ2684:AK2684"/>
    <mergeCell ref="AM2684:AN2684"/>
    <mergeCell ref="AO2684:AP2684"/>
    <mergeCell ref="AR2684:AS2684"/>
    <mergeCell ref="AT2684:AU2684"/>
    <mergeCell ref="S2684:T2684"/>
    <mergeCell ref="U2684:V2684"/>
    <mergeCell ref="X2684:Y2684"/>
    <mergeCell ref="Z2684:AA2684"/>
    <mergeCell ref="AC2684:AD2684"/>
    <mergeCell ref="AE2684:AF2684"/>
    <mergeCell ref="D2684:E2684"/>
    <mergeCell ref="F2684:G2684"/>
    <mergeCell ref="I2684:J2684"/>
    <mergeCell ref="K2684:L2684"/>
    <mergeCell ref="N2684:O2684"/>
    <mergeCell ref="P2684:Q2684"/>
    <mergeCell ref="BX2684:BY2684"/>
    <mergeCell ref="BQ2698:BR2698"/>
    <mergeCell ref="BS2698:BT2698"/>
    <mergeCell ref="D2701:E2701"/>
    <mergeCell ref="F2701:G2701"/>
    <mergeCell ref="I2701:J2701"/>
    <mergeCell ref="K2701:L2701"/>
    <mergeCell ref="N2701:O2701"/>
    <mergeCell ref="P2701:Q2701"/>
    <mergeCell ref="S2701:T2701"/>
    <mergeCell ref="U2701:V2701"/>
    <mergeCell ref="X2701:Y2701"/>
    <mergeCell ref="Z2701:AA2701"/>
    <mergeCell ref="AC2701:AD2701"/>
    <mergeCell ref="AE2701:AF2701"/>
    <mergeCell ref="AJ2691:AK2691"/>
    <mergeCell ref="AM2691:AN2691"/>
    <mergeCell ref="AO2691:AP2691"/>
    <mergeCell ref="AR2691:AS2691"/>
    <mergeCell ref="AT2691:AU2691"/>
    <mergeCell ref="S2691:T2691"/>
    <mergeCell ref="U2691:V2691"/>
    <mergeCell ref="X2691:Y2691"/>
    <mergeCell ref="Z2691:AA2691"/>
    <mergeCell ref="AC2691:AD2691"/>
    <mergeCell ref="AE2691:AF2691"/>
    <mergeCell ref="BQ2684:BR2684"/>
    <mergeCell ref="BS2684:BT2684"/>
    <mergeCell ref="S2687:T2687"/>
    <mergeCell ref="U2687:V2687"/>
    <mergeCell ref="X2687:Y2687"/>
    <mergeCell ref="Z2687:AA2687"/>
    <mergeCell ref="AC2687:AD2687"/>
    <mergeCell ref="AE2687:AF2687"/>
    <mergeCell ref="AH2687:AI2687"/>
    <mergeCell ref="AJ2687:AK2687"/>
    <mergeCell ref="AM2687:AN2687"/>
    <mergeCell ref="AO2687:AP2687"/>
    <mergeCell ref="AR2687:AS2687"/>
    <mergeCell ref="AT2687:AU2687"/>
    <mergeCell ref="AW2687:AX2687"/>
    <mergeCell ref="AY2687:AZ2687"/>
    <mergeCell ref="BB2687:BC2687"/>
    <mergeCell ref="BD2687:BE2687"/>
    <mergeCell ref="BG2687:BH2687"/>
    <mergeCell ref="BI2687:BJ2687"/>
    <mergeCell ref="BL2687:BM2687"/>
    <mergeCell ref="BN2687:BO2687"/>
    <mergeCell ref="BQ2687:BR2687"/>
    <mergeCell ref="BV2670:BW2670"/>
    <mergeCell ref="BV2673:BW2673"/>
    <mergeCell ref="BX2673:BY2673"/>
    <mergeCell ref="AW2677:AX2677"/>
    <mergeCell ref="AY2677:AZ2677"/>
    <mergeCell ref="BB2677:BC2677"/>
    <mergeCell ref="BD2677:BE2677"/>
    <mergeCell ref="BG2677:BH2677"/>
    <mergeCell ref="BI2677:BJ2677"/>
    <mergeCell ref="BL2677:BM2677"/>
    <mergeCell ref="BN2677:BO2677"/>
    <mergeCell ref="BV2677:BW2677"/>
    <mergeCell ref="BX2656:BY2656"/>
    <mergeCell ref="BQ2659:BR2659"/>
    <mergeCell ref="BS2659:BT2659"/>
    <mergeCell ref="BQ2663:BR2663"/>
    <mergeCell ref="BS2663:BT2663"/>
    <mergeCell ref="BQ2677:BR2677"/>
    <mergeCell ref="BS2677:BT2677"/>
    <mergeCell ref="AH2677:AI2677"/>
    <mergeCell ref="AJ2677:AK2677"/>
    <mergeCell ref="AM2677:AN2677"/>
    <mergeCell ref="AO2677:AP2677"/>
    <mergeCell ref="AR2677:AS2677"/>
    <mergeCell ref="AT2677:AU2677"/>
    <mergeCell ref="S2677:T2677"/>
    <mergeCell ref="U2677:V2677"/>
    <mergeCell ref="X2677:Y2677"/>
    <mergeCell ref="Z2677:AA2677"/>
    <mergeCell ref="AC2677:AD2677"/>
    <mergeCell ref="AE2677:AF2677"/>
    <mergeCell ref="D2677:E2677"/>
    <mergeCell ref="F2677:G2677"/>
    <mergeCell ref="I2677:J2677"/>
    <mergeCell ref="K2677:L2677"/>
    <mergeCell ref="N2677:O2677"/>
    <mergeCell ref="P2677:Q2677"/>
    <mergeCell ref="AW2656:AX2656"/>
    <mergeCell ref="AY2656:AZ2656"/>
    <mergeCell ref="BB2656:BC2656"/>
    <mergeCell ref="BD2656:BE2656"/>
    <mergeCell ref="BG2656:BH2656"/>
    <mergeCell ref="BI2656:BJ2656"/>
    <mergeCell ref="BL2656:BM2656"/>
    <mergeCell ref="BN2656:BO2656"/>
    <mergeCell ref="BV2656:BW2656"/>
    <mergeCell ref="BV2666:BW2666"/>
    <mergeCell ref="BX2666:BY2666"/>
    <mergeCell ref="D2656:E2656"/>
    <mergeCell ref="F2656:G2656"/>
    <mergeCell ref="I2656:J2656"/>
    <mergeCell ref="K2656:L2656"/>
    <mergeCell ref="N2656:O2656"/>
    <mergeCell ref="P2656:Q2656"/>
    <mergeCell ref="BX2663:BY2663"/>
    <mergeCell ref="D2659:E2659"/>
    <mergeCell ref="F2659:G2659"/>
    <mergeCell ref="I2659:J2659"/>
    <mergeCell ref="K2659:L2659"/>
    <mergeCell ref="N2659:O2659"/>
    <mergeCell ref="P2659:Q2659"/>
    <mergeCell ref="S2659:T2659"/>
    <mergeCell ref="U2659:V2659"/>
    <mergeCell ref="X2659:Y2659"/>
    <mergeCell ref="Z2659:AA2659"/>
    <mergeCell ref="AC2659:AD2659"/>
    <mergeCell ref="AE2659:AF2659"/>
    <mergeCell ref="AH2659:AI2659"/>
    <mergeCell ref="AJ2659:AK2659"/>
    <mergeCell ref="AM2659:AN2659"/>
    <mergeCell ref="AO2659:AP2659"/>
    <mergeCell ref="AR2659:AS2659"/>
    <mergeCell ref="AT2659:AU2659"/>
    <mergeCell ref="AW2659:AX2659"/>
    <mergeCell ref="AY2659:AZ2659"/>
    <mergeCell ref="BB2659:BC2659"/>
    <mergeCell ref="BD2659:BE2659"/>
    <mergeCell ref="BG2659:BH2659"/>
    <mergeCell ref="BI2659:BJ2659"/>
    <mergeCell ref="BL2659:BM2659"/>
    <mergeCell ref="BN2659:BO2659"/>
    <mergeCell ref="AW2638:AX2638"/>
    <mergeCell ref="AY2638:AZ2638"/>
    <mergeCell ref="BB2638:BC2638"/>
    <mergeCell ref="BD2638:BE2638"/>
    <mergeCell ref="BG2638:BH2638"/>
    <mergeCell ref="BI2638:BJ2638"/>
    <mergeCell ref="BL2638:BM2638"/>
    <mergeCell ref="BN2638:BO2638"/>
    <mergeCell ref="BQ2638:BR2638"/>
    <mergeCell ref="D2649:E2649"/>
    <mergeCell ref="F2649:G2649"/>
    <mergeCell ref="I2649:J2649"/>
    <mergeCell ref="K2649:L2649"/>
    <mergeCell ref="D2663:E2663"/>
    <mergeCell ref="F2663:G2663"/>
    <mergeCell ref="I2663:J2663"/>
    <mergeCell ref="K2663:L2663"/>
    <mergeCell ref="N2663:O2663"/>
    <mergeCell ref="P2663:Q2663"/>
    <mergeCell ref="AH2656:AI2656"/>
    <mergeCell ref="AJ2656:AK2656"/>
    <mergeCell ref="AM2656:AN2656"/>
    <mergeCell ref="AO2656:AP2656"/>
    <mergeCell ref="AR2656:AS2656"/>
    <mergeCell ref="AT2656:AU2656"/>
    <mergeCell ref="S2656:T2656"/>
    <mergeCell ref="U2656:V2656"/>
    <mergeCell ref="X2656:Y2656"/>
    <mergeCell ref="Z2656:AA2656"/>
    <mergeCell ref="AC2656:AD2656"/>
    <mergeCell ref="AE2656:AF2656"/>
    <mergeCell ref="BV2659:BW2659"/>
    <mergeCell ref="BX2659:BY2659"/>
    <mergeCell ref="AW2663:AX2663"/>
    <mergeCell ref="AY2663:AZ2663"/>
    <mergeCell ref="BB2663:BC2663"/>
    <mergeCell ref="BD2663:BE2663"/>
    <mergeCell ref="BG2663:BH2663"/>
    <mergeCell ref="BI2663:BJ2663"/>
    <mergeCell ref="BL2663:BM2663"/>
    <mergeCell ref="BN2663:BO2663"/>
    <mergeCell ref="BV2663:BW2663"/>
    <mergeCell ref="BV2652:BW2652"/>
    <mergeCell ref="BX2652:BY2652"/>
    <mergeCell ref="U2645:V2645"/>
    <mergeCell ref="X2645:Y2645"/>
    <mergeCell ref="Z2645:AA2645"/>
    <mergeCell ref="AC2645:AD2645"/>
    <mergeCell ref="AE2645:AF2645"/>
    <mergeCell ref="D2670:E2670"/>
    <mergeCell ref="F2670:G2670"/>
    <mergeCell ref="I2670:J2670"/>
    <mergeCell ref="K2670:L2670"/>
    <mergeCell ref="N2670:O2670"/>
    <mergeCell ref="P2670:Q2670"/>
    <mergeCell ref="AH2663:AI2663"/>
    <mergeCell ref="AJ2663:AK2663"/>
    <mergeCell ref="AM2663:AN2663"/>
    <mergeCell ref="AO2663:AP2663"/>
    <mergeCell ref="AR2663:AS2663"/>
    <mergeCell ref="AT2663:AU2663"/>
    <mergeCell ref="S2663:T2663"/>
    <mergeCell ref="U2663:V2663"/>
    <mergeCell ref="X2663:Y2663"/>
    <mergeCell ref="Z2663:AA2663"/>
    <mergeCell ref="AC2663:AD2663"/>
    <mergeCell ref="AE2663:AF2663"/>
    <mergeCell ref="S2638:T2638"/>
    <mergeCell ref="U2638:V2638"/>
    <mergeCell ref="X2638:Y2638"/>
    <mergeCell ref="Z2638:AA2638"/>
    <mergeCell ref="AC2638:AD2638"/>
    <mergeCell ref="AE2638:AF2638"/>
    <mergeCell ref="AH2638:AI2638"/>
    <mergeCell ref="AJ2638:AK2638"/>
    <mergeCell ref="AM2638:AN2638"/>
    <mergeCell ref="AO2638:AP2638"/>
    <mergeCell ref="AR2638:AS2638"/>
    <mergeCell ref="AT2638:AU2638"/>
    <mergeCell ref="AH2670:AI2670"/>
    <mergeCell ref="AJ2670:AK2670"/>
    <mergeCell ref="AM2670:AN2670"/>
    <mergeCell ref="AO2670:AP2670"/>
    <mergeCell ref="AR2670:AS2670"/>
    <mergeCell ref="AT2670:AU2670"/>
    <mergeCell ref="S2670:T2670"/>
    <mergeCell ref="U2670:V2670"/>
    <mergeCell ref="X2670:Y2670"/>
    <mergeCell ref="Z2670:AA2670"/>
    <mergeCell ref="AC2670:AD2670"/>
    <mergeCell ref="AE2670:AF2670"/>
    <mergeCell ref="AH2642:AI2642"/>
    <mergeCell ref="AJ2642:AK2642"/>
    <mergeCell ref="AM2642:AN2642"/>
    <mergeCell ref="AO2642:AP2642"/>
    <mergeCell ref="AR2642:AS2642"/>
    <mergeCell ref="AT2642:AU2642"/>
    <mergeCell ref="S2642:T2642"/>
    <mergeCell ref="U2642:V2642"/>
    <mergeCell ref="X2642:Y2642"/>
    <mergeCell ref="Z2642:AA2642"/>
    <mergeCell ref="AC2642:AD2642"/>
    <mergeCell ref="AE2642:AF2642"/>
    <mergeCell ref="BX2635:BY2635"/>
    <mergeCell ref="D2642:E2642"/>
    <mergeCell ref="F2642:G2642"/>
    <mergeCell ref="I2642:J2642"/>
    <mergeCell ref="K2642:L2642"/>
    <mergeCell ref="N2642:O2642"/>
    <mergeCell ref="P2642:Q2642"/>
    <mergeCell ref="AH2635:AI2635"/>
    <mergeCell ref="AJ2635:AK2635"/>
    <mergeCell ref="AM2635:AN2635"/>
    <mergeCell ref="AO2635:AP2635"/>
    <mergeCell ref="AR2635:AS2635"/>
    <mergeCell ref="AT2635:AU2635"/>
    <mergeCell ref="S2635:T2635"/>
    <mergeCell ref="U2635:V2635"/>
    <mergeCell ref="X2635:Y2635"/>
    <mergeCell ref="Z2635:AA2635"/>
    <mergeCell ref="AC2635:AD2635"/>
    <mergeCell ref="AE2635:AF2635"/>
    <mergeCell ref="D2635:E2635"/>
    <mergeCell ref="AH2645:AI2645"/>
    <mergeCell ref="AJ2645:AK2645"/>
    <mergeCell ref="AM2645:AN2645"/>
    <mergeCell ref="AO2645:AP2645"/>
    <mergeCell ref="AR2645:AS2645"/>
    <mergeCell ref="AT2645:AU2645"/>
    <mergeCell ref="AW2645:AX2645"/>
    <mergeCell ref="AY2645:AZ2645"/>
    <mergeCell ref="BB2645:BC2645"/>
    <mergeCell ref="BD2645:BE2645"/>
    <mergeCell ref="BG2645:BH2645"/>
    <mergeCell ref="BI2645:BJ2645"/>
    <mergeCell ref="BL2645:BM2645"/>
    <mergeCell ref="BN2645:BO2645"/>
    <mergeCell ref="BQ2645:BR2645"/>
    <mergeCell ref="BS2645:BT2645"/>
    <mergeCell ref="D2638:E2638"/>
    <mergeCell ref="F2638:G2638"/>
    <mergeCell ref="I2638:J2638"/>
    <mergeCell ref="K2638:L2638"/>
    <mergeCell ref="N2638:O2638"/>
    <mergeCell ref="P2638:Q2638"/>
    <mergeCell ref="BS2638:BT2638"/>
    <mergeCell ref="BQ2642:BR2642"/>
    <mergeCell ref="BS2642:BT2642"/>
    <mergeCell ref="D2645:E2645"/>
    <mergeCell ref="F2645:G2645"/>
    <mergeCell ref="I2645:J2645"/>
    <mergeCell ref="K2645:L2645"/>
    <mergeCell ref="N2645:O2645"/>
    <mergeCell ref="P2645:Q2645"/>
    <mergeCell ref="S2645:T2645"/>
    <mergeCell ref="D2614:E2614"/>
    <mergeCell ref="F2614:G2614"/>
    <mergeCell ref="I2614:J2614"/>
    <mergeCell ref="K2614:L2614"/>
    <mergeCell ref="N2614:O2614"/>
    <mergeCell ref="P2614:Q2614"/>
    <mergeCell ref="BX2628:BY2628"/>
    <mergeCell ref="AH2628:AI2628"/>
    <mergeCell ref="AJ2628:AK2628"/>
    <mergeCell ref="AM2628:AN2628"/>
    <mergeCell ref="AO2628:AP2628"/>
    <mergeCell ref="AR2628:AS2628"/>
    <mergeCell ref="AT2628:AU2628"/>
    <mergeCell ref="S2628:T2628"/>
    <mergeCell ref="U2628:V2628"/>
    <mergeCell ref="X2628:Y2628"/>
    <mergeCell ref="Z2628:AA2628"/>
    <mergeCell ref="AC2628:AD2628"/>
    <mergeCell ref="AE2628:AF2628"/>
    <mergeCell ref="AW2628:AX2628"/>
    <mergeCell ref="AY2628:AZ2628"/>
    <mergeCell ref="BB2628:BC2628"/>
    <mergeCell ref="BD2628:BE2628"/>
    <mergeCell ref="BG2628:BH2628"/>
    <mergeCell ref="BI2628:BJ2628"/>
    <mergeCell ref="BL2628:BM2628"/>
    <mergeCell ref="BN2628:BO2628"/>
    <mergeCell ref="BV2628:BW2628"/>
    <mergeCell ref="BV2631:BW2631"/>
    <mergeCell ref="BX2631:BY2631"/>
    <mergeCell ref="AW2635:AX2635"/>
    <mergeCell ref="AY2635:AZ2635"/>
    <mergeCell ref="BB2635:BC2635"/>
    <mergeCell ref="BD2635:BE2635"/>
    <mergeCell ref="BG2635:BH2635"/>
    <mergeCell ref="BI2635:BJ2635"/>
    <mergeCell ref="BL2635:BM2635"/>
    <mergeCell ref="BN2635:BO2635"/>
    <mergeCell ref="BV2635:BW2635"/>
    <mergeCell ref="BX2621:BY2621"/>
    <mergeCell ref="F2635:G2635"/>
    <mergeCell ref="I2635:J2635"/>
    <mergeCell ref="K2635:L2635"/>
    <mergeCell ref="N2635:O2635"/>
    <mergeCell ref="P2635:Q2635"/>
    <mergeCell ref="AH2621:AI2621"/>
    <mergeCell ref="AJ2621:AK2621"/>
    <mergeCell ref="AM2621:AN2621"/>
    <mergeCell ref="AO2621:AP2621"/>
    <mergeCell ref="AR2621:AS2621"/>
    <mergeCell ref="AT2621:AU2621"/>
    <mergeCell ref="S2621:T2621"/>
    <mergeCell ref="U2621:V2621"/>
    <mergeCell ref="X2621:Y2621"/>
    <mergeCell ref="Z2621:AA2621"/>
    <mergeCell ref="AC2621:AD2621"/>
    <mergeCell ref="AE2621:AF2621"/>
    <mergeCell ref="BX2614:BY2614"/>
    <mergeCell ref="D2621:E2621"/>
    <mergeCell ref="F2621:G2621"/>
    <mergeCell ref="I2621:J2621"/>
    <mergeCell ref="K2621:L2621"/>
    <mergeCell ref="N2621:O2621"/>
    <mergeCell ref="P2621:Q2621"/>
    <mergeCell ref="D2596:E2596"/>
    <mergeCell ref="F2596:G2596"/>
    <mergeCell ref="AH2614:AI2614"/>
    <mergeCell ref="AJ2614:AK2614"/>
    <mergeCell ref="AM2614:AN2614"/>
    <mergeCell ref="AO2614:AP2614"/>
    <mergeCell ref="AR2614:AS2614"/>
    <mergeCell ref="AT2614:AU2614"/>
    <mergeCell ref="S2614:T2614"/>
    <mergeCell ref="U2614:V2614"/>
    <mergeCell ref="X2614:Y2614"/>
    <mergeCell ref="Z2614:AA2614"/>
    <mergeCell ref="AC2614:AD2614"/>
    <mergeCell ref="AE2614:AF2614"/>
    <mergeCell ref="BV2617:BW2617"/>
    <mergeCell ref="BX2617:BY2617"/>
    <mergeCell ref="AW2621:AX2621"/>
    <mergeCell ref="AY2621:AZ2621"/>
    <mergeCell ref="BB2621:BC2621"/>
    <mergeCell ref="BD2621:BE2621"/>
    <mergeCell ref="BG2621:BH2621"/>
    <mergeCell ref="BI2621:BJ2621"/>
    <mergeCell ref="BL2621:BM2621"/>
    <mergeCell ref="BN2621:BO2621"/>
    <mergeCell ref="BV2621:BW2621"/>
    <mergeCell ref="D2607:E2607"/>
    <mergeCell ref="F2607:G2607"/>
    <mergeCell ref="I2607:J2607"/>
    <mergeCell ref="K2607:L2607"/>
    <mergeCell ref="N2607:O2607"/>
    <mergeCell ref="P2607:Q2607"/>
    <mergeCell ref="AH2600:AI2600"/>
    <mergeCell ref="AJ2600:AK2600"/>
    <mergeCell ref="AM2600:AN2600"/>
    <mergeCell ref="AO2600:AP2600"/>
    <mergeCell ref="AR2600:AS2600"/>
    <mergeCell ref="AT2600:AU2600"/>
    <mergeCell ref="S2600:T2600"/>
    <mergeCell ref="U2600:V2600"/>
    <mergeCell ref="X2600:Y2600"/>
    <mergeCell ref="Z2600:AA2600"/>
    <mergeCell ref="AC2600:AD2600"/>
    <mergeCell ref="AE2600:AF2600"/>
    <mergeCell ref="D2600:E2600"/>
    <mergeCell ref="F2600:G2600"/>
    <mergeCell ref="I2600:J2600"/>
    <mergeCell ref="K2600:L2600"/>
    <mergeCell ref="N2600:O2600"/>
    <mergeCell ref="P2600:Q2600"/>
    <mergeCell ref="BX2600:BY2600"/>
    <mergeCell ref="BQ2614:BR2614"/>
    <mergeCell ref="BS2614:BT2614"/>
    <mergeCell ref="D2617:E2617"/>
    <mergeCell ref="F2617:G2617"/>
    <mergeCell ref="I2617:J2617"/>
    <mergeCell ref="K2617:L2617"/>
    <mergeCell ref="N2617:O2617"/>
    <mergeCell ref="P2617:Q2617"/>
    <mergeCell ref="S2617:T2617"/>
    <mergeCell ref="U2617:V2617"/>
    <mergeCell ref="X2617:Y2617"/>
    <mergeCell ref="Z2617:AA2617"/>
    <mergeCell ref="AC2617:AD2617"/>
    <mergeCell ref="AE2617:AF2617"/>
    <mergeCell ref="AJ2607:AK2607"/>
    <mergeCell ref="AM2607:AN2607"/>
    <mergeCell ref="AO2607:AP2607"/>
    <mergeCell ref="AR2607:AS2607"/>
    <mergeCell ref="AT2607:AU2607"/>
    <mergeCell ref="S2607:T2607"/>
    <mergeCell ref="U2607:V2607"/>
    <mergeCell ref="X2607:Y2607"/>
    <mergeCell ref="Z2607:AA2607"/>
    <mergeCell ref="AC2607:AD2607"/>
    <mergeCell ref="AE2607:AF2607"/>
    <mergeCell ref="BQ2600:BR2600"/>
    <mergeCell ref="BS2600:BT2600"/>
    <mergeCell ref="S2603:T2603"/>
    <mergeCell ref="U2603:V2603"/>
    <mergeCell ref="X2603:Y2603"/>
    <mergeCell ref="Z2603:AA2603"/>
    <mergeCell ref="AC2603:AD2603"/>
    <mergeCell ref="AE2603:AF2603"/>
    <mergeCell ref="AH2603:AI2603"/>
    <mergeCell ref="AJ2603:AK2603"/>
    <mergeCell ref="AM2603:AN2603"/>
    <mergeCell ref="AO2603:AP2603"/>
    <mergeCell ref="AR2603:AS2603"/>
    <mergeCell ref="AT2603:AU2603"/>
    <mergeCell ref="AW2603:AX2603"/>
    <mergeCell ref="AY2603:AZ2603"/>
    <mergeCell ref="BB2603:BC2603"/>
    <mergeCell ref="BD2603:BE2603"/>
    <mergeCell ref="BG2603:BH2603"/>
    <mergeCell ref="BI2603:BJ2603"/>
    <mergeCell ref="BL2603:BM2603"/>
    <mergeCell ref="BN2603:BO2603"/>
    <mergeCell ref="BQ2603:BR2603"/>
    <mergeCell ref="AW2607:AX2607"/>
    <mergeCell ref="AY2607:AZ2607"/>
    <mergeCell ref="BB2607:BC2607"/>
    <mergeCell ref="BD2607:BE2607"/>
    <mergeCell ref="BG2607:BH2607"/>
    <mergeCell ref="BI2607:BJ2607"/>
    <mergeCell ref="BL2607:BM2607"/>
    <mergeCell ref="BN2607:BO2607"/>
    <mergeCell ref="BV2586:BW2586"/>
    <mergeCell ref="BV2589:BW2589"/>
    <mergeCell ref="BX2589:BY2589"/>
    <mergeCell ref="AW2593:AX2593"/>
    <mergeCell ref="AY2593:AZ2593"/>
    <mergeCell ref="BB2593:BC2593"/>
    <mergeCell ref="BD2593:BE2593"/>
    <mergeCell ref="BG2593:BH2593"/>
    <mergeCell ref="BI2593:BJ2593"/>
    <mergeCell ref="BL2593:BM2593"/>
    <mergeCell ref="BN2593:BO2593"/>
    <mergeCell ref="BV2593:BW2593"/>
    <mergeCell ref="BX2572:BY2572"/>
    <mergeCell ref="BQ2575:BR2575"/>
    <mergeCell ref="BS2575:BT2575"/>
    <mergeCell ref="BQ2579:BR2579"/>
    <mergeCell ref="BS2579:BT2579"/>
    <mergeCell ref="BQ2593:BR2593"/>
    <mergeCell ref="BS2593:BT2593"/>
    <mergeCell ref="AH2593:AI2593"/>
    <mergeCell ref="AJ2593:AK2593"/>
    <mergeCell ref="AM2593:AN2593"/>
    <mergeCell ref="AO2593:AP2593"/>
    <mergeCell ref="AR2593:AS2593"/>
    <mergeCell ref="AT2593:AU2593"/>
    <mergeCell ref="S2593:T2593"/>
    <mergeCell ref="U2593:V2593"/>
    <mergeCell ref="X2593:Y2593"/>
    <mergeCell ref="Z2593:AA2593"/>
    <mergeCell ref="AC2593:AD2593"/>
    <mergeCell ref="AE2593:AF2593"/>
    <mergeCell ref="D2593:E2593"/>
    <mergeCell ref="F2593:G2593"/>
    <mergeCell ref="I2593:J2593"/>
    <mergeCell ref="K2593:L2593"/>
    <mergeCell ref="N2593:O2593"/>
    <mergeCell ref="P2593:Q2593"/>
    <mergeCell ref="BV2582:BW2582"/>
    <mergeCell ref="BX2582:BY2582"/>
    <mergeCell ref="D2572:E2572"/>
    <mergeCell ref="F2572:G2572"/>
    <mergeCell ref="I2572:J2572"/>
    <mergeCell ref="K2572:L2572"/>
    <mergeCell ref="N2572:O2572"/>
    <mergeCell ref="P2572:Q2572"/>
    <mergeCell ref="BX2579:BY2579"/>
    <mergeCell ref="D2575:E2575"/>
    <mergeCell ref="F2575:G2575"/>
    <mergeCell ref="I2575:J2575"/>
    <mergeCell ref="K2575:L2575"/>
    <mergeCell ref="N2575:O2575"/>
    <mergeCell ref="P2575:Q2575"/>
    <mergeCell ref="S2575:T2575"/>
    <mergeCell ref="U2575:V2575"/>
    <mergeCell ref="X2575:Y2575"/>
    <mergeCell ref="Z2575:AA2575"/>
    <mergeCell ref="AC2575:AD2575"/>
    <mergeCell ref="AE2575:AF2575"/>
    <mergeCell ref="AH2575:AI2575"/>
    <mergeCell ref="AJ2575:AK2575"/>
    <mergeCell ref="AM2575:AN2575"/>
    <mergeCell ref="AO2575:AP2575"/>
    <mergeCell ref="AR2575:AS2575"/>
    <mergeCell ref="AT2575:AU2575"/>
    <mergeCell ref="AW2575:AX2575"/>
    <mergeCell ref="AY2575:AZ2575"/>
    <mergeCell ref="BB2575:BC2575"/>
    <mergeCell ref="BD2575:BE2575"/>
    <mergeCell ref="BG2575:BH2575"/>
    <mergeCell ref="BI2575:BJ2575"/>
    <mergeCell ref="BL2575:BM2575"/>
    <mergeCell ref="BN2575:BO2575"/>
    <mergeCell ref="AW2554:AX2554"/>
    <mergeCell ref="AY2554:AZ2554"/>
    <mergeCell ref="BB2554:BC2554"/>
    <mergeCell ref="BD2554:BE2554"/>
    <mergeCell ref="BG2554:BH2554"/>
    <mergeCell ref="BI2554:BJ2554"/>
    <mergeCell ref="BL2554:BM2554"/>
    <mergeCell ref="BN2554:BO2554"/>
    <mergeCell ref="BQ2554:BR2554"/>
    <mergeCell ref="D2565:E2565"/>
    <mergeCell ref="F2565:G2565"/>
    <mergeCell ref="I2565:J2565"/>
    <mergeCell ref="K2565:L2565"/>
    <mergeCell ref="D2579:E2579"/>
    <mergeCell ref="F2579:G2579"/>
    <mergeCell ref="I2579:J2579"/>
    <mergeCell ref="K2579:L2579"/>
    <mergeCell ref="N2579:O2579"/>
    <mergeCell ref="P2579:Q2579"/>
    <mergeCell ref="AH2572:AI2572"/>
    <mergeCell ref="AJ2572:AK2572"/>
    <mergeCell ref="AM2572:AN2572"/>
    <mergeCell ref="AO2572:AP2572"/>
    <mergeCell ref="AR2572:AS2572"/>
    <mergeCell ref="AT2572:AU2572"/>
    <mergeCell ref="S2572:T2572"/>
    <mergeCell ref="U2572:V2572"/>
    <mergeCell ref="X2572:Y2572"/>
    <mergeCell ref="Z2572:AA2572"/>
    <mergeCell ref="AC2572:AD2572"/>
    <mergeCell ref="AE2572:AF2572"/>
    <mergeCell ref="BV2575:BW2575"/>
    <mergeCell ref="BX2575:BY2575"/>
    <mergeCell ref="AW2579:AX2579"/>
    <mergeCell ref="AY2579:AZ2579"/>
    <mergeCell ref="BB2579:BC2579"/>
    <mergeCell ref="BD2579:BE2579"/>
    <mergeCell ref="BG2579:BH2579"/>
    <mergeCell ref="BI2579:BJ2579"/>
    <mergeCell ref="BL2579:BM2579"/>
    <mergeCell ref="BN2579:BO2579"/>
    <mergeCell ref="BV2579:BW2579"/>
    <mergeCell ref="BV2554:BW2554"/>
    <mergeCell ref="BX2554:BY2554"/>
    <mergeCell ref="AW2558:AX2558"/>
    <mergeCell ref="AY2558:AZ2558"/>
    <mergeCell ref="BB2558:BC2558"/>
    <mergeCell ref="BD2558:BE2558"/>
    <mergeCell ref="BG2558:BH2558"/>
    <mergeCell ref="BI2558:BJ2558"/>
    <mergeCell ref="BL2558:BM2558"/>
    <mergeCell ref="BN2558:BO2558"/>
    <mergeCell ref="BV2558:BW2558"/>
    <mergeCell ref="BV2561:BW2561"/>
    <mergeCell ref="BX2561:BY2561"/>
    <mergeCell ref="AW2565:AX2565"/>
    <mergeCell ref="AY2565:AZ2565"/>
    <mergeCell ref="BB2565:BC2565"/>
    <mergeCell ref="BD2565:BE2565"/>
    <mergeCell ref="BG2565:BH2565"/>
    <mergeCell ref="BI2565:BJ2565"/>
    <mergeCell ref="BL2565:BM2565"/>
    <mergeCell ref="BN2565:BO2565"/>
    <mergeCell ref="BV2565:BW2565"/>
    <mergeCell ref="U2561:V2561"/>
    <mergeCell ref="X2561:Y2561"/>
    <mergeCell ref="Z2561:AA2561"/>
    <mergeCell ref="AC2561:AD2561"/>
    <mergeCell ref="AE2561:AF2561"/>
    <mergeCell ref="D2586:E2586"/>
    <mergeCell ref="F2586:G2586"/>
    <mergeCell ref="I2586:J2586"/>
    <mergeCell ref="K2586:L2586"/>
    <mergeCell ref="N2586:O2586"/>
    <mergeCell ref="P2586:Q2586"/>
    <mergeCell ref="AH2579:AI2579"/>
    <mergeCell ref="AJ2579:AK2579"/>
    <mergeCell ref="AM2579:AN2579"/>
    <mergeCell ref="AO2579:AP2579"/>
    <mergeCell ref="AR2579:AS2579"/>
    <mergeCell ref="AT2579:AU2579"/>
    <mergeCell ref="S2579:T2579"/>
    <mergeCell ref="U2579:V2579"/>
    <mergeCell ref="X2579:Y2579"/>
    <mergeCell ref="Z2579:AA2579"/>
    <mergeCell ref="AC2579:AD2579"/>
    <mergeCell ref="AE2579:AF2579"/>
    <mergeCell ref="S2554:T2554"/>
    <mergeCell ref="U2554:V2554"/>
    <mergeCell ref="X2554:Y2554"/>
    <mergeCell ref="Z2554:AA2554"/>
    <mergeCell ref="AC2554:AD2554"/>
    <mergeCell ref="AE2554:AF2554"/>
    <mergeCell ref="AH2554:AI2554"/>
    <mergeCell ref="AJ2554:AK2554"/>
    <mergeCell ref="AM2554:AN2554"/>
    <mergeCell ref="AO2554:AP2554"/>
    <mergeCell ref="AR2554:AS2554"/>
    <mergeCell ref="AT2554:AU2554"/>
    <mergeCell ref="AH2586:AI2586"/>
    <mergeCell ref="AJ2586:AK2586"/>
    <mergeCell ref="AM2586:AN2586"/>
    <mergeCell ref="AO2586:AP2586"/>
    <mergeCell ref="AR2586:AS2586"/>
    <mergeCell ref="AT2586:AU2586"/>
    <mergeCell ref="S2586:T2586"/>
    <mergeCell ref="U2586:V2586"/>
    <mergeCell ref="X2586:Y2586"/>
    <mergeCell ref="Z2586:AA2586"/>
    <mergeCell ref="AC2586:AD2586"/>
    <mergeCell ref="AE2586:AF2586"/>
    <mergeCell ref="AH2558:AI2558"/>
    <mergeCell ref="AJ2558:AK2558"/>
    <mergeCell ref="AM2558:AN2558"/>
    <mergeCell ref="AO2558:AP2558"/>
    <mergeCell ref="AR2558:AS2558"/>
    <mergeCell ref="AT2558:AU2558"/>
    <mergeCell ref="S2558:T2558"/>
    <mergeCell ref="U2558:V2558"/>
    <mergeCell ref="X2558:Y2558"/>
    <mergeCell ref="Z2558:AA2558"/>
    <mergeCell ref="AC2558:AD2558"/>
    <mergeCell ref="AE2558:AF2558"/>
    <mergeCell ref="BX2551:BY2551"/>
    <mergeCell ref="D2558:E2558"/>
    <mergeCell ref="F2558:G2558"/>
    <mergeCell ref="I2558:J2558"/>
    <mergeCell ref="K2558:L2558"/>
    <mergeCell ref="N2558:O2558"/>
    <mergeCell ref="P2558:Q2558"/>
    <mergeCell ref="AH2551:AI2551"/>
    <mergeCell ref="AJ2551:AK2551"/>
    <mergeCell ref="AM2551:AN2551"/>
    <mergeCell ref="AO2551:AP2551"/>
    <mergeCell ref="AR2551:AS2551"/>
    <mergeCell ref="AT2551:AU2551"/>
    <mergeCell ref="S2551:T2551"/>
    <mergeCell ref="U2551:V2551"/>
    <mergeCell ref="X2551:Y2551"/>
    <mergeCell ref="Z2551:AA2551"/>
    <mergeCell ref="AC2551:AD2551"/>
    <mergeCell ref="AE2551:AF2551"/>
    <mergeCell ref="D2551:E2551"/>
    <mergeCell ref="AH2561:AI2561"/>
    <mergeCell ref="AJ2561:AK2561"/>
    <mergeCell ref="AM2561:AN2561"/>
    <mergeCell ref="AO2561:AP2561"/>
    <mergeCell ref="AR2561:AS2561"/>
    <mergeCell ref="AT2561:AU2561"/>
    <mergeCell ref="AW2561:AX2561"/>
    <mergeCell ref="AY2561:AZ2561"/>
    <mergeCell ref="BB2561:BC2561"/>
    <mergeCell ref="BD2561:BE2561"/>
    <mergeCell ref="BG2561:BH2561"/>
    <mergeCell ref="BI2561:BJ2561"/>
    <mergeCell ref="BL2561:BM2561"/>
    <mergeCell ref="BN2561:BO2561"/>
    <mergeCell ref="BQ2561:BR2561"/>
    <mergeCell ref="BS2561:BT2561"/>
    <mergeCell ref="D2554:E2554"/>
    <mergeCell ref="F2554:G2554"/>
    <mergeCell ref="I2554:J2554"/>
    <mergeCell ref="K2554:L2554"/>
    <mergeCell ref="N2554:O2554"/>
    <mergeCell ref="P2554:Q2554"/>
    <mergeCell ref="BS2554:BT2554"/>
    <mergeCell ref="BQ2558:BR2558"/>
    <mergeCell ref="BS2558:BT2558"/>
    <mergeCell ref="D2561:E2561"/>
    <mergeCell ref="F2561:G2561"/>
    <mergeCell ref="I2561:J2561"/>
    <mergeCell ref="K2561:L2561"/>
    <mergeCell ref="N2561:O2561"/>
    <mergeCell ref="P2561:Q2561"/>
    <mergeCell ref="S2561:T2561"/>
    <mergeCell ref="D2530:E2530"/>
    <mergeCell ref="F2530:G2530"/>
    <mergeCell ref="I2530:J2530"/>
    <mergeCell ref="K2530:L2530"/>
    <mergeCell ref="N2530:O2530"/>
    <mergeCell ref="P2530:Q2530"/>
    <mergeCell ref="BX2544:BY2544"/>
    <mergeCell ref="AH2544:AI2544"/>
    <mergeCell ref="AJ2544:AK2544"/>
    <mergeCell ref="AM2544:AN2544"/>
    <mergeCell ref="AO2544:AP2544"/>
    <mergeCell ref="AR2544:AS2544"/>
    <mergeCell ref="AT2544:AU2544"/>
    <mergeCell ref="S2544:T2544"/>
    <mergeCell ref="U2544:V2544"/>
    <mergeCell ref="X2544:Y2544"/>
    <mergeCell ref="Z2544:AA2544"/>
    <mergeCell ref="AC2544:AD2544"/>
    <mergeCell ref="AE2544:AF2544"/>
    <mergeCell ref="AW2544:AX2544"/>
    <mergeCell ref="AY2544:AZ2544"/>
    <mergeCell ref="BB2544:BC2544"/>
    <mergeCell ref="BD2544:BE2544"/>
    <mergeCell ref="BG2544:BH2544"/>
    <mergeCell ref="BI2544:BJ2544"/>
    <mergeCell ref="BL2544:BM2544"/>
    <mergeCell ref="BN2544:BO2544"/>
    <mergeCell ref="BV2544:BW2544"/>
    <mergeCell ref="BV2547:BW2547"/>
    <mergeCell ref="BX2547:BY2547"/>
    <mergeCell ref="AW2551:AX2551"/>
    <mergeCell ref="AY2551:AZ2551"/>
    <mergeCell ref="BB2551:BC2551"/>
    <mergeCell ref="BD2551:BE2551"/>
    <mergeCell ref="BG2551:BH2551"/>
    <mergeCell ref="BI2551:BJ2551"/>
    <mergeCell ref="BL2551:BM2551"/>
    <mergeCell ref="BN2551:BO2551"/>
    <mergeCell ref="BV2551:BW2551"/>
    <mergeCell ref="BX2537:BY2537"/>
    <mergeCell ref="F2551:G2551"/>
    <mergeCell ref="I2551:J2551"/>
    <mergeCell ref="K2551:L2551"/>
    <mergeCell ref="N2551:O2551"/>
    <mergeCell ref="P2551:Q2551"/>
    <mergeCell ref="AH2537:AI2537"/>
    <mergeCell ref="AJ2537:AK2537"/>
    <mergeCell ref="AM2537:AN2537"/>
    <mergeCell ref="AO2537:AP2537"/>
    <mergeCell ref="AR2537:AS2537"/>
    <mergeCell ref="AT2537:AU2537"/>
    <mergeCell ref="S2537:T2537"/>
    <mergeCell ref="U2537:V2537"/>
    <mergeCell ref="X2537:Y2537"/>
    <mergeCell ref="Z2537:AA2537"/>
    <mergeCell ref="AC2537:AD2537"/>
    <mergeCell ref="AE2537:AF2537"/>
    <mergeCell ref="BX2530:BY2530"/>
    <mergeCell ref="D2537:E2537"/>
    <mergeCell ref="F2537:G2537"/>
    <mergeCell ref="I2537:J2537"/>
    <mergeCell ref="K2537:L2537"/>
    <mergeCell ref="N2537:O2537"/>
    <mergeCell ref="P2537:Q2537"/>
    <mergeCell ref="D2512:E2512"/>
    <mergeCell ref="F2512:G2512"/>
    <mergeCell ref="AH2530:AI2530"/>
    <mergeCell ref="AJ2530:AK2530"/>
    <mergeCell ref="AM2530:AN2530"/>
    <mergeCell ref="AO2530:AP2530"/>
    <mergeCell ref="AR2530:AS2530"/>
    <mergeCell ref="AT2530:AU2530"/>
    <mergeCell ref="S2530:T2530"/>
    <mergeCell ref="U2530:V2530"/>
    <mergeCell ref="X2530:Y2530"/>
    <mergeCell ref="Z2530:AA2530"/>
    <mergeCell ref="AC2530:AD2530"/>
    <mergeCell ref="AE2530:AF2530"/>
    <mergeCell ref="BV2533:BW2533"/>
    <mergeCell ref="BX2533:BY2533"/>
    <mergeCell ref="AW2537:AX2537"/>
    <mergeCell ref="AY2537:AZ2537"/>
    <mergeCell ref="BB2537:BC2537"/>
    <mergeCell ref="BD2537:BE2537"/>
    <mergeCell ref="BG2537:BH2537"/>
    <mergeCell ref="BI2537:BJ2537"/>
    <mergeCell ref="BL2537:BM2537"/>
    <mergeCell ref="BN2537:BO2537"/>
    <mergeCell ref="BV2537:BW2537"/>
    <mergeCell ref="D2523:E2523"/>
    <mergeCell ref="F2523:G2523"/>
    <mergeCell ref="I2523:J2523"/>
    <mergeCell ref="K2523:L2523"/>
    <mergeCell ref="N2523:O2523"/>
    <mergeCell ref="P2523:Q2523"/>
    <mergeCell ref="AH2516:AI2516"/>
    <mergeCell ref="AJ2516:AK2516"/>
    <mergeCell ref="AM2516:AN2516"/>
    <mergeCell ref="AO2516:AP2516"/>
    <mergeCell ref="AR2516:AS2516"/>
    <mergeCell ref="AT2516:AU2516"/>
    <mergeCell ref="S2516:T2516"/>
    <mergeCell ref="U2516:V2516"/>
    <mergeCell ref="X2516:Y2516"/>
    <mergeCell ref="Z2516:AA2516"/>
    <mergeCell ref="AC2516:AD2516"/>
    <mergeCell ref="AE2516:AF2516"/>
    <mergeCell ref="D2516:E2516"/>
    <mergeCell ref="F2516:G2516"/>
    <mergeCell ref="I2516:J2516"/>
    <mergeCell ref="K2516:L2516"/>
    <mergeCell ref="N2516:O2516"/>
    <mergeCell ref="P2516:Q2516"/>
    <mergeCell ref="BX2516:BY2516"/>
    <mergeCell ref="BQ2530:BR2530"/>
    <mergeCell ref="BS2530:BT2530"/>
    <mergeCell ref="D2533:E2533"/>
    <mergeCell ref="F2533:G2533"/>
    <mergeCell ref="I2533:J2533"/>
    <mergeCell ref="K2533:L2533"/>
    <mergeCell ref="N2533:O2533"/>
    <mergeCell ref="P2533:Q2533"/>
    <mergeCell ref="S2533:T2533"/>
    <mergeCell ref="U2533:V2533"/>
    <mergeCell ref="X2533:Y2533"/>
    <mergeCell ref="Z2533:AA2533"/>
    <mergeCell ref="AC2533:AD2533"/>
    <mergeCell ref="AE2533:AF2533"/>
    <mergeCell ref="AJ2523:AK2523"/>
    <mergeCell ref="AM2523:AN2523"/>
    <mergeCell ref="AO2523:AP2523"/>
    <mergeCell ref="AR2523:AS2523"/>
    <mergeCell ref="AT2523:AU2523"/>
    <mergeCell ref="S2523:T2523"/>
    <mergeCell ref="U2523:V2523"/>
    <mergeCell ref="X2523:Y2523"/>
    <mergeCell ref="Z2523:AA2523"/>
    <mergeCell ref="AC2523:AD2523"/>
    <mergeCell ref="AE2523:AF2523"/>
    <mergeCell ref="BQ2516:BR2516"/>
    <mergeCell ref="BS2516:BT2516"/>
    <mergeCell ref="S2519:T2519"/>
    <mergeCell ref="U2519:V2519"/>
    <mergeCell ref="X2519:Y2519"/>
    <mergeCell ref="Z2519:AA2519"/>
    <mergeCell ref="AC2519:AD2519"/>
    <mergeCell ref="AE2519:AF2519"/>
    <mergeCell ref="AH2519:AI2519"/>
    <mergeCell ref="AJ2519:AK2519"/>
    <mergeCell ref="AM2519:AN2519"/>
    <mergeCell ref="AO2519:AP2519"/>
    <mergeCell ref="AR2519:AS2519"/>
    <mergeCell ref="AT2519:AU2519"/>
    <mergeCell ref="AW2519:AX2519"/>
    <mergeCell ref="AY2519:AZ2519"/>
    <mergeCell ref="BB2519:BC2519"/>
    <mergeCell ref="BD2519:BE2519"/>
    <mergeCell ref="BG2519:BH2519"/>
    <mergeCell ref="BI2519:BJ2519"/>
    <mergeCell ref="BL2519:BM2519"/>
    <mergeCell ref="BN2519:BO2519"/>
    <mergeCell ref="BQ2519:BR2519"/>
    <mergeCell ref="BV2502:BW2502"/>
    <mergeCell ref="BV2505:BW2505"/>
    <mergeCell ref="BX2505:BY2505"/>
    <mergeCell ref="AW2509:AX2509"/>
    <mergeCell ref="AY2509:AZ2509"/>
    <mergeCell ref="BB2509:BC2509"/>
    <mergeCell ref="BD2509:BE2509"/>
    <mergeCell ref="BG2509:BH2509"/>
    <mergeCell ref="BI2509:BJ2509"/>
    <mergeCell ref="BL2509:BM2509"/>
    <mergeCell ref="BN2509:BO2509"/>
    <mergeCell ref="BV2509:BW2509"/>
    <mergeCell ref="BX2488:BY2488"/>
    <mergeCell ref="BQ2491:BR2491"/>
    <mergeCell ref="BS2491:BT2491"/>
    <mergeCell ref="BQ2495:BR2495"/>
    <mergeCell ref="BS2495:BT2495"/>
    <mergeCell ref="BQ2509:BR2509"/>
    <mergeCell ref="BS2509:BT2509"/>
    <mergeCell ref="AH2509:AI2509"/>
    <mergeCell ref="AJ2509:AK2509"/>
    <mergeCell ref="AM2509:AN2509"/>
    <mergeCell ref="AO2509:AP2509"/>
    <mergeCell ref="AR2509:AS2509"/>
    <mergeCell ref="AT2509:AU2509"/>
    <mergeCell ref="S2509:T2509"/>
    <mergeCell ref="U2509:V2509"/>
    <mergeCell ref="X2509:Y2509"/>
    <mergeCell ref="Z2509:AA2509"/>
    <mergeCell ref="AC2509:AD2509"/>
    <mergeCell ref="AE2509:AF2509"/>
    <mergeCell ref="D2509:E2509"/>
    <mergeCell ref="F2509:G2509"/>
    <mergeCell ref="I2509:J2509"/>
    <mergeCell ref="K2509:L2509"/>
    <mergeCell ref="N2509:O2509"/>
    <mergeCell ref="P2509:Q2509"/>
    <mergeCell ref="AW2488:AX2488"/>
    <mergeCell ref="AY2488:AZ2488"/>
    <mergeCell ref="BB2488:BC2488"/>
    <mergeCell ref="BD2488:BE2488"/>
    <mergeCell ref="BG2488:BH2488"/>
    <mergeCell ref="BI2488:BJ2488"/>
    <mergeCell ref="BL2488:BM2488"/>
    <mergeCell ref="BN2488:BO2488"/>
    <mergeCell ref="BV2488:BW2488"/>
    <mergeCell ref="BV2498:BW2498"/>
    <mergeCell ref="BX2498:BY2498"/>
    <mergeCell ref="D2488:E2488"/>
    <mergeCell ref="F2488:G2488"/>
    <mergeCell ref="I2488:J2488"/>
    <mergeCell ref="K2488:L2488"/>
    <mergeCell ref="N2488:O2488"/>
    <mergeCell ref="P2488:Q2488"/>
    <mergeCell ref="BX2495:BY2495"/>
    <mergeCell ref="D2491:E2491"/>
    <mergeCell ref="F2491:G2491"/>
    <mergeCell ref="I2491:J2491"/>
    <mergeCell ref="K2491:L2491"/>
    <mergeCell ref="N2491:O2491"/>
    <mergeCell ref="P2491:Q2491"/>
    <mergeCell ref="S2491:T2491"/>
    <mergeCell ref="U2491:V2491"/>
    <mergeCell ref="X2491:Y2491"/>
    <mergeCell ref="Z2491:AA2491"/>
    <mergeCell ref="AC2491:AD2491"/>
    <mergeCell ref="AE2491:AF2491"/>
    <mergeCell ref="AH2491:AI2491"/>
    <mergeCell ref="AJ2491:AK2491"/>
    <mergeCell ref="AM2491:AN2491"/>
    <mergeCell ref="AO2491:AP2491"/>
    <mergeCell ref="AR2491:AS2491"/>
    <mergeCell ref="AT2491:AU2491"/>
    <mergeCell ref="AW2491:AX2491"/>
    <mergeCell ref="AY2491:AZ2491"/>
    <mergeCell ref="BB2491:BC2491"/>
    <mergeCell ref="BD2491:BE2491"/>
    <mergeCell ref="BG2491:BH2491"/>
    <mergeCell ref="BI2491:BJ2491"/>
    <mergeCell ref="BL2491:BM2491"/>
    <mergeCell ref="BN2491:BO2491"/>
    <mergeCell ref="AW2470:AX2470"/>
    <mergeCell ref="AY2470:AZ2470"/>
    <mergeCell ref="BB2470:BC2470"/>
    <mergeCell ref="BD2470:BE2470"/>
    <mergeCell ref="BG2470:BH2470"/>
    <mergeCell ref="BI2470:BJ2470"/>
    <mergeCell ref="BL2470:BM2470"/>
    <mergeCell ref="BN2470:BO2470"/>
    <mergeCell ref="BQ2470:BR2470"/>
    <mergeCell ref="D2481:E2481"/>
    <mergeCell ref="F2481:G2481"/>
    <mergeCell ref="I2481:J2481"/>
    <mergeCell ref="K2481:L2481"/>
    <mergeCell ref="D2495:E2495"/>
    <mergeCell ref="F2495:G2495"/>
    <mergeCell ref="I2495:J2495"/>
    <mergeCell ref="K2495:L2495"/>
    <mergeCell ref="N2495:O2495"/>
    <mergeCell ref="P2495:Q2495"/>
    <mergeCell ref="AH2488:AI2488"/>
    <mergeCell ref="AJ2488:AK2488"/>
    <mergeCell ref="AM2488:AN2488"/>
    <mergeCell ref="AO2488:AP2488"/>
    <mergeCell ref="AR2488:AS2488"/>
    <mergeCell ref="AT2488:AU2488"/>
    <mergeCell ref="S2488:T2488"/>
    <mergeCell ref="U2488:V2488"/>
    <mergeCell ref="X2488:Y2488"/>
    <mergeCell ref="Z2488:AA2488"/>
    <mergeCell ref="AC2488:AD2488"/>
    <mergeCell ref="AE2488:AF2488"/>
    <mergeCell ref="BV2491:BW2491"/>
    <mergeCell ref="BX2491:BY2491"/>
    <mergeCell ref="AW2495:AX2495"/>
    <mergeCell ref="AY2495:AZ2495"/>
    <mergeCell ref="BB2495:BC2495"/>
    <mergeCell ref="BD2495:BE2495"/>
    <mergeCell ref="BG2495:BH2495"/>
    <mergeCell ref="BI2495:BJ2495"/>
    <mergeCell ref="BL2495:BM2495"/>
    <mergeCell ref="BN2495:BO2495"/>
    <mergeCell ref="BV2495:BW2495"/>
    <mergeCell ref="BV2484:BW2484"/>
    <mergeCell ref="BX2484:BY2484"/>
    <mergeCell ref="U2477:V2477"/>
    <mergeCell ref="X2477:Y2477"/>
    <mergeCell ref="Z2477:AA2477"/>
    <mergeCell ref="AC2477:AD2477"/>
    <mergeCell ref="AE2477:AF2477"/>
    <mergeCell ref="D2502:E2502"/>
    <mergeCell ref="F2502:G2502"/>
    <mergeCell ref="I2502:J2502"/>
    <mergeCell ref="K2502:L2502"/>
    <mergeCell ref="N2502:O2502"/>
    <mergeCell ref="P2502:Q2502"/>
    <mergeCell ref="AH2495:AI2495"/>
    <mergeCell ref="AJ2495:AK2495"/>
    <mergeCell ref="AM2495:AN2495"/>
    <mergeCell ref="AO2495:AP2495"/>
    <mergeCell ref="AR2495:AS2495"/>
    <mergeCell ref="AT2495:AU2495"/>
    <mergeCell ref="S2495:T2495"/>
    <mergeCell ref="U2495:V2495"/>
    <mergeCell ref="X2495:Y2495"/>
    <mergeCell ref="Z2495:AA2495"/>
    <mergeCell ref="AC2495:AD2495"/>
    <mergeCell ref="AE2495:AF2495"/>
    <mergeCell ref="S2470:T2470"/>
    <mergeCell ref="U2470:V2470"/>
    <mergeCell ref="X2470:Y2470"/>
    <mergeCell ref="Z2470:AA2470"/>
    <mergeCell ref="AC2470:AD2470"/>
    <mergeCell ref="AE2470:AF2470"/>
    <mergeCell ref="AH2470:AI2470"/>
    <mergeCell ref="AJ2470:AK2470"/>
    <mergeCell ref="AM2470:AN2470"/>
    <mergeCell ref="AO2470:AP2470"/>
    <mergeCell ref="AR2470:AS2470"/>
    <mergeCell ref="AT2470:AU2470"/>
    <mergeCell ref="AH2502:AI2502"/>
    <mergeCell ref="AJ2502:AK2502"/>
    <mergeCell ref="AM2502:AN2502"/>
    <mergeCell ref="AO2502:AP2502"/>
    <mergeCell ref="AR2502:AS2502"/>
    <mergeCell ref="AT2502:AU2502"/>
    <mergeCell ref="S2502:T2502"/>
    <mergeCell ref="U2502:V2502"/>
    <mergeCell ref="X2502:Y2502"/>
    <mergeCell ref="Z2502:AA2502"/>
    <mergeCell ref="AC2502:AD2502"/>
    <mergeCell ref="AE2502:AF2502"/>
    <mergeCell ref="AH2474:AI2474"/>
    <mergeCell ref="AJ2474:AK2474"/>
    <mergeCell ref="AM2474:AN2474"/>
    <mergeCell ref="AO2474:AP2474"/>
    <mergeCell ref="AR2474:AS2474"/>
    <mergeCell ref="AT2474:AU2474"/>
    <mergeCell ref="S2474:T2474"/>
    <mergeCell ref="U2474:V2474"/>
    <mergeCell ref="X2474:Y2474"/>
    <mergeCell ref="Z2474:AA2474"/>
    <mergeCell ref="AC2474:AD2474"/>
    <mergeCell ref="AE2474:AF2474"/>
    <mergeCell ref="BX2467:BY2467"/>
    <mergeCell ref="D2474:E2474"/>
    <mergeCell ref="F2474:G2474"/>
    <mergeCell ref="I2474:J2474"/>
    <mergeCell ref="K2474:L2474"/>
    <mergeCell ref="N2474:O2474"/>
    <mergeCell ref="P2474:Q2474"/>
    <mergeCell ref="AH2467:AI2467"/>
    <mergeCell ref="AJ2467:AK2467"/>
    <mergeCell ref="AM2467:AN2467"/>
    <mergeCell ref="AO2467:AP2467"/>
    <mergeCell ref="AR2467:AS2467"/>
    <mergeCell ref="AT2467:AU2467"/>
    <mergeCell ref="S2467:T2467"/>
    <mergeCell ref="U2467:V2467"/>
    <mergeCell ref="X2467:Y2467"/>
    <mergeCell ref="Z2467:AA2467"/>
    <mergeCell ref="AC2467:AD2467"/>
    <mergeCell ref="AE2467:AF2467"/>
    <mergeCell ref="D2467:E2467"/>
    <mergeCell ref="AH2477:AI2477"/>
    <mergeCell ref="AJ2477:AK2477"/>
    <mergeCell ref="AM2477:AN2477"/>
    <mergeCell ref="AO2477:AP2477"/>
    <mergeCell ref="AR2477:AS2477"/>
    <mergeCell ref="AT2477:AU2477"/>
    <mergeCell ref="AW2477:AX2477"/>
    <mergeCell ref="AY2477:AZ2477"/>
    <mergeCell ref="BB2477:BC2477"/>
    <mergeCell ref="BD2477:BE2477"/>
    <mergeCell ref="BG2477:BH2477"/>
    <mergeCell ref="BI2477:BJ2477"/>
    <mergeCell ref="BL2477:BM2477"/>
    <mergeCell ref="BN2477:BO2477"/>
    <mergeCell ref="BQ2477:BR2477"/>
    <mergeCell ref="BS2477:BT2477"/>
    <mergeCell ref="D2470:E2470"/>
    <mergeCell ref="F2470:G2470"/>
    <mergeCell ref="I2470:J2470"/>
    <mergeCell ref="K2470:L2470"/>
    <mergeCell ref="N2470:O2470"/>
    <mergeCell ref="P2470:Q2470"/>
    <mergeCell ref="BS2470:BT2470"/>
    <mergeCell ref="BQ2474:BR2474"/>
    <mergeCell ref="BS2474:BT2474"/>
    <mergeCell ref="D2477:E2477"/>
    <mergeCell ref="F2477:G2477"/>
    <mergeCell ref="I2477:J2477"/>
    <mergeCell ref="K2477:L2477"/>
    <mergeCell ref="N2477:O2477"/>
    <mergeCell ref="P2477:Q2477"/>
    <mergeCell ref="S2477:T2477"/>
    <mergeCell ref="D2446:E2446"/>
    <mergeCell ref="F2446:G2446"/>
    <mergeCell ref="I2446:J2446"/>
    <mergeCell ref="K2446:L2446"/>
    <mergeCell ref="N2446:O2446"/>
    <mergeCell ref="P2446:Q2446"/>
    <mergeCell ref="BX2460:BY2460"/>
    <mergeCell ref="AH2460:AI2460"/>
    <mergeCell ref="AJ2460:AK2460"/>
    <mergeCell ref="AM2460:AN2460"/>
    <mergeCell ref="AO2460:AP2460"/>
    <mergeCell ref="AR2460:AS2460"/>
    <mergeCell ref="AT2460:AU2460"/>
    <mergeCell ref="S2460:T2460"/>
    <mergeCell ref="U2460:V2460"/>
    <mergeCell ref="X2460:Y2460"/>
    <mergeCell ref="Z2460:AA2460"/>
    <mergeCell ref="AC2460:AD2460"/>
    <mergeCell ref="AE2460:AF2460"/>
    <mergeCell ref="AW2460:AX2460"/>
    <mergeCell ref="AY2460:AZ2460"/>
    <mergeCell ref="BB2460:BC2460"/>
    <mergeCell ref="BD2460:BE2460"/>
    <mergeCell ref="BG2460:BH2460"/>
    <mergeCell ref="BI2460:BJ2460"/>
    <mergeCell ref="BL2460:BM2460"/>
    <mergeCell ref="BN2460:BO2460"/>
    <mergeCell ref="BV2460:BW2460"/>
    <mergeCell ref="BV2463:BW2463"/>
    <mergeCell ref="BX2463:BY2463"/>
    <mergeCell ref="AW2467:AX2467"/>
    <mergeCell ref="AY2467:AZ2467"/>
    <mergeCell ref="BB2467:BC2467"/>
    <mergeCell ref="BD2467:BE2467"/>
    <mergeCell ref="BG2467:BH2467"/>
    <mergeCell ref="BI2467:BJ2467"/>
    <mergeCell ref="BL2467:BM2467"/>
    <mergeCell ref="BN2467:BO2467"/>
    <mergeCell ref="BV2467:BW2467"/>
    <mergeCell ref="BX2453:BY2453"/>
    <mergeCell ref="F2467:G2467"/>
    <mergeCell ref="I2467:J2467"/>
    <mergeCell ref="K2467:L2467"/>
    <mergeCell ref="N2467:O2467"/>
    <mergeCell ref="P2467:Q2467"/>
    <mergeCell ref="AH2453:AI2453"/>
    <mergeCell ref="AJ2453:AK2453"/>
    <mergeCell ref="AM2453:AN2453"/>
    <mergeCell ref="AO2453:AP2453"/>
    <mergeCell ref="AR2453:AS2453"/>
    <mergeCell ref="AT2453:AU2453"/>
    <mergeCell ref="S2453:T2453"/>
    <mergeCell ref="U2453:V2453"/>
    <mergeCell ref="X2453:Y2453"/>
    <mergeCell ref="Z2453:AA2453"/>
    <mergeCell ref="AC2453:AD2453"/>
    <mergeCell ref="AE2453:AF2453"/>
    <mergeCell ref="BX2446:BY2446"/>
    <mergeCell ref="D2453:E2453"/>
    <mergeCell ref="F2453:G2453"/>
    <mergeCell ref="I2453:J2453"/>
    <mergeCell ref="K2453:L2453"/>
    <mergeCell ref="N2453:O2453"/>
    <mergeCell ref="P2453:Q2453"/>
    <mergeCell ref="D2428:E2428"/>
    <mergeCell ref="F2428:G2428"/>
    <mergeCell ref="AH2446:AI2446"/>
    <mergeCell ref="AJ2446:AK2446"/>
    <mergeCell ref="AM2446:AN2446"/>
    <mergeCell ref="AO2446:AP2446"/>
    <mergeCell ref="AR2446:AS2446"/>
    <mergeCell ref="AT2446:AU2446"/>
    <mergeCell ref="S2446:T2446"/>
    <mergeCell ref="U2446:V2446"/>
    <mergeCell ref="X2446:Y2446"/>
    <mergeCell ref="Z2446:AA2446"/>
    <mergeCell ref="AC2446:AD2446"/>
    <mergeCell ref="AE2446:AF2446"/>
    <mergeCell ref="BV2449:BW2449"/>
    <mergeCell ref="BX2449:BY2449"/>
    <mergeCell ref="AW2453:AX2453"/>
    <mergeCell ref="AY2453:AZ2453"/>
    <mergeCell ref="BB2453:BC2453"/>
    <mergeCell ref="BD2453:BE2453"/>
    <mergeCell ref="BG2453:BH2453"/>
    <mergeCell ref="BI2453:BJ2453"/>
    <mergeCell ref="BL2453:BM2453"/>
    <mergeCell ref="BN2453:BO2453"/>
    <mergeCell ref="BV2453:BW2453"/>
    <mergeCell ref="D2439:E2439"/>
    <mergeCell ref="F2439:G2439"/>
    <mergeCell ref="I2439:J2439"/>
    <mergeCell ref="K2439:L2439"/>
    <mergeCell ref="N2439:O2439"/>
    <mergeCell ref="P2439:Q2439"/>
    <mergeCell ref="AH2432:AI2432"/>
    <mergeCell ref="AJ2432:AK2432"/>
    <mergeCell ref="AM2432:AN2432"/>
    <mergeCell ref="AO2432:AP2432"/>
    <mergeCell ref="AR2432:AS2432"/>
    <mergeCell ref="AT2432:AU2432"/>
    <mergeCell ref="S2432:T2432"/>
    <mergeCell ref="U2432:V2432"/>
    <mergeCell ref="X2432:Y2432"/>
    <mergeCell ref="Z2432:AA2432"/>
    <mergeCell ref="AC2432:AD2432"/>
    <mergeCell ref="AE2432:AF2432"/>
    <mergeCell ref="D2432:E2432"/>
    <mergeCell ref="F2432:G2432"/>
    <mergeCell ref="I2432:J2432"/>
    <mergeCell ref="K2432:L2432"/>
    <mergeCell ref="N2432:O2432"/>
    <mergeCell ref="P2432:Q2432"/>
    <mergeCell ref="BX2432:BY2432"/>
    <mergeCell ref="BQ2446:BR2446"/>
    <mergeCell ref="BS2446:BT2446"/>
    <mergeCell ref="D2449:E2449"/>
    <mergeCell ref="F2449:G2449"/>
    <mergeCell ref="I2449:J2449"/>
    <mergeCell ref="K2449:L2449"/>
    <mergeCell ref="N2449:O2449"/>
    <mergeCell ref="P2449:Q2449"/>
    <mergeCell ref="S2449:T2449"/>
    <mergeCell ref="U2449:V2449"/>
    <mergeCell ref="X2449:Y2449"/>
    <mergeCell ref="Z2449:AA2449"/>
    <mergeCell ref="AC2449:AD2449"/>
    <mergeCell ref="AE2449:AF2449"/>
    <mergeCell ref="AJ2439:AK2439"/>
    <mergeCell ref="AM2439:AN2439"/>
    <mergeCell ref="AO2439:AP2439"/>
    <mergeCell ref="AR2439:AS2439"/>
    <mergeCell ref="AT2439:AU2439"/>
    <mergeCell ref="S2439:T2439"/>
    <mergeCell ref="U2439:V2439"/>
    <mergeCell ref="X2439:Y2439"/>
    <mergeCell ref="Z2439:AA2439"/>
    <mergeCell ref="AC2439:AD2439"/>
    <mergeCell ref="AE2439:AF2439"/>
    <mergeCell ref="BQ2432:BR2432"/>
    <mergeCell ref="BS2432:BT2432"/>
    <mergeCell ref="S2435:T2435"/>
    <mergeCell ref="U2435:V2435"/>
    <mergeCell ref="X2435:Y2435"/>
    <mergeCell ref="Z2435:AA2435"/>
    <mergeCell ref="AC2435:AD2435"/>
    <mergeCell ref="AE2435:AF2435"/>
    <mergeCell ref="AH2435:AI2435"/>
    <mergeCell ref="AJ2435:AK2435"/>
    <mergeCell ref="AM2435:AN2435"/>
    <mergeCell ref="AO2435:AP2435"/>
    <mergeCell ref="AR2435:AS2435"/>
    <mergeCell ref="AT2435:AU2435"/>
    <mergeCell ref="AW2435:AX2435"/>
    <mergeCell ref="AY2435:AZ2435"/>
    <mergeCell ref="BB2435:BC2435"/>
    <mergeCell ref="BD2435:BE2435"/>
    <mergeCell ref="BG2435:BH2435"/>
    <mergeCell ref="BI2435:BJ2435"/>
    <mergeCell ref="BL2435:BM2435"/>
    <mergeCell ref="BN2435:BO2435"/>
    <mergeCell ref="BQ2435:BR2435"/>
    <mergeCell ref="AW2439:AX2439"/>
    <mergeCell ref="AY2439:AZ2439"/>
    <mergeCell ref="BB2439:BC2439"/>
    <mergeCell ref="BD2439:BE2439"/>
    <mergeCell ref="BG2439:BH2439"/>
    <mergeCell ref="BI2439:BJ2439"/>
    <mergeCell ref="BL2439:BM2439"/>
    <mergeCell ref="BN2439:BO2439"/>
    <mergeCell ref="BV2418:BW2418"/>
    <mergeCell ref="BV2421:BW2421"/>
    <mergeCell ref="BX2421:BY2421"/>
    <mergeCell ref="AW2425:AX2425"/>
    <mergeCell ref="AY2425:AZ2425"/>
    <mergeCell ref="BB2425:BC2425"/>
    <mergeCell ref="BD2425:BE2425"/>
    <mergeCell ref="BG2425:BH2425"/>
    <mergeCell ref="BI2425:BJ2425"/>
    <mergeCell ref="BL2425:BM2425"/>
    <mergeCell ref="BN2425:BO2425"/>
    <mergeCell ref="BV2425:BW2425"/>
    <mergeCell ref="BX2404:BY2404"/>
    <mergeCell ref="BQ2407:BR2407"/>
    <mergeCell ref="BS2407:BT2407"/>
    <mergeCell ref="BQ2411:BR2411"/>
    <mergeCell ref="BS2411:BT2411"/>
    <mergeCell ref="BQ2425:BR2425"/>
    <mergeCell ref="BS2425:BT2425"/>
    <mergeCell ref="AH2425:AI2425"/>
    <mergeCell ref="AJ2425:AK2425"/>
    <mergeCell ref="AM2425:AN2425"/>
    <mergeCell ref="AO2425:AP2425"/>
    <mergeCell ref="AR2425:AS2425"/>
    <mergeCell ref="AT2425:AU2425"/>
    <mergeCell ref="S2425:T2425"/>
    <mergeCell ref="U2425:V2425"/>
    <mergeCell ref="X2425:Y2425"/>
    <mergeCell ref="Z2425:AA2425"/>
    <mergeCell ref="AC2425:AD2425"/>
    <mergeCell ref="AE2425:AF2425"/>
    <mergeCell ref="D2425:E2425"/>
    <mergeCell ref="F2425:G2425"/>
    <mergeCell ref="I2425:J2425"/>
    <mergeCell ref="K2425:L2425"/>
    <mergeCell ref="N2425:O2425"/>
    <mergeCell ref="P2425:Q2425"/>
    <mergeCell ref="BV2414:BW2414"/>
    <mergeCell ref="BX2414:BY2414"/>
    <mergeCell ref="D2404:E2404"/>
    <mergeCell ref="F2404:G2404"/>
    <mergeCell ref="I2404:J2404"/>
    <mergeCell ref="K2404:L2404"/>
    <mergeCell ref="N2404:O2404"/>
    <mergeCell ref="P2404:Q2404"/>
    <mergeCell ref="BX2411:BY2411"/>
    <mergeCell ref="D2407:E2407"/>
    <mergeCell ref="F2407:G2407"/>
    <mergeCell ref="I2407:J2407"/>
    <mergeCell ref="K2407:L2407"/>
    <mergeCell ref="N2407:O2407"/>
    <mergeCell ref="P2407:Q2407"/>
    <mergeCell ref="S2407:T2407"/>
    <mergeCell ref="U2407:V2407"/>
    <mergeCell ref="X2407:Y2407"/>
    <mergeCell ref="Z2407:AA2407"/>
    <mergeCell ref="AC2407:AD2407"/>
    <mergeCell ref="AE2407:AF2407"/>
    <mergeCell ref="AH2407:AI2407"/>
    <mergeCell ref="AJ2407:AK2407"/>
    <mergeCell ref="AM2407:AN2407"/>
    <mergeCell ref="AO2407:AP2407"/>
    <mergeCell ref="AR2407:AS2407"/>
    <mergeCell ref="AT2407:AU2407"/>
    <mergeCell ref="AW2407:AX2407"/>
    <mergeCell ref="AY2407:AZ2407"/>
    <mergeCell ref="BB2407:BC2407"/>
    <mergeCell ref="BD2407:BE2407"/>
    <mergeCell ref="BG2407:BH2407"/>
    <mergeCell ref="BI2407:BJ2407"/>
    <mergeCell ref="BL2407:BM2407"/>
    <mergeCell ref="BN2407:BO2407"/>
    <mergeCell ref="AW2386:AX2386"/>
    <mergeCell ref="AY2386:AZ2386"/>
    <mergeCell ref="BB2386:BC2386"/>
    <mergeCell ref="BD2386:BE2386"/>
    <mergeCell ref="BG2386:BH2386"/>
    <mergeCell ref="BI2386:BJ2386"/>
    <mergeCell ref="BL2386:BM2386"/>
    <mergeCell ref="BN2386:BO2386"/>
    <mergeCell ref="BQ2386:BR2386"/>
    <mergeCell ref="D2397:E2397"/>
    <mergeCell ref="F2397:G2397"/>
    <mergeCell ref="I2397:J2397"/>
    <mergeCell ref="K2397:L2397"/>
    <mergeCell ref="D2411:E2411"/>
    <mergeCell ref="F2411:G2411"/>
    <mergeCell ref="I2411:J2411"/>
    <mergeCell ref="K2411:L2411"/>
    <mergeCell ref="N2411:O2411"/>
    <mergeCell ref="P2411:Q2411"/>
    <mergeCell ref="AH2404:AI2404"/>
    <mergeCell ref="AJ2404:AK2404"/>
    <mergeCell ref="AM2404:AN2404"/>
    <mergeCell ref="AO2404:AP2404"/>
    <mergeCell ref="AR2404:AS2404"/>
    <mergeCell ref="AT2404:AU2404"/>
    <mergeCell ref="S2404:T2404"/>
    <mergeCell ref="U2404:V2404"/>
    <mergeCell ref="X2404:Y2404"/>
    <mergeCell ref="Z2404:AA2404"/>
    <mergeCell ref="AC2404:AD2404"/>
    <mergeCell ref="AE2404:AF2404"/>
    <mergeCell ref="BV2407:BW2407"/>
    <mergeCell ref="BX2407:BY2407"/>
    <mergeCell ref="AW2411:AX2411"/>
    <mergeCell ref="AY2411:AZ2411"/>
    <mergeCell ref="BB2411:BC2411"/>
    <mergeCell ref="BD2411:BE2411"/>
    <mergeCell ref="BG2411:BH2411"/>
    <mergeCell ref="BI2411:BJ2411"/>
    <mergeCell ref="BL2411:BM2411"/>
    <mergeCell ref="BN2411:BO2411"/>
    <mergeCell ref="BV2411:BW2411"/>
    <mergeCell ref="BV2386:BW2386"/>
    <mergeCell ref="BX2386:BY2386"/>
    <mergeCell ref="AW2390:AX2390"/>
    <mergeCell ref="AY2390:AZ2390"/>
    <mergeCell ref="BB2390:BC2390"/>
    <mergeCell ref="BD2390:BE2390"/>
    <mergeCell ref="BG2390:BH2390"/>
    <mergeCell ref="BI2390:BJ2390"/>
    <mergeCell ref="BL2390:BM2390"/>
    <mergeCell ref="BN2390:BO2390"/>
    <mergeCell ref="BV2390:BW2390"/>
    <mergeCell ref="BV2393:BW2393"/>
    <mergeCell ref="BX2393:BY2393"/>
    <mergeCell ref="AW2397:AX2397"/>
    <mergeCell ref="AY2397:AZ2397"/>
    <mergeCell ref="BB2397:BC2397"/>
    <mergeCell ref="BD2397:BE2397"/>
    <mergeCell ref="BG2397:BH2397"/>
    <mergeCell ref="BI2397:BJ2397"/>
    <mergeCell ref="BL2397:BM2397"/>
    <mergeCell ref="BN2397:BO2397"/>
    <mergeCell ref="BV2397:BW2397"/>
    <mergeCell ref="U2393:V2393"/>
    <mergeCell ref="X2393:Y2393"/>
    <mergeCell ref="Z2393:AA2393"/>
    <mergeCell ref="AC2393:AD2393"/>
    <mergeCell ref="AE2393:AF2393"/>
    <mergeCell ref="D2418:E2418"/>
    <mergeCell ref="F2418:G2418"/>
    <mergeCell ref="I2418:J2418"/>
    <mergeCell ref="K2418:L2418"/>
    <mergeCell ref="N2418:O2418"/>
    <mergeCell ref="P2418:Q2418"/>
    <mergeCell ref="AH2411:AI2411"/>
    <mergeCell ref="AJ2411:AK2411"/>
    <mergeCell ref="AM2411:AN2411"/>
    <mergeCell ref="AO2411:AP2411"/>
    <mergeCell ref="AR2411:AS2411"/>
    <mergeCell ref="AT2411:AU2411"/>
    <mergeCell ref="S2411:T2411"/>
    <mergeCell ref="U2411:V2411"/>
    <mergeCell ref="X2411:Y2411"/>
    <mergeCell ref="Z2411:AA2411"/>
    <mergeCell ref="AC2411:AD2411"/>
    <mergeCell ref="AE2411:AF2411"/>
    <mergeCell ref="S2386:T2386"/>
    <mergeCell ref="U2386:V2386"/>
    <mergeCell ref="X2386:Y2386"/>
    <mergeCell ref="Z2386:AA2386"/>
    <mergeCell ref="AC2386:AD2386"/>
    <mergeCell ref="AE2386:AF2386"/>
    <mergeCell ref="AH2386:AI2386"/>
    <mergeCell ref="AJ2386:AK2386"/>
    <mergeCell ref="AM2386:AN2386"/>
    <mergeCell ref="AO2386:AP2386"/>
    <mergeCell ref="AR2386:AS2386"/>
    <mergeCell ref="AT2386:AU2386"/>
    <mergeCell ref="AH2418:AI2418"/>
    <mergeCell ref="AJ2418:AK2418"/>
    <mergeCell ref="AM2418:AN2418"/>
    <mergeCell ref="AO2418:AP2418"/>
    <mergeCell ref="AR2418:AS2418"/>
    <mergeCell ref="AT2418:AU2418"/>
    <mergeCell ref="S2418:T2418"/>
    <mergeCell ref="U2418:V2418"/>
    <mergeCell ref="X2418:Y2418"/>
    <mergeCell ref="Z2418:AA2418"/>
    <mergeCell ref="AC2418:AD2418"/>
    <mergeCell ref="AE2418:AF2418"/>
    <mergeCell ref="AH2390:AI2390"/>
    <mergeCell ref="AJ2390:AK2390"/>
    <mergeCell ref="AM2390:AN2390"/>
    <mergeCell ref="AO2390:AP2390"/>
    <mergeCell ref="AR2390:AS2390"/>
    <mergeCell ref="AT2390:AU2390"/>
    <mergeCell ref="S2390:T2390"/>
    <mergeCell ref="U2390:V2390"/>
    <mergeCell ref="X2390:Y2390"/>
    <mergeCell ref="Z2390:AA2390"/>
    <mergeCell ref="AC2390:AD2390"/>
    <mergeCell ref="AE2390:AF2390"/>
    <mergeCell ref="BX2383:BY2383"/>
    <mergeCell ref="D2390:E2390"/>
    <mergeCell ref="F2390:G2390"/>
    <mergeCell ref="I2390:J2390"/>
    <mergeCell ref="K2390:L2390"/>
    <mergeCell ref="N2390:O2390"/>
    <mergeCell ref="P2390:Q2390"/>
    <mergeCell ref="AH2383:AI2383"/>
    <mergeCell ref="AJ2383:AK2383"/>
    <mergeCell ref="AM2383:AN2383"/>
    <mergeCell ref="AO2383:AP2383"/>
    <mergeCell ref="AR2383:AS2383"/>
    <mergeCell ref="AT2383:AU2383"/>
    <mergeCell ref="S2383:T2383"/>
    <mergeCell ref="U2383:V2383"/>
    <mergeCell ref="X2383:Y2383"/>
    <mergeCell ref="Z2383:AA2383"/>
    <mergeCell ref="AC2383:AD2383"/>
    <mergeCell ref="AE2383:AF2383"/>
    <mergeCell ref="D2383:E2383"/>
    <mergeCell ref="AH2393:AI2393"/>
    <mergeCell ref="AJ2393:AK2393"/>
    <mergeCell ref="AM2393:AN2393"/>
    <mergeCell ref="AO2393:AP2393"/>
    <mergeCell ref="AR2393:AS2393"/>
    <mergeCell ref="AT2393:AU2393"/>
    <mergeCell ref="AW2393:AX2393"/>
    <mergeCell ref="AY2393:AZ2393"/>
    <mergeCell ref="BB2393:BC2393"/>
    <mergeCell ref="BD2393:BE2393"/>
    <mergeCell ref="BG2393:BH2393"/>
    <mergeCell ref="BI2393:BJ2393"/>
    <mergeCell ref="BL2393:BM2393"/>
    <mergeCell ref="BN2393:BO2393"/>
    <mergeCell ref="BQ2393:BR2393"/>
    <mergeCell ref="BS2393:BT2393"/>
    <mergeCell ref="D2386:E2386"/>
    <mergeCell ref="F2386:G2386"/>
    <mergeCell ref="I2386:J2386"/>
    <mergeCell ref="K2386:L2386"/>
    <mergeCell ref="N2386:O2386"/>
    <mergeCell ref="P2386:Q2386"/>
    <mergeCell ref="BS2386:BT2386"/>
    <mergeCell ref="BQ2390:BR2390"/>
    <mergeCell ref="BS2390:BT2390"/>
    <mergeCell ref="D2393:E2393"/>
    <mergeCell ref="F2393:G2393"/>
    <mergeCell ref="I2393:J2393"/>
    <mergeCell ref="K2393:L2393"/>
    <mergeCell ref="N2393:O2393"/>
    <mergeCell ref="P2393:Q2393"/>
    <mergeCell ref="S2393:T2393"/>
    <mergeCell ref="D2362:E2362"/>
    <mergeCell ref="F2362:G2362"/>
    <mergeCell ref="I2362:J2362"/>
    <mergeCell ref="K2362:L2362"/>
    <mergeCell ref="N2362:O2362"/>
    <mergeCell ref="P2362:Q2362"/>
    <mergeCell ref="BX2376:BY2376"/>
    <mergeCell ref="AH2376:AI2376"/>
    <mergeCell ref="AJ2376:AK2376"/>
    <mergeCell ref="AM2376:AN2376"/>
    <mergeCell ref="AO2376:AP2376"/>
    <mergeCell ref="AR2376:AS2376"/>
    <mergeCell ref="AT2376:AU2376"/>
    <mergeCell ref="S2376:T2376"/>
    <mergeCell ref="U2376:V2376"/>
    <mergeCell ref="X2376:Y2376"/>
    <mergeCell ref="Z2376:AA2376"/>
    <mergeCell ref="AC2376:AD2376"/>
    <mergeCell ref="AE2376:AF2376"/>
    <mergeCell ref="AW2376:AX2376"/>
    <mergeCell ref="AY2376:AZ2376"/>
    <mergeCell ref="BB2376:BC2376"/>
    <mergeCell ref="BD2376:BE2376"/>
    <mergeCell ref="BG2376:BH2376"/>
    <mergeCell ref="BI2376:BJ2376"/>
    <mergeCell ref="BL2376:BM2376"/>
    <mergeCell ref="BN2376:BO2376"/>
    <mergeCell ref="BV2376:BW2376"/>
    <mergeCell ref="BV2379:BW2379"/>
    <mergeCell ref="BX2379:BY2379"/>
    <mergeCell ref="AW2383:AX2383"/>
    <mergeCell ref="AY2383:AZ2383"/>
    <mergeCell ref="BB2383:BC2383"/>
    <mergeCell ref="BD2383:BE2383"/>
    <mergeCell ref="BG2383:BH2383"/>
    <mergeCell ref="BI2383:BJ2383"/>
    <mergeCell ref="BL2383:BM2383"/>
    <mergeCell ref="BN2383:BO2383"/>
    <mergeCell ref="BV2383:BW2383"/>
    <mergeCell ref="BX2369:BY2369"/>
    <mergeCell ref="F2383:G2383"/>
    <mergeCell ref="I2383:J2383"/>
    <mergeCell ref="K2383:L2383"/>
    <mergeCell ref="N2383:O2383"/>
    <mergeCell ref="P2383:Q2383"/>
    <mergeCell ref="AH2369:AI2369"/>
    <mergeCell ref="AJ2369:AK2369"/>
    <mergeCell ref="AM2369:AN2369"/>
    <mergeCell ref="AO2369:AP2369"/>
    <mergeCell ref="AR2369:AS2369"/>
    <mergeCell ref="AT2369:AU2369"/>
    <mergeCell ref="S2369:T2369"/>
    <mergeCell ref="U2369:V2369"/>
    <mergeCell ref="X2369:Y2369"/>
    <mergeCell ref="Z2369:AA2369"/>
    <mergeCell ref="AC2369:AD2369"/>
    <mergeCell ref="AE2369:AF2369"/>
    <mergeCell ref="BX2362:BY2362"/>
    <mergeCell ref="D2369:E2369"/>
    <mergeCell ref="F2369:G2369"/>
    <mergeCell ref="I2369:J2369"/>
    <mergeCell ref="K2369:L2369"/>
    <mergeCell ref="N2369:O2369"/>
    <mergeCell ref="P2369:Q2369"/>
    <mergeCell ref="D2344:E2344"/>
    <mergeCell ref="F2344:G2344"/>
    <mergeCell ref="AH2362:AI2362"/>
    <mergeCell ref="AJ2362:AK2362"/>
    <mergeCell ref="AM2362:AN2362"/>
    <mergeCell ref="AO2362:AP2362"/>
    <mergeCell ref="AR2362:AS2362"/>
    <mergeCell ref="AT2362:AU2362"/>
    <mergeCell ref="S2362:T2362"/>
    <mergeCell ref="U2362:V2362"/>
    <mergeCell ref="X2362:Y2362"/>
    <mergeCell ref="Z2362:AA2362"/>
    <mergeCell ref="AC2362:AD2362"/>
    <mergeCell ref="AE2362:AF2362"/>
    <mergeCell ref="BV2365:BW2365"/>
    <mergeCell ref="BX2365:BY2365"/>
    <mergeCell ref="AW2369:AX2369"/>
    <mergeCell ref="AY2369:AZ2369"/>
    <mergeCell ref="BB2369:BC2369"/>
    <mergeCell ref="BD2369:BE2369"/>
    <mergeCell ref="BG2369:BH2369"/>
    <mergeCell ref="BI2369:BJ2369"/>
    <mergeCell ref="BL2369:BM2369"/>
    <mergeCell ref="BN2369:BO2369"/>
    <mergeCell ref="BV2369:BW2369"/>
    <mergeCell ref="D2355:E2355"/>
    <mergeCell ref="F2355:G2355"/>
    <mergeCell ref="I2355:J2355"/>
    <mergeCell ref="K2355:L2355"/>
    <mergeCell ref="N2355:O2355"/>
    <mergeCell ref="P2355:Q2355"/>
    <mergeCell ref="AH2348:AI2348"/>
    <mergeCell ref="AJ2348:AK2348"/>
    <mergeCell ref="AM2348:AN2348"/>
    <mergeCell ref="AO2348:AP2348"/>
    <mergeCell ref="AR2348:AS2348"/>
    <mergeCell ref="AT2348:AU2348"/>
    <mergeCell ref="S2348:T2348"/>
    <mergeCell ref="U2348:V2348"/>
    <mergeCell ref="X2348:Y2348"/>
    <mergeCell ref="Z2348:AA2348"/>
    <mergeCell ref="AC2348:AD2348"/>
    <mergeCell ref="AE2348:AF2348"/>
    <mergeCell ref="D2348:E2348"/>
    <mergeCell ref="F2348:G2348"/>
    <mergeCell ref="I2348:J2348"/>
    <mergeCell ref="K2348:L2348"/>
    <mergeCell ref="N2348:O2348"/>
    <mergeCell ref="P2348:Q2348"/>
    <mergeCell ref="BX2348:BY2348"/>
    <mergeCell ref="BQ2362:BR2362"/>
    <mergeCell ref="BS2362:BT2362"/>
    <mergeCell ref="D2365:E2365"/>
    <mergeCell ref="F2365:G2365"/>
    <mergeCell ref="I2365:J2365"/>
    <mergeCell ref="K2365:L2365"/>
    <mergeCell ref="N2365:O2365"/>
    <mergeCell ref="P2365:Q2365"/>
    <mergeCell ref="S2365:T2365"/>
    <mergeCell ref="U2365:V2365"/>
    <mergeCell ref="X2365:Y2365"/>
    <mergeCell ref="Z2365:AA2365"/>
    <mergeCell ref="AC2365:AD2365"/>
    <mergeCell ref="AE2365:AF2365"/>
    <mergeCell ref="AJ2355:AK2355"/>
    <mergeCell ref="AM2355:AN2355"/>
    <mergeCell ref="AO2355:AP2355"/>
    <mergeCell ref="AR2355:AS2355"/>
    <mergeCell ref="AT2355:AU2355"/>
    <mergeCell ref="S2355:T2355"/>
    <mergeCell ref="U2355:V2355"/>
    <mergeCell ref="X2355:Y2355"/>
    <mergeCell ref="Z2355:AA2355"/>
    <mergeCell ref="AC2355:AD2355"/>
    <mergeCell ref="AE2355:AF2355"/>
    <mergeCell ref="BQ2348:BR2348"/>
    <mergeCell ref="BS2348:BT2348"/>
    <mergeCell ref="S2351:T2351"/>
    <mergeCell ref="U2351:V2351"/>
    <mergeCell ref="X2351:Y2351"/>
    <mergeCell ref="Z2351:AA2351"/>
    <mergeCell ref="AC2351:AD2351"/>
    <mergeCell ref="AE2351:AF2351"/>
    <mergeCell ref="AH2351:AI2351"/>
    <mergeCell ref="AJ2351:AK2351"/>
    <mergeCell ref="AM2351:AN2351"/>
    <mergeCell ref="AO2351:AP2351"/>
    <mergeCell ref="AR2351:AS2351"/>
    <mergeCell ref="AT2351:AU2351"/>
    <mergeCell ref="AW2351:AX2351"/>
    <mergeCell ref="AY2351:AZ2351"/>
    <mergeCell ref="BB2351:BC2351"/>
    <mergeCell ref="BD2351:BE2351"/>
    <mergeCell ref="BG2351:BH2351"/>
    <mergeCell ref="BI2351:BJ2351"/>
    <mergeCell ref="BL2351:BM2351"/>
    <mergeCell ref="BN2351:BO2351"/>
    <mergeCell ref="BQ2351:BR2351"/>
    <mergeCell ref="BV2334:BW2334"/>
    <mergeCell ref="BV2337:BW2337"/>
    <mergeCell ref="BX2337:BY2337"/>
    <mergeCell ref="AW2341:AX2341"/>
    <mergeCell ref="AY2341:AZ2341"/>
    <mergeCell ref="BB2341:BC2341"/>
    <mergeCell ref="BD2341:BE2341"/>
    <mergeCell ref="BG2341:BH2341"/>
    <mergeCell ref="BI2341:BJ2341"/>
    <mergeCell ref="BL2341:BM2341"/>
    <mergeCell ref="BN2341:BO2341"/>
    <mergeCell ref="BV2341:BW2341"/>
    <mergeCell ref="BX2320:BY2320"/>
    <mergeCell ref="BQ2323:BR2323"/>
    <mergeCell ref="BS2323:BT2323"/>
    <mergeCell ref="BQ2327:BR2327"/>
    <mergeCell ref="BS2327:BT2327"/>
    <mergeCell ref="BQ2341:BR2341"/>
    <mergeCell ref="BS2341:BT2341"/>
    <mergeCell ref="AH2341:AI2341"/>
    <mergeCell ref="AJ2341:AK2341"/>
    <mergeCell ref="AM2341:AN2341"/>
    <mergeCell ref="AO2341:AP2341"/>
    <mergeCell ref="AR2341:AS2341"/>
    <mergeCell ref="AT2341:AU2341"/>
    <mergeCell ref="S2341:T2341"/>
    <mergeCell ref="U2341:V2341"/>
    <mergeCell ref="X2341:Y2341"/>
    <mergeCell ref="Z2341:AA2341"/>
    <mergeCell ref="AC2341:AD2341"/>
    <mergeCell ref="AE2341:AF2341"/>
    <mergeCell ref="D2341:E2341"/>
    <mergeCell ref="F2341:G2341"/>
    <mergeCell ref="I2341:J2341"/>
    <mergeCell ref="K2341:L2341"/>
    <mergeCell ref="N2341:O2341"/>
    <mergeCell ref="P2341:Q2341"/>
    <mergeCell ref="AW2320:AX2320"/>
    <mergeCell ref="AY2320:AZ2320"/>
    <mergeCell ref="BB2320:BC2320"/>
    <mergeCell ref="BD2320:BE2320"/>
    <mergeCell ref="BG2320:BH2320"/>
    <mergeCell ref="BI2320:BJ2320"/>
    <mergeCell ref="BL2320:BM2320"/>
    <mergeCell ref="BN2320:BO2320"/>
    <mergeCell ref="BV2320:BW2320"/>
    <mergeCell ref="BV2330:BW2330"/>
    <mergeCell ref="BX2330:BY2330"/>
    <mergeCell ref="D2320:E2320"/>
    <mergeCell ref="F2320:G2320"/>
    <mergeCell ref="I2320:J2320"/>
    <mergeCell ref="K2320:L2320"/>
    <mergeCell ref="N2320:O2320"/>
    <mergeCell ref="P2320:Q2320"/>
    <mergeCell ref="BX2327:BY2327"/>
    <mergeCell ref="D2323:E2323"/>
    <mergeCell ref="F2323:G2323"/>
    <mergeCell ref="I2323:J2323"/>
    <mergeCell ref="K2323:L2323"/>
    <mergeCell ref="N2323:O2323"/>
    <mergeCell ref="P2323:Q2323"/>
    <mergeCell ref="S2323:T2323"/>
    <mergeCell ref="U2323:V2323"/>
    <mergeCell ref="X2323:Y2323"/>
    <mergeCell ref="Z2323:AA2323"/>
    <mergeCell ref="AC2323:AD2323"/>
    <mergeCell ref="AE2323:AF2323"/>
    <mergeCell ref="AH2323:AI2323"/>
    <mergeCell ref="AJ2323:AK2323"/>
    <mergeCell ref="AM2323:AN2323"/>
    <mergeCell ref="AO2323:AP2323"/>
    <mergeCell ref="AR2323:AS2323"/>
    <mergeCell ref="AT2323:AU2323"/>
    <mergeCell ref="AW2323:AX2323"/>
    <mergeCell ref="AY2323:AZ2323"/>
    <mergeCell ref="BB2323:BC2323"/>
    <mergeCell ref="BD2323:BE2323"/>
    <mergeCell ref="BG2323:BH2323"/>
    <mergeCell ref="BI2323:BJ2323"/>
    <mergeCell ref="BL2323:BM2323"/>
    <mergeCell ref="BN2323:BO2323"/>
    <mergeCell ref="AW2302:AX2302"/>
    <mergeCell ref="AY2302:AZ2302"/>
    <mergeCell ref="BB2302:BC2302"/>
    <mergeCell ref="BD2302:BE2302"/>
    <mergeCell ref="BG2302:BH2302"/>
    <mergeCell ref="BI2302:BJ2302"/>
    <mergeCell ref="BL2302:BM2302"/>
    <mergeCell ref="BN2302:BO2302"/>
    <mergeCell ref="BQ2302:BR2302"/>
    <mergeCell ref="D2313:E2313"/>
    <mergeCell ref="F2313:G2313"/>
    <mergeCell ref="I2313:J2313"/>
    <mergeCell ref="K2313:L2313"/>
    <mergeCell ref="D2327:E2327"/>
    <mergeCell ref="F2327:G2327"/>
    <mergeCell ref="I2327:J2327"/>
    <mergeCell ref="K2327:L2327"/>
    <mergeCell ref="N2327:O2327"/>
    <mergeCell ref="P2327:Q2327"/>
    <mergeCell ref="AH2320:AI2320"/>
    <mergeCell ref="AJ2320:AK2320"/>
    <mergeCell ref="AM2320:AN2320"/>
    <mergeCell ref="AO2320:AP2320"/>
    <mergeCell ref="AR2320:AS2320"/>
    <mergeCell ref="AT2320:AU2320"/>
    <mergeCell ref="S2320:T2320"/>
    <mergeCell ref="U2320:V2320"/>
    <mergeCell ref="X2320:Y2320"/>
    <mergeCell ref="Z2320:AA2320"/>
    <mergeCell ref="AC2320:AD2320"/>
    <mergeCell ref="AE2320:AF2320"/>
    <mergeCell ref="BV2323:BW2323"/>
    <mergeCell ref="BX2323:BY2323"/>
    <mergeCell ref="AW2327:AX2327"/>
    <mergeCell ref="AY2327:AZ2327"/>
    <mergeCell ref="BB2327:BC2327"/>
    <mergeCell ref="BD2327:BE2327"/>
    <mergeCell ref="BG2327:BH2327"/>
    <mergeCell ref="BI2327:BJ2327"/>
    <mergeCell ref="BL2327:BM2327"/>
    <mergeCell ref="BN2327:BO2327"/>
    <mergeCell ref="BV2327:BW2327"/>
    <mergeCell ref="BV2316:BW2316"/>
    <mergeCell ref="BX2316:BY2316"/>
    <mergeCell ref="U2309:V2309"/>
    <mergeCell ref="X2309:Y2309"/>
    <mergeCell ref="Z2309:AA2309"/>
    <mergeCell ref="AC2309:AD2309"/>
    <mergeCell ref="AE2309:AF2309"/>
    <mergeCell ref="D2334:E2334"/>
    <mergeCell ref="F2334:G2334"/>
    <mergeCell ref="I2334:J2334"/>
    <mergeCell ref="K2334:L2334"/>
    <mergeCell ref="N2334:O2334"/>
    <mergeCell ref="P2334:Q2334"/>
    <mergeCell ref="AH2327:AI2327"/>
    <mergeCell ref="AJ2327:AK2327"/>
    <mergeCell ref="AM2327:AN2327"/>
    <mergeCell ref="AO2327:AP2327"/>
    <mergeCell ref="AR2327:AS2327"/>
    <mergeCell ref="AT2327:AU2327"/>
    <mergeCell ref="S2327:T2327"/>
    <mergeCell ref="U2327:V2327"/>
    <mergeCell ref="X2327:Y2327"/>
    <mergeCell ref="Z2327:AA2327"/>
    <mergeCell ref="AC2327:AD2327"/>
    <mergeCell ref="AE2327:AF2327"/>
    <mergeCell ref="S2302:T2302"/>
    <mergeCell ref="U2302:V2302"/>
    <mergeCell ref="X2302:Y2302"/>
    <mergeCell ref="Z2302:AA2302"/>
    <mergeCell ref="AC2302:AD2302"/>
    <mergeCell ref="AE2302:AF2302"/>
    <mergeCell ref="AH2302:AI2302"/>
    <mergeCell ref="AJ2302:AK2302"/>
    <mergeCell ref="AM2302:AN2302"/>
    <mergeCell ref="AO2302:AP2302"/>
    <mergeCell ref="AR2302:AS2302"/>
    <mergeCell ref="AT2302:AU2302"/>
    <mergeCell ref="AH2334:AI2334"/>
    <mergeCell ref="AJ2334:AK2334"/>
    <mergeCell ref="AM2334:AN2334"/>
    <mergeCell ref="AO2334:AP2334"/>
    <mergeCell ref="AR2334:AS2334"/>
    <mergeCell ref="AT2334:AU2334"/>
    <mergeCell ref="S2334:T2334"/>
    <mergeCell ref="U2334:V2334"/>
    <mergeCell ref="X2334:Y2334"/>
    <mergeCell ref="Z2334:AA2334"/>
    <mergeCell ref="AC2334:AD2334"/>
    <mergeCell ref="AE2334:AF2334"/>
    <mergeCell ref="AH2306:AI2306"/>
    <mergeCell ref="AJ2306:AK2306"/>
    <mergeCell ref="AM2306:AN2306"/>
    <mergeCell ref="AO2306:AP2306"/>
    <mergeCell ref="AR2306:AS2306"/>
    <mergeCell ref="AT2306:AU2306"/>
    <mergeCell ref="S2306:T2306"/>
    <mergeCell ref="U2306:V2306"/>
    <mergeCell ref="X2306:Y2306"/>
    <mergeCell ref="Z2306:AA2306"/>
    <mergeCell ref="AC2306:AD2306"/>
    <mergeCell ref="AE2306:AF2306"/>
    <mergeCell ref="BX2299:BY2299"/>
    <mergeCell ref="D2306:E2306"/>
    <mergeCell ref="F2306:G2306"/>
    <mergeCell ref="I2306:J2306"/>
    <mergeCell ref="K2306:L2306"/>
    <mergeCell ref="N2306:O2306"/>
    <mergeCell ref="P2306:Q2306"/>
    <mergeCell ref="AH2299:AI2299"/>
    <mergeCell ref="AJ2299:AK2299"/>
    <mergeCell ref="AM2299:AN2299"/>
    <mergeCell ref="AO2299:AP2299"/>
    <mergeCell ref="AR2299:AS2299"/>
    <mergeCell ref="AT2299:AU2299"/>
    <mergeCell ref="S2299:T2299"/>
    <mergeCell ref="U2299:V2299"/>
    <mergeCell ref="X2299:Y2299"/>
    <mergeCell ref="Z2299:AA2299"/>
    <mergeCell ref="AC2299:AD2299"/>
    <mergeCell ref="AE2299:AF2299"/>
    <mergeCell ref="D2299:E2299"/>
    <mergeCell ref="AH2309:AI2309"/>
    <mergeCell ref="AJ2309:AK2309"/>
    <mergeCell ref="AM2309:AN2309"/>
    <mergeCell ref="AO2309:AP2309"/>
    <mergeCell ref="AR2309:AS2309"/>
    <mergeCell ref="AT2309:AU2309"/>
    <mergeCell ref="AW2309:AX2309"/>
    <mergeCell ref="AY2309:AZ2309"/>
    <mergeCell ref="BB2309:BC2309"/>
    <mergeCell ref="BD2309:BE2309"/>
    <mergeCell ref="BG2309:BH2309"/>
    <mergeCell ref="BI2309:BJ2309"/>
    <mergeCell ref="BL2309:BM2309"/>
    <mergeCell ref="BN2309:BO2309"/>
    <mergeCell ref="BQ2309:BR2309"/>
    <mergeCell ref="BS2309:BT2309"/>
    <mergeCell ref="D2302:E2302"/>
    <mergeCell ref="F2302:G2302"/>
    <mergeCell ref="I2302:J2302"/>
    <mergeCell ref="K2302:L2302"/>
    <mergeCell ref="N2302:O2302"/>
    <mergeCell ref="P2302:Q2302"/>
    <mergeCell ref="BS2302:BT2302"/>
    <mergeCell ref="BQ2306:BR2306"/>
    <mergeCell ref="BS2306:BT2306"/>
    <mergeCell ref="D2309:E2309"/>
    <mergeCell ref="F2309:G2309"/>
    <mergeCell ref="I2309:J2309"/>
    <mergeCell ref="K2309:L2309"/>
    <mergeCell ref="N2309:O2309"/>
    <mergeCell ref="P2309:Q2309"/>
    <mergeCell ref="S2309:T2309"/>
    <mergeCell ref="D2278:E2278"/>
    <mergeCell ref="F2278:G2278"/>
    <mergeCell ref="I2278:J2278"/>
    <mergeCell ref="K2278:L2278"/>
    <mergeCell ref="N2278:O2278"/>
    <mergeCell ref="P2278:Q2278"/>
    <mergeCell ref="BX2292:BY2292"/>
    <mergeCell ref="AH2292:AI2292"/>
    <mergeCell ref="AJ2292:AK2292"/>
    <mergeCell ref="AM2292:AN2292"/>
    <mergeCell ref="AO2292:AP2292"/>
    <mergeCell ref="AR2292:AS2292"/>
    <mergeCell ref="AT2292:AU2292"/>
    <mergeCell ref="S2292:T2292"/>
    <mergeCell ref="U2292:V2292"/>
    <mergeCell ref="X2292:Y2292"/>
    <mergeCell ref="Z2292:AA2292"/>
    <mergeCell ref="AC2292:AD2292"/>
    <mergeCell ref="AE2292:AF2292"/>
    <mergeCell ref="AW2292:AX2292"/>
    <mergeCell ref="AY2292:AZ2292"/>
    <mergeCell ref="BB2292:BC2292"/>
    <mergeCell ref="BD2292:BE2292"/>
    <mergeCell ref="BG2292:BH2292"/>
    <mergeCell ref="BI2292:BJ2292"/>
    <mergeCell ref="BL2292:BM2292"/>
    <mergeCell ref="BN2292:BO2292"/>
    <mergeCell ref="BV2292:BW2292"/>
    <mergeCell ref="BV2295:BW2295"/>
    <mergeCell ref="BX2295:BY2295"/>
    <mergeCell ref="AW2299:AX2299"/>
    <mergeCell ref="AY2299:AZ2299"/>
    <mergeCell ref="BB2299:BC2299"/>
    <mergeCell ref="BD2299:BE2299"/>
    <mergeCell ref="BG2299:BH2299"/>
    <mergeCell ref="BI2299:BJ2299"/>
    <mergeCell ref="BL2299:BM2299"/>
    <mergeCell ref="BN2299:BO2299"/>
    <mergeCell ref="BV2299:BW2299"/>
    <mergeCell ref="BX2285:BY2285"/>
    <mergeCell ref="F2299:G2299"/>
    <mergeCell ref="I2299:J2299"/>
    <mergeCell ref="K2299:L2299"/>
    <mergeCell ref="N2299:O2299"/>
    <mergeCell ref="P2299:Q2299"/>
    <mergeCell ref="AH2285:AI2285"/>
    <mergeCell ref="AJ2285:AK2285"/>
    <mergeCell ref="AM2285:AN2285"/>
    <mergeCell ref="AO2285:AP2285"/>
    <mergeCell ref="AR2285:AS2285"/>
    <mergeCell ref="AT2285:AU2285"/>
    <mergeCell ref="S2285:T2285"/>
    <mergeCell ref="U2285:V2285"/>
    <mergeCell ref="X2285:Y2285"/>
    <mergeCell ref="Z2285:AA2285"/>
    <mergeCell ref="AC2285:AD2285"/>
    <mergeCell ref="AE2285:AF2285"/>
    <mergeCell ref="BX2278:BY2278"/>
    <mergeCell ref="D2285:E2285"/>
    <mergeCell ref="F2285:G2285"/>
    <mergeCell ref="I2285:J2285"/>
    <mergeCell ref="K2285:L2285"/>
    <mergeCell ref="N2285:O2285"/>
    <mergeCell ref="P2285:Q2285"/>
    <mergeCell ref="D2260:E2260"/>
    <mergeCell ref="F2260:G2260"/>
    <mergeCell ref="AH2278:AI2278"/>
    <mergeCell ref="AJ2278:AK2278"/>
    <mergeCell ref="AM2278:AN2278"/>
    <mergeCell ref="AO2278:AP2278"/>
    <mergeCell ref="AR2278:AS2278"/>
    <mergeCell ref="AT2278:AU2278"/>
    <mergeCell ref="S2278:T2278"/>
    <mergeCell ref="U2278:V2278"/>
    <mergeCell ref="X2278:Y2278"/>
    <mergeCell ref="Z2278:AA2278"/>
    <mergeCell ref="AC2278:AD2278"/>
    <mergeCell ref="AE2278:AF2278"/>
    <mergeCell ref="BV2281:BW2281"/>
    <mergeCell ref="BX2281:BY2281"/>
    <mergeCell ref="AW2285:AX2285"/>
    <mergeCell ref="AY2285:AZ2285"/>
    <mergeCell ref="BB2285:BC2285"/>
    <mergeCell ref="BD2285:BE2285"/>
    <mergeCell ref="BG2285:BH2285"/>
    <mergeCell ref="BI2285:BJ2285"/>
    <mergeCell ref="BL2285:BM2285"/>
    <mergeCell ref="BN2285:BO2285"/>
    <mergeCell ref="BV2285:BW2285"/>
    <mergeCell ref="D2271:E2271"/>
    <mergeCell ref="F2271:G2271"/>
    <mergeCell ref="I2271:J2271"/>
    <mergeCell ref="K2271:L2271"/>
    <mergeCell ref="N2271:O2271"/>
    <mergeCell ref="P2271:Q2271"/>
    <mergeCell ref="AH2264:AI2264"/>
    <mergeCell ref="AJ2264:AK2264"/>
    <mergeCell ref="AM2264:AN2264"/>
    <mergeCell ref="AO2264:AP2264"/>
    <mergeCell ref="AR2264:AS2264"/>
    <mergeCell ref="AT2264:AU2264"/>
    <mergeCell ref="S2264:T2264"/>
    <mergeCell ref="U2264:V2264"/>
    <mergeCell ref="X2264:Y2264"/>
    <mergeCell ref="Z2264:AA2264"/>
    <mergeCell ref="AC2264:AD2264"/>
    <mergeCell ref="AE2264:AF2264"/>
    <mergeCell ref="D2264:E2264"/>
    <mergeCell ref="F2264:G2264"/>
    <mergeCell ref="I2264:J2264"/>
    <mergeCell ref="K2264:L2264"/>
    <mergeCell ref="N2264:O2264"/>
    <mergeCell ref="P2264:Q2264"/>
    <mergeCell ref="BX2264:BY2264"/>
    <mergeCell ref="BQ2278:BR2278"/>
    <mergeCell ref="BS2278:BT2278"/>
    <mergeCell ref="D2281:E2281"/>
    <mergeCell ref="F2281:G2281"/>
    <mergeCell ref="I2281:J2281"/>
    <mergeCell ref="K2281:L2281"/>
    <mergeCell ref="N2281:O2281"/>
    <mergeCell ref="P2281:Q2281"/>
    <mergeCell ref="S2281:T2281"/>
    <mergeCell ref="U2281:V2281"/>
    <mergeCell ref="X2281:Y2281"/>
    <mergeCell ref="Z2281:AA2281"/>
    <mergeCell ref="AC2281:AD2281"/>
    <mergeCell ref="AE2281:AF2281"/>
    <mergeCell ref="AJ2271:AK2271"/>
    <mergeCell ref="AM2271:AN2271"/>
    <mergeCell ref="AO2271:AP2271"/>
    <mergeCell ref="AR2271:AS2271"/>
    <mergeCell ref="AT2271:AU2271"/>
    <mergeCell ref="S2271:T2271"/>
    <mergeCell ref="U2271:V2271"/>
    <mergeCell ref="X2271:Y2271"/>
    <mergeCell ref="Z2271:AA2271"/>
    <mergeCell ref="AC2271:AD2271"/>
    <mergeCell ref="AE2271:AF2271"/>
    <mergeCell ref="BQ2264:BR2264"/>
    <mergeCell ref="BS2264:BT2264"/>
    <mergeCell ref="S2267:T2267"/>
    <mergeCell ref="U2267:V2267"/>
    <mergeCell ref="X2267:Y2267"/>
    <mergeCell ref="Z2267:AA2267"/>
    <mergeCell ref="AC2267:AD2267"/>
    <mergeCell ref="AE2267:AF2267"/>
    <mergeCell ref="AH2267:AI2267"/>
    <mergeCell ref="AJ2267:AK2267"/>
    <mergeCell ref="AM2267:AN2267"/>
    <mergeCell ref="AO2267:AP2267"/>
    <mergeCell ref="AR2267:AS2267"/>
    <mergeCell ref="AT2267:AU2267"/>
    <mergeCell ref="AW2267:AX2267"/>
    <mergeCell ref="AY2267:AZ2267"/>
    <mergeCell ref="BB2267:BC2267"/>
    <mergeCell ref="BD2267:BE2267"/>
    <mergeCell ref="BG2267:BH2267"/>
    <mergeCell ref="BI2267:BJ2267"/>
    <mergeCell ref="BL2267:BM2267"/>
    <mergeCell ref="BN2267:BO2267"/>
    <mergeCell ref="BQ2267:BR2267"/>
    <mergeCell ref="AW2271:AX2271"/>
    <mergeCell ref="AY2271:AZ2271"/>
    <mergeCell ref="BB2271:BC2271"/>
    <mergeCell ref="BD2271:BE2271"/>
    <mergeCell ref="BG2271:BH2271"/>
    <mergeCell ref="BI2271:BJ2271"/>
    <mergeCell ref="BL2271:BM2271"/>
    <mergeCell ref="BN2271:BO2271"/>
    <mergeCell ref="BV2250:BW2250"/>
    <mergeCell ref="BV2253:BW2253"/>
    <mergeCell ref="BX2253:BY2253"/>
    <mergeCell ref="AW2257:AX2257"/>
    <mergeCell ref="AY2257:AZ2257"/>
    <mergeCell ref="BB2257:BC2257"/>
    <mergeCell ref="BD2257:BE2257"/>
    <mergeCell ref="BG2257:BH2257"/>
    <mergeCell ref="BI2257:BJ2257"/>
    <mergeCell ref="BL2257:BM2257"/>
    <mergeCell ref="BN2257:BO2257"/>
    <mergeCell ref="BV2257:BW2257"/>
    <mergeCell ref="BX2236:BY2236"/>
    <mergeCell ref="BQ2239:BR2239"/>
    <mergeCell ref="BS2239:BT2239"/>
    <mergeCell ref="BQ2243:BR2243"/>
    <mergeCell ref="BS2243:BT2243"/>
    <mergeCell ref="BQ2257:BR2257"/>
    <mergeCell ref="BS2257:BT2257"/>
    <mergeCell ref="AH2257:AI2257"/>
    <mergeCell ref="AJ2257:AK2257"/>
    <mergeCell ref="AM2257:AN2257"/>
    <mergeCell ref="AO2257:AP2257"/>
    <mergeCell ref="AR2257:AS2257"/>
    <mergeCell ref="AT2257:AU2257"/>
    <mergeCell ref="S2257:T2257"/>
    <mergeCell ref="U2257:V2257"/>
    <mergeCell ref="X2257:Y2257"/>
    <mergeCell ref="Z2257:AA2257"/>
    <mergeCell ref="AC2257:AD2257"/>
    <mergeCell ref="AE2257:AF2257"/>
    <mergeCell ref="D2257:E2257"/>
    <mergeCell ref="F2257:G2257"/>
    <mergeCell ref="I2257:J2257"/>
    <mergeCell ref="K2257:L2257"/>
    <mergeCell ref="N2257:O2257"/>
    <mergeCell ref="P2257:Q2257"/>
    <mergeCell ref="BV2246:BW2246"/>
    <mergeCell ref="BX2246:BY2246"/>
    <mergeCell ref="D2236:E2236"/>
    <mergeCell ref="F2236:G2236"/>
    <mergeCell ref="I2236:J2236"/>
    <mergeCell ref="K2236:L2236"/>
    <mergeCell ref="N2236:O2236"/>
    <mergeCell ref="P2236:Q2236"/>
    <mergeCell ref="BX2243:BY2243"/>
    <mergeCell ref="D2239:E2239"/>
    <mergeCell ref="F2239:G2239"/>
    <mergeCell ref="I2239:J2239"/>
    <mergeCell ref="K2239:L2239"/>
    <mergeCell ref="N2239:O2239"/>
    <mergeCell ref="P2239:Q2239"/>
    <mergeCell ref="S2239:T2239"/>
    <mergeCell ref="U2239:V2239"/>
    <mergeCell ref="X2239:Y2239"/>
    <mergeCell ref="Z2239:AA2239"/>
    <mergeCell ref="AC2239:AD2239"/>
    <mergeCell ref="AE2239:AF2239"/>
    <mergeCell ref="AH2239:AI2239"/>
    <mergeCell ref="AJ2239:AK2239"/>
    <mergeCell ref="AM2239:AN2239"/>
    <mergeCell ref="AO2239:AP2239"/>
    <mergeCell ref="AR2239:AS2239"/>
    <mergeCell ref="AT2239:AU2239"/>
    <mergeCell ref="AW2239:AX2239"/>
    <mergeCell ref="AY2239:AZ2239"/>
    <mergeCell ref="BB2239:BC2239"/>
    <mergeCell ref="BD2239:BE2239"/>
    <mergeCell ref="BG2239:BH2239"/>
    <mergeCell ref="BI2239:BJ2239"/>
    <mergeCell ref="BL2239:BM2239"/>
    <mergeCell ref="BN2239:BO2239"/>
    <mergeCell ref="AW2218:AX2218"/>
    <mergeCell ref="AY2218:AZ2218"/>
    <mergeCell ref="BB2218:BC2218"/>
    <mergeCell ref="BD2218:BE2218"/>
    <mergeCell ref="BG2218:BH2218"/>
    <mergeCell ref="BI2218:BJ2218"/>
    <mergeCell ref="BL2218:BM2218"/>
    <mergeCell ref="BN2218:BO2218"/>
    <mergeCell ref="BQ2218:BR2218"/>
    <mergeCell ref="D2229:E2229"/>
    <mergeCell ref="F2229:G2229"/>
    <mergeCell ref="I2229:J2229"/>
    <mergeCell ref="K2229:L2229"/>
    <mergeCell ref="D2243:E2243"/>
    <mergeCell ref="F2243:G2243"/>
    <mergeCell ref="I2243:J2243"/>
    <mergeCell ref="K2243:L2243"/>
    <mergeCell ref="N2243:O2243"/>
    <mergeCell ref="P2243:Q2243"/>
    <mergeCell ref="AH2236:AI2236"/>
    <mergeCell ref="AJ2236:AK2236"/>
    <mergeCell ref="AM2236:AN2236"/>
    <mergeCell ref="AO2236:AP2236"/>
    <mergeCell ref="AR2236:AS2236"/>
    <mergeCell ref="AT2236:AU2236"/>
    <mergeCell ref="S2236:T2236"/>
    <mergeCell ref="U2236:V2236"/>
    <mergeCell ref="X2236:Y2236"/>
    <mergeCell ref="Z2236:AA2236"/>
    <mergeCell ref="AC2236:AD2236"/>
    <mergeCell ref="AE2236:AF2236"/>
    <mergeCell ref="BV2239:BW2239"/>
    <mergeCell ref="BX2239:BY2239"/>
    <mergeCell ref="AW2243:AX2243"/>
    <mergeCell ref="AY2243:AZ2243"/>
    <mergeCell ref="BB2243:BC2243"/>
    <mergeCell ref="BD2243:BE2243"/>
    <mergeCell ref="BG2243:BH2243"/>
    <mergeCell ref="BI2243:BJ2243"/>
    <mergeCell ref="BL2243:BM2243"/>
    <mergeCell ref="BN2243:BO2243"/>
    <mergeCell ref="BV2243:BW2243"/>
    <mergeCell ref="BV2218:BW2218"/>
    <mergeCell ref="BX2218:BY2218"/>
    <mergeCell ref="AW2222:AX2222"/>
    <mergeCell ref="AY2222:AZ2222"/>
    <mergeCell ref="BB2222:BC2222"/>
    <mergeCell ref="BD2222:BE2222"/>
    <mergeCell ref="BG2222:BH2222"/>
    <mergeCell ref="BI2222:BJ2222"/>
    <mergeCell ref="BL2222:BM2222"/>
    <mergeCell ref="BN2222:BO2222"/>
    <mergeCell ref="BV2222:BW2222"/>
    <mergeCell ref="BV2225:BW2225"/>
    <mergeCell ref="BX2225:BY2225"/>
    <mergeCell ref="AW2229:AX2229"/>
    <mergeCell ref="AY2229:AZ2229"/>
    <mergeCell ref="BB2229:BC2229"/>
    <mergeCell ref="BD2229:BE2229"/>
    <mergeCell ref="BG2229:BH2229"/>
    <mergeCell ref="BI2229:BJ2229"/>
    <mergeCell ref="BL2229:BM2229"/>
    <mergeCell ref="BN2229:BO2229"/>
    <mergeCell ref="BV2229:BW2229"/>
    <mergeCell ref="U2225:V2225"/>
    <mergeCell ref="X2225:Y2225"/>
    <mergeCell ref="Z2225:AA2225"/>
    <mergeCell ref="AC2225:AD2225"/>
    <mergeCell ref="AE2225:AF2225"/>
    <mergeCell ref="D2250:E2250"/>
    <mergeCell ref="F2250:G2250"/>
    <mergeCell ref="I2250:J2250"/>
    <mergeCell ref="K2250:L2250"/>
    <mergeCell ref="N2250:O2250"/>
    <mergeCell ref="P2250:Q2250"/>
    <mergeCell ref="AH2243:AI2243"/>
    <mergeCell ref="AJ2243:AK2243"/>
    <mergeCell ref="AM2243:AN2243"/>
    <mergeCell ref="AO2243:AP2243"/>
    <mergeCell ref="AR2243:AS2243"/>
    <mergeCell ref="AT2243:AU2243"/>
    <mergeCell ref="S2243:T2243"/>
    <mergeCell ref="U2243:V2243"/>
    <mergeCell ref="X2243:Y2243"/>
    <mergeCell ref="Z2243:AA2243"/>
    <mergeCell ref="AC2243:AD2243"/>
    <mergeCell ref="AE2243:AF2243"/>
    <mergeCell ref="S2218:T2218"/>
    <mergeCell ref="U2218:V2218"/>
    <mergeCell ref="X2218:Y2218"/>
    <mergeCell ref="Z2218:AA2218"/>
    <mergeCell ref="AC2218:AD2218"/>
    <mergeCell ref="AE2218:AF2218"/>
    <mergeCell ref="AH2218:AI2218"/>
    <mergeCell ref="AJ2218:AK2218"/>
    <mergeCell ref="AM2218:AN2218"/>
    <mergeCell ref="AO2218:AP2218"/>
    <mergeCell ref="AR2218:AS2218"/>
    <mergeCell ref="AT2218:AU2218"/>
    <mergeCell ref="AH2250:AI2250"/>
    <mergeCell ref="AJ2250:AK2250"/>
    <mergeCell ref="AM2250:AN2250"/>
    <mergeCell ref="AO2250:AP2250"/>
    <mergeCell ref="AR2250:AS2250"/>
    <mergeCell ref="AT2250:AU2250"/>
    <mergeCell ref="S2250:T2250"/>
    <mergeCell ref="U2250:V2250"/>
    <mergeCell ref="X2250:Y2250"/>
    <mergeCell ref="Z2250:AA2250"/>
    <mergeCell ref="AC2250:AD2250"/>
    <mergeCell ref="AE2250:AF2250"/>
    <mergeCell ref="AH2222:AI2222"/>
    <mergeCell ref="AJ2222:AK2222"/>
    <mergeCell ref="AM2222:AN2222"/>
    <mergeCell ref="AO2222:AP2222"/>
    <mergeCell ref="AR2222:AS2222"/>
    <mergeCell ref="AT2222:AU2222"/>
    <mergeCell ref="S2222:T2222"/>
    <mergeCell ref="U2222:V2222"/>
    <mergeCell ref="X2222:Y2222"/>
    <mergeCell ref="Z2222:AA2222"/>
    <mergeCell ref="AC2222:AD2222"/>
    <mergeCell ref="AE2222:AF2222"/>
    <mergeCell ref="BX2215:BY2215"/>
    <mergeCell ref="D2222:E2222"/>
    <mergeCell ref="F2222:G2222"/>
    <mergeCell ref="I2222:J2222"/>
    <mergeCell ref="K2222:L2222"/>
    <mergeCell ref="N2222:O2222"/>
    <mergeCell ref="P2222:Q2222"/>
    <mergeCell ref="AH2215:AI2215"/>
    <mergeCell ref="AJ2215:AK2215"/>
    <mergeCell ref="AM2215:AN2215"/>
    <mergeCell ref="AO2215:AP2215"/>
    <mergeCell ref="AR2215:AS2215"/>
    <mergeCell ref="AT2215:AU2215"/>
    <mergeCell ref="S2215:T2215"/>
    <mergeCell ref="U2215:V2215"/>
    <mergeCell ref="X2215:Y2215"/>
    <mergeCell ref="Z2215:AA2215"/>
    <mergeCell ref="AC2215:AD2215"/>
    <mergeCell ref="AE2215:AF2215"/>
    <mergeCell ref="D2215:E2215"/>
    <mergeCell ref="AH2225:AI2225"/>
    <mergeCell ref="AJ2225:AK2225"/>
    <mergeCell ref="AM2225:AN2225"/>
    <mergeCell ref="AO2225:AP2225"/>
    <mergeCell ref="AR2225:AS2225"/>
    <mergeCell ref="AT2225:AU2225"/>
    <mergeCell ref="AW2225:AX2225"/>
    <mergeCell ref="AY2225:AZ2225"/>
    <mergeCell ref="BB2225:BC2225"/>
    <mergeCell ref="BD2225:BE2225"/>
    <mergeCell ref="BG2225:BH2225"/>
    <mergeCell ref="BI2225:BJ2225"/>
    <mergeCell ref="BL2225:BM2225"/>
    <mergeCell ref="BN2225:BO2225"/>
    <mergeCell ref="BQ2225:BR2225"/>
    <mergeCell ref="BS2225:BT2225"/>
    <mergeCell ref="D2218:E2218"/>
    <mergeCell ref="F2218:G2218"/>
    <mergeCell ref="I2218:J2218"/>
    <mergeCell ref="K2218:L2218"/>
    <mergeCell ref="N2218:O2218"/>
    <mergeCell ref="P2218:Q2218"/>
    <mergeCell ref="BS2218:BT2218"/>
    <mergeCell ref="BQ2222:BR2222"/>
    <mergeCell ref="BS2222:BT2222"/>
    <mergeCell ref="D2225:E2225"/>
    <mergeCell ref="F2225:G2225"/>
    <mergeCell ref="I2225:J2225"/>
    <mergeCell ref="K2225:L2225"/>
    <mergeCell ref="N2225:O2225"/>
    <mergeCell ref="P2225:Q2225"/>
    <mergeCell ref="S2225:T2225"/>
    <mergeCell ref="D2194:E2194"/>
    <mergeCell ref="F2194:G2194"/>
    <mergeCell ref="I2194:J2194"/>
    <mergeCell ref="K2194:L2194"/>
    <mergeCell ref="N2194:O2194"/>
    <mergeCell ref="P2194:Q2194"/>
    <mergeCell ref="BX2208:BY2208"/>
    <mergeCell ref="AH2208:AI2208"/>
    <mergeCell ref="AJ2208:AK2208"/>
    <mergeCell ref="AM2208:AN2208"/>
    <mergeCell ref="AO2208:AP2208"/>
    <mergeCell ref="AR2208:AS2208"/>
    <mergeCell ref="AT2208:AU2208"/>
    <mergeCell ref="S2208:T2208"/>
    <mergeCell ref="U2208:V2208"/>
    <mergeCell ref="X2208:Y2208"/>
    <mergeCell ref="Z2208:AA2208"/>
    <mergeCell ref="AC2208:AD2208"/>
    <mergeCell ref="AE2208:AF2208"/>
    <mergeCell ref="AW2208:AX2208"/>
    <mergeCell ref="AY2208:AZ2208"/>
    <mergeCell ref="BB2208:BC2208"/>
    <mergeCell ref="BD2208:BE2208"/>
    <mergeCell ref="BG2208:BH2208"/>
    <mergeCell ref="BI2208:BJ2208"/>
    <mergeCell ref="BL2208:BM2208"/>
    <mergeCell ref="BN2208:BO2208"/>
    <mergeCell ref="BV2208:BW2208"/>
    <mergeCell ref="BV2211:BW2211"/>
    <mergeCell ref="BX2211:BY2211"/>
    <mergeCell ref="AW2215:AX2215"/>
    <mergeCell ref="AY2215:AZ2215"/>
    <mergeCell ref="BB2215:BC2215"/>
    <mergeCell ref="BD2215:BE2215"/>
    <mergeCell ref="BG2215:BH2215"/>
    <mergeCell ref="BI2215:BJ2215"/>
    <mergeCell ref="BL2215:BM2215"/>
    <mergeCell ref="BN2215:BO2215"/>
    <mergeCell ref="BV2215:BW2215"/>
    <mergeCell ref="BX2201:BY2201"/>
    <mergeCell ref="F2215:G2215"/>
    <mergeCell ref="I2215:J2215"/>
    <mergeCell ref="K2215:L2215"/>
    <mergeCell ref="N2215:O2215"/>
    <mergeCell ref="P2215:Q2215"/>
    <mergeCell ref="AH2201:AI2201"/>
    <mergeCell ref="AJ2201:AK2201"/>
    <mergeCell ref="AM2201:AN2201"/>
    <mergeCell ref="AO2201:AP2201"/>
    <mergeCell ref="AR2201:AS2201"/>
    <mergeCell ref="AT2201:AU2201"/>
    <mergeCell ref="S2201:T2201"/>
    <mergeCell ref="U2201:V2201"/>
    <mergeCell ref="X2201:Y2201"/>
    <mergeCell ref="Z2201:AA2201"/>
    <mergeCell ref="AC2201:AD2201"/>
    <mergeCell ref="AE2201:AF2201"/>
    <mergeCell ref="BX2194:BY2194"/>
    <mergeCell ref="D2201:E2201"/>
    <mergeCell ref="F2201:G2201"/>
    <mergeCell ref="I2201:J2201"/>
    <mergeCell ref="K2201:L2201"/>
    <mergeCell ref="N2201:O2201"/>
    <mergeCell ref="P2201:Q2201"/>
    <mergeCell ref="D2176:E2176"/>
    <mergeCell ref="F2176:G2176"/>
    <mergeCell ref="AH2194:AI2194"/>
    <mergeCell ref="AJ2194:AK2194"/>
    <mergeCell ref="AM2194:AN2194"/>
    <mergeCell ref="AO2194:AP2194"/>
    <mergeCell ref="AR2194:AS2194"/>
    <mergeCell ref="AT2194:AU2194"/>
    <mergeCell ref="S2194:T2194"/>
    <mergeCell ref="U2194:V2194"/>
    <mergeCell ref="X2194:Y2194"/>
    <mergeCell ref="Z2194:AA2194"/>
    <mergeCell ref="AC2194:AD2194"/>
    <mergeCell ref="AE2194:AF2194"/>
    <mergeCell ref="BV2197:BW2197"/>
    <mergeCell ref="BX2197:BY2197"/>
    <mergeCell ref="AW2201:AX2201"/>
    <mergeCell ref="AY2201:AZ2201"/>
    <mergeCell ref="BB2201:BC2201"/>
    <mergeCell ref="BD2201:BE2201"/>
    <mergeCell ref="BG2201:BH2201"/>
    <mergeCell ref="BI2201:BJ2201"/>
    <mergeCell ref="BL2201:BM2201"/>
    <mergeCell ref="BN2201:BO2201"/>
    <mergeCell ref="BV2201:BW2201"/>
    <mergeCell ref="D2187:E2187"/>
    <mergeCell ref="F2187:G2187"/>
    <mergeCell ref="I2187:J2187"/>
    <mergeCell ref="K2187:L2187"/>
    <mergeCell ref="N2187:O2187"/>
    <mergeCell ref="P2187:Q2187"/>
    <mergeCell ref="AH2180:AI2180"/>
    <mergeCell ref="AJ2180:AK2180"/>
    <mergeCell ref="AM2180:AN2180"/>
    <mergeCell ref="AO2180:AP2180"/>
    <mergeCell ref="AR2180:AS2180"/>
    <mergeCell ref="AT2180:AU2180"/>
    <mergeCell ref="S2180:T2180"/>
    <mergeCell ref="U2180:V2180"/>
    <mergeCell ref="X2180:Y2180"/>
    <mergeCell ref="Z2180:AA2180"/>
    <mergeCell ref="AC2180:AD2180"/>
    <mergeCell ref="AE2180:AF2180"/>
    <mergeCell ref="D2180:E2180"/>
    <mergeCell ref="F2180:G2180"/>
    <mergeCell ref="I2180:J2180"/>
    <mergeCell ref="K2180:L2180"/>
    <mergeCell ref="N2180:O2180"/>
    <mergeCell ref="P2180:Q2180"/>
    <mergeCell ref="BX2180:BY2180"/>
    <mergeCell ref="BQ2194:BR2194"/>
    <mergeCell ref="BS2194:BT2194"/>
    <mergeCell ref="D2197:E2197"/>
    <mergeCell ref="F2197:G2197"/>
    <mergeCell ref="I2197:J2197"/>
    <mergeCell ref="K2197:L2197"/>
    <mergeCell ref="N2197:O2197"/>
    <mergeCell ref="P2197:Q2197"/>
    <mergeCell ref="S2197:T2197"/>
    <mergeCell ref="U2197:V2197"/>
    <mergeCell ref="X2197:Y2197"/>
    <mergeCell ref="Z2197:AA2197"/>
    <mergeCell ref="AC2197:AD2197"/>
    <mergeCell ref="AE2197:AF2197"/>
    <mergeCell ref="AJ2187:AK2187"/>
    <mergeCell ref="AM2187:AN2187"/>
    <mergeCell ref="AO2187:AP2187"/>
    <mergeCell ref="AR2187:AS2187"/>
    <mergeCell ref="AT2187:AU2187"/>
    <mergeCell ref="S2187:T2187"/>
    <mergeCell ref="U2187:V2187"/>
    <mergeCell ref="X2187:Y2187"/>
    <mergeCell ref="Z2187:AA2187"/>
    <mergeCell ref="AC2187:AD2187"/>
    <mergeCell ref="AE2187:AF2187"/>
    <mergeCell ref="BQ2180:BR2180"/>
    <mergeCell ref="BS2180:BT2180"/>
    <mergeCell ref="S2183:T2183"/>
    <mergeCell ref="U2183:V2183"/>
    <mergeCell ref="X2183:Y2183"/>
    <mergeCell ref="Z2183:AA2183"/>
    <mergeCell ref="AC2183:AD2183"/>
    <mergeCell ref="AE2183:AF2183"/>
    <mergeCell ref="AH2183:AI2183"/>
    <mergeCell ref="AJ2183:AK2183"/>
    <mergeCell ref="AM2183:AN2183"/>
    <mergeCell ref="AO2183:AP2183"/>
    <mergeCell ref="AR2183:AS2183"/>
    <mergeCell ref="AT2183:AU2183"/>
    <mergeCell ref="AW2183:AX2183"/>
    <mergeCell ref="AY2183:AZ2183"/>
    <mergeCell ref="BB2183:BC2183"/>
    <mergeCell ref="BD2183:BE2183"/>
    <mergeCell ref="BG2183:BH2183"/>
    <mergeCell ref="BI2183:BJ2183"/>
    <mergeCell ref="BL2183:BM2183"/>
    <mergeCell ref="BN2183:BO2183"/>
    <mergeCell ref="BQ2183:BR2183"/>
    <mergeCell ref="BV2166:BW2166"/>
    <mergeCell ref="BV2169:BW2169"/>
    <mergeCell ref="BX2169:BY2169"/>
    <mergeCell ref="AW2173:AX2173"/>
    <mergeCell ref="AY2173:AZ2173"/>
    <mergeCell ref="BB2173:BC2173"/>
    <mergeCell ref="BD2173:BE2173"/>
    <mergeCell ref="BG2173:BH2173"/>
    <mergeCell ref="BI2173:BJ2173"/>
    <mergeCell ref="BL2173:BM2173"/>
    <mergeCell ref="BN2173:BO2173"/>
    <mergeCell ref="BV2173:BW2173"/>
    <mergeCell ref="BX2152:BY2152"/>
    <mergeCell ref="BQ2155:BR2155"/>
    <mergeCell ref="BS2155:BT2155"/>
    <mergeCell ref="BQ2159:BR2159"/>
    <mergeCell ref="BS2159:BT2159"/>
    <mergeCell ref="BQ2173:BR2173"/>
    <mergeCell ref="BS2173:BT2173"/>
    <mergeCell ref="AH2173:AI2173"/>
    <mergeCell ref="AJ2173:AK2173"/>
    <mergeCell ref="AM2173:AN2173"/>
    <mergeCell ref="AO2173:AP2173"/>
    <mergeCell ref="AR2173:AS2173"/>
    <mergeCell ref="AT2173:AU2173"/>
    <mergeCell ref="S2173:T2173"/>
    <mergeCell ref="U2173:V2173"/>
    <mergeCell ref="X2173:Y2173"/>
    <mergeCell ref="Z2173:AA2173"/>
    <mergeCell ref="AC2173:AD2173"/>
    <mergeCell ref="AE2173:AF2173"/>
    <mergeCell ref="D2173:E2173"/>
    <mergeCell ref="F2173:G2173"/>
    <mergeCell ref="I2173:J2173"/>
    <mergeCell ref="K2173:L2173"/>
    <mergeCell ref="N2173:O2173"/>
    <mergeCell ref="P2173:Q2173"/>
    <mergeCell ref="AW2152:AX2152"/>
    <mergeCell ref="AY2152:AZ2152"/>
    <mergeCell ref="BB2152:BC2152"/>
    <mergeCell ref="BD2152:BE2152"/>
    <mergeCell ref="BG2152:BH2152"/>
    <mergeCell ref="BI2152:BJ2152"/>
    <mergeCell ref="BL2152:BM2152"/>
    <mergeCell ref="BN2152:BO2152"/>
    <mergeCell ref="BV2152:BW2152"/>
    <mergeCell ref="BV2162:BW2162"/>
    <mergeCell ref="BX2162:BY2162"/>
    <mergeCell ref="D2152:E2152"/>
    <mergeCell ref="F2152:G2152"/>
    <mergeCell ref="I2152:J2152"/>
    <mergeCell ref="K2152:L2152"/>
    <mergeCell ref="N2152:O2152"/>
    <mergeCell ref="P2152:Q2152"/>
    <mergeCell ref="BX2159:BY2159"/>
    <mergeCell ref="D2155:E2155"/>
    <mergeCell ref="F2155:G2155"/>
    <mergeCell ref="I2155:J2155"/>
    <mergeCell ref="K2155:L2155"/>
    <mergeCell ref="N2155:O2155"/>
    <mergeCell ref="P2155:Q2155"/>
    <mergeCell ref="S2155:T2155"/>
    <mergeCell ref="U2155:V2155"/>
    <mergeCell ref="X2155:Y2155"/>
    <mergeCell ref="Z2155:AA2155"/>
    <mergeCell ref="AC2155:AD2155"/>
    <mergeCell ref="AE2155:AF2155"/>
    <mergeCell ref="AH2155:AI2155"/>
    <mergeCell ref="AJ2155:AK2155"/>
    <mergeCell ref="AM2155:AN2155"/>
    <mergeCell ref="AO2155:AP2155"/>
    <mergeCell ref="AR2155:AS2155"/>
    <mergeCell ref="AT2155:AU2155"/>
    <mergeCell ref="AW2155:AX2155"/>
    <mergeCell ref="AY2155:AZ2155"/>
    <mergeCell ref="BB2155:BC2155"/>
    <mergeCell ref="BD2155:BE2155"/>
    <mergeCell ref="BG2155:BH2155"/>
    <mergeCell ref="BI2155:BJ2155"/>
    <mergeCell ref="BL2155:BM2155"/>
    <mergeCell ref="BN2155:BO2155"/>
    <mergeCell ref="AW2134:AX2134"/>
    <mergeCell ref="AY2134:AZ2134"/>
    <mergeCell ref="BB2134:BC2134"/>
    <mergeCell ref="BD2134:BE2134"/>
    <mergeCell ref="BG2134:BH2134"/>
    <mergeCell ref="BI2134:BJ2134"/>
    <mergeCell ref="BL2134:BM2134"/>
    <mergeCell ref="BN2134:BO2134"/>
    <mergeCell ref="BQ2134:BR2134"/>
    <mergeCell ref="D2145:E2145"/>
    <mergeCell ref="F2145:G2145"/>
    <mergeCell ref="I2145:J2145"/>
    <mergeCell ref="K2145:L2145"/>
    <mergeCell ref="D2159:E2159"/>
    <mergeCell ref="F2159:G2159"/>
    <mergeCell ref="I2159:J2159"/>
    <mergeCell ref="K2159:L2159"/>
    <mergeCell ref="N2159:O2159"/>
    <mergeCell ref="P2159:Q2159"/>
    <mergeCell ref="AH2152:AI2152"/>
    <mergeCell ref="AJ2152:AK2152"/>
    <mergeCell ref="AM2152:AN2152"/>
    <mergeCell ref="AO2152:AP2152"/>
    <mergeCell ref="AR2152:AS2152"/>
    <mergeCell ref="AT2152:AU2152"/>
    <mergeCell ref="S2152:T2152"/>
    <mergeCell ref="U2152:V2152"/>
    <mergeCell ref="X2152:Y2152"/>
    <mergeCell ref="Z2152:AA2152"/>
    <mergeCell ref="AC2152:AD2152"/>
    <mergeCell ref="AE2152:AF2152"/>
    <mergeCell ref="BV2155:BW2155"/>
    <mergeCell ref="BX2155:BY2155"/>
    <mergeCell ref="AW2159:AX2159"/>
    <mergeCell ref="AY2159:AZ2159"/>
    <mergeCell ref="BB2159:BC2159"/>
    <mergeCell ref="BD2159:BE2159"/>
    <mergeCell ref="BG2159:BH2159"/>
    <mergeCell ref="BI2159:BJ2159"/>
    <mergeCell ref="BL2159:BM2159"/>
    <mergeCell ref="BN2159:BO2159"/>
    <mergeCell ref="BV2159:BW2159"/>
    <mergeCell ref="BV2148:BW2148"/>
    <mergeCell ref="BX2148:BY2148"/>
    <mergeCell ref="U2141:V2141"/>
    <mergeCell ref="X2141:Y2141"/>
    <mergeCell ref="Z2141:AA2141"/>
    <mergeCell ref="AC2141:AD2141"/>
    <mergeCell ref="AE2141:AF2141"/>
    <mergeCell ref="D2166:E2166"/>
    <mergeCell ref="F2166:G2166"/>
    <mergeCell ref="I2166:J2166"/>
    <mergeCell ref="K2166:L2166"/>
    <mergeCell ref="N2166:O2166"/>
    <mergeCell ref="P2166:Q2166"/>
    <mergeCell ref="AH2159:AI2159"/>
    <mergeCell ref="AJ2159:AK2159"/>
    <mergeCell ref="AM2159:AN2159"/>
    <mergeCell ref="AO2159:AP2159"/>
    <mergeCell ref="AR2159:AS2159"/>
    <mergeCell ref="AT2159:AU2159"/>
    <mergeCell ref="S2159:T2159"/>
    <mergeCell ref="U2159:V2159"/>
    <mergeCell ref="X2159:Y2159"/>
    <mergeCell ref="Z2159:AA2159"/>
    <mergeCell ref="AC2159:AD2159"/>
    <mergeCell ref="AE2159:AF2159"/>
    <mergeCell ref="S2134:T2134"/>
    <mergeCell ref="U2134:V2134"/>
    <mergeCell ref="X2134:Y2134"/>
    <mergeCell ref="Z2134:AA2134"/>
    <mergeCell ref="AC2134:AD2134"/>
    <mergeCell ref="AE2134:AF2134"/>
    <mergeCell ref="AH2134:AI2134"/>
    <mergeCell ref="AJ2134:AK2134"/>
    <mergeCell ref="AM2134:AN2134"/>
    <mergeCell ref="AO2134:AP2134"/>
    <mergeCell ref="AR2134:AS2134"/>
    <mergeCell ref="AT2134:AU2134"/>
    <mergeCell ref="AH2166:AI2166"/>
    <mergeCell ref="AJ2166:AK2166"/>
    <mergeCell ref="AM2166:AN2166"/>
    <mergeCell ref="AO2166:AP2166"/>
    <mergeCell ref="AR2166:AS2166"/>
    <mergeCell ref="AT2166:AU2166"/>
    <mergeCell ref="S2166:T2166"/>
    <mergeCell ref="U2166:V2166"/>
    <mergeCell ref="X2166:Y2166"/>
    <mergeCell ref="Z2166:AA2166"/>
    <mergeCell ref="AC2166:AD2166"/>
    <mergeCell ref="AE2166:AF2166"/>
    <mergeCell ref="AH2138:AI2138"/>
    <mergeCell ref="AJ2138:AK2138"/>
    <mergeCell ref="AM2138:AN2138"/>
    <mergeCell ref="AO2138:AP2138"/>
    <mergeCell ref="AR2138:AS2138"/>
    <mergeCell ref="AT2138:AU2138"/>
    <mergeCell ref="S2138:T2138"/>
    <mergeCell ref="U2138:V2138"/>
    <mergeCell ref="X2138:Y2138"/>
    <mergeCell ref="Z2138:AA2138"/>
    <mergeCell ref="AC2138:AD2138"/>
    <mergeCell ref="AE2138:AF2138"/>
    <mergeCell ref="BX2131:BY2131"/>
    <mergeCell ref="D2138:E2138"/>
    <mergeCell ref="F2138:G2138"/>
    <mergeCell ref="I2138:J2138"/>
    <mergeCell ref="K2138:L2138"/>
    <mergeCell ref="N2138:O2138"/>
    <mergeCell ref="P2138:Q2138"/>
    <mergeCell ref="AH2131:AI2131"/>
    <mergeCell ref="AJ2131:AK2131"/>
    <mergeCell ref="AM2131:AN2131"/>
    <mergeCell ref="AO2131:AP2131"/>
    <mergeCell ref="AR2131:AS2131"/>
    <mergeCell ref="AT2131:AU2131"/>
    <mergeCell ref="S2131:T2131"/>
    <mergeCell ref="U2131:V2131"/>
    <mergeCell ref="X2131:Y2131"/>
    <mergeCell ref="Z2131:AA2131"/>
    <mergeCell ref="AC2131:AD2131"/>
    <mergeCell ref="AE2131:AF2131"/>
    <mergeCell ref="D2131:E2131"/>
    <mergeCell ref="AH2141:AI2141"/>
    <mergeCell ref="AJ2141:AK2141"/>
    <mergeCell ref="AM2141:AN2141"/>
    <mergeCell ref="AO2141:AP2141"/>
    <mergeCell ref="AR2141:AS2141"/>
    <mergeCell ref="AT2141:AU2141"/>
    <mergeCell ref="AW2141:AX2141"/>
    <mergeCell ref="AY2141:AZ2141"/>
    <mergeCell ref="BB2141:BC2141"/>
    <mergeCell ref="BD2141:BE2141"/>
    <mergeCell ref="BG2141:BH2141"/>
    <mergeCell ref="BI2141:BJ2141"/>
    <mergeCell ref="BL2141:BM2141"/>
    <mergeCell ref="BN2141:BO2141"/>
    <mergeCell ref="BQ2141:BR2141"/>
    <mergeCell ref="BS2141:BT2141"/>
    <mergeCell ref="D2134:E2134"/>
    <mergeCell ref="F2134:G2134"/>
    <mergeCell ref="I2134:J2134"/>
    <mergeCell ref="K2134:L2134"/>
    <mergeCell ref="N2134:O2134"/>
    <mergeCell ref="P2134:Q2134"/>
    <mergeCell ref="BS2134:BT2134"/>
    <mergeCell ref="BQ2138:BR2138"/>
    <mergeCell ref="BS2138:BT2138"/>
    <mergeCell ref="D2141:E2141"/>
    <mergeCell ref="F2141:G2141"/>
    <mergeCell ref="I2141:J2141"/>
    <mergeCell ref="K2141:L2141"/>
    <mergeCell ref="N2141:O2141"/>
    <mergeCell ref="P2141:Q2141"/>
    <mergeCell ref="S2141:T2141"/>
    <mergeCell ref="D2110:E2110"/>
    <mergeCell ref="F2110:G2110"/>
    <mergeCell ref="I2110:J2110"/>
    <mergeCell ref="K2110:L2110"/>
    <mergeCell ref="N2110:O2110"/>
    <mergeCell ref="P2110:Q2110"/>
    <mergeCell ref="BX2124:BY2124"/>
    <mergeCell ref="AH2124:AI2124"/>
    <mergeCell ref="AJ2124:AK2124"/>
    <mergeCell ref="AM2124:AN2124"/>
    <mergeCell ref="AO2124:AP2124"/>
    <mergeCell ref="AR2124:AS2124"/>
    <mergeCell ref="AT2124:AU2124"/>
    <mergeCell ref="S2124:T2124"/>
    <mergeCell ref="U2124:V2124"/>
    <mergeCell ref="X2124:Y2124"/>
    <mergeCell ref="Z2124:AA2124"/>
    <mergeCell ref="AC2124:AD2124"/>
    <mergeCell ref="AE2124:AF2124"/>
    <mergeCell ref="AW2124:AX2124"/>
    <mergeCell ref="AY2124:AZ2124"/>
    <mergeCell ref="BB2124:BC2124"/>
    <mergeCell ref="BD2124:BE2124"/>
    <mergeCell ref="BG2124:BH2124"/>
    <mergeCell ref="BI2124:BJ2124"/>
    <mergeCell ref="BL2124:BM2124"/>
    <mergeCell ref="BN2124:BO2124"/>
    <mergeCell ref="BV2124:BW2124"/>
    <mergeCell ref="BV2127:BW2127"/>
    <mergeCell ref="BX2127:BY2127"/>
    <mergeCell ref="AW2131:AX2131"/>
    <mergeCell ref="AY2131:AZ2131"/>
    <mergeCell ref="BB2131:BC2131"/>
    <mergeCell ref="BD2131:BE2131"/>
    <mergeCell ref="BG2131:BH2131"/>
    <mergeCell ref="BI2131:BJ2131"/>
    <mergeCell ref="BL2131:BM2131"/>
    <mergeCell ref="BN2131:BO2131"/>
    <mergeCell ref="BV2131:BW2131"/>
    <mergeCell ref="BX2117:BY2117"/>
    <mergeCell ref="F2131:G2131"/>
    <mergeCell ref="I2131:J2131"/>
    <mergeCell ref="K2131:L2131"/>
    <mergeCell ref="N2131:O2131"/>
    <mergeCell ref="P2131:Q2131"/>
    <mergeCell ref="AH2117:AI2117"/>
    <mergeCell ref="AJ2117:AK2117"/>
    <mergeCell ref="AM2117:AN2117"/>
    <mergeCell ref="AO2117:AP2117"/>
    <mergeCell ref="AR2117:AS2117"/>
    <mergeCell ref="AT2117:AU2117"/>
    <mergeCell ref="S2117:T2117"/>
    <mergeCell ref="U2117:V2117"/>
    <mergeCell ref="X2117:Y2117"/>
    <mergeCell ref="Z2117:AA2117"/>
    <mergeCell ref="AC2117:AD2117"/>
    <mergeCell ref="AE2117:AF2117"/>
    <mergeCell ref="BX2110:BY2110"/>
    <mergeCell ref="D2117:E2117"/>
    <mergeCell ref="F2117:G2117"/>
    <mergeCell ref="I2117:J2117"/>
    <mergeCell ref="K2117:L2117"/>
    <mergeCell ref="N2117:O2117"/>
    <mergeCell ref="P2117:Q2117"/>
    <mergeCell ref="D2092:E2092"/>
    <mergeCell ref="F2092:G2092"/>
    <mergeCell ref="AH2110:AI2110"/>
    <mergeCell ref="AJ2110:AK2110"/>
    <mergeCell ref="AM2110:AN2110"/>
    <mergeCell ref="AO2110:AP2110"/>
    <mergeCell ref="AR2110:AS2110"/>
    <mergeCell ref="AT2110:AU2110"/>
    <mergeCell ref="S2110:T2110"/>
    <mergeCell ref="U2110:V2110"/>
    <mergeCell ref="X2110:Y2110"/>
    <mergeCell ref="Z2110:AA2110"/>
    <mergeCell ref="AC2110:AD2110"/>
    <mergeCell ref="AE2110:AF2110"/>
    <mergeCell ref="BV2113:BW2113"/>
    <mergeCell ref="BX2113:BY2113"/>
    <mergeCell ref="AW2117:AX2117"/>
    <mergeCell ref="AY2117:AZ2117"/>
    <mergeCell ref="BB2117:BC2117"/>
    <mergeCell ref="BD2117:BE2117"/>
    <mergeCell ref="BG2117:BH2117"/>
    <mergeCell ref="BI2117:BJ2117"/>
    <mergeCell ref="BL2117:BM2117"/>
    <mergeCell ref="BN2117:BO2117"/>
    <mergeCell ref="BV2117:BW2117"/>
    <mergeCell ref="D2103:E2103"/>
    <mergeCell ref="F2103:G2103"/>
    <mergeCell ref="I2103:J2103"/>
    <mergeCell ref="K2103:L2103"/>
    <mergeCell ref="N2103:O2103"/>
    <mergeCell ref="P2103:Q2103"/>
    <mergeCell ref="AH2096:AI2096"/>
    <mergeCell ref="AJ2096:AK2096"/>
    <mergeCell ref="AM2096:AN2096"/>
    <mergeCell ref="AO2096:AP2096"/>
    <mergeCell ref="AR2096:AS2096"/>
    <mergeCell ref="AT2096:AU2096"/>
    <mergeCell ref="S2096:T2096"/>
    <mergeCell ref="U2096:V2096"/>
    <mergeCell ref="X2096:Y2096"/>
    <mergeCell ref="Z2096:AA2096"/>
    <mergeCell ref="AC2096:AD2096"/>
    <mergeCell ref="AE2096:AF2096"/>
    <mergeCell ref="D2096:E2096"/>
    <mergeCell ref="F2096:G2096"/>
    <mergeCell ref="I2096:J2096"/>
    <mergeCell ref="K2096:L2096"/>
    <mergeCell ref="N2096:O2096"/>
    <mergeCell ref="P2096:Q2096"/>
    <mergeCell ref="BX2096:BY2096"/>
    <mergeCell ref="BQ2110:BR2110"/>
    <mergeCell ref="BS2110:BT2110"/>
    <mergeCell ref="D2113:E2113"/>
    <mergeCell ref="F2113:G2113"/>
    <mergeCell ref="I2113:J2113"/>
    <mergeCell ref="K2113:L2113"/>
    <mergeCell ref="N2113:O2113"/>
    <mergeCell ref="P2113:Q2113"/>
    <mergeCell ref="S2113:T2113"/>
    <mergeCell ref="U2113:V2113"/>
    <mergeCell ref="X2113:Y2113"/>
    <mergeCell ref="Z2113:AA2113"/>
    <mergeCell ref="AC2113:AD2113"/>
    <mergeCell ref="AE2113:AF2113"/>
    <mergeCell ref="AJ2103:AK2103"/>
    <mergeCell ref="AM2103:AN2103"/>
    <mergeCell ref="AO2103:AP2103"/>
    <mergeCell ref="AR2103:AS2103"/>
    <mergeCell ref="AT2103:AU2103"/>
    <mergeCell ref="S2103:T2103"/>
    <mergeCell ref="U2103:V2103"/>
    <mergeCell ref="X2103:Y2103"/>
    <mergeCell ref="Z2103:AA2103"/>
    <mergeCell ref="AC2103:AD2103"/>
    <mergeCell ref="AE2103:AF2103"/>
    <mergeCell ref="BQ2096:BR2096"/>
    <mergeCell ref="BS2096:BT2096"/>
    <mergeCell ref="S2099:T2099"/>
    <mergeCell ref="U2099:V2099"/>
    <mergeCell ref="X2099:Y2099"/>
    <mergeCell ref="Z2099:AA2099"/>
    <mergeCell ref="AC2099:AD2099"/>
    <mergeCell ref="AE2099:AF2099"/>
    <mergeCell ref="AH2099:AI2099"/>
    <mergeCell ref="AJ2099:AK2099"/>
    <mergeCell ref="AM2099:AN2099"/>
    <mergeCell ref="AO2099:AP2099"/>
    <mergeCell ref="AR2099:AS2099"/>
    <mergeCell ref="AT2099:AU2099"/>
    <mergeCell ref="AW2099:AX2099"/>
    <mergeCell ref="AY2099:AZ2099"/>
    <mergeCell ref="BB2099:BC2099"/>
    <mergeCell ref="BD2099:BE2099"/>
    <mergeCell ref="BG2099:BH2099"/>
    <mergeCell ref="BI2099:BJ2099"/>
    <mergeCell ref="BL2099:BM2099"/>
    <mergeCell ref="BN2099:BO2099"/>
    <mergeCell ref="BQ2099:BR2099"/>
    <mergeCell ref="AW2103:AX2103"/>
    <mergeCell ref="AY2103:AZ2103"/>
    <mergeCell ref="BB2103:BC2103"/>
    <mergeCell ref="BD2103:BE2103"/>
    <mergeCell ref="BG2103:BH2103"/>
    <mergeCell ref="BI2103:BJ2103"/>
    <mergeCell ref="BL2103:BM2103"/>
    <mergeCell ref="BN2103:BO2103"/>
    <mergeCell ref="BV2082:BW2082"/>
    <mergeCell ref="BV2085:BW2085"/>
    <mergeCell ref="BX2085:BY2085"/>
    <mergeCell ref="AW2089:AX2089"/>
    <mergeCell ref="AY2089:AZ2089"/>
    <mergeCell ref="BB2089:BC2089"/>
    <mergeCell ref="BD2089:BE2089"/>
    <mergeCell ref="BG2089:BH2089"/>
    <mergeCell ref="BI2089:BJ2089"/>
    <mergeCell ref="BL2089:BM2089"/>
    <mergeCell ref="BN2089:BO2089"/>
    <mergeCell ref="BV2089:BW2089"/>
    <mergeCell ref="BX2068:BY2068"/>
    <mergeCell ref="BQ2071:BR2071"/>
    <mergeCell ref="BS2071:BT2071"/>
    <mergeCell ref="BQ2075:BR2075"/>
    <mergeCell ref="BS2075:BT2075"/>
    <mergeCell ref="BQ2089:BR2089"/>
    <mergeCell ref="BS2089:BT2089"/>
    <mergeCell ref="AH2089:AI2089"/>
    <mergeCell ref="AJ2089:AK2089"/>
    <mergeCell ref="AM2089:AN2089"/>
    <mergeCell ref="AO2089:AP2089"/>
    <mergeCell ref="AR2089:AS2089"/>
    <mergeCell ref="AT2089:AU2089"/>
    <mergeCell ref="S2089:T2089"/>
    <mergeCell ref="U2089:V2089"/>
    <mergeCell ref="X2089:Y2089"/>
    <mergeCell ref="Z2089:AA2089"/>
    <mergeCell ref="AC2089:AD2089"/>
    <mergeCell ref="AE2089:AF2089"/>
    <mergeCell ref="D2089:E2089"/>
    <mergeCell ref="F2089:G2089"/>
    <mergeCell ref="I2089:J2089"/>
    <mergeCell ref="K2089:L2089"/>
    <mergeCell ref="N2089:O2089"/>
    <mergeCell ref="P2089:Q2089"/>
    <mergeCell ref="BV2078:BW2078"/>
    <mergeCell ref="BX2078:BY2078"/>
    <mergeCell ref="D2068:E2068"/>
    <mergeCell ref="F2068:G2068"/>
    <mergeCell ref="I2068:J2068"/>
    <mergeCell ref="K2068:L2068"/>
    <mergeCell ref="N2068:O2068"/>
    <mergeCell ref="P2068:Q2068"/>
    <mergeCell ref="BX2075:BY2075"/>
    <mergeCell ref="D2071:E2071"/>
    <mergeCell ref="F2071:G2071"/>
    <mergeCell ref="I2071:J2071"/>
    <mergeCell ref="K2071:L2071"/>
    <mergeCell ref="N2071:O2071"/>
    <mergeCell ref="P2071:Q2071"/>
    <mergeCell ref="S2071:T2071"/>
    <mergeCell ref="U2071:V2071"/>
    <mergeCell ref="X2071:Y2071"/>
    <mergeCell ref="Z2071:AA2071"/>
    <mergeCell ref="AC2071:AD2071"/>
    <mergeCell ref="AE2071:AF2071"/>
    <mergeCell ref="AH2071:AI2071"/>
    <mergeCell ref="AJ2071:AK2071"/>
    <mergeCell ref="AM2071:AN2071"/>
    <mergeCell ref="AO2071:AP2071"/>
    <mergeCell ref="AR2071:AS2071"/>
    <mergeCell ref="AT2071:AU2071"/>
    <mergeCell ref="AW2071:AX2071"/>
    <mergeCell ref="AY2071:AZ2071"/>
    <mergeCell ref="BB2071:BC2071"/>
    <mergeCell ref="BD2071:BE2071"/>
    <mergeCell ref="BG2071:BH2071"/>
    <mergeCell ref="BI2071:BJ2071"/>
    <mergeCell ref="BL2071:BM2071"/>
    <mergeCell ref="BN2071:BO2071"/>
    <mergeCell ref="AW2050:AX2050"/>
    <mergeCell ref="AY2050:AZ2050"/>
    <mergeCell ref="BB2050:BC2050"/>
    <mergeCell ref="BD2050:BE2050"/>
    <mergeCell ref="BG2050:BH2050"/>
    <mergeCell ref="BI2050:BJ2050"/>
    <mergeCell ref="BL2050:BM2050"/>
    <mergeCell ref="BN2050:BO2050"/>
    <mergeCell ref="BQ2050:BR2050"/>
    <mergeCell ref="D2061:E2061"/>
    <mergeCell ref="F2061:G2061"/>
    <mergeCell ref="I2061:J2061"/>
    <mergeCell ref="K2061:L2061"/>
    <mergeCell ref="D2075:E2075"/>
    <mergeCell ref="F2075:G2075"/>
    <mergeCell ref="I2075:J2075"/>
    <mergeCell ref="K2075:L2075"/>
    <mergeCell ref="N2075:O2075"/>
    <mergeCell ref="P2075:Q2075"/>
    <mergeCell ref="AH2068:AI2068"/>
    <mergeCell ref="AJ2068:AK2068"/>
    <mergeCell ref="AM2068:AN2068"/>
    <mergeCell ref="AO2068:AP2068"/>
    <mergeCell ref="AR2068:AS2068"/>
    <mergeCell ref="AT2068:AU2068"/>
    <mergeCell ref="S2068:T2068"/>
    <mergeCell ref="U2068:V2068"/>
    <mergeCell ref="X2068:Y2068"/>
    <mergeCell ref="Z2068:AA2068"/>
    <mergeCell ref="AC2068:AD2068"/>
    <mergeCell ref="AE2068:AF2068"/>
    <mergeCell ref="BV2071:BW2071"/>
    <mergeCell ref="BX2071:BY2071"/>
    <mergeCell ref="AW2075:AX2075"/>
    <mergeCell ref="AY2075:AZ2075"/>
    <mergeCell ref="BB2075:BC2075"/>
    <mergeCell ref="BD2075:BE2075"/>
    <mergeCell ref="BG2075:BH2075"/>
    <mergeCell ref="BI2075:BJ2075"/>
    <mergeCell ref="BL2075:BM2075"/>
    <mergeCell ref="BN2075:BO2075"/>
    <mergeCell ref="BV2075:BW2075"/>
    <mergeCell ref="BV2050:BW2050"/>
    <mergeCell ref="BX2050:BY2050"/>
    <mergeCell ref="AW2054:AX2054"/>
    <mergeCell ref="AY2054:AZ2054"/>
    <mergeCell ref="BB2054:BC2054"/>
    <mergeCell ref="BD2054:BE2054"/>
    <mergeCell ref="BG2054:BH2054"/>
    <mergeCell ref="BI2054:BJ2054"/>
    <mergeCell ref="BL2054:BM2054"/>
    <mergeCell ref="BN2054:BO2054"/>
    <mergeCell ref="BV2054:BW2054"/>
    <mergeCell ref="BV2057:BW2057"/>
    <mergeCell ref="BX2057:BY2057"/>
    <mergeCell ref="AW2061:AX2061"/>
    <mergeCell ref="AY2061:AZ2061"/>
    <mergeCell ref="BB2061:BC2061"/>
    <mergeCell ref="BD2061:BE2061"/>
    <mergeCell ref="BG2061:BH2061"/>
    <mergeCell ref="BI2061:BJ2061"/>
    <mergeCell ref="BL2061:BM2061"/>
    <mergeCell ref="BN2061:BO2061"/>
    <mergeCell ref="BV2061:BW2061"/>
    <mergeCell ref="U2057:V2057"/>
    <mergeCell ref="X2057:Y2057"/>
    <mergeCell ref="Z2057:AA2057"/>
    <mergeCell ref="AC2057:AD2057"/>
    <mergeCell ref="AE2057:AF2057"/>
    <mergeCell ref="D2082:E2082"/>
    <mergeCell ref="F2082:G2082"/>
    <mergeCell ref="I2082:J2082"/>
    <mergeCell ref="K2082:L2082"/>
    <mergeCell ref="N2082:O2082"/>
    <mergeCell ref="P2082:Q2082"/>
    <mergeCell ref="AH2075:AI2075"/>
    <mergeCell ref="AJ2075:AK2075"/>
    <mergeCell ref="AM2075:AN2075"/>
    <mergeCell ref="AO2075:AP2075"/>
    <mergeCell ref="AR2075:AS2075"/>
    <mergeCell ref="AT2075:AU2075"/>
    <mergeCell ref="S2075:T2075"/>
    <mergeCell ref="U2075:V2075"/>
    <mergeCell ref="X2075:Y2075"/>
    <mergeCell ref="Z2075:AA2075"/>
    <mergeCell ref="AC2075:AD2075"/>
    <mergeCell ref="AE2075:AF2075"/>
    <mergeCell ref="S2050:T2050"/>
    <mergeCell ref="U2050:V2050"/>
    <mergeCell ref="X2050:Y2050"/>
    <mergeCell ref="Z2050:AA2050"/>
    <mergeCell ref="AC2050:AD2050"/>
    <mergeCell ref="AE2050:AF2050"/>
    <mergeCell ref="AH2050:AI2050"/>
    <mergeCell ref="AJ2050:AK2050"/>
    <mergeCell ref="AM2050:AN2050"/>
    <mergeCell ref="AO2050:AP2050"/>
    <mergeCell ref="AR2050:AS2050"/>
    <mergeCell ref="AT2050:AU2050"/>
    <mergeCell ref="AH2082:AI2082"/>
    <mergeCell ref="AJ2082:AK2082"/>
    <mergeCell ref="AM2082:AN2082"/>
    <mergeCell ref="AO2082:AP2082"/>
    <mergeCell ref="AR2082:AS2082"/>
    <mergeCell ref="AT2082:AU2082"/>
    <mergeCell ref="S2082:T2082"/>
    <mergeCell ref="U2082:V2082"/>
    <mergeCell ref="X2082:Y2082"/>
    <mergeCell ref="Z2082:AA2082"/>
    <mergeCell ref="AC2082:AD2082"/>
    <mergeCell ref="AE2082:AF2082"/>
    <mergeCell ref="AH2054:AI2054"/>
    <mergeCell ref="AJ2054:AK2054"/>
    <mergeCell ref="AM2054:AN2054"/>
    <mergeCell ref="AO2054:AP2054"/>
    <mergeCell ref="AR2054:AS2054"/>
    <mergeCell ref="AT2054:AU2054"/>
    <mergeCell ref="S2054:T2054"/>
    <mergeCell ref="U2054:V2054"/>
    <mergeCell ref="X2054:Y2054"/>
    <mergeCell ref="Z2054:AA2054"/>
    <mergeCell ref="AC2054:AD2054"/>
    <mergeCell ref="AE2054:AF2054"/>
    <mergeCell ref="BX2047:BY2047"/>
    <mergeCell ref="D2054:E2054"/>
    <mergeCell ref="F2054:G2054"/>
    <mergeCell ref="I2054:J2054"/>
    <mergeCell ref="K2054:L2054"/>
    <mergeCell ref="N2054:O2054"/>
    <mergeCell ref="P2054:Q2054"/>
    <mergeCell ref="AH2047:AI2047"/>
    <mergeCell ref="AJ2047:AK2047"/>
    <mergeCell ref="AM2047:AN2047"/>
    <mergeCell ref="AO2047:AP2047"/>
    <mergeCell ref="AR2047:AS2047"/>
    <mergeCell ref="AT2047:AU2047"/>
    <mergeCell ref="S2047:T2047"/>
    <mergeCell ref="U2047:V2047"/>
    <mergeCell ref="X2047:Y2047"/>
    <mergeCell ref="Z2047:AA2047"/>
    <mergeCell ref="AC2047:AD2047"/>
    <mergeCell ref="AE2047:AF2047"/>
    <mergeCell ref="D2047:E2047"/>
    <mergeCell ref="AH2057:AI2057"/>
    <mergeCell ref="AJ2057:AK2057"/>
    <mergeCell ref="AM2057:AN2057"/>
    <mergeCell ref="AO2057:AP2057"/>
    <mergeCell ref="AR2057:AS2057"/>
    <mergeCell ref="AT2057:AU2057"/>
    <mergeCell ref="AW2057:AX2057"/>
    <mergeCell ref="AY2057:AZ2057"/>
    <mergeCell ref="BB2057:BC2057"/>
    <mergeCell ref="BD2057:BE2057"/>
    <mergeCell ref="BG2057:BH2057"/>
    <mergeCell ref="BI2057:BJ2057"/>
    <mergeCell ref="BL2057:BM2057"/>
    <mergeCell ref="BN2057:BO2057"/>
    <mergeCell ref="BQ2057:BR2057"/>
    <mergeCell ref="BS2057:BT2057"/>
    <mergeCell ref="D2050:E2050"/>
    <mergeCell ref="F2050:G2050"/>
    <mergeCell ref="I2050:J2050"/>
    <mergeCell ref="K2050:L2050"/>
    <mergeCell ref="N2050:O2050"/>
    <mergeCell ref="P2050:Q2050"/>
    <mergeCell ref="BS2050:BT2050"/>
    <mergeCell ref="BQ2054:BR2054"/>
    <mergeCell ref="BS2054:BT2054"/>
    <mergeCell ref="D2057:E2057"/>
    <mergeCell ref="F2057:G2057"/>
    <mergeCell ref="I2057:J2057"/>
    <mergeCell ref="K2057:L2057"/>
    <mergeCell ref="N2057:O2057"/>
    <mergeCell ref="P2057:Q2057"/>
    <mergeCell ref="S2057:T2057"/>
    <mergeCell ref="D2026:E2026"/>
    <mergeCell ref="F2026:G2026"/>
    <mergeCell ref="I2026:J2026"/>
    <mergeCell ref="K2026:L2026"/>
    <mergeCell ref="N2026:O2026"/>
    <mergeCell ref="P2026:Q2026"/>
    <mergeCell ref="BX2040:BY2040"/>
    <mergeCell ref="AH2040:AI2040"/>
    <mergeCell ref="AJ2040:AK2040"/>
    <mergeCell ref="AM2040:AN2040"/>
    <mergeCell ref="AO2040:AP2040"/>
    <mergeCell ref="AR2040:AS2040"/>
    <mergeCell ref="AT2040:AU2040"/>
    <mergeCell ref="S2040:T2040"/>
    <mergeCell ref="U2040:V2040"/>
    <mergeCell ref="X2040:Y2040"/>
    <mergeCell ref="Z2040:AA2040"/>
    <mergeCell ref="AC2040:AD2040"/>
    <mergeCell ref="AE2040:AF2040"/>
    <mergeCell ref="AW2040:AX2040"/>
    <mergeCell ref="AY2040:AZ2040"/>
    <mergeCell ref="BB2040:BC2040"/>
    <mergeCell ref="BD2040:BE2040"/>
    <mergeCell ref="BG2040:BH2040"/>
    <mergeCell ref="BI2040:BJ2040"/>
    <mergeCell ref="BL2040:BM2040"/>
    <mergeCell ref="BN2040:BO2040"/>
    <mergeCell ref="BV2040:BW2040"/>
    <mergeCell ref="BV2043:BW2043"/>
    <mergeCell ref="BX2043:BY2043"/>
    <mergeCell ref="AW2047:AX2047"/>
    <mergeCell ref="AY2047:AZ2047"/>
    <mergeCell ref="BB2047:BC2047"/>
    <mergeCell ref="BD2047:BE2047"/>
    <mergeCell ref="BG2047:BH2047"/>
    <mergeCell ref="BI2047:BJ2047"/>
    <mergeCell ref="BL2047:BM2047"/>
    <mergeCell ref="BN2047:BO2047"/>
    <mergeCell ref="BV2047:BW2047"/>
    <mergeCell ref="BX2033:BY2033"/>
    <mergeCell ref="F2047:G2047"/>
    <mergeCell ref="I2047:J2047"/>
    <mergeCell ref="K2047:L2047"/>
    <mergeCell ref="N2047:O2047"/>
    <mergeCell ref="P2047:Q2047"/>
    <mergeCell ref="AH2033:AI2033"/>
    <mergeCell ref="AJ2033:AK2033"/>
    <mergeCell ref="AM2033:AN2033"/>
    <mergeCell ref="AO2033:AP2033"/>
    <mergeCell ref="AR2033:AS2033"/>
    <mergeCell ref="AT2033:AU2033"/>
    <mergeCell ref="S2033:T2033"/>
    <mergeCell ref="U2033:V2033"/>
    <mergeCell ref="X2033:Y2033"/>
    <mergeCell ref="Z2033:AA2033"/>
    <mergeCell ref="AC2033:AD2033"/>
    <mergeCell ref="AE2033:AF2033"/>
    <mergeCell ref="BX2026:BY2026"/>
    <mergeCell ref="D2033:E2033"/>
    <mergeCell ref="F2033:G2033"/>
    <mergeCell ref="I2033:J2033"/>
    <mergeCell ref="K2033:L2033"/>
    <mergeCell ref="N2033:O2033"/>
    <mergeCell ref="P2033:Q2033"/>
    <mergeCell ref="D2008:E2008"/>
    <mergeCell ref="F2008:G2008"/>
    <mergeCell ref="AH2026:AI2026"/>
    <mergeCell ref="AJ2026:AK2026"/>
    <mergeCell ref="AM2026:AN2026"/>
    <mergeCell ref="AO2026:AP2026"/>
    <mergeCell ref="AR2026:AS2026"/>
    <mergeCell ref="AT2026:AU2026"/>
    <mergeCell ref="S2026:T2026"/>
    <mergeCell ref="U2026:V2026"/>
    <mergeCell ref="X2026:Y2026"/>
    <mergeCell ref="Z2026:AA2026"/>
    <mergeCell ref="AC2026:AD2026"/>
    <mergeCell ref="AE2026:AF2026"/>
    <mergeCell ref="BV2029:BW2029"/>
    <mergeCell ref="BX2029:BY2029"/>
    <mergeCell ref="AW2033:AX2033"/>
    <mergeCell ref="AY2033:AZ2033"/>
    <mergeCell ref="BB2033:BC2033"/>
    <mergeCell ref="BD2033:BE2033"/>
    <mergeCell ref="BG2033:BH2033"/>
    <mergeCell ref="BI2033:BJ2033"/>
    <mergeCell ref="BL2033:BM2033"/>
    <mergeCell ref="BN2033:BO2033"/>
    <mergeCell ref="BV2033:BW2033"/>
    <mergeCell ref="D2019:E2019"/>
    <mergeCell ref="F2019:G2019"/>
    <mergeCell ref="I2019:J2019"/>
    <mergeCell ref="K2019:L2019"/>
    <mergeCell ref="N2019:O2019"/>
    <mergeCell ref="P2019:Q2019"/>
    <mergeCell ref="AH2012:AI2012"/>
    <mergeCell ref="AJ2012:AK2012"/>
    <mergeCell ref="AM2012:AN2012"/>
    <mergeCell ref="AO2012:AP2012"/>
    <mergeCell ref="AR2012:AS2012"/>
    <mergeCell ref="AT2012:AU2012"/>
    <mergeCell ref="S2012:T2012"/>
    <mergeCell ref="U2012:V2012"/>
    <mergeCell ref="X2012:Y2012"/>
    <mergeCell ref="Z2012:AA2012"/>
    <mergeCell ref="AC2012:AD2012"/>
    <mergeCell ref="AE2012:AF2012"/>
    <mergeCell ref="D2012:E2012"/>
    <mergeCell ref="F2012:G2012"/>
    <mergeCell ref="I2012:J2012"/>
    <mergeCell ref="K2012:L2012"/>
    <mergeCell ref="N2012:O2012"/>
    <mergeCell ref="P2012:Q2012"/>
    <mergeCell ref="BX2012:BY2012"/>
    <mergeCell ref="BQ2026:BR2026"/>
    <mergeCell ref="BS2026:BT2026"/>
    <mergeCell ref="D2029:E2029"/>
    <mergeCell ref="F2029:G2029"/>
    <mergeCell ref="I2029:J2029"/>
    <mergeCell ref="K2029:L2029"/>
    <mergeCell ref="N2029:O2029"/>
    <mergeCell ref="P2029:Q2029"/>
    <mergeCell ref="S2029:T2029"/>
    <mergeCell ref="U2029:V2029"/>
    <mergeCell ref="X2029:Y2029"/>
    <mergeCell ref="Z2029:AA2029"/>
    <mergeCell ref="AC2029:AD2029"/>
    <mergeCell ref="AE2029:AF2029"/>
    <mergeCell ref="AJ2019:AK2019"/>
    <mergeCell ref="AM2019:AN2019"/>
    <mergeCell ref="AO2019:AP2019"/>
    <mergeCell ref="AR2019:AS2019"/>
    <mergeCell ref="AT2019:AU2019"/>
    <mergeCell ref="S2019:T2019"/>
    <mergeCell ref="U2019:V2019"/>
    <mergeCell ref="X2019:Y2019"/>
    <mergeCell ref="Z2019:AA2019"/>
    <mergeCell ref="AC2019:AD2019"/>
    <mergeCell ref="AE2019:AF2019"/>
    <mergeCell ref="BQ2012:BR2012"/>
    <mergeCell ref="BS2012:BT2012"/>
    <mergeCell ref="S2015:T2015"/>
    <mergeCell ref="U2015:V2015"/>
    <mergeCell ref="X2015:Y2015"/>
    <mergeCell ref="Z2015:AA2015"/>
    <mergeCell ref="AC2015:AD2015"/>
    <mergeCell ref="AE2015:AF2015"/>
    <mergeCell ref="AH2015:AI2015"/>
    <mergeCell ref="AJ2015:AK2015"/>
    <mergeCell ref="AM2015:AN2015"/>
    <mergeCell ref="AO2015:AP2015"/>
    <mergeCell ref="AR2015:AS2015"/>
    <mergeCell ref="AT2015:AU2015"/>
    <mergeCell ref="AW2015:AX2015"/>
    <mergeCell ref="AY2015:AZ2015"/>
    <mergeCell ref="BB2015:BC2015"/>
    <mergeCell ref="BD2015:BE2015"/>
    <mergeCell ref="BG2015:BH2015"/>
    <mergeCell ref="BI2015:BJ2015"/>
    <mergeCell ref="BL2015:BM2015"/>
    <mergeCell ref="BN2015:BO2015"/>
    <mergeCell ref="BQ2015:BR2015"/>
    <mergeCell ref="BV1998:BW1998"/>
    <mergeCell ref="BV2001:BW2001"/>
    <mergeCell ref="BX2001:BY2001"/>
    <mergeCell ref="AW2005:AX2005"/>
    <mergeCell ref="AY2005:AZ2005"/>
    <mergeCell ref="BB2005:BC2005"/>
    <mergeCell ref="BD2005:BE2005"/>
    <mergeCell ref="BG2005:BH2005"/>
    <mergeCell ref="BI2005:BJ2005"/>
    <mergeCell ref="BL2005:BM2005"/>
    <mergeCell ref="BN2005:BO2005"/>
    <mergeCell ref="BV2005:BW2005"/>
    <mergeCell ref="BX1984:BY1984"/>
    <mergeCell ref="BQ1987:BR1987"/>
    <mergeCell ref="BS1987:BT1987"/>
    <mergeCell ref="BQ1991:BR1991"/>
    <mergeCell ref="BS1991:BT1991"/>
    <mergeCell ref="BQ2005:BR2005"/>
    <mergeCell ref="BS2005:BT2005"/>
    <mergeCell ref="AH2005:AI2005"/>
    <mergeCell ref="AJ2005:AK2005"/>
    <mergeCell ref="AM2005:AN2005"/>
    <mergeCell ref="AO2005:AP2005"/>
    <mergeCell ref="AR2005:AS2005"/>
    <mergeCell ref="AT2005:AU2005"/>
    <mergeCell ref="S2005:T2005"/>
    <mergeCell ref="U2005:V2005"/>
    <mergeCell ref="X2005:Y2005"/>
    <mergeCell ref="Z2005:AA2005"/>
    <mergeCell ref="AC2005:AD2005"/>
    <mergeCell ref="AE2005:AF2005"/>
    <mergeCell ref="D2005:E2005"/>
    <mergeCell ref="F2005:G2005"/>
    <mergeCell ref="I2005:J2005"/>
    <mergeCell ref="K2005:L2005"/>
    <mergeCell ref="N2005:O2005"/>
    <mergeCell ref="P2005:Q2005"/>
    <mergeCell ref="AW1984:AX1984"/>
    <mergeCell ref="AY1984:AZ1984"/>
    <mergeCell ref="BB1984:BC1984"/>
    <mergeCell ref="BD1984:BE1984"/>
    <mergeCell ref="BG1984:BH1984"/>
    <mergeCell ref="BI1984:BJ1984"/>
    <mergeCell ref="BL1984:BM1984"/>
    <mergeCell ref="BN1984:BO1984"/>
    <mergeCell ref="BV1984:BW1984"/>
    <mergeCell ref="BV1994:BW1994"/>
    <mergeCell ref="BX1994:BY1994"/>
    <mergeCell ref="D1984:E1984"/>
    <mergeCell ref="F1984:G1984"/>
    <mergeCell ref="I1984:J1984"/>
    <mergeCell ref="K1984:L1984"/>
    <mergeCell ref="N1984:O1984"/>
    <mergeCell ref="P1984:Q1984"/>
    <mergeCell ref="BX1991:BY1991"/>
    <mergeCell ref="D1987:E1987"/>
    <mergeCell ref="F1987:G1987"/>
    <mergeCell ref="I1987:J1987"/>
    <mergeCell ref="K1987:L1987"/>
    <mergeCell ref="N1987:O1987"/>
    <mergeCell ref="P1987:Q1987"/>
    <mergeCell ref="S1987:T1987"/>
    <mergeCell ref="U1987:V1987"/>
    <mergeCell ref="X1987:Y1987"/>
    <mergeCell ref="Z1987:AA1987"/>
    <mergeCell ref="AC1987:AD1987"/>
    <mergeCell ref="AE1987:AF1987"/>
    <mergeCell ref="AH1987:AI1987"/>
    <mergeCell ref="AJ1987:AK1987"/>
    <mergeCell ref="AM1987:AN1987"/>
    <mergeCell ref="AO1987:AP1987"/>
    <mergeCell ref="AR1987:AS1987"/>
    <mergeCell ref="AT1987:AU1987"/>
    <mergeCell ref="AW1987:AX1987"/>
    <mergeCell ref="AY1987:AZ1987"/>
    <mergeCell ref="BB1987:BC1987"/>
    <mergeCell ref="BD1987:BE1987"/>
    <mergeCell ref="BG1987:BH1987"/>
    <mergeCell ref="BI1987:BJ1987"/>
    <mergeCell ref="BL1987:BM1987"/>
    <mergeCell ref="BN1987:BO1987"/>
    <mergeCell ref="AW1966:AX1966"/>
    <mergeCell ref="AY1966:AZ1966"/>
    <mergeCell ref="BB1966:BC1966"/>
    <mergeCell ref="BD1966:BE1966"/>
    <mergeCell ref="BG1966:BH1966"/>
    <mergeCell ref="BI1966:BJ1966"/>
    <mergeCell ref="BL1966:BM1966"/>
    <mergeCell ref="BN1966:BO1966"/>
    <mergeCell ref="BQ1966:BR1966"/>
    <mergeCell ref="D1977:E1977"/>
    <mergeCell ref="F1977:G1977"/>
    <mergeCell ref="I1977:J1977"/>
    <mergeCell ref="K1977:L1977"/>
    <mergeCell ref="D1991:E1991"/>
    <mergeCell ref="F1991:G1991"/>
    <mergeCell ref="I1991:J1991"/>
    <mergeCell ref="K1991:L1991"/>
    <mergeCell ref="N1991:O1991"/>
    <mergeCell ref="P1991:Q1991"/>
    <mergeCell ref="AH1984:AI1984"/>
    <mergeCell ref="AJ1984:AK1984"/>
    <mergeCell ref="AM1984:AN1984"/>
    <mergeCell ref="AO1984:AP1984"/>
    <mergeCell ref="AR1984:AS1984"/>
    <mergeCell ref="AT1984:AU1984"/>
    <mergeCell ref="S1984:T1984"/>
    <mergeCell ref="U1984:V1984"/>
    <mergeCell ref="X1984:Y1984"/>
    <mergeCell ref="Z1984:AA1984"/>
    <mergeCell ref="AC1984:AD1984"/>
    <mergeCell ref="AE1984:AF1984"/>
    <mergeCell ref="BV1987:BW1987"/>
    <mergeCell ref="BX1987:BY1987"/>
    <mergeCell ref="AW1991:AX1991"/>
    <mergeCell ref="AY1991:AZ1991"/>
    <mergeCell ref="BB1991:BC1991"/>
    <mergeCell ref="BD1991:BE1991"/>
    <mergeCell ref="BG1991:BH1991"/>
    <mergeCell ref="BI1991:BJ1991"/>
    <mergeCell ref="BL1991:BM1991"/>
    <mergeCell ref="BN1991:BO1991"/>
    <mergeCell ref="BV1991:BW1991"/>
    <mergeCell ref="BV1980:BW1980"/>
    <mergeCell ref="BX1980:BY1980"/>
    <mergeCell ref="U1973:V1973"/>
    <mergeCell ref="X1973:Y1973"/>
    <mergeCell ref="Z1973:AA1973"/>
    <mergeCell ref="AC1973:AD1973"/>
    <mergeCell ref="AE1973:AF1973"/>
    <mergeCell ref="D1998:E1998"/>
    <mergeCell ref="F1998:G1998"/>
    <mergeCell ref="I1998:J1998"/>
    <mergeCell ref="K1998:L1998"/>
    <mergeCell ref="N1998:O1998"/>
    <mergeCell ref="P1998:Q1998"/>
    <mergeCell ref="AH1991:AI1991"/>
    <mergeCell ref="AJ1991:AK1991"/>
    <mergeCell ref="AM1991:AN1991"/>
    <mergeCell ref="AO1991:AP1991"/>
    <mergeCell ref="AR1991:AS1991"/>
    <mergeCell ref="AT1991:AU1991"/>
    <mergeCell ref="S1991:T1991"/>
    <mergeCell ref="U1991:V1991"/>
    <mergeCell ref="X1991:Y1991"/>
    <mergeCell ref="Z1991:AA1991"/>
    <mergeCell ref="AC1991:AD1991"/>
    <mergeCell ref="AE1991:AF1991"/>
    <mergeCell ref="S1966:T1966"/>
    <mergeCell ref="U1966:V1966"/>
    <mergeCell ref="X1966:Y1966"/>
    <mergeCell ref="Z1966:AA1966"/>
    <mergeCell ref="AC1966:AD1966"/>
    <mergeCell ref="AE1966:AF1966"/>
    <mergeCell ref="AH1966:AI1966"/>
    <mergeCell ref="AJ1966:AK1966"/>
    <mergeCell ref="AM1966:AN1966"/>
    <mergeCell ref="AO1966:AP1966"/>
    <mergeCell ref="AR1966:AS1966"/>
    <mergeCell ref="AT1966:AU1966"/>
    <mergeCell ref="AH1998:AI1998"/>
    <mergeCell ref="AJ1998:AK1998"/>
    <mergeCell ref="AM1998:AN1998"/>
    <mergeCell ref="AO1998:AP1998"/>
    <mergeCell ref="AR1998:AS1998"/>
    <mergeCell ref="AT1998:AU1998"/>
    <mergeCell ref="S1998:T1998"/>
    <mergeCell ref="U1998:V1998"/>
    <mergeCell ref="X1998:Y1998"/>
    <mergeCell ref="Z1998:AA1998"/>
    <mergeCell ref="AC1998:AD1998"/>
    <mergeCell ref="AE1998:AF1998"/>
    <mergeCell ref="AH1970:AI1970"/>
    <mergeCell ref="AJ1970:AK1970"/>
    <mergeCell ref="AM1970:AN1970"/>
    <mergeCell ref="AO1970:AP1970"/>
    <mergeCell ref="AR1970:AS1970"/>
    <mergeCell ref="AT1970:AU1970"/>
    <mergeCell ref="S1970:T1970"/>
    <mergeCell ref="U1970:V1970"/>
    <mergeCell ref="X1970:Y1970"/>
    <mergeCell ref="Z1970:AA1970"/>
    <mergeCell ref="AC1970:AD1970"/>
    <mergeCell ref="AE1970:AF1970"/>
    <mergeCell ref="BX1963:BY1963"/>
    <mergeCell ref="D1970:E1970"/>
    <mergeCell ref="F1970:G1970"/>
    <mergeCell ref="I1970:J1970"/>
    <mergeCell ref="K1970:L1970"/>
    <mergeCell ref="N1970:O1970"/>
    <mergeCell ref="P1970:Q1970"/>
    <mergeCell ref="AH1963:AI1963"/>
    <mergeCell ref="AJ1963:AK1963"/>
    <mergeCell ref="AM1963:AN1963"/>
    <mergeCell ref="AO1963:AP1963"/>
    <mergeCell ref="AR1963:AS1963"/>
    <mergeCell ref="AT1963:AU1963"/>
    <mergeCell ref="S1963:T1963"/>
    <mergeCell ref="U1963:V1963"/>
    <mergeCell ref="X1963:Y1963"/>
    <mergeCell ref="Z1963:AA1963"/>
    <mergeCell ref="AC1963:AD1963"/>
    <mergeCell ref="AE1963:AF1963"/>
    <mergeCell ref="D1963:E1963"/>
    <mergeCell ref="AH1973:AI1973"/>
    <mergeCell ref="AJ1973:AK1973"/>
    <mergeCell ref="AM1973:AN1973"/>
    <mergeCell ref="AO1973:AP1973"/>
    <mergeCell ref="AR1973:AS1973"/>
    <mergeCell ref="AT1973:AU1973"/>
    <mergeCell ref="AW1973:AX1973"/>
    <mergeCell ref="AY1973:AZ1973"/>
    <mergeCell ref="BB1973:BC1973"/>
    <mergeCell ref="BD1973:BE1973"/>
    <mergeCell ref="BG1973:BH1973"/>
    <mergeCell ref="BI1973:BJ1973"/>
    <mergeCell ref="BL1973:BM1973"/>
    <mergeCell ref="BN1973:BO1973"/>
    <mergeCell ref="BQ1973:BR1973"/>
    <mergeCell ref="BS1973:BT1973"/>
    <mergeCell ref="D1966:E1966"/>
    <mergeCell ref="F1966:G1966"/>
    <mergeCell ref="I1966:J1966"/>
    <mergeCell ref="K1966:L1966"/>
    <mergeCell ref="N1966:O1966"/>
    <mergeCell ref="P1966:Q1966"/>
    <mergeCell ref="BS1966:BT1966"/>
    <mergeCell ref="BQ1970:BR1970"/>
    <mergeCell ref="BS1970:BT1970"/>
    <mergeCell ref="D1973:E1973"/>
    <mergeCell ref="F1973:G1973"/>
    <mergeCell ref="I1973:J1973"/>
    <mergeCell ref="K1973:L1973"/>
    <mergeCell ref="N1973:O1973"/>
    <mergeCell ref="P1973:Q1973"/>
    <mergeCell ref="S1973:T1973"/>
    <mergeCell ref="D1942:E1942"/>
    <mergeCell ref="F1942:G1942"/>
    <mergeCell ref="I1942:J1942"/>
    <mergeCell ref="K1942:L1942"/>
    <mergeCell ref="N1942:O1942"/>
    <mergeCell ref="P1942:Q1942"/>
    <mergeCell ref="BX1956:BY1956"/>
    <mergeCell ref="AH1956:AI1956"/>
    <mergeCell ref="AJ1956:AK1956"/>
    <mergeCell ref="AM1956:AN1956"/>
    <mergeCell ref="AO1956:AP1956"/>
    <mergeCell ref="AR1956:AS1956"/>
    <mergeCell ref="AT1956:AU1956"/>
    <mergeCell ref="S1956:T1956"/>
    <mergeCell ref="U1956:V1956"/>
    <mergeCell ref="X1956:Y1956"/>
    <mergeCell ref="Z1956:AA1956"/>
    <mergeCell ref="AC1956:AD1956"/>
    <mergeCell ref="AE1956:AF1956"/>
    <mergeCell ref="AW1956:AX1956"/>
    <mergeCell ref="AY1956:AZ1956"/>
    <mergeCell ref="BB1956:BC1956"/>
    <mergeCell ref="BD1956:BE1956"/>
    <mergeCell ref="BG1956:BH1956"/>
    <mergeCell ref="BI1956:BJ1956"/>
    <mergeCell ref="BL1956:BM1956"/>
    <mergeCell ref="BN1956:BO1956"/>
    <mergeCell ref="BV1956:BW1956"/>
    <mergeCell ref="BV1959:BW1959"/>
    <mergeCell ref="BX1959:BY1959"/>
    <mergeCell ref="AW1963:AX1963"/>
    <mergeCell ref="AY1963:AZ1963"/>
    <mergeCell ref="BB1963:BC1963"/>
    <mergeCell ref="BD1963:BE1963"/>
    <mergeCell ref="BG1963:BH1963"/>
    <mergeCell ref="BI1963:BJ1963"/>
    <mergeCell ref="BL1963:BM1963"/>
    <mergeCell ref="BN1963:BO1963"/>
    <mergeCell ref="BV1963:BW1963"/>
    <mergeCell ref="BX1949:BY1949"/>
    <mergeCell ref="F1963:G1963"/>
    <mergeCell ref="I1963:J1963"/>
    <mergeCell ref="K1963:L1963"/>
    <mergeCell ref="N1963:O1963"/>
    <mergeCell ref="P1963:Q1963"/>
    <mergeCell ref="AH1949:AI1949"/>
    <mergeCell ref="AJ1949:AK1949"/>
    <mergeCell ref="AM1949:AN1949"/>
    <mergeCell ref="AO1949:AP1949"/>
    <mergeCell ref="AR1949:AS1949"/>
    <mergeCell ref="AT1949:AU1949"/>
    <mergeCell ref="S1949:T1949"/>
    <mergeCell ref="U1949:V1949"/>
    <mergeCell ref="X1949:Y1949"/>
    <mergeCell ref="Z1949:AA1949"/>
    <mergeCell ref="AC1949:AD1949"/>
    <mergeCell ref="AE1949:AF1949"/>
    <mergeCell ref="BX1942:BY1942"/>
    <mergeCell ref="D1949:E1949"/>
    <mergeCell ref="F1949:G1949"/>
    <mergeCell ref="I1949:J1949"/>
    <mergeCell ref="K1949:L1949"/>
    <mergeCell ref="N1949:O1949"/>
    <mergeCell ref="P1949:Q1949"/>
    <mergeCell ref="D1924:E1924"/>
    <mergeCell ref="F1924:G1924"/>
    <mergeCell ref="AH1942:AI1942"/>
    <mergeCell ref="AJ1942:AK1942"/>
    <mergeCell ref="AM1942:AN1942"/>
    <mergeCell ref="AO1942:AP1942"/>
    <mergeCell ref="AR1942:AS1942"/>
    <mergeCell ref="AT1942:AU1942"/>
    <mergeCell ref="S1942:T1942"/>
    <mergeCell ref="U1942:V1942"/>
    <mergeCell ref="X1942:Y1942"/>
    <mergeCell ref="Z1942:AA1942"/>
    <mergeCell ref="AC1942:AD1942"/>
    <mergeCell ref="AE1942:AF1942"/>
    <mergeCell ref="BV1945:BW1945"/>
    <mergeCell ref="BX1945:BY1945"/>
    <mergeCell ref="AW1949:AX1949"/>
    <mergeCell ref="AY1949:AZ1949"/>
    <mergeCell ref="BB1949:BC1949"/>
    <mergeCell ref="BD1949:BE1949"/>
    <mergeCell ref="BG1949:BH1949"/>
    <mergeCell ref="BI1949:BJ1949"/>
    <mergeCell ref="BL1949:BM1949"/>
    <mergeCell ref="BN1949:BO1949"/>
    <mergeCell ref="BV1949:BW1949"/>
    <mergeCell ref="D1935:E1935"/>
    <mergeCell ref="F1935:G1935"/>
    <mergeCell ref="I1935:J1935"/>
    <mergeCell ref="K1935:L1935"/>
    <mergeCell ref="N1935:O1935"/>
    <mergeCell ref="P1935:Q1935"/>
    <mergeCell ref="AH1928:AI1928"/>
    <mergeCell ref="AJ1928:AK1928"/>
    <mergeCell ref="AM1928:AN1928"/>
    <mergeCell ref="AO1928:AP1928"/>
    <mergeCell ref="AR1928:AS1928"/>
    <mergeCell ref="AT1928:AU1928"/>
    <mergeCell ref="S1928:T1928"/>
    <mergeCell ref="U1928:V1928"/>
    <mergeCell ref="X1928:Y1928"/>
    <mergeCell ref="Z1928:AA1928"/>
    <mergeCell ref="AC1928:AD1928"/>
    <mergeCell ref="AE1928:AF1928"/>
    <mergeCell ref="D1928:E1928"/>
    <mergeCell ref="F1928:G1928"/>
    <mergeCell ref="I1928:J1928"/>
    <mergeCell ref="K1928:L1928"/>
    <mergeCell ref="N1928:O1928"/>
    <mergeCell ref="P1928:Q1928"/>
    <mergeCell ref="BX1928:BY1928"/>
    <mergeCell ref="BQ1942:BR1942"/>
    <mergeCell ref="BS1942:BT1942"/>
    <mergeCell ref="D1945:E1945"/>
    <mergeCell ref="F1945:G1945"/>
    <mergeCell ref="I1945:J1945"/>
    <mergeCell ref="K1945:L1945"/>
    <mergeCell ref="N1945:O1945"/>
    <mergeCell ref="P1945:Q1945"/>
    <mergeCell ref="S1945:T1945"/>
    <mergeCell ref="U1945:V1945"/>
    <mergeCell ref="X1945:Y1945"/>
    <mergeCell ref="Z1945:AA1945"/>
    <mergeCell ref="AC1945:AD1945"/>
    <mergeCell ref="AE1945:AF1945"/>
    <mergeCell ref="AJ1935:AK1935"/>
    <mergeCell ref="AM1935:AN1935"/>
    <mergeCell ref="AO1935:AP1935"/>
    <mergeCell ref="AR1935:AS1935"/>
    <mergeCell ref="AT1935:AU1935"/>
    <mergeCell ref="S1935:T1935"/>
    <mergeCell ref="U1935:V1935"/>
    <mergeCell ref="X1935:Y1935"/>
    <mergeCell ref="Z1935:AA1935"/>
    <mergeCell ref="AC1935:AD1935"/>
    <mergeCell ref="AE1935:AF1935"/>
    <mergeCell ref="BQ1928:BR1928"/>
    <mergeCell ref="BS1928:BT1928"/>
    <mergeCell ref="S1931:T1931"/>
    <mergeCell ref="U1931:V1931"/>
    <mergeCell ref="X1931:Y1931"/>
    <mergeCell ref="Z1931:AA1931"/>
    <mergeCell ref="AC1931:AD1931"/>
    <mergeCell ref="AE1931:AF1931"/>
    <mergeCell ref="AH1931:AI1931"/>
    <mergeCell ref="AJ1931:AK1931"/>
    <mergeCell ref="AM1931:AN1931"/>
    <mergeCell ref="AO1931:AP1931"/>
    <mergeCell ref="AR1931:AS1931"/>
    <mergeCell ref="AT1931:AU1931"/>
    <mergeCell ref="AW1931:AX1931"/>
    <mergeCell ref="AY1931:AZ1931"/>
    <mergeCell ref="BB1931:BC1931"/>
    <mergeCell ref="BD1931:BE1931"/>
    <mergeCell ref="BG1931:BH1931"/>
    <mergeCell ref="BI1931:BJ1931"/>
    <mergeCell ref="BL1931:BM1931"/>
    <mergeCell ref="BN1931:BO1931"/>
    <mergeCell ref="BQ1931:BR1931"/>
    <mergeCell ref="AW1935:AX1935"/>
    <mergeCell ref="AY1935:AZ1935"/>
    <mergeCell ref="BB1935:BC1935"/>
    <mergeCell ref="BD1935:BE1935"/>
    <mergeCell ref="BG1935:BH1935"/>
    <mergeCell ref="BI1935:BJ1935"/>
    <mergeCell ref="BL1935:BM1935"/>
    <mergeCell ref="BN1935:BO1935"/>
    <mergeCell ref="BV1914:BW1914"/>
    <mergeCell ref="BV1917:BW1917"/>
    <mergeCell ref="BX1917:BY1917"/>
    <mergeCell ref="AW1921:AX1921"/>
    <mergeCell ref="AY1921:AZ1921"/>
    <mergeCell ref="BB1921:BC1921"/>
    <mergeCell ref="BD1921:BE1921"/>
    <mergeCell ref="BG1921:BH1921"/>
    <mergeCell ref="BI1921:BJ1921"/>
    <mergeCell ref="BL1921:BM1921"/>
    <mergeCell ref="BN1921:BO1921"/>
    <mergeCell ref="BV1921:BW1921"/>
    <mergeCell ref="BX1900:BY1900"/>
    <mergeCell ref="BQ1903:BR1903"/>
    <mergeCell ref="BS1903:BT1903"/>
    <mergeCell ref="BQ1907:BR1907"/>
    <mergeCell ref="BS1907:BT1907"/>
    <mergeCell ref="BQ1921:BR1921"/>
    <mergeCell ref="BS1921:BT1921"/>
    <mergeCell ref="AH1921:AI1921"/>
    <mergeCell ref="AJ1921:AK1921"/>
    <mergeCell ref="AM1921:AN1921"/>
    <mergeCell ref="AO1921:AP1921"/>
    <mergeCell ref="AR1921:AS1921"/>
    <mergeCell ref="AT1921:AU1921"/>
    <mergeCell ref="S1921:T1921"/>
    <mergeCell ref="U1921:V1921"/>
    <mergeCell ref="X1921:Y1921"/>
    <mergeCell ref="Z1921:AA1921"/>
    <mergeCell ref="AC1921:AD1921"/>
    <mergeCell ref="AE1921:AF1921"/>
    <mergeCell ref="D1921:E1921"/>
    <mergeCell ref="F1921:G1921"/>
    <mergeCell ref="I1921:J1921"/>
    <mergeCell ref="K1921:L1921"/>
    <mergeCell ref="N1921:O1921"/>
    <mergeCell ref="P1921:Q1921"/>
    <mergeCell ref="BV1910:BW1910"/>
    <mergeCell ref="BX1910:BY1910"/>
    <mergeCell ref="D1900:E1900"/>
    <mergeCell ref="F1900:G1900"/>
    <mergeCell ref="I1900:J1900"/>
    <mergeCell ref="K1900:L1900"/>
    <mergeCell ref="N1900:O1900"/>
    <mergeCell ref="P1900:Q1900"/>
    <mergeCell ref="BX1907:BY1907"/>
    <mergeCell ref="D1903:E1903"/>
    <mergeCell ref="F1903:G1903"/>
    <mergeCell ref="I1903:J1903"/>
    <mergeCell ref="K1903:L1903"/>
    <mergeCell ref="N1903:O1903"/>
    <mergeCell ref="P1903:Q1903"/>
    <mergeCell ref="S1903:T1903"/>
    <mergeCell ref="U1903:V1903"/>
    <mergeCell ref="X1903:Y1903"/>
    <mergeCell ref="Z1903:AA1903"/>
    <mergeCell ref="AC1903:AD1903"/>
    <mergeCell ref="AE1903:AF1903"/>
    <mergeCell ref="AH1903:AI1903"/>
    <mergeCell ref="AJ1903:AK1903"/>
    <mergeCell ref="AM1903:AN1903"/>
    <mergeCell ref="AO1903:AP1903"/>
    <mergeCell ref="AR1903:AS1903"/>
    <mergeCell ref="AT1903:AU1903"/>
    <mergeCell ref="AW1903:AX1903"/>
    <mergeCell ref="AY1903:AZ1903"/>
    <mergeCell ref="BB1903:BC1903"/>
    <mergeCell ref="BD1903:BE1903"/>
    <mergeCell ref="BG1903:BH1903"/>
    <mergeCell ref="BI1903:BJ1903"/>
    <mergeCell ref="BL1903:BM1903"/>
    <mergeCell ref="BN1903:BO1903"/>
    <mergeCell ref="AW1882:AX1882"/>
    <mergeCell ref="AY1882:AZ1882"/>
    <mergeCell ref="BB1882:BC1882"/>
    <mergeCell ref="BD1882:BE1882"/>
    <mergeCell ref="BG1882:BH1882"/>
    <mergeCell ref="BI1882:BJ1882"/>
    <mergeCell ref="BL1882:BM1882"/>
    <mergeCell ref="BN1882:BO1882"/>
    <mergeCell ref="BQ1882:BR1882"/>
    <mergeCell ref="D1893:E1893"/>
    <mergeCell ref="F1893:G1893"/>
    <mergeCell ref="I1893:J1893"/>
    <mergeCell ref="K1893:L1893"/>
    <mergeCell ref="D1907:E1907"/>
    <mergeCell ref="F1907:G1907"/>
    <mergeCell ref="I1907:J1907"/>
    <mergeCell ref="K1907:L1907"/>
    <mergeCell ref="N1907:O1907"/>
    <mergeCell ref="P1907:Q1907"/>
    <mergeCell ref="AH1900:AI1900"/>
    <mergeCell ref="AJ1900:AK1900"/>
    <mergeCell ref="AM1900:AN1900"/>
    <mergeCell ref="AO1900:AP1900"/>
    <mergeCell ref="AR1900:AS1900"/>
    <mergeCell ref="AT1900:AU1900"/>
    <mergeCell ref="S1900:T1900"/>
    <mergeCell ref="U1900:V1900"/>
    <mergeCell ref="X1900:Y1900"/>
    <mergeCell ref="Z1900:AA1900"/>
    <mergeCell ref="AC1900:AD1900"/>
    <mergeCell ref="AE1900:AF1900"/>
    <mergeCell ref="BV1903:BW1903"/>
    <mergeCell ref="BX1903:BY1903"/>
    <mergeCell ref="AW1907:AX1907"/>
    <mergeCell ref="AY1907:AZ1907"/>
    <mergeCell ref="BB1907:BC1907"/>
    <mergeCell ref="BD1907:BE1907"/>
    <mergeCell ref="BG1907:BH1907"/>
    <mergeCell ref="BI1907:BJ1907"/>
    <mergeCell ref="BL1907:BM1907"/>
    <mergeCell ref="BN1907:BO1907"/>
    <mergeCell ref="BV1907:BW1907"/>
    <mergeCell ref="BV1882:BW1882"/>
    <mergeCell ref="BX1882:BY1882"/>
    <mergeCell ref="AW1886:AX1886"/>
    <mergeCell ref="AY1886:AZ1886"/>
    <mergeCell ref="BB1886:BC1886"/>
    <mergeCell ref="BD1886:BE1886"/>
    <mergeCell ref="BG1886:BH1886"/>
    <mergeCell ref="BI1886:BJ1886"/>
    <mergeCell ref="BL1886:BM1886"/>
    <mergeCell ref="BN1886:BO1886"/>
    <mergeCell ref="BV1886:BW1886"/>
    <mergeCell ref="BV1889:BW1889"/>
    <mergeCell ref="BX1889:BY1889"/>
    <mergeCell ref="AW1893:AX1893"/>
    <mergeCell ref="AY1893:AZ1893"/>
    <mergeCell ref="BB1893:BC1893"/>
    <mergeCell ref="BD1893:BE1893"/>
    <mergeCell ref="BG1893:BH1893"/>
    <mergeCell ref="BI1893:BJ1893"/>
    <mergeCell ref="BL1893:BM1893"/>
    <mergeCell ref="BN1893:BO1893"/>
    <mergeCell ref="BV1893:BW1893"/>
    <mergeCell ref="U1889:V1889"/>
    <mergeCell ref="X1889:Y1889"/>
    <mergeCell ref="Z1889:AA1889"/>
    <mergeCell ref="AC1889:AD1889"/>
    <mergeCell ref="AE1889:AF1889"/>
    <mergeCell ref="D1914:E1914"/>
    <mergeCell ref="F1914:G1914"/>
    <mergeCell ref="I1914:J1914"/>
    <mergeCell ref="K1914:L1914"/>
    <mergeCell ref="N1914:O1914"/>
    <mergeCell ref="P1914:Q1914"/>
    <mergeCell ref="AH1907:AI1907"/>
    <mergeCell ref="AJ1907:AK1907"/>
    <mergeCell ref="AM1907:AN1907"/>
    <mergeCell ref="AO1907:AP1907"/>
    <mergeCell ref="AR1907:AS1907"/>
    <mergeCell ref="AT1907:AU1907"/>
    <mergeCell ref="S1907:T1907"/>
    <mergeCell ref="U1907:V1907"/>
    <mergeCell ref="X1907:Y1907"/>
    <mergeCell ref="Z1907:AA1907"/>
    <mergeCell ref="AC1907:AD1907"/>
    <mergeCell ref="AE1907:AF1907"/>
    <mergeCell ref="S1882:T1882"/>
    <mergeCell ref="U1882:V1882"/>
    <mergeCell ref="X1882:Y1882"/>
    <mergeCell ref="Z1882:AA1882"/>
    <mergeCell ref="AC1882:AD1882"/>
    <mergeCell ref="AE1882:AF1882"/>
    <mergeCell ref="AH1882:AI1882"/>
    <mergeCell ref="AJ1882:AK1882"/>
    <mergeCell ref="AM1882:AN1882"/>
    <mergeCell ref="AO1882:AP1882"/>
    <mergeCell ref="AR1882:AS1882"/>
    <mergeCell ref="AT1882:AU1882"/>
    <mergeCell ref="AH1914:AI1914"/>
    <mergeCell ref="AJ1914:AK1914"/>
    <mergeCell ref="AM1914:AN1914"/>
    <mergeCell ref="AO1914:AP1914"/>
    <mergeCell ref="AR1914:AS1914"/>
    <mergeCell ref="AT1914:AU1914"/>
    <mergeCell ref="S1914:T1914"/>
    <mergeCell ref="U1914:V1914"/>
    <mergeCell ref="X1914:Y1914"/>
    <mergeCell ref="Z1914:AA1914"/>
    <mergeCell ref="AC1914:AD1914"/>
    <mergeCell ref="AE1914:AF1914"/>
    <mergeCell ref="AH1886:AI1886"/>
    <mergeCell ref="AJ1886:AK1886"/>
    <mergeCell ref="AM1886:AN1886"/>
    <mergeCell ref="AO1886:AP1886"/>
    <mergeCell ref="AR1886:AS1886"/>
    <mergeCell ref="AT1886:AU1886"/>
    <mergeCell ref="S1886:T1886"/>
    <mergeCell ref="U1886:V1886"/>
    <mergeCell ref="X1886:Y1886"/>
    <mergeCell ref="Z1886:AA1886"/>
    <mergeCell ref="AC1886:AD1886"/>
    <mergeCell ref="AE1886:AF1886"/>
    <mergeCell ref="BX1879:BY1879"/>
    <mergeCell ref="D1886:E1886"/>
    <mergeCell ref="F1886:G1886"/>
    <mergeCell ref="I1886:J1886"/>
    <mergeCell ref="K1886:L1886"/>
    <mergeCell ref="N1886:O1886"/>
    <mergeCell ref="P1886:Q1886"/>
    <mergeCell ref="AH1879:AI1879"/>
    <mergeCell ref="AJ1879:AK1879"/>
    <mergeCell ref="AM1879:AN1879"/>
    <mergeCell ref="AO1879:AP1879"/>
    <mergeCell ref="AR1879:AS1879"/>
    <mergeCell ref="AT1879:AU1879"/>
    <mergeCell ref="S1879:T1879"/>
    <mergeCell ref="U1879:V1879"/>
    <mergeCell ref="X1879:Y1879"/>
    <mergeCell ref="Z1879:AA1879"/>
    <mergeCell ref="AC1879:AD1879"/>
    <mergeCell ref="AE1879:AF1879"/>
    <mergeCell ref="D1879:E1879"/>
    <mergeCell ref="AH1889:AI1889"/>
    <mergeCell ref="AJ1889:AK1889"/>
    <mergeCell ref="AM1889:AN1889"/>
    <mergeCell ref="AO1889:AP1889"/>
    <mergeCell ref="AR1889:AS1889"/>
    <mergeCell ref="AT1889:AU1889"/>
    <mergeCell ref="AW1889:AX1889"/>
    <mergeCell ref="AY1889:AZ1889"/>
    <mergeCell ref="BB1889:BC1889"/>
    <mergeCell ref="BD1889:BE1889"/>
    <mergeCell ref="BG1889:BH1889"/>
    <mergeCell ref="BI1889:BJ1889"/>
    <mergeCell ref="BL1889:BM1889"/>
    <mergeCell ref="BN1889:BO1889"/>
    <mergeCell ref="BQ1889:BR1889"/>
    <mergeCell ref="BS1889:BT1889"/>
    <mergeCell ref="D1882:E1882"/>
    <mergeCell ref="F1882:G1882"/>
    <mergeCell ref="I1882:J1882"/>
    <mergeCell ref="K1882:L1882"/>
    <mergeCell ref="N1882:O1882"/>
    <mergeCell ref="P1882:Q1882"/>
    <mergeCell ref="BS1882:BT1882"/>
    <mergeCell ref="BQ1886:BR1886"/>
    <mergeCell ref="BS1886:BT1886"/>
    <mergeCell ref="D1889:E1889"/>
    <mergeCell ref="F1889:G1889"/>
    <mergeCell ref="I1889:J1889"/>
    <mergeCell ref="K1889:L1889"/>
    <mergeCell ref="N1889:O1889"/>
    <mergeCell ref="P1889:Q1889"/>
    <mergeCell ref="S1889:T1889"/>
    <mergeCell ref="D1858:E1858"/>
    <mergeCell ref="F1858:G1858"/>
    <mergeCell ref="I1858:J1858"/>
    <mergeCell ref="K1858:L1858"/>
    <mergeCell ref="N1858:O1858"/>
    <mergeCell ref="P1858:Q1858"/>
    <mergeCell ref="BX1872:BY1872"/>
    <mergeCell ref="AH1872:AI1872"/>
    <mergeCell ref="AJ1872:AK1872"/>
    <mergeCell ref="AM1872:AN1872"/>
    <mergeCell ref="AO1872:AP1872"/>
    <mergeCell ref="AR1872:AS1872"/>
    <mergeCell ref="AT1872:AU1872"/>
    <mergeCell ref="S1872:T1872"/>
    <mergeCell ref="U1872:V1872"/>
    <mergeCell ref="X1872:Y1872"/>
    <mergeCell ref="Z1872:AA1872"/>
    <mergeCell ref="AC1872:AD1872"/>
    <mergeCell ref="AE1872:AF1872"/>
    <mergeCell ref="AW1872:AX1872"/>
    <mergeCell ref="AY1872:AZ1872"/>
    <mergeCell ref="BB1872:BC1872"/>
    <mergeCell ref="BD1872:BE1872"/>
    <mergeCell ref="BG1872:BH1872"/>
    <mergeCell ref="BI1872:BJ1872"/>
    <mergeCell ref="BL1872:BM1872"/>
    <mergeCell ref="BN1872:BO1872"/>
    <mergeCell ref="BV1872:BW1872"/>
    <mergeCell ref="BV1875:BW1875"/>
    <mergeCell ref="BX1875:BY1875"/>
    <mergeCell ref="AW1879:AX1879"/>
    <mergeCell ref="AY1879:AZ1879"/>
    <mergeCell ref="BB1879:BC1879"/>
    <mergeCell ref="BD1879:BE1879"/>
    <mergeCell ref="BG1879:BH1879"/>
    <mergeCell ref="BI1879:BJ1879"/>
    <mergeCell ref="BL1879:BM1879"/>
    <mergeCell ref="BN1879:BO1879"/>
    <mergeCell ref="BV1879:BW1879"/>
    <mergeCell ref="BX1865:BY1865"/>
    <mergeCell ref="F1879:G1879"/>
    <mergeCell ref="I1879:J1879"/>
    <mergeCell ref="K1879:L1879"/>
    <mergeCell ref="N1879:O1879"/>
    <mergeCell ref="P1879:Q1879"/>
    <mergeCell ref="AH1865:AI1865"/>
    <mergeCell ref="AJ1865:AK1865"/>
    <mergeCell ref="AM1865:AN1865"/>
    <mergeCell ref="AO1865:AP1865"/>
    <mergeCell ref="AR1865:AS1865"/>
    <mergeCell ref="AT1865:AU1865"/>
    <mergeCell ref="S1865:T1865"/>
    <mergeCell ref="U1865:V1865"/>
    <mergeCell ref="X1865:Y1865"/>
    <mergeCell ref="Z1865:AA1865"/>
    <mergeCell ref="AC1865:AD1865"/>
    <mergeCell ref="AE1865:AF1865"/>
    <mergeCell ref="BX1858:BY1858"/>
    <mergeCell ref="D1865:E1865"/>
    <mergeCell ref="F1865:G1865"/>
    <mergeCell ref="I1865:J1865"/>
    <mergeCell ref="K1865:L1865"/>
    <mergeCell ref="N1865:O1865"/>
    <mergeCell ref="P1865:Q1865"/>
    <mergeCell ref="D1840:E1840"/>
    <mergeCell ref="F1840:G1840"/>
    <mergeCell ref="AH1858:AI1858"/>
    <mergeCell ref="AJ1858:AK1858"/>
    <mergeCell ref="AM1858:AN1858"/>
    <mergeCell ref="AO1858:AP1858"/>
    <mergeCell ref="AR1858:AS1858"/>
    <mergeCell ref="AT1858:AU1858"/>
    <mergeCell ref="S1858:T1858"/>
    <mergeCell ref="U1858:V1858"/>
    <mergeCell ref="X1858:Y1858"/>
    <mergeCell ref="Z1858:AA1858"/>
    <mergeCell ref="AC1858:AD1858"/>
    <mergeCell ref="AE1858:AF1858"/>
    <mergeCell ref="BV1861:BW1861"/>
    <mergeCell ref="BX1861:BY1861"/>
    <mergeCell ref="AW1865:AX1865"/>
    <mergeCell ref="AY1865:AZ1865"/>
    <mergeCell ref="BB1865:BC1865"/>
    <mergeCell ref="BD1865:BE1865"/>
    <mergeCell ref="BG1865:BH1865"/>
    <mergeCell ref="BI1865:BJ1865"/>
    <mergeCell ref="BL1865:BM1865"/>
    <mergeCell ref="BN1865:BO1865"/>
    <mergeCell ref="BV1865:BW1865"/>
    <mergeCell ref="D1851:E1851"/>
    <mergeCell ref="F1851:G1851"/>
    <mergeCell ref="I1851:J1851"/>
    <mergeCell ref="K1851:L1851"/>
    <mergeCell ref="N1851:O1851"/>
    <mergeCell ref="P1851:Q1851"/>
    <mergeCell ref="AH1844:AI1844"/>
    <mergeCell ref="AJ1844:AK1844"/>
    <mergeCell ref="AM1844:AN1844"/>
    <mergeCell ref="AO1844:AP1844"/>
    <mergeCell ref="AR1844:AS1844"/>
    <mergeCell ref="AT1844:AU1844"/>
    <mergeCell ref="S1844:T1844"/>
    <mergeCell ref="U1844:V1844"/>
    <mergeCell ref="X1844:Y1844"/>
    <mergeCell ref="Z1844:AA1844"/>
    <mergeCell ref="AC1844:AD1844"/>
    <mergeCell ref="AE1844:AF1844"/>
    <mergeCell ref="D1844:E1844"/>
    <mergeCell ref="F1844:G1844"/>
    <mergeCell ref="I1844:J1844"/>
    <mergeCell ref="K1844:L1844"/>
    <mergeCell ref="N1844:O1844"/>
    <mergeCell ref="P1844:Q1844"/>
    <mergeCell ref="BX1844:BY1844"/>
    <mergeCell ref="BQ1858:BR1858"/>
    <mergeCell ref="BS1858:BT1858"/>
    <mergeCell ref="D1861:E1861"/>
    <mergeCell ref="F1861:G1861"/>
    <mergeCell ref="I1861:J1861"/>
    <mergeCell ref="K1861:L1861"/>
    <mergeCell ref="N1861:O1861"/>
    <mergeCell ref="P1861:Q1861"/>
    <mergeCell ref="S1861:T1861"/>
    <mergeCell ref="U1861:V1861"/>
    <mergeCell ref="X1861:Y1861"/>
    <mergeCell ref="Z1861:AA1861"/>
    <mergeCell ref="AC1861:AD1861"/>
    <mergeCell ref="AE1861:AF1861"/>
    <mergeCell ref="AJ1851:AK1851"/>
    <mergeCell ref="AM1851:AN1851"/>
    <mergeCell ref="AO1851:AP1851"/>
    <mergeCell ref="AR1851:AS1851"/>
    <mergeCell ref="AT1851:AU1851"/>
    <mergeCell ref="S1851:T1851"/>
    <mergeCell ref="U1851:V1851"/>
    <mergeCell ref="X1851:Y1851"/>
    <mergeCell ref="Z1851:AA1851"/>
    <mergeCell ref="AC1851:AD1851"/>
    <mergeCell ref="AE1851:AF1851"/>
    <mergeCell ref="BQ1844:BR1844"/>
    <mergeCell ref="BS1844:BT1844"/>
    <mergeCell ref="S1847:T1847"/>
    <mergeCell ref="U1847:V1847"/>
    <mergeCell ref="X1847:Y1847"/>
    <mergeCell ref="Z1847:AA1847"/>
    <mergeCell ref="AC1847:AD1847"/>
    <mergeCell ref="AE1847:AF1847"/>
    <mergeCell ref="AH1847:AI1847"/>
    <mergeCell ref="AJ1847:AK1847"/>
    <mergeCell ref="AM1847:AN1847"/>
    <mergeCell ref="AO1847:AP1847"/>
    <mergeCell ref="AR1847:AS1847"/>
    <mergeCell ref="AT1847:AU1847"/>
    <mergeCell ref="AW1847:AX1847"/>
    <mergeCell ref="AY1847:AZ1847"/>
    <mergeCell ref="BB1847:BC1847"/>
    <mergeCell ref="BD1847:BE1847"/>
    <mergeCell ref="BG1847:BH1847"/>
    <mergeCell ref="BI1847:BJ1847"/>
    <mergeCell ref="BL1847:BM1847"/>
    <mergeCell ref="BN1847:BO1847"/>
    <mergeCell ref="BQ1847:BR1847"/>
    <mergeCell ref="BV1830:BW1830"/>
    <mergeCell ref="BV1833:BW1833"/>
    <mergeCell ref="BX1833:BY1833"/>
    <mergeCell ref="AW1837:AX1837"/>
    <mergeCell ref="AY1837:AZ1837"/>
    <mergeCell ref="BB1837:BC1837"/>
    <mergeCell ref="BD1837:BE1837"/>
    <mergeCell ref="BG1837:BH1837"/>
    <mergeCell ref="BI1837:BJ1837"/>
    <mergeCell ref="BL1837:BM1837"/>
    <mergeCell ref="BN1837:BO1837"/>
    <mergeCell ref="BV1837:BW1837"/>
    <mergeCell ref="BX1816:BY1816"/>
    <mergeCell ref="BQ1819:BR1819"/>
    <mergeCell ref="BS1819:BT1819"/>
    <mergeCell ref="BQ1823:BR1823"/>
    <mergeCell ref="BS1823:BT1823"/>
    <mergeCell ref="BQ1837:BR1837"/>
    <mergeCell ref="BS1837:BT1837"/>
    <mergeCell ref="AH1837:AI1837"/>
    <mergeCell ref="AJ1837:AK1837"/>
    <mergeCell ref="AM1837:AN1837"/>
    <mergeCell ref="AO1837:AP1837"/>
    <mergeCell ref="AR1837:AS1837"/>
    <mergeCell ref="AT1837:AU1837"/>
    <mergeCell ref="S1837:T1837"/>
    <mergeCell ref="U1837:V1837"/>
    <mergeCell ref="X1837:Y1837"/>
    <mergeCell ref="Z1837:AA1837"/>
    <mergeCell ref="AC1837:AD1837"/>
    <mergeCell ref="AE1837:AF1837"/>
    <mergeCell ref="D1837:E1837"/>
    <mergeCell ref="F1837:G1837"/>
    <mergeCell ref="I1837:J1837"/>
    <mergeCell ref="K1837:L1837"/>
    <mergeCell ref="N1837:O1837"/>
    <mergeCell ref="P1837:Q1837"/>
    <mergeCell ref="AW1816:AX1816"/>
    <mergeCell ref="AY1816:AZ1816"/>
    <mergeCell ref="BB1816:BC1816"/>
    <mergeCell ref="BD1816:BE1816"/>
    <mergeCell ref="BG1816:BH1816"/>
    <mergeCell ref="BI1816:BJ1816"/>
    <mergeCell ref="BL1816:BM1816"/>
    <mergeCell ref="BN1816:BO1816"/>
    <mergeCell ref="BV1816:BW1816"/>
    <mergeCell ref="BV1826:BW1826"/>
    <mergeCell ref="BX1826:BY1826"/>
    <mergeCell ref="D1816:E1816"/>
    <mergeCell ref="F1816:G1816"/>
    <mergeCell ref="I1816:J1816"/>
    <mergeCell ref="K1816:L1816"/>
    <mergeCell ref="N1816:O1816"/>
    <mergeCell ref="P1816:Q1816"/>
    <mergeCell ref="BX1823:BY1823"/>
    <mergeCell ref="D1819:E1819"/>
    <mergeCell ref="F1819:G1819"/>
    <mergeCell ref="I1819:J1819"/>
    <mergeCell ref="K1819:L1819"/>
    <mergeCell ref="N1819:O1819"/>
    <mergeCell ref="P1819:Q1819"/>
    <mergeCell ref="S1819:T1819"/>
    <mergeCell ref="U1819:V1819"/>
    <mergeCell ref="X1819:Y1819"/>
    <mergeCell ref="Z1819:AA1819"/>
    <mergeCell ref="AC1819:AD1819"/>
    <mergeCell ref="AE1819:AF1819"/>
    <mergeCell ref="AH1819:AI1819"/>
    <mergeCell ref="AJ1819:AK1819"/>
    <mergeCell ref="AM1819:AN1819"/>
    <mergeCell ref="AO1819:AP1819"/>
    <mergeCell ref="AR1819:AS1819"/>
    <mergeCell ref="AT1819:AU1819"/>
    <mergeCell ref="AW1819:AX1819"/>
    <mergeCell ref="AY1819:AZ1819"/>
    <mergeCell ref="BB1819:BC1819"/>
    <mergeCell ref="BD1819:BE1819"/>
    <mergeCell ref="BG1819:BH1819"/>
    <mergeCell ref="BI1819:BJ1819"/>
    <mergeCell ref="BL1819:BM1819"/>
    <mergeCell ref="BN1819:BO1819"/>
    <mergeCell ref="AW1798:AX1798"/>
    <mergeCell ref="AY1798:AZ1798"/>
    <mergeCell ref="BB1798:BC1798"/>
    <mergeCell ref="BD1798:BE1798"/>
    <mergeCell ref="BG1798:BH1798"/>
    <mergeCell ref="BI1798:BJ1798"/>
    <mergeCell ref="BL1798:BM1798"/>
    <mergeCell ref="BN1798:BO1798"/>
    <mergeCell ref="BQ1798:BR1798"/>
    <mergeCell ref="D1809:E1809"/>
    <mergeCell ref="F1809:G1809"/>
    <mergeCell ref="I1809:J1809"/>
    <mergeCell ref="K1809:L1809"/>
    <mergeCell ref="D1823:E1823"/>
    <mergeCell ref="F1823:G1823"/>
    <mergeCell ref="I1823:J1823"/>
    <mergeCell ref="K1823:L1823"/>
    <mergeCell ref="N1823:O1823"/>
    <mergeCell ref="P1823:Q1823"/>
    <mergeCell ref="AH1816:AI1816"/>
    <mergeCell ref="AJ1816:AK1816"/>
    <mergeCell ref="AM1816:AN1816"/>
    <mergeCell ref="AO1816:AP1816"/>
    <mergeCell ref="AR1816:AS1816"/>
    <mergeCell ref="AT1816:AU1816"/>
    <mergeCell ref="S1816:T1816"/>
    <mergeCell ref="U1816:V1816"/>
    <mergeCell ref="X1816:Y1816"/>
    <mergeCell ref="Z1816:AA1816"/>
    <mergeCell ref="AC1816:AD1816"/>
    <mergeCell ref="AE1816:AF1816"/>
    <mergeCell ref="BV1819:BW1819"/>
    <mergeCell ref="BX1819:BY1819"/>
    <mergeCell ref="AW1823:AX1823"/>
    <mergeCell ref="AY1823:AZ1823"/>
    <mergeCell ref="BB1823:BC1823"/>
    <mergeCell ref="BD1823:BE1823"/>
    <mergeCell ref="BG1823:BH1823"/>
    <mergeCell ref="BI1823:BJ1823"/>
    <mergeCell ref="BL1823:BM1823"/>
    <mergeCell ref="BN1823:BO1823"/>
    <mergeCell ref="BV1823:BW1823"/>
    <mergeCell ref="BV1812:BW1812"/>
    <mergeCell ref="BX1812:BY1812"/>
    <mergeCell ref="U1805:V1805"/>
    <mergeCell ref="X1805:Y1805"/>
    <mergeCell ref="Z1805:AA1805"/>
    <mergeCell ref="AC1805:AD1805"/>
    <mergeCell ref="AE1805:AF1805"/>
    <mergeCell ref="D1830:E1830"/>
    <mergeCell ref="F1830:G1830"/>
    <mergeCell ref="I1830:J1830"/>
    <mergeCell ref="K1830:L1830"/>
    <mergeCell ref="N1830:O1830"/>
    <mergeCell ref="P1830:Q1830"/>
    <mergeCell ref="AH1823:AI1823"/>
    <mergeCell ref="AJ1823:AK1823"/>
    <mergeCell ref="AM1823:AN1823"/>
    <mergeCell ref="AO1823:AP1823"/>
    <mergeCell ref="AR1823:AS1823"/>
    <mergeCell ref="AT1823:AU1823"/>
    <mergeCell ref="S1823:T1823"/>
    <mergeCell ref="U1823:V1823"/>
    <mergeCell ref="X1823:Y1823"/>
    <mergeCell ref="Z1823:AA1823"/>
    <mergeCell ref="AC1823:AD1823"/>
    <mergeCell ref="AE1823:AF1823"/>
    <mergeCell ref="S1798:T1798"/>
    <mergeCell ref="U1798:V1798"/>
    <mergeCell ref="X1798:Y1798"/>
    <mergeCell ref="Z1798:AA1798"/>
    <mergeCell ref="AC1798:AD1798"/>
    <mergeCell ref="AE1798:AF1798"/>
    <mergeCell ref="AH1798:AI1798"/>
    <mergeCell ref="AJ1798:AK1798"/>
    <mergeCell ref="AM1798:AN1798"/>
    <mergeCell ref="AO1798:AP1798"/>
    <mergeCell ref="AR1798:AS1798"/>
    <mergeCell ref="AT1798:AU1798"/>
    <mergeCell ref="AH1830:AI1830"/>
    <mergeCell ref="AJ1830:AK1830"/>
    <mergeCell ref="AM1830:AN1830"/>
    <mergeCell ref="AO1830:AP1830"/>
    <mergeCell ref="AR1830:AS1830"/>
    <mergeCell ref="AT1830:AU1830"/>
    <mergeCell ref="S1830:T1830"/>
    <mergeCell ref="U1830:V1830"/>
    <mergeCell ref="X1830:Y1830"/>
    <mergeCell ref="Z1830:AA1830"/>
    <mergeCell ref="AC1830:AD1830"/>
    <mergeCell ref="AE1830:AF1830"/>
    <mergeCell ref="AH1802:AI1802"/>
    <mergeCell ref="AJ1802:AK1802"/>
    <mergeCell ref="AM1802:AN1802"/>
    <mergeCell ref="AO1802:AP1802"/>
    <mergeCell ref="AR1802:AS1802"/>
    <mergeCell ref="AT1802:AU1802"/>
    <mergeCell ref="S1802:T1802"/>
    <mergeCell ref="U1802:V1802"/>
    <mergeCell ref="X1802:Y1802"/>
    <mergeCell ref="Z1802:AA1802"/>
    <mergeCell ref="AC1802:AD1802"/>
    <mergeCell ref="AE1802:AF1802"/>
    <mergeCell ref="BX1795:BY1795"/>
    <mergeCell ref="D1802:E1802"/>
    <mergeCell ref="F1802:G1802"/>
    <mergeCell ref="I1802:J1802"/>
    <mergeCell ref="K1802:L1802"/>
    <mergeCell ref="N1802:O1802"/>
    <mergeCell ref="P1802:Q1802"/>
    <mergeCell ref="AH1795:AI1795"/>
    <mergeCell ref="AJ1795:AK1795"/>
    <mergeCell ref="AM1795:AN1795"/>
    <mergeCell ref="AO1795:AP1795"/>
    <mergeCell ref="AR1795:AS1795"/>
    <mergeCell ref="AT1795:AU1795"/>
    <mergeCell ref="S1795:T1795"/>
    <mergeCell ref="U1795:V1795"/>
    <mergeCell ref="X1795:Y1795"/>
    <mergeCell ref="Z1795:AA1795"/>
    <mergeCell ref="AC1795:AD1795"/>
    <mergeCell ref="AE1795:AF1795"/>
    <mergeCell ref="D1795:E1795"/>
    <mergeCell ref="AH1805:AI1805"/>
    <mergeCell ref="AJ1805:AK1805"/>
    <mergeCell ref="AM1805:AN1805"/>
    <mergeCell ref="AO1805:AP1805"/>
    <mergeCell ref="AR1805:AS1805"/>
    <mergeCell ref="AT1805:AU1805"/>
    <mergeCell ref="AW1805:AX1805"/>
    <mergeCell ref="AY1805:AZ1805"/>
    <mergeCell ref="BB1805:BC1805"/>
    <mergeCell ref="BD1805:BE1805"/>
    <mergeCell ref="BG1805:BH1805"/>
    <mergeCell ref="BI1805:BJ1805"/>
    <mergeCell ref="BL1805:BM1805"/>
    <mergeCell ref="BN1805:BO1805"/>
    <mergeCell ref="BQ1805:BR1805"/>
    <mergeCell ref="BS1805:BT1805"/>
    <mergeCell ref="D1798:E1798"/>
    <mergeCell ref="F1798:G1798"/>
    <mergeCell ref="I1798:J1798"/>
    <mergeCell ref="K1798:L1798"/>
    <mergeCell ref="N1798:O1798"/>
    <mergeCell ref="P1798:Q1798"/>
    <mergeCell ref="BS1798:BT1798"/>
    <mergeCell ref="BQ1802:BR1802"/>
    <mergeCell ref="BS1802:BT1802"/>
    <mergeCell ref="D1805:E1805"/>
    <mergeCell ref="F1805:G1805"/>
    <mergeCell ref="I1805:J1805"/>
    <mergeCell ref="K1805:L1805"/>
    <mergeCell ref="N1805:O1805"/>
    <mergeCell ref="P1805:Q1805"/>
    <mergeCell ref="S1805:T1805"/>
    <mergeCell ref="D1774:E1774"/>
    <mergeCell ref="F1774:G1774"/>
    <mergeCell ref="I1774:J1774"/>
    <mergeCell ref="K1774:L1774"/>
    <mergeCell ref="N1774:O1774"/>
    <mergeCell ref="P1774:Q1774"/>
    <mergeCell ref="BX1788:BY1788"/>
    <mergeCell ref="AH1788:AI1788"/>
    <mergeCell ref="AJ1788:AK1788"/>
    <mergeCell ref="AM1788:AN1788"/>
    <mergeCell ref="AO1788:AP1788"/>
    <mergeCell ref="AR1788:AS1788"/>
    <mergeCell ref="AT1788:AU1788"/>
    <mergeCell ref="S1788:T1788"/>
    <mergeCell ref="U1788:V1788"/>
    <mergeCell ref="X1788:Y1788"/>
    <mergeCell ref="Z1788:AA1788"/>
    <mergeCell ref="AC1788:AD1788"/>
    <mergeCell ref="AE1788:AF1788"/>
    <mergeCell ref="AW1788:AX1788"/>
    <mergeCell ref="AY1788:AZ1788"/>
    <mergeCell ref="BB1788:BC1788"/>
    <mergeCell ref="BD1788:BE1788"/>
    <mergeCell ref="BG1788:BH1788"/>
    <mergeCell ref="BI1788:BJ1788"/>
    <mergeCell ref="BL1788:BM1788"/>
    <mergeCell ref="BN1788:BO1788"/>
    <mergeCell ref="BV1788:BW1788"/>
    <mergeCell ref="BV1791:BW1791"/>
    <mergeCell ref="BX1791:BY1791"/>
    <mergeCell ref="AW1795:AX1795"/>
    <mergeCell ref="AY1795:AZ1795"/>
    <mergeCell ref="BB1795:BC1795"/>
    <mergeCell ref="BD1795:BE1795"/>
    <mergeCell ref="BG1795:BH1795"/>
    <mergeCell ref="BI1795:BJ1795"/>
    <mergeCell ref="BL1795:BM1795"/>
    <mergeCell ref="BN1795:BO1795"/>
    <mergeCell ref="BV1795:BW1795"/>
    <mergeCell ref="BX1781:BY1781"/>
    <mergeCell ref="F1795:G1795"/>
    <mergeCell ref="I1795:J1795"/>
    <mergeCell ref="K1795:L1795"/>
    <mergeCell ref="N1795:O1795"/>
    <mergeCell ref="P1795:Q1795"/>
    <mergeCell ref="AH1781:AI1781"/>
    <mergeCell ref="AJ1781:AK1781"/>
    <mergeCell ref="AM1781:AN1781"/>
    <mergeCell ref="AO1781:AP1781"/>
    <mergeCell ref="AR1781:AS1781"/>
    <mergeCell ref="AT1781:AU1781"/>
    <mergeCell ref="S1781:T1781"/>
    <mergeCell ref="U1781:V1781"/>
    <mergeCell ref="X1781:Y1781"/>
    <mergeCell ref="Z1781:AA1781"/>
    <mergeCell ref="AC1781:AD1781"/>
    <mergeCell ref="AE1781:AF1781"/>
    <mergeCell ref="BX1774:BY1774"/>
    <mergeCell ref="D1781:E1781"/>
    <mergeCell ref="F1781:G1781"/>
    <mergeCell ref="I1781:J1781"/>
    <mergeCell ref="K1781:L1781"/>
    <mergeCell ref="N1781:O1781"/>
    <mergeCell ref="P1781:Q1781"/>
    <mergeCell ref="D1756:E1756"/>
    <mergeCell ref="F1756:G1756"/>
    <mergeCell ref="AH1774:AI1774"/>
    <mergeCell ref="AJ1774:AK1774"/>
    <mergeCell ref="AM1774:AN1774"/>
    <mergeCell ref="AO1774:AP1774"/>
    <mergeCell ref="AR1774:AS1774"/>
    <mergeCell ref="AT1774:AU1774"/>
    <mergeCell ref="S1774:T1774"/>
    <mergeCell ref="U1774:V1774"/>
    <mergeCell ref="X1774:Y1774"/>
    <mergeCell ref="Z1774:AA1774"/>
    <mergeCell ref="AC1774:AD1774"/>
    <mergeCell ref="AE1774:AF1774"/>
    <mergeCell ref="BV1777:BW1777"/>
    <mergeCell ref="BX1777:BY1777"/>
    <mergeCell ref="AW1781:AX1781"/>
    <mergeCell ref="AY1781:AZ1781"/>
    <mergeCell ref="BB1781:BC1781"/>
    <mergeCell ref="BD1781:BE1781"/>
    <mergeCell ref="BG1781:BH1781"/>
    <mergeCell ref="BI1781:BJ1781"/>
    <mergeCell ref="BL1781:BM1781"/>
    <mergeCell ref="BN1781:BO1781"/>
    <mergeCell ref="BV1781:BW1781"/>
    <mergeCell ref="D1767:E1767"/>
    <mergeCell ref="F1767:G1767"/>
    <mergeCell ref="I1767:J1767"/>
    <mergeCell ref="K1767:L1767"/>
    <mergeCell ref="N1767:O1767"/>
    <mergeCell ref="P1767:Q1767"/>
    <mergeCell ref="AH1760:AI1760"/>
    <mergeCell ref="AJ1760:AK1760"/>
    <mergeCell ref="AM1760:AN1760"/>
    <mergeCell ref="AO1760:AP1760"/>
    <mergeCell ref="AR1760:AS1760"/>
    <mergeCell ref="AT1760:AU1760"/>
    <mergeCell ref="S1760:T1760"/>
    <mergeCell ref="U1760:V1760"/>
    <mergeCell ref="X1760:Y1760"/>
    <mergeCell ref="Z1760:AA1760"/>
    <mergeCell ref="AC1760:AD1760"/>
    <mergeCell ref="AE1760:AF1760"/>
    <mergeCell ref="D1760:E1760"/>
    <mergeCell ref="F1760:G1760"/>
    <mergeCell ref="I1760:J1760"/>
    <mergeCell ref="K1760:L1760"/>
    <mergeCell ref="N1760:O1760"/>
    <mergeCell ref="P1760:Q1760"/>
    <mergeCell ref="BX1760:BY1760"/>
    <mergeCell ref="BQ1774:BR1774"/>
    <mergeCell ref="BS1774:BT1774"/>
    <mergeCell ref="D1777:E1777"/>
    <mergeCell ref="F1777:G1777"/>
    <mergeCell ref="I1777:J1777"/>
    <mergeCell ref="K1777:L1777"/>
    <mergeCell ref="N1777:O1777"/>
    <mergeCell ref="P1777:Q1777"/>
    <mergeCell ref="S1777:T1777"/>
    <mergeCell ref="U1777:V1777"/>
    <mergeCell ref="X1777:Y1777"/>
    <mergeCell ref="Z1777:AA1777"/>
    <mergeCell ref="AC1777:AD1777"/>
    <mergeCell ref="AE1777:AF1777"/>
    <mergeCell ref="AJ1767:AK1767"/>
    <mergeCell ref="AM1767:AN1767"/>
    <mergeCell ref="AO1767:AP1767"/>
    <mergeCell ref="AR1767:AS1767"/>
    <mergeCell ref="AT1767:AU1767"/>
    <mergeCell ref="S1767:T1767"/>
    <mergeCell ref="U1767:V1767"/>
    <mergeCell ref="X1767:Y1767"/>
    <mergeCell ref="Z1767:AA1767"/>
    <mergeCell ref="AC1767:AD1767"/>
    <mergeCell ref="AE1767:AF1767"/>
    <mergeCell ref="BQ1760:BR1760"/>
    <mergeCell ref="BS1760:BT1760"/>
    <mergeCell ref="S1763:T1763"/>
    <mergeCell ref="U1763:V1763"/>
    <mergeCell ref="X1763:Y1763"/>
    <mergeCell ref="Z1763:AA1763"/>
    <mergeCell ref="AC1763:AD1763"/>
    <mergeCell ref="AE1763:AF1763"/>
    <mergeCell ref="AH1763:AI1763"/>
    <mergeCell ref="AJ1763:AK1763"/>
    <mergeCell ref="AM1763:AN1763"/>
    <mergeCell ref="AO1763:AP1763"/>
    <mergeCell ref="AR1763:AS1763"/>
    <mergeCell ref="AT1763:AU1763"/>
    <mergeCell ref="AW1763:AX1763"/>
    <mergeCell ref="AY1763:AZ1763"/>
    <mergeCell ref="BB1763:BC1763"/>
    <mergeCell ref="BD1763:BE1763"/>
    <mergeCell ref="BG1763:BH1763"/>
    <mergeCell ref="BI1763:BJ1763"/>
    <mergeCell ref="BL1763:BM1763"/>
    <mergeCell ref="BN1763:BO1763"/>
    <mergeCell ref="BQ1763:BR1763"/>
    <mergeCell ref="AW1767:AX1767"/>
    <mergeCell ref="AY1767:AZ1767"/>
    <mergeCell ref="BB1767:BC1767"/>
    <mergeCell ref="BD1767:BE1767"/>
    <mergeCell ref="BG1767:BH1767"/>
    <mergeCell ref="BI1767:BJ1767"/>
    <mergeCell ref="BL1767:BM1767"/>
    <mergeCell ref="BN1767:BO1767"/>
    <mergeCell ref="BV1746:BW1746"/>
    <mergeCell ref="BV1749:BW1749"/>
    <mergeCell ref="BX1749:BY1749"/>
    <mergeCell ref="AW1753:AX1753"/>
    <mergeCell ref="AY1753:AZ1753"/>
    <mergeCell ref="BB1753:BC1753"/>
    <mergeCell ref="BD1753:BE1753"/>
    <mergeCell ref="BG1753:BH1753"/>
    <mergeCell ref="BI1753:BJ1753"/>
    <mergeCell ref="BL1753:BM1753"/>
    <mergeCell ref="BN1753:BO1753"/>
    <mergeCell ref="BV1753:BW1753"/>
    <mergeCell ref="BX1732:BY1732"/>
    <mergeCell ref="BQ1735:BR1735"/>
    <mergeCell ref="BS1735:BT1735"/>
    <mergeCell ref="BQ1739:BR1739"/>
    <mergeCell ref="BS1739:BT1739"/>
    <mergeCell ref="BQ1753:BR1753"/>
    <mergeCell ref="BS1753:BT1753"/>
    <mergeCell ref="AH1753:AI1753"/>
    <mergeCell ref="AJ1753:AK1753"/>
    <mergeCell ref="AM1753:AN1753"/>
    <mergeCell ref="AO1753:AP1753"/>
    <mergeCell ref="AR1753:AS1753"/>
    <mergeCell ref="AT1753:AU1753"/>
    <mergeCell ref="S1753:T1753"/>
    <mergeCell ref="U1753:V1753"/>
    <mergeCell ref="X1753:Y1753"/>
    <mergeCell ref="Z1753:AA1753"/>
    <mergeCell ref="AC1753:AD1753"/>
    <mergeCell ref="AE1753:AF1753"/>
    <mergeCell ref="D1753:E1753"/>
    <mergeCell ref="F1753:G1753"/>
    <mergeCell ref="I1753:J1753"/>
    <mergeCell ref="K1753:L1753"/>
    <mergeCell ref="N1753:O1753"/>
    <mergeCell ref="P1753:Q1753"/>
    <mergeCell ref="BV1742:BW1742"/>
    <mergeCell ref="BX1742:BY1742"/>
    <mergeCell ref="D1732:E1732"/>
    <mergeCell ref="F1732:G1732"/>
    <mergeCell ref="I1732:J1732"/>
    <mergeCell ref="K1732:L1732"/>
    <mergeCell ref="N1732:O1732"/>
    <mergeCell ref="P1732:Q1732"/>
    <mergeCell ref="BX1739:BY1739"/>
    <mergeCell ref="D1735:E1735"/>
    <mergeCell ref="F1735:G1735"/>
    <mergeCell ref="I1735:J1735"/>
    <mergeCell ref="K1735:L1735"/>
    <mergeCell ref="N1735:O1735"/>
    <mergeCell ref="P1735:Q1735"/>
    <mergeCell ref="S1735:T1735"/>
    <mergeCell ref="U1735:V1735"/>
    <mergeCell ref="X1735:Y1735"/>
    <mergeCell ref="Z1735:AA1735"/>
    <mergeCell ref="AC1735:AD1735"/>
    <mergeCell ref="AE1735:AF1735"/>
    <mergeCell ref="AH1735:AI1735"/>
    <mergeCell ref="AJ1735:AK1735"/>
    <mergeCell ref="AM1735:AN1735"/>
    <mergeCell ref="AO1735:AP1735"/>
    <mergeCell ref="AR1735:AS1735"/>
    <mergeCell ref="AT1735:AU1735"/>
    <mergeCell ref="AW1735:AX1735"/>
    <mergeCell ref="AY1735:AZ1735"/>
    <mergeCell ref="BB1735:BC1735"/>
    <mergeCell ref="BD1735:BE1735"/>
    <mergeCell ref="BG1735:BH1735"/>
    <mergeCell ref="BI1735:BJ1735"/>
    <mergeCell ref="BL1735:BM1735"/>
    <mergeCell ref="BN1735:BO1735"/>
    <mergeCell ref="AW1714:AX1714"/>
    <mergeCell ref="AY1714:AZ1714"/>
    <mergeCell ref="BB1714:BC1714"/>
    <mergeCell ref="BD1714:BE1714"/>
    <mergeCell ref="BG1714:BH1714"/>
    <mergeCell ref="BI1714:BJ1714"/>
    <mergeCell ref="BL1714:BM1714"/>
    <mergeCell ref="BN1714:BO1714"/>
    <mergeCell ref="BQ1714:BR1714"/>
    <mergeCell ref="D1725:E1725"/>
    <mergeCell ref="F1725:G1725"/>
    <mergeCell ref="I1725:J1725"/>
    <mergeCell ref="K1725:L1725"/>
    <mergeCell ref="D1739:E1739"/>
    <mergeCell ref="F1739:G1739"/>
    <mergeCell ref="I1739:J1739"/>
    <mergeCell ref="K1739:L1739"/>
    <mergeCell ref="N1739:O1739"/>
    <mergeCell ref="P1739:Q1739"/>
    <mergeCell ref="AH1732:AI1732"/>
    <mergeCell ref="AJ1732:AK1732"/>
    <mergeCell ref="AM1732:AN1732"/>
    <mergeCell ref="AO1732:AP1732"/>
    <mergeCell ref="AR1732:AS1732"/>
    <mergeCell ref="AT1732:AU1732"/>
    <mergeCell ref="S1732:T1732"/>
    <mergeCell ref="U1732:V1732"/>
    <mergeCell ref="X1732:Y1732"/>
    <mergeCell ref="Z1732:AA1732"/>
    <mergeCell ref="AC1732:AD1732"/>
    <mergeCell ref="AE1732:AF1732"/>
    <mergeCell ref="BV1735:BW1735"/>
    <mergeCell ref="BX1735:BY1735"/>
    <mergeCell ref="AW1739:AX1739"/>
    <mergeCell ref="AY1739:AZ1739"/>
    <mergeCell ref="BB1739:BC1739"/>
    <mergeCell ref="BD1739:BE1739"/>
    <mergeCell ref="BG1739:BH1739"/>
    <mergeCell ref="BI1739:BJ1739"/>
    <mergeCell ref="BL1739:BM1739"/>
    <mergeCell ref="BN1739:BO1739"/>
    <mergeCell ref="BV1739:BW1739"/>
    <mergeCell ref="BV1714:BW1714"/>
    <mergeCell ref="BX1714:BY1714"/>
    <mergeCell ref="AW1718:AX1718"/>
    <mergeCell ref="AY1718:AZ1718"/>
    <mergeCell ref="BB1718:BC1718"/>
    <mergeCell ref="BD1718:BE1718"/>
    <mergeCell ref="BG1718:BH1718"/>
    <mergeCell ref="BI1718:BJ1718"/>
    <mergeCell ref="BL1718:BM1718"/>
    <mergeCell ref="BN1718:BO1718"/>
    <mergeCell ref="BV1718:BW1718"/>
    <mergeCell ref="BV1721:BW1721"/>
    <mergeCell ref="BX1721:BY1721"/>
    <mergeCell ref="AW1725:AX1725"/>
    <mergeCell ref="AY1725:AZ1725"/>
    <mergeCell ref="BB1725:BC1725"/>
    <mergeCell ref="BD1725:BE1725"/>
    <mergeCell ref="BG1725:BH1725"/>
    <mergeCell ref="BI1725:BJ1725"/>
    <mergeCell ref="BL1725:BM1725"/>
    <mergeCell ref="BN1725:BO1725"/>
    <mergeCell ref="BV1725:BW1725"/>
    <mergeCell ref="U1721:V1721"/>
    <mergeCell ref="X1721:Y1721"/>
    <mergeCell ref="Z1721:AA1721"/>
    <mergeCell ref="AC1721:AD1721"/>
    <mergeCell ref="AE1721:AF1721"/>
    <mergeCell ref="D1746:E1746"/>
    <mergeCell ref="F1746:G1746"/>
    <mergeCell ref="I1746:J1746"/>
    <mergeCell ref="K1746:L1746"/>
    <mergeCell ref="N1746:O1746"/>
    <mergeCell ref="P1746:Q1746"/>
    <mergeCell ref="AH1739:AI1739"/>
    <mergeCell ref="AJ1739:AK1739"/>
    <mergeCell ref="AM1739:AN1739"/>
    <mergeCell ref="AO1739:AP1739"/>
    <mergeCell ref="AR1739:AS1739"/>
    <mergeCell ref="AT1739:AU1739"/>
    <mergeCell ref="S1739:T1739"/>
    <mergeCell ref="U1739:V1739"/>
    <mergeCell ref="X1739:Y1739"/>
    <mergeCell ref="Z1739:AA1739"/>
    <mergeCell ref="AC1739:AD1739"/>
    <mergeCell ref="AE1739:AF1739"/>
    <mergeCell ref="S1714:T1714"/>
    <mergeCell ref="U1714:V1714"/>
    <mergeCell ref="X1714:Y1714"/>
    <mergeCell ref="Z1714:AA1714"/>
    <mergeCell ref="AC1714:AD1714"/>
    <mergeCell ref="AE1714:AF1714"/>
    <mergeCell ref="AH1714:AI1714"/>
    <mergeCell ref="AJ1714:AK1714"/>
    <mergeCell ref="AM1714:AN1714"/>
    <mergeCell ref="AO1714:AP1714"/>
    <mergeCell ref="AR1714:AS1714"/>
    <mergeCell ref="AT1714:AU1714"/>
    <mergeCell ref="AH1746:AI1746"/>
    <mergeCell ref="AJ1746:AK1746"/>
    <mergeCell ref="AM1746:AN1746"/>
    <mergeCell ref="AO1746:AP1746"/>
    <mergeCell ref="AR1746:AS1746"/>
    <mergeCell ref="AT1746:AU1746"/>
    <mergeCell ref="S1746:T1746"/>
    <mergeCell ref="U1746:V1746"/>
    <mergeCell ref="X1746:Y1746"/>
    <mergeCell ref="Z1746:AA1746"/>
    <mergeCell ref="AC1746:AD1746"/>
    <mergeCell ref="AE1746:AF1746"/>
    <mergeCell ref="AH1718:AI1718"/>
    <mergeCell ref="AJ1718:AK1718"/>
    <mergeCell ref="AM1718:AN1718"/>
    <mergeCell ref="AO1718:AP1718"/>
    <mergeCell ref="AR1718:AS1718"/>
    <mergeCell ref="AT1718:AU1718"/>
    <mergeCell ref="S1718:T1718"/>
    <mergeCell ref="U1718:V1718"/>
    <mergeCell ref="X1718:Y1718"/>
    <mergeCell ref="Z1718:AA1718"/>
    <mergeCell ref="AC1718:AD1718"/>
    <mergeCell ref="AE1718:AF1718"/>
    <mergeCell ref="BX1711:BY1711"/>
    <mergeCell ref="D1718:E1718"/>
    <mergeCell ref="F1718:G1718"/>
    <mergeCell ref="I1718:J1718"/>
    <mergeCell ref="K1718:L1718"/>
    <mergeCell ref="N1718:O1718"/>
    <mergeCell ref="P1718:Q1718"/>
    <mergeCell ref="AH1711:AI1711"/>
    <mergeCell ref="AJ1711:AK1711"/>
    <mergeCell ref="AM1711:AN1711"/>
    <mergeCell ref="AO1711:AP1711"/>
    <mergeCell ref="AR1711:AS1711"/>
    <mergeCell ref="AT1711:AU1711"/>
    <mergeCell ref="S1711:T1711"/>
    <mergeCell ref="U1711:V1711"/>
    <mergeCell ref="X1711:Y1711"/>
    <mergeCell ref="Z1711:AA1711"/>
    <mergeCell ref="AC1711:AD1711"/>
    <mergeCell ref="AE1711:AF1711"/>
    <mergeCell ref="D1711:E1711"/>
    <mergeCell ref="AH1721:AI1721"/>
    <mergeCell ref="AJ1721:AK1721"/>
    <mergeCell ref="AM1721:AN1721"/>
    <mergeCell ref="AO1721:AP1721"/>
    <mergeCell ref="AR1721:AS1721"/>
    <mergeCell ref="AT1721:AU1721"/>
    <mergeCell ref="AW1721:AX1721"/>
    <mergeCell ref="AY1721:AZ1721"/>
    <mergeCell ref="BB1721:BC1721"/>
    <mergeCell ref="BD1721:BE1721"/>
    <mergeCell ref="BG1721:BH1721"/>
    <mergeCell ref="BI1721:BJ1721"/>
    <mergeCell ref="BL1721:BM1721"/>
    <mergeCell ref="BN1721:BO1721"/>
    <mergeCell ref="BQ1721:BR1721"/>
    <mergeCell ref="BS1721:BT1721"/>
    <mergeCell ref="D1714:E1714"/>
    <mergeCell ref="F1714:G1714"/>
    <mergeCell ref="I1714:J1714"/>
    <mergeCell ref="K1714:L1714"/>
    <mergeCell ref="N1714:O1714"/>
    <mergeCell ref="P1714:Q1714"/>
    <mergeCell ref="BS1714:BT1714"/>
    <mergeCell ref="BQ1718:BR1718"/>
    <mergeCell ref="BS1718:BT1718"/>
    <mergeCell ref="D1721:E1721"/>
    <mergeCell ref="F1721:G1721"/>
    <mergeCell ref="I1721:J1721"/>
    <mergeCell ref="K1721:L1721"/>
    <mergeCell ref="N1721:O1721"/>
    <mergeCell ref="P1721:Q1721"/>
    <mergeCell ref="S1721:T1721"/>
    <mergeCell ref="D1690:E1690"/>
    <mergeCell ref="F1690:G1690"/>
    <mergeCell ref="I1690:J1690"/>
    <mergeCell ref="K1690:L1690"/>
    <mergeCell ref="N1690:O1690"/>
    <mergeCell ref="P1690:Q1690"/>
    <mergeCell ref="BX1704:BY1704"/>
    <mergeCell ref="AH1704:AI1704"/>
    <mergeCell ref="AJ1704:AK1704"/>
    <mergeCell ref="AM1704:AN1704"/>
    <mergeCell ref="AO1704:AP1704"/>
    <mergeCell ref="AR1704:AS1704"/>
    <mergeCell ref="AT1704:AU1704"/>
    <mergeCell ref="S1704:T1704"/>
    <mergeCell ref="U1704:V1704"/>
    <mergeCell ref="X1704:Y1704"/>
    <mergeCell ref="Z1704:AA1704"/>
    <mergeCell ref="AC1704:AD1704"/>
    <mergeCell ref="AE1704:AF1704"/>
    <mergeCell ref="AW1704:AX1704"/>
    <mergeCell ref="AY1704:AZ1704"/>
    <mergeCell ref="BB1704:BC1704"/>
    <mergeCell ref="BD1704:BE1704"/>
    <mergeCell ref="BG1704:BH1704"/>
    <mergeCell ref="BI1704:BJ1704"/>
    <mergeCell ref="BL1704:BM1704"/>
    <mergeCell ref="BN1704:BO1704"/>
    <mergeCell ref="BV1704:BW1704"/>
    <mergeCell ref="BV1707:BW1707"/>
    <mergeCell ref="BX1707:BY1707"/>
    <mergeCell ref="AW1711:AX1711"/>
    <mergeCell ref="AY1711:AZ1711"/>
    <mergeCell ref="BB1711:BC1711"/>
    <mergeCell ref="BD1711:BE1711"/>
    <mergeCell ref="BG1711:BH1711"/>
    <mergeCell ref="BI1711:BJ1711"/>
    <mergeCell ref="BL1711:BM1711"/>
    <mergeCell ref="BN1711:BO1711"/>
    <mergeCell ref="BV1711:BW1711"/>
    <mergeCell ref="BX1697:BY1697"/>
    <mergeCell ref="F1711:G1711"/>
    <mergeCell ref="I1711:J1711"/>
    <mergeCell ref="K1711:L1711"/>
    <mergeCell ref="N1711:O1711"/>
    <mergeCell ref="P1711:Q1711"/>
    <mergeCell ref="AH1697:AI1697"/>
    <mergeCell ref="AJ1697:AK1697"/>
    <mergeCell ref="AM1697:AN1697"/>
    <mergeCell ref="AO1697:AP1697"/>
    <mergeCell ref="AR1697:AS1697"/>
    <mergeCell ref="AT1697:AU1697"/>
    <mergeCell ref="S1697:T1697"/>
    <mergeCell ref="U1697:V1697"/>
    <mergeCell ref="X1697:Y1697"/>
    <mergeCell ref="Z1697:AA1697"/>
    <mergeCell ref="AC1697:AD1697"/>
    <mergeCell ref="AE1697:AF1697"/>
    <mergeCell ref="BX1690:BY1690"/>
    <mergeCell ref="D1697:E1697"/>
    <mergeCell ref="F1697:G1697"/>
    <mergeCell ref="I1697:J1697"/>
    <mergeCell ref="K1697:L1697"/>
    <mergeCell ref="N1697:O1697"/>
    <mergeCell ref="P1697:Q1697"/>
    <mergeCell ref="D1672:E1672"/>
    <mergeCell ref="F1672:G1672"/>
    <mergeCell ref="AH1690:AI1690"/>
    <mergeCell ref="AJ1690:AK1690"/>
    <mergeCell ref="AM1690:AN1690"/>
    <mergeCell ref="AO1690:AP1690"/>
    <mergeCell ref="AR1690:AS1690"/>
    <mergeCell ref="AT1690:AU1690"/>
    <mergeCell ref="S1690:T1690"/>
    <mergeCell ref="U1690:V1690"/>
    <mergeCell ref="X1690:Y1690"/>
    <mergeCell ref="Z1690:AA1690"/>
    <mergeCell ref="AC1690:AD1690"/>
    <mergeCell ref="AE1690:AF1690"/>
    <mergeCell ref="BV1693:BW1693"/>
    <mergeCell ref="BX1693:BY1693"/>
    <mergeCell ref="AW1697:AX1697"/>
    <mergeCell ref="AY1697:AZ1697"/>
    <mergeCell ref="BB1697:BC1697"/>
    <mergeCell ref="BD1697:BE1697"/>
    <mergeCell ref="BG1697:BH1697"/>
    <mergeCell ref="BI1697:BJ1697"/>
    <mergeCell ref="BL1697:BM1697"/>
    <mergeCell ref="BN1697:BO1697"/>
    <mergeCell ref="BV1697:BW1697"/>
    <mergeCell ref="D1683:E1683"/>
    <mergeCell ref="F1683:G1683"/>
    <mergeCell ref="I1683:J1683"/>
    <mergeCell ref="K1683:L1683"/>
    <mergeCell ref="N1683:O1683"/>
    <mergeCell ref="P1683:Q1683"/>
    <mergeCell ref="AH1676:AI1676"/>
    <mergeCell ref="AJ1676:AK1676"/>
    <mergeCell ref="AM1676:AN1676"/>
    <mergeCell ref="AO1676:AP1676"/>
    <mergeCell ref="AR1676:AS1676"/>
    <mergeCell ref="AT1676:AU1676"/>
    <mergeCell ref="S1676:T1676"/>
    <mergeCell ref="U1676:V1676"/>
    <mergeCell ref="X1676:Y1676"/>
    <mergeCell ref="Z1676:AA1676"/>
    <mergeCell ref="AC1676:AD1676"/>
    <mergeCell ref="AE1676:AF1676"/>
    <mergeCell ref="D1676:E1676"/>
    <mergeCell ref="F1676:G1676"/>
    <mergeCell ref="I1676:J1676"/>
    <mergeCell ref="K1676:L1676"/>
    <mergeCell ref="N1676:O1676"/>
    <mergeCell ref="P1676:Q1676"/>
    <mergeCell ref="BX1676:BY1676"/>
    <mergeCell ref="BQ1690:BR1690"/>
    <mergeCell ref="BS1690:BT1690"/>
    <mergeCell ref="D1693:E1693"/>
    <mergeCell ref="F1693:G1693"/>
    <mergeCell ref="I1693:J1693"/>
    <mergeCell ref="K1693:L1693"/>
    <mergeCell ref="N1693:O1693"/>
    <mergeCell ref="P1693:Q1693"/>
    <mergeCell ref="S1693:T1693"/>
    <mergeCell ref="U1693:V1693"/>
    <mergeCell ref="X1693:Y1693"/>
    <mergeCell ref="Z1693:AA1693"/>
    <mergeCell ref="AC1693:AD1693"/>
    <mergeCell ref="AE1693:AF1693"/>
    <mergeCell ref="AJ1683:AK1683"/>
    <mergeCell ref="AM1683:AN1683"/>
    <mergeCell ref="AO1683:AP1683"/>
    <mergeCell ref="AR1683:AS1683"/>
    <mergeCell ref="AT1683:AU1683"/>
    <mergeCell ref="S1683:T1683"/>
    <mergeCell ref="U1683:V1683"/>
    <mergeCell ref="X1683:Y1683"/>
    <mergeCell ref="Z1683:AA1683"/>
    <mergeCell ref="AC1683:AD1683"/>
    <mergeCell ref="AE1683:AF1683"/>
    <mergeCell ref="BQ1676:BR1676"/>
    <mergeCell ref="BS1676:BT1676"/>
    <mergeCell ref="S1679:T1679"/>
    <mergeCell ref="U1679:V1679"/>
    <mergeCell ref="X1679:Y1679"/>
    <mergeCell ref="Z1679:AA1679"/>
    <mergeCell ref="AC1679:AD1679"/>
    <mergeCell ref="AE1679:AF1679"/>
    <mergeCell ref="AH1679:AI1679"/>
    <mergeCell ref="AJ1679:AK1679"/>
    <mergeCell ref="AM1679:AN1679"/>
    <mergeCell ref="AO1679:AP1679"/>
    <mergeCell ref="AR1679:AS1679"/>
    <mergeCell ref="AT1679:AU1679"/>
    <mergeCell ref="AW1679:AX1679"/>
    <mergeCell ref="AY1679:AZ1679"/>
    <mergeCell ref="BB1679:BC1679"/>
    <mergeCell ref="BD1679:BE1679"/>
    <mergeCell ref="BG1679:BH1679"/>
    <mergeCell ref="BI1679:BJ1679"/>
    <mergeCell ref="BL1679:BM1679"/>
    <mergeCell ref="BN1679:BO1679"/>
    <mergeCell ref="BQ1679:BR1679"/>
    <mergeCell ref="BV1662:BW1662"/>
    <mergeCell ref="BV1665:BW1665"/>
    <mergeCell ref="BX1665:BY1665"/>
    <mergeCell ref="AW1669:AX1669"/>
    <mergeCell ref="AY1669:AZ1669"/>
    <mergeCell ref="BB1669:BC1669"/>
    <mergeCell ref="BD1669:BE1669"/>
    <mergeCell ref="BG1669:BH1669"/>
    <mergeCell ref="BI1669:BJ1669"/>
    <mergeCell ref="BL1669:BM1669"/>
    <mergeCell ref="BN1669:BO1669"/>
    <mergeCell ref="BV1669:BW1669"/>
    <mergeCell ref="BX1648:BY1648"/>
    <mergeCell ref="BQ1651:BR1651"/>
    <mergeCell ref="BS1651:BT1651"/>
    <mergeCell ref="BQ1655:BR1655"/>
    <mergeCell ref="BS1655:BT1655"/>
    <mergeCell ref="BQ1669:BR1669"/>
    <mergeCell ref="BS1669:BT1669"/>
    <mergeCell ref="AH1669:AI1669"/>
    <mergeCell ref="AJ1669:AK1669"/>
    <mergeCell ref="AM1669:AN1669"/>
    <mergeCell ref="AO1669:AP1669"/>
    <mergeCell ref="AR1669:AS1669"/>
    <mergeCell ref="AT1669:AU1669"/>
    <mergeCell ref="S1669:T1669"/>
    <mergeCell ref="U1669:V1669"/>
    <mergeCell ref="X1669:Y1669"/>
    <mergeCell ref="Z1669:AA1669"/>
    <mergeCell ref="AC1669:AD1669"/>
    <mergeCell ref="AE1669:AF1669"/>
    <mergeCell ref="D1669:E1669"/>
    <mergeCell ref="F1669:G1669"/>
    <mergeCell ref="I1669:J1669"/>
    <mergeCell ref="K1669:L1669"/>
    <mergeCell ref="N1669:O1669"/>
    <mergeCell ref="P1669:Q1669"/>
    <mergeCell ref="AW1648:AX1648"/>
    <mergeCell ref="AY1648:AZ1648"/>
    <mergeCell ref="BB1648:BC1648"/>
    <mergeCell ref="BD1648:BE1648"/>
    <mergeCell ref="BG1648:BH1648"/>
    <mergeCell ref="BI1648:BJ1648"/>
    <mergeCell ref="BL1648:BM1648"/>
    <mergeCell ref="BN1648:BO1648"/>
    <mergeCell ref="BV1648:BW1648"/>
    <mergeCell ref="BV1658:BW1658"/>
    <mergeCell ref="BX1658:BY1658"/>
    <mergeCell ref="D1648:E1648"/>
    <mergeCell ref="F1648:G1648"/>
    <mergeCell ref="I1648:J1648"/>
    <mergeCell ref="K1648:L1648"/>
    <mergeCell ref="N1648:O1648"/>
    <mergeCell ref="P1648:Q1648"/>
    <mergeCell ref="BX1655:BY1655"/>
    <mergeCell ref="D1651:E1651"/>
    <mergeCell ref="F1651:G1651"/>
    <mergeCell ref="I1651:J1651"/>
    <mergeCell ref="K1651:L1651"/>
    <mergeCell ref="N1651:O1651"/>
    <mergeCell ref="P1651:Q1651"/>
    <mergeCell ref="S1651:T1651"/>
    <mergeCell ref="U1651:V1651"/>
    <mergeCell ref="X1651:Y1651"/>
    <mergeCell ref="Z1651:AA1651"/>
    <mergeCell ref="AC1651:AD1651"/>
    <mergeCell ref="AE1651:AF1651"/>
    <mergeCell ref="AH1651:AI1651"/>
    <mergeCell ref="AJ1651:AK1651"/>
    <mergeCell ref="AM1651:AN1651"/>
    <mergeCell ref="AO1651:AP1651"/>
    <mergeCell ref="AR1651:AS1651"/>
    <mergeCell ref="AT1651:AU1651"/>
    <mergeCell ref="AW1651:AX1651"/>
    <mergeCell ref="AY1651:AZ1651"/>
    <mergeCell ref="BB1651:BC1651"/>
    <mergeCell ref="BD1651:BE1651"/>
    <mergeCell ref="BG1651:BH1651"/>
    <mergeCell ref="BI1651:BJ1651"/>
    <mergeCell ref="BL1651:BM1651"/>
    <mergeCell ref="BN1651:BO1651"/>
    <mergeCell ref="AW1630:AX1630"/>
    <mergeCell ref="AY1630:AZ1630"/>
    <mergeCell ref="BB1630:BC1630"/>
    <mergeCell ref="BD1630:BE1630"/>
    <mergeCell ref="BG1630:BH1630"/>
    <mergeCell ref="BI1630:BJ1630"/>
    <mergeCell ref="BL1630:BM1630"/>
    <mergeCell ref="BN1630:BO1630"/>
    <mergeCell ref="BQ1630:BR1630"/>
    <mergeCell ref="D1641:E1641"/>
    <mergeCell ref="F1641:G1641"/>
    <mergeCell ref="I1641:J1641"/>
    <mergeCell ref="K1641:L1641"/>
    <mergeCell ref="D1655:E1655"/>
    <mergeCell ref="F1655:G1655"/>
    <mergeCell ref="I1655:J1655"/>
    <mergeCell ref="K1655:L1655"/>
    <mergeCell ref="N1655:O1655"/>
    <mergeCell ref="P1655:Q1655"/>
    <mergeCell ref="AH1648:AI1648"/>
    <mergeCell ref="AJ1648:AK1648"/>
    <mergeCell ref="AM1648:AN1648"/>
    <mergeCell ref="AO1648:AP1648"/>
    <mergeCell ref="AR1648:AS1648"/>
    <mergeCell ref="AT1648:AU1648"/>
    <mergeCell ref="S1648:T1648"/>
    <mergeCell ref="U1648:V1648"/>
    <mergeCell ref="X1648:Y1648"/>
    <mergeCell ref="Z1648:AA1648"/>
    <mergeCell ref="AC1648:AD1648"/>
    <mergeCell ref="AE1648:AF1648"/>
    <mergeCell ref="BV1651:BW1651"/>
    <mergeCell ref="BX1651:BY1651"/>
    <mergeCell ref="AW1655:AX1655"/>
    <mergeCell ref="AY1655:AZ1655"/>
    <mergeCell ref="BB1655:BC1655"/>
    <mergeCell ref="BD1655:BE1655"/>
    <mergeCell ref="BG1655:BH1655"/>
    <mergeCell ref="BI1655:BJ1655"/>
    <mergeCell ref="BL1655:BM1655"/>
    <mergeCell ref="BN1655:BO1655"/>
    <mergeCell ref="BV1655:BW1655"/>
    <mergeCell ref="BV1644:BW1644"/>
    <mergeCell ref="BX1644:BY1644"/>
    <mergeCell ref="U1637:V1637"/>
    <mergeCell ref="X1637:Y1637"/>
    <mergeCell ref="Z1637:AA1637"/>
    <mergeCell ref="AC1637:AD1637"/>
    <mergeCell ref="AE1637:AF1637"/>
    <mergeCell ref="D1662:E1662"/>
    <mergeCell ref="F1662:G1662"/>
    <mergeCell ref="I1662:J1662"/>
    <mergeCell ref="K1662:L1662"/>
    <mergeCell ref="N1662:O1662"/>
    <mergeCell ref="P1662:Q1662"/>
    <mergeCell ref="AH1655:AI1655"/>
    <mergeCell ref="AJ1655:AK1655"/>
    <mergeCell ref="AM1655:AN1655"/>
    <mergeCell ref="AO1655:AP1655"/>
    <mergeCell ref="AR1655:AS1655"/>
    <mergeCell ref="AT1655:AU1655"/>
    <mergeCell ref="S1655:T1655"/>
    <mergeCell ref="U1655:V1655"/>
    <mergeCell ref="X1655:Y1655"/>
    <mergeCell ref="Z1655:AA1655"/>
    <mergeCell ref="AC1655:AD1655"/>
    <mergeCell ref="AE1655:AF1655"/>
    <mergeCell ref="S1630:T1630"/>
    <mergeCell ref="U1630:V1630"/>
    <mergeCell ref="X1630:Y1630"/>
    <mergeCell ref="Z1630:AA1630"/>
    <mergeCell ref="AC1630:AD1630"/>
    <mergeCell ref="AE1630:AF1630"/>
    <mergeCell ref="AH1630:AI1630"/>
    <mergeCell ref="AJ1630:AK1630"/>
    <mergeCell ref="AM1630:AN1630"/>
    <mergeCell ref="AO1630:AP1630"/>
    <mergeCell ref="AR1630:AS1630"/>
    <mergeCell ref="AT1630:AU1630"/>
    <mergeCell ref="AH1662:AI1662"/>
    <mergeCell ref="AJ1662:AK1662"/>
    <mergeCell ref="AM1662:AN1662"/>
    <mergeCell ref="AO1662:AP1662"/>
    <mergeCell ref="AR1662:AS1662"/>
    <mergeCell ref="AT1662:AU1662"/>
    <mergeCell ref="S1662:T1662"/>
    <mergeCell ref="U1662:V1662"/>
    <mergeCell ref="X1662:Y1662"/>
    <mergeCell ref="Z1662:AA1662"/>
    <mergeCell ref="AC1662:AD1662"/>
    <mergeCell ref="AE1662:AF1662"/>
    <mergeCell ref="AH1634:AI1634"/>
    <mergeCell ref="AJ1634:AK1634"/>
    <mergeCell ref="AM1634:AN1634"/>
    <mergeCell ref="AO1634:AP1634"/>
    <mergeCell ref="AR1634:AS1634"/>
    <mergeCell ref="AT1634:AU1634"/>
    <mergeCell ref="S1634:T1634"/>
    <mergeCell ref="U1634:V1634"/>
    <mergeCell ref="X1634:Y1634"/>
    <mergeCell ref="Z1634:AA1634"/>
    <mergeCell ref="AC1634:AD1634"/>
    <mergeCell ref="AE1634:AF1634"/>
    <mergeCell ref="BX1627:BY1627"/>
    <mergeCell ref="D1634:E1634"/>
    <mergeCell ref="F1634:G1634"/>
    <mergeCell ref="I1634:J1634"/>
    <mergeCell ref="K1634:L1634"/>
    <mergeCell ref="N1634:O1634"/>
    <mergeCell ref="P1634:Q1634"/>
    <mergeCell ref="AH1627:AI1627"/>
    <mergeCell ref="AJ1627:AK1627"/>
    <mergeCell ref="AM1627:AN1627"/>
    <mergeCell ref="AO1627:AP1627"/>
    <mergeCell ref="AR1627:AS1627"/>
    <mergeCell ref="AT1627:AU1627"/>
    <mergeCell ref="S1627:T1627"/>
    <mergeCell ref="U1627:V1627"/>
    <mergeCell ref="X1627:Y1627"/>
    <mergeCell ref="Z1627:AA1627"/>
    <mergeCell ref="AC1627:AD1627"/>
    <mergeCell ref="AE1627:AF1627"/>
    <mergeCell ref="D1627:E1627"/>
    <mergeCell ref="AH1637:AI1637"/>
    <mergeCell ref="AJ1637:AK1637"/>
    <mergeCell ref="AM1637:AN1637"/>
    <mergeCell ref="AO1637:AP1637"/>
    <mergeCell ref="AR1637:AS1637"/>
    <mergeCell ref="AT1637:AU1637"/>
    <mergeCell ref="AW1637:AX1637"/>
    <mergeCell ref="AY1637:AZ1637"/>
    <mergeCell ref="BB1637:BC1637"/>
    <mergeCell ref="BD1637:BE1637"/>
    <mergeCell ref="BG1637:BH1637"/>
    <mergeCell ref="BI1637:BJ1637"/>
    <mergeCell ref="BL1637:BM1637"/>
    <mergeCell ref="BN1637:BO1637"/>
    <mergeCell ref="BQ1637:BR1637"/>
    <mergeCell ref="BS1637:BT1637"/>
    <mergeCell ref="D1630:E1630"/>
    <mergeCell ref="F1630:G1630"/>
    <mergeCell ref="I1630:J1630"/>
    <mergeCell ref="K1630:L1630"/>
    <mergeCell ref="N1630:O1630"/>
    <mergeCell ref="P1630:Q1630"/>
    <mergeCell ref="BS1630:BT1630"/>
    <mergeCell ref="BQ1634:BR1634"/>
    <mergeCell ref="BS1634:BT1634"/>
    <mergeCell ref="D1637:E1637"/>
    <mergeCell ref="F1637:G1637"/>
    <mergeCell ref="I1637:J1637"/>
    <mergeCell ref="K1637:L1637"/>
    <mergeCell ref="N1637:O1637"/>
    <mergeCell ref="P1637:Q1637"/>
    <mergeCell ref="S1637:T1637"/>
    <mergeCell ref="D1606:E1606"/>
    <mergeCell ref="F1606:G1606"/>
    <mergeCell ref="I1606:J1606"/>
    <mergeCell ref="K1606:L1606"/>
    <mergeCell ref="N1606:O1606"/>
    <mergeCell ref="P1606:Q1606"/>
    <mergeCell ref="BX1620:BY1620"/>
    <mergeCell ref="AH1620:AI1620"/>
    <mergeCell ref="AJ1620:AK1620"/>
    <mergeCell ref="AM1620:AN1620"/>
    <mergeCell ref="AO1620:AP1620"/>
    <mergeCell ref="AR1620:AS1620"/>
    <mergeCell ref="AT1620:AU1620"/>
    <mergeCell ref="S1620:T1620"/>
    <mergeCell ref="U1620:V1620"/>
    <mergeCell ref="X1620:Y1620"/>
    <mergeCell ref="Z1620:AA1620"/>
    <mergeCell ref="AC1620:AD1620"/>
    <mergeCell ref="AE1620:AF1620"/>
    <mergeCell ref="AW1620:AX1620"/>
    <mergeCell ref="AY1620:AZ1620"/>
    <mergeCell ref="BB1620:BC1620"/>
    <mergeCell ref="BD1620:BE1620"/>
    <mergeCell ref="BG1620:BH1620"/>
    <mergeCell ref="BI1620:BJ1620"/>
    <mergeCell ref="BL1620:BM1620"/>
    <mergeCell ref="BN1620:BO1620"/>
    <mergeCell ref="BV1620:BW1620"/>
    <mergeCell ref="BV1623:BW1623"/>
    <mergeCell ref="BX1623:BY1623"/>
    <mergeCell ref="AW1627:AX1627"/>
    <mergeCell ref="AY1627:AZ1627"/>
    <mergeCell ref="BB1627:BC1627"/>
    <mergeCell ref="BD1627:BE1627"/>
    <mergeCell ref="BG1627:BH1627"/>
    <mergeCell ref="BI1627:BJ1627"/>
    <mergeCell ref="BL1627:BM1627"/>
    <mergeCell ref="BN1627:BO1627"/>
    <mergeCell ref="BV1627:BW1627"/>
    <mergeCell ref="BX1613:BY1613"/>
    <mergeCell ref="F1627:G1627"/>
    <mergeCell ref="I1627:J1627"/>
    <mergeCell ref="K1627:L1627"/>
    <mergeCell ref="N1627:O1627"/>
    <mergeCell ref="P1627:Q1627"/>
    <mergeCell ref="AH1613:AI1613"/>
    <mergeCell ref="AJ1613:AK1613"/>
    <mergeCell ref="AM1613:AN1613"/>
    <mergeCell ref="AO1613:AP1613"/>
    <mergeCell ref="AR1613:AS1613"/>
    <mergeCell ref="AT1613:AU1613"/>
    <mergeCell ref="S1613:T1613"/>
    <mergeCell ref="U1613:V1613"/>
    <mergeCell ref="X1613:Y1613"/>
    <mergeCell ref="Z1613:AA1613"/>
    <mergeCell ref="AC1613:AD1613"/>
    <mergeCell ref="AE1613:AF1613"/>
    <mergeCell ref="BX1606:BY1606"/>
    <mergeCell ref="D1613:E1613"/>
    <mergeCell ref="F1613:G1613"/>
    <mergeCell ref="I1613:J1613"/>
    <mergeCell ref="K1613:L1613"/>
    <mergeCell ref="N1613:O1613"/>
    <mergeCell ref="P1613:Q1613"/>
    <mergeCell ref="D1588:E1588"/>
    <mergeCell ref="F1588:G1588"/>
    <mergeCell ref="AH1606:AI1606"/>
    <mergeCell ref="AJ1606:AK1606"/>
    <mergeCell ref="AM1606:AN1606"/>
    <mergeCell ref="AO1606:AP1606"/>
    <mergeCell ref="AR1606:AS1606"/>
    <mergeCell ref="AT1606:AU1606"/>
    <mergeCell ref="S1606:T1606"/>
    <mergeCell ref="U1606:V1606"/>
    <mergeCell ref="X1606:Y1606"/>
    <mergeCell ref="Z1606:AA1606"/>
    <mergeCell ref="AC1606:AD1606"/>
    <mergeCell ref="AE1606:AF1606"/>
    <mergeCell ref="BV1609:BW1609"/>
    <mergeCell ref="BX1609:BY1609"/>
    <mergeCell ref="AW1613:AX1613"/>
    <mergeCell ref="AY1613:AZ1613"/>
    <mergeCell ref="BB1613:BC1613"/>
    <mergeCell ref="BD1613:BE1613"/>
    <mergeCell ref="BG1613:BH1613"/>
    <mergeCell ref="BI1613:BJ1613"/>
    <mergeCell ref="BL1613:BM1613"/>
    <mergeCell ref="BN1613:BO1613"/>
    <mergeCell ref="BV1613:BW1613"/>
    <mergeCell ref="D1599:E1599"/>
    <mergeCell ref="F1599:G1599"/>
    <mergeCell ref="I1599:J1599"/>
    <mergeCell ref="K1599:L1599"/>
    <mergeCell ref="N1599:O1599"/>
    <mergeCell ref="P1599:Q1599"/>
    <mergeCell ref="AH1592:AI1592"/>
    <mergeCell ref="AJ1592:AK1592"/>
    <mergeCell ref="AM1592:AN1592"/>
    <mergeCell ref="AO1592:AP1592"/>
    <mergeCell ref="AR1592:AS1592"/>
    <mergeCell ref="AT1592:AU1592"/>
    <mergeCell ref="S1592:T1592"/>
    <mergeCell ref="U1592:V1592"/>
    <mergeCell ref="X1592:Y1592"/>
    <mergeCell ref="Z1592:AA1592"/>
    <mergeCell ref="AC1592:AD1592"/>
    <mergeCell ref="AE1592:AF1592"/>
    <mergeCell ref="D1592:E1592"/>
    <mergeCell ref="F1592:G1592"/>
    <mergeCell ref="I1592:J1592"/>
    <mergeCell ref="K1592:L1592"/>
    <mergeCell ref="N1592:O1592"/>
    <mergeCell ref="P1592:Q1592"/>
    <mergeCell ref="BX1592:BY1592"/>
    <mergeCell ref="BQ1606:BR1606"/>
    <mergeCell ref="BS1606:BT1606"/>
    <mergeCell ref="D1609:E1609"/>
    <mergeCell ref="F1609:G1609"/>
    <mergeCell ref="I1609:J1609"/>
    <mergeCell ref="K1609:L1609"/>
    <mergeCell ref="N1609:O1609"/>
    <mergeCell ref="P1609:Q1609"/>
    <mergeCell ref="S1609:T1609"/>
    <mergeCell ref="U1609:V1609"/>
    <mergeCell ref="X1609:Y1609"/>
    <mergeCell ref="Z1609:AA1609"/>
    <mergeCell ref="AC1609:AD1609"/>
    <mergeCell ref="AE1609:AF1609"/>
    <mergeCell ref="AJ1599:AK1599"/>
    <mergeCell ref="AM1599:AN1599"/>
    <mergeCell ref="AO1599:AP1599"/>
    <mergeCell ref="AR1599:AS1599"/>
    <mergeCell ref="AT1599:AU1599"/>
    <mergeCell ref="S1599:T1599"/>
    <mergeCell ref="U1599:V1599"/>
    <mergeCell ref="X1599:Y1599"/>
    <mergeCell ref="Z1599:AA1599"/>
    <mergeCell ref="AC1599:AD1599"/>
    <mergeCell ref="AE1599:AF1599"/>
    <mergeCell ref="BQ1592:BR1592"/>
    <mergeCell ref="BS1592:BT1592"/>
    <mergeCell ref="S1595:T1595"/>
    <mergeCell ref="U1595:V1595"/>
    <mergeCell ref="X1595:Y1595"/>
    <mergeCell ref="Z1595:AA1595"/>
    <mergeCell ref="AC1595:AD1595"/>
    <mergeCell ref="AE1595:AF1595"/>
    <mergeCell ref="AH1595:AI1595"/>
    <mergeCell ref="AJ1595:AK1595"/>
    <mergeCell ref="AM1595:AN1595"/>
    <mergeCell ref="AO1595:AP1595"/>
    <mergeCell ref="AR1595:AS1595"/>
    <mergeCell ref="AT1595:AU1595"/>
    <mergeCell ref="AW1595:AX1595"/>
    <mergeCell ref="AY1595:AZ1595"/>
    <mergeCell ref="BB1595:BC1595"/>
    <mergeCell ref="BD1595:BE1595"/>
    <mergeCell ref="BG1595:BH1595"/>
    <mergeCell ref="BI1595:BJ1595"/>
    <mergeCell ref="BL1595:BM1595"/>
    <mergeCell ref="BN1595:BO1595"/>
    <mergeCell ref="BQ1595:BR1595"/>
    <mergeCell ref="AW1599:AX1599"/>
    <mergeCell ref="AY1599:AZ1599"/>
    <mergeCell ref="BB1599:BC1599"/>
    <mergeCell ref="BD1599:BE1599"/>
    <mergeCell ref="BG1599:BH1599"/>
    <mergeCell ref="BI1599:BJ1599"/>
    <mergeCell ref="BL1599:BM1599"/>
    <mergeCell ref="BN1599:BO1599"/>
    <mergeCell ref="BV1578:BW1578"/>
    <mergeCell ref="BV1581:BW1581"/>
    <mergeCell ref="BX1581:BY1581"/>
    <mergeCell ref="AW1585:AX1585"/>
    <mergeCell ref="AY1585:AZ1585"/>
    <mergeCell ref="BB1585:BC1585"/>
    <mergeCell ref="BD1585:BE1585"/>
    <mergeCell ref="BG1585:BH1585"/>
    <mergeCell ref="BI1585:BJ1585"/>
    <mergeCell ref="BL1585:BM1585"/>
    <mergeCell ref="BN1585:BO1585"/>
    <mergeCell ref="BV1585:BW1585"/>
    <mergeCell ref="BX1564:BY1564"/>
    <mergeCell ref="BQ1567:BR1567"/>
    <mergeCell ref="BS1567:BT1567"/>
    <mergeCell ref="BQ1571:BR1571"/>
    <mergeCell ref="BS1571:BT1571"/>
    <mergeCell ref="BQ1585:BR1585"/>
    <mergeCell ref="BS1585:BT1585"/>
    <mergeCell ref="AH1585:AI1585"/>
    <mergeCell ref="AJ1585:AK1585"/>
    <mergeCell ref="AM1585:AN1585"/>
    <mergeCell ref="AO1585:AP1585"/>
    <mergeCell ref="AR1585:AS1585"/>
    <mergeCell ref="AT1585:AU1585"/>
    <mergeCell ref="S1585:T1585"/>
    <mergeCell ref="U1585:V1585"/>
    <mergeCell ref="X1585:Y1585"/>
    <mergeCell ref="Z1585:AA1585"/>
    <mergeCell ref="AC1585:AD1585"/>
    <mergeCell ref="AE1585:AF1585"/>
    <mergeCell ref="D1585:E1585"/>
    <mergeCell ref="F1585:G1585"/>
    <mergeCell ref="I1585:J1585"/>
    <mergeCell ref="K1585:L1585"/>
    <mergeCell ref="N1585:O1585"/>
    <mergeCell ref="P1585:Q1585"/>
    <mergeCell ref="BV1574:BW1574"/>
    <mergeCell ref="BX1574:BY1574"/>
    <mergeCell ref="D1564:E1564"/>
    <mergeCell ref="F1564:G1564"/>
    <mergeCell ref="I1564:J1564"/>
    <mergeCell ref="K1564:L1564"/>
    <mergeCell ref="N1564:O1564"/>
    <mergeCell ref="P1564:Q1564"/>
    <mergeCell ref="BX1571:BY1571"/>
    <mergeCell ref="D1567:E1567"/>
    <mergeCell ref="F1567:G1567"/>
    <mergeCell ref="I1567:J1567"/>
    <mergeCell ref="K1567:L1567"/>
    <mergeCell ref="N1567:O1567"/>
    <mergeCell ref="P1567:Q1567"/>
    <mergeCell ref="S1567:T1567"/>
    <mergeCell ref="U1567:V1567"/>
    <mergeCell ref="X1567:Y1567"/>
    <mergeCell ref="Z1567:AA1567"/>
    <mergeCell ref="AC1567:AD1567"/>
    <mergeCell ref="AE1567:AF1567"/>
    <mergeCell ref="AH1567:AI1567"/>
    <mergeCell ref="AJ1567:AK1567"/>
    <mergeCell ref="AM1567:AN1567"/>
    <mergeCell ref="AO1567:AP1567"/>
    <mergeCell ref="AR1567:AS1567"/>
    <mergeCell ref="AT1567:AU1567"/>
    <mergeCell ref="AW1567:AX1567"/>
    <mergeCell ref="AY1567:AZ1567"/>
    <mergeCell ref="BB1567:BC1567"/>
    <mergeCell ref="BD1567:BE1567"/>
    <mergeCell ref="BG1567:BH1567"/>
    <mergeCell ref="BI1567:BJ1567"/>
    <mergeCell ref="BL1567:BM1567"/>
    <mergeCell ref="BN1567:BO1567"/>
    <mergeCell ref="AW1546:AX1546"/>
    <mergeCell ref="AY1546:AZ1546"/>
    <mergeCell ref="BB1546:BC1546"/>
    <mergeCell ref="BD1546:BE1546"/>
    <mergeCell ref="BG1546:BH1546"/>
    <mergeCell ref="BI1546:BJ1546"/>
    <mergeCell ref="BL1546:BM1546"/>
    <mergeCell ref="BN1546:BO1546"/>
    <mergeCell ref="BQ1546:BR1546"/>
    <mergeCell ref="D1557:E1557"/>
    <mergeCell ref="F1557:G1557"/>
    <mergeCell ref="I1557:J1557"/>
    <mergeCell ref="K1557:L1557"/>
    <mergeCell ref="D1571:E1571"/>
    <mergeCell ref="F1571:G1571"/>
    <mergeCell ref="I1571:J1571"/>
    <mergeCell ref="K1571:L1571"/>
    <mergeCell ref="N1571:O1571"/>
    <mergeCell ref="P1571:Q1571"/>
    <mergeCell ref="AH1564:AI1564"/>
    <mergeCell ref="AJ1564:AK1564"/>
    <mergeCell ref="AM1564:AN1564"/>
    <mergeCell ref="AO1564:AP1564"/>
    <mergeCell ref="AR1564:AS1564"/>
    <mergeCell ref="AT1564:AU1564"/>
    <mergeCell ref="S1564:T1564"/>
    <mergeCell ref="U1564:V1564"/>
    <mergeCell ref="X1564:Y1564"/>
    <mergeCell ref="Z1564:AA1564"/>
    <mergeCell ref="AC1564:AD1564"/>
    <mergeCell ref="AE1564:AF1564"/>
    <mergeCell ref="BV1567:BW1567"/>
    <mergeCell ref="BX1567:BY1567"/>
    <mergeCell ref="AW1571:AX1571"/>
    <mergeCell ref="AY1571:AZ1571"/>
    <mergeCell ref="BB1571:BC1571"/>
    <mergeCell ref="BD1571:BE1571"/>
    <mergeCell ref="BG1571:BH1571"/>
    <mergeCell ref="BI1571:BJ1571"/>
    <mergeCell ref="BL1571:BM1571"/>
    <mergeCell ref="BN1571:BO1571"/>
    <mergeCell ref="BV1571:BW1571"/>
    <mergeCell ref="BV1546:BW1546"/>
    <mergeCell ref="BX1546:BY1546"/>
    <mergeCell ref="AW1550:AX1550"/>
    <mergeCell ref="AY1550:AZ1550"/>
    <mergeCell ref="BB1550:BC1550"/>
    <mergeCell ref="BD1550:BE1550"/>
    <mergeCell ref="BG1550:BH1550"/>
    <mergeCell ref="BI1550:BJ1550"/>
    <mergeCell ref="BL1550:BM1550"/>
    <mergeCell ref="BN1550:BO1550"/>
    <mergeCell ref="BV1550:BW1550"/>
    <mergeCell ref="BV1553:BW1553"/>
    <mergeCell ref="BX1553:BY1553"/>
    <mergeCell ref="AW1557:AX1557"/>
    <mergeCell ref="AY1557:AZ1557"/>
    <mergeCell ref="BB1557:BC1557"/>
    <mergeCell ref="BD1557:BE1557"/>
    <mergeCell ref="BG1557:BH1557"/>
    <mergeCell ref="BI1557:BJ1557"/>
    <mergeCell ref="BL1557:BM1557"/>
    <mergeCell ref="BN1557:BO1557"/>
    <mergeCell ref="BV1557:BW1557"/>
    <mergeCell ref="U1553:V1553"/>
    <mergeCell ref="X1553:Y1553"/>
    <mergeCell ref="Z1553:AA1553"/>
    <mergeCell ref="AC1553:AD1553"/>
    <mergeCell ref="AE1553:AF1553"/>
    <mergeCell ref="D1578:E1578"/>
    <mergeCell ref="F1578:G1578"/>
    <mergeCell ref="I1578:J1578"/>
    <mergeCell ref="K1578:L1578"/>
    <mergeCell ref="N1578:O1578"/>
    <mergeCell ref="P1578:Q1578"/>
    <mergeCell ref="AH1571:AI1571"/>
    <mergeCell ref="AJ1571:AK1571"/>
    <mergeCell ref="AM1571:AN1571"/>
    <mergeCell ref="AO1571:AP1571"/>
    <mergeCell ref="AR1571:AS1571"/>
    <mergeCell ref="AT1571:AU1571"/>
    <mergeCell ref="S1571:T1571"/>
    <mergeCell ref="U1571:V1571"/>
    <mergeCell ref="X1571:Y1571"/>
    <mergeCell ref="Z1571:AA1571"/>
    <mergeCell ref="AC1571:AD1571"/>
    <mergeCell ref="AE1571:AF1571"/>
    <mergeCell ref="S1546:T1546"/>
    <mergeCell ref="U1546:V1546"/>
    <mergeCell ref="X1546:Y1546"/>
    <mergeCell ref="Z1546:AA1546"/>
    <mergeCell ref="AC1546:AD1546"/>
    <mergeCell ref="AE1546:AF1546"/>
    <mergeCell ref="AH1546:AI1546"/>
    <mergeCell ref="AJ1546:AK1546"/>
    <mergeCell ref="AM1546:AN1546"/>
    <mergeCell ref="AO1546:AP1546"/>
    <mergeCell ref="AR1546:AS1546"/>
    <mergeCell ref="AT1546:AU1546"/>
    <mergeCell ref="AH1578:AI1578"/>
    <mergeCell ref="AJ1578:AK1578"/>
    <mergeCell ref="AM1578:AN1578"/>
    <mergeCell ref="AO1578:AP1578"/>
    <mergeCell ref="AR1578:AS1578"/>
    <mergeCell ref="AT1578:AU1578"/>
    <mergeCell ref="S1578:T1578"/>
    <mergeCell ref="U1578:V1578"/>
    <mergeCell ref="X1578:Y1578"/>
    <mergeCell ref="Z1578:AA1578"/>
    <mergeCell ref="AC1578:AD1578"/>
    <mergeCell ref="AE1578:AF1578"/>
    <mergeCell ref="AH1550:AI1550"/>
    <mergeCell ref="AJ1550:AK1550"/>
    <mergeCell ref="AM1550:AN1550"/>
    <mergeCell ref="AO1550:AP1550"/>
    <mergeCell ref="AR1550:AS1550"/>
    <mergeCell ref="AT1550:AU1550"/>
    <mergeCell ref="S1550:T1550"/>
    <mergeCell ref="U1550:V1550"/>
    <mergeCell ref="X1550:Y1550"/>
    <mergeCell ref="Z1550:AA1550"/>
    <mergeCell ref="AC1550:AD1550"/>
    <mergeCell ref="AE1550:AF1550"/>
    <mergeCell ref="BX1543:BY1543"/>
    <mergeCell ref="D1550:E1550"/>
    <mergeCell ref="F1550:G1550"/>
    <mergeCell ref="I1550:J1550"/>
    <mergeCell ref="K1550:L1550"/>
    <mergeCell ref="N1550:O1550"/>
    <mergeCell ref="P1550:Q1550"/>
    <mergeCell ref="AH1543:AI1543"/>
    <mergeCell ref="AJ1543:AK1543"/>
    <mergeCell ref="AM1543:AN1543"/>
    <mergeCell ref="AO1543:AP1543"/>
    <mergeCell ref="AR1543:AS1543"/>
    <mergeCell ref="AT1543:AU1543"/>
    <mergeCell ref="S1543:T1543"/>
    <mergeCell ref="U1543:V1543"/>
    <mergeCell ref="X1543:Y1543"/>
    <mergeCell ref="Z1543:AA1543"/>
    <mergeCell ref="AC1543:AD1543"/>
    <mergeCell ref="AE1543:AF1543"/>
    <mergeCell ref="D1543:E1543"/>
    <mergeCell ref="AH1553:AI1553"/>
    <mergeCell ref="AJ1553:AK1553"/>
    <mergeCell ref="AM1553:AN1553"/>
    <mergeCell ref="AO1553:AP1553"/>
    <mergeCell ref="AR1553:AS1553"/>
    <mergeCell ref="AT1553:AU1553"/>
    <mergeCell ref="AW1553:AX1553"/>
    <mergeCell ref="AY1553:AZ1553"/>
    <mergeCell ref="BB1553:BC1553"/>
    <mergeCell ref="BD1553:BE1553"/>
    <mergeCell ref="BG1553:BH1553"/>
    <mergeCell ref="BI1553:BJ1553"/>
    <mergeCell ref="BL1553:BM1553"/>
    <mergeCell ref="BN1553:BO1553"/>
    <mergeCell ref="BQ1553:BR1553"/>
    <mergeCell ref="BS1553:BT1553"/>
    <mergeCell ref="D1546:E1546"/>
    <mergeCell ref="F1546:G1546"/>
    <mergeCell ref="I1546:J1546"/>
    <mergeCell ref="K1546:L1546"/>
    <mergeCell ref="N1546:O1546"/>
    <mergeCell ref="P1546:Q1546"/>
    <mergeCell ref="BS1546:BT1546"/>
    <mergeCell ref="BQ1550:BR1550"/>
    <mergeCell ref="BS1550:BT1550"/>
    <mergeCell ref="D1553:E1553"/>
    <mergeCell ref="F1553:G1553"/>
    <mergeCell ref="I1553:J1553"/>
    <mergeCell ref="K1553:L1553"/>
    <mergeCell ref="N1553:O1553"/>
    <mergeCell ref="P1553:Q1553"/>
    <mergeCell ref="S1553:T1553"/>
    <mergeCell ref="D1522:E1522"/>
    <mergeCell ref="F1522:G1522"/>
    <mergeCell ref="I1522:J1522"/>
    <mergeCell ref="K1522:L1522"/>
    <mergeCell ref="N1522:O1522"/>
    <mergeCell ref="P1522:Q1522"/>
    <mergeCell ref="BX1536:BY1536"/>
    <mergeCell ref="AH1536:AI1536"/>
    <mergeCell ref="AJ1536:AK1536"/>
    <mergeCell ref="AM1536:AN1536"/>
    <mergeCell ref="AO1536:AP1536"/>
    <mergeCell ref="AR1536:AS1536"/>
    <mergeCell ref="AT1536:AU1536"/>
    <mergeCell ref="S1536:T1536"/>
    <mergeCell ref="U1536:V1536"/>
    <mergeCell ref="X1536:Y1536"/>
    <mergeCell ref="Z1536:AA1536"/>
    <mergeCell ref="AC1536:AD1536"/>
    <mergeCell ref="AE1536:AF1536"/>
    <mergeCell ref="AW1536:AX1536"/>
    <mergeCell ref="AY1536:AZ1536"/>
    <mergeCell ref="BB1536:BC1536"/>
    <mergeCell ref="BD1536:BE1536"/>
    <mergeCell ref="BG1536:BH1536"/>
    <mergeCell ref="BI1536:BJ1536"/>
    <mergeCell ref="BL1536:BM1536"/>
    <mergeCell ref="BN1536:BO1536"/>
    <mergeCell ref="BV1536:BW1536"/>
    <mergeCell ref="BV1539:BW1539"/>
    <mergeCell ref="BX1539:BY1539"/>
    <mergeCell ref="AW1543:AX1543"/>
    <mergeCell ref="AY1543:AZ1543"/>
    <mergeCell ref="BB1543:BC1543"/>
    <mergeCell ref="BD1543:BE1543"/>
    <mergeCell ref="BG1543:BH1543"/>
    <mergeCell ref="BI1543:BJ1543"/>
    <mergeCell ref="BL1543:BM1543"/>
    <mergeCell ref="BN1543:BO1543"/>
    <mergeCell ref="BV1543:BW1543"/>
    <mergeCell ref="BX1529:BY1529"/>
    <mergeCell ref="F1543:G1543"/>
    <mergeCell ref="I1543:J1543"/>
    <mergeCell ref="K1543:L1543"/>
    <mergeCell ref="N1543:O1543"/>
    <mergeCell ref="P1543:Q1543"/>
    <mergeCell ref="AH1529:AI1529"/>
    <mergeCell ref="AJ1529:AK1529"/>
    <mergeCell ref="AM1529:AN1529"/>
    <mergeCell ref="AO1529:AP1529"/>
    <mergeCell ref="AR1529:AS1529"/>
    <mergeCell ref="AT1529:AU1529"/>
    <mergeCell ref="S1529:T1529"/>
    <mergeCell ref="U1529:V1529"/>
    <mergeCell ref="X1529:Y1529"/>
    <mergeCell ref="Z1529:AA1529"/>
    <mergeCell ref="AC1529:AD1529"/>
    <mergeCell ref="AE1529:AF1529"/>
    <mergeCell ref="BX1522:BY1522"/>
    <mergeCell ref="D1529:E1529"/>
    <mergeCell ref="F1529:G1529"/>
    <mergeCell ref="I1529:J1529"/>
    <mergeCell ref="K1529:L1529"/>
    <mergeCell ref="N1529:O1529"/>
    <mergeCell ref="P1529:Q1529"/>
    <mergeCell ref="D1504:E1504"/>
    <mergeCell ref="F1504:G1504"/>
    <mergeCell ref="AH1522:AI1522"/>
    <mergeCell ref="AJ1522:AK1522"/>
    <mergeCell ref="AM1522:AN1522"/>
    <mergeCell ref="AO1522:AP1522"/>
    <mergeCell ref="AR1522:AS1522"/>
    <mergeCell ref="AT1522:AU1522"/>
    <mergeCell ref="S1522:T1522"/>
    <mergeCell ref="U1522:V1522"/>
    <mergeCell ref="X1522:Y1522"/>
    <mergeCell ref="Z1522:AA1522"/>
    <mergeCell ref="AC1522:AD1522"/>
    <mergeCell ref="AE1522:AF1522"/>
    <mergeCell ref="BV1525:BW1525"/>
    <mergeCell ref="BX1525:BY1525"/>
    <mergeCell ref="AW1529:AX1529"/>
    <mergeCell ref="AY1529:AZ1529"/>
    <mergeCell ref="BB1529:BC1529"/>
    <mergeCell ref="BD1529:BE1529"/>
    <mergeCell ref="BG1529:BH1529"/>
    <mergeCell ref="BI1529:BJ1529"/>
    <mergeCell ref="BL1529:BM1529"/>
    <mergeCell ref="BN1529:BO1529"/>
    <mergeCell ref="BV1529:BW1529"/>
    <mergeCell ref="D1515:E1515"/>
    <mergeCell ref="F1515:G1515"/>
    <mergeCell ref="I1515:J1515"/>
    <mergeCell ref="K1515:L1515"/>
    <mergeCell ref="N1515:O1515"/>
    <mergeCell ref="P1515:Q1515"/>
    <mergeCell ref="AH1508:AI1508"/>
    <mergeCell ref="AJ1508:AK1508"/>
    <mergeCell ref="AM1508:AN1508"/>
    <mergeCell ref="AO1508:AP1508"/>
    <mergeCell ref="AR1508:AS1508"/>
    <mergeCell ref="AT1508:AU1508"/>
    <mergeCell ref="S1508:T1508"/>
    <mergeCell ref="U1508:V1508"/>
    <mergeCell ref="X1508:Y1508"/>
    <mergeCell ref="Z1508:AA1508"/>
    <mergeCell ref="AC1508:AD1508"/>
    <mergeCell ref="AE1508:AF1508"/>
    <mergeCell ref="D1508:E1508"/>
    <mergeCell ref="F1508:G1508"/>
    <mergeCell ref="I1508:J1508"/>
    <mergeCell ref="K1508:L1508"/>
    <mergeCell ref="N1508:O1508"/>
    <mergeCell ref="P1508:Q1508"/>
    <mergeCell ref="BX1508:BY1508"/>
    <mergeCell ref="BQ1522:BR1522"/>
    <mergeCell ref="BS1522:BT1522"/>
    <mergeCell ref="D1525:E1525"/>
    <mergeCell ref="F1525:G1525"/>
    <mergeCell ref="I1525:J1525"/>
    <mergeCell ref="K1525:L1525"/>
    <mergeCell ref="N1525:O1525"/>
    <mergeCell ref="P1525:Q1525"/>
    <mergeCell ref="S1525:T1525"/>
    <mergeCell ref="U1525:V1525"/>
    <mergeCell ref="X1525:Y1525"/>
    <mergeCell ref="Z1525:AA1525"/>
    <mergeCell ref="AC1525:AD1525"/>
    <mergeCell ref="AE1525:AF1525"/>
    <mergeCell ref="AJ1515:AK1515"/>
    <mergeCell ref="AM1515:AN1515"/>
    <mergeCell ref="AO1515:AP1515"/>
    <mergeCell ref="AR1515:AS1515"/>
    <mergeCell ref="AT1515:AU1515"/>
    <mergeCell ref="S1515:T1515"/>
    <mergeCell ref="U1515:V1515"/>
    <mergeCell ref="X1515:Y1515"/>
    <mergeCell ref="Z1515:AA1515"/>
    <mergeCell ref="AC1515:AD1515"/>
    <mergeCell ref="AE1515:AF1515"/>
    <mergeCell ref="BQ1508:BR1508"/>
    <mergeCell ref="BS1508:BT1508"/>
    <mergeCell ref="S1511:T1511"/>
    <mergeCell ref="U1511:V1511"/>
    <mergeCell ref="X1511:Y1511"/>
    <mergeCell ref="Z1511:AA1511"/>
    <mergeCell ref="AC1511:AD1511"/>
    <mergeCell ref="AE1511:AF1511"/>
    <mergeCell ref="AH1511:AI1511"/>
    <mergeCell ref="AJ1511:AK1511"/>
    <mergeCell ref="AM1511:AN1511"/>
    <mergeCell ref="AO1511:AP1511"/>
    <mergeCell ref="AR1511:AS1511"/>
    <mergeCell ref="AT1511:AU1511"/>
    <mergeCell ref="AW1511:AX1511"/>
    <mergeCell ref="AY1511:AZ1511"/>
    <mergeCell ref="BB1511:BC1511"/>
    <mergeCell ref="BD1511:BE1511"/>
    <mergeCell ref="BG1511:BH1511"/>
    <mergeCell ref="BI1511:BJ1511"/>
    <mergeCell ref="BL1511:BM1511"/>
    <mergeCell ref="BN1511:BO1511"/>
    <mergeCell ref="BQ1511:BR1511"/>
    <mergeCell ref="BV1494:BW1494"/>
    <mergeCell ref="BV1497:BW1497"/>
    <mergeCell ref="BX1497:BY1497"/>
    <mergeCell ref="AW1501:AX1501"/>
    <mergeCell ref="AY1501:AZ1501"/>
    <mergeCell ref="BB1501:BC1501"/>
    <mergeCell ref="BD1501:BE1501"/>
    <mergeCell ref="BG1501:BH1501"/>
    <mergeCell ref="BI1501:BJ1501"/>
    <mergeCell ref="BL1501:BM1501"/>
    <mergeCell ref="BN1501:BO1501"/>
    <mergeCell ref="BV1501:BW1501"/>
    <mergeCell ref="BX1480:BY1480"/>
    <mergeCell ref="BQ1483:BR1483"/>
    <mergeCell ref="BS1483:BT1483"/>
    <mergeCell ref="BQ1487:BR1487"/>
    <mergeCell ref="BS1487:BT1487"/>
    <mergeCell ref="BQ1501:BR1501"/>
    <mergeCell ref="BS1501:BT1501"/>
    <mergeCell ref="AH1501:AI1501"/>
    <mergeCell ref="AJ1501:AK1501"/>
    <mergeCell ref="AM1501:AN1501"/>
    <mergeCell ref="AO1501:AP1501"/>
    <mergeCell ref="AR1501:AS1501"/>
    <mergeCell ref="AT1501:AU1501"/>
    <mergeCell ref="S1501:T1501"/>
    <mergeCell ref="U1501:V1501"/>
    <mergeCell ref="X1501:Y1501"/>
    <mergeCell ref="Z1501:AA1501"/>
    <mergeCell ref="AC1501:AD1501"/>
    <mergeCell ref="AE1501:AF1501"/>
    <mergeCell ref="D1501:E1501"/>
    <mergeCell ref="F1501:G1501"/>
    <mergeCell ref="I1501:J1501"/>
    <mergeCell ref="K1501:L1501"/>
    <mergeCell ref="N1501:O1501"/>
    <mergeCell ref="P1501:Q1501"/>
    <mergeCell ref="AW1480:AX1480"/>
    <mergeCell ref="AY1480:AZ1480"/>
    <mergeCell ref="BB1480:BC1480"/>
    <mergeCell ref="BD1480:BE1480"/>
    <mergeCell ref="BG1480:BH1480"/>
    <mergeCell ref="BI1480:BJ1480"/>
    <mergeCell ref="BL1480:BM1480"/>
    <mergeCell ref="BN1480:BO1480"/>
    <mergeCell ref="BV1480:BW1480"/>
    <mergeCell ref="BV1490:BW1490"/>
    <mergeCell ref="BX1490:BY1490"/>
    <mergeCell ref="D1480:E1480"/>
    <mergeCell ref="F1480:G1480"/>
    <mergeCell ref="I1480:J1480"/>
    <mergeCell ref="K1480:L1480"/>
    <mergeCell ref="N1480:O1480"/>
    <mergeCell ref="P1480:Q1480"/>
    <mergeCell ref="BX1487:BY1487"/>
    <mergeCell ref="D1483:E1483"/>
    <mergeCell ref="F1483:G1483"/>
    <mergeCell ref="I1483:J1483"/>
    <mergeCell ref="K1483:L1483"/>
    <mergeCell ref="N1483:O1483"/>
    <mergeCell ref="P1483:Q1483"/>
    <mergeCell ref="S1483:T1483"/>
    <mergeCell ref="U1483:V1483"/>
    <mergeCell ref="X1483:Y1483"/>
    <mergeCell ref="Z1483:AA1483"/>
    <mergeCell ref="AC1483:AD1483"/>
    <mergeCell ref="AE1483:AF1483"/>
    <mergeCell ref="AH1483:AI1483"/>
    <mergeCell ref="AJ1483:AK1483"/>
    <mergeCell ref="AM1483:AN1483"/>
    <mergeCell ref="AO1483:AP1483"/>
    <mergeCell ref="AR1483:AS1483"/>
    <mergeCell ref="AT1483:AU1483"/>
    <mergeCell ref="AW1483:AX1483"/>
    <mergeCell ref="AY1483:AZ1483"/>
    <mergeCell ref="BB1483:BC1483"/>
    <mergeCell ref="BD1483:BE1483"/>
    <mergeCell ref="BG1483:BH1483"/>
    <mergeCell ref="BI1483:BJ1483"/>
    <mergeCell ref="BL1483:BM1483"/>
    <mergeCell ref="BN1483:BO1483"/>
    <mergeCell ref="AW1462:AX1462"/>
    <mergeCell ref="AY1462:AZ1462"/>
    <mergeCell ref="BB1462:BC1462"/>
    <mergeCell ref="BD1462:BE1462"/>
    <mergeCell ref="BG1462:BH1462"/>
    <mergeCell ref="BI1462:BJ1462"/>
    <mergeCell ref="BL1462:BM1462"/>
    <mergeCell ref="BN1462:BO1462"/>
    <mergeCell ref="BQ1462:BR1462"/>
    <mergeCell ref="D1473:E1473"/>
    <mergeCell ref="F1473:G1473"/>
    <mergeCell ref="I1473:J1473"/>
    <mergeCell ref="K1473:L1473"/>
    <mergeCell ref="D1487:E1487"/>
    <mergeCell ref="F1487:G1487"/>
    <mergeCell ref="I1487:J1487"/>
    <mergeCell ref="K1487:L1487"/>
    <mergeCell ref="N1487:O1487"/>
    <mergeCell ref="P1487:Q1487"/>
    <mergeCell ref="AH1480:AI1480"/>
    <mergeCell ref="AJ1480:AK1480"/>
    <mergeCell ref="AM1480:AN1480"/>
    <mergeCell ref="AO1480:AP1480"/>
    <mergeCell ref="AR1480:AS1480"/>
    <mergeCell ref="AT1480:AU1480"/>
    <mergeCell ref="S1480:T1480"/>
    <mergeCell ref="U1480:V1480"/>
    <mergeCell ref="X1480:Y1480"/>
    <mergeCell ref="Z1480:AA1480"/>
    <mergeCell ref="AC1480:AD1480"/>
    <mergeCell ref="AE1480:AF1480"/>
    <mergeCell ref="BV1483:BW1483"/>
    <mergeCell ref="BX1483:BY1483"/>
    <mergeCell ref="AW1487:AX1487"/>
    <mergeCell ref="AY1487:AZ1487"/>
    <mergeCell ref="BB1487:BC1487"/>
    <mergeCell ref="BD1487:BE1487"/>
    <mergeCell ref="BG1487:BH1487"/>
    <mergeCell ref="BI1487:BJ1487"/>
    <mergeCell ref="BL1487:BM1487"/>
    <mergeCell ref="BN1487:BO1487"/>
    <mergeCell ref="BV1487:BW1487"/>
    <mergeCell ref="BV1476:BW1476"/>
    <mergeCell ref="BX1476:BY1476"/>
    <mergeCell ref="U1469:V1469"/>
    <mergeCell ref="X1469:Y1469"/>
    <mergeCell ref="Z1469:AA1469"/>
    <mergeCell ref="AC1469:AD1469"/>
    <mergeCell ref="AE1469:AF1469"/>
    <mergeCell ref="D1494:E1494"/>
    <mergeCell ref="F1494:G1494"/>
    <mergeCell ref="I1494:J1494"/>
    <mergeCell ref="K1494:L1494"/>
    <mergeCell ref="N1494:O1494"/>
    <mergeCell ref="P1494:Q1494"/>
    <mergeCell ref="AH1487:AI1487"/>
    <mergeCell ref="AJ1487:AK1487"/>
    <mergeCell ref="AM1487:AN1487"/>
    <mergeCell ref="AO1487:AP1487"/>
    <mergeCell ref="AR1487:AS1487"/>
    <mergeCell ref="AT1487:AU1487"/>
    <mergeCell ref="S1487:T1487"/>
    <mergeCell ref="U1487:V1487"/>
    <mergeCell ref="X1487:Y1487"/>
    <mergeCell ref="Z1487:AA1487"/>
    <mergeCell ref="AC1487:AD1487"/>
    <mergeCell ref="AE1487:AF1487"/>
    <mergeCell ref="S1462:T1462"/>
    <mergeCell ref="U1462:V1462"/>
    <mergeCell ref="X1462:Y1462"/>
    <mergeCell ref="Z1462:AA1462"/>
    <mergeCell ref="AC1462:AD1462"/>
    <mergeCell ref="AE1462:AF1462"/>
    <mergeCell ref="AH1462:AI1462"/>
    <mergeCell ref="AJ1462:AK1462"/>
    <mergeCell ref="AM1462:AN1462"/>
    <mergeCell ref="AO1462:AP1462"/>
    <mergeCell ref="AR1462:AS1462"/>
    <mergeCell ref="AT1462:AU1462"/>
    <mergeCell ref="AH1494:AI1494"/>
    <mergeCell ref="AJ1494:AK1494"/>
    <mergeCell ref="AM1494:AN1494"/>
    <mergeCell ref="AO1494:AP1494"/>
    <mergeCell ref="AR1494:AS1494"/>
    <mergeCell ref="AT1494:AU1494"/>
    <mergeCell ref="S1494:T1494"/>
    <mergeCell ref="U1494:V1494"/>
    <mergeCell ref="X1494:Y1494"/>
    <mergeCell ref="Z1494:AA1494"/>
    <mergeCell ref="AC1494:AD1494"/>
    <mergeCell ref="AE1494:AF1494"/>
    <mergeCell ref="AH1466:AI1466"/>
    <mergeCell ref="AJ1466:AK1466"/>
    <mergeCell ref="AM1466:AN1466"/>
    <mergeCell ref="AO1466:AP1466"/>
    <mergeCell ref="AR1466:AS1466"/>
    <mergeCell ref="AT1466:AU1466"/>
    <mergeCell ref="S1466:T1466"/>
    <mergeCell ref="U1466:V1466"/>
    <mergeCell ref="X1466:Y1466"/>
    <mergeCell ref="Z1466:AA1466"/>
    <mergeCell ref="AC1466:AD1466"/>
    <mergeCell ref="AE1466:AF1466"/>
    <mergeCell ref="BX1459:BY1459"/>
    <mergeCell ref="D1466:E1466"/>
    <mergeCell ref="F1466:G1466"/>
    <mergeCell ref="I1466:J1466"/>
    <mergeCell ref="K1466:L1466"/>
    <mergeCell ref="N1466:O1466"/>
    <mergeCell ref="P1466:Q1466"/>
    <mergeCell ref="AH1459:AI1459"/>
    <mergeCell ref="AJ1459:AK1459"/>
    <mergeCell ref="AM1459:AN1459"/>
    <mergeCell ref="AO1459:AP1459"/>
    <mergeCell ref="AR1459:AS1459"/>
    <mergeCell ref="AT1459:AU1459"/>
    <mergeCell ref="S1459:T1459"/>
    <mergeCell ref="U1459:V1459"/>
    <mergeCell ref="X1459:Y1459"/>
    <mergeCell ref="Z1459:AA1459"/>
    <mergeCell ref="AC1459:AD1459"/>
    <mergeCell ref="AE1459:AF1459"/>
    <mergeCell ref="D1459:E1459"/>
    <mergeCell ref="AH1469:AI1469"/>
    <mergeCell ref="AJ1469:AK1469"/>
    <mergeCell ref="AM1469:AN1469"/>
    <mergeCell ref="AO1469:AP1469"/>
    <mergeCell ref="AR1469:AS1469"/>
    <mergeCell ref="AT1469:AU1469"/>
    <mergeCell ref="AW1469:AX1469"/>
    <mergeCell ref="AY1469:AZ1469"/>
    <mergeCell ref="BB1469:BC1469"/>
    <mergeCell ref="BD1469:BE1469"/>
    <mergeCell ref="BG1469:BH1469"/>
    <mergeCell ref="BI1469:BJ1469"/>
    <mergeCell ref="BL1469:BM1469"/>
    <mergeCell ref="BN1469:BO1469"/>
    <mergeCell ref="BQ1469:BR1469"/>
    <mergeCell ref="BS1469:BT1469"/>
    <mergeCell ref="D1462:E1462"/>
    <mergeCell ref="F1462:G1462"/>
    <mergeCell ref="I1462:J1462"/>
    <mergeCell ref="K1462:L1462"/>
    <mergeCell ref="N1462:O1462"/>
    <mergeCell ref="P1462:Q1462"/>
    <mergeCell ref="BS1462:BT1462"/>
    <mergeCell ref="BQ1466:BR1466"/>
    <mergeCell ref="BS1466:BT1466"/>
    <mergeCell ref="D1469:E1469"/>
    <mergeCell ref="F1469:G1469"/>
    <mergeCell ref="I1469:J1469"/>
    <mergeCell ref="K1469:L1469"/>
    <mergeCell ref="N1469:O1469"/>
    <mergeCell ref="P1469:Q1469"/>
    <mergeCell ref="S1469:T1469"/>
    <mergeCell ref="D1438:E1438"/>
    <mergeCell ref="F1438:G1438"/>
    <mergeCell ref="I1438:J1438"/>
    <mergeCell ref="K1438:L1438"/>
    <mergeCell ref="N1438:O1438"/>
    <mergeCell ref="P1438:Q1438"/>
    <mergeCell ref="BX1452:BY1452"/>
    <mergeCell ref="AH1452:AI1452"/>
    <mergeCell ref="AJ1452:AK1452"/>
    <mergeCell ref="AM1452:AN1452"/>
    <mergeCell ref="AO1452:AP1452"/>
    <mergeCell ref="AR1452:AS1452"/>
    <mergeCell ref="AT1452:AU1452"/>
    <mergeCell ref="S1452:T1452"/>
    <mergeCell ref="U1452:V1452"/>
    <mergeCell ref="X1452:Y1452"/>
    <mergeCell ref="Z1452:AA1452"/>
    <mergeCell ref="AC1452:AD1452"/>
    <mergeCell ref="AE1452:AF1452"/>
    <mergeCell ref="AW1452:AX1452"/>
    <mergeCell ref="AY1452:AZ1452"/>
    <mergeCell ref="BB1452:BC1452"/>
    <mergeCell ref="BD1452:BE1452"/>
    <mergeCell ref="BG1452:BH1452"/>
    <mergeCell ref="BI1452:BJ1452"/>
    <mergeCell ref="BL1452:BM1452"/>
    <mergeCell ref="BN1452:BO1452"/>
    <mergeCell ref="BV1452:BW1452"/>
    <mergeCell ref="BV1455:BW1455"/>
    <mergeCell ref="BX1455:BY1455"/>
    <mergeCell ref="AW1459:AX1459"/>
    <mergeCell ref="AY1459:AZ1459"/>
    <mergeCell ref="BB1459:BC1459"/>
    <mergeCell ref="BD1459:BE1459"/>
    <mergeCell ref="BG1459:BH1459"/>
    <mergeCell ref="BI1459:BJ1459"/>
    <mergeCell ref="BL1459:BM1459"/>
    <mergeCell ref="BN1459:BO1459"/>
    <mergeCell ref="BV1459:BW1459"/>
    <mergeCell ref="BX1445:BY1445"/>
    <mergeCell ref="F1459:G1459"/>
    <mergeCell ref="I1459:J1459"/>
    <mergeCell ref="K1459:L1459"/>
    <mergeCell ref="N1459:O1459"/>
    <mergeCell ref="P1459:Q1459"/>
    <mergeCell ref="AH1445:AI1445"/>
    <mergeCell ref="AJ1445:AK1445"/>
    <mergeCell ref="AM1445:AN1445"/>
    <mergeCell ref="AO1445:AP1445"/>
    <mergeCell ref="AR1445:AS1445"/>
    <mergeCell ref="AT1445:AU1445"/>
    <mergeCell ref="S1445:T1445"/>
    <mergeCell ref="U1445:V1445"/>
    <mergeCell ref="X1445:Y1445"/>
    <mergeCell ref="Z1445:AA1445"/>
    <mergeCell ref="AC1445:AD1445"/>
    <mergeCell ref="AE1445:AF1445"/>
    <mergeCell ref="BX1438:BY1438"/>
    <mergeCell ref="D1445:E1445"/>
    <mergeCell ref="F1445:G1445"/>
    <mergeCell ref="I1445:J1445"/>
    <mergeCell ref="K1445:L1445"/>
    <mergeCell ref="N1445:O1445"/>
    <mergeCell ref="P1445:Q1445"/>
    <mergeCell ref="D1420:E1420"/>
    <mergeCell ref="F1420:G1420"/>
    <mergeCell ref="AH1438:AI1438"/>
    <mergeCell ref="AJ1438:AK1438"/>
    <mergeCell ref="AM1438:AN1438"/>
    <mergeCell ref="AO1438:AP1438"/>
    <mergeCell ref="AR1438:AS1438"/>
    <mergeCell ref="AT1438:AU1438"/>
    <mergeCell ref="S1438:T1438"/>
    <mergeCell ref="U1438:V1438"/>
    <mergeCell ref="X1438:Y1438"/>
    <mergeCell ref="Z1438:AA1438"/>
    <mergeCell ref="AC1438:AD1438"/>
    <mergeCell ref="AE1438:AF1438"/>
    <mergeCell ref="BV1441:BW1441"/>
    <mergeCell ref="BX1441:BY1441"/>
    <mergeCell ref="AW1445:AX1445"/>
    <mergeCell ref="AY1445:AZ1445"/>
    <mergeCell ref="BB1445:BC1445"/>
    <mergeCell ref="BD1445:BE1445"/>
    <mergeCell ref="BG1445:BH1445"/>
    <mergeCell ref="BI1445:BJ1445"/>
    <mergeCell ref="BL1445:BM1445"/>
    <mergeCell ref="BN1445:BO1445"/>
    <mergeCell ref="BV1445:BW1445"/>
    <mergeCell ref="D1431:E1431"/>
    <mergeCell ref="F1431:G1431"/>
    <mergeCell ref="I1431:J1431"/>
    <mergeCell ref="K1431:L1431"/>
    <mergeCell ref="N1431:O1431"/>
    <mergeCell ref="P1431:Q1431"/>
    <mergeCell ref="AH1424:AI1424"/>
    <mergeCell ref="AJ1424:AK1424"/>
    <mergeCell ref="AM1424:AN1424"/>
    <mergeCell ref="AO1424:AP1424"/>
    <mergeCell ref="AR1424:AS1424"/>
    <mergeCell ref="AT1424:AU1424"/>
    <mergeCell ref="S1424:T1424"/>
    <mergeCell ref="U1424:V1424"/>
    <mergeCell ref="X1424:Y1424"/>
    <mergeCell ref="Z1424:AA1424"/>
    <mergeCell ref="AC1424:AD1424"/>
    <mergeCell ref="AE1424:AF1424"/>
    <mergeCell ref="D1424:E1424"/>
    <mergeCell ref="F1424:G1424"/>
    <mergeCell ref="I1424:J1424"/>
    <mergeCell ref="K1424:L1424"/>
    <mergeCell ref="N1424:O1424"/>
    <mergeCell ref="P1424:Q1424"/>
    <mergeCell ref="BX1424:BY1424"/>
    <mergeCell ref="BQ1438:BR1438"/>
    <mergeCell ref="BS1438:BT1438"/>
    <mergeCell ref="D1441:E1441"/>
    <mergeCell ref="F1441:G1441"/>
    <mergeCell ref="I1441:J1441"/>
    <mergeCell ref="K1441:L1441"/>
    <mergeCell ref="N1441:O1441"/>
    <mergeCell ref="P1441:Q1441"/>
    <mergeCell ref="S1441:T1441"/>
    <mergeCell ref="U1441:V1441"/>
    <mergeCell ref="X1441:Y1441"/>
    <mergeCell ref="Z1441:AA1441"/>
    <mergeCell ref="AC1441:AD1441"/>
    <mergeCell ref="AE1441:AF1441"/>
    <mergeCell ref="AJ1431:AK1431"/>
    <mergeCell ref="AM1431:AN1431"/>
    <mergeCell ref="AO1431:AP1431"/>
    <mergeCell ref="AR1431:AS1431"/>
    <mergeCell ref="AT1431:AU1431"/>
    <mergeCell ref="S1431:T1431"/>
    <mergeCell ref="U1431:V1431"/>
    <mergeCell ref="X1431:Y1431"/>
    <mergeCell ref="Z1431:AA1431"/>
    <mergeCell ref="AC1431:AD1431"/>
    <mergeCell ref="AE1431:AF1431"/>
    <mergeCell ref="BQ1424:BR1424"/>
    <mergeCell ref="BS1424:BT1424"/>
    <mergeCell ref="S1427:T1427"/>
    <mergeCell ref="U1427:V1427"/>
    <mergeCell ref="X1427:Y1427"/>
    <mergeCell ref="Z1427:AA1427"/>
    <mergeCell ref="AC1427:AD1427"/>
    <mergeCell ref="AE1427:AF1427"/>
    <mergeCell ref="AH1427:AI1427"/>
    <mergeCell ref="AJ1427:AK1427"/>
    <mergeCell ref="AM1427:AN1427"/>
    <mergeCell ref="AO1427:AP1427"/>
    <mergeCell ref="AR1427:AS1427"/>
    <mergeCell ref="AT1427:AU1427"/>
    <mergeCell ref="AW1427:AX1427"/>
    <mergeCell ref="AY1427:AZ1427"/>
    <mergeCell ref="BB1427:BC1427"/>
    <mergeCell ref="BD1427:BE1427"/>
    <mergeCell ref="BG1427:BH1427"/>
    <mergeCell ref="BI1427:BJ1427"/>
    <mergeCell ref="BL1427:BM1427"/>
    <mergeCell ref="BN1427:BO1427"/>
    <mergeCell ref="BQ1427:BR1427"/>
    <mergeCell ref="AW1431:AX1431"/>
    <mergeCell ref="AY1431:AZ1431"/>
    <mergeCell ref="BB1431:BC1431"/>
    <mergeCell ref="BD1431:BE1431"/>
    <mergeCell ref="BG1431:BH1431"/>
    <mergeCell ref="BI1431:BJ1431"/>
    <mergeCell ref="BL1431:BM1431"/>
    <mergeCell ref="BN1431:BO1431"/>
    <mergeCell ref="BV1410:BW1410"/>
    <mergeCell ref="BV1413:BW1413"/>
    <mergeCell ref="BX1413:BY1413"/>
    <mergeCell ref="AW1417:AX1417"/>
    <mergeCell ref="AY1417:AZ1417"/>
    <mergeCell ref="BB1417:BC1417"/>
    <mergeCell ref="BD1417:BE1417"/>
    <mergeCell ref="BG1417:BH1417"/>
    <mergeCell ref="BI1417:BJ1417"/>
    <mergeCell ref="BL1417:BM1417"/>
    <mergeCell ref="BN1417:BO1417"/>
    <mergeCell ref="BV1417:BW1417"/>
    <mergeCell ref="BX1396:BY1396"/>
    <mergeCell ref="BQ1399:BR1399"/>
    <mergeCell ref="BS1399:BT1399"/>
    <mergeCell ref="BQ1403:BR1403"/>
    <mergeCell ref="BS1403:BT1403"/>
    <mergeCell ref="BQ1417:BR1417"/>
    <mergeCell ref="BS1417:BT1417"/>
    <mergeCell ref="AH1417:AI1417"/>
    <mergeCell ref="AJ1417:AK1417"/>
    <mergeCell ref="AM1417:AN1417"/>
    <mergeCell ref="AO1417:AP1417"/>
    <mergeCell ref="AR1417:AS1417"/>
    <mergeCell ref="AT1417:AU1417"/>
    <mergeCell ref="S1417:T1417"/>
    <mergeCell ref="U1417:V1417"/>
    <mergeCell ref="X1417:Y1417"/>
    <mergeCell ref="Z1417:AA1417"/>
    <mergeCell ref="AC1417:AD1417"/>
    <mergeCell ref="AE1417:AF1417"/>
    <mergeCell ref="D1417:E1417"/>
    <mergeCell ref="F1417:G1417"/>
    <mergeCell ref="I1417:J1417"/>
    <mergeCell ref="K1417:L1417"/>
    <mergeCell ref="N1417:O1417"/>
    <mergeCell ref="P1417:Q1417"/>
    <mergeCell ref="BV1406:BW1406"/>
    <mergeCell ref="BX1406:BY1406"/>
    <mergeCell ref="D1396:E1396"/>
    <mergeCell ref="F1396:G1396"/>
    <mergeCell ref="I1396:J1396"/>
    <mergeCell ref="K1396:L1396"/>
    <mergeCell ref="N1396:O1396"/>
    <mergeCell ref="P1396:Q1396"/>
    <mergeCell ref="BX1403:BY1403"/>
    <mergeCell ref="D1399:E1399"/>
    <mergeCell ref="F1399:G1399"/>
    <mergeCell ref="I1399:J1399"/>
    <mergeCell ref="K1399:L1399"/>
    <mergeCell ref="N1399:O1399"/>
    <mergeCell ref="P1399:Q1399"/>
    <mergeCell ref="S1399:T1399"/>
    <mergeCell ref="U1399:V1399"/>
    <mergeCell ref="X1399:Y1399"/>
    <mergeCell ref="Z1399:AA1399"/>
    <mergeCell ref="AC1399:AD1399"/>
    <mergeCell ref="AE1399:AF1399"/>
    <mergeCell ref="AH1399:AI1399"/>
    <mergeCell ref="AJ1399:AK1399"/>
    <mergeCell ref="AM1399:AN1399"/>
    <mergeCell ref="AO1399:AP1399"/>
    <mergeCell ref="AR1399:AS1399"/>
    <mergeCell ref="AT1399:AU1399"/>
    <mergeCell ref="AW1399:AX1399"/>
    <mergeCell ref="AY1399:AZ1399"/>
    <mergeCell ref="BB1399:BC1399"/>
    <mergeCell ref="BD1399:BE1399"/>
    <mergeCell ref="BG1399:BH1399"/>
    <mergeCell ref="BI1399:BJ1399"/>
    <mergeCell ref="BL1399:BM1399"/>
    <mergeCell ref="BN1399:BO1399"/>
    <mergeCell ref="AW1378:AX1378"/>
    <mergeCell ref="AY1378:AZ1378"/>
    <mergeCell ref="BB1378:BC1378"/>
    <mergeCell ref="BD1378:BE1378"/>
    <mergeCell ref="BG1378:BH1378"/>
    <mergeCell ref="BI1378:BJ1378"/>
    <mergeCell ref="BL1378:BM1378"/>
    <mergeCell ref="BN1378:BO1378"/>
    <mergeCell ref="BQ1378:BR1378"/>
    <mergeCell ref="D1389:E1389"/>
    <mergeCell ref="F1389:G1389"/>
    <mergeCell ref="I1389:J1389"/>
    <mergeCell ref="K1389:L1389"/>
    <mergeCell ref="D1403:E1403"/>
    <mergeCell ref="F1403:G1403"/>
    <mergeCell ref="I1403:J1403"/>
    <mergeCell ref="K1403:L1403"/>
    <mergeCell ref="N1403:O1403"/>
    <mergeCell ref="P1403:Q1403"/>
    <mergeCell ref="AH1396:AI1396"/>
    <mergeCell ref="AJ1396:AK1396"/>
    <mergeCell ref="AM1396:AN1396"/>
    <mergeCell ref="AO1396:AP1396"/>
    <mergeCell ref="AR1396:AS1396"/>
    <mergeCell ref="AT1396:AU1396"/>
    <mergeCell ref="S1396:T1396"/>
    <mergeCell ref="U1396:V1396"/>
    <mergeCell ref="X1396:Y1396"/>
    <mergeCell ref="Z1396:AA1396"/>
    <mergeCell ref="AC1396:AD1396"/>
    <mergeCell ref="AE1396:AF1396"/>
    <mergeCell ref="BV1399:BW1399"/>
    <mergeCell ref="BX1399:BY1399"/>
    <mergeCell ref="AW1403:AX1403"/>
    <mergeCell ref="AY1403:AZ1403"/>
    <mergeCell ref="BB1403:BC1403"/>
    <mergeCell ref="BD1403:BE1403"/>
    <mergeCell ref="BG1403:BH1403"/>
    <mergeCell ref="BI1403:BJ1403"/>
    <mergeCell ref="BL1403:BM1403"/>
    <mergeCell ref="BN1403:BO1403"/>
    <mergeCell ref="BV1403:BW1403"/>
    <mergeCell ref="BV1378:BW1378"/>
    <mergeCell ref="BX1378:BY1378"/>
    <mergeCell ref="AW1382:AX1382"/>
    <mergeCell ref="AY1382:AZ1382"/>
    <mergeCell ref="BB1382:BC1382"/>
    <mergeCell ref="BD1382:BE1382"/>
    <mergeCell ref="BG1382:BH1382"/>
    <mergeCell ref="BI1382:BJ1382"/>
    <mergeCell ref="BL1382:BM1382"/>
    <mergeCell ref="BN1382:BO1382"/>
    <mergeCell ref="BV1382:BW1382"/>
    <mergeCell ref="BV1385:BW1385"/>
    <mergeCell ref="BX1385:BY1385"/>
    <mergeCell ref="AW1389:AX1389"/>
    <mergeCell ref="AY1389:AZ1389"/>
    <mergeCell ref="BB1389:BC1389"/>
    <mergeCell ref="BD1389:BE1389"/>
    <mergeCell ref="BG1389:BH1389"/>
    <mergeCell ref="BI1389:BJ1389"/>
    <mergeCell ref="BL1389:BM1389"/>
    <mergeCell ref="BN1389:BO1389"/>
    <mergeCell ref="BV1389:BW1389"/>
    <mergeCell ref="U1385:V1385"/>
    <mergeCell ref="X1385:Y1385"/>
    <mergeCell ref="Z1385:AA1385"/>
    <mergeCell ref="AC1385:AD1385"/>
    <mergeCell ref="AE1385:AF1385"/>
    <mergeCell ref="D1410:E1410"/>
    <mergeCell ref="F1410:G1410"/>
    <mergeCell ref="I1410:J1410"/>
    <mergeCell ref="K1410:L1410"/>
    <mergeCell ref="N1410:O1410"/>
    <mergeCell ref="P1410:Q1410"/>
    <mergeCell ref="AH1403:AI1403"/>
    <mergeCell ref="AJ1403:AK1403"/>
    <mergeCell ref="AM1403:AN1403"/>
    <mergeCell ref="AO1403:AP1403"/>
    <mergeCell ref="AR1403:AS1403"/>
    <mergeCell ref="AT1403:AU1403"/>
    <mergeCell ref="S1403:T1403"/>
    <mergeCell ref="U1403:V1403"/>
    <mergeCell ref="X1403:Y1403"/>
    <mergeCell ref="Z1403:AA1403"/>
    <mergeCell ref="AC1403:AD1403"/>
    <mergeCell ref="AE1403:AF1403"/>
    <mergeCell ref="S1378:T1378"/>
    <mergeCell ref="U1378:V1378"/>
    <mergeCell ref="X1378:Y1378"/>
    <mergeCell ref="Z1378:AA1378"/>
    <mergeCell ref="AC1378:AD1378"/>
    <mergeCell ref="AE1378:AF1378"/>
    <mergeCell ref="AH1378:AI1378"/>
    <mergeCell ref="AJ1378:AK1378"/>
    <mergeCell ref="AM1378:AN1378"/>
    <mergeCell ref="AO1378:AP1378"/>
    <mergeCell ref="AR1378:AS1378"/>
    <mergeCell ref="AT1378:AU1378"/>
    <mergeCell ref="AH1410:AI1410"/>
    <mergeCell ref="AJ1410:AK1410"/>
    <mergeCell ref="AM1410:AN1410"/>
    <mergeCell ref="AO1410:AP1410"/>
    <mergeCell ref="AR1410:AS1410"/>
    <mergeCell ref="AT1410:AU1410"/>
    <mergeCell ref="S1410:T1410"/>
    <mergeCell ref="U1410:V1410"/>
    <mergeCell ref="X1410:Y1410"/>
    <mergeCell ref="Z1410:AA1410"/>
    <mergeCell ref="AC1410:AD1410"/>
    <mergeCell ref="AE1410:AF1410"/>
    <mergeCell ref="AH1382:AI1382"/>
    <mergeCell ref="AJ1382:AK1382"/>
    <mergeCell ref="AM1382:AN1382"/>
    <mergeCell ref="AO1382:AP1382"/>
    <mergeCell ref="AR1382:AS1382"/>
    <mergeCell ref="AT1382:AU1382"/>
    <mergeCell ref="S1382:T1382"/>
    <mergeCell ref="U1382:V1382"/>
    <mergeCell ref="X1382:Y1382"/>
    <mergeCell ref="Z1382:AA1382"/>
    <mergeCell ref="AC1382:AD1382"/>
    <mergeCell ref="AE1382:AF1382"/>
    <mergeCell ref="BX1375:BY1375"/>
    <mergeCell ref="D1382:E1382"/>
    <mergeCell ref="F1382:G1382"/>
    <mergeCell ref="I1382:J1382"/>
    <mergeCell ref="K1382:L1382"/>
    <mergeCell ref="N1382:O1382"/>
    <mergeCell ref="P1382:Q1382"/>
    <mergeCell ref="AH1375:AI1375"/>
    <mergeCell ref="AJ1375:AK1375"/>
    <mergeCell ref="AM1375:AN1375"/>
    <mergeCell ref="AO1375:AP1375"/>
    <mergeCell ref="AR1375:AS1375"/>
    <mergeCell ref="AT1375:AU1375"/>
    <mergeCell ref="S1375:T1375"/>
    <mergeCell ref="U1375:V1375"/>
    <mergeCell ref="X1375:Y1375"/>
    <mergeCell ref="Z1375:AA1375"/>
    <mergeCell ref="AC1375:AD1375"/>
    <mergeCell ref="AE1375:AF1375"/>
    <mergeCell ref="D1375:E1375"/>
    <mergeCell ref="AH1385:AI1385"/>
    <mergeCell ref="AJ1385:AK1385"/>
    <mergeCell ref="AM1385:AN1385"/>
    <mergeCell ref="AO1385:AP1385"/>
    <mergeCell ref="AR1385:AS1385"/>
    <mergeCell ref="AT1385:AU1385"/>
    <mergeCell ref="AW1385:AX1385"/>
    <mergeCell ref="AY1385:AZ1385"/>
    <mergeCell ref="BB1385:BC1385"/>
    <mergeCell ref="BD1385:BE1385"/>
    <mergeCell ref="BG1385:BH1385"/>
    <mergeCell ref="BI1385:BJ1385"/>
    <mergeCell ref="BL1385:BM1385"/>
    <mergeCell ref="BN1385:BO1385"/>
    <mergeCell ref="BQ1385:BR1385"/>
    <mergeCell ref="BS1385:BT1385"/>
    <mergeCell ref="D1378:E1378"/>
    <mergeCell ref="F1378:G1378"/>
    <mergeCell ref="I1378:J1378"/>
    <mergeCell ref="K1378:L1378"/>
    <mergeCell ref="N1378:O1378"/>
    <mergeCell ref="P1378:Q1378"/>
    <mergeCell ref="BS1378:BT1378"/>
    <mergeCell ref="BQ1382:BR1382"/>
    <mergeCell ref="BS1382:BT1382"/>
    <mergeCell ref="D1385:E1385"/>
    <mergeCell ref="F1385:G1385"/>
    <mergeCell ref="I1385:J1385"/>
    <mergeCell ref="K1385:L1385"/>
    <mergeCell ref="N1385:O1385"/>
    <mergeCell ref="P1385:Q1385"/>
    <mergeCell ref="S1385:T1385"/>
    <mergeCell ref="D1354:E1354"/>
    <mergeCell ref="F1354:G1354"/>
    <mergeCell ref="I1354:J1354"/>
    <mergeCell ref="K1354:L1354"/>
    <mergeCell ref="N1354:O1354"/>
    <mergeCell ref="P1354:Q1354"/>
    <mergeCell ref="BX1368:BY1368"/>
    <mergeCell ref="AH1368:AI1368"/>
    <mergeCell ref="AJ1368:AK1368"/>
    <mergeCell ref="AM1368:AN1368"/>
    <mergeCell ref="AO1368:AP1368"/>
    <mergeCell ref="AR1368:AS1368"/>
    <mergeCell ref="AT1368:AU1368"/>
    <mergeCell ref="S1368:T1368"/>
    <mergeCell ref="U1368:V1368"/>
    <mergeCell ref="X1368:Y1368"/>
    <mergeCell ref="Z1368:AA1368"/>
    <mergeCell ref="AC1368:AD1368"/>
    <mergeCell ref="AE1368:AF1368"/>
    <mergeCell ref="AW1368:AX1368"/>
    <mergeCell ref="AY1368:AZ1368"/>
    <mergeCell ref="BB1368:BC1368"/>
    <mergeCell ref="BD1368:BE1368"/>
    <mergeCell ref="BG1368:BH1368"/>
    <mergeCell ref="BI1368:BJ1368"/>
    <mergeCell ref="BL1368:BM1368"/>
    <mergeCell ref="BN1368:BO1368"/>
    <mergeCell ref="BV1368:BW1368"/>
    <mergeCell ref="BV1371:BW1371"/>
    <mergeCell ref="BX1371:BY1371"/>
    <mergeCell ref="AW1375:AX1375"/>
    <mergeCell ref="AY1375:AZ1375"/>
    <mergeCell ref="BB1375:BC1375"/>
    <mergeCell ref="BD1375:BE1375"/>
    <mergeCell ref="BG1375:BH1375"/>
    <mergeCell ref="BI1375:BJ1375"/>
    <mergeCell ref="BL1375:BM1375"/>
    <mergeCell ref="BN1375:BO1375"/>
    <mergeCell ref="BV1375:BW1375"/>
    <mergeCell ref="BX1361:BY1361"/>
    <mergeCell ref="F1375:G1375"/>
    <mergeCell ref="I1375:J1375"/>
    <mergeCell ref="K1375:L1375"/>
    <mergeCell ref="N1375:O1375"/>
    <mergeCell ref="P1375:Q1375"/>
    <mergeCell ref="AH1361:AI1361"/>
    <mergeCell ref="AJ1361:AK1361"/>
    <mergeCell ref="AM1361:AN1361"/>
    <mergeCell ref="AO1361:AP1361"/>
    <mergeCell ref="AR1361:AS1361"/>
    <mergeCell ref="AT1361:AU1361"/>
    <mergeCell ref="S1361:T1361"/>
    <mergeCell ref="U1361:V1361"/>
    <mergeCell ref="X1361:Y1361"/>
    <mergeCell ref="Z1361:AA1361"/>
    <mergeCell ref="AC1361:AD1361"/>
    <mergeCell ref="AE1361:AF1361"/>
    <mergeCell ref="BX1354:BY1354"/>
    <mergeCell ref="D1361:E1361"/>
    <mergeCell ref="F1361:G1361"/>
    <mergeCell ref="I1361:J1361"/>
    <mergeCell ref="K1361:L1361"/>
    <mergeCell ref="N1361:O1361"/>
    <mergeCell ref="P1361:Q1361"/>
    <mergeCell ref="D1336:E1336"/>
    <mergeCell ref="F1336:G1336"/>
    <mergeCell ref="AH1354:AI1354"/>
    <mergeCell ref="AJ1354:AK1354"/>
    <mergeCell ref="AM1354:AN1354"/>
    <mergeCell ref="AO1354:AP1354"/>
    <mergeCell ref="AR1354:AS1354"/>
    <mergeCell ref="AT1354:AU1354"/>
    <mergeCell ref="S1354:T1354"/>
    <mergeCell ref="U1354:V1354"/>
    <mergeCell ref="X1354:Y1354"/>
    <mergeCell ref="Z1354:AA1354"/>
    <mergeCell ref="AC1354:AD1354"/>
    <mergeCell ref="AE1354:AF1354"/>
    <mergeCell ref="BV1357:BW1357"/>
    <mergeCell ref="BX1357:BY1357"/>
    <mergeCell ref="AW1361:AX1361"/>
    <mergeCell ref="AY1361:AZ1361"/>
    <mergeCell ref="BB1361:BC1361"/>
    <mergeCell ref="BD1361:BE1361"/>
    <mergeCell ref="BG1361:BH1361"/>
    <mergeCell ref="BI1361:BJ1361"/>
    <mergeCell ref="BL1361:BM1361"/>
    <mergeCell ref="BN1361:BO1361"/>
    <mergeCell ref="BV1361:BW1361"/>
    <mergeCell ref="D1347:E1347"/>
    <mergeCell ref="F1347:G1347"/>
    <mergeCell ref="I1347:J1347"/>
    <mergeCell ref="K1347:L1347"/>
    <mergeCell ref="N1347:O1347"/>
    <mergeCell ref="P1347:Q1347"/>
    <mergeCell ref="AH1340:AI1340"/>
    <mergeCell ref="AJ1340:AK1340"/>
    <mergeCell ref="AM1340:AN1340"/>
    <mergeCell ref="AO1340:AP1340"/>
    <mergeCell ref="AR1340:AS1340"/>
    <mergeCell ref="AT1340:AU1340"/>
    <mergeCell ref="S1340:T1340"/>
    <mergeCell ref="U1340:V1340"/>
    <mergeCell ref="X1340:Y1340"/>
    <mergeCell ref="Z1340:AA1340"/>
    <mergeCell ref="AC1340:AD1340"/>
    <mergeCell ref="AE1340:AF1340"/>
    <mergeCell ref="D1340:E1340"/>
    <mergeCell ref="F1340:G1340"/>
    <mergeCell ref="I1340:J1340"/>
    <mergeCell ref="K1340:L1340"/>
    <mergeCell ref="N1340:O1340"/>
    <mergeCell ref="P1340:Q1340"/>
    <mergeCell ref="BX1340:BY1340"/>
    <mergeCell ref="BQ1354:BR1354"/>
    <mergeCell ref="BS1354:BT1354"/>
    <mergeCell ref="D1357:E1357"/>
    <mergeCell ref="F1357:G1357"/>
    <mergeCell ref="I1357:J1357"/>
    <mergeCell ref="K1357:L1357"/>
    <mergeCell ref="N1357:O1357"/>
    <mergeCell ref="P1357:Q1357"/>
    <mergeCell ref="S1357:T1357"/>
    <mergeCell ref="U1357:V1357"/>
    <mergeCell ref="X1357:Y1357"/>
    <mergeCell ref="Z1357:AA1357"/>
    <mergeCell ref="AC1357:AD1357"/>
    <mergeCell ref="AE1357:AF1357"/>
    <mergeCell ref="AJ1347:AK1347"/>
    <mergeCell ref="AM1347:AN1347"/>
    <mergeCell ref="AO1347:AP1347"/>
    <mergeCell ref="AR1347:AS1347"/>
    <mergeCell ref="AT1347:AU1347"/>
    <mergeCell ref="S1347:T1347"/>
    <mergeCell ref="U1347:V1347"/>
    <mergeCell ref="X1347:Y1347"/>
    <mergeCell ref="Z1347:AA1347"/>
    <mergeCell ref="AC1347:AD1347"/>
    <mergeCell ref="AE1347:AF1347"/>
    <mergeCell ref="BQ1340:BR1340"/>
    <mergeCell ref="BS1340:BT1340"/>
    <mergeCell ref="S1343:T1343"/>
    <mergeCell ref="U1343:V1343"/>
    <mergeCell ref="X1343:Y1343"/>
    <mergeCell ref="Z1343:AA1343"/>
    <mergeCell ref="AC1343:AD1343"/>
    <mergeCell ref="AE1343:AF1343"/>
    <mergeCell ref="AH1343:AI1343"/>
    <mergeCell ref="AJ1343:AK1343"/>
    <mergeCell ref="AM1343:AN1343"/>
    <mergeCell ref="AO1343:AP1343"/>
    <mergeCell ref="AR1343:AS1343"/>
    <mergeCell ref="AT1343:AU1343"/>
    <mergeCell ref="AW1343:AX1343"/>
    <mergeCell ref="AY1343:AZ1343"/>
    <mergeCell ref="BB1343:BC1343"/>
    <mergeCell ref="BD1343:BE1343"/>
    <mergeCell ref="BG1343:BH1343"/>
    <mergeCell ref="BI1343:BJ1343"/>
    <mergeCell ref="BL1343:BM1343"/>
    <mergeCell ref="BN1343:BO1343"/>
    <mergeCell ref="BQ1343:BR1343"/>
    <mergeCell ref="BV1326:BW1326"/>
    <mergeCell ref="BV1329:BW1329"/>
    <mergeCell ref="BX1329:BY1329"/>
    <mergeCell ref="AW1333:AX1333"/>
    <mergeCell ref="AY1333:AZ1333"/>
    <mergeCell ref="BB1333:BC1333"/>
    <mergeCell ref="BD1333:BE1333"/>
    <mergeCell ref="BG1333:BH1333"/>
    <mergeCell ref="BI1333:BJ1333"/>
    <mergeCell ref="BL1333:BM1333"/>
    <mergeCell ref="BN1333:BO1333"/>
    <mergeCell ref="BV1333:BW1333"/>
    <mergeCell ref="BX1312:BY1312"/>
    <mergeCell ref="BQ1315:BR1315"/>
    <mergeCell ref="BS1315:BT1315"/>
    <mergeCell ref="BQ1319:BR1319"/>
    <mergeCell ref="BS1319:BT1319"/>
    <mergeCell ref="BQ1333:BR1333"/>
    <mergeCell ref="BS1333:BT1333"/>
    <mergeCell ref="AH1333:AI1333"/>
    <mergeCell ref="AJ1333:AK1333"/>
    <mergeCell ref="AM1333:AN1333"/>
    <mergeCell ref="AO1333:AP1333"/>
    <mergeCell ref="AR1333:AS1333"/>
    <mergeCell ref="AT1333:AU1333"/>
    <mergeCell ref="S1333:T1333"/>
    <mergeCell ref="U1333:V1333"/>
    <mergeCell ref="X1333:Y1333"/>
    <mergeCell ref="Z1333:AA1333"/>
    <mergeCell ref="AC1333:AD1333"/>
    <mergeCell ref="AE1333:AF1333"/>
    <mergeCell ref="D1333:E1333"/>
    <mergeCell ref="F1333:G1333"/>
    <mergeCell ref="I1333:J1333"/>
    <mergeCell ref="K1333:L1333"/>
    <mergeCell ref="N1333:O1333"/>
    <mergeCell ref="P1333:Q1333"/>
    <mergeCell ref="AW1312:AX1312"/>
    <mergeCell ref="AY1312:AZ1312"/>
    <mergeCell ref="BB1312:BC1312"/>
    <mergeCell ref="BD1312:BE1312"/>
    <mergeCell ref="BG1312:BH1312"/>
    <mergeCell ref="BI1312:BJ1312"/>
    <mergeCell ref="BL1312:BM1312"/>
    <mergeCell ref="BN1312:BO1312"/>
    <mergeCell ref="BV1312:BW1312"/>
    <mergeCell ref="BV1322:BW1322"/>
    <mergeCell ref="BX1322:BY1322"/>
    <mergeCell ref="D1312:E1312"/>
    <mergeCell ref="F1312:G1312"/>
    <mergeCell ref="I1312:J1312"/>
    <mergeCell ref="K1312:L1312"/>
    <mergeCell ref="N1312:O1312"/>
    <mergeCell ref="P1312:Q1312"/>
    <mergeCell ref="BX1319:BY1319"/>
    <mergeCell ref="D1315:E1315"/>
    <mergeCell ref="F1315:G1315"/>
    <mergeCell ref="I1315:J1315"/>
    <mergeCell ref="K1315:L1315"/>
    <mergeCell ref="N1315:O1315"/>
    <mergeCell ref="P1315:Q1315"/>
    <mergeCell ref="S1315:T1315"/>
    <mergeCell ref="U1315:V1315"/>
    <mergeCell ref="X1315:Y1315"/>
    <mergeCell ref="Z1315:AA1315"/>
    <mergeCell ref="AC1315:AD1315"/>
    <mergeCell ref="AE1315:AF1315"/>
    <mergeCell ref="AH1315:AI1315"/>
    <mergeCell ref="AJ1315:AK1315"/>
    <mergeCell ref="AM1315:AN1315"/>
    <mergeCell ref="AO1315:AP1315"/>
    <mergeCell ref="AR1315:AS1315"/>
    <mergeCell ref="AT1315:AU1315"/>
    <mergeCell ref="AW1315:AX1315"/>
    <mergeCell ref="AY1315:AZ1315"/>
    <mergeCell ref="BB1315:BC1315"/>
    <mergeCell ref="BD1315:BE1315"/>
    <mergeCell ref="BG1315:BH1315"/>
    <mergeCell ref="BI1315:BJ1315"/>
    <mergeCell ref="BL1315:BM1315"/>
    <mergeCell ref="BN1315:BO1315"/>
    <mergeCell ref="AW1294:AX1294"/>
    <mergeCell ref="AY1294:AZ1294"/>
    <mergeCell ref="BB1294:BC1294"/>
    <mergeCell ref="BD1294:BE1294"/>
    <mergeCell ref="BG1294:BH1294"/>
    <mergeCell ref="BI1294:BJ1294"/>
    <mergeCell ref="BL1294:BM1294"/>
    <mergeCell ref="BN1294:BO1294"/>
    <mergeCell ref="BQ1294:BR1294"/>
    <mergeCell ref="D1305:E1305"/>
    <mergeCell ref="F1305:G1305"/>
    <mergeCell ref="I1305:J1305"/>
    <mergeCell ref="K1305:L1305"/>
    <mergeCell ref="D1319:E1319"/>
    <mergeCell ref="F1319:G1319"/>
    <mergeCell ref="I1319:J1319"/>
    <mergeCell ref="K1319:L1319"/>
    <mergeCell ref="N1319:O1319"/>
    <mergeCell ref="P1319:Q1319"/>
    <mergeCell ref="AH1312:AI1312"/>
    <mergeCell ref="AJ1312:AK1312"/>
    <mergeCell ref="AM1312:AN1312"/>
    <mergeCell ref="AO1312:AP1312"/>
    <mergeCell ref="AR1312:AS1312"/>
    <mergeCell ref="AT1312:AU1312"/>
    <mergeCell ref="S1312:T1312"/>
    <mergeCell ref="U1312:V1312"/>
    <mergeCell ref="X1312:Y1312"/>
    <mergeCell ref="Z1312:AA1312"/>
    <mergeCell ref="AC1312:AD1312"/>
    <mergeCell ref="AE1312:AF1312"/>
    <mergeCell ref="BV1315:BW1315"/>
    <mergeCell ref="BX1315:BY1315"/>
    <mergeCell ref="AW1319:AX1319"/>
    <mergeCell ref="AY1319:AZ1319"/>
    <mergeCell ref="BB1319:BC1319"/>
    <mergeCell ref="BD1319:BE1319"/>
    <mergeCell ref="BG1319:BH1319"/>
    <mergeCell ref="BI1319:BJ1319"/>
    <mergeCell ref="BL1319:BM1319"/>
    <mergeCell ref="BN1319:BO1319"/>
    <mergeCell ref="BV1319:BW1319"/>
    <mergeCell ref="BV1308:BW1308"/>
    <mergeCell ref="BX1308:BY1308"/>
    <mergeCell ref="U1301:V1301"/>
    <mergeCell ref="X1301:Y1301"/>
    <mergeCell ref="Z1301:AA1301"/>
    <mergeCell ref="AC1301:AD1301"/>
    <mergeCell ref="AE1301:AF1301"/>
    <mergeCell ref="D1326:E1326"/>
    <mergeCell ref="F1326:G1326"/>
    <mergeCell ref="I1326:J1326"/>
    <mergeCell ref="K1326:L1326"/>
    <mergeCell ref="N1326:O1326"/>
    <mergeCell ref="P1326:Q1326"/>
    <mergeCell ref="AH1319:AI1319"/>
    <mergeCell ref="AJ1319:AK1319"/>
    <mergeCell ref="AM1319:AN1319"/>
    <mergeCell ref="AO1319:AP1319"/>
    <mergeCell ref="AR1319:AS1319"/>
    <mergeCell ref="AT1319:AU1319"/>
    <mergeCell ref="S1319:T1319"/>
    <mergeCell ref="U1319:V1319"/>
    <mergeCell ref="X1319:Y1319"/>
    <mergeCell ref="Z1319:AA1319"/>
    <mergeCell ref="AC1319:AD1319"/>
    <mergeCell ref="AE1319:AF1319"/>
    <mergeCell ref="S1294:T1294"/>
    <mergeCell ref="U1294:V1294"/>
    <mergeCell ref="X1294:Y1294"/>
    <mergeCell ref="Z1294:AA1294"/>
    <mergeCell ref="AC1294:AD1294"/>
    <mergeCell ref="AE1294:AF1294"/>
    <mergeCell ref="AH1294:AI1294"/>
    <mergeCell ref="AJ1294:AK1294"/>
    <mergeCell ref="AM1294:AN1294"/>
    <mergeCell ref="AO1294:AP1294"/>
    <mergeCell ref="AR1294:AS1294"/>
    <mergeCell ref="AT1294:AU1294"/>
    <mergeCell ref="AH1326:AI1326"/>
    <mergeCell ref="AJ1326:AK1326"/>
    <mergeCell ref="AM1326:AN1326"/>
    <mergeCell ref="AO1326:AP1326"/>
    <mergeCell ref="AR1326:AS1326"/>
    <mergeCell ref="AT1326:AU1326"/>
    <mergeCell ref="S1326:T1326"/>
    <mergeCell ref="U1326:V1326"/>
    <mergeCell ref="X1326:Y1326"/>
    <mergeCell ref="Z1326:AA1326"/>
    <mergeCell ref="AC1326:AD1326"/>
    <mergeCell ref="AE1326:AF1326"/>
    <mergeCell ref="AH1298:AI1298"/>
    <mergeCell ref="AJ1298:AK1298"/>
    <mergeCell ref="AM1298:AN1298"/>
    <mergeCell ref="AO1298:AP1298"/>
    <mergeCell ref="AR1298:AS1298"/>
    <mergeCell ref="AT1298:AU1298"/>
    <mergeCell ref="S1298:T1298"/>
    <mergeCell ref="U1298:V1298"/>
    <mergeCell ref="X1298:Y1298"/>
    <mergeCell ref="Z1298:AA1298"/>
    <mergeCell ref="AC1298:AD1298"/>
    <mergeCell ref="AE1298:AF1298"/>
    <mergeCell ref="BX1291:BY1291"/>
    <mergeCell ref="D1298:E1298"/>
    <mergeCell ref="F1298:G1298"/>
    <mergeCell ref="I1298:J1298"/>
    <mergeCell ref="K1298:L1298"/>
    <mergeCell ref="N1298:O1298"/>
    <mergeCell ref="P1298:Q1298"/>
    <mergeCell ref="AH1291:AI1291"/>
    <mergeCell ref="AJ1291:AK1291"/>
    <mergeCell ref="AM1291:AN1291"/>
    <mergeCell ref="AO1291:AP1291"/>
    <mergeCell ref="AR1291:AS1291"/>
    <mergeCell ref="AT1291:AU1291"/>
    <mergeCell ref="S1291:T1291"/>
    <mergeCell ref="U1291:V1291"/>
    <mergeCell ref="X1291:Y1291"/>
    <mergeCell ref="Z1291:AA1291"/>
    <mergeCell ref="AC1291:AD1291"/>
    <mergeCell ref="AE1291:AF1291"/>
    <mergeCell ref="D1291:E1291"/>
    <mergeCell ref="AH1301:AI1301"/>
    <mergeCell ref="AJ1301:AK1301"/>
    <mergeCell ref="AM1301:AN1301"/>
    <mergeCell ref="AO1301:AP1301"/>
    <mergeCell ref="AR1301:AS1301"/>
    <mergeCell ref="AT1301:AU1301"/>
    <mergeCell ref="AW1301:AX1301"/>
    <mergeCell ref="AY1301:AZ1301"/>
    <mergeCell ref="BB1301:BC1301"/>
    <mergeCell ref="BD1301:BE1301"/>
    <mergeCell ref="BG1301:BH1301"/>
    <mergeCell ref="BI1301:BJ1301"/>
    <mergeCell ref="BL1301:BM1301"/>
    <mergeCell ref="BN1301:BO1301"/>
    <mergeCell ref="BQ1301:BR1301"/>
    <mergeCell ref="BS1301:BT1301"/>
    <mergeCell ref="D1294:E1294"/>
    <mergeCell ref="F1294:G1294"/>
    <mergeCell ref="I1294:J1294"/>
    <mergeCell ref="K1294:L1294"/>
    <mergeCell ref="N1294:O1294"/>
    <mergeCell ref="P1294:Q1294"/>
    <mergeCell ref="BS1294:BT1294"/>
    <mergeCell ref="BQ1298:BR1298"/>
    <mergeCell ref="BS1298:BT1298"/>
    <mergeCell ref="D1301:E1301"/>
    <mergeCell ref="F1301:G1301"/>
    <mergeCell ref="I1301:J1301"/>
    <mergeCell ref="K1301:L1301"/>
    <mergeCell ref="N1301:O1301"/>
    <mergeCell ref="P1301:Q1301"/>
    <mergeCell ref="S1301:T1301"/>
    <mergeCell ref="D1270:E1270"/>
    <mergeCell ref="F1270:G1270"/>
    <mergeCell ref="I1270:J1270"/>
    <mergeCell ref="K1270:L1270"/>
    <mergeCell ref="N1270:O1270"/>
    <mergeCell ref="P1270:Q1270"/>
    <mergeCell ref="BX1284:BY1284"/>
    <mergeCell ref="AH1284:AI1284"/>
    <mergeCell ref="AJ1284:AK1284"/>
    <mergeCell ref="AM1284:AN1284"/>
    <mergeCell ref="AO1284:AP1284"/>
    <mergeCell ref="AR1284:AS1284"/>
    <mergeCell ref="AT1284:AU1284"/>
    <mergeCell ref="S1284:T1284"/>
    <mergeCell ref="U1284:V1284"/>
    <mergeCell ref="X1284:Y1284"/>
    <mergeCell ref="Z1284:AA1284"/>
    <mergeCell ref="AC1284:AD1284"/>
    <mergeCell ref="AE1284:AF1284"/>
    <mergeCell ref="AW1284:AX1284"/>
    <mergeCell ref="AY1284:AZ1284"/>
    <mergeCell ref="BB1284:BC1284"/>
    <mergeCell ref="BD1284:BE1284"/>
    <mergeCell ref="BG1284:BH1284"/>
    <mergeCell ref="BI1284:BJ1284"/>
    <mergeCell ref="BL1284:BM1284"/>
    <mergeCell ref="BN1284:BO1284"/>
    <mergeCell ref="BV1284:BW1284"/>
    <mergeCell ref="BV1287:BW1287"/>
    <mergeCell ref="BX1287:BY1287"/>
    <mergeCell ref="AW1291:AX1291"/>
    <mergeCell ref="AY1291:AZ1291"/>
    <mergeCell ref="BB1291:BC1291"/>
    <mergeCell ref="BD1291:BE1291"/>
    <mergeCell ref="BG1291:BH1291"/>
    <mergeCell ref="BI1291:BJ1291"/>
    <mergeCell ref="BL1291:BM1291"/>
    <mergeCell ref="BN1291:BO1291"/>
    <mergeCell ref="BV1291:BW1291"/>
    <mergeCell ref="BX1277:BY1277"/>
    <mergeCell ref="F1291:G1291"/>
    <mergeCell ref="I1291:J1291"/>
    <mergeCell ref="K1291:L1291"/>
    <mergeCell ref="N1291:O1291"/>
    <mergeCell ref="P1291:Q1291"/>
    <mergeCell ref="AH1277:AI1277"/>
    <mergeCell ref="AJ1277:AK1277"/>
    <mergeCell ref="AM1277:AN1277"/>
    <mergeCell ref="AO1277:AP1277"/>
    <mergeCell ref="AR1277:AS1277"/>
    <mergeCell ref="AT1277:AU1277"/>
    <mergeCell ref="S1277:T1277"/>
    <mergeCell ref="U1277:V1277"/>
    <mergeCell ref="X1277:Y1277"/>
    <mergeCell ref="Z1277:AA1277"/>
    <mergeCell ref="AC1277:AD1277"/>
    <mergeCell ref="AE1277:AF1277"/>
    <mergeCell ref="BX1270:BY1270"/>
    <mergeCell ref="D1277:E1277"/>
    <mergeCell ref="F1277:G1277"/>
    <mergeCell ref="I1277:J1277"/>
    <mergeCell ref="K1277:L1277"/>
    <mergeCell ref="N1277:O1277"/>
    <mergeCell ref="P1277:Q1277"/>
    <mergeCell ref="D1252:E1252"/>
    <mergeCell ref="F1252:G1252"/>
    <mergeCell ref="AH1270:AI1270"/>
    <mergeCell ref="AJ1270:AK1270"/>
    <mergeCell ref="AM1270:AN1270"/>
    <mergeCell ref="AO1270:AP1270"/>
    <mergeCell ref="AR1270:AS1270"/>
    <mergeCell ref="AT1270:AU1270"/>
    <mergeCell ref="S1270:T1270"/>
    <mergeCell ref="U1270:V1270"/>
    <mergeCell ref="X1270:Y1270"/>
    <mergeCell ref="Z1270:AA1270"/>
    <mergeCell ref="AC1270:AD1270"/>
    <mergeCell ref="AE1270:AF1270"/>
    <mergeCell ref="BV1273:BW1273"/>
    <mergeCell ref="BX1273:BY1273"/>
    <mergeCell ref="AW1277:AX1277"/>
    <mergeCell ref="AY1277:AZ1277"/>
    <mergeCell ref="BB1277:BC1277"/>
    <mergeCell ref="BD1277:BE1277"/>
    <mergeCell ref="BG1277:BH1277"/>
    <mergeCell ref="BI1277:BJ1277"/>
    <mergeCell ref="BL1277:BM1277"/>
    <mergeCell ref="BN1277:BO1277"/>
    <mergeCell ref="BV1277:BW1277"/>
    <mergeCell ref="D1263:E1263"/>
    <mergeCell ref="F1263:G1263"/>
    <mergeCell ref="I1263:J1263"/>
    <mergeCell ref="K1263:L1263"/>
    <mergeCell ref="N1263:O1263"/>
    <mergeCell ref="P1263:Q1263"/>
    <mergeCell ref="AH1256:AI1256"/>
    <mergeCell ref="AJ1256:AK1256"/>
    <mergeCell ref="AM1256:AN1256"/>
    <mergeCell ref="AO1256:AP1256"/>
    <mergeCell ref="AR1256:AS1256"/>
    <mergeCell ref="AT1256:AU1256"/>
    <mergeCell ref="S1256:T1256"/>
    <mergeCell ref="U1256:V1256"/>
    <mergeCell ref="X1256:Y1256"/>
    <mergeCell ref="Z1256:AA1256"/>
    <mergeCell ref="AC1256:AD1256"/>
    <mergeCell ref="AE1256:AF1256"/>
    <mergeCell ref="D1256:E1256"/>
    <mergeCell ref="F1256:G1256"/>
    <mergeCell ref="I1256:J1256"/>
    <mergeCell ref="K1256:L1256"/>
    <mergeCell ref="N1256:O1256"/>
    <mergeCell ref="P1256:Q1256"/>
    <mergeCell ref="BX1256:BY1256"/>
    <mergeCell ref="BQ1270:BR1270"/>
    <mergeCell ref="BS1270:BT1270"/>
    <mergeCell ref="D1273:E1273"/>
    <mergeCell ref="F1273:G1273"/>
    <mergeCell ref="I1273:J1273"/>
    <mergeCell ref="K1273:L1273"/>
    <mergeCell ref="N1273:O1273"/>
    <mergeCell ref="P1273:Q1273"/>
    <mergeCell ref="S1273:T1273"/>
    <mergeCell ref="U1273:V1273"/>
    <mergeCell ref="X1273:Y1273"/>
    <mergeCell ref="Z1273:AA1273"/>
    <mergeCell ref="AC1273:AD1273"/>
    <mergeCell ref="AE1273:AF1273"/>
    <mergeCell ref="AJ1263:AK1263"/>
    <mergeCell ref="AM1263:AN1263"/>
    <mergeCell ref="AO1263:AP1263"/>
    <mergeCell ref="AR1263:AS1263"/>
    <mergeCell ref="AT1263:AU1263"/>
    <mergeCell ref="S1263:T1263"/>
    <mergeCell ref="U1263:V1263"/>
    <mergeCell ref="X1263:Y1263"/>
    <mergeCell ref="Z1263:AA1263"/>
    <mergeCell ref="AC1263:AD1263"/>
    <mergeCell ref="AE1263:AF1263"/>
    <mergeCell ref="BQ1256:BR1256"/>
    <mergeCell ref="BS1256:BT1256"/>
    <mergeCell ref="S1259:T1259"/>
    <mergeCell ref="U1259:V1259"/>
    <mergeCell ref="X1259:Y1259"/>
    <mergeCell ref="Z1259:AA1259"/>
    <mergeCell ref="AC1259:AD1259"/>
    <mergeCell ref="AE1259:AF1259"/>
    <mergeCell ref="AH1259:AI1259"/>
    <mergeCell ref="AJ1259:AK1259"/>
    <mergeCell ref="AM1259:AN1259"/>
    <mergeCell ref="AO1259:AP1259"/>
    <mergeCell ref="AR1259:AS1259"/>
    <mergeCell ref="AT1259:AU1259"/>
    <mergeCell ref="AW1259:AX1259"/>
    <mergeCell ref="AY1259:AZ1259"/>
    <mergeCell ref="BB1259:BC1259"/>
    <mergeCell ref="BD1259:BE1259"/>
    <mergeCell ref="BG1259:BH1259"/>
    <mergeCell ref="BI1259:BJ1259"/>
    <mergeCell ref="BL1259:BM1259"/>
    <mergeCell ref="BN1259:BO1259"/>
    <mergeCell ref="BQ1259:BR1259"/>
    <mergeCell ref="AW1263:AX1263"/>
    <mergeCell ref="AY1263:AZ1263"/>
    <mergeCell ref="BB1263:BC1263"/>
    <mergeCell ref="BD1263:BE1263"/>
    <mergeCell ref="BG1263:BH1263"/>
    <mergeCell ref="BI1263:BJ1263"/>
    <mergeCell ref="BL1263:BM1263"/>
    <mergeCell ref="BN1263:BO1263"/>
    <mergeCell ref="BV1242:BW1242"/>
    <mergeCell ref="BV1245:BW1245"/>
    <mergeCell ref="BX1245:BY1245"/>
    <mergeCell ref="AW1249:AX1249"/>
    <mergeCell ref="AY1249:AZ1249"/>
    <mergeCell ref="BB1249:BC1249"/>
    <mergeCell ref="BD1249:BE1249"/>
    <mergeCell ref="BG1249:BH1249"/>
    <mergeCell ref="BI1249:BJ1249"/>
    <mergeCell ref="BL1249:BM1249"/>
    <mergeCell ref="BN1249:BO1249"/>
    <mergeCell ref="BV1249:BW1249"/>
    <mergeCell ref="BX1228:BY1228"/>
    <mergeCell ref="BQ1231:BR1231"/>
    <mergeCell ref="BS1231:BT1231"/>
    <mergeCell ref="BQ1235:BR1235"/>
    <mergeCell ref="BS1235:BT1235"/>
    <mergeCell ref="BQ1249:BR1249"/>
    <mergeCell ref="BS1249:BT1249"/>
    <mergeCell ref="AH1249:AI1249"/>
    <mergeCell ref="AJ1249:AK1249"/>
    <mergeCell ref="AM1249:AN1249"/>
    <mergeCell ref="AO1249:AP1249"/>
    <mergeCell ref="AR1249:AS1249"/>
    <mergeCell ref="AT1249:AU1249"/>
    <mergeCell ref="S1249:T1249"/>
    <mergeCell ref="U1249:V1249"/>
    <mergeCell ref="X1249:Y1249"/>
    <mergeCell ref="Z1249:AA1249"/>
    <mergeCell ref="AC1249:AD1249"/>
    <mergeCell ref="AE1249:AF1249"/>
    <mergeCell ref="D1249:E1249"/>
    <mergeCell ref="F1249:G1249"/>
    <mergeCell ref="I1249:J1249"/>
    <mergeCell ref="K1249:L1249"/>
    <mergeCell ref="N1249:O1249"/>
    <mergeCell ref="P1249:Q1249"/>
    <mergeCell ref="BV1238:BW1238"/>
    <mergeCell ref="BX1238:BY1238"/>
    <mergeCell ref="D1228:E1228"/>
    <mergeCell ref="F1228:G1228"/>
    <mergeCell ref="I1228:J1228"/>
    <mergeCell ref="K1228:L1228"/>
    <mergeCell ref="N1228:O1228"/>
    <mergeCell ref="P1228:Q1228"/>
    <mergeCell ref="BX1235:BY1235"/>
    <mergeCell ref="D1231:E1231"/>
    <mergeCell ref="F1231:G1231"/>
    <mergeCell ref="I1231:J1231"/>
    <mergeCell ref="K1231:L1231"/>
    <mergeCell ref="N1231:O1231"/>
    <mergeCell ref="P1231:Q1231"/>
    <mergeCell ref="S1231:T1231"/>
    <mergeCell ref="U1231:V1231"/>
    <mergeCell ref="X1231:Y1231"/>
    <mergeCell ref="Z1231:AA1231"/>
    <mergeCell ref="AC1231:AD1231"/>
    <mergeCell ref="AE1231:AF1231"/>
    <mergeCell ref="AH1231:AI1231"/>
    <mergeCell ref="AJ1231:AK1231"/>
    <mergeCell ref="AM1231:AN1231"/>
    <mergeCell ref="AO1231:AP1231"/>
    <mergeCell ref="AR1231:AS1231"/>
    <mergeCell ref="AT1231:AU1231"/>
    <mergeCell ref="AW1231:AX1231"/>
    <mergeCell ref="AY1231:AZ1231"/>
    <mergeCell ref="BB1231:BC1231"/>
    <mergeCell ref="BD1231:BE1231"/>
    <mergeCell ref="BG1231:BH1231"/>
    <mergeCell ref="BI1231:BJ1231"/>
    <mergeCell ref="BL1231:BM1231"/>
    <mergeCell ref="BN1231:BO1231"/>
    <mergeCell ref="AW1210:AX1210"/>
    <mergeCell ref="AY1210:AZ1210"/>
    <mergeCell ref="BB1210:BC1210"/>
    <mergeCell ref="BD1210:BE1210"/>
    <mergeCell ref="BG1210:BH1210"/>
    <mergeCell ref="BI1210:BJ1210"/>
    <mergeCell ref="BL1210:BM1210"/>
    <mergeCell ref="BN1210:BO1210"/>
    <mergeCell ref="BQ1210:BR1210"/>
    <mergeCell ref="D1221:E1221"/>
    <mergeCell ref="F1221:G1221"/>
    <mergeCell ref="I1221:J1221"/>
    <mergeCell ref="K1221:L1221"/>
    <mergeCell ref="D1235:E1235"/>
    <mergeCell ref="F1235:G1235"/>
    <mergeCell ref="I1235:J1235"/>
    <mergeCell ref="K1235:L1235"/>
    <mergeCell ref="N1235:O1235"/>
    <mergeCell ref="P1235:Q1235"/>
    <mergeCell ref="AH1228:AI1228"/>
    <mergeCell ref="AJ1228:AK1228"/>
    <mergeCell ref="AM1228:AN1228"/>
    <mergeCell ref="AO1228:AP1228"/>
    <mergeCell ref="AR1228:AS1228"/>
    <mergeCell ref="AT1228:AU1228"/>
    <mergeCell ref="S1228:T1228"/>
    <mergeCell ref="U1228:V1228"/>
    <mergeCell ref="X1228:Y1228"/>
    <mergeCell ref="Z1228:AA1228"/>
    <mergeCell ref="AC1228:AD1228"/>
    <mergeCell ref="AE1228:AF1228"/>
    <mergeCell ref="BV1231:BW1231"/>
    <mergeCell ref="BX1231:BY1231"/>
    <mergeCell ref="AW1235:AX1235"/>
    <mergeCell ref="AY1235:AZ1235"/>
    <mergeCell ref="BB1235:BC1235"/>
    <mergeCell ref="BD1235:BE1235"/>
    <mergeCell ref="BG1235:BH1235"/>
    <mergeCell ref="BI1235:BJ1235"/>
    <mergeCell ref="BL1235:BM1235"/>
    <mergeCell ref="BN1235:BO1235"/>
    <mergeCell ref="BV1235:BW1235"/>
    <mergeCell ref="BV1210:BW1210"/>
    <mergeCell ref="BX1210:BY1210"/>
    <mergeCell ref="AW1214:AX1214"/>
    <mergeCell ref="AY1214:AZ1214"/>
    <mergeCell ref="BB1214:BC1214"/>
    <mergeCell ref="BD1214:BE1214"/>
    <mergeCell ref="BG1214:BH1214"/>
    <mergeCell ref="BI1214:BJ1214"/>
    <mergeCell ref="BL1214:BM1214"/>
    <mergeCell ref="BN1214:BO1214"/>
    <mergeCell ref="BV1214:BW1214"/>
    <mergeCell ref="BV1217:BW1217"/>
    <mergeCell ref="BX1217:BY1217"/>
    <mergeCell ref="AW1221:AX1221"/>
    <mergeCell ref="AY1221:AZ1221"/>
    <mergeCell ref="BB1221:BC1221"/>
    <mergeCell ref="BD1221:BE1221"/>
    <mergeCell ref="BG1221:BH1221"/>
    <mergeCell ref="BI1221:BJ1221"/>
    <mergeCell ref="BL1221:BM1221"/>
    <mergeCell ref="BN1221:BO1221"/>
    <mergeCell ref="BV1221:BW1221"/>
    <mergeCell ref="U1217:V1217"/>
    <mergeCell ref="X1217:Y1217"/>
    <mergeCell ref="Z1217:AA1217"/>
    <mergeCell ref="AC1217:AD1217"/>
    <mergeCell ref="AE1217:AF1217"/>
    <mergeCell ref="D1242:E1242"/>
    <mergeCell ref="F1242:G1242"/>
    <mergeCell ref="I1242:J1242"/>
    <mergeCell ref="K1242:L1242"/>
    <mergeCell ref="N1242:O1242"/>
    <mergeCell ref="P1242:Q1242"/>
    <mergeCell ref="AH1235:AI1235"/>
    <mergeCell ref="AJ1235:AK1235"/>
    <mergeCell ref="AM1235:AN1235"/>
    <mergeCell ref="AO1235:AP1235"/>
    <mergeCell ref="AR1235:AS1235"/>
    <mergeCell ref="AT1235:AU1235"/>
    <mergeCell ref="S1235:T1235"/>
    <mergeCell ref="U1235:V1235"/>
    <mergeCell ref="X1235:Y1235"/>
    <mergeCell ref="Z1235:AA1235"/>
    <mergeCell ref="AC1235:AD1235"/>
    <mergeCell ref="AE1235:AF1235"/>
    <mergeCell ref="S1210:T1210"/>
    <mergeCell ref="U1210:V1210"/>
    <mergeCell ref="X1210:Y1210"/>
    <mergeCell ref="Z1210:AA1210"/>
    <mergeCell ref="AC1210:AD1210"/>
    <mergeCell ref="AE1210:AF1210"/>
    <mergeCell ref="AH1210:AI1210"/>
    <mergeCell ref="AJ1210:AK1210"/>
    <mergeCell ref="AM1210:AN1210"/>
    <mergeCell ref="AO1210:AP1210"/>
    <mergeCell ref="AR1210:AS1210"/>
    <mergeCell ref="AT1210:AU1210"/>
    <mergeCell ref="AH1242:AI1242"/>
    <mergeCell ref="AJ1242:AK1242"/>
    <mergeCell ref="AM1242:AN1242"/>
    <mergeCell ref="AO1242:AP1242"/>
    <mergeCell ref="AR1242:AS1242"/>
    <mergeCell ref="AT1242:AU1242"/>
    <mergeCell ref="S1242:T1242"/>
    <mergeCell ref="U1242:V1242"/>
    <mergeCell ref="X1242:Y1242"/>
    <mergeCell ref="Z1242:AA1242"/>
    <mergeCell ref="AC1242:AD1242"/>
    <mergeCell ref="AE1242:AF1242"/>
    <mergeCell ref="AH1214:AI1214"/>
    <mergeCell ref="AJ1214:AK1214"/>
    <mergeCell ref="AM1214:AN1214"/>
    <mergeCell ref="AO1214:AP1214"/>
    <mergeCell ref="AR1214:AS1214"/>
    <mergeCell ref="AT1214:AU1214"/>
    <mergeCell ref="S1214:T1214"/>
    <mergeCell ref="U1214:V1214"/>
    <mergeCell ref="X1214:Y1214"/>
    <mergeCell ref="Z1214:AA1214"/>
    <mergeCell ref="AC1214:AD1214"/>
    <mergeCell ref="AE1214:AF1214"/>
    <mergeCell ref="BX1207:BY1207"/>
    <mergeCell ref="D1214:E1214"/>
    <mergeCell ref="F1214:G1214"/>
    <mergeCell ref="I1214:J1214"/>
    <mergeCell ref="K1214:L1214"/>
    <mergeCell ref="N1214:O1214"/>
    <mergeCell ref="P1214:Q1214"/>
    <mergeCell ref="AH1207:AI1207"/>
    <mergeCell ref="AJ1207:AK1207"/>
    <mergeCell ref="AM1207:AN1207"/>
    <mergeCell ref="AO1207:AP1207"/>
    <mergeCell ref="AR1207:AS1207"/>
    <mergeCell ref="AT1207:AU1207"/>
    <mergeCell ref="S1207:T1207"/>
    <mergeCell ref="U1207:V1207"/>
    <mergeCell ref="X1207:Y1207"/>
    <mergeCell ref="Z1207:AA1207"/>
    <mergeCell ref="AC1207:AD1207"/>
    <mergeCell ref="AE1207:AF1207"/>
    <mergeCell ref="D1207:E1207"/>
    <mergeCell ref="AH1217:AI1217"/>
    <mergeCell ref="AJ1217:AK1217"/>
    <mergeCell ref="AM1217:AN1217"/>
    <mergeCell ref="AO1217:AP1217"/>
    <mergeCell ref="AR1217:AS1217"/>
    <mergeCell ref="AT1217:AU1217"/>
    <mergeCell ref="AW1217:AX1217"/>
    <mergeCell ref="AY1217:AZ1217"/>
    <mergeCell ref="BB1217:BC1217"/>
    <mergeCell ref="BD1217:BE1217"/>
    <mergeCell ref="BG1217:BH1217"/>
    <mergeCell ref="BI1217:BJ1217"/>
    <mergeCell ref="BL1217:BM1217"/>
    <mergeCell ref="BN1217:BO1217"/>
    <mergeCell ref="BQ1217:BR1217"/>
    <mergeCell ref="BS1217:BT1217"/>
    <mergeCell ref="D1210:E1210"/>
    <mergeCell ref="F1210:G1210"/>
    <mergeCell ref="I1210:J1210"/>
    <mergeCell ref="K1210:L1210"/>
    <mergeCell ref="N1210:O1210"/>
    <mergeCell ref="P1210:Q1210"/>
    <mergeCell ref="BS1210:BT1210"/>
    <mergeCell ref="BQ1214:BR1214"/>
    <mergeCell ref="BS1214:BT1214"/>
    <mergeCell ref="D1217:E1217"/>
    <mergeCell ref="F1217:G1217"/>
    <mergeCell ref="I1217:J1217"/>
    <mergeCell ref="K1217:L1217"/>
    <mergeCell ref="N1217:O1217"/>
    <mergeCell ref="P1217:Q1217"/>
    <mergeCell ref="S1217:T1217"/>
    <mergeCell ref="D1186:E1186"/>
    <mergeCell ref="F1186:G1186"/>
    <mergeCell ref="I1186:J1186"/>
    <mergeCell ref="K1186:L1186"/>
    <mergeCell ref="N1186:O1186"/>
    <mergeCell ref="P1186:Q1186"/>
    <mergeCell ref="BX1200:BY1200"/>
    <mergeCell ref="AH1200:AI1200"/>
    <mergeCell ref="AJ1200:AK1200"/>
    <mergeCell ref="AM1200:AN1200"/>
    <mergeCell ref="AO1200:AP1200"/>
    <mergeCell ref="AR1200:AS1200"/>
    <mergeCell ref="AT1200:AU1200"/>
    <mergeCell ref="S1200:T1200"/>
    <mergeCell ref="U1200:V1200"/>
    <mergeCell ref="X1200:Y1200"/>
    <mergeCell ref="Z1200:AA1200"/>
    <mergeCell ref="AC1200:AD1200"/>
    <mergeCell ref="AE1200:AF1200"/>
    <mergeCell ref="AW1200:AX1200"/>
    <mergeCell ref="AY1200:AZ1200"/>
    <mergeCell ref="BB1200:BC1200"/>
    <mergeCell ref="BD1200:BE1200"/>
    <mergeCell ref="BG1200:BH1200"/>
    <mergeCell ref="BI1200:BJ1200"/>
    <mergeCell ref="BL1200:BM1200"/>
    <mergeCell ref="BN1200:BO1200"/>
    <mergeCell ref="BV1200:BW1200"/>
    <mergeCell ref="BV1203:BW1203"/>
    <mergeCell ref="BX1203:BY1203"/>
    <mergeCell ref="AW1207:AX1207"/>
    <mergeCell ref="AY1207:AZ1207"/>
    <mergeCell ref="BB1207:BC1207"/>
    <mergeCell ref="BD1207:BE1207"/>
    <mergeCell ref="BG1207:BH1207"/>
    <mergeCell ref="BI1207:BJ1207"/>
    <mergeCell ref="BL1207:BM1207"/>
    <mergeCell ref="BN1207:BO1207"/>
    <mergeCell ref="BV1207:BW1207"/>
    <mergeCell ref="BX1193:BY1193"/>
    <mergeCell ref="F1207:G1207"/>
    <mergeCell ref="I1207:J1207"/>
    <mergeCell ref="K1207:L1207"/>
    <mergeCell ref="N1207:O1207"/>
    <mergeCell ref="P1207:Q1207"/>
    <mergeCell ref="AH1193:AI1193"/>
    <mergeCell ref="AJ1193:AK1193"/>
    <mergeCell ref="AM1193:AN1193"/>
    <mergeCell ref="AO1193:AP1193"/>
    <mergeCell ref="AR1193:AS1193"/>
    <mergeCell ref="AT1193:AU1193"/>
    <mergeCell ref="S1193:T1193"/>
    <mergeCell ref="U1193:V1193"/>
    <mergeCell ref="X1193:Y1193"/>
    <mergeCell ref="Z1193:AA1193"/>
    <mergeCell ref="AC1193:AD1193"/>
    <mergeCell ref="AE1193:AF1193"/>
    <mergeCell ref="BX1186:BY1186"/>
    <mergeCell ref="D1193:E1193"/>
    <mergeCell ref="F1193:G1193"/>
    <mergeCell ref="I1193:J1193"/>
    <mergeCell ref="K1193:L1193"/>
    <mergeCell ref="N1193:O1193"/>
    <mergeCell ref="P1193:Q1193"/>
    <mergeCell ref="D1168:E1168"/>
    <mergeCell ref="F1168:G1168"/>
    <mergeCell ref="AH1186:AI1186"/>
    <mergeCell ref="AJ1186:AK1186"/>
    <mergeCell ref="AM1186:AN1186"/>
    <mergeCell ref="AO1186:AP1186"/>
    <mergeCell ref="AR1186:AS1186"/>
    <mergeCell ref="AT1186:AU1186"/>
    <mergeCell ref="S1186:T1186"/>
    <mergeCell ref="U1186:V1186"/>
    <mergeCell ref="X1186:Y1186"/>
    <mergeCell ref="Z1186:AA1186"/>
    <mergeCell ref="AC1186:AD1186"/>
    <mergeCell ref="AE1186:AF1186"/>
    <mergeCell ref="BV1189:BW1189"/>
    <mergeCell ref="BX1189:BY1189"/>
    <mergeCell ref="AW1193:AX1193"/>
    <mergeCell ref="AY1193:AZ1193"/>
    <mergeCell ref="BB1193:BC1193"/>
    <mergeCell ref="BD1193:BE1193"/>
    <mergeCell ref="BG1193:BH1193"/>
    <mergeCell ref="BI1193:BJ1193"/>
    <mergeCell ref="BL1193:BM1193"/>
    <mergeCell ref="BN1193:BO1193"/>
    <mergeCell ref="BV1193:BW1193"/>
    <mergeCell ref="D1179:E1179"/>
    <mergeCell ref="F1179:G1179"/>
    <mergeCell ref="I1179:J1179"/>
    <mergeCell ref="K1179:L1179"/>
    <mergeCell ref="N1179:O1179"/>
    <mergeCell ref="P1179:Q1179"/>
    <mergeCell ref="AH1172:AI1172"/>
    <mergeCell ref="AJ1172:AK1172"/>
    <mergeCell ref="AM1172:AN1172"/>
    <mergeCell ref="AO1172:AP1172"/>
    <mergeCell ref="AR1172:AS1172"/>
    <mergeCell ref="AT1172:AU1172"/>
    <mergeCell ref="S1172:T1172"/>
    <mergeCell ref="U1172:V1172"/>
    <mergeCell ref="X1172:Y1172"/>
    <mergeCell ref="Z1172:AA1172"/>
    <mergeCell ref="AC1172:AD1172"/>
    <mergeCell ref="AE1172:AF1172"/>
    <mergeCell ref="D1172:E1172"/>
    <mergeCell ref="F1172:G1172"/>
    <mergeCell ref="I1172:J1172"/>
    <mergeCell ref="K1172:L1172"/>
    <mergeCell ref="N1172:O1172"/>
    <mergeCell ref="P1172:Q1172"/>
    <mergeCell ref="BX1172:BY1172"/>
    <mergeCell ref="BQ1186:BR1186"/>
    <mergeCell ref="BS1186:BT1186"/>
    <mergeCell ref="D1189:E1189"/>
    <mergeCell ref="F1189:G1189"/>
    <mergeCell ref="I1189:J1189"/>
    <mergeCell ref="K1189:L1189"/>
    <mergeCell ref="N1189:O1189"/>
    <mergeCell ref="P1189:Q1189"/>
    <mergeCell ref="S1189:T1189"/>
    <mergeCell ref="U1189:V1189"/>
    <mergeCell ref="X1189:Y1189"/>
    <mergeCell ref="Z1189:AA1189"/>
    <mergeCell ref="AC1189:AD1189"/>
    <mergeCell ref="AE1189:AF1189"/>
    <mergeCell ref="AJ1179:AK1179"/>
    <mergeCell ref="AM1179:AN1179"/>
    <mergeCell ref="AO1179:AP1179"/>
    <mergeCell ref="AR1179:AS1179"/>
    <mergeCell ref="AT1179:AU1179"/>
    <mergeCell ref="S1179:T1179"/>
    <mergeCell ref="U1179:V1179"/>
    <mergeCell ref="X1179:Y1179"/>
    <mergeCell ref="Z1179:AA1179"/>
    <mergeCell ref="AC1179:AD1179"/>
    <mergeCell ref="AE1179:AF1179"/>
    <mergeCell ref="BQ1172:BR1172"/>
    <mergeCell ref="BS1172:BT1172"/>
    <mergeCell ref="S1175:T1175"/>
    <mergeCell ref="U1175:V1175"/>
    <mergeCell ref="X1175:Y1175"/>
    <mergeCell ref="Z1175:AA1175"/>
    <mergeCell ref="AC1175:AD1175"/>
    <mergeCell ref="AE1175:AF1175"/>
    <mergeCell ref="AH1175:AI1175"/>
    <mergeCell ref="AJ1175:AK1175"/>
    <mergeCell ref="AM1175:AN1175"/>
    <mergeCell ref="AO1175:AP1175"/>
    <mergeCell ref="AR1175:AS1175"/>
    <mergeCell ref="AT1175:AU1175"/>
    <mergeCell ref="AW1175:AX1175"/>
    <mergeCell ref="AY1175:AZ1175"/>
    <mergeCell ref="BB1175:BC1175"/>
    <mergeCell ref="BD1175:BE1175"/>
    <mergeCell ref="BG1175:BH1175"/>
    <mergeCell ref="BI1175:BJ1175"/>
    <mergeCell ref="BL1175:BM1175"/>
    <mergeCell ref="BN1175:BO1175"/>
    <mergeCell ref="BQ1175:BR1175"/>
    <mergeCell ref="BV1158:BW1158"/>
    <mergeCell ref="BV1161:BW1161"/>
    <mergeCell ref="BX1161:BY1161"/>
    <mergeCell ref="AW1165:AX1165"/>
    <mergeCell ref="AY1165:AZ1165"/>
    <mergeCell ref="BB1165:BC1165"/>
    <mergeCell ref="BD1165:BE1165"/>
    <mergeCell ref="BG1165:BH1165"/>
    <mergeCell ref="BI1165:BJ1165"/>
    <mergeCell ref="BL1165:BM1165"/>
    <mergeCell ref="BN1165:BO1165"/>
    <mergeCell ref="BV1165:BW1165"/>
    <mergeCell ref="BX1144:BY1144"/>
    <mergeCell ref="BQ1147:BR1147"/>
    <mergeCell ref="BS1147:BT1147"/>
    <mergeCell ref="BQ1151:BR1151"/>
    <mergeCell ref="BS1151:BT1151"/>
    <mergeCell ref="BQ1165:BR1165"/>
    <mergeCell ref="BS1165:BT1165"/>
    <mergeCell ref="AH1165:AI1165"/>
    <mergeCell ref="AJ1165:AK1165"/>
    <mergeCell ref="AM1165:AN1165"/>
    <mergeCell ref="AO1165:AP1165"/>
    <mergeCell ref="AR1165:AS1165"/>
    <mergeCell ref="AT1165:AU1165"/>
    <mergeCell ref="S1165:T1165"/>
    <mergeCell ref="U1165:V1165"/>
    <mergeCell ref="X1165:Y1165"/>
    <mergeCell ref="Z1165:AA1165"/>
    <mergeCell ref="AC1165:AD1165"/>
    <mergeCell ref="AE1165:AF1165"/>
    <mergeCell ref="D1165:E1165"/>
    <mergeCell ref="F1165:G1165"/>
    <mergeCell ref="I1165:J1165"/>
    <mergeCell ref="K1165:L1165"/>
    <mergeCell ref="N1165:O1165"/>
    <mergeCell ref="P1165:Q1165"/>
    <mergeCell ref="AW1144:AX1144"/>
    <mergeCell ref="AY1144:AZ1144"/>
    <mergeCell ref="BB1144:BC1144"/>
    <mergeCell ref="BD1144:BE1144"/>
    <mergeCell ref="BG1144:BH1144"/>
    <mergeCell ref="BI1144:BJ1144"/>
    <mergeCell ref="BL1144:BM1144"/>
    <mergeCell ref="BN1144:BO1144"/>
    <mergeCell ref="BV1144:BW1144"/>
    <mergeCell ref="BV1154:BW1154"/>
    <mergeCell ref="BX1154:BY1154"/>
    <mergeCell ref="D1144:E1144"/>
    <mergeCell ref="F1144:G1144"/>
    <mergeCell ref="I1144:J1144"/>
    <mergeCell ref="K1144:L1144"/>
    <mergeCell ref="N1144:O1144"/>
    <mergeCell ref="P1144:Q1144"/>
    <mergeCell ref="BX1151:BY1151"/>
    <mergeCell ref="D1147:E1147"/>
    <mergeCell ref="F1147:G1147"/>
    <mergeCell ref="I1147:J1147"/>
    <mergeCell ref="K1147:L1147"/>
    <mergeCell ref="N1147:O1147"/>
    <mergeCell ref="P1147:Q1147"/>
    <mergeCell ref="S1147:T1147"/>
    <mergeCell ref="U1147:V1147"/>
    <mergeCell ref="X1147:Y1147"/>
    <mergeCell ref="Z1147:AA1147"/>
    <mergeCell ref="AC1147:AD1147"/>
    <mergeCell ref="AE1147:AF1147"/>
    <mergeCell ref="AH1147:AI1147"/>
    <mergeCell ref="AJ1147:AK1147"/>
    <mergeCell ref="AM1147:AN1147"/>
    <mergeCell ref="AO1147:AP1147"/>
    <mergeCell ref="AR1147:AS1147"/>
    <mergeCell ref="AT1147:AU1147"/>
    <mergeCell ref="AW1147:AX1147"/>
    <mergeCell ref="AY1147:AZ1147"/>
    <mergeCell ref="BB1147:BC1147"/>
    <mergeCell ref="BD1147:BE1147"/>
    <mergeCell ref="BG1147:BH1147"/>
    <mergeCell ref="BI1147:BJ1147"/>
    <mergeCell ref="BL1147:BM1147"/>
    <mergeCell ref="BN1147:BO1147"/>
    <mergeCell ref="AW1126:AX1126"/>
    <mergeCell ref="AY1126:AZ1126"/>
    <mergeCell ref="BB1126:BC1126"/>
    <mergeCell ref="BD1126:BE1126"/>
    <mergeCell ref="BG1126:BH1126"/>
    <mergeCell ref="BI1126:BJ1126"/>
    <mergeCell ref="BL1126:BM1126"/>
    <mergeCell ref="BN1126:BO1126"/>
    <mergeCell ref="BQ1126:BR1126"/>
    <mergeCell ref="D1137:E1137"/>
    <mergeCell ref="F1137:G1137"/>
    <mergeCell ref="I1137:J1137"/>
    <mergeCell ref="K1137:L1137"/>
    <mergeCell ref="D1151:E1151"/>
    <mergeCell ref="F1151:G1151"/>
    <mergeCell ref="I1151:J1151"/>
    <mergeCell ref="K1151:L1151"/>
    <mergeCell ref="N1151:O1151"/>
    <mergeCell ref="P1151:Q1151"/>
    <mergeCell ref="AH1144:AI1144"/>
    <mergeCell ref="AJ1144:AK1144"/>
    <mergeCell ref="AM1144:AN1144"/>
    <mergeCell ref="AO1144:AP1144"/>
    <mergeCell ref="AR1144:AS1144"/>
    <mergeCell ref="AT1144:AU1144"/>
    <mergeCell ref="S1144:T1144"/>
    <mergeCell ref="U1144:V1144"/>
    <mergeCell ref="X1144:Y1144"/>
    <mergeCell ref="Z1144:AA1144"/>
    <mergeCell ref="AC1144:AD1144"/>
    <mergeCell ref="AE1144:AF1144"/>
    <mergeCell ref="BV1147:BW1147"/>
    <mergeCell ref="BX1147:BY1147"/>
    <mergeCell ref="AW1151:AX1151"/>
    <mergeCell ref="AY1151:AZ1151"/>
    <mergeCell ref="BB1151:BC1151"/>
    <mergeCell ref="BD1151:BE1151"/>
    <mergeCell ref="BG1151:BH1151"/>
    <mergeCell ref="BI1151:BJ1151"/>
    <mergeCell ref="BL1151:BM1151"/>
    <mergeCell ref="BN1151:BO1151"/>
    <mergeCell ref="BV1151:BW1151"/>
    <mergeCell ref="BV1140:BW1140"/>
    <mergeCell ref="BX1140:BY1140"/>
    <mergeCell ref="U1133:V1133"/>
    <mergeCell ref="X1133:Y1133"/>
    <mergeCell ref="Z1133:AA1133"/>
    <mergeCell ref="AC1133:AD1133"/>
    <mergeCell ref="AE1133:AF1133"/>
    <mergeCell ref="D1158:E1158"/>
    <mergeCell ref="F1158:G1158"/>
    <mergeCell ref="I1158:J1158"/>
    <mergeCell ref="K1158:L1158"/>
    <mergeCell ref="N1158:O1158"/>
    <mergeCell ref="P1158:Q1158"/>
    <mergeCell ref="AH1151:AI1151"/>
    <mergeCell ref="AJ1151:AK1151"/>
    <mergeCell ref="AM1151:AN1151"/>
    <mergeCell ref="AO1151:AP1151"/>
    <mergeCell ref="AR1151:AS1151"/>
    <mergeCell ref="AT1151:AU1151"/>
    <mergeCell ref="S1151:T1151"/>
    <mergeCell ref="U1151:V1151"/>
    <mergeCell ref="X1151:Y1151"/>
    <mergeCell ref="Z1151:AA1151"/>
    <mergeCell ref="AC1151:AD1151"/>
    <mergeCell ref="AE1151:AF1151"/>
    <mergeCell ref="S1126:T1126"/>
    <mergeCell ref="U1126:V1126"/>
    <mergeCell ref="X1126:Y1126"/>
    <mergeCell ref="Z1126:AA1126"/>
    <mergeCell ref="AC1126:AD1126"/>
    <mergeCell ref="AE1126:AF1126"/>
    <mergeCell ref="AH1126:AI1126"/>
    <mergeCell ref="AJ1126:AK1126"/>
    <mergeCell ref="AM1126:AN1126"/>
    <mergeCell ref="AO1126:AP1126"/>
    <mergeCell ref="AR1126:AS1126"/>
    <mergeCell ref="AT1126:AU1126"/>
    <mergeCell ref="AH1158:AI1158"/>
    <mergeCell ref="AJ1158:AK1158"/>
    <mergeCell ref="AM1158:AN1158"/>
    <mergeCell ref="AO1158:AP1158"/>
    <mergeCell ref="AR1158:AS1158"/>
    <mergeCell ref="AT1158:AU1158"/>
    <mergeCell ref="S1158:T1158"/>
    <mergeCell ref="U1158:V1158"/>
    <mergeCell ref="X1158:Y1158"/>
    <mergeCell ref="Z1158:AA1158"/>
    <mergeCell ref="AC1158:AD1158"/>
    <mergeCell ref="AE1158:AF1158"/>
    <mergeCell ref="AH1130:AI1130"/>
    <mergeCell ref="AJ1130:AK1130"/>
    <mergeCell ref="AM1130:AN1130"/>
    <mergeCell ref="AO1130:AP1130"/>
    <mergeCell ref="AR1130:AS1130"/>
    <mergeCell ref="AT1130:AU1130"/>
    <mergeCell ref="S1130:T1130"/>
    <mergeCell ref="U1130:V1130"/>
    <mergeCell ref="X1130:Y1130"/>
    <mergeCell ref="Z1130:AA1130"/>
    <mergeCell ref="AC1130:AD1130"/>
    <mergeCell ref="AE1130:AF1130"/>
    <mergeCell ref="BX1123:BY1123"/>
    <mergeCell ref="D1130:E1130"/>
    <mergeCell ref="F1130:G1130"/>
    <mergeCell ref="I1130:J1130"/>
    <mergeCell ref="K1130:L1130"/>
    <mergeCell ref="N1130:O1130"/>
    <mergeCell ref="P1130:Q1130"/>
    <mergeCell ref="AH1123:AI1123"/>
    <mergeCell ref="AJ1123:AK1123"/>
    <mergeCell ref="AM1123:AN1123"/>
    <mergeCell ref="AO1123:AP1123"/>
    <mergeCell ref="AR1123:AS1123"/>
    <mergeCell ref="AT1123:AU1123"/>
    <mergeCell ref="S1123:T1123"/>
    <mergeCell ref="U1123:V1123"/>
    <mergeCell ref="X1123:Y1123"/>
    <mergeCell ref="Z1123:AA1123"/>
    <mergeCell ref="AC1123:AD1123"/>
    <mergeCell ref="AE1123:AF1123"/>
    <mergeCell ref="D1123:E1123"/>
    <mergeCell ref="AH1133:AI1133"/>
    <mergeCell ref="AJ1133:AK1133"/>
    <mergeCell ref="AM1133:AN1133"/>
    <mergeCell ref="AO1133:AP1133"/>
    <mergeCell ref="AR1133:AS1133"/>
    <mergeCell ref="AT1133:AU1133"/>
    <mergeCell ref="AW1133:AX1133"/>
    <mergeCell ref="AY1133:AZ1133"/>
    <mergeCell ref="BB1133:BC1133"/>
    <mergeCell ref="BD1133:BE1133"/>
    <mergeCell ref="BG1133:BH1133"/>
    <mergeCell ref="BI1133:BJ1133"/>
    <mergeCell ref="BL1133:BM1133"/>
    <mergeCell ref="BN1133:BO1133"/>
    <mergeCell ref="BQ1133:BR1133"/>
    <mergeCell ref="BS1133:BT1133"/>
    <mergeCell ref="D1126:E1126"/>
    <mergeCell ref="F1126:G1126"/>
    <mergeCell ref="I1126:J1126"/>
    <mergeCell ref="K1126:L1126"/>
    <mergeCell ref="N1126:O1126"/>
    <mergeCell ref="P1126:Q1126"/>
    <mergeCell ref="BS1126:BT1126"/>
    <mergeCell ref="BQ1130:BR1130"/>
    <mergeCell ref="BS1130:BT1130"/>
    <mergeCell ref="D1133:E1133"/>
    <mergeCell ref="F1133:G1133"/>
    <mergeCell ref="I1133:J1133"/>
    <mergeCell ref="K1133:L1133"/>
    <mergeCell ref="N1133:O1133"/>
    <mergeCell ref="P1133:Q1133"/>
    <mergeCell ref="S1133:T1133"/>
    <mergeCell ref="D1102:E1102"/>
    <mergeCell ref="F1102:G1102"/>
    <mergeCell ref="I1102:J1102"/>
    <mergeCell ref="K1102:L1102"/>
    <mergeCell ref="N1102:O1102"/>
    <mergeCell ref="P1102:Q1102"/>
    <mergeCell ref="BX1116:BY1116"/>
    <mergeCell ref="AH1116:AI1116"/>
    <mergeCell ref="AJ1116:AK1116"/>
    <mergeCell ref="AM1116:AN1116"/>
    <mergeCell ref="AO1116:AP1116"/>
    <mergeCell ref="AR1116:AS1116"/>
    <mergeCell ref="AT1116:AU1116"/>
    <mergeCell ref="S1116:T1116"/>
    <mergeCell ref="U1116:V1116"/>
    <mergeCell ref="X1116:Y1116"/>
    <mergeCell ref="Z1116:AA1116"/>
    <mergeCell ref="AC1116:AD1116"/>
    <mergeCell ref="AE1116:AF1116"/>
    <mergeCell ref="AW1116:AX1116"/>
    <mergeCell ref="AY1116:AZ1116"/>
    <mergeCell ref="BB1116:BC1116"/>
    <mergeCell ref="BD1116:BE1116"/>
    <mergeCell ref="BG1116:BH1116"/>
    <mergeCell ref="BI1116:BJ1116"/>
    <mergeCell ref="BL1116:BM1116"/>
    <mergeCell ref="BN1116:BO1116"/>
    <mergeCell ref="BV1116:BW1116"/>
    <mergeCell ref="BV1119:BW1119"/>
    <mergeCell ref="BX1119:BY1119"/>
    <mergeCell ref="AW1123:AX1123"/>
    <mergeCell ref="AY1123:AZ1123"/>
    <mergeCell ref="BB1123:BC1123"/>
    <mergeCell ref="BD1123:BE1123"/>
    <mergeCell ref="BG1123:BH1123"/>
    <mergeCell ref="BI1123:BJ1123"/>
    <mergeCell ref="BL1123:BM1123"/>
    <mergeCell ref="BN1123:BO1123"/>
    <mergeCell ref="BV1123:BW1123"/>
    <mergeCell ref="BX1109:BY1109"/>
    <mergeCell ref="F1123:G1123"/>
    <mergeCell ref="I1123:J1123"/>
    <mergeCell ref="K1123:L1123"/>
    <mergeCell ref="N1123:O1123"/>
    <mergeCell ref="P1123:Q1123"/>
    <mergeCell ref="AH1109:AI1109"/>
    <mergeCell ref="AJ1109:AK1109"/>
    <mergeCell ref="AM1109:AN1109"/>
    <mergeCell ref="AO1109:AP1109"/>
    <mergeCell ref="AR1109:AS1109"/>
    <mergeCell ref="AT1109:AU1109"/>
    <mergeCell ref="S1109:T1109"/>
    <mergeCell ref="U1109:V1109"/>
    <mergeCell ref="X1109:Y1109"/>
    <mergeCell ref="Z1109:AA1109"/>
    <mergeCell ref="AC1109:AD1109"/>
    <mergeCell ref="AE1109:AF1109"/>
    <mergeCell ref="BX1102:BY1102"/>
    <mergeCell ref="D1109:E1109"/>
    <mergeCell ref="F1109:G1109"/>
    <mergeCell ref="I1109:J1109"/>
    <mergeCell ref="K1109:L1109"/>
    <mergeCell ref="N1109:O1109"/>
    <mergeCell ref="P1109:Q1109"/>
    <mergeCell ref="D1084:E1084"/>
    <mergeCell ref="F1084:G1084"/>
    <mergeCell ref="AH1102:AI1102"/>
    <mergeCell ref="AJ1102:AK1102"/>
    <mergeCell ref="AM1102:AN1102"/>
    <mergeCell ref="AO1102:AP1102"/>
    <mergeCell ref="AR1102:AS1102"/>
    <mergeCell ref="AT1102:AU1102"/>
    <mergeCell ref="S1102:T1102"/>
    <mergeCell ref="U1102:V1102"/>
    <mergeCell ref="X1102:Y1102"/>
    <mergeCell ref="Z1102:AA1102"/>
    <mergeCell ref="AC1102:AD1102"/>
    <mergeCell ref="AE1102:AF1102"/>
    <mergeCell ref="BV1105:BW1105"/>
    <mergeCell ref="BX1105:BY1105"/>
    <mergeCell ref="AW1109:AX1109"/>
    <mergeCell ref="AY1109:AZ1109"/>
    <mergeCell ref="BB1109:BC1109"/>
    <mergeCell ref="BD1109:BE1109"/>
    <mergeCell ref="BG1109:BH1109"/>
    <mergeCell ref="BI1109:BJ1109"/>
    <mergeCell ref="BL1109:BM1109"/>
    <mergeCell ref="BN1109:BO1109"/>
    <mergeCell ref="BV1109:BW1109"/>
    <mergeCell ref="D1095:E1095"/>
    <mergeCell ref="F1095:G1095"/>
    <mergeCell ref="I1095:J1095"/>
    <mergeCell ref="K1095:L1095"/>
    <mergeCell ref="N1095:O1095"/>
    <mergeCell ref="P1095:Q1095"/>
    <mergeCell ref="AH1088:AI1088"/>
    <mergeCell ref="AJ1088:AK1088"/>
    <mergeCell ref="AM1088:AN1088"/>
    <mergeCell ref="AO1088:AP1088"/>
    <mergeCell ref="AR1088:AS1088"/>
    <mergeCell ref="AT1088:AU1088"/>
    <mergeCell ref="S1088:T1088"/>
    <mergeCell ref="U1088:V1088"/>
    <mergeCell ref="X1088:Y1088"/>
    <mergeCell ref="Z1088:AA1088"/>
    <mergeCell ref="AC1088:AD1088"/>
    <mergeCell ref="AE1088:AF1088"/>
    <mergeCell ref="D1088:E1088"/>
    <mergeCell ref="F1088:G1088"/>
    <mergeCell ref="I1088:J1088"/>
    <mergeCell ref="K1088:L1088"/>
    <mergeCell ref="N1088:O1088"/>
    <mergeCell ref="P1088:Q1088"/>
    <mergeCell ref="BX1088:BY1088"/>
    <mergeCell ref="BQ1102:BR1102"/>
    <mergeCell ref="BS1102:BT1102"/>
    <mergeCell ref="D1105:E1105"/>
    <mergeCell ref="F1105:G1105"/>
    <mergeCell ref="I1105:J1105"/>
    <mergeCell ref="K1105:L1105"/>
    <mergeCell ref="N1105:O1105"/>
    <mergeCell ref="P1105:Q1105"/>
    <mergeCell ref="S1105:T1105"/>
    <mergeCell ref="U1105:V1105"/>
    <mergeCell ref="X1105:Y1105"/>
    <mergeCell ref="Z1105:AA1105"/>
    <mergeCell ref="AC1105:AD1105"/>
    <mergeCell ref="AE1105:AF1105"/>
    <mergeCell ref="AJ1095:AK1095"/>
    <mergeCell ref="AM1095:AN1095"/>
    <mergeCell ref="AO1095:AP1095"/>
    <mergeCell ref="AR1095:AS1095"/>
    <mergeCell ref="AT1095:AU1095"/>
    <mergeCell ref="S1095:T1095"/>
    <mergeCell ref="U1095:V1095"/>
    <mergeCell ref="X1095:Y1095"/>
    <mergeCell ref="Z1095:AA1095"/>
    <mergeCell ref="AC1095:AD1095"/>
    <mergeCell ref="AE1095:AF1095"/>
    <mergeCell ref="BQ1088:BR1088"/>
    <mergeCell ref="BS1088:BT1088"/>
    <mergeCell ref="S1091:T1091"/>
    <mergeCell ref="U1091:V1091"/>
    <mergeCell ref="X1091:Y1091"/>
    <mergeCell ref="Z1091:AA1091"/>
    <mergeCell ref="AC1091:AD1091"/>
    <mergeCell ref="AE1091:AF1091"/>
    <mergeCell ref="AH1091:AI1091"/>
    <mergeCell ref="AJ1091:AK1091"/>
    <mergeCell ref="AM1091:AN1091"/>
    <mergeCell ref="AO1091:AP1091"/>
    <mergeCell ref="AR1091:AS1091"/>
    <mergeCell ref="AT1091:AU1091"/>
    <mergeCell ref="AW1091:AX1091"/>
    <mergeCell ref="AY1091:AZ1091"/>
    <mergeCell ref="BB1091:BC1091"/>
    <mergeCell ref="BD1091:BE1091"/>
    <mergeCell ref="BG1091:BH1091"/>
    <mergeCell ref="BI1091:BJ1091"/>
    <mergeCell ref="BL1091:BM1091"/>
    <mergeCell ref="BN1091:BO1091"/>
    <mergeCell ref="BQ1091:BR1091"/>
    <mergeCell ref="AW1095:AX1095"/>
    <mergeCell ref="AY1095:AZ1095"/>
    <mergeCell ref="BB1095:BC1095"/>
    <mergeCell ref="BD1095:BE1095"/>
    <mergeCell ref="BG1095:BH1095"/>
    <mergeCell ref="BI1095:BJ1095"/>
    <mergeCell ref="BL1095:BM1095"/>
    <mergeCell ref="BN1095:BO1095"/>
    <mergeCell ref="BV1074:BW1074"/>
    <mergeCell ref="BV1077:BW1077"/>
    <mergeCell ref="BX1077:BY1077"/>
    <mergeCell ref="AW1081:AX1081"/>
    <mergeCell ref="AY1081:AZ1081"/>
    <mergeCell ref="BB1081:BC1081"/>
    <mergeCell ref="BD1081:BE1081"/>
    <mergeCell ref="BG1081:BH1081"/>
    <mergeCell ref="BI1081:BJ1081"/>
    <mergeCell ref="BL1081:BM1081"/>
    <mergeCell ref="BN1081:BO1081"/>
    <mergeCell ref="BV1081:BW1081"/>
    <mergeCell ref="BX1060:BY1060"/>
    <mergeCell ref="BQ1063:BR1063"/>
    <mergeCell ref="BS1063:BT1063"/>
    <mergeCell ref="BQ1067:BR1067"/>
    <mergeCell ref="BS1067:BT1067"/>
    <mergeCell ref="BQ1081:BR1081"/>
    <mergeCell ref="BS1081:BT1081"/>
    <mergeCell ref="AH1081:AI1081"/>
    <mergeCell ref="AJ1081:AK1081"/>
    <mergeCell ref="AM1081:AN1081"/>
    <mergeCell ref="AO1081:AP1081"/>
    <mergeCell ref="AR1081:AS1081"/>
    <mergeCell ref="AT1081:AU1081"/>
    <mergeCell ref="S1081:T1081"/>
    <mergeCell ref="U1081:V1081"/>
    <mergeCell ref="X1081:Y1081"/>
    <mergeCell ref="Z1081:AA1081"/>
    <mergeCell ref="AC1081:AD1081"/>
    <mergeCell ref="AE1081:AF1081"/>
    <mergeCell ref="D1081:E1081"/>
    <mergeCell ref="F1081:G1081"/>
    <mergeCell ref="I1081:J1081"/>
    <mergeCell ref="K1081:L1081"/>
    <mergeCell ref="N1081:O1081"/>
    <mergeCell ref="P1081:Q1081"/>
    <mergeCell ref="BV1070:BW1070"/>
    <mergeCell ref="BX1070:BY1070"/>
    <mergeCell ref="D1060:E1060"/>
    <mergeCell ref="F1060:G1060"/>
    <mergeCell ref="I1060:J1060"/>
    <mergeCell ref="K1060:L1060"/>
    <mergeCell ref="N1060:O1060"/>
    <mergeCell ref="P1060:Q1060"/>
    <mergeCell ref="BX1067:BY1067"/>
    <mergeCell ref="D1063:E1063"/>
    <mergeCell ref="F1063:G1063"/>
    <mergeCell ref="I1063:J1063"/>
    <mergeCell ref="K1063:L1063"/>
    <mergeCell ref="N1063:O1063"/>
    <mergeCell ref="P1063:Q1063"/>
    <mergeCell ref="S1063:T1063"/>
    <mergeCell ref="U1063:V1063"/>
    <mergeCell ref="X1063:Y1063"/>
    <mergeCell ref="Z1063:AA1063"/>
    <mergeCell ref="AC1063:AD1063"/>
    <mergeCell ref="AE1063:AF1063"/>
    <mergeCell ref="AH1063:AI1063"/>
    <mergeCell ref="AJ1063:AK1063"/>
    <mergeCell ref="AM1063:AN1063"/>
    <mergeCell ref="AO1063:AP1063"/>
    <mergeCell ref="AR1063:AS1063"/>
    <mergeCell ref="AT1063:AU1063"/>
    <mergeCell ref="AW1063:AX1063"/>
    <mergeCell ref="AY1063:AZ1063"/>
    <mergeCell ref="BB1063:BC1063"/>
    <mergeCell ref="BD1063:BE1063"/>
    <mergeCell ref="BG1063:BH1063"/>
    <mergeCell ref="BI1063:BJ1063"/>
    <mergeCell ref="BL1063:BM1063"/>
    <mergeCell ref="BN1063:BO1063"/>
    <mergeCell ref="AW1042:AX1042"/>
    <mergeCell ref="AY1042:AZ1042"/>
    <mergeCell ref="BB1042:BC1042"/>
    <mergeCell ref="BD1042:BE1042"/>
    <mergeCell ref="BG1042:BH1042"/>
    <mergeCell ref="BI1042:BJ1042"/>
    <mergeCell ref="BL1042:BM1042"/>
    <mergeCell ref="BN1042:BO1042"/>
    <mergeCell ref="BQ1042:BR1042"/>
    <mergeCell ref="D1053:E1053"/>
    <mergeCell ref="F1053:G1053"/>
    <mergeCell ref="I1053:J1053"/>
    <mergeCell ref="K1053:L1053"/>
    <mergeCell ref="D1067:E1067"/>
    <mergeCell ref="F1067:G1067"/>
    <mergeCell ref="I1067:J1067"/>
    <mergeCell ref="K1067:L1067"/>
    <mergeCell ref="N1067:O1067"/>
    <mergeCell ref="P1067:Q1067"/>
    <mergeCell ref="AH1060:AI1060"/>
    <mergeCell ref="AJ1060:AK1060"/>
    <mergeCell ref="AM1060:AN1060"/>
    <mergeCell ref="AO1060:AP1060"/>
    <mergeCell ref="AR1060:AS1060"/>
    <mergeCell ref="AT1060:AU1060"/>
    <mergeCell ref="S1060:T1060"/>
    <mergeCell ref="U1060:V1060"/>
    <mergeCell ref="X1060:Y1060"/>
    <mergeCell ref="Z1060:AA1060"/>
    <mergeCell ref="AC1060:AD1060"/>
    <mergeCell ref="AE1060:AF1060"/>
    <mergeCell ref="BV1063:BW1063"/>
    <mergeCell ref="BX1063:BY1063"/>
    <mergeCell ref="AW1067:AX1067"/>
    <mergeCell ref="AY1067:AZ1067"/>
    <mergeCell ref="BB1067:BC1067"/>
    <mergeCell ref="BD1067:BE1067"/>
    <mergeCell ref="BG1067:BH1067"/>
    <mergeCell ref="BI1067:BJ1067"/>
    <mergeCell ref="BL1067:BM1067"/>
    <mergeCell ref="BN1067:BO1067"/>
    <mergeCell ref="BV1067:BW1067"/>
    <mergeCell ref="BV1042:BW1042"/>
    <mergeCell ref="BX1042:BY1042"/>
    <mergeCell ref="AW1046:AX1046"/>
    <mergeCell ref="AY1046:AZ1046"/>
    <mergeCell ref="BB1046:BC1046"/>
    <mergeCell ref="BD1046:BE1046"/>
    <mergeCell ref="BG1046:BH1046"/>
    <mergeCell ref="BI1046:BJ1046"/>
    <mergeCell ref="BL1046:BM1046"/>
    <mergeCell ref="BN1046:BO1046"/>
    <mergeCell ref="BV1046:BW1046"/>
    <mergeCell ref="BV1049:BW1049"/>
    <mergeCell ref="BX1049:BY1049"/>
    <mergeCell ref="AW1053:AX1053"/>
    <mergeCell ref="AY1053:AZ1053"/>
    <mergeCell ref="BB1053:BC1053"/>
    <mergeCell ref="BD1053:BE1053"/>
    <mergeCell ref="BG1053:BH1053"/>
    <mergeCell ref="BI1053:BJ1053"/>
    <mergeCell ref="BL1053:BM1053"/>
    <mergeCell ref="BN1053:BO1053"/>
    <mergeCell ref="BV1053:BW1053"/>
    <mergeCell ref="U1049:V1049"/>
    <mergeCell ref="X1049:Y1049"/>
    <mergeCell ref="Z1049:AA1049"/>
    <mergeCell ref="AC1049:AD1049"/>
    <mergeCell ref="AE1049:AF1049"/>
    <mergeCell ref="D1074:E1074"/>
    <mergeCell ref="F1074:G1074"/>
    <mergeCell ref="I1074:J1074"/>
    <mergeCell ref="K1074:L1074"/>
    <mergeCell ref="N1074:O1074"/>
    <mergeCell ref="P1074:Q1074"/>
    <mergeCell ref="AH1067:AI1067"/>
    <mergeCell ref="AJ1067:AK1067"/>
    <mergeCell ref="AM1067:AN1067"/>
    <mergeCell ref="AO1067:AP1067"/>
    <mergeCell ref="AR1067:AS1067"/>
    <mergeCell ref="AT1067:AU1067"/>
    <mergeCell ref="S1067:T1067"/>
    <mergeCell ref="U1067:V1067"/>
    <mergeCell ref="X1067:Y1067"/>
    <mergeCell ref="Z1067:AA1067"/>
    <mergeCell ref="AC1067:AD1067"/>
    <mergeCell ref="AE1067:AF1067"/>
    <mergeCell ref="S1042:T1042"/>
    <mergeCell ref="U1042:V1042"/>
    <mergeCell ref="X1042:Y1042"/>
    <mergeCell ref="Z1042:AA1042"/>
    <mergeCell ref="AC1042:AD1042"/>
    <mergeCell ref="AE1042:AF1042"/>
    <mergeCell ref="AH1042:AI1042"/>
    <mergeCell ref="AJ1042:AK1042"/>
    <mergeCell ref="AM1042:AN1042"/>
    <mergeCell ref="AO1042:AP1042"/>
    <mergeCell ref="AR1042:AS1042"/>
    <mergeCell ref="AT1042:AU1042"/>
    <mergeCell ref="AH1074:AI1074"/>
    <mergeCell ref="AJ1074:AK1074"/>
    <mergeCell ref="AM1074:AN1074"/>
    <mergeCell ref="AO1074:AP1074"/>
    <mergeCell ref="AR1074:AS1074"/>
    <mergeCell ref="AT1074:AU1074"/>
    <mergeCell ref="S1074:T1074"/>
    <mergeCell ref="U1074:V1074"/>
    <mergeCell ref="X1074:Y1074"/>
    <mergeCell ref="Z1074:AA1074"/>
    <mergeCell ref="AC1074:AD1074"/>
    <mergeCell ref="AE1074:AF1074"/>
    <mergeCell ref="AH1046:AI1046"/>
    <mergeCell ref="AJ1046:AK1046"/>
    <mergeCell ref="AM1046:AN1046"/>
    <mergeCell ref="AO1046:AP1046"/>
    <mergeCell ref="AR1046:AS1046"/>
    <mergeCell ref="AT1046:AU1046"/>
    <mergeCell ref="S1046:T1046"/>
    <mergeCell ref="U1046:V1046"/>
    <mergeCell ref="X1046:Y1046"/>
    <mergeCell ref="Z1046:AA1046"/>
    <mergeCell ref="AC1046:AD1046"/>
    <mergeCell ref="AE1046:AF1046"/>
    <mergeCell ref="BX1039:BY1039"/>
    <mergeCell ref="D1046:E1046"/>
    <mergeCell ref="F1046:G1046"/>
    <mergeCell ref="I1046:J1046"/>
    <mergeCell ref="K1046:L1046"/>
    <mergeCell ref="N1046:O1046"/>
    <mergeCell ref="P1046:Q1046"/>
    <mergeCell ref="AH1039:AI1039"/>
    <mergeCell ref="AJ1039:AK1039"/>
    <mergeCell ref="AM1039:AN1039"/>
    <mergeCell ref="AO1039:AP1039"/>
    <mergeCell ref="AR1039:AS1039"/>
    <mergeCell ref="AT1039:AU1039"/>
    <mergeCell ref="S1039:T1039"/>
    <mergeCell ref="U1039:V1039"/>
    <mergeCell ref="X1039:Y1039"/>
    <mergeCell ref="Z1039:AA1039"/>
    <mergeCell ref="AC1039:AD1039"/>
    <mergeCell ref="AE1039:AF1039"/>
    <mergeCell ref="D1039:E1039"/>
    <mergeCell ref="AH1049:AI1049"/>
    <mergeCell ref="AJ1049:AK1049"/>
    <mergeCell ref="AM1049:AN1049"/>
    <mergeCell ref="AO1049:AP1049"/>
    <mergeCell ref="AR1049:AS1049"/>
    <mergeCell ref="AT1049:AU1049"/>
    <mergeCell ref="AW1049:AX1049"/>
    <mergeCell ref="AY1049:AZ1049"/>
    <mergeCell ref="BB1049:BC1049"/>
    <mergeCell ref="BD1049:BE1049"/>
    <mergeCell ref="BG1049:BH1049"/>
    <mergeCell ref="BI1049:BJ1049"/>
    <mergeCell ref="BL1049:BM1049"/>
    <mergeCell ref="BN1049:BO1049"/>
    <mergeCell ref="BQ1049:BR1049"/>
    <mergeCell ref="BS1049:BT1049"/>
    <mergeCell ref="D1042:E1042"/>
    <mergeCell ref="F1042:G1042"/>
    <mergeCell ref="I1042:J1042"/>
    <mergeCell ref="K1042:L1042"/>
    <mergeCell ref="N1042:O1042"/>
    <mergeCell ref="P1042:Q1042"/>
    <mergeCell ref="BS1042:BT1042"/>
    <mergeCell ref="BQ1046:BR1046"/>
    <mergeCell ref="BS1046:BT1046"/>
    <mergeCell ref="D1049:E1049"/>
    <mergeCell ref="F1049:G1049"/>
    <mergeCell ref="I1049:J1049"/>
    <mergeCell ref="K1049:L1049"/>
    <mergeCell ref="N1049:O1049"/>
    <mergeCell ref="P1049:Q1049"/>
    <mergeCell ref="S1049:T1049"/>
    <mergeCell ref="D1018:E1018"/>
    <mergeCell ref="F1018:G1018"/>
    <mergeCell ref="I1018:J1018"/>
    <mergeCell ref="K1018:L1018"/>
    <mergeCell ref="N1018:O1018"/>
    <mergeCell ref="P1018:Q1018"/>
    <mergeCell ref="BX1032:BY1032"/>
    <mergeCell ref="AH1032:AI1032"/>
    <mergeCell ref="AJ1032:AK1032"/>
    <mergeCell ref="AM1032:AN1032"/>
    <mergeCell ref="AO1032:AP1032"/>
    <mergeCell ref="AR1032:AS1032"/>
    <mergeCell ref="AT1032:AU1032"/>
    <mergeCell ref="S1032:T1032"/>
    <mergeCell ref="U1032:V1032"/>
    <mergeCell ref="X1032:Y1032"/>
    <mergeCell ref="Z1032:AA1032"/>
    <mergeCell ref="AC1032:AD1032"/>
    <mergeCell ref="AE1032:AF1032"/>
    <mergeCell ref="AW1032:AX1032"/>
    <mergeCell ref="AY1032:AZ1032"/>
    <mergeCell ref="BB1032:BC1032"/>
    <mergeCell ref="BD1032:BE1032"/>
    <mergeCell ref="BG1032:BH1032"/>
    <mergeCell ref="BI1032:BJ1032"/>
    <mergeCell ref="BL1032:BM1032"/>
    <mergeCell ref="BN1032:BO1032"/>
    <mergeCell ref="BV1032:BW1032"/>
    <mergeCell ref="BV1035:BW1035"/>
    <mergeCell ref="BX1035:BY1035"/>
    <mergeCell ref="AW1039:AX1039"/>
    <mergeCell ref="AY1039:AZ1039"/>
    <mergeCell ref="BB1039:BC1039"/>
    <mergeCell ref="BD1039:BE1039"/>
    <mergeCell ref="BG1039:BH1039"/>
    <mergeCell ref="BI1039:BJ1039"/>
    <mergeCell ref="BL1039:BM1039"/>
    <mergeCell ref="BN1039:BO1039"/>
    <mergeCell ref="BV1039:BW1039"/>
    <mergeCell ref="BX1025:BY1025"/>
    <mergeCell ref="F1039:G1039"/>
    <mergeCell ref="I1039:J1039"/>
    <mergeCell ref="K1039:L1039"/>
    <mergeCell ref="N1039:O1039"/>
    <mergeCell ref="P1039:Q1039"/>
    <mergeCell ref="AH1025:AI1025"/>
    <mergeCell ref="AJ1025:AK1025"/>
    <mergeCell ref="AM1025:AN1025"/>
    <mergeCell ref="AO1025:AP1025"/>
    <mergeCell ref="AR1025:AS1025"/>
    <mergeCell ref="AT1025:AU1025"/>
    <mergeCell ref="S1025:T1025"/>
    <mergeCell ref="U1025:V1025"/>
    <mergeCell ref="X1025:Y1025"/>
    <mergeCell ref="Z1025:AA1025"/>
    <mergeCell ref="AC1025:AD1025"/>
    <mergeCell ref="AE1025:AF1025"/>
    <mergeCell ref="BX1018:BY1018"/>
    <mergeCell ref="D1025:E1025"/>
    <mergeCell ref="F1025:G1025"/>
    <mergeCell ref="I1025:J1025"/>
    <mergeCell ref="K1025:L1025"/>
    <mergeCell ref="N1025:O1025"/>
    <mergeCell ref="P1025:Q1025"/>
    <mergeCell ref="D1000:E1000"/>
    <mergeCell ref="F1000:G1000"/>
    <mergeCell ref="AH1018:AI1018"/>
    <mergeCell ref="AJ1018:AK1018"/>
    <mergeCell ref="AM1018:AN1018"/>
    <mergeCell ref="AO1018:AP1018"/>
    <mergeCell ref="AR1018:AS1018"/>
    <mergeCell ref="AT1018:AU1018"/>
    <mergeCell ref="S1018:T1018"/>
    <mergeCell ref="U1018:V1018"/>
    <mergeCell ref="X1018:Y1018"/>
    <mergeCell ref="Z1018:AA1018"/>
    <mergeCell ref="AC1018:AD1018"/>
    <mergeCell ref="AE1018:AF1018"/>
    <mergeCell ref="BV1021:BW1021"/>
    <mergeCell ref="BX1021:BY1021"/>
    <mergeCell ref="AW1025:AX1025"/>
    <mergeCell ref="AY1025:AZ1025"/>
    <mergeCell ref="BB1025:BC1025"/>
    <mergeCell ref="BD1025:BE1025"/>
    <mergeCell ref="BG1025:BH1025"/>
    <mergeCell ref="BI1025:BJ1025"/>
    <mergeCell ref="BL1025:BM1025"/>
    <mergeCell ref="BN1025:BO1025"/>
    <mergeCell ref="BV1025:BW1025"/>
    <mergeCell ref="D1011:E1011"/>
    <mergeCell ref="F1011:G1011"/>
    <mergeCell ref="I1011:J1011"/>
    <mergeCell ref="K1011:L1011"/>
    <mergeCell ref="N1011:O1011"/>
    <mergeCell ref="P1011:Q1011"/>
    <mergeCell ref="AH1004:AI1004"/>
    <mergeCell ref="AJ1004:AK1004"/>
    <mergeCell ref="AM1004:AN1004"/>
    <mergeCell ref="AO1004:AP1004"/>
    <mergeCell ref="AR1004:AS1004"/>
    <mergeCell ref="AT1004:AU1004"/>
    <mergeCell ref="S1004:T1004"/>
    <mergeCell ref="U1004:V1004"/>
    <mergeCell ref="X1004:Y1004"/>
    <mergeCell ref="Z1004:AA1004"/>
    <mergeCell ref="AC1004:AD1004"/>
    <mergeCell ref="AE1004:AF1004"/>
    <mergeCell ref="D1004:E1004"/>
    <mergeCell ref="F1004:G1004"/>
    <mergeCell ref="I1004:J1004"/>
    <mergeCell ref="K1004:L1004"/>
    <mergeCell ref="N1004:O1004"/>
    <mergeCell ref="P1004:Q1004"/>
    <mergeCell ref="BX1004:BY1004"/>
    <mergeCell ref="BQ1018:BR1018"/>
    <mergeCell ref="BS1018:BT1018"/>
    <mergeCell ref="D1021:E1021"/>
    <mergeCell ref="F1021:G1021"/>
    <mergeCell ref="I1021:J1021"/>
    <mergeCell ref="K1021:L1021"/>
    <mergeCell ref="N1021:O1021"/>
    <mergeCell ref="P1021:Q1021"/>
    <mergeCell ref="S1021:T1021"/>
    <mergeCell ref="U1021:V1021"/>
    <mergeCell ref="X1021:Y1021"/>
    <mergeCell ref="Z1021:AA1021"/>
    <mergeCell ref="AC1021:AD1021"/>
    <mergeCell ref="AE1021:AF1021"/>
    <mergeCell ref="AJ1011:AK1011"/>
    <mergeCell ref="AM1011:AN1011"/>
    <mergeCell ref="AO1011:AP1011"/>
    <mergeCell ref="AR1011:AS1011"/>
    <mergeCell ref="AT1011:AU1011"/>
    <mergeCell ref="S1011:T1011"/>
    <mergeCell ref="U1011:V1011"/>
    <mergeCell ref="X1011:Y1011"/>
    <mergeCell ref="Z1011:AA1011"/>
    <mergeCell ref="AC1011:AD1011"/>
    <mergeCell ref="AE1011:AF1011"/>
    <mergeCell ref="BQ1004:BR1004"/>
    <mergeCell ref="BS1004:BT1004"/>
    <mergeCell ref="S1007:T1007"/>
    <mergeCell ref="U1007:V1007"/>
    <mergeCell ref="X1007:Y1007"/>
    <mergeCell ref="Z1007:AA1007"/>
    <mergeCell ref="AC1007:AD1007"/>
    <mergeCell ref="AE1007:AF1007"/>
    <mergeCell ref="AH1007:AI1007"/>
    <mergeCell ref="AJ1007:AK1007"/>
    <mergeCell ref="AM1007:AN1007"/>
    <mergeCell ref="AO1007:AP1007"/>
    <mergeCell ref="AR1007:AS1007"/>
    <mergeCell ref="AT1007:AU1007"/>
    <mergeCell ref="AW1007:AX1007"/>
    <mergeCell ref="AY1007:AZ1007"/>
    <mergeCell ref="BB1007:BC1007"/>
    <mergeCell ref="BD1007:BE1007"/>
    <mergeCell ref="BG1007:BH1007"/>
    <mergeCell ref="BI1007:BJ1007"/>
    <mergeCell ref="BL1007:BM1007"/>
    <mergeCell ref="BN1007:BO1007"/>
    <mergeCell ref="BQ1007:BR1007"/>
    <mergeCell ref="BV990:BW990"/>
    <mergeCell ref="BV993:BW993"/>
    <mergeCell ref="BX993:BY993"/>
    <mergeCell ref="AW997:AX997"/>
    <mergeCell ref="AY997:AZ997"/>
    <mergeCell ref="BB997:BC997"/>
    <mergeCell ref="BD997:BE997"/>
    <mergeCell ref="BG997:BH997"/>
    <mergeCell ref="BI997:BJ997"/>
    <mergeCell ref="BL997:BM997"/>
    <mergeCell ref="BN997:BO997"/>
    <mergeCell ref="BV997:BW997"/>
    <mergeCell ref="BX976:BY976"/>
    <mergeCell ref="BQ979:BR979"/>
    <mergeCell ref="BS979:BT979"/>
    <mergeCell ref="BQ983:BR983"/>
    <mergeCell ref="BS983:BT983"/>
    <mergeCell ref="BQ997:BR997"/>
    <mergeCell ref="BS997:BT997"/>
    <mergeCell ref="AH997:AI997"/>
    <mergeCell ref="AJ997:AK997"/>
    <mergeCell ref="AM997:AN997"/>
    <mergeCell ref="AO997:AP997"/>
    <mergeCell ref="AR997:AS997"/>
    <mergeCell ref="AT997:AU997"/>
    <mergeCell ref="S997:T997"/>
    <mergeCell ref="U997:V997"/>
    <mergeCell ref="X997:Y997"/>
    <mergeCell ref="Z997:AA997"/>
    <mergeCell ref="AC997:AD997"/>
    <mergeCell ref="AE997:AF997"/>
    <mergeCell ref="D997:E997"/>
    <mergeCell ref="F997:G997"/>
    <mergeCell ref="I997:J997"/>
    <mergeCell ref="K997:L997"/>
    <mergeCell ref="N997:O997"/>
    <mergeCell ref="P997:Q997"/>
    <mergeCell ref="AW976:AX976"/>
    <mergeCell ref="AY976:AZ976"/>
    <mergeCell ref="BB976:BC976"/>
    <mergeCell ref="BD976:BE976"/>
    <mergeCell ref="BG976:BH976"/>
    <mergeCell ref="BI976:BJ976"/>
    <mergeCell ref="BL976:BM976"/>
    <mergeCell ref="BN976:BO976"/>
    <mergeCell ref="BV976:BW976"/>
    <mergeCell ref="BV986:BW986"/>
    <mergeCell ref="BX986:BY986"/>
    <mergeCell ref="D976:E976"/>
    <mergeCell ref="F976:G976"/>
    <mergeCell ref="I976:J976"/>
    <mergeCell ref="K976:L976"/>
    <mergeCell ref="N976:O976"/>
    <mergeCell ref="P976:Q976"/>
    <mergeCell ref="BX983:BY983"/>
    <mergeCell ref="D979:E979"/>
    <mergeCell ref="F979:G979"/>
    <mergeCell ref="I979:J979"/>
    <mergeCell ref="K979:L979"/>
    <mergeCell ref="N979:O979"/>
    <mergeCell ref="P979:Q979"/>
    <mergeCell ref="S979:T979"/>
    <mergeCell ref="U979:V979"/>
    <mergeCell ref="X979:Y979"/>
    <mergeCell ref="Z979:AA979"/>
    <mergeCell ref="AC979:AD979"/>
    <mergeCell ref="AE979:AF979"/>
    <mergeCell ref="AH979:AI979"/>
    <mergeCell ref="AJ979:AK979"/>
    <mergeCell ref="AM979:AN979"/>
    <mergeCell ref="AO979:AP979"/>
    <mergeCell ref="AR979:AS979"/>
    <mergeCell ref="AT979:AU979"/>
    <mergeCell ref="AW979:AX979"/>
    <mergeCell ref="AY979:AZ979"/>
    <mergeCell ref="BB979:BC979"/>
    <mergeCell ref="BD979:BE979"/>
    <mergeCell ref="BG979:BH979"/>
    <mergeCell ref="BI979:BJ979"/>
    <mergeCell ref="BL979:BM979"/>
    <mergeCell ref="BN979:BO979"/>
    <mergeCell ref="AW958:AX958"/>
    <mergeCell ref="AY958:AZ958"/>
    <mergeCell ref="BB958:BC958"/>
    <mergeCell ref="BD958:BE958"/>
    <mergeCell ref="BG958:BH958"/>
    <mergeCell ref="BI958:BJ958"/>
    <mergeCell ref="BL958:BM958"/>
    <mergeCell ref="BN958:BO958"/>
    <mergeCell ref="BQ958:BR958"/>
    <mergeCell ref="D969:E969"/>
    <mergeCell ref="F969:G969"/>
    <mergeCell ref="I969:J969"/>
    <mergeCell ref="K969:L969"/>
    <mergeCell ref="D983:E983"/>
    <mergeCell ref="F983:G983"/>
    <mergeCell ref="I983:J983"/>
    <mergeCell ref="K983:L983"/>
    <mergeCell ref="N983:O983"/>
    <mergeCell ref="P983:Q983"/>
    <mergeCell ref="AH976:AI976"/>
    <mergeCell ref="AJ976:AK976"/>
    <mergeCell ref="AM976:AN976"/>
    <mergeCell ref="AO976:AP976"/>
    <mergeCell ref="AR976:AS976"/>
    <mergeCell ref="AT976:AU976"/>
    <mergeCell ref="S976:T976"/>
    <mergeCell ref="U976:V976"/>
    <mergeCell ref="X976:Y976"/>
    <mergeCell ref="Z976:AA976"/>
    <mergeCell ref="AC976:AD976"/>
    <mergeCell ref="AE976:AF976"/>
    <mergeCell ref="BV979:BW979"/>
    <mergeCell ref="BX979:BY979"/>
    <mergeCell ref="AW983:AX983"/>
    <mergeCell ref="AY983:AZ983"/>
    <mergeCell ref="BB983:BC983"/>
    <mergeCell ref="BD983:BE983"/>
    <mergeCell ref="BG983:BH983"/>
    <mergeCell ref="BI983:BJ983"/>
    <mergeCell ref="BL983:BM983"/>
    <mergeCell ref="BN983:BO983"/>
    <mergeCell ref="BV983:BW983"/>
    <mergeCell ref="BV972:BW972"/>
    <mergeCell ref="BX972:BY972"/>
    <mergeCell ref="U965:V965"/>
    <mergeCell ref="X965:Y965"/>
    <mergeCell ref="Z965:AA965"/>
    <mergeCell ref="AC965:AD965"/>
    <mergeCell ref="AE965:AF965"/>
    <mergeCell ref="D990:E990"/>
    <mergeCell ref="F990:G990"/>
    <mergeCell ref="I990:J990"/>
    <mergeCell ref="K990:L990"/>
    <mergeCell ref="N990:O990"/>
    <mergeCell ref="P990:Q990"/>
    <mergeCell ref="AH983:AI983"/>
    <mergeCell ref="AJ983:AK983"/>
    <mergeCell ref="AM983:AN983"/>
    <mergeCell ref="AO983:AP983"/>
    <mergeCell ref="AR983:AS983"/>
    <mergeCell ref="AT983:AU983"/>
    <mergeCell ref="S983:T983"/>
    <mergeCell ref="U983:V983"/>
    <mergeCell ref="X983:Y983"/>
    <mergeCell ref="Z983:AA983"/>
    <mergeCell ref="AC983:AD983"/>
    <mergeCell ref="AE983:AF983"/>
    <mergeCell ref="S958:T958"/>
    <mergeCell ref="U958:V958"/>
    <mergeCell ref="X958:Y958"/>
    <mergeCell ref="Z958:AA958"/>
    <mergeCell ref="AC958:AD958"/>
    <mergeCell ref="AE958:AF958"/>
    <mergeCell ref="AH958:AI958"/>
    <mergeCell ref="AJ958:AK958"/>
    <mergeCell ref="AM958:AN958"/>
    <mergeCell ref="AO958:AP958"/>
    <mergeCell ref="AR958:AS958"/>
    <mergeCell ref="AT958:AU958"/>
    <mergeCell ref="AH990:AI990"/>
    <mergeCell ref="AJ990:AK990"/>
    <mergeCell ref="AM990:AN990"/>
    <mergeCell ref="AO990:AP990"/>
    <mergeCell ref="AR990:AS990"/>
    <mergeCell ref="AT990:AU990"/>
    <mergeCell ref="S990:T990"/>
    <mergeCell ref="U990:V990"/>
    <mergeCell ref="X990:Y990"/>
    <mergeCell ref="Z990:AA990"/>
    <mergeCell ref="AC990:AD990"/>
    <mergeCell ref="AE990:AF990"/>
    <mergeCell ref="AH962:AI962"/>
    <mergeCell ref="AJ962:AK962"/>
    <mergeCell ref="AM962:AN962"/>
    <mergeCell ref="AO962:AP962"/>
    <mergeCell ref="AR962:AS962"/>
    <mergeCell ref="AT962:AU962"/>
    <mergeCell ref="S962:T962"/>
    <mergeCell ref="U962:V962"/>
    <mergeCell ref="X962:Y962"/>
    <mergeCell ref="Z962:AA962"/>
    <mergeCell ref="AC962:AD962"/>
    <mergeCell ref="AE962:AF962"/>
    <mergeCell ref="BX955:BY955"/>
    <mergeCell ref="D962:E962"/>
    <mergeCell ref="F962:G962"/>
    <mergeCell ref="I962:J962"/>
    <mergeCell ref="K962:L962"/>
    <mergeCell ref="N962:O962"/>
    <mergeCell ref="P962:Q962"/>
    <mergeCell ref="AH955:AI955"/>
    <mergeCell ref="AJ955:AK955"/>
    <mergeCell ref="AM955:AN955"/>
    <mergeCell ref="AO955:AP955"/>
    <mergeCell ref="AR955:AS955"/>
    <mergeCell ref="AT955:AU955"/>
    <mergeCell ref="S955:T955"/>
    <mergeCell ref="U955:V955"/>
    <mergeCell ref="X955:Y955"/>
    <mergeCell ref="Z955:AA955"/>
    <mergeCell ref="AC955:AD955"/>
    <mergeCell ref="AE955:AF955"/>
    <mergeCell ref="D955:E955"/>
    <mergeCell ref="AH965:AI965"/>
    <mergeCell ref="AJ965:AK965"/>
    <mergeCell ref="AM965:AN965"/>
    <mergeCell ref="AO965:AP965"/>
    <mergeCell ref="AR965:AS965"/>
    <mergeCell ref="AT965:AU965"/>
    <mergeCell ref="AW965:AX965"/>
    <mergeCell ref="AY965:AZ965"/>
    <mergeCell ref="BB965:BC965"/>
    <mergeCell ref="BD965:BE965"/>
    <mergeCell ref="BG965:BH965"/>
    <mergeCell ref="BI965:BJ965"/>
    <mergeCell ref="BL965:BM965"/>
    <mergeCell ref="BN965:BO965"/>
    <mergeCell ref="BQ965:BR965"/>
    <mergeCell ref="BS965:BT965"/>
    <mergeCell ref="D958:E958"/>
    <mergeCell ref="F958:G958"/>
    <mergeCell ref="I958:J958"/>
    <mergeCell ref="K958:L958"/>
    <mergeCell ref="N958:O958"/>
    <mergeCell ref="P958:Q958"/>
    <mergeCell ref="BS958:BT958"/>
    <mergeCell ref="BQ962:BR962"/>
    <mergeCell ref="BS962:BT962"/>
    <mergeCell ref="D965:E965"/>
    <mergeCell ref="F965:G965"/>
    <mergeCell ref="I965:J965"/>
    <mergeCell ref="K965:L965"/>
    <mergeCell ref="N965:O965"/>
    <mergeCell ref="P965:Q965"/>
    <mergeCell ref="S965:T965"/>
    <mergeCell ref="D934:E934"/>
    <mergeCell ref="F934:G934"/>
    <mergeCell ref="I934:J934"/>
    <mergeCell ref="K934:L934"/>
    <mergeCell ref="N934:O934"/>
    <mergeCell ref="P934:Q934"/>
    <mergeCell ref="BX948:BY948"/>
    <mergeCell ref="AH948:AI948"/>
    <mergeCell ref="AJ948:AK948"/>
    <mergeCell ref="AM948:AN948"/>
    <mergeCell ref="AO948:AP948"/>
    <mergeCell ref="AR948:AS948"/>
    <mergeCell ref="AT948:AU948"/>
    <mergeCell ref="S948:T948"/>
    <mergeCell ref="U948:V948"/>
    <mergeCell ref="X948:Y948"/>
    <mergeCell ref="Z948:AA948"/>
    <mergeCell ref="AC948:AD948"/>
    <mergeCell ref="AE948:AF948"/>
    <mergeCell ref="AW948:AX948"/>
    <mergeCell ref="AY948:AZ948"/>
    <mergeCell ref="BB948:BC948"/>
    <mergeCell ref="BD948:BE948"/>
    <mergeCell ref="BG948:BH948"/>
    <mergeCell ref="BI948:BJ948"/>
    <mergeCell ref="BL948:BM948"/>
    <mergeCell ref="BN948:BO948"/>
    <mergeCell ref="BV948:BW948"/>
    <mergeCell ref="BV951:BW951"/>
    <mergeCell ref="BX951:BY951"/>
    <mergeCell ref="AW955:AX955"/>
    <mergeCell ref="AY955:AZ955"/>
    <mergeCell ref="BB955:BC955"/>
    <mergeCell ref="BD955:BE955"/>
    <mergeCell ref="BG955:BH955"/>
    <mergeCell ref="BI955:BJ955"/>
    <mergeCell ref="BL955:BM955"/>
    <mergeCell ref="BN955:BO955"/>
    <mergeCell ref="BV955:BW955"/>
    <mergeCell ref="BX941:BY941"/>
    <mergeCell ref="F955:G955"/>
    <mergeCell ref="I955:J955"/>
    <mergeCell ref="K955:L955"/>
    <mergeCell ref="N955:O955"/>
    <mergeCell ref="P955:Q955"/>
    <mergeCell ref="AH941:AI941"/>
    <mergeCell ref="AJ941:AK941"/>
    <mergeCell ref="AM941:AN941"/>
    <mergeCell ref="AO941:AP941"/>
    <mergeCell ref="AR941:AS941"/>
    <mergeCell ref="AT941:AU941"/>
    <mergeCell ref="S941:T941"/>
    <mergeCell ref="U941:V941"/>
    <mergeCell ref="X941:Y941"/>
    <mergeCell ref="Z941:AA941"/>
    <mergeCell ref="AC941:AD941"/>
    <mergeCell ref="AE941:AF941"/>
    <mergeCell ref="BX934:BY934"/>
    <mergeCell ref="D941:E941"/>
    <mergeCell ref="F941:G941"/>
    <mergeCell ref="I941:J941"/>
    <mergeCell ref="K941:L941"/>
    <mergeCell ref="N941:O941"/>
    <mergeCell ref="P941:Q941"/>
    <mergeCell ref="D916:E916"/>
    <mergeCell ref="F916:G916"/>
    <mergeCell ref="AH934:AI934"/>
    <mergeCell ref="AJ934:AK934"/>
    <mergeCell ref="AM934:AN934"/>
    <mergeCell ref="AO934:AP934"/>
    <mergeCell ref="AR934:AS934"/>
    <mergeCell ref="AT934:AU934"/>
    <mergeCell ref="S934:T934"/>
    <mergeCell ref="U934:V934"/>
    <mergeCell ref="X934:Y934"/>
    <mergeCell ref="Z934:AA934"/>
    <mergeCell ref="AC934:AD934"/>
    <mergeCell ref="AE934:AF934"/>
    <mergeCell ref="BV937:BW937"/>
    <mergeCell ref="BX937:BY937"/>
    <mergeCell ref="AW941:AX941"/>
    <mergeCell ref="AY941:AZ941"/>
    <mergeCell ref="BB941:BC941"/>
    <mergeCell ref="BD941:BE941"/>
    <mergeCell ref="BG941:BH941"/>
    <mergeCell ref="BI941:BJ941"/>
    <mergeCell ref="BL941:BM941"/>
    <mergeCell ref="BN941:BO941"/>
    <mergeCell ref="BV941:BW941"/>
    <mergeCell ref="D927:E927"/>
    <mergeCell ref="F927:G927"/>
    <mergeCell ref="I927:J927"/>
    <mergeCell ref="K927:L927"/>
    <mergeCell ref="N927:O927"/>
    <mergeCell ref="P927:Q927"/>
    <mergeCell ref="AH920:AI920"/>
    <mergeCell ref="AJ920:AK920"/>
    <mergeCell ref="AM920:AN920"/>
    <mergeCell ref="AO920:AP920"/>
    <mergeCell ref="AR920:AS920"/>
    <mergeCell ref="AT920:AU920"/>
    <mergeCell ref="S920:T920"/>
    <mergeCell ref="U920:V920"/>
    <mergeCell ref="X920:Y920"/>
    <mergeCell ref="Z920:AA920"/>
    <mergeCell ref="AC920:AD920"/>
    <mergeCell ref="AE920:AF920"/>
    <mergeCell ref="D920:E920"/>
    <mergeCell ref="F920:G920"/>
    <mergeCell ref="I920:J920"/>
    <mergeCell ref="K920:L920"/>
    <mergeCell ref="N920:O920"/>
    <mergeCell ref="P920:Q920"/>
    <mergeCell ref="BX920:BY920"/>
    <mergeCell ref="BQ934:BR934"/>
    <mergeCell ref="BS934:BT934"/>
    <mergeCell ref="D937:E937"/>
    <mergeCell ref="F937:G937"/>
    <mergeCell ref="I937:J937"/>
    <mergeCell ref="K937:L937"/>
    <mergeCell ref="N937:O937"/>
    <mergeCell ref="P937:Q937"/>
    <mergeCell ref="S937:T937"/>
    <mergeCell ref="U937:V937"/>
    <mergeCell ref="X937:Y937"/>
    <mergeCell ref="Z937:AA937"/>
    <mergeCell ref="AC937:AD937"/>
    <mergeCell ref="AE937:AF937"/>
    <mergeCell ref="AJ927:AK927"/>
    <mergeCell ref="AM927:AN927"/>
    <mergeCell ref="AO927:AP927"/>
    <mergeCell ref="AR927:AS927"/>
    <mergeCell ref="AT927:AU927"/>
    <mergeCell ref="S927:T927"/>
    <mergeCell ref="U927:V927"/>
    <mergeCell ref="X927:Y927"/>
    <mergeCell ref="Z927:AA927"/>
    <mergeCell ref="AC927:AD927"/>
    <mergeCell ref="AE927:AF927"/>
    <mergeCell ref="BQ920:BR920"/>
    <mergeCell ref="BS920:BT920"/>
    <mergeCell ref="S923:T923"/>
    <mergeCell ref="U923:V923"/>
    <mergeCell ref="X923:Y923"/>
    <mergeCell ref="Z923:AA923"/>
    <mergeCell ref="AC923:AD923"/>
    <mergeCell ref="AE923:AF923"/>
    <mergeCell ref="AH923:AI923"/>
    <mergeCell ref="AJ923:AK923"/>
    <mergeCell ref="AM923:AN923"/>
    <mergeCell ref="AO923:AP923"/>
    <mergeCell ref="AR923:AS923"/>
    <mergeCell ref="AT923:AU923"/>
    <mergeCell ref="AW923:AX923"/>
    <mergeCell ref="AY923:AZ923"/>
    <mergeCell ref="BB923:BC923"/>
    <mergeCell ref="BD923:BE923"/>
    <mergeCell ref="BG923:BH923"/>
    <mergeCell ref="BI923:BJ923"/>
    <mergeCell ref="BL923:BM923"/>
    <mergeCell ref="BN923:BO923"/>
    <mergeCell ref="BQ923:BR923"/>
    <mergeCell ref="AW927:AX927"/>
    <mergeCell ref="AY927:AZ927"/>
    <mergeCell ref="BB927:BC927"/>
    <mergeCell ref="BD927:BE927"/>
    <mergeCell ref="BG927:BH927"/>
    <mergeCell ref="BI927:BJ927"/>
    <mergeCell ref="BL927:BM927"/>
    <mergeCell ref="BN927:BO927"/>
    <mergeCell ref="BV906:BW906"/>
    <mergeCell ref="BV909:BW909"/>
    <mergeCell ref="BX909:BY909"/>
    <mergeCell ref="AW913:AX913"/>
    <mergeCell ref="AY913:AZ913"/>
    <mergeCell ref="BB913:BC913"/>
    <mergeCell ref="BD913:BE913"/>
    <mergeCell ref="BG913:BH913"/>
    <mergeCell ref="BI913:BJ913"/>
    <mergeCell ref="BL913:BM913"/>
    <mergeCell ref="BN913:BO913"/>
    <mergeCell ref="BV913:BW913"/>
    <mergeCell ref="BX892:BY892"/>
    <mergeCell ref="BQ895:BR895"/>
    <mergeCell ref="BS895:BT895"/>
    <mergeCell ref="BQ899:BR899"/>
    <mergeCell ref="BS899:BT899"/>
    <mergeCell ref="BQ913:BR913"/>
    <mergeCell ref="BS913:BT913"/>
    <mergeCell ref="AH913:AI913"/>
    <mergeCell ref="AJ913:AK913"/>
    <mergeCell ref="AM913:AN913"/>
    <mergeCell ref="AO913:AP913"/>
    <mergeCell ref="AR913:AS913"/>
    <mergeCell ref="AT913:AU913"/>
    <mergeCell ref="S913:T913"/>
    <mergeCell ref="U913:V913"/>
    <mergeCell ref="X913:Y913"/>
    <mergeCell ref="Z913:AA913"/>
    <mergeCell ref="AC913:AD913"/>
    <mergeCell ref="AE913:AF913"/>
    <mergeCell ref="D913:E913"/>
    <mergeCell ref="F913:G913"/>
    <mergeCell ref="I913:J913"/>
    <mergeCell ref="K913:L913"/>
    <mergeCell ref="N913:O913"/>
    <mergeCell ref="P913:Q913"/>
    <mergeCell ref="BV902:BW902"/>
    <mergeCell ref="BX902:BY902"/>
    <mergeCell ref="D892:E892"/>
    <mergeCell ref="F892:G892"/>
    <mergeCell ref="I892:J892"/>
    <mergeCell ref="K892:L892"/>
    <mergeCell ref="N892:O892"/>
    <mergeCell ref="P892:Q892"/>
    <mergeCell ref="BX899:BY899"/>
    <mergeCell ref="D895:E895"/>
    <mergeCell ref="F895:G895"/>
    <mergeCell ref="I895:J895"/>
    <mergeCell ref="K895:L895"/>
    <mergeCell ref="N895:O895"/>
    <mergeCell ref="P895:Q895"/>
    <mergeCell ref="S895:T895"/>
    <mergeCell ref="U895:V895"/>
    <mergeCell ref="X895:Y895"/>
    <mergeCell ref="Z895:AA895"/>
    <mergeCell ref="AC895:AD895"/>
    <mergeCell ref="AE895:AF895"/>
    <mergeCell ref="AH895:AI895"/>
    <mergeCell ref="AJ895:AK895"/>
    <mergeCell ref="AM895:AN895"/>
    <mergeCell ref="AO895:AP895"/>
    <mergeCell ref="AR895:AS895"/>
    <mergeCell ref="AT895:AU895"/>
    <mergeCell ref="AW895:AX895"/>
    <mergeCell ref="AY895:AZ895"/>
    <mergeCell ref="BB895:BC895"/>
    <mergeCell ref="BD895:BE895"/>
    <mergeCell ref="BG895:BH895"/>
    <mergeCell ref="BI895:BJ895"/>
    <mergeCell ref="BL895:BM895"/>
    <mergeCell ref="BN895:BO895"/>
    <mergeCell ref="AW874:AX874"/>
    <mergeCell ref="AY874:AZ874"/>
    <mergeCell ref="BB874:BC874"/>
    <mergeCell ref="BD874:BE874"/>
    <mergeCell ref="BG874:BH874"/>
    <mergeCell ref="BI874:BJ874"/>
    <mergeCell ref="BL874:BM874"/>
    <mergeCell ref="BN874:BO874"/>
    <mergeCell ref="BQ874:BR874"/>
    <mergeCell ref="D885:E885"/>
    <mergeCell ref="F885:G885"/>
    <mergeCell ref="I885:J885"/>
    <mergeCell ref="K885:L885"/>
    <mergeCell ref="D899:E899"/>
    <mergeCell ref="F899:G899"/>
    <mergeCell ref="I899:J899"/>
    <mergeCell ref="K899:L899"/>
    <mergeCell ref="N899:O899"/>
    <mergeCell ref="P899:Q899"/>
    <mergeCell ref="AH892:AI892"/>
    <mergeCell ref="AJ892:AK892"/>
    <mergeCell ref="AM892:AN892"/>
    <mergeCell ref="AO892:AP892"/>
    <mergeCell ref="AR892:AS892"/>
    <mergeCell ref="AT892:AU892"/>
    <mergeCell ref="S892:T892"/>
    <mergeCell ref="U892:V892"/>
    <mergeCell ref="X892:Y892"/>
    <mergeCell ref="Z892:AA892"/>
    <mergeCell ref="AC892:AD892"/>
    <mergeCell ref="AE892:AF892"/>
    <mergeCell ref="BV895:BW895"/>
    <mergeCell ref="BX895:BY895"/>
    <mergeCell ref="AW899:AX899"/>
    <mergeCell ref="AY899:AZ899"/>
    <mergeCell ref="BB899:BC899"/>
    <mergeCell ref="BD899:BE899"/>
    <mergeCell ref="BG899:BH899"/>
    <mergeCell ref="BI899:BJ899"/>
    <mergeCell ref="BL899:BM899"/>
    <mergeCell ref="BN899:BO899"/>
    <mergeCell ref="BV899:BW899"/>
    <mergeCell ref="BV874:BW874"/>
    <mergeCell ref="BX874:BY874"/>
    <mergeCell ref="AW878:AX878"/>
    <mergeCell ref="AY878:AZ878"/>
    <mergeCell ref="BB878:BC878"/>
    <mergeCell ref="BD878:BE878"/>
    <mergeCell ref="BG878:BH878"/>
    <mergeCell ref="BI878:BJ878"/>
    <mergeCell ref="BL878:BM878"/>
    <mergeCell ref="BN878:BO878"/>
    <mergeCell ref="BV878:BW878"/>
    <mergeCell ref="BV881:BW881"/>
    <mergeCell ref="BX881:BY881"/>
    <mergeCell ref="AW885:AX885"/>
    <mergeCell ref="AY885:AZ885"/>
    <mergeCell ref="BB885:BC885"/>
    <mergeCell ref="BD885:BE885"/>
    <mergeCell ref="BG885:BH885"/>
    <mergeCell ref="BI885:BJ885"/>
    <mergeCell ref="BL885:BM885"/>
    <mergeCell ref="BN885:BO885"/>
    <mergeCell ref="BV885:BW885"/>
    <mergeCell ref="U881:V881"/>
    <mergeCell ref="X881:Y881"/>
    <mergeCell ref="Z881:AA881"/>
    <mergeCell ref="AC881:AD881"/>
    <mergeCell ref="AE881:AF881"/>
    <mergeCell ref="D906:E906"/>
    <mergeCell ref="F906:G906"/>
    <mergeCell ref="I906:J906"/>
    <mergeCell ref="K906:L906"/>
    <mergeCell ref="N906:O906"/>
    <mergeCell ref="P906:Q906"/>
    <mergeCell ref="AH899:AI899"/>
    <mergeCell ref="AJ899:AK899"/>
    <mergeCell ref="AM899:AN899"/>
    <mergeCell ref="AO899:AP899"/>
    <mergeCell ref="AR899:AS899"/>
    <mergeCell ref="AT899:AU899"/>
    <mergeCell ref="S899:T899"/>
    <mergeCell ref="U899:V899"/>
    <mergeCell ref="X899:Y899"/>
    <mergeCell ref="Z899:AA899"/>
    <mergeCell ref="AC899:AD899"/>
    <mergeCell ref="AE899:AF899"/>
    <mergeCell ref="S874:T874"/>
    <mergeCell ref="U874:V874"/>
    <mergeCell ref="X874:Y874"/>
    <mergeCell ref="Z874:AA874"/>
    <mergeCell ref="AC874:AD874"/>
    <mergeCell ref="AE874:AF874"/>
    <mergeCell ref="AH874:AI874"/>
    <mergeCell ref="AJ874:AK874"/>
    <mergeCell ref="AM874:AN874"/>
    <mergeCell ref="AO874:AP874"/>
    <mergeCell ref="AR874:AS874"/>
    <mergeCell ref="AT874:AU874"/>
    <mergeCell ref="AH906:AI906"/>
    <mergeCell ref="AJ906:AK906"/>
    <mergeCell ref="AM906:AN906"/>
    <mergeCell ref="AO906:AP906"/>
    <mergeCell ref="AR906:AS906"/>
    <mergeCell ref="AT906:AU906"/>
    <mergeCell ref="S906:T906"/>
    <mergeCell ref="U906:V906"/>
    <mergeCell ref="X906:Y906"/>
    <mergeCell ref="Z906:AA906"/>
    <mergeCell ref="AC906:AD906"/>
    <mergeCell ref="AE906:AF906"/>
    <mergeCell ref="AH878:AI878"/>
    <mergeCell ref="AJ878:AK878"/>
    <mergeCell ref="AM878:AN878"/>
    <mergeCell ref="AO878:AP878"/>
    <mergeCell ref="AR878:AS878"/>
    <mergeCell ref="AT878:AU878"/>
    <mergeCell ref="S878:T878"/>
    <mergeCell ref="U878:V878"/>
    <mergeCell ref="X878:Y878"/>
    <mergeCell ref="Z878:AA878"/>
    <mergeCell ref="AC878:AD878"/>
    <mergeCell ref="AE878:AF878"/>
    <mergeCell ref="BX871:BY871"/>
    <mergeCell ref="D878:E878"/>
    <mergeCell ref="F878:G878"/>
    <mergeCell ref="I878:J878"/>
    <mergeCell ref="K878:L878"/>
    <mergeCell ref="N878:O878"/>
    <mergeCell ref="P878:Q878"/>
    <mergeCell ref="AH871:AI871"/>
    <mergeCell ref="AJ871:AK871"/>
    <mergeCell ref="AM871:AN871"/>
    <mergeCell ref="AO871:AP871"/>
    <mergeCell ref="AR871:AS871"/>
    <mergeCell ref="AT871:AU871"/>
    <mergeCell ref="S871:T871"/>
    <mergeCell ref="U871:V871"/>
    <mergeCell ref="X871:Y871"/>
    <mergeCell ref="Z871:AA871"/>
    <mergeCell ref="AC871:AD871"/>
    <mergeCell ref="AE871:AF871"/>
    <mergeCell ref="D871:E871"/>
    <mergeCell ref="AH881:AI881"/>
    <mergeCell ref="AJ881:AK881"/>
    <mergeCell ref="AM881:AN881"/>
    <mergeCell ref="AO881:AP881"/>
    <mergeCell ref="AR881:AS881"/>
    <mergeCell ref="AT881:AU881"/>
    <mergeCell ref="AW881:AX881"/>
    <mergeCell ref="AY881:AZ881"/>
    <mergeCell ref="BB881:BC881"/>
    <mergeCell ref="BD881:BE881"/>
    <mergeCell ref="BG881:BH881"/>
    <mergeCell ref="BI881:BJ881"/>
    <mergeCell ref="BL881:BM881"/>
    <mergeCell ref="BN881:BO881"/>
    <mergeCell ref="BQ881:BR881"/>
    <mergeCell ref="BS881:BT881"/>
    <mergeCell ref="D874:E874"/>
    <mergeCell ref="F874:G874"/>
    <mergeCell ref="I874:J874"/>
    <mergeCell ref="K874:L874"/>
    <mergeCell ref="N874:O874"/>
    <mergeCell ref="P874:Q874"/>
    <mergeCell ref="BS874:BT874"/>
    <mergeCell ref="BQ878:BR878"/>
    <mergeCell ref="BS878:BT878"/>
    <mergeCell ref="D881:E881"/>
    <mergeCell ref="F881:G881"/>
    <mergeCell ref="I881:J881"/>
    <mergeCell ref="K881:L881"/>
    <mergeCell ref="N881:O881"/>
    <mergeCell ref="P881:Q881"/>
    <mergeCell ref="S881:T881"/>
    <mergeCell ref="D850:E850"/>
    <mergeCell ref="F850:G850"/>
    <mergeCell ref="I850:J850"/>
    <mergeCell ref="K850:L850"/>
    <mergeCell ref="N850:O850"/>
    <mergeCell ref="P850:Q850"/>
    <mergeCell ref="BX864:BY864"/>
    <mergeCell ref="AH864:AI864"/>
    <mergeCell ref="AJ864:AK864"/>
    <mergeCell ref="AM864:AN864"/>
    <mergeCell ref="AO864:AP864"/>
    <mergeCell ref="AR864:AS864"/>
    <mergeCell ref="AT864:AU864"/>
    <mergeCell ref="S864:T864"/>
    <mergeCell ref="U864:V864"/>
    <mergeCell ref="X864:Y864"/>
    <mergeCell ref="Z864:AA864"/>
    <mergeCell ref="AC864:AD864"/>
    <mergeCell ref="AE864:AF864"/>
    <mergeCell ref="AW864:AX864"/>
    <mergeCell ref="AY864:AZ864"/>
    <mergeCell ref="BB864:BC864"/>
    <mergeCell ref="BD864:BE864"/>
    <mergeCell ref="BG864:BH864"/>
    <mergeCell ref="BI864:BJ864"/>
    <mergeCell ref="BL864:BM864"/>
    <mergeCell ref="BN864:BO864"/>
    <mergeCell ref="BV864:BW864"/>
    <mergeCell ref="BV867:BW867"/>
    <mergeCell ref="BX867:BY867"/>
    <mergeCell ref="AW871:AX871"/>
    <mergeCell ref="AY871:AZ871"/>
    <mergeCell ref="BB871:BC871"/>
    <mergeCell ref="BD871:BE871"/>
    <mergeCell ref="BG871:BH871"/>
    <mergeCell ref="BI871:BJ871"/>
    <mergeCell ref="BL871:BM871"/>
    <mergeCell ref="BN871:BO871"/>
    <mergeCell ref="BV871:BW871"/>
    <mergeCell ref="BX857:BY857"/>
    <mergeCell ref="F871:G871"/>
    <mergeCell ref="I871:J871"/>
    <mergeCell ref="K871:L871"/>
    <mergeCell ref="N871:O871"/>
    <mergeCell ref="P871:Q871"/>
    <mergeCell ref="AH857:AI857"/>
    <mergeCell ref="AJ857:AK857"/>
    <mergeCell ref="AM857:AN857"/>
    <mergeCell ref="AO857:AP857"/>
    <mergeCell ref="AR857:AS857"/>
    <mergeCell ref="AT857:AU857"/>
    <mergeCell ref="S857:T857"/>
    <mergeCell ref="U857:V857"/>
    <mergeCell ref="X857:Y857"/>
    <mergeCell ref="Z857:AA857"/>
    <mergeCell ref="AC857:AD857"/>
    <mergeCell ref="AE857:AF857"/>
    <mergeCell ref="BX850:BY850"/>
    <mergeCell ref="D857:E857"/>
    <mergeCell ref="F857:G857"/>
    <mergeCell ref="I857:J857"/>
    <mergeCell ref="K857:L857"/>
    <mergeCell ref="N857:O857"/>
    <mergeCell ref="P857:Q857"/>
    <mergeCell ref="D832:E832"/>
    <mergeCell ref="F832:G832"/>
    <mergeCell ref="AH850:AI850"/>
    <mergeCell ref="AJ850:AK850"/>
    <mergeCell ref="AM850:AN850"/>
    <mergeCell ref="AO850:AP850"/>
    <mergeCell ref="AR850:AS850"/>
    <mergeCell ref="AT850:AU850"/>
    <mergeCell ref="S850:T850"/>
    <mergeCell ref="U850:V850"/>
    <mergeCell ref="X850:Y850"/>
    <mergeCell ref="Z850:AA850"/>
    <mergeCell ref="AC850:AD850"/>
    <mergeCell ref="AE850:AF850"/>
    <mergeCell ref="BV853:BW853"/>
    <mergeCell ref="BX853:BY853"/>
    <mergeCell ref="AW857:AX857"/>
    <mergeCell ref="AY857:AZ857"/>
    <mergeCell ref="BB857:BC857"/>
    <mergeCell ref="BD857:BE857"/>
    <mergeCell ref="BG857:BH857"/>
    <mergeCell ref="BI857:BJ857"/>
    <mergeCell ref="BL857:BM857"/>
    <mergeCell ref="BN857:BO857"/>
    <mergeCell ref="BV857:BW857"/>
    <mergeCell ref="D843:E843"/>
    <mergeCell ref="F843:G843"/>
    <mergeCell ref="I843:J843"/>
    <mergeCell ref="K843:L843"/>
    <mergeCell ref="N843:O843"/>
    <mergeCell ref="P843:Q843"/>
    <mergeCell ref="AH836:AI836"/>
    <mergeCell ref="AJ836:AK836"/>
    <mergeCell ref="AM836:AN836"/>
    <mergeCell ref="AO836:AP836"/>
    <mergeCell ref="AR836:AS836"/>
    <mergeCell ref="AT836:AU836"/>
    <mergeCell ref="S836:T836"/>
    <mergeCell ref="U836:V836"/>
    <mergeCell ref="X836:Y836"/>
    <mergeCell ref="Z836:AA836"/>
    <mergeCell ref="AC836:AD836"/>
    <mergeCell ref="AE836:AF836"/>
    <mergeCell ref="D836:E836"/>
    <mergeCell ref="F836:G836"/>
    <mergeCell ref="I836:J836"/>
    <mergeCell ref="K836:L836"/>
    <mergeCell ref="N836:O836"/>
    <mergeCell ref="P836:Q836"/>
    <mergeCell ref="BX836:BY836"/>
    <mergeCell ref="BQ850:BR850"/>
    <mergeCell ref="BS850:BT850"/>
    <mergeCell ref="D853:E853"/>
    <mergeCell ref="F853:G853"/>
    <mergeCell ref="I853:J853"/>
    <mergeCell ref="K853:L853"/>
    <mergeCell ref="N853:O853"/>
    <mergeCell ref="P853:Q853"/>
    <mergeCell ref="S853:T853"/>
    <mergeCell ref="U853:V853"/>
    <mergeCell ref="X853:Y853"/>
    <mergeCell ref="Z853:AA853"/>
    <mergeCell ref="AC853:AD853"/>
    <mergeCell ref="AE853:AF853"/>
    <mergeCell ref="AJ843:AK843"/>
    <mergeCell ref="AM843:AN843"/>
    <mergeCell ref="AO843:AP843"/>
    <mergeCell ref="AR843:AS843"/>
    <mergeCell ref="AT843:AU843"/>
    <mergeCell ref="S843:T843"/>
    <mergeCell ref="U843:V843"/>
    <mergeCell ref="X843:Y843"/>
    <mergeCell ref="Z843:AA843"/>
    <mergeCell ref="AC843:AD843"/>
    <mergeCell ref="AE843:AF843"/>
    <mergeCell ref="BQ836:BR836"/>
    <mergeCell ref="BS836:BT836"/>
    <mergeCell ref="S839:T839"/>
    <mergeCell ref="U839:V839"/>
    <mergeCell ref="X839:Y839"/>
    <mergeCell ref="Z839:AA839"/>
    <mergeCell ref="AC839:AD839"/>
    <mergeCell ref="AE839:AF839"/>
    <mergeCell ref="AH839:AI839"/>
    <mergeCell ref="AJ839:AK839"/>
    <mergeCell ref="AM839:AN839"/>
    <mergeCell ref="AO839:AP839"/>
    <mergeCell ref="AR839:AS839"/>
    <mergeCell ref="AT839:AU839"/>
    <mergeCell ref="AW839:AX839"/>
    <mergeCell ref="AY839:AZ839"/>
    <mergeCell ref="BB839:BC839"/>
    <mergeCell ref="BD839:BE839"/>
    <mergeCell ref="BG839:BH839"/>
    <mergeCell ref="BI839:BJ839"/>
    <mergeCell ref="BL839:BM839"/>
    <mergeCell ref="BN839:BO839"/>
    <mergeCell ref="BQ839:BR839"/>
    <mergeCell ref="BV822:BW822"/>
    <mergeCell ref="BV825:BW825"/>
    <mergeCell ref="BX825:BY825"/>
    <mergeCell ref="AW829:AX829"/>
    <mergeCell ref="AY829:AZ829"/>
    <mergeCell ref="BB829:BC829"/>
    <mergeCell ref="BD829:BE829"/>
    <mergeCell ref="BG829:BH829"/>
    <mergeCell ref="BI829:BJ829"/>
    <mergeCell ref="BL829:BM829"/>
    <mergeCell ref="BN829:BO829"/>
    <mergeCell ref="BV829:BW829"/>
    <mergeCell ref="BX808:BY808"/>
    <mergeCell ref="BQ811:BR811"/>
    <mergeCell ref="BS811:BT811"/>
    <mergeCell ref="BQ815:BR815"/>
    <mergeCell ref="BS815:BT815"/>
    <mergeCell ref="BQ829:BR829"/>
    <mergeCell ref="BS829:BT829"/>
    <mergeCell ref="AH829:AI829"/>
    <mergeCell ref="AJ829:AK829"/>
    <mergeCell ref="AM829:AN829"/>
    <mergeCell ref="AO829:AP829"/>
    <mergeCell ref="AR829:AS829"/>
    <mergeCell ref="AT829:AU829"/>
    <mergeCell ref="S829:T829"/>
    <mergeCell ref="U829:V829"/>
    <mergeCell ref="X829:Y829"/>
    <mergeCell ref="Z829:AA829"/>
    <mergeCell ref="AC829:AD829"/>
    <mergeCell ref="AE829:AF829"/>
    <mergeCell ref="D829:E829"/>
    <mergeCell ref="F829:G829"/>
    <mergeCell ref="I829:J829"/>
    <mergeCell ref="K829:L829"/>
    <mergeCell ref="N829:O829"/>
    <mergeCell ref="P829:Q829"/>
    <mergeCell ref="AW808:AX808"/>
    <mergeCell ref="AY808:AZ808"/>
    <mergeCell ref="BB808:BC808"/>
    <mergeCell ref="BD808:BE808"/>
    <mergeCell ref="BG808:BH808"/>
    <mergeCell ref="BI808:BJ808"/>
    <mergeCell ref="BL808:BM808"/>
    <mergeCell ref="BN808:BO808"/>
    <mergeCell ref="BV808:BW808"/>
    <mergeCell ref="BV818:BW818"/>
    <mergeCell ref="BX818:BY818"/>
    <mergeCell ref="D808:E808"/>
    <mergeCell ref="F808:G808"/>
    <mergeCell ref="I808:J808"/>
    <mergeCell ref="K808:L808"/>
    <mergeCell ref="N808:O808"/>
    <mergeCell ref="P808:Q808"/>
    <mergeCell ref="BX815:BY815"/>
    <mergeCell ref="D811:E811"/>
    <mergeCell ref="F811:G811"/>
    <mergeCell ref="I811:J811"/>
    <mergeCell ref="K811:L811"/>
    <mergeCell ref="N811:O811"/>
    <mergeCell ref="P811:Q811"/>
    <mergeCell ref="S811:T811"/>
    <mergeCell ref="U811:V811"/>
    <mergeCell ref="X811:Y811"/>
    <mergeCell ref="Z811:AA811"/>
    <mergeCell ref="AC811:AD811"/>
    <mergeCell ref="AE811:AF811"/>
    <mergeCell ref="AH811:AI811"/>
    <mergeCell ref="AJ811:AK811"/>
    <mergeCell ref="AM811:AN811"/>
    <mergeCell ref="AO811:AP811"/>
    <mergeCell ref="AR811:AS811"/>
    <mergeCell ref="AT811:AU811"/>
    <mergeCell ref="AW811:AX811"/>
    <mergeCell ref="AY811:AZ811"/>
    <mergeCell ref="BB811:BC811"/>
    <mergeCell ref="BD811:BE811"/>
    <mergeCell ref="BG811:BH811"/>
    <mergeCell ref="BI811:BJ811"/>
    <mergeCell ref="BL811:BM811"/>
    <mergeCell ref="BN811:BO811"/>
    <mergeCell ref="AW790:AX790"/>
    <mergeCell ref="AY790:AZ790"/>
    <mergeCell ref="BB790:BC790"/>
    <mergeCell ref="BD790:BE790"/>
    <mergeCell ref="BG790:BH790"/>
    <mergeCell ref="BI790:BJ790"/>
    <mergeCell ref="BL790:BM790"/>
    <mergeCell ref="BN790:BO790"/>
    <mergeCell ref="BQ790:BR790"/>
    <mergeCell ref="D801:E801"/>
    <mergeCell ref="F801:G801"/>
    <mergeCell ref="I801:J801"/>
    <mergeCell ref="K801:L801"/>
    <mergeCell ref="D815:E815"/>
    <mergeCell ref="F815:G815"/>
    <mergeCell ref="I815:J815"/>
    <mergeCell ref="K815:L815"/>
    <mergeCell ref="N815:O815"/>
    <mergeCell ref="P815:Q815"/>
    <mergeCell ref="AH808:AI808"/>
    <mergeCell ref="AJ808:AK808"/>
    <mergeCell ref="AM808:AN808"/>
    <mergeCell ref="AO808:AP808"/>
    <mergeCell ref="AR808:AS808"/>
    <mergeCell ref="AT808:AU808"/>
    <mergeCell ref="S808:T808"/>
    <mergeCell ref="U808:V808"/>
    <mergeCell ref="X808:Y808"/>
    <mergeCell ref="Z808:AA808"/>
    <mergeCell ref="AC808:AD808"/>
    <mergeCell ref="AE808:AF808"/>
    <mergeCell ref="BV811:BW811"/>
    <mergeCell ref="BX811:BY811"/>
    <mergeCell ref="AW815:AX815"/>
    <mergeCell ref="AY815:AZ815"/>
    <mergeCell ref="BB815:BC815"/>
    <mergeCell ref="BD815:BE815"/>
    <mergeCell ref="BG815:BH815"/>
    <mergeCell ref="BI815:BJ815"/>
    <mergeCell ref="BL815:BM815"/>
    <mergeCell ref="BN815:BO815"/>
    <mergeCell ref="BV815:BW815"/>
    <mergeCell ref="BV804:BW804"/>
    <mergeCell ref="BX804:BY804"/>
    <mergeCell ref="U797:V797"/>
    <mergeCell ref="X797:Y797"/>
    <mergeCell ref="Z797:AA797"/>
    <mergeCell ref="AC797:AD797"/>
    <mergeCell ref="AE797:AF797"/>
    <mergeCell ref="D822:E822"/>
    <mergeCell ref="F822:G822"/>
    <mergeCell ref="I822:J822"/>
    <mergeCell ref="K822:L822"/>
    <mergeCell ref="N822:O822"/>
    <mergeCell ref="P822:Q822"/>
    <mergeCell ref="AH815:AI815"/>
    <mergeCell ref="AJ815:AK815"/>
    <mergeCell ref="AM815:AN815"/>
    <mergeCell ref="AO815:AP815"/>
    <mergeCell ref="AR815:AS815"/>
    <mergeCell ref="AT815:AU815"/>
    <mergeCell ref="S815:T815"/>
    <mergeCell ref="U815:V815"/>
    <mergeCell ref="X815:Y815"/>
    <mergeCell ref="Z815:AA815"/>
    <mergeCell ref="AC815:AD815"/>
    <mergeCell ref="AE815:AF815"/>
    <mergeCell ref="S790:T790"/>
    <mergeCell ref="U790:V790"/>
    <mergeCell ref="X790:Y790"/>
    <mergeCell ref="Z790:AA790"/>
    <mergeCell ref="AC790:AD790"/>
    <mergeCell ref="AE790:AF790"/>
    <mergeCell ref="AH790:AI790"/>
    <mergeCell ref="AJ790:AK790"/>
    <mergeCell ref="AM790:AN790"/>
    <mergeCell ref="AO790:AP790"/>
    <mergeCell ref="AR790:AS790"/>
    <mergeCell ref="AT790:AU790"/>
    <mergeCell ref="AH822:AI822"/>
    <mergeCell ref="AJ822:AK822"/>
    <mergeCell ref="AM822:AN822"/>
    <mergeCell ref="AO822:AP822"/>
    <mergeCell ref="AR822:AS822"/>
    <mergeCell ref="AT822:AU822"/>
    <mergeCell ref="S822:T822"/>
    <mergeCell ref="U822:V822"/>
    <mergeCell ref="X822:Y822"/>
    <mergeCell ref="Z822:AA822"/>
    <mergeCell ref="AC822:AD822"/>
    <mergeCell ref="AE822:AF822"/>
    <mergeCell ref="AH794:AI794"/>
    <mergeCell ref="AJ794:AK794"/>
    <mergeCell ref="AM794:AN794"/>
    <mergeCell ref="AO794:AP794"/>
    <mergeCell ref="AR794:AS794"/>
    <mergeCell ref="AT794:AU794"/>
    <mergeCell ref="S794:T794"/>
    <mergeCell ref="U794:V794"/>
    <mergeCell ref="X794:Y794"/>
    <mergeCell ref="Z794:AA794"/>
    <mergeCell ref="AC794:AD794"/>
    <mergeCell ref="AE794:AF794"/>
    <mergeCell ref="BX787:BY787"/>
    <mergeCell ref="D794:E794"/>
    <mergeCell ref="F794:G794"/>
    <mergeCell ref="I794:J794"/>
    <mergeCell ref="K794:L794"/>
    <mergeCell ref="N794:O794"/>
    <mergeCell ref="P794:Q794"/>
    <mergeCell ref="AH787:AI787"/>
    <mergeCell ref="AJ787:AK787"/>
    <mergeCell ref="AM787:AN787"/>
    <mergeCell ref="AO787:AP787"/>
    <mergeCell ref="AR787:AS787"/>
    <mergeCell ref="AT787:AU787"/>
    <mergeCell ref="S787:T787"/>
    <mergeCell ref="U787:V787"/>
    <mergeCell ref="X787:Y787"/>
    <mergeCell ref="Z787:AA787"/>
    <mergeCell ref="AC787:AD787"/>
    <mergeCell ref="AE787:AF787"/>
    <mergeCell ref="D787:E787"/>
    <mergeCell ref="AH797:AI797"/>
    <mergeCell ref="AJ797:AK797"/>
    <mergeCell ref="AM797:AN797"/>
    <mergeCell ref="AO797:AP797"/>
    <mergeCell ref="AR797:AS797"/>
    <mergeCell ref="AT797:AU797"/>
    <mergeCell ref="AW797:AX797"/>
    <mergeCell ref="AY797:AZ797"/>
    <mergeCell ref="BB797:BC797"/>
    <mergeCell ref="BD797:BE797"/>
    <mergeCell ref="BG797:BH797"/>
    <mergeCell ref="BI797:BJ797"/>
    <mergeCell ref="BL797:BM797"/>
    <mergeCell ref="BN797:BO797"/>
    <mergeCell ref="BQ797:BR797"/>
    <mergeCell ref="BS797:BT797"/>
    <mergeCell ref="D790:E790"/>
    <mergeCell ref="F790:G790"/>
    <mergeCell ref="I790:J790"/>
    <mergeCell ref="K790:L790"/>
    <mergeCell ref="N790:O790"/>
    <mergeCell ref="P790:Q790"/>
    <mergeCell ref="BS790:BT790"/>
    <mergeCell ref="BQ794:BR794"/>
    <mergeCell ref="BS794:BT794"/>
    <mergeCell ref="D797:E797"/>
    <mergeCell ref="F797:G797"/>
    <mergeCell ref="I797:J797"/>
    <mergeCell ref="K797:L797"/>
    <mergeCell ref="N797:O797"/>
    <mergeCell ref="P797:Q797"/>
    <mergeCell ref="S797:T797"/>
    <mergeCell ref="D766:E766"/>
    <mergeCell ref="F766:G766"/>
    <mergeCell ref="I766:J766"/>
    <mergeCell ref="K766:L766"/>
    <mergeCell ref="N766:O766"/>
    <mergeCell ref="P766:Q766"/>
    <mergeCell ref="BX780:BY780"/>
    <mergeCell ref="AH780:AI780"/>
    <mergeCell ref="AJ780:AK780"/>
    <mergeCell ref="AM780:AN780"/>
    <mergeCell ref="AO780:AP780"/>
    <mergeCell ref="AR780:AS780"/>
    <mergeCell ref="AT780:AU780"/>
    <mergeCell ref="S780:T780"/>
    <mergeCell ref="U780:V780"/>
    <mergeCell ref="X780:Y780"/>
    <mergeCell ref="Z780:AA780"/>
    <mergeCell ref="AC780:AD780"/>
    <mergeCell ref="AE780:AF780"/>
    <mergeCell ref="AW780:AX780"/>
    <mergeCell ref="AY780:AZ780"/>
    <mergeCell ref="BB780:BC780"/>
    <mergeCell ref="BD780:BE780"/>
    <mergeCell ref="BG780:BH780"/>
    <mergeCell ref="BI780:BJ780"/>
    <mergeCell ref="BL780:BM780"/>
    <mergeCell ref="BN780:BO780"/>
    <mergeCell ref="BV780:BW780"/>
    <mergeCell ref="BV783:BW783"/>
    <mergeCell ref="BX783:BY783"/>
    <mergeCell ref="AW787:AX787"/>
    <mergeCell ref="AY787:AZ787"/>
    <mergeCell ref="BB787:BC787"/>
    <mergeCell ref="BD787:BE787"/>
    <mergeCell ref="BG787:BH787"/>
    <mergeCell ref="BI787:BJ787"/>
    <mergeCell ref="BL787:BM787"/>
    <mergeCell ref="BN787:BO787"/>
    <mergeCell ref="BV787:BW787"/>
    <mergeCell ref="BX773:BY773"/>
    <mergeCell ref="F787:G787"/>
    <mergeCell ref="I787:J787"/>
    <mergeCell ref="K787:L787"/>
    <mergeCell ref="N787:O787"/>
    <mergeCell ref="P787:Q787"/>
    <mergeCell ref="AH773:AI773"/>
    <mergeCell ref="AJ773:AK773"/>
    <mergeCell ref="AM773:AN773"/>
    <mergeCell ref="AO773:AP773"/>
    <mergeCell ref="AR773:AS773"/>
    <mergeCell ref="AT773:AU773"/>
    <mergeCell ref="S773:T773"/>
    <mergeCell ref="U773:V773"/>
    <mergeCell ref="X773:Y773"/>
    <mergeCell ref="Z773:AA773"/>
    <mergeCell ref="AC773:AD773"/>
    <mergeCell ref="AE773:AF773"/>
    <mergeCell ref="BX766:BY766"/>
    <mergeCell ref="D773:E773"/>
    <mergeCell ref="F773:G773"/>
    <mergeCell ref="I773:J773"/>
    <mergeCell ref="K773:L773"/>
    <mergeCell ref="N773:O773"/>
    <mergeCell ref="P773:Q773"/>
    <mergeCell ref="D748:E748"/>
    <mergeCell ref="F748:G748"/>
    <mergeCell ref="AH766:AI766"/>
    <mergeCell ref="AJ766:AK766"/>
    <mergeCell ref="AM766:AN766"/>
    <mergeCell ref="AO766:AP766"/>
    <mergeCell ref="AR766:AS766"/>
    <mergeCell ref="AT766:AU766"/>
    <mergeCell ref="S766:T766"/>
    <mergeCell ref="U766:V766"/>
    <mergeCell ref="X766:Y766"/>
    <mergeCell ref="Z766:AA766"/>
    <mergeCell ref="AC766:AD766"/>
    <mergeCell ref="AE766:AF766"/>
    <mergeCell ref="BV769:BW769"/>
    <mergeCell ref="BX769:BY769"/>
    <mergeCell ref="AW773:AX773"/>
    <mergeCell ref="AY773:AZ773"/>
    <mergeCell ref="BB773:BC773"/>
    <mergeCell ref="BD773:BE773"/>
    <mergeCell ref="BG773:BH773"/>
    <mergeCell ref="BI773:BJ773"/>
    <mergeCell ref="BL773:BM773"/>
    <mergeCell ref="BN773:BO773"/>
    <mergeCell ref="BV773:BW773"/>
    <mergeCell ref="D759:E759"/>
    <mergeCell ref="F759:G759"/>
    <mergeCell ref="I759:J759"/>
    <mergeCell ref="K759:L759"/>
    <mergeCell ref="N759:O759"/>
    <mergeCell ref="P759:Q759"/>
    <mergeCell ref="AH752:AI752"/>
    <mergeCell ref="AJ752:AK752"/>
    <mergeCell ref="AM752:AN752"/>
    <mergeCell ref="AO752:AP752"/>
    <mergeCell ref="AR752:AS752"/>
    <mergeCell ref="AT752:AU752"/>
    <mergeCell ref="S752:T752"/>
    <mergeCell ref="U752:V752"/>
    <mergeCell ref="X752:Y752"/>
    <mergeCell ref="Z752:AA752"/>
    <mergeCell ref="AC752:AD752"/>
    <mergeCell ref="AE752:AF752"/>
    <mergeCell ref="D752:E752"/>
    <mergeCell ref="F752:G752"/>
    <mergeCell ref="I752:J752"/>
    <mergeCell ref="K752:L752"/>
    <mergeCell ref="N752:O752"/>
    <mergeCell ref="P752:Q752"/>
    <mergeCell ref="BX752:BY752"/>
    <mergeCell ref="BQ766:BR766"/>
    <mergeCell ref="BS766:BT766"/>
    <mergeCell ref="D769:E769"/>
    <mergeCell ref="F769:G769"/>
    <mergeCell ref="I769:J769"/>
    <mergeCell ref="K769:L769"/>
    <mergeCell ref="N769:O769"/>
    <mergeCell ref="P769:Q769"/>
    <mergeCell ref="S769:T769"/>
    <mergeCell ref="U769:V769"/>
    <mergeCell ref="X769:Y769"/>
    <mergeCell ref="Z769:AA769"/>
    <mergeCell ref="AC769:AD769"/>
    <mergeCell ref="AE769:AF769"/>
    <mergeCell ref="AJ759:AK759"/>
    <mergeCell ref="AM759:AN759"/>
    <mergeCell ref="AO759:AP759"/>
    <mergeCell ref="AR759:AS759"/>
    <mergeCell ref="AT759:AU759"/>
    <mergeCell ref="S759:T759"/>
    <mergeCell ref="U759:V759"/>
    <mergeCell ref="X759:Y759"/>
    <mergeCell ref="Z759:AA759"/>
    <mergeCell ref="AC759:AD759"/>
    <mergeCell ref="AE759:AF759"/>
    <mergeCell ref="BQ752:BR752"/>
    <mergeCell ref="BS752:BT752"/>
    <mergeCell ref="S755:T755"/>
    <mergeCell ref="U755:V755"/>
    <mergeCell ref="X755:Y755"/>
    <mergeCell ref="Z755:AA755"/>
    <mergeCell ref="AC755:AD755"/>
    <mergeCell ref="AE755:AF755"/>
    <mergeCell ref="AH755:AI755"/>
    <mergeCell ref="AJ755:AK755"/>
    <mergeCell ref="AM755:AN755"/>
    <mergeCell ref="AO755:AP755"/>
    <mergeCell ref="AR755:AS755"/>
    <mergeCell ref="AT755:AU755"/>
    <mergeCell ref="AW755:AX755"/>
    <mergeCell ref="AY755:AZ755"/>
    <mergeCell ref="BB755:BC755"/>
    <mergeCell ref="BD755:BE755"/>
    <mergeCell ref="BG755:BH755"/>
    <mergeCell ref="BI755:BJ755"/>
    <mergeCell ref="BL755:BM755"/>
    <mergeCell ref="BN755:BO755"/>
    <mergeCell ref="BQ755:BR755"/>
    <mergeCell ref="AW759:AX759"/>
    <mergeCell ref="AY759:AZ759"/>
    <mergeCell ref="BB759:BC759"/>
    <mergeCell ref="BD759:BE759"/>
    <mergeCell ref="BG759:BH759"/>
    <mergeCell ref="BI759:BJ759"/>
    <mergeCell ref="BL759:BM759"/>
    <mergeCell ref="BN759:BO759"/>
    <mergeCell ref="BV738:BW738"/>
    <mergeCell ref="BV741:BW741"/>
    <mergeCell ref="BX741:BY741"/>
    <mergeCell ref="AW745:AX745"/>
    <mergeCell ref="AY745:AZ745"/>
    <mergeCell ref="BB745:BC745"/>
    <mergeCell ref="BD745:BE745"/>
    <mergeCell ref="BG745:BH745"/>
    <mergeCell ref="BI745:BJ745"/>
    <mergeCell ref="BL745:BM745"/>
    <mergeCell ref="BN745:BO745"/>
    <mergeCell ref="BV745:BW745"/>
    <mergeCell ref="BX724:BY724"/>
    <mergeCell ref="BQ727:BR727"/>
    <mergeCell ref="BS727:BT727"/>
    <mergeCell ref="BQ731:BR731"/>
    <mergeCell ref="BS731:BT731"/>
    <mergeCell ref="BQ745:BR745"/>
    <mergeCell ref="BS745:BT745"/>
    <mergeCell ref="AH745:AI745"/>
    <mergeCell ref="AJ745:AK745"/>
    <mergeCell ref="AM745:AN745"/>
    <mergeCell ref="AO745:AP745"/>
    <mergeCell ref="AR745:AS745"/>
    <mergeCell ref="AT745:AU745"/>
    <mergeCell ref="S745:T745"/>
    <mergeCell ref="U745:V745"/>
    <mergeCell ref="X745:Y745"/>
    <mergeCell ref="Z745:AA745"/>
    <mergeCell ref="AC745:AD745"/>
    <mergeCell ref="AE745:AF745"/>
    <mergeCell ref="D745:E745"/>
    <mergeCell ref="F745:G745"/>
    <mergeCell ref="I745:J745"/>
    <mergeCell ref="K745:L745"/>
    <mergeCell ref="N745:O745"/>
    <mergeCell ref="P745:Q745"/>
    <mergeCell ref="BV734:BW734"/>
    <mergeCell ref="BX734:BY734"/>
    <mergeCell ref="D724:E724"/>
    <mergeCell ref="F724:G724"/>
    <mergeCell ref="I724:J724"/>
    <mergeCell ref="K724:L724"/>
    <mergeCell ref="N724:O724"/>
    <mergeCell ref="P724:Q724"/>
    <mergeCell ref="BX731:BY731"/>
    <mergeCell ref="D727:E727"/>
    <mergeCell ref="F727:G727"/>
    <mergeCell ref="I727:J727"/>
    <mergeCell ref="K727:L727"/>
    <mergeCell ref="N727:O727"/>
    <mergeCell ref="P727:Q727"/>
    <mergeCell ref="S727:T727"/>
    <mergeCell ref="U727:V727"/>
    <mergeCell ref="X727:Y727"/>
    <mergeCell ref="Z727:AA727"/>
    <mergeCell ref="AC727:AD727"/>
    <mergeCell ref="AE727:AF727"/>
    <mergeCell ref="AH727:AI727"/>
    <mergeCell ref="AJ727:AK727"/>
    <mergeCell ref="AM727:AN727"/>
    <mergeCell ref="AO727:AP727"/>
    <mergeCell ref="AR727:AS727"/>
    <mergeCell ref="AT727:AU727"/>
    <mergeCell ref="AW727:AX727"/>
    <mergeCell ref="AY727:AZ727"/>
    <mergeCell ref="BB727:BC727"/>
    <mergeCell ref="BD727:BE727"/>
    <mergeCell ref="BG727:BH727"/>
    <mergeCell ref="BI727:BJ727"/>
    <mergeCell ref="BL727:BM727"/>
    <mergeCell ref="BN727:BO727"/>
    <mergeCell ref="AW706:AX706"/>
    <mergeCell ref="AY706:AZ706"/>
    <mergeCell ref="BB706:BC706"/>
    <mergeCell ref="BD706:BE706"/>
    <mergeCell ref="BG706:BH706"/>
    <mergeCell ref="BI706:BJ706"/>
    <mergeCell ref="BL706:BM706"/>
    <mergeCell ref="BN706:BO706"/>
    <mergeCell ref="BQ706:BR706"/>
    <mergeCell ref="D717:E717"/>
    <mergeCell ref="F717:G717"/>
    <mergeCell ref="I717:J717"/>
    <mergeCell ref="K717:L717"/>
    <mergeCell ref="D731:E731"/>
    <mergeCell ref="F731:G731"/>
    <mergeCell ref="I731:J731"/>
    <mergeCell ref="K731:L731"/>
    <mergeCell ref="N731:O731"/>
    <mergeCell ref="P731:Q731"/>
    <mergeCell ref="AH724:AI724"/>
    <mergeCell ref="AJ724:AK724"/>
    <mergeCell ref="AM724:AN724"/>
    <mergeCell ref="AO724:AP724"/>
    <mergeCell ref="AR724:AS724"/>
    <mergeCell ref="AT724:AU724"/>
    <mergeCell ref="S724:T724"/>
    <mergeCell ref="U724:V724"/>
    <mergeCell ref="X724:Y724"/>
    <mergeCell ref="Z724:AA724"/>
    <mergeCell ref="AC724:AD724"/>
    <mergeCell ref="AE724:AF724"/>
    <mergeCell ref="BV727:BW727"/>
    <mergeCell ref="BX727:BY727"/>
    <mergeCell ref="AW731:AX731"/>
    <mergeCell ref="AY731:AZ731"/>
    <mergeCell ref="BB731:BC731"/>
    <mergeCell ref="BD731:BE731"/>
    <mergeCell ref="BG731:BH731"/>
    <mergeCell ref="BI731:BJ731"/>
    <mergeCell ref="BL731:BM731"/>
    <mergeCell ref="BN731:BO731"/>
    <mergeCell ref="BV731:BW731"/>
    <mergeCell ref="BV706:BW706"/>
    <mergeCell ref="BX706:BY706"/>
    <mergeCell ref="AW710:AX710"/>
    <mergeCell ref="AY710:AZ710"/>
    <mergeCell ref="BB710:BC710"/>
    <mergeCell ref="BD710:BE710"/>
    <mergeCell ref="BG710:BH710"/>
    <mergeCell ref="BI710:BJ710"/>
    <mergeCell ref="BL710:BM710"/>
    <mergeCell ref="BN710:BO710"/>
    <mergeCell ref="BV710:BW710"/>
    <mergeCell ref="BV713:BW713"/>
    <mergeCell ref="BX713:BY713"/>
    <mergeCell ref="AW717:AX717"/>
    <mergeCell ref="AY717:AZ717"/>
    <mergeCell ref="BB717:BC717"/>
    <mergeCell ref="BD717:BE717"/>
    <mergeCell ref="BG717:BH717"/>
    <mergeCell ref="BI717:BJ717"/>
    <mergeCell ref="BL717:BM717"/>
    <mergeCell ref="BN717:BO717"/>
    <mergeCell ref="BV717:BW717"/>
    <mergeCell ref="U713:V713"/>
    <mergeCell ref="X713:Y713"/>
    <mergeCell ref="Z713:AA713"/>
    <mergeCell ref="AC713:AD713"/>
    <mergeCell ref="AE713:AF713"/>
    <mergeCell ref="D738:E738"/>
    <mergeCell ref="F738:G738"/>
    <mergeCell ref="I738:J738"/>
    <mergeCell ref="K738:L738"/>
    <mergeCell ref="N738:O738"/>
    <mergeCell ref="P738:Q738"/>
    <mergeCell ref="AH731:AI731"/>
    <mergeCell ref="AJ731:AK731"/>
    <mergeCell ref="AM731:AN731"/>
    <mergeCell ref="AO731:AP731"/>
    <mergeCell ref="AR731:AS731"/>
    <mergeCell ref="AT731:AU731"/>
    <mergeCell ref="S731:T731"/>
    <mergeCell ref="U731:V731"/>
    <mergeCell ref="X731:Y731"/>
    <mergeCell ref="Z731:AA731"/>
    <mergeCell ref="AC731:AD731"/>
    <mergeCell ref="AE731:AF731"/>
    <mergeCell ref="S706:T706"/>
    <mergeCell ref="U706:V706"/>
    <mergeCell ref="X706:Y706"/>
    <mergeCell ref="Z706:AA706"/>
    <mergeCell ref="AC706:AD706"/>
    <mergeCell ref="AE706:AF706"/>
    <mergeCell ref="AH706:AI706"/>
    <mergeCell ref="AJ706:AK706"/>
    <mergeCell ref="AM706:AN706"/>
    <mergeCell ref="AO706:AP706"/>
    <mergeCell ref="AR706:AS706"/>
    <mergeCell ref="AT706:AU706"/>
    <mergeCell ref="AH738:AI738"/>
    <mergeCell ref="AJ738:AK738"/>
    <mergeCell ref="AM738:AN738"/>
    <mergeCell ref="AO738:AP738"/>
    <mergeCell ref="AR738:AS738"/>
    <mergeCell ref="AT738:AU738"/>
    <mergeCell ref="S738:T738"/>
    <mergeCell ref="U738:V738"/>
    <mergeCell ref="X738:Y738"/>
    <mergeCell ref="Z738:AA738"/>
    <mergeCell ref="AC738:AD738"/>
    <mergeCell ref="AE738:AF738"/>
    <mergeCell ref="AH710:AI710"/>
    <mergeCell ref="AJ710:AK710"/>
    <mergeCell ref="AM710:AN710"/>
    <mergeCell ref="AO710:AP710"/>
    <mergeCell ref="AR710:AS710"/>
    <mergeCell ref="AT710:AU710"/>
    <mergeCell ref="S710:T710"/>
    <mergeCell ref="U710:V710"/>
    <mergeCell ref="X710:Y710"/>
    <mergeCell ref="Z710:AA710"/>
    <mergeCell ref="AC710:AD710"/>
    <mergeCell ref="AE710:AF710"/>
    <mergeCell ref="BX703:BY703"/>
    <mergeCell ref="D710:E710"/>
    <mergeCell ref="F710:G710"/>
    <mergeCell ref="I710:J710"/>
    <mergeCell ref="K710:L710"/>
    <mergeCell ref="N710:O710"/>
    <mergeCell ref="P710:Q710"/>
    <mergeCell ref="AH703:AI703"/>
    <mergeCell ref="AJ703:AK703"/>
    <mergeCell ref="AM703:AN703"/>
    <mergeCell ref="AO703:AP703"/>
    <mergeCell ref="AR703:AS703"/>
    <mergeCell ref="AT703:AU703"/>
    <mergeCell ref="S703:T703"/>
    <mergeCell ref="U703:V703"/>
    <mergeCell ref="X703:Y703"/>
    <mergeCell ref="Z703:AA703"/>
    <mergeCell ref="AC703:AD703"/>
    <mergeCell ref="AE703:AF703"/>
    <mergeCell ref="D703:E703"/>
    <mergeCell ref="AH713:AI713"/>
    <mergeCell ref="AJ713:AK713"/>
    <mergeCell ref="AM713:AN713"/>
    <mergeCell ref="AO713:AP713"/>
    <mergeCell ref="AR713:AS713"/>
    <mergeCell ref="AT713:AU713"/>
    <mergeCell ref="AW713:AX713"/>
    <mergeCell ref="AY713:AZ713"/>
    <mergeCell ref="BB713:BC713"/>
    <mergeCell ref="BD713:BE713"/>
    <mergeCell ref="BG713:BH713"/>
    <mergeCell ref="BI713:BJ713"/>
    <mergeCell ref="BL713:BM713"/>
    <mergeCell ref="BN713:BO713"/>
    <mergeCell ref="BQ713:BR713"/>
    <mergeCell ref="BS713:BT713"/>
    <mergeCell ref="D706:E706"/>
    <mergeCell ref="F706:G706"/>
    <mergeCell ref="I706:J706"/>
    <mergeCell ref="K706:L706"/>
    <mergeCell ref="N706:O706"/>
    <mergeCell ref="P706:Q706"/>
    <mergeCell ref="BS706:BT706"/>
    <mergeCell ref="BQ710:BR710"/>
    <mergeCell ref="BS710:BT710"/>
    <mergeCell ref="D713:E713"/>
    <mergeCell ref="F713:G713"/>
    <mergeCell ref="I713:J713"/>
    <mergeCell ref="K713:L713"/>
    <mergeCell ref="N713:O713"/>
    <mergeCell ref="P713:Q713"/>
    <mergeCell ref="S713:T713"/>
    <mergeCell ref="D682:E682"/>
    <mergeCell ref="F682:G682"/>
    <mergeCell ref="I682:J682"/>
    <mergeCell ref="K682:L682"/>
    <mergeCell ref="N682:O682"/>
    <mergeCell ref="P682:Q682"/>
    <mergeCell ref="BX696:BY696"/>
    <mergeCell ref="AH696:AI696"/>
    <mergeCell ref="AJ696:AK696"/>
    <mergeCell ref="AM696:AN696"/>
    <mergeCell ref="AO696:AP696"/>
    <mergeCell ref="AR696:AS696"/>
    <mergeCell ref="AT696:AU696"/>
    <mergeCell ref="S696:T696"/>
    <mergeCell ref="U696:V696"/>
    <mergeCell ref="X696:Y696"/>
    <mergeCell ref="Z696:AA696"/>
    <mergeCell ref="AC696:AD696"/>
    <mergeCell ref="AE696:AF696"/>
    <mergeCell ref="AW696:AX696"/>
    <mergeCell ref="AY696:AZ696"/>
    <mergeCell ref="BB696:BC696"/>
    <mergeCell ref="BD696:BE696"/>
    <mergeCell ref="BG696:BH696"/>
    <mergeCell ref="BI696:BJ696"/>
    <mergeCell ref="BL696:BM696"/>
    <mergeCell ref="BN696:BO696"/>
    <mergeCell ref="BV696:BW696"/>
    <mergeCell ref="BV699:BW699"/>
    <mergeCell ref="BX699:BY699"/>
    <mergeCell ref="AW703:AX703"/>
    <mergeCell ref="AY703:AZ703"/>
    <mergeCell ref="BB703:BC703"/>
    <mergeCell ref="BD703:BE703"/>
    <mergeCell ref="BG703:BH703"/>
    <mergeCell ref="BI703:BJ703"/>
    <mergeCell ref="BL703:BM703"/>
    <mergeCell ref="BN703:BO703"/>
    <mergeCell ref="BV703:BW703"/>
    <mergeCell ref="BX689:BY689"/>
    <mergeCell ref="F703:G703"/>
    <mergeCell ref="I703:J703"/>
    <mergeCell ref="K703:L703"/>
    <mergeCell ref="N703:O703"/>
    <mergeCell ref="P703:Q703"/>
    <mergeCell ref="AH689:AI689"/>
    <mergeCell ref="AJ689:AK689"/>
    <mergeCell ref="AM689:AN689"/>
    <mergeCell ref="AO689:AP689"/>
    <mergeCell ref="AR689:AS689"/>
    <mergeCell ref="AT689:AU689"/>
    <mergeCell ref="S689:T689"/>
    <mergeCell ref="U689:V689"/>
    <mergeCell ref="X689:Y689"/>
    <mergeCell ref="Z689:AA689"/>
    <mergeCell ref="AC689:AD689"/>
    <mergeCell ref="AE689:AF689"/>
    <mergeCell ref="BX682:BY682"/>
    <mergeCell ref="D689:E689"/>
    <mergeCell ref="F689:G689"/>
    <mergeCell ref="I689:J689"/>
    <mergeCell ref="K689:L689"/>
    <mergeCell ref="N689:O689"/>
    <mergeCell ref="P689:Q689"/>
    <mergeCell ref="D664:E664"/>
    <mergeCell ref="F664:G664"/>
    <mergeCell ref="AH682:AI682"/>
    <mergeCell ref="AJ682:AK682"/>
    <mergeCell ref="AM682:AN682"/>
    <mergeCell ref="AO682:AP682"/>
    <mergeCell ref="AR682:AS682"/>
    <mergeCell ref="AT682:AU682"/>
    <mergeCell ref="S682:T682"/>
    <mergeCell ref="U682:V682"/>
    <mergeCell ref="X682:Y682"/>
    <mergeCell ref="Z682:AA682"/>
    <mergeCell ref="AC682:AD682"/>
    <mergeCell ref="AE682:AF682"/>
    <mergeCell ref="BV685:BW685"/>
    <mergeCell ref="BX685:BY685"/>
    <mergeCell ref="AW689:AX689"/>
    <mergeCell ref="AY689:AZ689"/>
    <mergeCell ref="BB689:BC689"/>
    <mergeCell ref="BD689:BE689"/>
    <mergeCell ref="BG689:BH689"/>
    <mergeCell ref="BI689:BJ689"/>
    <mergeCell ref="BL689:BM689"/>
    <mergeCell ref="BN689:BO689"/>
    <mergeCell ref="BV689:BW689"/>
    <mergeCell ref="D675:E675"/>
    <mergeCell ref="F675:G675"/>
    <mergeCell ref="I675:J675"/>
    <mergeCell ref="K675:L675"/>
    <mergeCell ref="N675:O675"/>
    <mergeCell ref="P675:Q675"/>
    <mergeCell ref="AH668:AI668"/>
    <mergeCell ref="AJ668:AK668"/>
    <mergeCell ref="AM668:AN668"/>
    <mergeCell ref="AO668:AP668"/>
    <mergeCell ref="AR668:AS668"/>
    <mergeCell ref="AT668:AU668"/>
    <mergeCell ref="S668:T668"/>
    <mergeCell ref="U668:V668"/>
    <mergeCell ref="X668:Y668"/>
    <mergeCell ref="Z668:AA668"/>
    <mergeCell ref="AC668:AD668"/>
    <mergeCell ref="AE668:AF668"/>
    <mergeCell ref="D668:E668"/>
    <mergeCell ref="F668:G668"/>
    <mergeCell ref="I668:J668"/>
    <mergeCell ref="K668:L668"/>
    <mergeCell ref="N668:O668"/>
    <mergeCell ref="P668:Q668"/>
    <mergeCell ref="BX668:BY668"/>
    <mergeCell ref="BQ682:BR682"/>
    <mergeCell ref="BS682:BT682"/>
    <mergeCell ref="D685:E685"/>
    <mergeCell ref="F685:G685"/>
    <mergeCell ref="I685:J685"/>
    <mergeCell ref="K685:L685"/>
    <mergeCell ref="N685:O685"/>
    <mergeCell ref="P685:Q685"/>
    <mergeCell ref="S685:T685"/>
    <mergeCell ref="U685:V685"/>
    <mergeCell ref="X685:Y685"/>
    <mergeCell ref="Z685:AA685"/>
    <mergeCell ref="AC685:AD685"/>
    <mergeCell ref="AE685:AF685"/>
    <mergeCell ref="AJ675:AK675"/>
    <mergeCell ref="AM675:AN675"/>
    <mergeCell ref="AO675:AP675"/>
    <mergeCell ref="AR675:AS675"/>
    <mergeCell ref="AT675:AU675"/>
    <mergeCell ref="S675:T675"/>
    <mergeCell ref="U675:V675"/>
    <mergeCell ref="X675:Y675"/>
    <mergeCell ref="Z675:AA675"/>
    <mergeCell ref="AC675:AD675"/>
    <mergeCell ref="AE675:AF675"/>
    <mergeCell ref="BQ668:BR668"/>
    <mergeCell ref="BS668:BT668"/>
    <mergeCell ref="S671:T671"/>
    <mergeCell ref="U671:V671"/>
    <mergeCell ref="X671:Y671"/>
    <mergeCell ref="Z671:AA671"/>
    <mergeCell ref="AC671:AD671"/>
    <mergeCell ref="AE671:AF671"/>
    <mergeCell ref="AH671:AI671"/>
    <mergeCell ref="AJ671:AK671"/>
    <mergeCell ref="AM671:AN671"/>
    <mergeCell ref="AO671:AP671"/>
    <mergeCell ref="AR671:AS671"/>
    <mergeCell ref="AT671:AU671"/>
    <mergeCell ref="AW671:AX671"/>
    <mergeCell ref="AY671:AZ671"/>
    <mergeCell ref="BB671:BC671"/>
    <mergeCell ref="BD671:BE671"/>
    <mergeCell ref="BG671:BH671"/>
    <mergeCell ref="BI671:BJ671"/>
    <mergeCell ref="BL671:BM671"/>
    <mergeCell ref="BN671:BO671"/>
    <mergeCell ref="BQ671:BR671"/>
    <mergeCell ref="BV654:BW654"/>
    <mergeCell ref="BV657:BW657"/>
    <mergeCell ref="BX657:BY657"/>
    <mergeCell ref="AW661:AX661"/>
    <mergeCell ref="AY661:AZ661"/>
    <mergeCell ref="BB661:BC661"/>
    <mergeCell ref="BD661:BE661"/>
    <mergeCell ref="BG661:BH661"/>
    <mergeCell ref="BI661:BJ661"/>
    <mergeCell ref="BL661:BM661"/>
    <mergeCell ref="BN661:BO661"/>
    <mergeCell ref="BV661:BW661"/>
    <mergeCell ref="BX640:BY640"/>
    <mergeCell ref="BQ643:BR643"/>
    <mergeCell ref="BS643:BT643"/>
    <mergeCell ref="BQ647:BR647"/>
    <mergeCell ref="BS647:BT647"/>
    <mergeCell ref="BQ661:BR661"/>
    <mergeCell ref="BS661:BT661"/>
    <mergeCell ref="AH661:AI661"/>
    <mergeCell ref="AJ661:AK661"/>
    <mergeCell ref="AM661:AN661"/>
    <mergeCell ref="AO661:AP661"/>
    <mergeCell ref="AR661:AS661"/>
    <mergeCell ref="AT661:AU661"/>
    <mergeCell ref="S661:T661"/>
    <mergeCell ref="U661:V661"/>
    <mergeCell ref="X661:Y661"/>
    <mergeCell ref="Z661:AA661"/>
    <mergeCell ref="AC661:AD661"/>
    <mergeCell ref="AE661:AF661"/>
    <mergeCell ref="D661:E661"/>
    <mergeCell ref="F661:G661"/>
    <mergeCell ref="I661:J661"/>
    <mergeCell ref="K661:L661"/>
    <mergeCell ref="N661:O661"/>
    <mergeCell ref="P661:Q661"/>
    <mergeCell ref="AW640:AX640"/>
    <mergeCell ref="AY640:AZ640"/>
    <mergeCell ref="BB640:BC640"/>
    <mergeCell ref="BD640:BE640"/>
    <mergeCell ref="BG640:BH640"/>
    <mergeCell ref="BI640:BJ640"/>
    <mergeCell ref="BL640:BM640"/>
    <mergeCell ref="BN640:BO640"/>
    <mergeCell ref="BV640:BW640"/>
    <mergeCell ref="BV650:BW650"/>
    <mergeCell ref="BX650:BY650"/>
    <mergeCell ref="D640:E640"/>
    <mergeCell ref="F640:G640"/>
    <mergeCell ref="I640:J640"/>
    <mergeCell ref="K640:L640"/>
    <mergeCell ref="N640:O640"/>
    <mergeCell ref="P640:Q640"/>
    <mergeCell ref="BX647:BY647"/>
    <mergeCell ref="D643:E643"/>
    <mergeCell ref="F643:G643"/>
    <mergeCell ref="I643:J643"/>
    <mergeCell ref="K643:L643"/>
    <mergeCell ref="N643:O643"/>
    <mergeCell ref="P643:Q643"/>
    <mergeCell ref="S643:T643"/>
    <mergeCell ref="U643:V643"/>
    <mergeCell ref="X643:Y643"/>
    <mergeCell ref="Z643:AA643"/>
    <mergeCell ref="AC643:AD643"/>
    <mergeCell ref="AE643:AF643"/>
    <mergeCell ref="AH643:AI643"/>
    <mergeCell ref="AJ643:AK643"/>
    <mergeCell ref="AM643:AN643"/>
    <mergeCell ref="AO643:AP643"/>
    <mergeCell ref="AR643:AS643"/>
    <mergeCell ref="AT643:AU643"/>
    <mergeCell ref="AW643:AX643"/>
    <mergeCell ref="AY643:AZ643"/>
    <mergeCell ref="BB643:BC643"/>
    <mergeCell ref="BD643:BE643"/>
    <mergeCell ref="BG643:BH643"/>
    <mergeCell ref="BI643:BJ643"/>
    <mergeCell ref="BL643:BM643"/>
    <mergeCell ref="BN643:BO643"/>
    <mergeCell ref="AW622:AX622"/>
    <mergeCell ref="AY622:AZ622"/>
    <mergeCell ref="BB622:BC622"/>
    <mergeCell ref="BD622:BE622"/>
    <mergeCell ref="BG622:BH622"/>
    <mergeCell ref="BI622:BJ622"/>
    <mergeCell ref="BL622:BM622"/>
    <mergeCell ref="BN622:BO622"/>
    <mergeCell ref="BQ622:BR622"/>
    <mergeCell ref="D633:E633"/>
    <mergeCell ref="F633:G633"/>
    <mergeCell ref="I633:J633"/>
    <mergeCell ref="K633:L633"/>
    <mergeCell ref="D647:E647"/>
    <mergeCell ref="F647:G647"/>
    <mergeCell ref="I647:J647"/>
    <mergeCell ref="K647:L647"/>
    <mergeCell ref="N647:O647"/>
    <mergeCell ref="P647:Q647"/>
    <mergeCell ref="AH640:AI640"/>
    <mergeCell ref="AJ640:AK640"/>
    <mergeCell ref="AM640:AN640"/>
    <mergeCell ref="AO640:AP640"/>
    <mergeCell ref="AR640:AS640"/>
    <mergeCell ref="AT640:AU640"/>
    <mergeCell ref="S640:T640"/>
    <mergeCell ref="U640:V640"/>
    <mergeCell ref="X640:Y640"/>
    <mergeCell ref="Z640:AA640"/>
    <mergeCell ref="AC640:AD640"/>
    <mergeCell ref="AE640:AF640"/>
    <mergeCell ref="BV643:BW643"/>
    <mergeCell ref="BX643:BY643"/>
    <mergeCell ref="AW647:AX647"/>
    <mergeCell ref="AY647:AZ647"/>
    <mergeCell ref="BB647:BC647"/>
    <mergeCell ref="BD647:BE647"/>
    <mergeCell ref="BG647:BH647"/>
    <mergeCell ref="BI647:BJ647"/>
    <mergeCell ref="BL647:BM647"/>
    <mergeCell ref="BN647:BO647"/>
    <mergeCell ref="BV647:BW647"/>
    <mergeCell ref="BV636:BW636"/>
    <mergeCell ref="BX636:BY636"/>
    <mergeCell ref="U629:V629"/>
    <mergeCell ref="X629:Y629"/>
    <mergeCell ref="Z629:AA629"/>
    <mergeCell ref="AC629:AD629"/>
    <mergeCell ref="AE629:AF629"/>
    <mergeCell ref="D654:E654"/>
    <mergeCell ref="F654:G654"/>
    <mergeCell ref="I654:J654"/>
    <mergeCell ref="K654:L654"/>
    <mergeCell ref="N654:O654"/>
    <mergeCell ref="P654:Q654"/>
    <mergeCell ref="AH647:AI647"/>
    <mergeCell ref="AJ647:AK647"/>
    <mergeCell ref="AM647:AN647"/>
    <mergeCell ref="AO647:AP647"/>
    <mergeCell ref="AR647:AS647"/>
    <mergeCell ref="AT647:AU647"/>
    <mergeCell ref="S647:T647"/>
    <mergeCell ref="U647:V647"/>
    <mergeCell ref="X647:Y647"/>
    <mergeCell ref="Z647:AA647"/>
    <mergeCell ref="AC647:AD647"/>
    <mergeCell ref="AE647:AF647"/>
    <mergeCell ref="S622:T622"/>
    <mergeCell ref="U622:V622"/>
    <mergeCell ref="X622:Y622"/>
    <mergeCell ref="Z622:AA622"/>
    <mergeCell ref="AC622:AD622"/>
    <mergeCell ref="AE622:AF622"/>
    <mergeCell ref="AH622:AI622"/>
    <mergeCell ref="AJ622:AK622"/>
    <mergeCell ref="AM622:AN622"/>
    <mergeCell ref="AO622:AP622"/>
    <mergeCell ref="AR622:AS622"/>
    <mergeCell ref="AT622:AU622"/>
    <mergeCell ref="AH654:AI654"/>
    <mergeCell ref="AJ654:AK654"/>
    <mergeCell ref="AM654:AN654"/>
    <mergeCell ref="AO654:AP654"/>
    <mergeCell ref="AR654:AS654"/>
    <mergeCell ref="AT654:AU654"/>
    <mergeCell ref="S654:T654"/>
    <mergeCell ref="U654:V654"/>
    <mergeCell ref="X654:Y654"/>
    <mergeCell ref="Z654:AA654"/>
    <mergeCell ref="AC654:AD654"/>
    <mergeCell ref="AE654:AF654"/>
    <mergeCell ref="AH626:AI626"/>
    <mergeCell ref="AJ626:AK626"/>
    <mergeCell ref="AM626:AN626"/>
    <mergeCell ref="AO626:AP626"/>
    <mergeCell ref="AR626:AS626"/>
    <mergeCell ref="AT626:AU626"/>
    <mergeCell ref="S626:T626"/>
    <mergeCell ref="U626:V626"/>
    <mergeCell ref="X626:Y626"/>
    <mergeCell ref="Z626:AA626"/>
    <mergeCell ref="AC626:AD626"/>
    <mergeCell ref="AE626:AF626"/>
    <mergeCell ref="BX619:BY619"/>
    <mergeCell ref="D626:E626"/>
    <mergeCell ref="F626:G626"/>
    <mergeCell ref="I626:J626"/>
    <mergeCell ref="K626:L626"/>
    <mergeCell ref="N626:O626"/>
    <mergeCell ref="P626:Q626"/>
    <mergeCell ref="AH619:AI619"/>
    <mergeCell ref="AJ619:AK619"/>
    <mergeCell ref="AM619:AN619"/>
    <mergeCell ref="AO619:AP619"/>
    <mergeCell ref="AR619:AS619"/>
    <mergeCell ref="AT619:AU619"/>
    <mergeCell ref="S619:T619"/>
    <mergeCell ref="U619:V619"/>
    <mergeCell ref="X619:Y619"/>
    <mergeCell ref="Z619:AA619"/>
    <mergeCell ref="AC619:AD619"/>
    <mergeCell ref="AE619:AF619"/>
    <mergeCell ref="D619:E619"/>
    <mergeCell ref="AH629:AI629"/>
    <mergeCell ref="AJ629:AK629"/>
    <mergeCell ref="AM629:AN629"/>
    <mergeCell ref="AO629:AP629"/>
    <mergeCell ref="AR629:AS629"/>
    <mergeCell ref="AT629:AU629"/>
    <mergeCell ref="AW629:AX629"/>
    <mergeCell ref="AY629:AZ629"/>
    <mergeCell ref="BB629:BC629"/>
    <mergeCell ref="BD629:BE629"/>
    <mergeCell ref="BG629:BH629"/>
    <mergeCell ref="BI629:BJ629"/>
    <mergeCell ref="BL629:BM629"/>
    <mergeCell ref="BN629:BO629"/>
    <mergeCell ref="BQ629:BR629"/>
    <mergeCell ref="BS629:BT629"/>
    <mergeCell ref="D622:E622"/>
    <mergeCell ref="F622:G622"/>
    <mergeCell ref="I622:J622"/>
    <mergeCell ref="K622:L622"/>
    <mergeCell ref="N622:O622"/>
    <mergeCell ref="P622:Q622"/>
    <mergeCell ref="BS622:BT622"/>
    <mergeCell ref="BQ626:BR626"/>
    <mergeCell ref="BS626:BT626"/>
    <mergeCell ref="D629:E629"/>
    <mergeCell ref="F629:G629"/>
    <mergeCell ref="I629:J629"/>
    <mergeCell ref="K629:L629"/>
    <mergeCell ref="N629:O629"/>
    <mergeCell ref="P629:Q629"/>
    <mergeCell ref="S629:T629"/>
    <mergeCell ref="D598:E598"/>
    <mergeCell ref="F598:G598"/>
    <mergeCell ref="I598:J598"/>
    <mergeCell ref="K598:L598"/>
    <mergeCell ref="N598:O598"/>
    <mergeCell ref="P598:Q598"/>
    <mergeCell ref="BX612:BY612"/>
    <mergeCell ref="AH612:AI612"/>
    <mergeCell ref="AJ612:AK612"/>
    <mergeCell ref="AM612:AN612"/>
    <mergeCell ref="AO612:AP612"/>
    <mergeCell ref="AR612:AS612"/>
    <mergeCell ref="AT612:AU612"/>
    <mergeCell ref="S612:T612"/>
    <mergeCell ref="U612:V612"/>
    <mergeCell ref="X612:Y612"/>
    <mergeCell ref="Z612:AA612"/>
    <mergeCell ref="AC612:AD612"/>
    <mergeCell ref="AE612:AF612"/>
    <mergeCell ref="AW612:AX612"/>
    <mergeCell ref="AY612:AZ612"/>
    <mergeCell ref="BB612:BC612"/>
    <mergeCell ref="BD612:BE612"/>
    <mergeCell ref="BG612:BH612"/>
    <mergeCell ref="BI612:BJ612"/>
    <mergeCell ref="BL612:BM612"/>
    <mergeCell ref="BN612:BO612"/>
    <mergeCell ref="BV612:BW612"/>
    <mergeCell ref="BV615:BW615"/>
    <mergeCell ref="BX615:BY615"/>
    <mergeCell ref="AW619:AX619"/>
    <mergeCell ref="AY619:AZ619"/>
    <mergeCell ref="BB619:BC619"/>
    <mergeCell ref="BD619:BE619"/>
    <mergeCell ref="BG619:BH619"/>
    <mergeCell ref="BI619:BJ619"/>
    <mergeCell ref="BL619:BM619"/>
    <mergeCell ref="BN619:BO619"/>
    <mergeCell ref="BV619:BW619"/>
    <mergeCell ref="BX605:BY605"/>
    <mergeCell ref="F619:G619"/>
    <mergeCell ref="I619:J619"/>
    <mergeCell ref="K619:L619"/>
    <mergeCell ref="N619:O619"/>
    <mergeCell ref="P619:Q619"/>
    <mergeCell ref="AH605:AI605"/>
    <mergeCell ref="AJ605:AK605"/>
    <mergeCell ref="AM605:AN605"/>
    <mergeCell ref="AO605:AP605"/>
    <mergeCell ref="AR605:AS605"/>
    <mergeCell ref="AT605:AU605"/>
    <mergeCell ref="S605:T605"/>
    <mergeCell ref="U605:V605"/>
    <mergeCell ref="X605:Y605"/>
    <mergeCell ref="Z605:AA605"/>
    <mergeCell ref="AC605:AD605"/>
    <mergeCell ref="AE605:AF605"/>
    <mergeCell ref="BX598:BY598"/>
    <mergeCell ref="D605:E605"/>
    <mergeCell ref="F605:G605"/>
    <mergeCell ref="I605:J605"/>
    <mergeCell ref="K605:L605"/>
    <mergeCell ref="N605:O605"/>
    <mergeCell ref="P605:Q605"/>
    <mergeCell ref="D580:E580"/>
    <mergeCell ref="F580:G580"/>
    <mergeCell ref="AH598:AI598"/>
    <mergeCell ref="AJ598:AK598"/>
    <mergeCell ref="AM598:AN598"/>
    <mergeCell ref="AO598:AP598"/>
    <mergeCell ref="AR598:AS598"/>
    <mergeCell ref="AT598:AU598"/>
    <mergeCell ref="S598:T598"/>
    <mergeCell ref="U598:V598"/>
    <mergeCell ref="X598:Y598"/>
    <mergeCell ref="Z598:AA598"/>
    <mergeCell ref="AC598:AD598"/>
    <mergeCell ref="AE598:AF598"/>
    <mergeCell ref="BV601:BW601"/>
    <mergeCell ref="BX601:BY601"/>
    <mergeCell ref="AW605:AX605"/>
    <mergeCell ref="AY605:AZ605"/>
    <mergeCell ref="BB605:BC605"/>
    <mergeCell ref="BD605:BE605"/>
    <mergeCell ref="BG605:BH605"/>
    <mergeCell ref="BI605:BJ605"/>
    <mergeCell ref="BL605:BM605"/>
    <mergeCell ref="BN605:BO605"/>
    <mergeCell ref="BV605:BW605"/>
    <mergeCell ref="D591:E591"/>
    <mergeCell ref="F591:G591"/>
    <mergeCell ref="I591:J591"/>
    <mergeCell ref="K591:L591"/>
    <mergeCell ref="N591:O591"/>
    <mergeCell ref="P591:Q591"/>
    <mergeCell ref="AH584:AI584"/>
    <mergeCell ref="AJ584:AK584"/>
    <mergeCell ref="AM584:AN584"/>
    <mergeCell ref="AO584:AP584"/>
    <mergeCell ref="AR584:AS584"/>
    <mergeCell ref="AT584:AU584"/>
    <mergeCell ref="S584:T584"/>
    <mergeCell ref="U584:V584"/>
    <mergeCell ref="X584:Y584"/>
    <mergeCell ref="Z584:AA584"/>
    <mergeCell ref="AC584:AD584"/>
    <mergeCell ref="AE584:AF584"/>
    <mergeCell ref="D584:E584"/>
    <mergeCell ref="F584:G584"/>
    <mergeCell ref="I584:J584"/>
    <mergeCell ref="K584:L584"/>
    <mergeCell ref="N584:O584"/>
    <mergeCell ref="P584:Q584"/>
    <mergeCell ref="BX584:BY584"/>
    <mergeCell ref="BQ598:BR598"/>
    <mergeCell ref="BS598:BT598"/>
    <mergeCell ref="D601:E601"/>
    <mergeCell ref="F601:G601"/>
    <mergeCell ref="I601:J601"/>
    <mergeCell ref="K601:L601"/>
    <mergeCell ref="N601:O601"/>
    <mergeCell ref="P601:Q601"/>
    <mergeCell ref="S601:T601"/>
    <mergeCell ref="U601:V601"/>
    <mergeCell ref="X601:Y601"/>
    <mergeCell ref="Z601:AA601"/>
    <mergeCell ref="AC601:AD601"/>
    <mergeCell ref="AE601:AF601"/>
    <mergeCell ref="AJ591:AK591"/>
    <mergeCell ref="AM591:AN591"/>
    <mergeCell ref="AO591:AP591"/>
    <mergeCell ref="AR591:AS591"/>
    <mergeCell ref="AT591:AU591"/>
    <mergeCell ref="S591:T591"/>
    <mergeCell ref="U591:V591"/>
    <mergeCell ref="X591:Y591"/>
    <mergeCell ref="Z591:AA591"/>
    <mergeCell ref="AC591:AD591"/>
    <mergeCell ref="AE591:AF591"/>
    <mergeCell ref="BQ584:BR584"/>
    <mergeCell ref="BS584:BT584"/>
    <mergeCell ref="S587:T587"/>
    <mergeCell ref="U587:V587"/>
    <mergeCell ref="X587:Y587"/>
    <mergeCell ref="Z587:AA587"/>
    <mergeCell ref="AC587:AD587"/>
    <mergeCell ref="AE587:AF587"/>
    <mergeCell ref="AH587:AI587"/>
    <mergeCell ref="AJ587:AK587"/>
    <mergeCell ref="AM587:AN587"/>
    <mergeCell ref="AO587:AP587"/>
    <mergeCell ref="AR587:AS587"/>
    <mergeCell ref="AT587:AU587"/>
    <mergeCell ref="AW587:AX587"/>
    <mergeCell ref="AY587:AZ587"/>
    <mergeCell ref="BB587:BC587"/>
    <mergeCell ref="BD587:BE587"/>
    <mergeCell ref="BG587:BH587"/>
    <mergeCell ref="BI587:BJ587"/>
    <mergeCell ref="BL587:BM587"/>
    <mergeCell ref="BN587:BO587"/>
    <mergeCell ref="BQ587:BR587"/>
    <mergeCell ref="AW591:AX591"/>
    <mergeCell ref="AY591:AZ591"/>
    <mergeCell ref="BB591:BC591"/>
    <mergeCell ref="BD591:BE591"/>
    <mergeCell ref="BG591:BH591"/>
    <mergeCell ref="BI591:BJ591"/>
    <mergeCell ref="BL591:BM591"/>
    <mergeCell ref="BN591:BO591"/>
    <mergeCell ref="BV570:BW570"/>
    <mergeCell ref="BV573:BW573"/>
    <mergeCell ref="BX573:BY573"/>
    <mergeCell ref="AW577:AX577"/>
    <mergeCell ref="AY577:AZ577"/>
    <mergeCell ref="BB577:BC577"/>
    <mergeCell ref="BD577:BE577"/>
    <mergeCell ref="BG577:BH577"/>
    <mergeCell ref="BI577:BJ577"/>
    <mergeCell ref="BL577:BM577"/>
    <mergeCell ref="BN577:BO577"/>
    <mergeCell ref="BV577:BW577"/>
    <mergeCell ref="BX556:BY556"/>
    <mergeCell ref="BQ559:BR559"/>
    <mergeCell ref="BS559:BT559"/>
    <mergeCell ref="BQ563:BR563"/>
    <mergeCell ref="BS563:BT563"/>
    <mergeCell ref="BQ577:BR577"/>
    <mergeCell ref="BS577:BT577"/>
    <mergeCell ref="AH577:AI577"/>
    <mergeCell ref="AJ577:AK577"/>
    <mergeCell ref="AM577:AN577"/>
    <mergeCell ref="AO577:AP577"/>
    <mergeCell ref="AR577:AS577"/>
    <mergeCell ref="AT577:AU577"/>
    <mergeCell ref="S577:T577"/>
    <mergeCell ref="U577:V577"/>
    <mergeCell ref="X577:Y577"/>
    <mergeCell ref="Z577:AA577"/>
    <mergeCell ref="AC577:AD577"/>
    <mergeCell ref="AE577:AF577"/>
    <mergeCell ref="D577:E577"/>
    <mergeCell ref="F577:G577"/>
    <mergeCell ref="I577:J577"/>
    <mergeCell ref="K577:L577"/>
    <mergeCell ref="N577:O577"/>
    <mergeCell ref="P577:Q577"/>
    <mergeCell ref="BV566:BW566"/>
    <mergeCell ref="BX566:BY566"/>
    <mergeCell ref="D556:E556"/>
    <mergeCell ref="F556:G556"/>
    <mergeCell ref="I556:J556"/>
    <mergeCell ref="K556:L556"/>
    <mergeCell ref="N556:O556"/>
    <mergeCell ref="P556:Q556"/>
    <mergeCell ref="BX563:BY563"/>
    <mergeCell ref="D559:E559"/>
    <mergeCell ref="F559:G559"/>
    <mergeCell ref="I559:J559"/>
    <mergeCell ref="K559:L559"/>
    <mergeCell ref="N559:O559"/>
    <mergeCell ref="P559:Q559"/>
    <mergeCell ref="S559:T559"/>
    <mergeCell ref="U559:V559"/>
    <mergeCell ref="X559:Y559"/>
    <mergeCell ref="Z559:AA559"/>
    <mergeCell ref="AC559:AD559"/>
    <mergeCell ref="AE559:AF559"/>
    <mergeCell ref="AH559:AI559"/>
    <mergeCell ref="AJ559:AK559"/>
    <mergeCell ref="AM559:AN559"/>
    <mergeCell ref="AO559:AP559"/>
    <mergeCell ref="AR559:AS559"/>
    <mergeCell ref="AT559:AU559"/>
    <mergeCell ref="AW559:AX559"/>
    <mergeCell ref="AY559:AZ559"/>
    <mergeCell ref="BB559:BC559"/>
    <mergeCell ref="BD559:BE559"/>
    <mergeCell ref="BG559:BH559"/>
    <mergeCell ref="BI559:BJ559"/>
    <mergeCell ref="BL559:BM559"/>
    <mergeCell ref="BN559:BO559"/>
    <mergeCell ref="AW538:AX538"/>
    <mergeCell ref="AY538:AZ538"/>
    <mergeCell ref="BB538:BC538"/>
    <mergeCell ref="BD538:BE538"/>
    <mergeCell ref="BG538:BH538"/>
    <mergeCell ref="BI538:BJ538"/>
    <mergeCell ref="BL538:BM538"/>
    <mergeCell ref="BN538:BO538"/>
    <mergeCell ref="BQ538:BR538"/>
    <mergeCell ref="D549:E549"/>
    <mergeCell ref="F549:G549"/>
    <mergeCell ref="I549:J549"/>
    <mergeCell ref="K549:L549"/>
    <mergeCell ref="D563:E563"/>
    <mergeCell ref="F563:G563"/>
    <mergeCell ref="I563:J563"/>
    <mergeCell ref="K563:L563"/>
    <mergeCell ref="N563:O563"/>
    <mergeCell ref="P563:Q563"/>
    <mergeCell ref="AH556:AI556"/>
    <mergeCell ref="AJ556:AK556"/>
    <mergeCell ref="AM556:AN556"/>
    <mergeCell ref="AO556:AP556"/>
    <mergeCell ref="AR556:AS556"/>
    <mergeCell ref="AT556:AU556"/>
    <mergeCell ref="S556:T556"/>
    <mergeCell ref="U556:V556"/>
    <mergeCell ref="X556:Y556"/>
    <mergeCell ref="Z556:AA556"/>
    <mergeCell ref="AC556:AD556"/>
    <mergeCell ref="AE556:AF556"/>
    <mergeCell ref="BV559:BW559"/>
    <mergeCell ref="BX559:BY559"/>
    <mergeCell ref="AW563:AX563"/>
    <mergeCell ref="AY563:AZ563"/>
    <mergeCell ref="BB563:BC563"/>
    <mergeCell ref="BD563:BE563"/>
    <mergeCell ref="BG563:BH563"/>
    <mergeCell ref="BI563:BJ563"/>
    <mergeCell ref="BL563:BM563"/>
    <mergeCell ref="BN563:BO563"/>
    <mergeCell ref="BV563:BW563"/>
    <mergeCell ref="BV538:BW538"/>
    <mergeCell ref="BX538:BY538"/>
    <mergeCell ref="AW542:AX542"/>
    <mergeCell ref="AY542:AZ542"/>
    <mergeCell ref="BB542:BC542"/>
    <mergeCell ref="BD542:BE542"/>
    <mergeCell ref="BG542:BH542"/>
    <mergeCell ref="BI542:BJ542"/>
    <mergeCell ref="BL542:BM542"/>
    <mergeCell ref="BN542:BO542"/>
    <mergeCell ref="BV542:BW542"/>
    <mergeCell ref="BV545:BW545"/>
    <mergeCell ref="BX545:BY545"/>
    <mergeCell ref="AW549:AX549"/>
    <mergeCell ref="AY549:AZ549"/>
    <mergeCell ref="BB549:BC549"/>
    <mergeCell ref="BD549:BE549"/>
    <mergeCell ref="BG549:BH549"/>
    <mergeCell ref="BI549:BJ549"/>
    <mergeCell ref="BL549:BM549"/>
    <mergeCell ref="BN549:BO549"/>
    <mergeCell ref="BV549:BW549"/>
    <mergeCell ref="U545:V545"/>
    <mergeCell ref="X545:Y545"/>
    <mergeCell ref="Z545:AA545"/>
    <mergeCell ref="AC545:AD545"/>
    <mergeCell ref="AE545:AF545"/>
    <mergeCell ref="D570:E570"/>
    <mergeCell ref="F570:G570"/>
    <mergeCell ref="I570:J570"/>
    <mergeCell ref="K570:L570"/>
    <mergeCell ref="N570:O570"/>
    <mergeCell ref="P570:Q570"/>
    <mergeCell ref="AH563:AI563"/>
    <mergeCell ref="AJ563:AK563"/>
    <mergeCell ref="AM563:AN563"/>
    <mergeCell ref="AO563:AP563"/>
    <mergeCell ref="AR563:AS563"/>
    <mergeCell ref="AT563:AU563"/>
    <mergeCell ref="S563:T563"/>
    <mergeCell ref="U563:V563"/>
    <mergeCell ref="X563:Y563"/>
    <mergeCell ref="Z563:AA563"/>
    <mergeCell ref="AC563:AD563"/>
    <mergeCell ref="AE563:AF563"/>
    <mergeCell ref="S538:T538"/>
    <mergeCell ref="U538:V538"/>
    <mergeCell ref="X538:Y538"/>
    <mergeCell ref="Z538:AA538"/>
    <mergeCell ref="AC538:AD538"/>
    <mergeCell ref="AE538:AF538"/>
    <mergeCell ref="AH538:AI538"/>
    <mergeCell ref="AJ538:AK538"/>
    <mergeCell ref="AM538:AN538"/>
    <mergeCell ref="AO538:AP538"/>
    <mergeCell ref="AR538:AS538"/>
    <mergeCell ref="AT538:AU538"/>
    <mergeCell ref="AH570:AI570"/>
    <mergeCell ref="AJ570:AK570"/>
    <mergeCell ref="AM570:AN570"/>
    <mergeCell ref="AO570:AP570"/>
    <mergeCell ref="AR570:AS570"/>
    <mergeCell ref="AT570:AU570"/>
    <mergeCell ref="S570:T570"/>
    <mergeCell ref="U570:V570"/>
    <mergeCell ref="X570:Y570"/>
    <mergeCell ref="Z570:AA570"/>
    <mergeCell ref="AC570:AD570"/>
    <mergeCell ref="AE570:AF570"/>
    <mergeCell ref="AH542:AI542"/>
    <mergeCell ref="AJ542:AK542"/>
    <mergeCell ref="AM542:AN542"/>
    <mergeCell ref="AO542:AP542"/>
    <mergeCell ref="AR542:AS542"/>
    <mergeCell ref="AT542:AU542"/>
    <mergeCell ref="S542:T542"/>
    <mergeCell ref="U542:V542"/>
    <mergeCell ref="X542:Y542"/>
    <mergeCell ref="Z542:AA542"/>
    <mergeCell ref="AC542:AD542"/>
    <mergeCell ref="AE542:AF542"/>
    <mergeCell ref="BX535:BY535"/>
    <mergeCell ref="D542:E542"/>
    <mergeCell ref="F542:G542"/>
    <mergeCell ref="I542:J542"/>
    <mergeCell ref="K542:L542"/>
    <mergeCell ref="N542:O542"/>
    <mergeCell ref="P542:Q542"/>
    <mergeCell ref="AH535:AI535"/>
    <mergeCell ref="AJ535:AK535"/>
    <mergeCell ref="AM535:AN535"/>
    <mergeCell ref="AO535:AP535"/>
    <mergeCell ref="AR535:AS535"/>
    <mergeCell ref="AT535:AU535"/>
    <mergeCell ref="S535:T535"/>
    <mergeCell ref="U535:V535"/>
    <mergeCell ref="X535:Y535"/>
    <mergeCell ref="Z535:AA535"/>
    <mergeCell ref="AC535:AD535"/>
    <mergeCell ref="AE535:AF535"/>
    <mergeCell ref="D535:E535"/>
    <mergeCell ref="AH545:AI545"/>
    <mergeCell ref="AJ545:AK545"/>
    <mergeCell ref="AM545:AN545"/>
    <mergeCell ref="AO545:AP545"/>
    <mergeCell ref="AR545:AS545"/>
    <mergeCell ref="AT545:AU545"/>
    <mergeCell ref="AW545:AX545"/>
    <mergeCell ref="AY545:AZ545"/>
    <mergeCell ref="BB545:BC545"/>
    <mergeCell ref="BD545:BE545"/>
    <mergeCell ref="BG545:BH545"/>
    <mergeCell ref="BI545:BJ545"/>
    <mergeCell ref="BL545:BM545"/>
    <mergeCell ref="BN545:BO545"/>
    <mergeCell ref="BQ545:BR545"/>
    <mergeCell ref="BS545:BT545"/>
    <mergeCell ref="D538:E538"/>
    <mergeCell ref="F538:G538"/>
    <mergeCell ref="I538:J538"/>
    <mergeCell ref="K538:L538"/>
    <mergeCell ref="N538:O538"/>
    <mergeCell ref="P538:Q538"/>
    <mergeCell ref="BS538:BT538"/>
    <mergeCell ref="BQ542:BR542"/>
    <mergeCell ref="BS542:BT542"/>
    <mergeCell ref="D545:E545"/>
    <mergeCell ref="F545:G545"/>
    <mergeCell ref="I545:J545"/>
    <mergeCell ref="K545:L545"/>
    <mergeCell ref="N545:O545"/>
    <mergeCell ref="P545:Q545"/>
    <mergeCell ref="S545:T545"/>
    <mergeCell ref="D514:E514"/>
    <mergeCell ref="F514:G514"/>
    <mergeCell ref="I514:J514"/>
    <mergeCell ref="K514:L514"/>
    <mergeCell ref="N514:O514"/>
    <mergeCell ref="P514:Q514"/>
    <mergeCell ref="BX528:BY528"/>
    <mergeCell ref="AH528:AI528"/>
    <mergeCell ref="AJ528:AK528"/>
    <mergeCell ref="AM528:AN528"/>
    <mergeCell ref="AO528:AP528"/>
    <mergeCell ref="AR528:AS528"/>
    <mergeCell ref="AT528:AU528"/>
    <mergeCell ref="S528:T528"/>
    <mergeCell ref="U528:V528"/>
    <mergeCell ref="X528:Y528"/>
    <mergeCell ref="Z528:AA528"/>
    <mergeCell ref="AC528:AD528"/>
    <mergeCell ref="AE528:AF528"/>
    <mergeCell ref="AW528:AX528"/>
    <mergeCell ref="AY528:AZ528"/>
    <mergeCell ref="BB528:BC528"/>
    <mergeCell ref="BD528:BE528"/>
    <mergeCell ref="BG528:BH528"/>
    <mergeCell ref="BI528:BJ528"/>
    <mergeCell ref="BL528:BM528"/>
    <mergeCell ref="BN528:BO528"/>
    <mergeCell ref="BV528:BW528"/>
    <mergeCell ref="BV531:BW531"/>
    <mergeCell ref="BX531:BY531"/>
    <mergeCell ref="AW535:AX535"/>
    <mergeCell ref="AY535:AZ535"/>
    <mergeCell ref="BB535:BC535"/>
    <mergeCell ref="BD535:BE535"/>
    <mergeCell ref="BG535:BH535"/>
    <mergeCell ref="BI535:BJ535"/>
    <mergeCell ref="BL535:BM535"/>
    <mergeCell ref="BN535:BO535"/>
    <mergeCell ref="BV535:BW535"/>
    <mergeCell ref="BX521:BY521"/>
    <mergeCell ref="F535:G535"/>
    <mergeCell ref="I535:J535"/>
    <mergeCell ref="K535:L535"/>
    <mergeCell ref="N535:O535"/>
    <mergeCell ref="P535:Q535"/>
    <mergeCell ref="AH521:AI521"/>
    <mergeCell ref="AJ521:AK521"/>
    <mergeCell ref="AM521:AN521"/>
    <mergeCell ref="AO521:AP521"/>
    <mergeCell ref="AR521:AS521"/>
    <mergeCell ref="AT521:AU521"/>
    <mergeCell ref="S521:T521"/>
    <mergeCell ref="U521:V521"/>
    <mergeCell ref="X521:Y521"/>
    <mergeCell ref="Z521:AA521"/>
    <mergeCell ref="AC521:AD521"/>
    <mergeCell ref="AE521:AF521"/>
    <mergeCell ref="BX514:BY514"/>
    <mergeCell ref="D521:E521"/>
    <mergeCell ref="F521:G521"/>
    <mergeCell ref="I521:J521"/>
    <mergeCell ref="K521:L521"/>
    <mergeCell ref="N521:O521"/>
    <mergeCell ref="P521:Q521"/>
    <mergeCell ref="D496:E496"/>
    <mergeCell ref="F496:G496"/>
    <mergeCell ref="AH514:AI514"/>
    <mergeCell ref="AJ514:AK514"/>
    <mergeCell ref="AM514:AN514"/>
    <mergeCell ref="AO514:AP514"/>
    <mergeCell ref="AR514:AS514"/>
    <mergeCell ref="AT514:AU514"/>
    <mergeCell ref="S514:T514"/>
    <mergeCell ref="U514:V514"/>
    <mergeCell ref="X514:Y514"/>
    <mergeCell ref="Z514:AA514"/>
    <mergeCell ref="AC514:AD514"/>
    <mergeCell ref="AE514:AF514"/>
    <mergeCell ref="BV517:BW517"/>
    <mergeCell ref="BX517:BY517"/>
    <mergeCell ref="AW521:AX521"/>
    <mergeCell ref="AY521:AZ521"/>
    <mergeCell ref="BB521:BC521"/>
    <mergeCell ref="BD521:BE521"/>
    <mergeCell ref="BG521:BH521"/>
    <mergeCell ref="BI521:BJ521"/>
    <mergeCell ref="BL521:BM521"/>
    <mergeCell ref="BN521:BO521"/>
    <mergeCell ref="BV521:BW521"/>
    <mergeCell ref="D507:E507"/>
    <mergeCell ref="F507:G507"/>
    <mergeCell ref="I507:J507"/>
    <mergeCell ref="K507:L507"/>
    <mergeCell ref="N507:O507"/>
    <mergeCell ref="P507:Q507"/>
    <mergeCell ref="AH500:AI500"/>
    <mergeCell ref="AJ500:AK500"/>
    <mergeCell ref="AM500:AN500"/>
    <mergeCell ref="AO500:AP500"/>
    <mergeCell ref="AR500:AS500"/>
    <mergeCell ref="AT500:AU500"/>
    <mergeCell ref="S500:T500"/>
    <mergeCell ref="U500:V500"/>
    <mergeCell ref="X500:Y500"/>
    <mergeCell ref="Z500:AA500"/>
    <mergeCell ref="AC500:AD500"/>
    <mergeCell ref="AE500:AF500"/>
    <mergeCell ref="D500:E500"/>
    <mergeCell ref="F500:G500"/>
    <mergeCell ref="I500:J500"/>
    <mergeCell ref="K500:L500"/>
    <mergeCell ref="N500:O500"/>
    <mergeCell ref="P500:Q500"/>
    <mergeCell ref="BX500:BY500"/>
    <mergeCell ref="BQ514:BR514"/>
    <mergeCell ref="BS514:BT514"/>
    <mergeCell ref="D517:E517"/>
    <mergeCell ref="F517:G517"/>
    <mergeCell ref="I517:J517"/>
    <mergeCell ref="K517:L517"/>
    <mergeCell ref="N517:O517"/>
    <mergeCell ref="P517:Q517"/>
    <mergeCell ref="S517:T517"/>
    <mergeCell ref="U517:V517"/>
    <mergeCell ref="X517:Y517"/>
    <mergeCell ref="Z517:AA517"/>
    <mergeCell ref="AC517:AD517"/>
    <mergeCell ref="AE517:AF517"/>
    <mergeCell ref="AJ507:AK507"/>
    <mergeCell ref="AM507:AN507"/>
    <mergeCell ref="AO507:AP507"/>
    <mergeCell ref="AR507:AS507"/>
    <mergeCell ref="AT507:AU507"/>
    <mergeCell ref="S507:T507"/>
    <mergeCell ref="U507:V507"/>
    <mergeCell ref="X507:Y507"/>
    <mergeCell ref="Z507:AA507"/>
    <mergeCell ref="AC507:AD507"/>
    <mergeCell ref="AE507:AF507"/>
    <mergeCell ref="BQ500:BR500"/>
    <mergeCell ref="BS500:BT500"/>
    <mergeCell ref="S503:T503"/>
    <mergeCell ref="U503:V503"/>
    <mergeCell ref="X503:Y503"/>
    <mergeCell ref="Z503:AA503"/>
    <mergeCell ref="AC503:AD503"/>
    <mergeCell ref="AE503:AF503"/>
    <mergeCell ref="AH503:AI503"/>
    <mergeCell ref="AJ503:AK503"/>
    <mergeCell ref="AM503:AN503"/>
    <mergeCell ref="AO503:AP503"/>
    <mergeCell ref="AR503:AS503"/>
    <mergeCell ref="AT503:AU503"/>
    <mergeCell ref="AW503:AX503"/>
    <mergeCell ref="AY503:AZ503"/>
    <mergeCell ref="BB503:BC503"/>
    <mergeCell ref="BD503:BE503"/>
    <mergeCell ref="BG503:BH503"/>
    <mergeCell ref="BI503:BJ503"/>
    <mergeCell ref="BL503:BM503"/>
    <mergeCell ref="BN503:BO503"/>
    <mergeCell ref="BQ503:BR503"/>
    <mergeCell ref="BV486:BW486"/>
    <mergeCell ref="BV489:BW489"/>
    <mergeCell ref="BX489:BY489"/>
    <mergeCell ref="AW493:AX493"/>
    <mergeCell ref="AY493:AZ493"/>
    <mergeCell ref="BB493:BC493"/>
    <mergeCell ref="BD493:BE493"/>
    <mergeCell ref="BG493:BH493"/>
    <mergeCell ref="BI493:BJ493"/>
    <mergeCell ref="BL493:BM493"/>
    <mergeCell ref="BN493:BO493"/>
    <mergeCell ref="BV493:BW493"/>
    <mergeCell ref="BX472:BY472"/>
    <mergeCell ref="BQ475:BR475"/>
    <mergeCell ref="BS475:BT475"/>
    <mergeCell ref="BQ479:BR479"/>
    <mergeCell ref="BS479:BT479"/>
    <mergeCell ref="BQ493:BR493"/>
    <mergeCell ref="BS493:BT493"/>
    <mergeCell ref="AH493:AI493"/>
    <mergeCell ref="AJ493:AK493"/>
    <mergeCell ref="AM493:AN493"/>
    <mergeCell ref="AO493:AP493"/>
    <mergeCell ref="AR493:AS493"/>
    <mergeCell ref="AT493:AU493"/>
    <mergeCell ref="S493:T493"/>
    <mergeCell ref="U493:V493"/>
    <mergeCell ref="X493:Y493"/>
    <mergeCell ref="Z493:AA493"/>
    <mergeCell ref="AC493:AD493"/>
    <mergeCell ref="AE493:AF493"/>
    <mergeCell ref="D493:E493"/>
    <mergeCell ref="F493:G493"/>
    <mergeCell ref="I493:J493"/>
    <mergeCell ref="K493:L493"/>
    <mergeCell ref="N493:O493"/>
    <mergeCell ref="P493:Q493"/>
    <mergeCell ref="AW472:AX472"/>
    <mergeCell ref="AY472:AZ472"/>
    <mergeCell ref="BB472:BC472"/>
    <mergeCell ref="BD472:BE472"/>
    <mergeCell ref="BG472:BH472"/>
    <mergeCell ref="BI472:BJ472"/>
    <mergeCell ref="BL472:BM472"/>
    <mergeCell ref="BN472:BO472"/>
    <mergeCell ref="BV472:BW472"/>
    <mergeCell ref="BV482:BW482"/>
    <mergeCell ref="BX482:BY482"/>
    <mergeCell ref="D472:E472"/>
    <mergeCell ref="F472:G472"/>
    <mergeCell ref="I472:J472"/>
    <mergeCell ref="K472:L472"/>
    <mergeCell ref="N472:O472"/>
    <mergeCell ref="P472:Q472"/>
    <mergeCell ref="BX479:BY479"/>
    <mergeCell ref="D475:E475"/>
    <mergeCell ref="F475:G475"/>
    <mergeCell ref="I475:J475"/>
    <mergeCell ref="K475:L475"/>
    <mergeCell ref="N475:O475"/>
    <mergeCell ref="P475:Q475"/>
    <mergeCell ref="S475:T475"/>
    <mergeCell ref="U475:V475"/>
    <mergeCell ref="X475:Y475"/>
    <mergeCell ref="Z475:AA475"/>
    <mergeCell ref="AC475:AD475"/>
    <mergeCell ref="AE475:AF475"/>
    <mergeCell ref="AH475:AI475"/>
    <mergeCell ref="AJ475:AK475"/>
    <mergeCell ref="AM475:AN475"/>
    <mergeCell ref="AO475:AP475"/>
    <mergeCell ref="AR475:AS475"/>
    <mergeCell ref="AT475:AU475"/>
    <mergeCell ref="AW475:AX475"/>
    <mergeCell ref="AY475:AZ475"/>
    <mergeCell ref="BB475:BC475"/>
    <mergeCell ref="BD475:BE475"/>
    <mergeCell ref="BG475:BH475"/>
    <mergeCell ref="BI475:BJ475"/>
    <mergeCell ref="BL475:BM475"/>
    <mergeCell ref="BN475:BO475"/>
    <mergeCell ref="AW454:AX454"/>
    <mergeCell ref="AY454:AZ454"/>
    <mergeCell ref="BB454:BC454"/>
    <mergeCell ref="BD454:BE454"/>
    <mergeCell ref="BG454:BH454"/>
    <mergeCell ref="BI454:BJ454"/>
    <mergeCell ref="BL454:BM454"/>
    <mergeCell ref="BN454:BO454"/>
    <mergeCell ref="BQ454:BR454"/>
    <mergeCell ref="D465:E465"/>
    <mergeCell ref="F465:G465"/>
    <mergeCell ref="I465:J465"/>
    <mergeCell ref="K465:L465"/>
    <mergeCell ref="D479:E479"/>
    <mergeCell ref="F479:G479"/>
    <mergeCell ref="I479:J479"/>
    <mergeCell ref="K479:L479"/>
    <mergeCell ref="N479:O479"/>
    <mergeCell ref="P479:Q479"/>
    <mergeCell ref="AH472:AI472"/>
    <mergeCell ref="AJ472:AK472"/>
    <mergeCell ref="AM472:AN472"/>
    <mergeCell ref="AO472:AP472"/>
    <mergeCell ref="AR472:AS472"/>
    <mergeCell ref="AT472:AU472"/>
    <mergeCell ref="S472:T472"/>
    <mergeCell ref="U472:V472"/>
    <mergeCell ref="X472:Y472"/>
    <mergeCell ref="Z472:AA472"/>
    <mergeCell ref="AC472:AD472"/>
    <mergeCell ref="AE472:AF472"/>
    <mergeCell ref="BV475:BW475"/>
    <mergeCell ref="BX475:BY475"/>
    <mergeCell ref="AW479:AX479"/>
    <mergeCell ref="AY479:AZ479"/>
    <mergeCell ref="BB479:BC479"/>
    <mergeCell ref="BD479:BE479"/>
    <mergeCell ref="BG479:BH479"/>
    <mergeCell ref="BI479:BJ479"/>
    <mergeCell ref="BL479:BM479"/>
    <mergeCell ref="BN479:BO479"/>
    <mergeCell ref="BV479:BW479"/>
    <mergeCell ref="BV468:BW468"/>
    <mergeCell ref="BX468:BY468"/>
    <mergeCell ref="U461:V461"/>
    <mergeCell ref="X461:Y461"/>
    <mergeCell ref="Z461:AA461"/>
    <mergeCell ref="AC461:AD461"/>
    <mergeCell ref="AE461:AF461"/>
    <mergeCell ref="D486:E486"/>
    <mergeCell ref="F486:G486"/>
    <mergeCell ref="I486:J486"/>
    <mergeCell ref="K486:L486"/>
    <mergeCell ref="N486:O486"/>
    <mergeCell ref="P486:Q486"/>
    <mergeCell ref="AH479:AI479"/>
    <mergeCell ref="AJ479:AK479"/>
    <mergeCell ref="AM479:AN479"/>
    <mergeCell ref="AO479:AP479"/>
    <mergeCell ref="AR479:AS479"/>
    <mergeCell ref="AT479:AU479"/>
    <mergeCell ref="S479:T479"/>
    <mergeCell ref="U479:V479"/>
    <mergeCell ref="X479:Y479"/>
    <mergeCell ref="Z479:AA479"/>
    <mergeCell ref="AC479:AD479"/>
    <mergeCell ref="AE479:AF479"/>
    <mergeCell ref="S454:T454"/>
    <mergeCell ref="U454:V454"/>
    <mergeCell ref="X454:Y454"/>
    <mergeCell ref="Z454:AA454"/>
    <mergeCell ref="AC454:AD454"/>
    <mergeCell ref="AE454:AF454"/>
    <mergeCell ref="AH454:AI454"/>
    <mergeCell ref="AJ454:AK454"/>
    <mergeCell ref="AM454:AN454"/>
    <mergeCell ref="AO454:AP454"/>
    <mergeCell ref="AR454:AS454"/>
    <mergeCell ref="AT454:AU454"/>
    <mergeCell ref="AH486:AI486"/>
    <mergeCell ref="AJ486:AK486"/>
    <mergeCell ref="AM486:AN486"/>
    <mergeCell ref="AO486:AP486"/>
    <mergeCell ref="AR486:AS486"/>
    <mergeCell ref="AT486:AU486"/>
    <mergeCell ref="S486:T486"/>
    <mergeCell ref="U486:V486"/>
    <mergeCell ref="X486:Y486"/>
    <mergeCell ref="Z486:AA486"/>
    <mergeCell ref="AC486:AD486"/>
    <mergeCell ref="AE486:AF486"/>
    <mergeCell ref="AH458:AI458"/>
    <mergeCell ref="AJ458:AK458"/>
    <mergeCell ref="AM458:AN458"/>
    <mergeCell ref="AO458:AP458"/>
    <mergeCell ref="AR458:AS458"/>
    <mergeCell ref="AT458:AU458"/>
    <mergeCell ref="S458:T458"/>
    <mergeCell ref="U458:V458"/>
    <mergeCell ref="X458:Y458"/>
    <mergeCell ref="Z458:AA458"/>
    <mergeCell ref="AC458:AD458"/>
    <mergeCell ref="AE458:AF458"/>
    <mergeCell ref="BX451:BY451"/>
    <mergeCell ref="D458:E458"/>
    <mergeCell ref="F458:G458"/>
    <mergeCell ref="I458:J458"/>
    <mergeCell ref="K458:L458"/>
    <mergeCell ref="N458:O458"/>
    <mergeCell ref="P458:Q458"/>
    <mergeCell ref="AH451:AI451"/>
    <mergeCell ref="AJ451:AK451"/>
    <mergeCell ref="AM451:AN451"/>
    <mergeCell ref="AO451:AP451"/>
    <mergeCell ref="AR451:AS451"/>
    <mergeCell ref="AT451:AU451"/>
    <mergeCell ref="S451:T451"/>
    <mergeCell ref="U451:V451"/>
    <mergeCell ref="X451:Y451"/>
    <mergeCell ref="Z451:AA451"/>
    <mergeCell ref="AC451:AD451"/>
    <mergeCell ref="AE451:AF451"/>
    <mergeCell ref="D451:E451"/>
    <mergeCell ref="AH461:AI461"/>
    <mergeCell ref="AJ461:AK461"/>
    <mergeCell ref="AM461:AN461"/>
    <mergeCell ref="AO461:AP461"/>
    <mergeCell ref="AR461:AS461"/>
    <mergeCell ref="AT461:AU461"/>
    <mergeCell ref="AW461:AX461"/>
    <mergeCell ref="AY461:AZ461"/>
    <mergeCell ref="BB461:BC461"/>
    <mergeCell ref="BD461:BE461"/>
    <mergeCell ref="BG461:BH461"/>
    <mergeCell ref="BI461:BJ461"/>
    <mergeCell ref="BL461:BM461"/>
    <mergeCell ref="BN461:BO461"/>
    <mergeCell ref="BQ461:BR461"/>
    <mergeCell ref="BS461:BT461"/>
    <mergeCell ref="D454:E454"/>
    <mergeCell ref="F454:G454"/>
    <mergeCell ref="I454:J454"/>
    <mergeCell ref="K454:L454"/>
    <mergeCell ref="N454:O454"/>
    <mergeCell ref="P454:Q454"/>
    <mergeCell ref="BS454:BT454"/>
    <mergeCell ref="BQ458:BR458"/>
    <mergeCell ref="BS458:BT458"/>
    <mergeCell ref="D461:E461"/>
    <mergeCell ref="F461:G461"/>
    <mergeCell ref="I461:J461"/>
    <mergeCell ref="K461:L461"/>
    <mergeCell ref="N461:O461"/>
    <mergeCell ref="P461:Q461"/>
    <mergeCell ref="S461:T461"/>
    <mergeCell ref="D430:E430"/>
    <mergeCell ref="F430:G430"/>
    <mergeCell ref="I430:J430"/>
    <mergeCell ref="K430:L430"/>
    <mergeCell ref="N430:O430"/>
    <mergeCell ref="P430:Q430"/>
    <mergeCell ref="BX444:BY444"/>
    <mergeCell ref="AH444:AI444"/>
    <mergeCell ref="AJ444:AK444"/>
    <mergeCell ref="AM444:AN444"/>
    <mergeCell ref="AO444:AP444"/>
    <mergeCell ref="AR444:AS444"/>
    <mergeCell ref="AT444:AU444"/>
    <mergeCell ref="S444:T444"/>
    <mergeCell ref="U444:V444"/>
    <mergeCell ref="X444:Y444"/>
    <mergeCell ref="Z444:AA444"/>
    <mergeCell ref="AC444:AD444"/>
    <mergeCell ref="AE444:AF444"/>
    <mergeCell ref="AW444:AX444"/>
    <mergeCell ref="AY444:AZ444"/>
    <mergeCell ref="BB444:BC444"/>
    <mergeCell ref="BD444:BE444"/>
    <mergeCell ref="BG444:BH444"/>
    <mergeCell ref="BI444:BJ444"/>
    <mergeCell ref="BL444:BM444"/>
    <mergeCell ref="BN444:BO444"/>
    <mergeCell ref="BV444:BW444"/>
    <mergeCell ref="BV447:BW447"/>
    <mergeCell ref="BX447:BY447"/>
    <mergeCell ref="AW451:AX451"/>
    <mergeCell ref="AY451:AZ451"/>
    <mergeCell ref="BB451:BC451"/>
    <mergeCell ref="BD451:BE451"/>
    <mergeCell ref="BG451:BH451"/>
    <mergeCell ref="BI451:BJ451"/>
    <mergeCell ref="BL451:BM451"/>
    <mergeCell ref="BN451:BO451"/>
    <mergeCell ref="BV451:BW451"/>
    <mergeCell ref="BX437:BY437"/>
    <mergeCell ref="F451:G451"/>
    <mergeCell ref="I451:J451"/>
    <mergeCell ref="K451:L451"/>
    <mergeCell ref="N451:O451"/>
    <mergeCell ref="P451:Q451"/>
    <mergeCell ref="AH437:AI437"/>
    <mergeCell ref="AJ437:AK437"/>
    <mergeCell ref="AM437:AN437"/>
    <mergeCell ref="AO437:AP437"/>
    <mergeCell ref="AR437:AS437"/>
    <mergeCell ref="AT437:AU437"/>
    <mergeCell ref="S437:T437"/>
    <mergeCell ref="U437:V437"/>
    <mergeCell ref="X437:Y437"/>
    <mergeCell ref="Z437:AA437"/>
    <mergeCell ref="AC437:AD437"/>
    <mergeCell ref="AE437:AF437"/>
    <mergeCell ref="BX430:BY430"/>
    <mergeCell ref="D437:E437"/>
    <mergeCell ref="F437:G437"/>
    <mergeCell ref="I437:J437"/>
    <mergeCell ref="K437:L437"/>
    <mergeCell ref="N437:O437"/>
    <mergeCell ref="P437:Q437"/>
    <mergeCell ref="D412:E412"/>
    <mergeCell ref="F412:G412"/>
    <mergeCell ref="AH430:AI430"/>
    <mergeCell ref="AJ430:AK430"/>
    <mergeCell ref="AM430:AN430"/>
    <mergeCell ref="AO430:AP430"/>
    <mergeCell ref="AR430:AS430"/>
    <mergeCell ref="AT430:AU430"/>
    <mergeCell ref="S430:T430"/>
    <mergeCell ref="U430:V430"/>
    <mergeCell ref="X430:Y430"/>
    <mergeCell ref="Z430:AA430"/>
    <mergeCell ref="AC430:AD430"/>
    <mergeCell ref="AE430:AF430"/>
    <mergeCell ref="BV433:BW433"/>
    <mergeCell ref="BX433:BY433"/>
    <mergeCell ref="AW437:AX437"/>
    <mergeCell ref="AY437:AZ437"/>
    <mergeCell ref="BB437:BC437"/>
    <mergeCell ref="BD437:BE437"/>
    <mergeCell ref="BG437:BH437"/>
    <mergeCell ref="BI437:BJ437"/>
    <mergeCell ref="BL437:BM437"/>
    <mergeCell ref="BN437:BO437"/>
    <mergeCell ref="BV437:BW437"/>
    <mergeCell ref="D423:E423"/>
    <mergeCell ref="F423:G423"/>
    <mergeCell ref="I423:J423"/>
    <mergeCell ref="K423:L423"/>
    <mergeCell ref="N423:O423"/>
    <mergeCell ref="P423:Q423"/>
    <mergeCell ref="AH416:AI416"/>
    <mergeCell ref="AJ416:AK416"/>
    <mergeCell ref="AM416:AN416"/>
    <mergeCell ref="AO416:AP416"/>
    <mergeCell ref="AR416:AS416"/>
    <mergeCell ref="AT416:AU416"/>
    <mergeCell ref="S416:T416"/>
    <mergeCell ref="U416:V416"/>
    <mergeCell ref="X416:Y416"/>
    <mergeCell ref="Z416:AA416"/>
    <mergeCell ref="AC416:AD416"/>
    <mergeCell ref="AE416:AF416"/>
    <mergeCell ref="D416:E416"/>
    <mergeCell ref="F416:G416"/>
    <mergeCell ref="I416:J416"/>
    <mergeCell ref="K416:L416"/>
    <mergeCell ref="N416:O416"/>
    <mergeCell ref="P416:Q416"/>
    <mergeCell ref="BX416:BY416"/>
    <mergeCell ref="BQ430:BR430"/>
    <mergeCell ref="BS430:BT430"/>
    <mergeCell ref="D433:E433"/>
    <mergeCell ref="F433:G433"/>
    <mergeCell ref="I433:J433"/>
    <mergeCell ref="K433:L433"/>
    <mergeCell ref="N433:O433"/>
    <mergeCell ref="P433:Q433"/>
    <mergeCell ref="S433:T433"/>
    <mergeCell ref="U433:V433"/>
    <mergeCell ref="X433:Y433"/>
    <mergeCell ref="Z433:AA433"/>
    <mergeCell ref="AC433:AD433"/>
    <mergeCell ref="AE433:AF433"/>
    <mergeCell ref="AJ423:AK423"/>
    <mergeCell ref="AM423:AN423"/>
    <mergeCell ref="AO423:AP423"/>
    <mergeCell ref="AR423:AS423"/>
    <mergeCell ref="AT423:AU423"/>
    <mergeCell ref="S423:T423"/>
    <mergeCell ref="U423:V423"/>
    <mergeCell ref="X423:Y423"/>
    <mergeCell ref="Z423:AA423"/>
    <mergeCell ref="AC423:AD423"/>
    <mergeCell ref="AE423:AF423"/>
    <mergeCell ref="BQ416:BR416"/>
    <mergeCell ref="BS416:BT416"/>
    <mergeCell ref="S419:T419"/>
    <mergeCell ref="U419:V419"/>
    <mergeCell ref="X419:Y419"/>
    <mergeCell ref="Z419:AA419"/>
    <mergeCell ref="AC419:AD419"/>
    <mergeCell ref="AE419:AF419"/>
    <mergeCell ref="AH419:AI419"/>
    <mergeCell ref="AJ419:AK419"/>
    <mergeCell ref="AM419:AN419"/>
    <mergeCell ref="AO419:AP419"/>
    <mergeCell ref="AR419:AS419"/>
    <mergeCell ref="AT419:AU419"/>
    <mergeCell ref="AW419:AX419"/>
    <mergeCell ref="AY419:AZ419"/>
    <mergeCell ref="BB419:BC419"/>
    <mergeCell ref="BD419:BE419"/>
    <mergeCell ref="BG419:BH419"/>
    <mergeCell ref="BI419:BJ419"/>
    <mergeCell ref="BL419:BM419"/>
    <mergeCell ref="BN419:BO419"/>
    <mergeCell ref="BQ419:BR419"/>
    <mergeCell ref="AW423:AX423"/>
    <mergeCell ref="AY423:AZ423"/>
    <mergeCell ref="BB423:BC423"/>
    <mergeCell ref="BD423:BE423"/>
    <mergeCell ref="BG423:BH423"/>
    <mergeCell ref="BI423:BJ423"/>
    <mergeCell ref="BL423:BM423"/>
    <mergeCell ref="BN423:BO423"/>
    <mergeCell ref="BV402:BW402"/>
    <mergeCell ref="BV405:BW405"/>
    <mergeCell ref="BX405:BY405"/>
    <mergeCell ref="AW409:AX409"/>
    <mergeCell ref="AY409:AZ409"/>
    <mergeCell ref="BB409:BC409"/>
    <mergeCell ref="BD409:BE409"/>
    <mergeCell ref="BG409:BH409"/>
    <mergeCell ref="BI409:BJ409"/>
    <mergeCell ref="BL409:BM409"/>
    <mergeCell ref="BN409:BO409"/>
    <mergeCell ref="BV409:BW409"/>
    <mergeCell ref="BX388:BY388"/>
    <mergeCell ref="BQ391:BR391"/>
    <mergeCell ref="BS391:BT391"/>
    <mergeCell ref="BQ395:BR395"/>
    <mergeCell ref="BS395:BT395"/>
    <mergeCell ref="BQ409:BR409"/>
    <mergeCell ref="BS409:BT409"/>
    <mergeCell ref="AH409:AI409"/>
    <mergeCell ref="AJ409:AK409"/>
    <mergeCell ref="AM409:AN409"/>
    <mergeCell ref="AO409:AP409"/>
    <mergeCell ref="AR409:AS409"/>
    <mergeCell ref="AT409:AU409"/>
    <mergeCell ref="S409:T409"/>
    <mergeCell ref="U409:V409"/>
    <mergeCell ref="X409:Y409"/>
    <mergeCell ref="Z409:AA409"/>
    <mergeCell ref="AC409:AD409"/>
    <mergeCell ref="AE409:AF409"/>
    <mergeCell ref="D409:E409"/>
    <mergeCell ref="F409:G409"/>
    <mergeCell ref="I409:J409"/>
    <mergeCell ref="K409:L409"/>
    <mergeCell ref="N409:O409"/>
    <mergeCell ref="P409:Q409"/>
    <mergeCell ref="BV398:BW398"/>
    <mergeCell ref="BX398:BY398"/>
    <mergeCell ref="D388:E388"/>
    <mergeCell ref="F388:G388"/>
    <mergeCell ref="I388:J388"/>
    <mergeCell ref="K388:L388"/>
    <mergeCell ref="N388:O388"/>
    <mergeCell ref="P388:Q388"/>
    <mergeCell ref="BX395:BY395"/>
    <mergeCell ref="D391:E391"/>
    <mergeCell ref="F391:G391"/>
    <mergeCell ref="I391:J391"/>
    <mergeCell ref="K391:L391"/>
    <mergeCell ref="N391:O391"/>
    <mergeCell ref="P391:Q391"/>
    <mergeCell ref="S391:T391"/>
    <mergeCell ref="U391:V391"/>
    <mergeCell ref="X391:Y391"/>
    <mergeCell ref="Z391:AA391"/>
    <mergeCell ref="AC391:AD391"/>
    <mergeCell ref="AE391:AF391"/>
    <mergeCell ref="AH391:AI391"/>
    <mergeCell ref="AJ391:AK391"/>
    <mergeCell ref="AM391:AN391"/>
    <mergeCell ref="AO391:AP391"/>
    <mergeCell ref="AR391:AS391"/>
    <mergeCell ref="AT391:AU391"/>
    <mergeCell ref="AW391:AX391"/>
    <mergeCell ref="AY391:AZ391"/>
    <mergeCell ref="BB391:BC391"/>
    <mergeCell ref="BD391:BE391"/>
    <mergeCell ref="BG391:BH391"/>
    <mergeCell ref="BI391:BJ391"/>
    <mergeCell ref="BL391:BM391"/>
    <mergeCell ref="BN391:BO391"/>
    <mergeCell ref="AW370:AX370"/>
    <mergeCell ref="AY370:AZ370"/>
    <mergeCell ref="BB370:BC370"/>
    <mergeCell ref="BD370:BE370"/>
    <mergeCell ref="BG370:BH370"/>
    <mergeCell ref="BI370:BJ370"/>
    <mergeCell ref="BL370:BM370"/>
    <mergeCell ref="BN370:BO370"/>
    <mergeCell ref="BQ370:BR370"/>
    <mergeCell ref="D381:E381"/>
    <mergeCell ref="F381:G381"/>
    <mergeCell ref="I381:J381"/>
    <mergeCell ref="K381:L381"/>
    <mergeCell ref="D395:E395"/>
    <mergeCell ref="F395:G395"/>
    <mergeCell ref="I395:J395"/>
    <mergeCell ref="K395:L395"/>
    <mergeCell ref="N395:O395"/>
    <mergeCell ref="P395:Q395"/>
    <mergeCell ref="AH388:AI388"/>
    <mergeCell ref="AJ388:AK388"/>
    <mergeCell ref="AM388:AN388"/>
    <mergeCell ref="AO388:AP388"/>
    <mergeCell ref="AR388:AS388"/>
    <mergeCell ref="AT388:AU388"/>
    <mergeCell ref="S388:T388"/>
    <mergeCell ref="U388:V388"/>
    <mergeCell ref="X388:Y388"/>
    <mergeCell ref="Z388:AA388"/>
    <mergeCell ref="AC388:AD388"/>
    <mergeCell ref="AE388:AF388"/>
    <mergeCell ref="BV391:BW391"/>
    <mergeCell ref="BX391:BY391"/>
    <mergeCell ref="AW395:AX395"/>
    <mergeCell ref="AY395:AZ395"/>
    <mergeCell ref="BB395:BC395"/>
    <mergeCell ref="BD395:BE395"/>
    <mergeCell ref="BG395:BH395"/>
    <mergeCell ref="BI395:BJ395"/>
    <mergeCell ref="BL395:BM395"/>
    <mergeCell ref="BN395:BO395"/>
    <mergeCell ref="BV395:BW395"/>
    <mergeCell ref="BV370:BW370"/>
    <mergeCell ref="BX370:BY370"/>
    <mergeCell ref="AW374:AX374"/>
    <mergeCell ref="AY374:AZ374"/>
    <mergeCell ref="BB374:BC374"/>
    <mergeCell ref="BD374:BE374"/>
    <mergeCell ref="BG374:BH374"/>
    <mergeCell ref="BI374:BJ374"/>
    <mergeCell ref="BL374:BM374"/>
    <mergeCell ref="BN374:BO374"/>
    <mergeCell ref="BV374:BW374"/>
    <mergeCell ref="BV377:BW377"/>
    <mergeCell ref="BX377:BY377"/>
    <mergeCell ref="AW381:AX381"/>
    <mergeCell ref="AY381:AZ381"/>
    <mergeCell ref="BB381:BC381"/>
    <mergeCell ref="BD381:BE381"/>
    <mergeCell ref="BG381:BH381"/>
    <mergeCell ref="BI381:BJ381"/>
    <mergeCell ref="BL381:BM381"/>
    <mergeCell ref="BN381:BO381"/>
    <mergeCell ref="BV381:BW381"/>
    <mergeCell ref="U377:V377"/>
    <mergeCell ref="X377:Y377"/>
    <mergeCell ref="Z377:AA377"/>
    <mergeCell ref="AC377:AD377"/>
    <mergeCell ref="AE377:AF377"/>
    <mergeCell ref="D402:E402"/>
    <mergeCell ref="F402:G402"/>
    <mergeCell ref="I402:J402"/>
    <mergeCell ref="K402:L402"/>
    <mergeCell ref="N402:O402"/>
    <mergeCell ref="P402:Q402"/>
    <mergeCell ref="AH395:AI395"/>
    <mergeCell ref="AJ395:AK395"/>
    <mergeCell ref="AM395:AN395"/>
    <mergeCell ref="AO395:AP395"/>
    <mergeCell ref="AR395:AS395"/>
    <mergeCell ref="AT395:AU395"/>
    <mergeCell ref="S395:T395"/>
    <mergeCell ref="U395:V395"/>
    <mergeCell ref="X395:Y395"/>
    <mergeCell ref="Z395:AA395"/>
    <mergeCell ref="AC395:AD395"/>
    <mergeCell ref="AE395:AF395"/>
    <mergeCell ref="S370:T370"/>
    <mergeCell ref="U370:V370"/>
    <mergeCell ref="X370:Y370"/>
    <mergeCell ref="Z370:AA370"/>
    <mergeCell ref="AC370:AD370"/>
    <mergeCell ref="AE370:AF370"/>
    <mergeCell ref="AH370:AI370"/>
    <mergeCell ref="AJ370:AK370"/>
    <mergeCell ref="AM370:AN370"/>
    <mergeCell ref="AO370:AP370"/>
    <mergeCell ref="AR370:AS370"/>
    <mergeCell ref="AT370:AU370"/>
    <mergeCell ref="AH402:AI402"/>
    <mergeCell ref="AJ402:AK402"/>
    <mergeCell ref="AM402:AN402"/>
    <mergeCell ref="AO402:AP402"/>
    <mergeCell ref="AR402:AS402"/>
    <mergeCell ref="AT402:AU402"/>
    <mergeCell ref="S402:T402"/>
    <mergeCell ref="U402:V402"/>
    <mergeCell ref="X402:Y402"/>
    <mergeCell ref="Z402:AA402"/>
    <mergeCell ref="AC402:AD402"/>
    <mergeCell ref="AE402:AF402"/>
    <mergeCell ref="AH374:AI374"/>
    <mergeCell ref="AJ374:AK374"/>
    <mergeCell ref="AM374:AN374"/>
    <mergeCell ref="AO374:AP374"/>
    <mergeCell ref="AR374:AS374"/>
    <mergeCell ref="AT374:AU374"/>
    <mergeCell ref="S374:T374"/>
    <mergeCell ref="U374:V374"/>
    <mergeCell ref="X374:Y374"/>
    <mergeCell ref="Z374:AA374"/>
    <mergeCell ref="AC374:AD374"/>
    <mergeCell ref="AE374:AF374"/>
    <mergeCell ref="BX367:BY367"/>
    <mergeCell ref="D374:E374"/>
    <mergeCell ref="F374:G374"/>
    <mergeCell ref="I374:J374"/>
    <mergeCell ref="K374:L374"/>
    <mergeCell ref="N374:O374"/>
    <mergeCell ref="P374:Q374"/>
    <mergeCell ref="AH367:AI367"/>
    <mergeCell ref="AJ367:AK367"/>
    <mergeCell ref="AM367:AN367"/>
    <mergeCell ref="AO367:AP367"/>
    <mergeCell ref="AR367:AS367"/>
    <mergeCell ref="AT367:AU367"/>
    <mergeCell ref="S367:T367"/>
    <mergeCell ref="U367:V367"/>
    <mergeCell ref="X367:Y367"/>
    <mergeCell ref="Z367:AA367"/>
    <mergeCell ref="AC367:AD367"/>
    <mergeCell ref="AE367:AF367"/>
    <mergeCell ref="D367:E367"/>
    <mergeCell ref="AH377:AI377"/>
    <mergeCell ref="AJ377:AK377"/>
    <mergeCell ref="AM377:AN377"/>
    <mergeCell ref="AO377:AP377"/>
    <mergeCell ref="AR377:AS377"/>
    <mergeCell ref="AT377:AU377"/>
    <mergeCell ref="AW377:AX377"/>
    <mergeCell ref="AY377:AZ377"/>
    <mergeCell ref="BB377:BC377"/>
    <mergeCell ref="BD377:BE377"/>
    <mergeCell ref="BG377:BH377"/>
    <mergeCell ref="BI377:BJ377"/>
    <mergeCell ref="BL377:BM377"/>
    <mergeCell ref="BN377:BO377"/>
    <mergeCell ref="BQ377:BR377"/>
    <mergeCell ref="BS377:BT377"/>
    <mergeCell ref="D370:E370"/>
    <mergeCell ref="F370:G370"/>
    <mergeCell ref="I370:J370"/>
    <mergeCell ref="K370:L370"/>
    <mergeCell ref="N370:O370"/>
    <mergeCell ref="P370:Q370"/>
    <mergeCell ref="BS370:BT370"/>
    <mergeCell ref="BQ374:BR374"/>
    <mergeCell ref="BS374:BT374"/>
    <mergeCell ref="D377:E377"/>
    <mergeCell ref="F377:G377"/>
    <mergeCell ref="I377:J377"/>
    <mergeCell ref="K377:L377"/>
    <mergeCell ref="N377:O377"/>
    <mergeCell ref="P377:Q377"/>
    <mergeCell ref="S377:T377"/>
    <mergeCell ref="D346:E346"/>
    <mergeCell ref="F346:G346"/>
    <mergeCell ref="I346:J346"/>
    <mergeCell ref="K346:L346"/>
    <mergeCell ref="N346:O346"/>
    <mergeCell ref="P346:Q346"/>
    <mergeCell ref="BX360:BY360"/>
    <mergeCell ref="AH360:AI360"/>
    <mergeCell ref="AJ360:AK360"/>
    <mergeCell ref="AM360:AN360"/>
    <mergeCell ref="AO360:AP360"/>
    <mergeCell ref="AR360:AS360"/>
    <mergeCell ref="AT360:AU360"/>
    <mergeCell ref="S360:T360"/>
    <mergeCell ref="U360:V360"/>
    <mergeCell ref="X360:Y360"/>
    <mergeCell ref="Z360:AA360"/>
    <mergeCell ref="AC360:AD360"/>
    <mergeCell ref="AE360:AF360"/>
    <mergeCell ref="AW360:AX360"/>
    <mergeCell ref="AY360:AZ360"/>
    <mergeCell ref="BB360:BC360"/>
    <mergeCell ref="BD360:BE360"/>
    <mergeCell ref="BG360:BH360"/>
    <mergeCell ref="BI360:BJ360"/>
    <mergeCell ref="BL360:BM360"/>
    <mergeCell ref="BN360:BO360"/>
    <mergeCell ref="BV360:BW360"/>
    <mergeCell ref="BV363:BW363"/>
    <mergeCell ref="BX363:BY363"/>
    <mergeCell ref="AW367:AX367"/>
    <mergeCell ref="AY367:AZ367"/>
    <mergeCell ref="BB367:BC367"/>
    <mergeCell ref="BD367:BE367"/>
    <mergeCell ref="BG367:BH367"/>
    <mergeCell ref="BI367:BJ367"/>
    <mergeCell ref="BL367:BM367"/>
    <mergeCell ref="BN367:BO367"/>
    <mergeCell ref="BV367:BW367"/>
    <mergeCell ref="BX353:BY353"/>
    <mergeCell ref="F367:G367"/>
    <mergeCell ref="I367:J367"/>
    <mergeCell ref="K367:L367"/>
    <mergeCell ref="N367:O367"/>
    <mergeCell ref="P367:Q367"/>
    <mergeCell ref="AH353:AI353"/>
    <mergeCell ref="AJ353:AK353"/>
    <mergeCell ref="AM353:AN353"/>
    <mergeCell ref="AO353:AP353"/>
    <mergeCell ref="AR353:AS353"/>
    <mergeCell ref="AT353:AU353"/>
    <mergeCell ref="S353:T353"/>
    <mergeCell ref="U353:V353"/>
    <mergeCell ref="X353:Y353"/>
    <mergeCell ref="Z353:AA353"/>
    <mergeCell ref="AC353:AD353"/>
    <mergeCell ref="AE353:AF353"/>
    <mergeCell ref="BX346:BY346"/>
    <mergeCell ref="D353:E353"/>
    <mergeCell ref="F353:G353"/>
    <mergeCell ref="I353:J353"/>
    <mergeCell ref="K353:L353"/>
    <mergeCell ref="N353:O353"/>
    <mergeCell ref="P353:Q353"/>
    <mergeCell ref="D328:E328"/>
    <mergeCell ref="F328:G328"/>
    <mergeCell ref="AH346:AI346"/>
    <mergeCell ref="AJ346:AK346"/>
    <mergeCell ref="AM346:AN346"/>
    <mergeCell ref="AO346:AP346"/>
    <mergeCell ref="AR346:AS346"/>
    <mergeCell ref="AT346:AU346"/>
    <mergeCell ref="S346:T346"/>
    <mergeCell ref="U346:V346"/>
    <mergeCell ref="X346:Y346"/>
    <mergeCell ref="Z346:AA346"/>
    <mergeCell ref="AC346:AD346"/>
    <mergeCell ref="AE346:AF346"/>
    <mergeCell ref="BV349:BW349"/>
    <mergeCell ref="BX349:BY349"/>
    <mergeCell ref="AW353:AX353"/>
    <mergeCell ref="AY353:AZ353"/>
    <mergeCell ref="BB353:BC353"/>
    <mergeCell ref="BD353:BE353"/>
    <mergeCell ref="BG353:BH353"/>
    <mergeCell ref="BI353:BJ353"/>
    <mergeCell ref="BL353:BM353"/>
    <mergeCell ref="BN353:BO353"/>
    <mergeCell ref="BV353:BW353"/>
    <mergeCell ref="D339:E339"/>
    <mergeCell ref="F339:G339"/>
    <mergeCell ref="I339:J339"/>
    <mergeCell ref="K339:L339"/>
    <mergeCell ref="N339:O339"/>
    <mergeCell ref="P339:Q339"/>
    <mergeCell ref="AH332:AI332"/>
    <mergeCell ref="AJ332:AK332"/>
    <mergeCell ref="AM332:AN332"/>
    <mergeCell ref="AO332:AP332"/>
    <mergeCell ref="AR332:AS332"/>
    <mergeCell ref="AT332:AU332"/>
    <mergeCell ref="S332:T332"/>
    <mergeCell ref="U332:V332"/>
    <mergeCell ref="X332:Y332"/>
    <mergeCell ref="Z332:AA332"/>
    <mergeCell ref="AC332:AD332"/>
    <mergeCell ref="AE332:AF332"/>
    <mergeCell ref="D332:E332"/>
    <mergeCell ref="F332:G332"/>
    <mergeCell ref="I332:J332"/>
    <mergeCell ref="K332:L332"/>
    <mergeCell ref="N332:O332"/>
    <mergeCell ref="P332:Q332"/>
    <mergeCell ref="BX332:BY332"/>
    <mergeCell ref="BQ346:BR346"/>
    <mergeCell ref="BS346:BT346"/>
    <mergeCell ref="D349:E349"/>
    <mergeCell ref="F349:G349"/>
    <mergeCell ref="I349:J349"/>
    <mergeCell ref="K349:L349"/>
    <mergeCell ref="N349:O349"/>
    <mergeCell ref="P349:Q349"/>
    <mergeCell ref="S349:T349"/>
    <mergeCell ref="U349:V349"/>
    <mergeCell ref="X349:Y349"/>
    <mergeCell ref="Z349:AA349"/>
    <mergeCell ref="AC349:AD349"/>
    <mergeCell ref="AE349:AF349"/>
    <mergeCell ref="AJ339:AK339"/>
    <mergeCell ref="AM339:AN339"/>
    <mergeCell ref="AO339:AP339"/>
    <mergeCell ref="AR339:AS339"/>
    <mergeCell ref="AT339:AU339"/>
    <mergeCell ref="S339:T339"/>
    <mergeCell ref="U339:V339"/>
    <mergeCell ref="X339:Y339"/>
    <mergeCell ref="Z339:AA339"/>
    <mergeCell ref="AC339:AD339"/>
    <mergeCell ref="AE339:AF339"/>
    <mergeCell ref="BQ332:BR332"/>
    <mergeCell ref="BS332:BT332"/>
    <mergeCell ref="S335:T335"/>
    <mergeCell ref="U335:V335"/>
    <mergeCell ref="X335:Y335"/>
    <mergeCell ref="Z335:AA335"/>
    <mergeCell ref="AC335:AD335"/>
    <mergeCell ref="AE335:AF335"/>
    <mergeCell ref="AH335:AI335"/>
    <mergeCell ref="AJ335:AK335"/>
    <mergeCell ref="AM335:AN335"/>
    <mergeCell ref="AO335:AP335"/>
    <mergeCell ref="AR335:AS335"/>
    <mergeCell ref="AT335:AU335"/>
    <mergeCell ref="AW335:AX335"/>
    <mergeCell ref="AY335:AZ335"/>
    <mergeCell ref="BB335:BC335"/>
    <mergeCell ref="BD335:BE335"/>
    <mergeCell ref="BG335:BH335"/>
    <mergeCell ref="BI335:BJ335"/>
    <mergeCell ref="BL335:BM335"/>
    <mergeCell ref="BN335:BO335"/>
    <mergeCell ref="BQ335:BR335"/>
    <mergeCell ref="BV318:BW318"/>
    <mergeCell ref="BV321:BW321"/>
    <mergeCell ref="BX321:BY321"/>
    <mergeCell ref="AW325:AX325"/>
    <mergeCell ref="AY325:AZ325"/>
    <mergeCell ref="BB325:BC325"/>
    <mergeCell ref="BD325:BE325"/>
    <mergeCell ref="BG325:BH325"/>
    <mergeCell ref="BI325:BJ325"/>
    <mergeCell ref="BL325:BM325"/>
    <mergeCell ref="BN325:BO325"/>
    <mergeCell ref="BV325:BW325"/>
    <mergeCell ref="BX304:BY304"/>
    <mergeCell ref="BQ307:BR307"/>
    <mergeCell ref="BS307:BT307"/>
    <mergeCell ref="BQ311:BR311"/>
    <mergeCell ref="BS311:BT311"/>
    <mergeCell ref="BQ325:BR325"/>
    <mergeCell ref="BS325:BT325"/>
    <mergeCell ref="AH325:AI325"/>
    <mergeCell ref="AJ325:AK325"/>
    <mergeCell ref="AM325:AN325"/>
    <mergeCell ref="AO325:AP325"/>
    <mergeCell ref="AR325:AS325"/>
    <mergeCell ref="AT325:AU325"/>
    <mergeCell ref="S325:T325"/>
    <mergeCell ref="U325:V325"/>
    <mergeCell ref="X325:Y325"/>
    <mergeCell ref="Z325:AA325"/>
    <mergeCell ref="AC325:AD325"/>
    <mergeCell ref="AE325:AF325"/>
    <mergeCell ref="D325:E325"/>
    <mergeCell ref="F325:G325"/>
    <mergeCell ref="I325:J325"/>
    <mergeCell ref="K325:L325"/>
    <mergeCell ref="N325:O325"/>
    <mergeCell ref="P325:Q325"/>
    <mergeCell ref="AW304:AX304"/>
    <mergeCell ref="AY304:AZ304"/>
    <mergeCell ref="BB304:BC304"/>
    <mergeCell ref="BD304:BE304"/>
    <mergeCell ref="BG304:BH304"/>
    <mergeCell ref="BI304:BJ304"/>
    <mergeCell ref="BL304:BM304"/>
    <mergeCell ref="BN304:BO304"/>
    <mergeCell ref="BV304:BW304"/>
    <mergeCell ref="BV314:BW314"/>
    <mergeCell ref="BX314:BY314"/>
    <mergeCell ref="D304:E304"/>
    <mergeCell ref="F304:G304"/>
    <mergeCell ref="I304:J304"/>
    <mergeCell ref="K304:L304"/>
    <mergeCell ref="N304:O304"/>
    <mergeCell ref="P304:Q304"/>
    <mergeCell ref="BX311:BY311"/>
    <mergeCell ref="D307:E307"/>
    <mergeCell ref="F307:G307"/>
    <mergeCell ref="I307:J307"/>
    <mergeCell ref="K307:L307"/>
    <mergeCell ref="N307:O307"/>
    <mergeCell ref="P307:Q307"/>
    <mergeCell ref="S307:T307"/>
    <mergeCell ref="U307:V307"/>
    <mergeCell ref="X307:Y307"/>
    <mergeCell ref="Z307:AA307"/>
    <mergeCell ref="AC307:AD307"/>
    <mergeCell ref="AE307:AF307"/>
    <mergeCell ref="AH307:AI307"/>
    <mergeCell ref="AJ307:AK307"/>
    <mergeCell ref="AM307:AN307"/>
    <mergeCell ref="AO307:AP307"/>
    <mergeCell ref="AR307:AS307"/>
    <mergeCell ref="AT307:AU307"/>
    <mergeCell ref="AW307:AX307"/>
    <mergeCell ref="AY307:AZ307"/>
    <mergeCell ref="BB307:BC307"/>
    <mergeCell ref="BD307:BE307"/>
    <mergeCell ref="BG307:BH307"/>
    <mergeCell ref="BI307:BJ307"/>
    <mergeCell ref="BL307:BM307"/>
    <mergeCell ref="BN307:BO307"/>
    <mergeCell ref="AW286:AX286"/>
    <mergeCell ref="AY286:AZ286"/>
    <mergeCell ref="BB286:BC286"/>
    <mergeCell ref="BD286:BE286"/>
    <mergeCell ref="BG286:BH286"/>
    <mergeCell ref="BI286:BJ286"/>
    <mergeCell ref="BL286:BM286"/>
    <mergeCell ref="BN286:BO286"/>
    <mergeCell ref="BQ286:BR286"/>
    <mergeCell ref="D297:E297"/>
    <mergeCell ref="F297:G297"/>
    <mergeCell ref="I297:J297"/>
    <mergeCell ref="K297:L297"/>
    <mergeCell ref="D311:E311"/>
    <mergeCell ref="F311:G311"/>
    <mergeCell ref="I311:J311"/>
    <mergeCell ref="K311:L311"/>
    <mergeCell ref="N311:O311"/>
    <mergeCell ref="P311:Q311"/>
    <mergeCell ref="AH304:AI304"/>
    <mergeCell ref="AJ304:AK304"/>
    <mergeCell ref="AM304:AN304"/>
    <mergeCell ref="AO304:AP304"/>
    <mergeCell ref="AR304:AS304"/>
    <mergeCell ref="AT304:AU304"/>
    <mergeCell ref="S304:T304"/>
    <mergeCell ref="U304:V304"/>
    <mergeCell ref="X304:Y304"/>
    <mergeCell ref="Z304:AA304"/>
    <mergeCell ref="AC304:AD304"/>
    <mergeCell ref="AE304:AF304"/>
    <mergeCell ref="BV307:BW307"/>
    <mergeCell ref="BX307:BY307"/>
    <mergeCell ref="AW311:AX311"/>
    <mergeCell ref="AY311:AZ311"/>
    <mergeCell ref="BB311:BC311"/>
    <mergeCell ref="BD311:BE311"/>
    <mergeCell ref="BG311:BH311"/>
    <mergeCell ref="BI311:BJ311"/>
    <mergeCell ref="BL311:BM311"/>
    <mergeCell ref="BN311:BO311"/>
    <mergeCell ref="BV311:BW311"/>
    <mergeCell ref="BV300:BW300"/>
    <mergeCell ref="BX300:BY300"/>
    <mergeCell ref="U293:V293"/>
    <mergeCell ref="X293:Y293"/>
    <mergeCell ref="Z293:AA293"/>
    <mergeCell ref="AC293:AD293"/>
    <mergeCell ref="AE293:AF293"/>
    <mergeCell ref="D318:E318"/>
    <mergeCell ref="F318:G318"/>
    <mergeCell ref="I318:J318"/>
    <mergeCell ref="K318:L318"/>
    <mergeCell ref="N318:O318"/>
    <mergeCell ref="P318:Q318"/>
    <mergeCell ref="AH311:AI311"/>
    <mergeCell ref="AJ311:AK311"/>
    <mergeCell ref="AM311:AN311"/>
    <mergeCell ref="AO311:AP311"/>
    <mergeCell ref="AR311:AS311"/>
    <mergeCell ref="AT311:AU311"/>
    <mergeCell ref="S311:T311"/>
    <mergeCell ref="U311:V311"/>
    <mergeCell ref="X311:Y311"/>
    <mergeCell ref="Z311:AA311"/>
    <mergeCell ref="AC311:AD311"/>
    <mergeCell ref="AE311:AF311"/>
    <mergeCell ref="S286:T286"/>
    <mergeCell ref="U286:V286"/>
    <mergeCell ref="X286:Y286"/>
    <mergeCell ref="Z286:AA286"/>
    <mergeCell ref="AC286:AD286"/>
    <mergeCell ref="AE286:AF286"/>
    <mergeCell ref="AH286:AI286"/>
    <mergeCell ref="AJ286:AK286"/>
    <mergeCell ref="AM286:AN286"/>
    <mergeCell ref="AO286:AP286"/>
    <mergeCell ref="AR286:AS286"/>
    <mergeCell ref="AT286:AU286"/>
    <mergeCell ref="AH318:AI318"/>
    <mergeCell ref="AJ318:AK318"/>
    <mergeCell ref="AM318:AN318"/>
    <mergeCell ref="AO318:AP318"/>
    <mergeCell ref="AR318:AS318"/>
    <mergeCell ref="AT318:AU318"/>
    <mergeCell ref="S318:T318"/>
    <mergeCell ref="U318:V318"/>
    <mergeCell ref="X318:Y318"/>
    <mergeCell ref="Z318:AA318"/>
    <mergeCell ref="AC318:AD318"/>
    <mergeCell ref="AE318:AF318"/>
    <mergeCell ref="AH290:AI290"/>
    <mergeCell ref="AJ290:AK290"/>
    <mergeCell ref="AM290:AN290"/>
    <mergeCell ref="AO290:AP290"/>
    <mergeCell ref="AR290:AS290"/>
    <mergeCell ref="AT290:AU290"/>
    <mergeCell ref="S290:T290"/>
    <mergeCell ref="U290:V290"/>
    <mergeCell ref="X290:Y290"/>
    <mergeCell ref="Z290:AA290"/>
    <mergeCell ref="AC290:AD290"/>
    <mergeCell ref="AE290:AF290"/>
    <mergeCell ref="BX283:BY283"/>
    <mergeCell ref="D290:E290"/>
    <mergeCell ref="F290:G290"/>
    <mergeCell ref="I290:J290"/>
    <mergeCell ref="K290:L290"/>
    <mergeCell ref="N290:O290"/>
    <mergeCell ref="P290:Q290"/>
    <mergeCell ref="AH283:AI283"/>
    <mergeCell ref="AJ283:AK283"/>
    <mergeCell ref="AM283:AN283"/>
    <mergeCell ref="AO283:AP283"/>
    <mergeCell ref="AR283:AS283"/>
    <mergeCell ref="AT283:AU283"/>
    <mergeCell ref="S283:T283"/>
    <mergeCell ref="U283:V283"/>
    <mergeCell ref="X283:Y283"/>
    <mergeCell ref="Z283:AA283"/>
    <mergeCell ref="AC283:AD283"/>
    <mergeCell ref="AE283:AF283"/>
    <mergeCell ref="D283:E283"/>
    <mergeCell ref="AH293:AI293"/>
    <mergeCell ref="AJ293:AK293"/>
    <mergeCell ref="AM293:AN293"/>
    <mergeCell ref="AO293:AP293"/>
    <mergeCell ref="AR293:AS293"/>
    <mergeCell ref="AT293:AU293"/>
    <mergeCell ref="AW293:AX293"/>
    <mergeCell ref="AY293:AZ293"/>
    <mergeCell ref="BB293:BC293"/>
    <mergeCell ref="BD293:BE293"/>
    <mergeCell ref="BG293:BH293"/>
    <mergeCell ref="BI293:BJ293"/>
    <mergeCell ref="BL293:BM293"/>
    <mergeCell ref="BN293:BO293"/>
    <mergeCell ref="BQ293:BR293"/>
    <mergeCell ref="BS293:BT293"/>
    <mergeCell ref="D286:E286"/>
    <mergeCell ref="F286:G286"/>
    <mergeCell ref="I286:J286"/>
    <mergeCell ref="K286:L286"/>
    <mergeCell ref="N286:O286"/>
    <mergeCell ref="P286:Q286"/>
    <mergeCell ref="BS286:BT286"/>
    <mergeCell ref="BQ290:BR290"/>
    <mergeCell ref="BS290:BT290"/>
    <mergeCell ref="D293:E293"/>
    <mergeCell ref="F293:G293"/>
    <mergeCell ref="I293:J293"/>
    <mergeCell ref="K293:L293"/>
    <mergeCell ref="N293:O293"/>
    <mergeCell ref="P293:Q293"/>
    <mergeCell ref="S293:T293"/>
    <mergeCell ref="D262:E262"/>
    <mergeCell ref="F262:G262"/>
    <mergeCell ref="I262:J262"/>
    <mergeCell ref="K262:L262"/>
    <mergeCell ref="N262:O262"/>
    <mergeCell ref="P262:Q262"/>
    <mergeCell ref="BX276:BY276"/>
    <mergeCell ref="AH276:AI276"/>
    <mergeCell ref="AJ276:AK276"/>
    <mergeCell ref="AM276:AN276"/>
    <mergeCell ref="AO276:AP276"/>
    <mergeCell ref="AR276:AS276"/>
    <mergeCell ref="AT276:AU276"/>
    <mergeCell ref="S276:T276"/>
    <mergeCell ref="U276:V276"/>
    <mergeCell ref="X276:Y276"/>
    <mergeCell ref="Z276:AA276"/>
    <mergeCell ref="AC276:AD276"/>
    <mergeCell ref="AE276:AF276"/>
    <mergeCell ref="AW276:AX276"/>
    <mergeCell ref="AY276:AZ276"/>
    <mergeCell ref="BB276:BC276"/>
    <mergeCell ref="BD276:BE276"/>
    <mergeCell ref="BG276:BH276"/>
    <mergeCell ref="BI276:BJ276"/>
    <mergeCell ref="BL276:BM276"/>
    <mergeCell ref="BN276:BO276"/>
    <mergeCell ref="BV276:BW276"/>
    <mergeCell ref="BV279:BW279"/>
    <mergeCell ref="BX279:BY279"/>
    <mergeCell ref="AW283:AX283"/>
    <mergeCell ref="AY283:AZ283"/>
    <mergeCell ref="BB283:BC283"/>
    <mergeCell ref="BD283:BE283"/>
    <mergeCell ref="BG283:BH283"/>
    <mergeCell ref="BI283:BJ283"/>
    <mergeCell ref="BL283:BM283"/>
    <mergeCell ref="BN283:BO283"/>
    <mergeCell ref="BV283:BW283"/>
    <mergeCell ref="BX269:BY269"/>
    <mergeCell ref="F283:G283"/>
    <mergeCell ref="I283:J283"/>
    <mergeCell ref="K283:L283"/>
    <mergeCell ref="N283:O283"/>
    <mergeCell ref="P283:Q283"/>
    <mergeCell ref="AH269:AI269"/>
    <mergeCell ref="AJ269:AK269"/>
    <mergeCell ref="AM269:AN269"/>
    <mergeCell ref="AO269:AP269"/>
    <mergeCell ref="AR269:AS269"/>
    <mergeCell ref="AT269:AU269"/>
    <mergeCell ref="S269:T269"/>
    <mergeCell ref="U269:V269"/>
    <mergeCell ref="X269:Y269"/>
    <mergeCell ref="Z269:AA269"/>
    <mergeCell ref="AC269:AD269"/>
    <mergeCell ref="AE269:AF269"/>
    <mergeCell ref="BX262:BY262"/>
    <mergeCell ref="D269:E269"/>
    <mergeCell ref="F269:G269"/>
    <mergeCell ref="I269:J269"/>
    <mergeCell ref="K269:L269"/>
    <mergeCell ref="N269:O269"/>
    <mergeCell ref="P269:Q269"/>
    <mergeCell ref="D244:E244"/>
    <mergeCell ref="F244:G244"/>
    <mergeCell ref="AH262:AI262"/>
    <mergeCell ref="AJ262:AK262"/>
    <mergeCell ref="AM262:AN262"/>
    <mergeCell ref="AO262:AP262"/>
    <mergeCell ref="AR262:AS262"/>
    <mergeCell ref="AT262:AU262"/>
    <mergeCell ref="S262:T262"/>
    <mergeCell ref="U262:V262"/>
    <mergeCell ref="X262:Y262"/>
    <mergeCell ref="Z262:AA262"/>
    <mergeCell ref="AC262:AD262"/>
    <mergeCell ref="AE262:AF262"/>
    <mergeCell ref="BV265:BW265"/>
    <mergeCell ref="BX265:BY265"/>
    <mergeCell ref="AW269:AX269"/>
    <mergeCell ref="AY269:AZ269"/>
    <mergeCell ref="BB269:BC269"/>
    <mergeCell ref="BD269:BE269"/>
    <mergeCell ref="BG269:BH269"/>
    <mergeCell ref="BI269:BJ269"/>
    <mergeCell ref="BL269:BM269"/>
    <mergeCell ref="BN269:BO269"/>
    <mergeCell ref="BV269:BW269"/>
    <mergeCell ref="D255:E255"/>
    <mergeCell ref="F255:G255"/>
    <mergeCell ref="I255:J255"/>
    <mergeCell ref="K255:L255"/>
    <mergeCell ref="N255:O255"/>
    <mergeCell ref="P255:Q255"/>
    <mergeCell ref="AH248:AI248"/>
    <mergeCell ref="AJ248:AK248"/>
    <mergeCell ref="AM248:AN248"/>
    <mergeCell ref="AO248:AP248"/>
    <mergeCell ref="AR248:AS248"/>
    <mergeCell ref="AT248:AU248"/>
    <mergeCell ref="S248:T248"/>
    <mergeCell ref="U248:V248"/>
    <mergeCell ref="X248:Y248"/>
    <mergeCell ref="Z248:AA248"/>
    <mergeCell ref="AC248:AD248"/>
    <mergeCell ref="AE248:AF248"/>
    <mergeCell ref="D248:E248"/>
    <mergeCell ref="F248:G248"/>
    <mergeCell ref="I248:J248"/>
    <mergeCell ref="K248:L248"/>
    <mergeCell ref="N248:O248"/>
    <mergeCell ref="P248:Q248"/>
    <mergeCell ref="BX248:BY248"/>
    <mergeCell ref="BQ262:BR262"/>
    <mergeCell ref="BS262:BT262"/>
    <mergeCell ref="D265:E265"/>
    <mergeCell ref="F265:G265"/>
    <mergeCell ref="I265:J265"/>
    <mergeCell ref="K265:L265"/>
    <mergeCell ref="N265:O265"/>
    <mergeCell ref="P265:Q265"/>
    <mergeCell ref="S265:T265"/>
    <mergeCell ref="U265:V265"/>
    <mergeCell ref="X265:Y265"/>
    <mergeCell ref="Z265:AA265"/>
    <mergeCell ref="AC265:AD265"/>
    <mergeCell ref="AE265:AF265"/>
    <mergeCell ref="AJ255:AK255"/>
    <mergeCell ref="AM255:AN255"/>
    <mergeCell ref="AO255:AP255"/>
    <mergeCell ref="AR255:AS255"/>
    <mergeCell ref="AT255:AU255"/>
    <mergeCell ref="S255:T255"/>
    <mergeCell ref="U255:V255"/>
    <mergeCell ref="X255:Y255"/>
    <mergeCell ref="Z255:AA255"/>
    <mergeCell ref="AC255:AD255"/>
    <mergeCell ref="AE255:AF255"/>
    <mergeCell ref="BQ248:BR248"/>
    <mergeCell ref="BS248:BT248"/>
    <mergeCell ref="S251:T251"/>
    <mergeCell ref="U251:V251"/>
    <mergeCell ref="X251:Y251"/>
    <mergeCell ref="Z251:AA251"/>
    <mergeCell ref="AC251:AD251"/>
    <mergeCell ref="AE251:AF251"/>
    <mergeCell ref="AH251:AI251"/>
    <mergeCell ref="AJ251:AK251"/>
    <mergeCell ref="AM251:AN251"/>
    <mergeCell ref="AO251:AP251"/>
    <mergeCell ref="AR251:AS251"/>
    <mergeCell ref="AT251:AU251"/>
    <mergeCell ref="AW251:AX251"/>
    <mergeCell ref="AY251:AZ251"/>
    <mergeCell ref="BB251:BC251"/>
    <mergeCell ref="BD251:BE251"/>
    <mergeCell ref="BG251:BH251"/>
    <mergeCell ref="BI251:BJ251"/>
    <mergeCell ref="BL251:BM251"/>
    <mergeCell ref="BN251:BO251"/>
    <mergeCell ref="BQ251:BR251"/>
    <mergeCell ref="AW255:AX255"/>
    <mergeCell ref="AY255:AZ255"/>
    <mergeCell ref="BB255:BC255"/>
    <mergeCell ref="BD255:BE255"/>
    <mergeCell ref="BG255:BH255"/>
    <mergeCell ref="BI255:BJ255"/>
    <mergeCell ref="BL255:BM255"/>
    <mergeCell ref="BN255:BO255"/>
    <mergeCell ref="BV234:BW234"/>
    <mergeCell ref="BV237:BW237"/>
    <mergeCell ref="BX237:BY237"/>
    <mergeCell ref="AW241:AX241"/>
    <mergeCell ref="AY241:AZ241"/>
    <mergeCell ref="BB241:BC241"/>
    <mergeCell ref="BD241:BE241"/>
    <mergeCell ref="BG241:BH241"/>
    <mergeCell ref="BI241:BJ241"/>
    <mergeCell ref="BL241:BM241"/>
    <mergeCell ref="BN241:BO241"/>
    <mergeCell ref="BV241:BW241"/>
    <mergeCell ref="BX220:BY220"/>
    <mergeCell ref="BQ223:BR223"/>
    <mergeCell ref="BS223:BT223"/>
    <mergeCell ref="BQ227:BR227"/>
    <mergeCell ref="BS227:BT227"/>
    <mergeCell ref="BQ241:BR241"/>
    <mergeCell ref="BS241:BT241"/>
    <mergeCell ref="AH241:AI241"/>
    <mergeCell ref="AJ241:AK241"/>
    <mergeCell ref="AM241:AN241"/>
    <mergeCell ref="AO241:AP241"/>
    <mergeCell ref="AR241:AS241"/>
    <mergeCell ref="AT241:AU241"/>
    <mergeCell ref="S241:T241"/>
    <mergeCell ref="U241:V241"/>
    <mergeCell ref="X241:Y241"/>
    <mergeCell ref="Z241:AA241"/>
    <mergeCell ref="AC241:AD241"/>
    <mergeCell ref="AE241:AF241"/>
    <mergeCell ref="D241:E241"/>
    <mergeCell ref="F241:G241"/>
    <mergeCell ref="I241:J241"/>
    <mergeCell ref="K241:L241"/>
    <mergeCell ref="N241:O241"/>
    <mergeCell ref="P241:Q241"/>
    <mergeCell ref="BV230:BW230"/>
    <mergeCell ref="BX230:BY230"/>
    <mergeCell ref="D220:E220"/>
    <mergeCell ref="F220:G220"/>
    <mergeCell ref="I220:J220"/>
    <mergeCell ref="K220:L220"/>
    <mergeCell ref="N220:O220"/>
    <mergeCell ref="P220:Q220"/>
    <mergeCell ref="BX227:BY227"/>
    <mergeCell ref="D223:E223"/>
    <mergeCell ref="F223:G223"/>
    <mergeCell ref="I223:J223"/>
    <mergeCell ref="K223:L223"/>
    <mergeCell ref="N223:O223"/>
    <mergeCell ref="P223:Q223"/>
    <mergeCell ref="S223:T223"/>
    <mergeCell ref="U223:V223"/>
    <mergeCell ref="X223:Y223"/>
    <mergeCell ref="Z223:AA223"/>
    <mergeCell ref="AC223:AD223"/>
    <mergeCell ref="AE223:AF223"/>
    <mergeCell ref="AH223:AI223"/>
    <mergeCell ref="AJ223:AK223"/>
    <mergeCell ref="AM223:AN223"/>
    <mergeCell ref="AO223:AP223"/>
    <mergeCell ref="AR223:AS223"/>
    <mergeCell ref="AT223:AU223"/>
    <mergeCell ref="AW223:AX223"/>
    <mergeCell ref="AY223:AZ223"/>
    <mergeCell ref="BB223:BC223"/>
    <mergeCell ref="BD223:BE223"/>
    <mergeCell ref="BG223:BH223"/>
    <mergeCell ref="BI223:BJ223"/>
    <mergeCell ref="BL223:BM223"/>
    <mergeCell ref="BN223:BO223"/>
    <mergeCell ref="AW202:AX202"/>
    <mergeCell ref="AY202:AZ202"/>
    <mergeCell ref="BB202:BC202"/>
    <mergeCell ref="BD202:BE202"/>
    <mergeCell ref="BG202:BH202"/>
    <mergeCell ref="BI202:BJ202"/>
    <mergeCell ref="BL202:BM202"/>
    <mergeCell ref="BN202:BO202"/>
    <mergeCell ref="BQ202:BR202"/>
    <mergeCell ref="D213:E213"/>
    <mergeCell ref="F213:G213"/>
    <mergeCell ref="I213:J213"/>
    <mergeCell ref="K213:L213"/>
    <mergeCell ref="D227:E227"/>
    <mergeCell ref="F227:G227"/>
    <mergeCell ref="I227:J227"/>
    <mergeCell ref="K227:L227"/>
    <mergeCell ref="N227:O227"/>
    <mergeCell ref="P227:Q227"/>
    <mergeCell ref="AH220:AI220"/>
    <mergeCell ref="AJ220:AK220"/>
    <mergeCell ref="AM220:AN220"/>
    <mergeCell ref="AO220:AP220"/>
    <mergeCell ref="AR220:AS220"/>
    <mergeCell ref="AT220:AU220"/>
    <mergeCell ref="S220:T220"/>
    <mergeCell ref="U220:V220"/>
    <mergeCell ref="X220:Y220"/>
    <mergeCell ref="Z220:AA220"/>
    <mergeCell ref="AC220:AD220"/>
    <mergeCell ref="AE220:AF220"/>
    <mergeCell ref="BV223:BW223"/>
    <mergeCell ref="BX223:BY223"/>
    <mergeCell ref="AW227:AX227"/>
    <mergeCell ref="AY227:AZ227"/>
    <mergeCell ref="BB227:BC227"/>
    <mergeCell ref="BD227:BE227"/>
    <mergeCell ref="BG227:BH227"/>
    <mergeCell ref="BI227:BJ227"/>
    <mergeCell ref="BL227:BM227"/>
    <mergeCell ref="BN227:BO227"/>
    <mergeCell ref="BV227:BW227"/>
    <mergeCell ref="BV202:BW202"/>
    <mergeCell ref="BX202:BY202"/>
    <mergeCell ref="AW206:AX206"/>
    <mergeCell ref="AY206:AZ206"/>
    <mergeCell ref="BB206:BC206"/>
    <mergeCell ref="BD206:BE206"/>
    <mergeCell ref="BG206:BH206"/>
    <mergeCell ref="BI206:BJ206"/>
    <mergeCell ref="BL206:BM206"/>
    <mergeCell ref="BN206:BO206"/>
    <mergeCell ref="BV206:BW206"/>
    <mergeCell ref="BV209:BW209"/>
    <mergeCell ref="BX209:BY209"/>
    <mergeCell ref="AW213:AX213"/>
    <mergeCell ref="AY213:AZ213"/>
    <mergeCell ref="BB213:BC213"/>
    <mergeCell ref="BD213:BE213"/>
    <mergeCell ref="BG213:BH213"/>
    <mergeCell ref="BI213:BJ213"/>
    <mergeCell ref="BL213:BM213"/>
    <mergeCell ref="BN213:BO213"/>
    <mergeCell ref="BV213:BW213"/>
    <mergeCell ref="U209:V209"/>
    <mergeCell ref="X209:Y209"/>
    <mergeCell ref="Z209:AA209"/>
    <mergeCell ref="AC209:AD209"/>
    <mergeCell ref="AE209:AF209"/>
    <mergeCell ref="D234:E234"/>
    <mergeCell ref="F234:G234"/>
    <mergeCell ref="I234:J234"/>
    <mergeCell ref="K234:L234"/>
    <mergeCell ref="N234:O234"/>
    <mergeCell ref="P234:Q234"/>
    <mergeCell ref="AH227:AI227"/>
    <mergeCell ref="AJ227:AK227"/>
    <mergeCell ref="AM227:AN227"/>
    <mergeCell ref="AO227:AP227"/>
    <mergeCell ref="AR227:AS227"/>
    <mergeCell ref="AT227:AU227"/>
    <mergeCell ref="S227:T227"/>
    <mergeCell ref="U227:V227"/>
    <mergeCell ref="X227:Y227"/>
    <mergeCell ref="Z227:AA227"/>
    <mergeCell ref="AC227:AD227"/>
    <mergeCell ref="AE227:AF227"/>
    <mergeCell ref="S202:T202"/>
    <mergeCell ref="U202:V202"/>
    <mergeCell ref="X202:Y202"/>
    <mergeCell ref="Z202:AA202"/>
    <mergeCell ref="AC202:AD202"/>
    <mergeCell ref="AE202:AF202"/>
    <mergeCell ref="AH202:AI202"/>
    <mergeCell ref="AJ202:AK202"/>
    <mergeCell ref="AM202:AN202"/>
    <mergeCell ref="AO202:AP202"/>
    <mergeCell ref="AR202:AS202"/>
    <mergeCell ref="AT202:AU202"/>
    <mergeCell ref="AH234:AI234"/>
    <mergeCell ref="AJ234:AK234"/>
    <mergeCell ref="AM234:AN234"/>
    <mergeCell ref="AO234:AP234"/>
    <mergeCell ref="AR234:AS234"/>
    <mergeCell ref="AT234:AU234"/>
    <mergeCell ref="S234:T234"/>
    <mergeCell ref="U234:V234"/>
    <mergeCell ref="X234:Y234"/>
    <mergeCell ref="Z234:AA234"/>
    <mergeCell ref="AC234:AD234"/>
    <mergeCell ref="AE234:AF234"/>
    <mergeCell ref="AH206:AI206"/>
    <mergeCell ref="AJ206:AK206"/>
    <mergeCell ref="AM206:AN206"/>
    <mergeCell ref="AO206:AP206"/>
    <mergeCell ref="AR206:AS206"/>
    <mergeCell ref="AT206:AU206"/>
    <mergeCell ref="S206:T206"/>
    <mergeCell ref="U206:V206"/>
    <mergeCell ref="X206:Y206"/>
    <mergeCell ref="Z206:AA206"/>
    <mergeCell ref="AC206:AD206"/>
    <mergeCell ref="AE206:AF206"/>
    <mergeCell ref="BX199:BY199"/>
    <mergeCell ref="D206:E206"/>
    <mergeCell ref="F206:G206"/>
    <mergeCell ref="I206:J206"/>
    <mergeCell ref="K206:L206"/>
    <mergeCell ref="N206:O206"/>
    <mergeCell ref="P206:Q206"/>
    <mergeCell ref="AH199:AI199"/>
    <mergeCell ref="AJ199:AK199"/>
    <mergeCell ref="AM199:AN199"/>
    <mergeCell ref="AO199:AP199"/>
    <mergeCell ref="AR199:AS199"/>
    <mergeCell ref="AT199:AU199"/>
    <mergeCell ref="S199:T199"/>
    <mergeCell ref="U199:V199"/>
    <mergeCell ref="X199:Y199"/>
    <mergeCell ref="Z199:AA199"/>
    <mergeCell ref="AC199:AD199"/>
    <mergeCell ref="AE199:AF199"/>
    <mergeCell ref="D199:E199"/>
    <mergeCell ref="AH209:AI209"/>
    <mergeCell ref="AJ209:AK209"/>
    <mergeCell ref="AM209:AN209"/>
    <mergeCell ref="AO209:AP209"/>
    <mergeCell ref="AR209:AS209"/>
    <mergeCell ref="AT209:AU209"/>
    <mergeCell ref="AW209:AX209"/>
    <mergeCell ref="AY209:AZ209"/>
    <mergeCell ref="BB209:BC209"/>
    <mergeCell ref="BD209:BE209"/>
    <mergeCell ref="BG209:BH209"/>
    <mergeCell ref="BI209:BJ209"/>
    <mergeCell ref="BL209:BM209"/>
    <mergeCell ref="BN209:BO209"/>
    <mergeCell ref="BQ209:BR209"/>
    <mergeCell ref="BS209:BT209"/>
    <mergeCell ref="D202:E202"/>
    <mergeCell ref="F202:G202"/>
    <mergeCell ref="I202:J202"/>
    <mergeCell ref="K202:L202"/>
    <mergeCell ref="N202:O202"/>
    <mergeCell ref="P202:Q202"/>
    <mergeCell ref="BS202:BT202"/>
    <mergeCell ref="BQ206:BR206"/>
    <mergeCell ref="BS206:BT206"/>
    <mergeCell ref="D209:E209"/>
    <mergeCell ref="F209:G209"/>
    <mergeCell ref="I209:J209"/>
    <mergeCell ref="K209:L209"/>
    <mergeCell ref="N209:O209"/>
    <mergeCell ref="P209:Q209"/>
    <mergeCell ref="S209:T209"/>
    <mergeCell ref="D178:E178"/>
    <mergeCell ref="F178:G178"/>
    <mergeCell ref="I178:J178"/>
    <mergeCell ref="K178:L178"/>
    <mergeCell ref="N178:O178"/>
    <mergeCell ref="P178:Q178"/>
    <mergeCell ref="BX192:BY192"/>
    <mergeCell ref="AH192:AI192"/>
    <mergeCell ref="AJ192:AK192"/>
    <mergeCell ref="AM192:AN192"/>
    <mergeCell ref="AO192:AP192"/>
    <mergeCell ref="AR192:AS192"/>
    <mergeCell ref="AT192:AU192"/>
    <mergeCell ref="S192:T192"/>
    <mergeCell ref="U192:V192"/>
    <mergeCell ref="X192:Y192"/>
    <mergeCell ref="Z192:AA192"/>
    <mergeCell ref="AC192:AD192"/>
    <mergeCell ref="AE192:AF192"/>
    <mergeCell ref="AW192:AX192"/>
    <mergeCell ref="AY192:AZ192"/>
    <mergeCell ref="BB192:BC192"/>
    <mergeCell ref="BD192:BE192"/>
    <mergeCell ref="BG192:BH192"/>
    <mergeCell ref="BI192:BJ192"/>
    <mergeCell ref="BL192:BM192"/>
    <mergeCell ref="BN192:BO192"/>
    <mergeCell ref="BV192:BW192"/>
    <mergeCell ref="BV195:BW195"/>
    <mergeCell ref="BX195:BY195"/>
    <mergeCell ref="AW199:AX199"/>
    <mergeCell ref="AY199:AZ199"/>
    <mergeCell ref="BB199:BC199"/>
    <mergeCell ref="BD199:BE199"/>
    <mergeCell ref="BG199:BH199"/>
    <mergeCell ref="BI199:BJ199"/>
    <mergeCell ref="BL199:BM199"/>
    <mergeCell ref="BN199:BO199"/>
    <mergeCell ref="BV199:BW199"/>
    <mergeCell ref="BX185:BY185"/>
    <mergeCell ref="F199:G199"/>
    <mergeCell ref="I199:J199"/>
    <mergeCell ref="K199:L199"/>
    <mergeCell ref="N199:O199"/>
    <mergeCell ref="P199:Q199"/>
    <mergeCell ref="AH185:AI185"/>
    <mergeCell ref="AJ185:AK185"/>
    <mergeCell ref="AM185:AN185"/>
    <mergeCell ref="AO185:AP185"/>
    <mergeCell ref="AR185:AS185"/>
    <mergeCell ref="AT185:AU185"/>
    <mergeCell ref="S185:T185"/>
    <mergeCell ref="U185:V185"/>
    <mergeCell ref="X185:Y185"/>
    <mergeCell ref="Z185:AA185"/>
    <mergeCell ref="AC185:AD185"/>
    <mergeCell ref="AE185:AF185"/>
    <mergeCell ref="BX178:BY178"/>
    <mergeCell ref="D185:E185"/>
    <mergeCell ref="F185:G185"/>
    <mergeCell ref="I185:J185"/>
    <mergeCell ref="K185:L185"/>
    <mergeCell ref="N185:O185"/>
    <mergeCell ref="P185:Q185"/>
    <mergeCell ref="AH178:AI178"/>
    <mergeCell ref="AJ178:AK178"/>
    <mergeCell ref="AM178:AN178"/>
    <mergeCell ref="AO178:AP178"/>
    <mergeCell ref="AR178:AS178"/>
    <mergeCell ref="AT178:AU178"/>
    <mergeCell ref="S178:T178"/>
    <mergeCell ref="U178:V178"/>
    <mergeCell ref="X178:Y178"/>
    <mergeCell ref="Z178:AA178"/>
    <mergeCell ref="AC178:AD178"/>
    <mergeCell ref="AE178:AF178"/>
    <mergeCell ref="BV181:BW181"/>
    <mergeCell ref="BX181:BY181"/>
    <mergeCell ref="AW185:AX185"/>
    <mergeCell ref="AY185:AZ185"/>
    <mergeCell ref="BB185:BC185"/>
    <mergeCell ref="BD185:BE185"/>
    <mergeCell ref="BG185:BH185"/>
    <mergeCell ref="BI185:BJ185"/>
    <mergeCell ref="BL185:BM185"/>
    <mergeCell ref="BN185:BO185"/>
    <mergeCell ref="BV185:BW185"/>
    <mergeCell ref="D171:E171"/>
    <mergeCell ref="F171:G171"/>
    <mergeCell ref="I171:J171"/>
    <mergeCell ref="K171:L171"/>
    <mergeCell ref="N171:O171"/>
    <mergeCell ref="P171:Q171"/>
    <mergeCell ref="AH164:AI164"/>
    <mergeCell ref="AJ164:AK164"/>
    <mergeCell ref="AM164:AN164"/>
    <mergeCell ref="AO164:AP164"/>
    <mergeCell ref="AR164:AS164"/>
    <mergeCell ref="AT164:AU164"/>
    <mergeCell ref="S164:T164"/>
    <mergeCell ref="U164:V164"/>
    <mergeCell ref="X164:Y164"/>
    <mergeCell ref="Z164:AA164"/>
    <mergeCell ref="AC164:AD164"/>
    <mergeCell ref="AE164:AF164"/>
    <mergeCell ref="D164:E164"/>
    <mergeCell ref="F164:G164"/>
    <mergeCell ref="I164:J164"/>
    <mergeCell ref="K164:L164"/>
    <mergeCell ref="N164:O164"/>
    <mergeCell ref="P164:Q164"/>
    <mergeCell ref="BX164:BY164"/>
    <mergeCell ref="BQ178:BR178"/>
    <mergeCell ref="BS178:BT178"/>
    <mergeCell ref="D181:E181"/>
    <mergeCell ref="F181:G181"/>
    <mergeCell ref="I181:J181"/>
    <mergeCell ref="K181:L181"/>
    <mergeCell ref="N181:O181"/>
    <mergeCell ref="P181:Q181"/>
    <mergeCell ref="S181:T181"/>
    <mergeCell ref="U181:V181"/>
    <mergeCell ref="X181:Y181"/>
    <mergeCell ref="Z181:AA181"/>
    <mergeCell ref="AC181:AD181"/>
    <mergeCell ref="AE181:AF181"/>
    <mergeCell ref="AH181:AI181"/>
    <mergeCell ref="AJ181:AK181"/>
    <mergeCell ref="D157:E157"/>
    <mergeCell ref="F157:G157"/>
    <mergeCell ref="I157:J157"/>
    <mergeCell ref="K157:L157"/>
    <mergeCell ref="N157:O157"/>
    <mergeCell ref="P157:Q157"/>
    <mergeCell ref="D167:E167"/>
    <mergeCell ref="F167:G167"/>
    <mergeCell ref="I167:J167"/>
    <mergeCell ref="K167:L167"/>
    <mergeCell ref="N167:O167"/>
    <mergeCell ref="P167:Q167"/>
    <mergeCell ref="BS167:BT167"/>
    <mergeCell ref="BQ171:BR171"/>
    <mergeCell ref="BS171:BT171"/>
    <mergeCell ref="AH171:AI171"/>
    <mergeCell ref="AJ171:AK171"/>
    <mergeCell ref="AM171:AN171"/>
    <mergeCell ref="AO171:AP171"/>
    <mergeCell ref="AR171:AS171"/>
    <mergeCell ref="AT171:AU171"/>
    <mergeCell ref="S171:T171"/>
    <mergeCell ref="U171:V171"/>
    <mergeCell ref="X171:Y171"/>
    <mergeCell ref="Z171:AA171"/>
    <mergeCell ref="AC171:AD171"/>
    <mergeCell ref="AE171:AF171"/>
    <mergeCell ref="BQ164:BR164"/>
    <mergeCell ref="BS164:BT164"/>
    <mergeCell ref="S167:T167"/>
    <mergeCell ref="U167:V167"/>
    <mergeCell ref="X167:Y167"/>
    <mergeCell ref="Z167:AA167"/>
    <mergeCell ref="AC167:AD167"/>
    <mergeCell ref="AE167:AF167"/>
    <mergeCell ref="AH167:AI167"/>
    <mergeCell ref="AJ167:AK167"/>
    <mergeCell ref="AM167:AN167"/>
    <mergeCell ref="AO167:AP167"/>
    <mergeCell ref="AR167:AS167"/>
    <mergeCell ref="AT167:AU167"/>
    <mergeCell ref="AW167:AX167"/>
    <mergeCell ref="AY167:AZ167"/>
    <mergeCell ref="BB167:BC167"/>
    <mergeCell ref="BD167:BE167"/>
    <mergeCell ref="BG167:BH167"/>
    <mergeCell ref="BI167:BJ167"/>
    <mergeCell ref="BL167:BM167"/>
    <mergeCell ref="BN167:BO167"/>
    <mergeCell ref="BQ167:BR167"/>
    <mergeCell ref="D160:E160"/>
    <mergeCell ref="F160:G160"/>
    <mergeCell ref="AM150:AN150"/>
    <mergeCell ref="AO150:AP150"/>
    <mergeCell ref="AR150:AS150"/>
    <mergeCell ref="AT150:AU150"/>
    <mergeCell ref="S150:T150"/>
    <mergeCell ref="U150:V150"/>
    <mergeCell ref="X150:Y150"/>
    <mergeCell ref="Z150:AA150"/>
    <mergeCell ref="AC150:AD150"/>
    <mergeCell ref="AE150:AF150"/>
    <mergeCell ref="AW150:AX150"/>
    <mergeCell ref="AY150:AZ150"/>
    <mergeCell ref="BB150:BC150"/>
    <mergeCell ref="BD150:BE150"/>
    <mergeCell ref="BG150:BH150"/>
    <mergeCell ref="BI150:BJ150"/>
    <mergeCell ref="BL150:BM150"/>
    <mergeCell ref="BN150:BO150"/>
    <mergeCell ref="BV150:BW150"/>
    <mergeCell ref="BV153:BW153"/>
    <mergeCell ref="BX153:BY153"/>
    <mergeCell ref="AW157:AX157"/>
    <mergeCell ref="AY157:AZ157"/>
    <mergeCell ref="BB157:BC157"/>
    <mergeCell ref="BD157:BE157"/>
    <mergeCell ref="BG157:BH157"/>
    <mergeCell ref="BI157:BJ157"/>
    <mergeCell ref="BL157:BM157"/>
    <mergeCell ref="BN157:BO157"/>
    <mergeCell ref="BV157:BW157"/>
    <mergeCell ref="BX136:BY136"/>
    <mergeCell ref="BQ139:BR139"/>
    <mergeCell ref="BS139:BT139"/>
    <mergeCell ref="BQ143:BR143"/>
    <mergeCell ref="BS143:BT143"/>
    <mergeCell ref="BQ157:BR157"/>
    <mergeCell ref="BS157:BT157"/>
    <mergeCell ref="AH157:AI157"/>
    <mergeCell ref="AJ157:AK157"/>
    <mergeCell ref="AM157:AN157"/>
    <mergeCell ref="AO157:AP157"/>
    <mergeCell ref="AR157:AS157"/>
    <mergeCell ref="AT157:AU157"/>
    <mergeCell ref="S157:T157"/>
    <mergeCell ref="U157:V157"/>
    <mergeCell ref="X157:Y157"/>
    <mergeCell ref="Z157:AA157"/>
    <mergeCell ref="AC157:AD157"/>
    <mergeCell ref="AE157:AF157"/>
    <mergeCell ref="AW136:AX136"/>
    <mergeCell ref="AY136:AZ136"/>
    <mergeCell ref="BB136:BC136"/>
    <mergeCell ref="BD136:BE136"/>
    <mergeCell ref="BG136:BH136"/>
    <mergeCell ref="BI136:BJ136"/>
    <mergeCell ref="BL136:BM136"/>
    <mergeCell ref="BN136:BO136"/>
    <mergeCell ref="BV136:BW136"/>
    <mergeCell ref="D143:E143"/>
    <mergeCell ref="F143:G143"/>
    <mergeCell ref="I143:J143"/>
    <mergeCell ref="K143:L143"/>
    <mergeCell ref="N143:O143"/>
    <mergeCell ref="P143:Q143"/>
    <mergeCell ref="AH136:AI136"/>
    <mergeCell ref="AJ136:AK136"/>
    <mergeCell ref="AM136:AN136"/>
    <mergeCell ref="AO136:AP136"/>
    <mergeCell ref="AR136:AS136"/>
    <mergeCell ref="AT136:AU136"/>
    <mergeCell ref="S136:T136"/>
    <mergeCell ref="U136:V136"/>
    <mergeCell ref="X136:Y136"/>
    <mergeCell ref="Z136:AA136"/>
    <mergeCell ref="AC136:AD136"/>
    <mergeCell ref="AE136:AF136"/>
    <mergeCell ref="BV139:BW139"/>
    <mergeCell ref="BX139:BY139"/>
    <mergeCell ref="AW143:AX143"/>
    <mergeCell ref="AY143:AZ143"/>
    <mergeCell ref="BB143:BC143"/>
    <mergeCell ref="BD143:BE143"/>
    <mergeCell ref="BG143:BH143"/>
    <mergeCell ref="BI143:BJ143"/>
    <mergeCell ref="BL143:BM143"/>
    <mergeCell ref="BN143:BO143"/>
    <mergeCell ref="BV143:BW143"/>
    <mergeCell ref="BV146:BW146"/>
    <mergeCell ref="BX146:BY146"/>
    <mergeCell ref="D136:E136"/>
    <mergeCell ref="F136:G136"/>
    <mergeCell ref="I136:J136"/>
    <mergeCell ref="K136:L136"/>
    <mergeCell ref="N136:O136"/>
    <mergeCell ref="P136:Q136"/>
    <mergeCell ref="BX143:BY143"/>
    <mergeCell ref="D139:E139"/>
    <mergeCell ref="F139:G139"/>
    <mergeCell ref="I139:J139"/>
    <mergeCell ref="K139:L139"/>
    <mergeCell ref="N139:O139"/>
    <mergeCell ref="P139:Q139"/>
    <mergeCell ref="S139:T139"/>
    <mergeCell ref="U139:V139"/>
    <mergeCell ref="X139:Y139"/>
    <mergeCell ref="Z139:AA139"/>
    <mergeCell ref="AC139:AD139"/>
    <mergeCell ref="AE139:AF139"/>
    <mergeCell ref="AH139:AI139"/>
    <mergeCell ref="AJ139:AK139"/>
    <mergeCell ref="AM139:AN139"/>
    <mergeCell ref="AO139:AP139"/>
    <mergeCell ref="AR139:AS139"/>
    <mergeCell ref="AT139:AU139"/>
    <mergeCell ref="AW139:AX139"/>
    <mergeCell ref="AY139:AZ139"/>
    <mergeCell ref="BB139:BC139"/>
    <mergeCell ref="BD139:BE139"/>
    <mergeCell ref="BG139:BH139"/>
    <mergeCell ref="BI139:BJ139"/>
    <mergeCell ref="BL139:BM139"/>
    <mergeCell ref="BN139:BO139"/>
    <mergeCell ref="AH143:AI143"/>
    <mergeCell ref="AJ143:AK143"/>
    <mergeCell ref="AM143:AN143"/>
    <mergeCell ref="AO143:AP143"/>
    <mergeCell ref="AR143:AS143"/>
    <mergeCell ref="AT143:AU143"/>
    <mergeCell ref="S143:T143"/>
    <mergeCell ref="U143:V143"/>
    <mergeCell ref="X143:Y143"/>
    <mergeCell ref="Z143:AA143"/>
    <mergeCell ref="AC143:AD143"/>
    <mergeCell ref="AE143:AF143"/>
    <mergeCell ref="S118:T118"/>
    <mergeCell ref="U118:V118"/>
    <mergeCell ref="X118:Y118"/>
    <mergeCell ref="Z118:AA118"/>
    <mergeCell ref="AC118:AD118"/>
    <mergeCell ref="AE118:AF118"/>
    <mergeCell ref="AH118:AI118"/>
    <mergeCell ref="AJ118:AK118"/>
    <mergeCell ref="AM118:AN118"/>
    <mergeCell ref="AO118:AP118"/>
    <mergeCell ref="AR118:AS118"/>
    <mergeCell ref="AT118:AU118"/>
    <mergeCell ref="AW118:AX118"/>
    <mergeCell ref="AY118:AZ118"/>
    <mergeCell ref="BB118:BC118"/>
    <mergeCell ref="BD118:BE118"/>
    <mergeCell ref="BG118:BH118"/>
    <mergeCell ref="BI118:BJ118"/>
    <mergeCell ref="BL118:BM118"/>
    <mergeCell ref="BN118:BO118"/>
    <mergeCell ref="BQ118:BR118"/>
    <mergeCell ref="AW125:AX125"/>
    <mergeCell ref="AY125:AZ125"/>
    <mergeCell ref="BB125:BC125"/>
    <mergeCell ref="BD125:BE125"/>
    <mergeCell ref="BG125:BH125"/>
    <mergeCell ref="BI125:BJ125"/>
    <mergeCell ref="BL125:BM125"/>
    <mergeCell ref="BN125:BO125"/>
    <mergeCell ref="BQ125:BR125"/>
    <mergeCell ref="BS125:BT125"/>
    <mergeCell ref="BQ129:BR129"/>
    <mergeCell ref="BS129:BT129"/>
    <mergeCell ref="D118:E118"/>
    <mergeCell ref="F118:G118"/>
    <mergeCell ref="I118:J118"/>
    <mergeCell ref="K118:L118"/>
    <mergeCell ref="N118:O118"/>
    <mergeCell ref="P118:Q118"/>
    <mergeCell ref="BS118:BT118"/>
    <mergeCell ref="BQ122:BR122"/>
    <mergeCell ref="BS122:BT122"/>
    <mergeCell ref="D125:E125"/>
    <mergeCell ref="F125:G125"/>
    <mergeCell ref="I125:J125"/>
    <mergeCell ref="K125:L125"/>
    <mergeCell ref="N125:O125"/>
    <mergeCell ref="P125:Q125"/>
    <mergeCell ref="S125:T125"/>
    <mergeCell ref="U125:V125"/>
    <mergeCell ref="X125:Y125"/>
    <mergeCell ref="Z125:AA125"/>
    <mergeCell ref="AC125:AD125"/>
    <mergeCell ref="AE125:AF125"/>
    <mergeCell ref="D129:E129"/>
    <mergeCell ref="F129:G129"/>
    <mergeCell ref="I129:J129"/>
    <mergeCell ref="K129:L129"/>
    <mergeCell ref="F115:G115"/>
    <mergeCell ref="I115:J115"/>
    <mergeCell ref="K115:L115"/>
    <mergeCell ref="N115:O115"/>
    <mergeCell ref="P115:Q115"/>
    <mergeCell ref="AH101:AI101"/>
    <mergeCell ref="AJ101:AK101"/>
    <mergeCell ref="AM101:AN101"/>
    <mergeCell ref="AO101:AP101"/>
    <mergeCell ref="AR101:AS101"/>
    <mergeCell ref="AT101:AU101"/>
    <mergeCell ref="S101:T101"/>
    <mergeCell ref="U101:V101"/>
    <mergeCell ref="X101:Y101"/>
    <mergeCell ref="Z101:AA101"/>
    <mergeCell ref="AC101:AD101"/>
    <mergeCell ref="AE101:AF101"/>
    <mergeCell ref="BX94:BY94"/>
    <mergeCell ref="D101:E101"/>
    <mergeCell ref="F101:G101"/>
    <mergeCell ref="I101:J101"/>
    <mergeCell ref="K101:L101"/>
    <mergeCell ref="N101:O101"/>
    <mergeCell ref="P101:Q101"/>
    <mergeCell ref="N129:O129"/>
    <mergeCell ref="P129:Q129"/>
    <mergeCell ref="AH122:AI122"/>
    <mergeCell ref="AJ122:AK122"/>
    <mergeCell ref="AM122:AN122"/>
    <mergeCell ref="AO122:AP122"/>
    <mergeCell ref="AR122:AS122"/>
    <mergeCell ref="AT122:AU122"/>
    <mergeCell ref="S122:T122"/>
    <mergeCell ref="U122:V122"/>
    <mergeCell ref="X122:Y122"/>
    <mergeCell ref="Z122:AA122"/>
    <mergeCell ref="AC122:AD122"/>
    <mergeCell ref="AE122:AF122"/>
    <mergeCell ref="BX115:BY115"/>
    <mergeCell ref="D122:E122"/>
    <mergeCell ref="F122:G122"/>
    <mergeCell ref="I122:J122"/>
    <mergeCell ref="K122:L122"/>
    <mergeCell ref="N122:O122"/>
    <mergeCell ref="P122:Q122"/>
    <mergeCell ref="AH115:AI115"/>
    <mergeCell ref="AJ115:AK115"/>
    <mergeCell ref="AM115:AN115"/>
    <mergeCell ref="AO115:AP115"/>
    <mergeCell ref="AR115:AS115"/>
    <mergeCell ref="AT115:AU115"/>
    <mergeCell ref="S115:T115"/>
    <mergeCell ref="U115:V115"/>
    <mergeCell ref="X115:Y115"/>
    <mergeCell ref="Z115:AA115"/>
    <mergeCell ref="AC115:AD115"/>
    <mergeCell ref="AE115:AF115"/>
    <mergeCell ref="D115:E115"/>
    <mergeCell ref="AH125:AI125"/>
    <mergeCell ref="AJ125:AK125"/>
    <mergeCell ref="AM125:AN125"/>
    <mergeCell ref="AO125:AP125"/>
    <mergeCell ref="AR125:AS125"/>
    <mergeCell ref="AT125:AU125"/>
    <mergeCell ref="BX108:BY108"/>
    <mergeCell ref="AH108:AI108"/>
    <mergeCell ref="AJ108:AK108"/>
    <mergeCell ref="AM108:AN108"/>
    <mergeCell ref="AO108:AP108"/>
    <mergeCell ref="AR108:AS108"/>
    <mergeCell ref="AT108:AU108"/>
    <mergeCell ref="S108:T108"/>
    <mergeCell ref="U108:V108"/>
    <mergeCell ref="X108:Y108"/>
    <mergeCell ref="Z108:AA108"/>
    <mergeCell ref="AC108:AD108"/>
    <mergeCell ref="AE108:AF108"/>
    <mergeCell ref="AW108:AX108"/>
    <mergeCell ref="AY108:AZ108"/>
    <mergeCell ref="BB108:BC108"/>
    <mergeCell ref="BD108:BE108"/>
    <mergeCell ref="BG108:BH108"/>
    <mergeCell ref="BI108:BJ108"/>
    <mergeCell ref="BL108:BM108"/>
    <mergeCell ref="BN108:BO108"/>
    <mergeCell ref="BV108:BW108"/>
    <mergeCell ref="BV111:BW111"/>
    <mergeCell ref="BX111:BY111"/>
    <mergeCell ref="AW115:AX115"/>
    <mergeCell ref="AY115:AZ115"/>
    <mergeCell ref="BB115:BC115"/>
    <mergeCell ref="BD115:BE115"/>
    <mergeCell ref="BG115:BH115"/>
    <mergeCell ref="BI115:BJ115"/>
    <mergeCell ref="BL115:BM115"/>
    <mergeCell ref="BN115:BO115"/>
    <mergeCell ref="BV115:BW115"/>
    <mergeCell ref="S94:T94"/>
    <mergeCell ref="U94:V94"/>
    <mergeCell ref="X94:Y94"/>
    <mergeCell ref="Z94:AA94"/>
    <mergeCell ref="AC94:AD94"/>
    <mergeCell ref="AE94:AF94"/>
    <mergeCell ref="BV97:BW97"/>
    <mergeCell ref="BX97:BY97"/>
    <mergeCell ref="AW101:AX101"/>
    <mergeCell ref="AY101:AZ101"/>
    <mergeCell ref="BB101:BC101"/>
    <mergeCell ref="BD101:BE101"/>
    <mergeCell ref="BG101:BH101"/>
    <mergeCell ref="BI101:BJ101"/>
    <mergeCell ref="BL101:BM101"/>
    <mergeCell ref="BN101:BO101"/>
    <mergeCell ref="BV101:BW101"/>
    <mergeCell ref="AH87:AI87"/>
    <mergeCell ref="AJ87:AK87"/>
    <mergeCell ref="AM87:AN87"/>
    <mergeCell ref="AO87:AP87"/>
    <mergeCell ref="AR87:AS87"/>
    <mergeCell ref="AT87:AU87"/>
    <mergeCell ref="S87:T87"/>
    <mergeCell ref="U87:V87"/>
    <mergeCell ref="X87:Y87"/>
    <mergeCell ref="Z87:AA87"/>
    <mergeCell ref="AC87:AD87"/>
    <mergeCell ref="AE87:AF87"/>
    <mergeCell ref="D94:E94"/>
    <mergeCell ref="F94:G94"/>
    <mergeCell ref="I94:J94"/>
    <mergeCell ref="K94:L94"/>
    <mergeCell ref="N94:O94"/>
    <mergeCell ref="P94:Q94"/>
    <mergeCell ref="BX101:BY101"/>
    <mergeCell ref="BV90:BW90"/>
    <mergeCell ref="BX90:BY90"/>
    <mergeCell ref="AW94:AX94"/>
    <mergeCell ref="AY94:AZ94"/>
    <mergeCell ref="BB94:BC94"/>
    <mergeCell ref="BD94:BE94"/>
    <mergeCell ref="BG94:BH94"/>
    <mergeCell ref="BI94:BJ94"/>
    <mergeCell ref="BL94:BM94"/>
    <mergeCell ref="BN94:BO94"/>
    <mergeCell ref="BV94:BW94"/>
    <mergeCell ref="BX87:BY87"/>
    <mergeCell ref="D87:E87"/>
    <mergeCell ref="F87:G87"/>
    <mergeCell ref="I87:J87"/>
    <mergeCell ref="K87:L87"/>
    <mergeCell ref="N87:O87"/>
    <mergeCell ref="P87:Q87"/>
    <mergeCell ref="AH80:AI80"/>
    <mergeCell ref="AJ80:AK80"/>
    <mergeCell ref="AM80:AN80"/>
    <mergeCell ref="AO80:AP80"/>
    <mergeCell ref="AR80:AS80"/>
    <mergeCell ref="AT80:AU80"/>
    <mergeCell ref="S80:T80"/>
    <mergeCell ref="U80:V80"/>
    <mergeCell ref="X80:Y80"/>
    <mergeCell ref="Z80:AA80"/>
    <mergeCell ref="AC80:AD80"/>
    <mergeCell ref="AE80:AF80"/>
    <mergeCell ref="BX73:BY73"/>
    <mergeCell ref="D80:E80"/>
    <mergeCell ref="F80:G80"/>
    <mergeCell ref="I80:J80"/>
    <mergeCell ref="K80:L80"/>
    <mergeCell ref="N80:O80"/>
    <mergeCell ref="P80:Q80"/>
    <mergeCell ref="AH73:AI73"/>
    <mergeCell ref="AJ73:AK73"/>
    <mergeCell ref="AM73:AN73"/>
    <mergeCell ref="AO73:AP73"/>
    <mergeCell ref="AR73:AS73"/>
    <mergeCell ref="AT73:AU73"/>
    <mergeCell ref="S73:T73"/>
    <mergeCell ref="U73:V73"/>
    <mergeCell ref="X73:Y73"/>
    <mergeCell ref="Z73:AA73"/>
    <mergeCell ref="AC73:AD73"/>
    <mergeCell ref="AE73:AF73"/>
    <mergeCell ref="AW87:AX87"/>
    <mergeCell ref="AY87:AZ87"/>
    <mergeCell ref="BB87:BC87"/>
    <mergeCell ref="BD87:BE87"/>
    <mergeCell ref="BG87:BH87"/>
    <mergeCell ref="BI87:BJ87"/>
    <mergeCell ref="BL87:BM87"/>
    <mergeCell ref="BN87:BO87"/>
    <mergeCell ref="BV87:BW87"/>
    <mergeCell ref="D73:E73"/>
    <mergeCell ref="F73:G73"/>
    <mergeCell ref="I73:J73"/>
    <mergeCell ref="K73:L73"/>
    <mergeCell ref="N73:O73"/>
    <mergeCell ref="D76:E76"/>
    <mergeCell ref="F76:G76"/>
    <mergeCell ref="I76:J76"/>
    <mergeCell ref="K76:L76"/>
    <mergeCell ref="N76:O76"/>
    <mergeCell ref="P76:Q76"/>
    <mergeCell ref="S76:T76"/>
    <mergeCell ref="U76:V76"/>
    <mergeCell ref="X76:Y76"/>
    <mergeCell ref="Z76:AA76"/>
    <mergeCell ref="AC76:AD76"/>
    <mergeCell ref="AE76:AF76"/>
    <mergeCell ref="AH76:AI76"/>
    <mergeCell ref="BX66:BY66"/>
    <mergeCell ref="BQ59:BR59"/>
    <mergeCell ref="BS59:BT59"/>
    <mergeCell ref="D62:E62"/>
    <mergeCell ref="F62:G62"/>
    <mergeCell ref="I62:J62"/>
    <mergeCell ref="K62:L62"/>
    <mergeCell ref="N62:O62"/>
    <mergeCell ref="P73:Q73"/>
    <mergeCell ref="AH66:AI66"/>
    <mergeCell ref="AJ66:AK66"/>
    <mergeCell ref="AM66:AN66"/>
    <mergeCell ref="AO66:AP66"/>
    <mergeCell ref="AR66:AS66"/>
    <mergeCell ref="AT66:AU66"/>
    <mergeCell ref="S66:T66"/>
    <mergeCell ref="U66:V66"/>
    <mergeCell ref="X66:Y66"/>
    <mergeCell ref="Z66:AA66"/>
    <mergeCell ref="AC66:AD66"/>
    <mergeCell ref="AE66:AF66"/>
    <mergeCell ref="AW66:AX66"/>
    <mergeCell ref="AY66:AZ66"/>
    <mergeCell ref="BB66:BC66"/>
    <mergeCell ref="BD66:BE66"/>
    <mergeCell ref="BG66:BH66"/>
    <mergeCell ref="BI66:BJ66"/>
    <mergeCell ref="BL66:BM66"/>
    <mergeCell ref="BN66:BO66"/>
    <mergeCell ref="BV66:BW66"/>
    <mergeCell ref="BV69:BW69"/>
    <mergeCell ref="BX69:BY69"/>
    <mergeCell ref="AW73:AX73"/>
    <mergeCell ref="AY73:AZ73"/>
    <mergeCell ref="BB73:BC73"/>
    <mergeCell ref="BD73:BE73"/>
    <mergeCell ref="BG73:BH73"/>
    <mergeCell ref="BI73:BJ73"/>
    <mergeCell ref="BL73:BM73"/>
    <mergeCell ref="BN73:BO73"/>
    <mergeCell ref="BV73:BW73"/>
    <mergeCell ref="BQ73:BR73"/>
    <mergeCell ref="BS73:BT73"/>
    <mergeCell ref="AH59:AI59"/>
    <mergeCell ref="AJ59:AK59"/>
    <mergeCell ref="AM59:AN59"/>
    <mergeCell ref="AO59:AP59"/>
    <mergeCell ref="AR59:AS59"/>
    <mergeCell ref="AT59:AU59"/>
    <mergeCell ref="S59:T59"/>
    <mergeCell ref="U59:V59"/>
    <mergeCell ref="X59:Y59"/>
    <mergeCell ref="Z59:AA59"/>
    <mergeCell ref="AC59:AD59"/>
    <mergeCell ref="AE59:AF59"/>
    <mergeCell ref="D59:E59"/>
    <mergeCell ref="F59:G59"/>
    <mergeCell ref="BX41:BY41"/>
    <mergeCell ref="AW45:AX45"/>
    <mergeCell ref="D31:E31"/>
    <mergeCell ref="F31:G31"/>
    <mergeCell ref="I31:J31"/>
    <mergeCell ref="K31:L31"/>
    <mergeCell ref="N31:O31"/>
    <mergeCell ref="P31:Q31"/>
    <mergeCell ref="D34:E34"/>
    <mergeCell ref="F34:G34"/>
    <mergeCell ref="I34:J34"/>
    <mergeCell ref="K34:L34"/>
    <mergeCell ref="N34:O34"/>
    <mergeCell ref="P34:Q34"/>
    <mergeCell ref="I59:J59"/>
    <mergeCell ref="K59:L59"/>
    <mergeCell ref="N59:O59"/>
    <mergeCell ref="P59:Q59"/>
    <mergeCell ref="AH52:AI52"/>
    <mergeCell ref="AJ52:AK52"/>
    <mergeCell ref="AM52:AN52"/>
    <mergeCell ref="AO52:AP52"/>
    <mergeCell ref="AR52:AS52"/>
    <mergeCell ref="AT52:AU52"/>
    <mergeCell ref="S52:T52"/>
    <mergeCell ref="U52:V52"/>
    <mergeCell ref="X52:Y52"/>
    <mergeCell ref="Z52:AA52"/>
    <mergeCell ref="AC52:AD52"/>
    <mergeCell ref="AE52:AF52"/>
    <mergeCell ref="BV55:BW55"/>
    <mergeCell ref="BX55:BY55"/>
    <mergeCell ref="AW59:AX59"/>
    <mergeCell ref="AY59:AZ59"/>
    <mergeCell ref="BB59:BC59"/>
    <mergeCell ref="BD59:BE59"/>
    <mergeCell ref="BG59:BH59"/>
    <mergeCell ref="BI59:BJ59"/>
    <mergeCell ref="BL59:BM59"/>
    <mergeCell ref="BN59:BO59"/>
    <mergeCell ref="BV59:BW59"/>
    <mergeCell ref="AH45:AI45"/>
    <mergeCell ref="AJ45:AK45"/>
    <mergeCell ref="AM45:AN45"/>
    <mergeCell ref="AO45:AP45"/>
    <mergeCell ref="AR45:AS45"/>
    <mergeCell ref="AT45:AU45"/>
    <mergeCell ref="S45:T45"/>
    <mergeCell ref="U45:V45"/>
    <mergeCell ref="X45:Y45"/>
    <mergeCell ref="Z45:AA45"/>
    <mergeCell ref="AC45:AD45"/>
    <mergeCell ref="AE45:AF45"/>
    <mergeCell ref="D52:E52"/>
    <mergeCell ref="F52:G52"/>
    <mergeCell ref="I52:J52"/>
    <mergeCell ref="K52:L52"/>
    <mergeCell ref="N52:O52"/>
    <mergeCell ref="P52:Q52"/>
    <mergeCell ref="BX52:BY52"/>
    <mergeCell ref="AY45:AZ45"/>
    <mergeCell ref="BB45:BC45"/>
    <mergeCell ref="BD45:BE45"/>
    <mergeCell ref="BG45:BH45"/>
    <mergeCell ref="BV24:BW24"/>
    <mergeCell ref="BV27:BW27"/>
    <mergeCell ref="BX27:BY27"/>
    <mergeCell ref="AW31:AX31"/>
    <mergeCell ref="AY31:AZ31"/>
    <mergeCell ref="BB31:BC31"/>
    <mergeCell ref="BD31:BE31"/>
    <mergeCell ref="BG31:BH31"/>
    <mergeCell ref="BI31:BJ31"/>
    <mergeCell ref="BL31:BM31"/>
    <mergeCell ref="BN31:BO31"/>
    <mergeCell ref="BV31:BW31"/>
    <mergeCell ref="BQ31:BR31"/>
    <mergeCell ref="BS31:BT31"/>
    <mergeCell ref="BX38:BY38"/>
    <mergeCell ref="D45:E45"/>
    <mergeCell ref="F45:G45"/>
    <mergeCell ref="I45:J45"/>
    <mergeCell ref="K45:L45"/>
    <mergeCell ref="N45:O45"/>
    <mergeCell ref="P45:Q45"/>
    <mergeCell ref="AH38:AI38"/>
    <mergeCell ref="AJ38:AK38"/>
    <mergeCell ref="AM38:AN38"/>
    <mergeCell ref="AO38:AP38"/>
    <mergeCell ref="AR38:AS38"/>
    <mergeCell ref="AT38:AU38"/>
    <mergeCell ref="S38:T38"/>
    <mergeCell ref="U38:V38"/>
    <mergeCell ref="X38:Y38"/>
    <mergeCell ref="Z38:AA38"/>
    <mergeCell ref="AC38:AD38"/>
    <mergeCell ref="AE38:AF38"/>
    <mergeCell ref="BX31:BY31"/>
    <mergeCell ref="D38:E38"/>
    <mergeCell ref="F38:G38"/>
    <mergeCell ref="I38:J38"/>
    <mergeCell ref="K38:L38"/>
    <mergeCell ref="N38:O38"/>
    <mergeCell ref="P38:Q38"/>
    <mergeCell ref="AH31:AI31"/>
    <mergeCell ref="AJ31:AK31"/>
    <mergeCell ref="AM31:AN31"/>
    <mergeCell ref="AO31:AP31"/>
    <mergeCell ref="AR31:AS31"/>
    <mergeCell ref="AT31:AU31"/>
    <mergeCell ref="S31:T31"/>
    <mergeCell ref="U31:V31"/>
    <mergeCell ref="X31:Y31"/>
    <mergeCell ref="Z31:AA31"/>
    <mergeCell ref="AC31:AD31"/>
    <mergeCell ref="AE31:AF31"/>
    <mergeCell ref="BV34:BW34"/>
    <mergeCell ref="BX34:BY34"/>
    <mergeCell ref="AW38:AX38"/>
    <mergeCell ref="AY38:AZ38"/>
    <mergeCell ref="BB38:BC38"/>
    <mergeCell ref="BD38:BE38"/>
    <mergeCell ref="BG38:BH38"/>
    <mergeCell ref="BI38:BJ38"/>
    <mergeCell ref="BL38:BM38"/>
    <mergeCell ref="BN38:BO38"/>
    <mergeCell ref="BV38:BW38"/>
    <mergeCell ref="BV41:BW41"/>
    <mergeCell ref="BN17:BO17"/>
    <mergeCell ref="BX17:BY17"/>
    <mergeCell ref="D24:E24"/>
    <mergeCell ref="F24:G24"/>
    <mergeCell ref="I24:J24"/>
    <mergeCell ref="K24:L24"/>
    <mergeCell ref="N24:O24"/>
    <mergeCell ref="P24:Q24"/>
    <mergeCell ref="AH17:AI17"/>
    <mergeCell ref="AJ17:AK17"/>
    <mergeCell ref="AM17:AN17"/>
    <mergeCell ref="AO17:AP17"/>
    <mergeCell ref="AR17:AS17"/>
    <mergeCell ref="AT17:AU17"/>
    <mergeCell ref="S17:T17"/>
    <mergeCell ref="U17:V17"/>
    <mergeCell ref="X17:Y17"/>
    <mergeCell ref="Z17:AA17"/>
    <mergeCell ref="AC17:AD17"/>
    <mergeCell ref="AE17:AF17"/>
    <mergeCell ref="D17:E17"/>
    <mergeCell ref="F17:G17"/>
    <mergeCell ref="I17:J17"/>
    <mergeCell ref="K17:L17"/>
    <mergeCell ref="N17:O17"/>
    <mergeCell ref="P17:Q17"/>
    <mergeCell ref="N1:O1"/>
    <mergeCell ref="P1:Q1"/>
    <mergeCell ref="AH1:AI1"/>
    <mergeCell ref="AJ1:AK1"/>
    <mergeCell ref="N6:O6"/>
    <mergeCell ref="P6:Q6"/>
    <mergeCell ref="AH6:AI6"/>
    <mergeCell ref="AJ6:AK6"/>
    <mergeCell ref="AW17:AX17"/>
    <mergeCell ref="AY17:AZ17"/>
    <mergeCell ref="BB17:BC17"/>
    <mergeCell ref="BD17:BE17"/>
    <mergeCell ref="BG17:BH17"/>
    <mergeCell ref="BI17:BJ17"/>
    <mergeCell ref="BL17:BM17"/>
    <mergeCell ref="BV17:BW17"/>
    <mergeCell ref="BV20:BW20"/>
    <mergeCell ref="BX20:BY20"/>
    <mergeCell ref="BX24:BY24"/>
    <mergeCell ref="BQ17:BR17"/>
    <mergeCell ref="BS17:BT17"/>
    <mergeCell ref="D20:E20"/>
    <mergeCell ref="F20:G20"/>
    <mergeCell ref="I20:J20"/>
    <mergeCell ref="K20:L20"/>
    <mergeCell ref="N20:O20"/>
    <mergeCell ref="P20:Q20"/>
    <mergeCell ref="S20:T20"/>
    <mergeCell ref="U20:V20"/>
    <mergeCell ref="X20:Y20"/>
    <mergeCell ref="Z20:AA20"/>
    <mergeCell ref="AC20:AD20"/>
    <mergeCell ref="AE20:AF20"/>
    <mergeCell ref="AH20:AI20"/>
    <mergeCell ref="AJ20:AK20"/>
    <mergeCell ref="AM20:AN20"/>
    <mergeCell ref="AO20:AP20"/>
    <mergeCell ref="AR20:AS20"/>
    <mergeCell ref="AT20:AU20"/>
    <mergeCell ref="AW20:AX20"/>
    <mergeCell ref="AY20:AZ20"/>
    <mergeCell ref="BB20:BC20"/>
    <mergeCell ref="BD20:BE20"/>
    <mergeCell ref="BG20:BH20"/>
    <mergeCell ref="BI20:BJ20"/>
    <mergeCell ref="BL20:BM20"/>
    <mergeCell ref="BN20:BO20"/>
    <mergeCell ref="BQ20:BR20"/>
    <mergeCell ref="BS20:BT20"/>
    <mergeCell ref="BQ24:BR24"/>
    <mergeCell ref="BS24:BT24"/>
    <mergeCell ref="D27:E27"/>
    <mergeCell ref="F27:G27"/>
    <mergeCell ref="I27:J27"/>
    <mergeCell ref="K27:L27"/>
    <mergeCell ref="N27:O27"/>
    <mergeCell ref="P27:Q27"/>
    <mergeCell ref="S27:T27"/>
    <mergeCell ref="U27:V27"/>
    <mergeCell ref="X27:Y27"/>
    <mergeCell ref="Z27:AA27"/>
    <mergeCell ref="AC27:AD27"/>
    <mergeCell ref="AE27:AF27"/>
    <mergeCell ref="AH27:AI27"/>
    <mergeCell ref="AJ27:AK27"/>
    <mergeCell ref="AM27:AN27"/>
    <mergeCell ref="AO27:AP27"/>
    <mergeCell ref="AR27:AS27"/>
    <mergeCell ref="AT27:AU27"/>
    <mergeCell ref="AW27:AX27"/>
    <mergeCell ref="AY27:AZ27"/>
    <mergeCell ref="BB27:BC27"/>
    <mergeCell ref="BD27:BE27"/>
    <mergeCell ref="BG27:BH27"/>
    <mergeCell ref="BI27:BJ27"/>
    <mergeCell ref="BL27:BM27"/>
    <mergeCell ref="BN27:BO27"/>
    <mergeCell ref="BQ27:BR27"/>
    <mergeCell ref="BS27:BT27"/>
    <mergeCell ref="AH24:AI24"/>
    <mergeCell ref="AJ24:AK24"/>
    <mergeCell ref="AM24:AN24"/>
    <mergeCell ref="AO24:AP24"/>
    <mergeCell ref="AR24:AS24"/>
    <mergeCell ref="AT24:AU24"/>
    <mergeCell ref="S24:T24"/>
    <mergeCell ref="U24:V24"/>
    <mergeCell ref="X24:Y24"/>
    <mergeCell ref="Z24:AA24"/>
    <mergeCell ref="AC24:AD24"/>
    <mergeCell ref="AE24:AF24"/>
    <mergeCell ref="AW24:AX24"/>
    <mergeCell ref="AY24:AZ24"/>
    <mergeCell ref="BB24:BC24"/>
    <mergeCell ref="BD24:BE24"/>
    <mergeCell ref="BG24:BH24"/>
    <mergeCell ref="BI24:BJ24"/>
    <mergeCell ref="BL24:BM24"/>
    <mergeCell ref="BN24:BO24"/>
    <mergeCell ref="S34:T34"/>
    <mergeCell ref="U34:V34"/>
    <mergeCell ref="X34:Y34"/>
    <mergeCell ref="Z34:AA34"/>
    <mergeCell ref="AC34:AD34"/>
    <mergeCell ref="AE34:AF34"/>
    <mergeCell ref="AH34:AI34"/>
    <mergeCell ref="AJ34:AK34"/>
    <mergeCell ref="AM34:AN34"/>
    <mergeCell ref="AO34:AP34"/>
    <mergeCell ref="AR34:AS34"/>
    <mergeCell ref="AT34:AU34"/>
    <mergeCell ref="AW34:AX34"/>
    <mergeCell ref="AY34:AZ34"/>
    <mergeCell ref="BB34:BC34"/>
    <mergeCell ref="BD34:BE34"/>
    <mergeCell ref="BG34:BH34"/>
    <mergeCell ref="BI34:BJ34"/>
    <mergeCell ref="BL34:BM34"/>
    <mergeCell ref="BN34:BO34"/>
    <mergeCell ref="BQ34:BR34"/>
    <mergeCell ref="BS34:BT34"/>
    <mergeCell ref="BQ38:BR38"/>
    <mergeCell ref="BS38:BT38"/>
    <mergeCell ref="D41:E41"/>
    <mergeCell ref="F41:G41"/>
    <mergeCell ref="I41:J41"/>
    <mergeCell ref="K41:L41"/>
    <mergeCell ref="N41:O41"/>
    <mergeCell ref="P41:Q41"/>
    <mergeCell ref="S41:T41"/>
    <mergeCell ref="U41:V41"/>
    <mergeCell ref="X41:Y41"/>
    <mergeCell ref="Z41:AA41"/>
    <mergeCell ref="AC41:AD41"/>
    <mergeCell ref="AE41:AF41"/>
    <mergeCell ref="AH41:AI41"/>
    <mergeCell ref="AJ41:AK41"/>
    <mergeCell ref="AM41:AN41"/>
    <mergeCell ref="AO41:AP41"/>
    <mergeCell ref="AR41:AS41"/>
    <mergeCell ref="AT41:AU41"/>
    <mergeCell ref="AW41:AX41"/>
    <mergeCell ref="AY41:AZ41"/>
    <mergeCell ref="BB41:BC41"/>
    <mergeCell ref="BD41:BE41"/>
    <mergeCell ref="BG41:BH41"/>
    <mergeCell ref="BI41:BJ41"/>
    <mergeCell ref="BL41:BM41"/>
    <mergeCell ref="BN41:BO41"/>
    <mergeCell ref="BQ41:BR41"/>
    <mergeCell ref="BS41:BT41"/>
    <mergeCell ref="D48:E48"/>
    <mergeCell ref="F48:G48"/>
    <mergeCell ref="I48:J48"/>
    <mergeCell ref="K48:L48"/>
    <mergeCell ref="N48:O48"/>
    <mergeCell ref="P48:Q48"/>
    <mergeCell ref="S48:T48"/>
    <mergeCell ref="U48:V48"/>
    <mergeCell ref="X48:Y48"/>
    <mergeCell ref="Z48:AA48"/>
    <mergeCell ref="AC48:AD48"/>
    <mergeCell ref="AE48:AF48"/>
    <mergeCell ref="AH48:AI48"/>
    <mergeCell ref="AJ48:AK48"/>
    <mergeCell ref="AM48:AN48"/>
    <mergeCell ref="AO48:AP48"/>
    <mergeCell ref="AR48:AS48"/>
    <mergeCell ref="AT48:AU48"/>
    <mergeCell ref="AW48:AX48"/>
    <mergeCell ref="AY48:AZ48"/>
    <mergeCell ref="BB48:BC48"/>
    <mergeCell ref="BD48:BE48"/>
    <mergeCell ref="BG48:BH48"/>
    <mergeCell ref="BI48:BJ48"/>
    <mergeCell ref="BL48:BM48"/>
    <mergeCell ref="BN48:BO48"/>
    <mergeCell ref="BQ48:BR48"/>
    <mergeCell ref="BS48:BT48"/>
    <mergeCell ref="BQ52:BR52"/>
    <mergeCell ref="BS52:BT52"/>
    <mergeCell ref="D55:E55"/>
    <mergeCell ref="F55:G55"/>
    <mergeCell ref="I55:J55"/>
    <mergeCell ref="K55:L55"/>
    <mergeCell ref="N55:O55"/>
    <mergeCell ref="P55:Q55"/>
    <mergeCell ref="S55:T55"/>
    <mergeCell ref="U55:V55"/>
    <mergeCell ref="X55:Y55"/>
    <mergeCell ref="Z55:AA55"/>
    <mergeCell ref="AC55:AD55"/>
    <mergeCell ref="AE55:AF55"/>
    <mergeCell ref="AH55:AI55"/>
    <mergeCell ref="AJ55:AK55"/>
    <mergeCell ref="AM55:AN55"/>
    <mergeCell ref="AO55:AP55"/>
    <mergeCell ref="AR55:AS55"/>
    <mergeCell ref="AT55:AU55"/>
    <mergeCell ref="AW55:AX55"/>
    <mergeCell ref="AY55:AZ55"/>
    <mergeCell ref="BB55:BC55"/>
    <mergeCell ref="BD55:BE55"/>
    <mergeCell ref="BG55:BH55"/>
    <mergeCell ref="BI55:BJ55"/>
    <mergeCell ref="BL55:BM55"/>
    <mergeCell ref="BN55:BO55"/>
    <mergeCell ref="BQ55:BR55"/>
    <mergeCell ref="BS55:BT55"/>
    <mergeCell ref="P62:Q62"/>
    <mergeCell ref="S62:T62"/>
    <mergeCell ref="U62:V62"/>
    <mergeCell ref="X62:Y62"/>
    <mergeCell ref="Z62:AA62"/>
    <mergeCell ref="AC62:AD62"/>
    <mergeCell ref="AE62:AF62"/>
    <mergeCell ref="AH62:AI62"/>
    <mergeCell ref="AJ62:AK62"/>
    <mergeCell ref="AM62:AN62"/>
    <mergeCell ref="AO62:AP62"/>
    <mergeCell ref="AR62:AS62"/>
    <mergeCell ref="AT62:AU62"/>
    <mergeCell ref="AW62:AX62"/>
    <mergeCell ref="AY62:AZ62"/>
    <mergeCell ref="BB62:BC62"/>
    <mergeCell ref="BD62:BE62"/>
    <mergeCell ref="BG62:BH62"/>
    <mergeCell ref="BI62:BJ62"/>
    <mergeCell ref="BL62:BM62"/>
    <mergeCell ref="BN62:BO62"/>
    <mergeCell ref="BQ62:BR62"/>
    <mergeCell ref="BS62:BT62"/>
    <mergeCell ref="BQ66:BR66"/>
    <mergeCell ref="BS66:BT66"/>
    <mergeCell ref="D69:E69"/>
    <mergeCell ref="F69:G69"/>
    <mergeCell ref="I69:J69"/>
    <mergeCell ref="K69:L69"/>
    <mergeCell ref="N69:O69"/>
    <mergeCell ref="P69:Q69"/>
    <mergeCell ref="S69:T69"/>
    <mergeCell ref="U69:V69"/>
    <mergeCell ref="X69:Y69"/>
    <mergeCell ref="Z69:AA69"/>
    <mergeCell ref="AC69:AD69"/>
    <mergeCell ref="AE69:AF69"/>
    <mergeCell ref="AH69:AI69"/>
    <mergeCell ref="AJ69:AK69"/>
    <mergeCell ref="AM69:AN69"/>
    <mergeCell ref="AO69:AP69"/>
    <mergeCell ref="AR69:AS69"/>
    <mergeCell ref="AT69:AU69"/>
    <mergeCell ref="AW69:AX69"/>
    <mergeCell ref="AY69:AZ69"/>
    <mergeCell ref="BB69:BC69"/>
    <mergeCell ref="BD69:BE69"/>
    <mergeCell ref="BG69:BH69"/>
    <mergeCell ref="BI69:BJ69"/>
    <mergeCell ref="BL69:BM69"/>
    <mergeCell ref="BN69:BO69"/>
    <mergeCell ref="BQ69:BR69"/>
    <mergeCell ref="BS69:BT69"/>
    <mergeCell ref="D66:E66"/>
    <mergeCell ref="F66:G66"/>
    <mergeCell ref="I66:J66"/>
    <mergeCell ref="K66:L66"/>
    <mergeCell ref="N66:O66"/>
    <mergeCell ref="P66:Q66"/>
    <mergeCell ref="AJ76:AK76"/>
    <mergeCell ref="AM76:AN76"/>
    <mergeCell ref="AO76:AP76"/>
    <mergeCell ref="AR76:AS76"/>
    <mergeCell ref="AT76:AU76"/>
    <mergeCell ref="AW76:AX76"/>
    <mergeCell ref="AY76:AZ76"/>
    <mergeCell ref="BB76:BC76"/>
    <mergeCell ref="BD76:BE76"/>
    <mergeCell ref="BG76:BH76"/>
    <mergeCell ref="BI76:BJ76"/>
    <mergeCell ref="BL76:BM76"/>
    <mergeCell ref="BN76:BO76"/>
    <mergeCell ref="BQ76:BR76"/>
    <mergeCell ref="BS76:BT76"/>
    <mergeCell ref="BQ80:BR80"/>
    <mergeCell ref="BS80:BT80"/>
    <mergeCell ref="D83:E83"/>
    <mergeCell ref="F83:G83"/>
    <mergeCell ref="I83:J83"/>
    <mergeCell ref="K83:L83"/>
    <mergeCell ref="N83:O83"/>
    <mergeCell ref="P83:Q83"/>
    <mergeCell ref="S83:T83"/>
    <mergeCell ref="U83:V83"/>
    <mergeCell ref="X83:Y83"/>
    <mergeCell ref="Z83:AA83"/>
    <mergeCell ref="AC83:AD83"/>
    <mergeCell ref="AE83:AF83"/>
    <mergeCell ref="AH83:AI83"/>
    <mergeCell ref="AJ83:AK83"/>
    <mergeCell ref="AM83:AN83"/>
    <mergeCell ref="AO83:AP83"/>
    <mergeCell ref="AR83:AS83"/>
    <mergeCell ref="AT83:AU83"/>
    <mergeCell ref="AW83:AX83"/>
    <mergeCell ref="AY83:AZ83"/>
    <mergeCell ref="BB83:BC83"/>
    <mergeCell ref="BD83:BE83"/>
    <mergeCell ref="BG83:BH83"/>
    <mergeCell ref="BI83:BJ83"/>
    <mergeCell ref="BL83:BM83"/>
    <mergeCell ref="BN83:BO83"/>
    <mergeCell ref="BQ83:BR83"/>
    <mergeCell ref="BS83:BT83"/>
    <mergeCell ref="D90:E90"/>
    <mergeCell ref="F90:G90"/>
    <mergeCell ref="I90:J90"/>
    <mergeCell ref="K90:L90"/>
    <mergeCell ref="N90:O90"/>
    <mergeCell ref="P90:Q90"/>
    <mergeCell ref="S90:T90"/>
    <mergeCell ref="U90:V90"/>
    <mergeCell ref="X90:Y90"/>
    <mergeCell ref="Z90:AA90"/>
    <mergeCell ref="AC90:AD90"/>
    <mergeCell ref="AE90:AF90"/>
    <mergeCell ref="AH90:AI90"/>
    <mergeCell ref="AJ90:AK90"/>
    <mergeCell ref="AM90:AN90"/>
    <mergeCell ref="AO90:AP90"/>
    <mergeCell ref="AR90:AS90"/>
    <mergeCell ref="AT90:AU90"/>
    <mergeCell ref="AW90:AX90"/>
    <mergeCell ref="AY90:AZ90"/>
    <mergeCell ref="BB90:BC90"/>
    <mergeCell ref="BD90:BE90"/>
    <mergeCell ref="BG90:BH90"/>
    <mergeCell ref="BI90:BJ90"/>
    <mergeCell ref="BL90:BM90"/>
    <mergeCell ref="BN90:BO90"/>
    <mergeCell ref="BQ90:BR90"/>
    <mergeCell ref="BS90:BT90"/>
    <mergeCell ref="BQ94:BR94"/>
    <mergeCell ref="BS94:BT94"/>
    <mergeCell ref="D97:E97"/>
    <mergeCell ref="F97:G97"/>
    <mergeCell ref="I97:J97"/>
    <mergeCell ref="K97:L97"/>
    <mergeCell ref="N97:O97"/>
    <mergeCell ref="P97:Q97"/>
    <mergeCell ref="S97:T97"/>
    <mergeCell ref="U97:V97"/>
    <mergeCell ref="X97:Y97"/>
    <mergeCell ref="Z97:AA97"/>
    <mergeCell ref="AC97:AD97"/>
    <mergeCell ref="AE97:AF97"/>
    <mergeCell ref="AH97:AI97"/>
    <mergeCell ref="AJ97:AK97"/>
    <mergeCell ref="AM97:AN97"/>
    <mergeCell ref="AO97:AP97"/>
    <mergeCell ref="AR97:AS97"/>
    <mergeCell ref="AT97:AU97"/>
    <mergeCell ref="AW97:AX97"/>
    <mergeCell ref="AY97:AZ97"/>
    <mergeCell ref="BB97:BC97"/>
    <mergeCell ref="BD97:BE97"/>
    <mergeCell ref="BG97:BH97"/>
    <mergeCell ref="BI97:BJ97"/>
    <mergeCell ref="BL97:BM97"/>
    <mergeCell ref="BN97:BO97"/>
    <mergeCell ref="BQ97:BR97"/>
    <mergeCell ref="BS97:BT97"/>
    <mergeCell ref="AH94:AI94"/>
    <mergeCell ref="AJ94:AK94"/>
    <mergeCell ref="AM94:AN94"/>
    <mergeCell ref="AO94:AP94"/>
    <mergeCell ref="AR94:AS94"/>
    <mergeCell ref="AT94:AU94"/>
    <mergeCell ref="D104:E104"/>
    <mergeCell ref="F104:G104"/>
    <mergeCell ref="I104:J104"/>
    <mergeCell ref="K104:L104"/>
    <mergeCell ref="N104:O104"/>
    <mergeCell ref="P104:Q104"/>
    <mergeCell ref="S104:T104"/>
    <mergeCell ref="U104:V104"/>
    <mergeCell ref="X104:Y104"/>
    <mergeCell ref="Z104:AA104"/>
    <mergeCell ref="AC104:AD104"/>
    <mergeCell ref="AE104:AF104"/>
    <mergeCell ref="AH104:AI104"/>
    <mergeCell ref="AJ104:AK104"/>
    <mergeCell ref="AM104:AN104"/>
    <mergeCell ref="AO104:AP104"/>
    <mergeCell ref="AR104:AS104"/>
    <mergeCell ref="AT104:AU104"/>
    <mergeCell ref="AW104:AX104"/>
    <mergeCell ref="AY104:AZ104"/>
    <mergeCell ref="BB104:BC104"/>
    <mergeCell ref="BD104:BE104"/>
    <mergeCell ref="BG104:BH104"/>
    <mergeCell ref="BI104:BJ104"/>
    <mergeCell ref="BL104:BM104"/>
    <mergeCell ref="BN104:BO104"/>
    <mergeCell ref="BQ104:BR104"/>
    <mergeCell ref="BS104:BT104"/>
    <mergeCell ref="BQ108:BR108"/>
    <mergeCell ref="BS108:BT108"/>
    <mergeCell ref="D111:E111"/>
    <mergeCell ref="F111:G111"/>
    <mergeCell ref="I111:J111"/>
    <mergeCell ref="K111:L111"/>
    <mergeCell ref="N111:O111"/>
    <mergeCell ref="P111:Q111"/>
    <mergeCell ref="S111:T111"/>
    <mergeCell ref="U111:V111"/>
    <mergeCell ref="X111:Y111"/>
    <mergeCell ref="Z111:AA111"/>
    <mergeCell ref="AC111:AD111"/>
    <mergeCell ref="AE111:AF111"/>
    <mergeCell ref="AH111:AI111"/>
    <mergeCell ref="AJ111:AK111"/>
    <mergeCell ref="AM111:AN111"/>
    <mergeCell ref="AO111:AP111"/>
    <mergeCell ref="AR111:AS111"/>
    <mergeCell ref="AT111:AU111"/>
    <mergeCell ref="AW111:AX111"/>
    <mergeCell ref="AY111:AZ111"/>
    <mergeCell ref="BB111:BC111"/>
    <mergeCell ref="BD111:BE111"/>
    <mergeCell ref="BG111:BH111"/>
    <mergeCell ref="BI111:BJ111"/>
    <mergeCell ref="BL111:BM111"/>
    <mergeCell ref="BN111:BO111"/>
    <mergeCell ref="BQ111:BR111"/>
    <mergeCell ref="BS111:BT111"/>
    <mergeCell ref="D108:E108"/>
    <mergeCell ref="F108:G108"/>
    <mergeCell ref="I108:J108"/>
    <mergeCell ref="K108:L108"/>
    <mergeCell ref="N108:O108"/>
    <mergeCell ref="P108:Q108"/>
    <mergeCell ref="D132:E132"/>
    <mergeCell ref="F132:G132"/>
    <mergeCell ref="I132:J132"/>
    <mergeCell ref="K132:L132"/>
    <mergeCell ref="N132:O132"/>
    <mergeCell ref="P132:Q132"/>
    <mergeCell ref="S132:T132"/>
    <mergeCell ref="U132:V132"/>
    <mergeCell ref="X132:Y132"/>
    <mergeCell ref="Z132:AA132"/>
    <mergeCell ref="AC132:AD132"/>
    <mergeCell ref="AE132:AF132"/>
    <mergeCell ref="AH132:AI132"/>
    <mergeCell ref="AJ132:AK132"/>
    <mergeCell ref="AM132:AN132"/>
    <mergeCell ref="AO132:AP132"/>
    <mergeCell ref="AR132:AS132"/>
    <mergeCell ref="AT132:AU132"/>
    <mergeCell ref="AW132:AX132"/>
    <mergeCell ref="AY132:AZ132"/>
    <mergeCell ref="BB132:BC132"/>
    <mergeCell ref="BD132:BE132"/>
    <mergeCell ref="BG132:BH132"/>
    <mergeCell ref="BI132:BJ132"/>
    <mergeCell ref="BL132:BM132"/>
    <mergeCell ref="BN132:BO132"/>
    <mergeCell ref="BQ132:BR132"/>
    <mergeCell ref="BS132:BT132"/>
    <mergeCell ref="AH129:AI129"/>
    <mergeCell ref="AJ129:AK129"/>
    <mergeCell ref="AM129:AN129"/>
    <mergeCell ref="AO129:AP129"/>
    <mergeCell ref="AR129:AS129"/>
    <mergeCell ref="AT129:AU129"/>
    <mergeCell ref="S129:T129"/>
    <mergeCell ref="U129:V129"/>
    <mergeCell ref="X129:Y129"/>
    <mergeCell ref="Z129:AA129"/>
    <mergeCell ref="AC129:AD129"/>
    <mergeCell ref="AE129:AF129"/>
    <mergeCell ref="D146:E146"/>
    <mergeCell ref="F146:G146"/>
    <mergeCell ref="I146:J146"/>
    <mergeCell ref="K146:L146"/>
    <mergeCell ref="N146:O146"/>
    <mergeCell ref="P146:Q146"/>
    <mergeCell ref="S146:T146"/>
    <mergeCell ref="U146:V146"/>
    <mergeCell ref="X146:Y146"/>
    <mergeCell ref="Z146:AA146"/>
    <mergeCell ref="AC146:AD146"/>
    <mergeCell ref="AE146:AF146"/>
    <mergeCell ref="AH146:AI146"/>
    <mergeCell ref="AJ146:AK146"/>
    <mergeCell ref="AM146:AN146"/>
    <mergeCell ref="AO146:AP146"/>
    <mergeCell ref="AR146:AS146"/>
    <mergeCell ref="AT146:AU146"/>
    <mergeCell ref="AW146:AX146"/>
    <mergeCell ref="AY146:AZ146"/>
    <mergeCell ref="BB146:BC146"/>
    <mergeCell ref="BD146:BE146"/>
    <mergeCell ref="BG146:BH146"/>
    <mergeCell ref="BI146:BJ146"/>
    <mergeCell ref="BL146:BM146"/>
    <mergeCell ref="BN146:BO146"/>
    <mergeCell ref="BQ146:BR146"/>
    <mergeCell ref="BS146:BT146"/>
    <mergeCell ref="D153:E153"/>
    <mergeCell ref="F153:G153"/>
    <mergeCell ref="I153:J153"/>
    <mergeCell ref="K153:L153"/>
    <mergeCell ref="N153:O153"/>
    <mergeCell ref="P153:Q153"/>
    <mergeCell ref="S153:T153"/>
    <mergeCell ref="U153:V153"/>
    <mergeCell ref="X153:Y153"/>
    <mergeCell ref="Z153:AA153"/>
    <mergeCell ref="AC153:AD153"/>
    <mergeCell ref="AE153:AF153"/>
    <mergeCell ref="AH153:AI153"/>
    <mergeCell ref="AJ153:AK153"/>
    <mergeCell ref="AM153:AN153"/>
    <mergeCell ref="AO153:AP153"/>
    <mergeCell ref="AR153:AS153"/>
    <mergeCell ref="AT153:AU153"/>
    <mergeCell ref="AW153:AX153"/>
    <mergeCell ref="AY153:AZ153"/>
    <mergeCell ref="BB153:BC153"/>
    <mergeCell ref="BD153:BE153"/>
    <mergeCell ref="BG153:BH153"/>
    <mergeCell ref="BI153:BJ153"/>
    <mergeCell ref="BL153:BM153"/>
    <mergeCell ref="BN153:BO153"/>
    <mergeCell ref="BQ153:BR153"/>
    <mergeCell ref="BS153:BT153"/>
    <mergeCell ref="D150:E150"/>
    <mergeCell ref="F150:G150"/>
    <mergeCell ref="I150:J150"/>
    <mergeCell ref="K150:L150"/>
    <mergeCell ref="N150:O150"/>
    <mergeCell ref="P150:Q150"/>
    <mergeCell ref="AH150:AI150"/>
    <mergeCell ref="AJ150:AK150"/>
    <mergeCell ref="I160:J160"/>
    <mergeCell ref="K160:L160"/>
    <mergeCell ref="N160:O160"/>
    <mergeCell ref="P160:Q160"/>
    <mergeCell ref="S160:T160"/>
    <mergeCell ref="U160:V160"/>
    <mergeCell ref="X160:Y160"/>
    <mergeCell ref="Z160:AA160"/>
    <mergeCell ref="AC160:AD160"/>
    <mergeCell ref="AE160:AF160"/>
    <mergeCell ref="AH160:AI160"/>
    <mergeCell ref="AJ160:AK160"/>
    <mergeCell ref="AM160:AN160"/>
    <mergeCell ref="AO160:AP160"/>
    <mergeCell ref="AR160:AS160"/>
    <mergeCell ref="AT160:AU160"/>
    <mergeCell ref="AW160:AX160"/>
    <mergeCell ref="AY160:AZ160"/>
    <mergeCell ref="BB160:BC160"/>
    <mergeCell ref="BD160:BE160"/>
    <mergeCell ref="BG160:BH160"/>
    <mergeCell ref="BI160:BJ160"/>
    <mergeCell ref="BL160:BM160"/>
    <mergeCell ref="BN160:BO160"/>
    <mergeCell ref="BQ160:BR160"/>
    <mergeCell ref="BS160:BT160"/>
    <mergeCell ref="D174:E174"/>
    <mergeCell ref="F174:G174"/>
    <mergeCell ref="I174:J174"/>
    <mergeCell ref="K174:L174"/>
    <mergeCell ref="N174:O174"/>
    <mergeCell ref="P174:Q174"/>
    <mergeCell ref="S174:T174"/>
    <mergeCell ref="U174:V174"/>
    <mergeCell ref="X174:Y174"/>
    <mergeCell ref="Z174:AA174"/>
    <mergeCell ref="AC174:AD174"/>
    <mergeCell ref="AE174:AF174"/>
    <mergeCell ref="AH174:AI174"/>
    <mergeCell ref="AJ174:AK174"/>
    <mergeCell ref="AM174:AN174"/>
    <mergeCell ref="AO174:AP174"/>
    <mergeCell ref="AR174:AS174"/>
    <mergeCell ref="AT174:AU174"/>
    <mergeCell ref="AW174:AX174"/>
    <mergeCell ref="AY174:AZ174"/>
    <mergeCell ref="BB174:BC174"/>
    <mergeCell ref="BD174:BE174"/>
    <mergeCell ref="BG174:BH174"/>
    <mergeCell ref="BI174:BJ174"/>
    <mergeCell ref="BL174:BM174"/>
    <mergeCell ref="BN174:BO174"/>
    <mergeCell ref="BQ174:BR174"/>
    <mergeCell ref="BS174:BT174"/>
    <mergeCell ref="AM181:AN181"/>
    <mergeCell ref="AO181:AP181"/>
    <mergeCell ref="AR181:AS181"/>
    <mergeCell ref="AT181:AU181"/>
    <mergeCell ref="AW181:AX181"/>
    <mergeCell ref="AY181:AZ181"/>
    <mergeCell ref="BB181:BC181"/>
    <mergeCell ref="BD181:BE181"/>
    <mergeCell ref="BG181:BH181"/>
    <mergeCell ref="BI181:BJ181"/>
    <mergeCell ref="BL181:BM181"/>
    <mergeCell ref="BN181:BO181"/>
    <mergeCell ref="BQ181:BR181"/>
    <mergeCell ref="BS181:BT181"/>
    <mergeCell ref="D188:E188"/>
    <mergeCell ref="F188:G188"/>
    <mergeCell ref="I188:J188"/>
    <mergeCell ref="K188:L188"/>
    <mergeCell ref="N188:O188"/>
    <mergeCell ref="P188:Q188"/>
    <mergeCell ref="S188:T188"/>
    <mergeCell ref="U188:V188"/>
    <mergeCell ref="X188:Y188"/>
    <mergeCell ref="Z188:AA188"/>
    <mergeCell ref="AC188:AD188"/>
    <mergeCell ref="AE188:AF188"/>
    <mergeCell ref="AH188:AI188"/>
    <mergeCell ref="AJ188:AK188"/>
    <mergeCell ref="AM188:AN188"/>
    <mergeCell ref="AO188:AP188"/>
    <mergeCell ref="AR188:AS188"/>
    <mergeCell ref="AT188:AU188"/>
    <mergeCell ref="AW188:AX188"/>
    <mergeCell ref="AY188:AZ188"/>
    <mergeCell ref="BB188:BC188"/>
    <mergeCell ref="BD188:BE188"/>
    <mergeCell ref="BG188:BH188"/>
    <mergeCell ref="BI188:BJ188"/>
    <mergeCell ref="BL188:BM188"/>
    <mergeCell ref="BN188:BO188"/>
    <mergeCell ref="BQ188:BR188"/>
    <mergeCell ref="BS188:BT188"/>
    <mergeCell ref="D195:E195"/>
    <mergeCell ref="F195:G195"/>
    <mergeCell ref="I195:J195"/>
    <mergeCell ref="K195:L195"/>
    <mergeCell ref="N195:O195"/>
    <mergeCell ref="P195:Q195"/>
    <mergeCell ref="S195:T195"/>
    <mergeCell ref="U195:V195"/>
    <mergeCell ref="X195:Y195"/>
    <mergeCell ref="Z195:AA195"/>
    <mergeCell ref="AC195:AD195"/>
    <mergeCell ref="AE195:AF195"/>
    <mergeCell ref="AH195:AI195"/>
    <mergeCell ref="AJ195:AK195"/>
    <mergeCell ref="AM195:AN195"/>
    <mergeCell ref="AO195:AP195"/>
    <mergeCell ref="AR195:AS195"/>
    <mergeCell ref="AT195:AU195"/>
    <mergeCell ref="AW195:AX195"/>
    <mergeCell ref="AY195:AZ195"/>
    <mergeCell ref="BB195:BC195"/>
    <mergeCell ref="BD195:BE195"/>
    <mergeCell ref="BG195:BH195"/>
    <mergeCell ref="BI195:BJ195"/>
    <mergeCell ref="BL195:BM195"/>
    <mergeCell ref="BN195:BO195"/>
    <mergeCell ref="BQ195:BR195"/>
    <mergeCell ref="BS195:BT195"/>
    <mergeCell ref="D192:E192"/>
    <mergeCell ref="F192:G192"/>
    <mergeCell ref="I192:J192"/>
    <mergeCell ref="K192:L192"/>
    <mergeCell ref="N192:O192"/>
    <mergeCell ref="P192:Q192"/>
    <mergeCell ref="D216:E216"/>
    <mergeCell ref="F216:G216"/>
    <mergeCell ref="I216:J216"/>
    <mergeCell ref="K216:L216"/>
    <mergeCell ref="N216:O216"/>
    <mergeCell ref="P216:Q216"/>
    <mergeCell ref="S216:T216"/>
    <mergeCell ref="U216:V216"/>
    <mergeCell ref="X216:Y216"/>
    <mergeCell ref="Z216:AA216"/>
    <mergeCell ref="AC216:AD216"/>
    <mergeCell ref="AE216:AF216"/>
    <mergeCell ref="AH216:AI216"/>
    <mergeCell ref="AJ216:AK216"/>
    <mergeCell ref="AM216:AN216"/>
    <mergeCell ref="AO216:AP216"/>
    <mergeCell ref="AR216:AS216"/>
    <mergeCell ref="AT216:AU216"/>
    <mergeCell ref="AW216:AX216"/>
    <mergeCell ref="AY216:AZ216"/>
    <mergeCell ref="BB216:BC216"/>
    <mergeCell ref="BD216:BE216"/>
    <mergeCell ref="BG216:BH216"/>
    <mergeCell ref="BI216:BJ216"/>
    <mergeCell ref="BL216:BM216"/>
    <mergeCell ref="BN216:BO216"/>
    <mergeCell ref="BQ216:BR216"/>
    <mergeCell ref="BS216:BT216"/>
    <mergeCell ref="AH213:AI213"/>
    <mergeCell ref="AJ213:AK213"/>
    <mergeCell ref="AM213:AN213"/>
    <mergeCell ref="AO213:AP213"/>
    <mergeCell ref="AR213:AS213"/>
    <mergeCell ref="AT213:AU213"/>
    <mergeCell ref="S213:T213"/>
    <mergeCell ref="U213:V213"/>
    <mergeCell ref="X213:Y213"/>
    <mergeCell ref="Z213:AA213"/>
    <mergeCell ref="AC213:AD213"/>
    <mergeCell ref="AE213:AF213"/>
    <mergeCell ref="N213:O213"/>
    <mergeCell ref="P213:Q213"/>
    <mergeCell ref="BQ213:BR213"/>
    <mergeCell ref="BS213:BT213"/>
    <mergeCell ref="D230:E230"/>
    <mergeCell ref="F230:G230"/>
    <mergeCell ref="I230:J230"/>
    <mergeCell ref="K230:L230"/>
    <mergeCell ref="N230:O230"/>
    <mergeCell ref="P230:Q230"/>
    <mergeCell ref="S230:T230"/>
    <mergeCell ref="U230:V230"/>
    <mergeCell ref="X230:Y230"/>
    <mergeCell ref="Z230:AA230"/>
    <mergeCell ref="AC230:AD230"/>
    <mergeCell ref="AE230:AF230"/>
    <mergeCell ref="AH230:AI230"/>
    <mergeCell ref="AJ230:AK230"/>
    <mergeCell ref="AM230:AN230"/>
    <mergeCell ref="AO230:AP230"/>
    <mergeCell ref="AR230:AS230"/>
    <mergeCell ref="AT230:AU230"/>
    <mergeCell ref="AW230:AX230"/>
    <mergeCell ref="AY230:AZ230"/>
    <mergeCell ref="BB230:BC230"/>
    <mergeCell ref="BD230:BE230"/>
    <mergeCell ref="BG230:BH230"/>
    <mergeCell ref="BI230:BJ230"/>
    <mergeCell ref="BL230:BM230"/>
    <mergeCell ref="BN230:BO230"/>
    <mergeCell ref="BQ230:BR230"/>
    <mergeCell ref="BS230:BT230"/>
    <mergeCell ref="D237:E237"/>
    <mergeCell ref="F237:G237"/>
    <mergeCell ref="I237:J237"/>
    <mergeCell ref="K237:L237"/>
    <mergeCell ref="N237:O237"/>
    <mergeCell ref="P237:Q237"/>
    <mergeCell ref="S237:T237"/>
    <mergeCell ref="U237:V237"/>
    <mergeCell ref="X237:Y237"/>
    <mergeCell ref="Z237:AA237"/>
    <mergeCell ref="AC237:AD237"/>
    <mergeCell ref="AE237:AF237"/>
    <mergeCell ref="AH237:AI237"/>
    <mergeCell ref="AJ237:AK237"/>
    <mergeCell ref="AM237:AN237"/>
    <mergeCell ref="AO237:AP237"/>
    <mergeCell ref="AR237:AS237"/>
    <mergeCell ref="AT237:AU237"/>
    <mergeCell ref="AW237:AX237"/>
    <mergeCell ref="AY237:AZ237"/>
    <mergeCell ref="BB237:BC237"/>
    <mergeCell ref="BD237:BE237"/>
    <mergeCell ref="BG237:BH237"/>
    <mergeCell ref="BI237:BJ237"/>
    <mergeCell ref="BL237:BM237"/>
    <mergeCell ref="BN237:BO237"/>
    <mergeCell ref="BQ237:BR237"/>
    <mergeCell ref="BS237:BT237"/>
    <mergeCell ref="AW234:AX234"/>
    <mergeCell ref="AY234:AZ234"/>
    <mergeCell ref="BB234:BC234"/>
    <mergeCell ref="BD234:BE234"/>
    <mergeCell ref="BG234:BH234"/>
    <mergeCell ref="BI234:BJ234"/>
    <mergeCell ref="BL234:BM234"/>
    <mergeCell ref="BN234:BO234"/>
    <mergeCell ref="I244:J244"/>
    <mergeCell ref="K244:L244"/>
    <mergeCell ref="N244:O244"/>
    <mergeCell ref="P244:Q244"/>
    <mergeCell ref="S244:T244"/>
    <mergeCell ref="U244:V244"/>
    <mergeCell ref="X244:Y244"/>
    <mergeCell ref="Z244:AA244"/>
    <mergeCell ref="AC244:AD244"/>
    <mergeCell ref="AE244:AF244"/>
    <mergeCell ref="AH244:AI244"/>
    <mergeCell ref="AJ244:AK244"/>
    <mergeCell ref="AM244:AN244"/>
    <mergeCell ref="AO244:AP244"/>
    <mergeCell ref="AR244:AS244"/>
    <mergeCell ref="AT244:AU244"/>
    <mergeCell ref="AW244:AX244"/>
    <mergeCell ref="AY244:AZ244"/>
    <mergeCell ref="BB244:BC244"/>
    <mergeCell ref="BD244:BE244"/>
    <mergeCell ref="BG244:BH244"/>
    <mergeCell ref="BI244:BJ244"/>
    <mergeCell ref="BL244:BM244"/>
    <mergeCell ref="BN244:BO244"/>
    <mergeCell ref="BQ244:BR244"/>
    <mergeCell ref="BS244:BT244"/>
    <mergeCell ref="D258:E258"/>
    <mergeCell ref="F258:G258"/>
    <mergeCell ref="I258:J258"/>
    <mergeCell ref="K258:L258"/>
    <mergeCell ref="N258:O258"/>
    <mergeCell ref="P258:Q258"/>
    <mergeCell ref="S258:T258"/>
    <mergeCell ref="U258:V258"/>
    <mergeCell ref="X258:Y258"/>
    <mergeCell ref="Z258:AA258"/>
    <mergeCell ref="AC258:AD258"/>
    <mergeCell ref="AE258:AF258"/>
    <mergeCell ref="AH258:AI258"/>
    <mergeCell ref="AJ258:AK258"/>
    <mergeCell ref="AM258:AN258"/>
    <mergeCell ref="AO258:AP258"/>
    <mergeCell ref="AR258:AS258"/>
    <mergeCell ref="AT258:AU258"/>
    <mergeCell ref="AW258:AX258"/>
    <mergeCell ref="AY258:AZ258"/>
    <mergeCell ref="BB258:BC258"/>
    <mergeCell ref="BD258:BE258"/>
    <mergeCell ref="BG258:BH258"/>
    <mergeCell ref="BI258:BJ258"/>
    <mergeCell ref="BL258:BM258"/>
    <mergeCell ref="BN258:BO258"/>
    <mergeCell ref="BQ258:BR258"/>
    <mergeCell ref="BS258:BT258"/>
    <mergeCell ref="D251:E251"/>
    <mergeCell ref="F251:G251"/>
    <mergeCell ref="I251:J251"/>
    <mergeCell ref="K251:L251"/>
    <mergeCell ref="N251:O251"/>
    <mergeCell ref="P251:Q251"/>
    <mergeCell ref="BS251:BT251"/>
    <mergeCell ref="BQ255:BR255"/>
    <mergeCell ref="BS255:BT255"/>
    <mergeCell ref="AH255:AI255"/>
    <mergeCell ref="AM265:AN265"/>
    <mergeCell ref="AO265:AP265"/>
    <mergeCell ref="AR265:AS265"/>
    <mergeCell ref="AT265:AU265"/>
    <mergeCell ref="AW265:AX265"/>
    <mergeCell ref="AY265:AZ265"/>
    <mergeCell ref="BB265:BC265"/>
    <mergeCell ref="BD265:BE265"/>
    <mergeCell ref="BG265:BH265"/>
    <mergeCell ref="BI265:BJ265"/>
    <mergeCell ref="BL265:BM265"/>
    <mergeCell ref="BN265:BO265"/>
    <mergeCell ref="BQ265:BR265"/>
    <mergeCell ref="BS265:BT265"/>
    <mergeCell ref="D272:E272"/>
    <mergeCell ref="F272:G272"/>
    <mergeCell ref="I272:J272"/>
    <mergeCell ref="K272:L272"/>
    <mergeCell ref="N272:O272"/>
    <mergeCell ref="P272:Q272"/>
    <mergeCell ref="S272:T272"/>
    <mergeCell ref="U272:V272"/>
    <mergeCell ref="X272:Y272"/>
    <mergeCell ref="Z272:AA272"/>
    <mergeCell ref="AC272:AD272"/>
    <mergeCell ref="AE272:AF272"/>
    <mergeCell ref="AH272:AI272"/>
    <mergeCell ref="AJ272:AK272"/>
    <mergeCell ref="AM272:AN272"/>
    <mergeCell ref="AO272:AP272"/>
    <mergeCell ref="AR272:AS272"/>
    <mergeCell ref="AT272:AU272"/>
    <mergeCell ref="AW272:AX272"/>
    <mergeCell ref="AY272:AZ272"/>
    <mergeCell ref="BB272:BC272"/>
    <mergeCell ref="BD272:BE272"/>
    <mergeCell ref="BG272:BH272"/>
    <mergeCell ref="BI272:BJ272"/>
    <mergeCell ref="BL272:BM272"/>
    <mergeCell ref="BN272:BO272"/>
    <mergeCell ref="BQ272:BR272"/>
    <mergeCell ref="BS272:BT272"/>
    <mergeCell ref="AH265:AI265"/>
    <mergeCell ref="AJ265:AK265"/>
    <mergeCell ref="D279:E279"/>
    <mergeCell ref="F279:G279"/>
    <mergeCell ref="I279:J279"/>
    <mergeCell ref="K279:L279"/>
    <mergeCell ref="N279:O279"/>
    <mergeCell ref="P279:Q279"/>
    <mergeCell ref="S279:T279"/>
    <mergeCell ref="U279:V279"/>
    <mergeCell ref="X279:Y279"/>
    <mergeCell ref="Z279:AA279"/>
    <mergeCell ref="AC279:AD279"/>
    <mergeCell ref="AE279:AF279"/>
    <mergeCell ref="AH279:AI279"/>
    <mergeCell ref="AJ279:AK279"/>
    <mergeCell ref="AM279:AN279"/>
    <mergeCell ref="AO279:AP279"/>
    <mergeCell ref="AR279:AS279"/>
    <mergeCell ref="AT279:AU279"/>
    <mergeCell ref="AW279:AX279"/>
    <mergeCell ref="AY279:AZ279"/>
    <mergeCell ref="BB279:BC279"/>
    <mergeCell ref="BD279:BE279"/>
    <mergeCell ref="BG279:BH279"/>
    <mergeCell ref="BI279:BJ279"/>
    <mergeCell ref="BL279:BM279"/>
    <mergeCell ref="BN279:BO279"/>
    <mergeCell ref="BQ279:BR279"/>
    <mergeCell ref="BS279:BT279"/>
    <mergeCell ref="D276:E276"/>
    <mergeCell ref="F276:G276"/>
    <mergeCell ref="I276:J276"/>
    <mergeCell ref="K276:L276"/>
    <mergeCell ref="N276:O276"/>
    <mergeCell ref="P276:Q276"/>
    <mergeCell ref="D300:E300"/>
    <mergeCell ref="F300:G300"/>
    <mergeCell ref="I300:J300"/>
    <mergeCell ref="K300:L300"/>
    <mergeCell ref="N300:O300"/>
    <mergeCell ref="P300:Q300"/>
    <mergeCell ref="S300:T300"/>
    <mergeCell ref="U300:V300"/>
    <mergeCell ref="X300:Y300"/>
    <mergeCell ref="Z300:AA300"/>
    <mergeCell ref="AC300:AD300"/>
    <mergeCell ref="AE300:AF300"/>
    <mergeCell ref="AH300:AI300"/>
    <mergeCell ref="AJ300:AK300"/>
    <mergeCell ref="AM300:AN300"/>
    <mergeCell ref="AO300:AP300"/>
    <mergeCell ref="AR300:AS300"/>
    <mergeCell ref="AT300:AU300"/>
    <mergeCell ref="AW300:AX300"/>
    <mergeCell ref="AY300:AZ300"/>
    <mergeCell ref="BB300:BC300"/>
    <mergeCell ref="BD300:BE300"/>
    <mergeCell ref="BG300:BH300"/>
    <mergeCell ref="BI300:BJ300"/>
    <mergeCell ref="BL300:BM300"/>
    <mergeCell ref="BN300:BO300"/>
    <mergeCell ref="BQ300:BR300"/>
    <mergeCell ref="BS300:BT300"/>
    <mergeCell ref="AH297:AI297"/>
    <mergeCell ref="AJ297:AK297"/>
    <mergeCell ref="AM297:AN297"/>
    <mergeCell ref="AO297:AP297"/>
    <mergeCell ref="AR297:AS297"/>
    <mergeCell ref="AT297:AU297"/>
    <mergeCell ref="S297:T297"/>
    <mergeCell ref="U297:V297"/>
    <mergeCell ref="X297:Y297"/>
    <mergeCell ref="Z297:AA297"/>
    <mergeCell ref="AC297:AD297"/>
    <mergeCell ref="AE297:AF297"/>
    <mergeCell ref="N297:O297"/>
    <mergeCell ref="P297:Q297"/>
    <mergeCell ref="BQ297:BR297"/>
    <mergeCell ref="BS297:BT297"/>
    <mergeCell ref="D314:E314"/>
    <mergeCell ref="F314:G314"/>
    <mergeCell ref="I314:J314"/>
    <mergeCell ref="K314:L314"/>
    <mergeCell ref="N314:O314"/>
    <mergeCell ref="P314:Q314"/>
    <mergeCell ref="S314:T314"/>
    <mergeCell ref="U314:V314"/>
    <mergeCell ref="X314:Y314"/>
    <mergeCell ref="Z314:AA314"/>
    <mergeCell ref="AC314:AD314"/>
    <mergeCell ref="AE314:AF314"/>
    <mergeCell ref="AH314:AI314"/>
    <mergeCell ref="AJ314:AK314"/>
    <mergeCell ref="AM314:AN314"/>
    <mergeCell ref="AO314:AP314"/>
    <mergeCell ref="AR314:AS314"/>
    <mergeCell ref="AT314:AU314"/>
    <mergeCell ref="AW314:AX314"/>
    <mergeCell ref="AY314:AZ314"/>
    <mergeCell ref="BB314:BC314"/>
    <mergeCell ref="BD314:BE314"/>
    <mergeCell ref="BG314:BH314"/>
    <mergeCell ref="BI314:BJ314"/>
    <mergeCell ref="BL314:BM314"/>
    <mergeCell ref="BN314:BO314"/>
    <mergeCell ref="BQ314:BR314"/>
    <mergeCell ref="BS314:BT314"/>
    <mergeCell ref="D321:E321"/>
    <mergeCell ref="F321:G321"/>
    <mergeCell ref="I321:J321"/>
    <mergeCell ref="K321:L321"/>
    <mergeCell ref="N321:O321"/>
    <mergeCell ref="P321:Q321"/>
    <mergeCell ref="S321:T321"/>
    <mergeCell ref="U321:V321"/>
    <mergeCell ref="X321:Y321"/>
    <mergeCell ref="Z321:AA321"/>
    <mergeCell ref="AC321:AD321"/>
    <mergeCell ref="AE321:AF321"/>
    <mergeCell ref="AH321:AI321"/>
    <mergeCell ref="AJ321:AK321"/>
    <mergeCell ref="AM321:AN321"/>
    <mergeCell ref="AO321:AP321"/>
    <mergeCell ref="AR321:AS321"/>
    <mergeCell ref="AT321:AU321"/>
    <mergeCell ref="AW321:AX321"/>
    <mergeCell ref="AY321:AZ321"/>
    <mergeCell ref="BB321:BC321"/>
    <mergeCell ref="BD321:BE321"/>
    <mergeCell ref="BG321:BH321"/>
    <mergeCell ref="BI321:BJ321"/>
    <mergeCell ref="BL321:BM321"/>
    <mergeCell ref="BN321:BO321"/>
    <mergeCell ref="BQ321:BR321"/>
    <mergeCell ref="BS321:BT321"/>
    <mergeCell ref="AW318:AX318"/>
    <mergeCell ref="AY318:AZ318"/>
    <mergeCell ref="BB318:BC318"/>
    <mergeCell ref="BD318:BE318"/>
    <mergeCell ref="BG318:BH318"/>
    <mergeCell ref="BI318:BJ318"/>
    <mergeCell ref="BL318:BM318"/>
    <mergeCell ref="BN318:BO318"/>
    <mergeCell ref="I328:J328"/>
    <mergeCell ref="K328:L328"/>
    <mergeCell ref="N328:O328"/>
    <mergeCell ref="P328:Q328"/>
    <mergeCell ref="S328:T328"/>
    <mergeCell ref="U328:V328"/>
    <mergeCell ref="X328:Y328"/>
    <mergeCell ref="Z328:AA328"/>
    <mergeCell ref="AC328:AD328"/>
    <mergeCell ref="AE328:AF328"/>
    <mergeCell ref="AH328:AI328"/>
    <mergeCell ref="AJ328:AK328"/>
    <mergeCell ref="AM328:AN328"/>
    <mergeCell ref="AO328:AP328"/>
    <mergeCell ref="AR328:AS328"/>
    <mergeCell ref="AT328:AU328"/>
    <mergeCell ref="AW328:AX328"/>
    <mergeCell ref="AY328:AZ328"/>
    <mergeCell ref="BB328:BC328"/>
    <mergeCell ref="BD328:BE328"/>
    <mergeCell ref="BG328:BH328"/>
    <mergeCell ref="BI328:BJ328"/>
    <mergeCell ref="BL328:BM328"/>
    <mergeCell ref="BN328:BO328"/>
    <mergeCell ref="BQ328:BR328"/>
    <mergeCell ref="BS328:BT328"/>
    <mergeCell ref="D342:E342"/>
    <mergeCell ref="F342:G342"/>
    <mergeCell ref="I342:J342"/>
    <mergeCell ref="K342:L342"/>
    <mergeCell ref="N342:O342"/>
    <mergeCell ref="P342:Q342"/>
    <mergeCell ref="S342:T342"/>
    <mergeCell ref="U342:V342"/>
    <mergeCell ref="X342:Y342"/>
    <mergeCell ref="Z342:AA342"/>
    <mergeCell ref="AC342:AD342"/>
    <mergeCell ref="AE342:AF342"/>
    <mergeCell ref="AH342:AI342"/>
    <mergeCell ref="AJ342:AK342"/>
    <mergeCell ref="AM342:AN342"/>
    <mergeCell ref="AO342:AP342"/>
    <mergeCell ref="AR342:AS342"/>
    <mergeCell ref="AT342:AU342"/>
    <mergeCell ref="AW342:AX342"/>
    <mergeCell ref="AY342:AZ342"/>
    <mergeCell ref="BB342:BC342"/>
    <mergeCell ref="BD342:BE342"/>
    <mergeCell ref="BG342:BH342"/>
    <mergeCell ref="BI342:BJ342"/>
    <mergeCell ref="BL342:BM342"/>
    <mergeCell ref="BN342:BO342"/>
    <mergeCell ref="BQ342:BR342"/>
    <mergeCell ref="BS342:BT342"/>
    <mergeCell ref="D335:E335"/>
    <mergeCell ref="F335:G335"/>
    <mergeCell ref="I335:J335"/>
    <mergeCell ref="K335:L335"/>
    <mergeCell ref="N335:O335"/>
    <mergeCell ref="P335:Q335"/>
    <mergeCell ref="BS335:BT335"/>
    <mergeCell ref="BQ339:BR339"/>
    <mergeCell ref="BS339:BT339"/>
    <mergeCell ref="AH339:AI339"/>
    <mergeCell ref="AM349:AN349"/>
    <mergeCell ref="AO349:AP349"/>
    <mergeCell ref="AR349:AS349"/>
    <mergeCell ref="AT349:AU349"/>
    <mergeCell ref="AW349:AX349"/>
    <mergeCell ref="AY349:AZ349"/>
    <mergeCell ref="BB349:BC349"/>
    <mergeCell ref="BD349:BE349"/>
    <mergeCell ref="BG349:BH349"/>
    <mergeCell ref="BI349:BJ349"/>
    <mergeCell ref="BL349:BM349"/>
    <mergeCell ref="BN349:BO349"/>
    <mergeCell ref="BQ349:BR349"/>
    <mergeCell ref="BS349:BT349"/>
    <mergeCell ref="D356:E356"/>
    <mergeCell ref="F356:G356"/>
    <mergeCell ref="I356:J356"/>
    <mergeCell ref="K356:L356"/>
    <mergeCell ref="N356:O356"/>
    <mergeCell ref="P356:Q356"/>
    <mergeCell ref="S356:T356"/>
    <mergeCell ref="U356:V356"/>
    <mergeCell ref="X356:Y356"/>
    <mergeCell ref="Z356:AA356"/>
    <mergeCell ref="AC356:AD356"/>
    <mergeCell ref="AE356:AF356"/>
    <mergeCell ref="AH356:AI356"/>
    <mergeCell ref="AJ356:AK356"/>
    <mergeCell ref="AM356:AN356"/>
    <mergeCell ref="AO356:AP356"/>
    <mergeCell ref="AR356:AS356"/>
    <mergeCell ref="AT356:AU356"/>
    <mergeCell ref="AW356:AX356"/>
    <mergeCell ref="AY356:AZ356"/>
    <mergeCell ref="BB356:BC356"/>
    <mergeCell ref="BD356:BE356"/>
    <mergeCell ref="BG356:BH356"/>
    <mergeCell ref="BI356:BJ356"/>
    <mergeCell ref="BL356:BM356"/>
    <mergeCell ref="BN356:BO356"/>
    <mergeCell ref="BQ356:BR356"/>
    <mergeCell ref="BS356:BT356"/>
    <mergeCell ref="AH349:AI349"/>
    <mergeCell ref="AJ349:AK349"/>
    <mergeCell ref="D363:E363"/>
    <mergeCell ref="F363:G363"/>
    <mergeCell ref="I363:J363"/>
    <mergeCell ref="K363:L363"/>
    <mergeCell ref="N363:O363"/>
    <mergeCell ref="P363:Q363"/>
    <mergeCell ref="S363:T363"/>
    <mergeCell ref="U363:V363"/>
    <mergeCell ref="X363:Y363"/>
    <mergeCell ref="Z363:AA363"/>
    <mergeCell ref="AC363:AD363"/>
    <mergeCell ref="AE363:AF363"/>
    <mergeCell ref="AH363:AI363"/>
    <mergeCell ref="AJ363:AK363"/>
    <mergeCell ref="AM363:AN363"/>
    <mergeCell ref="AO363:AP363"/>
    <mergeCell ref="AR363:AS363"/>
    <mergeCell ref="AT363:AU363"/>
    <mergeCell ref="AW363:AX363"/>
    <mergeCell ref="AY363:AZ363"/>
    <mergeCell ref="BB363:BC363"/>
    <mergeCell ref="BD363:BE363"/>
    <mergeCell ref="BG363:BH363"/>
    <mergeCell ref="BI363:BJ363"/>
    <mergeCell ref="BL363:BM363"/>
    <mergeCell ref="BN363:BO363"/>
    <mergeCell ref="BQ363:BR363"/>
    <mergeCell ref="BS363:BT363"/>
    <mergeCell ref="D360:E360"/>
    <mergeCell ref="F360:G360"/>
    <mergeCell ref="I360:J360"/>
    <mergeCell ref="K360:L360"/>
    <mergeCell ref="N360:O360"/>
    <mergeCell ref="P360:Q360"/>
    <mergeCell ref="D384:E384"/>
    <mergeCell ref="F384:G384"/>
    <mergeCell ref="I384:J384"/>
    <mergeCell ref="K384:L384"/>
    <mergeCell ref="N384:O384"/>
    <mergeCell ref="P384:Q384"/>
    <mergeCell ref="S384:T384"/>
    <mergeCell ref="U384:V384"/>
    <mergeCell ref="X384:Y384"/>
    <mergeCell ref="Z384:AA384"/>
    <mergeCell ref="AC384:AD384"/>
    <mergeCell ref="AE384:AF384"/>
    <mergeCell ref="AH384:AI384"/>
    <mergeCell ref="AJ384:AK384"/>
    <mergeCell ref="AM384:AN384"/>
    <mergeCell ref="AO384:AP384"/>
    <mergeCell ref="AR384:AS384"/>
    <mergeCell ref="AT384:AU384"/>
    <mergeCell ref="AW384:AX384"/>
    <mergeCell ref="AY384:AZ384"/>
    <mergeCell ref="BB384:BC384"/>
    <mergeCell ref="BD384:BE384"/>
    <mergeCell ref="BG384:BH384"/>
    <mergeCell ref="BI384:BJ384"/>
    <mergeCell ref="BL384:BM384"/>
    <mergeCell ref="BN384:BO384"/>
    <mergeCell ref="BQ384:BR384"/>
    <mergeCell ref="BS384:BT384"/>
    <mergeCell ref="AH381:AI381"/>
    <mergeCell ref="AJ381:AK381"/>
    <mergeCell ref="AM381:AN381"/>
    <mergeCell ref="AO381:AP381"/>
    <mergeCell ref="AR381:AS381"/>
    <mergeCell ref="AT381:AU381"/>
    <mergeCell ref="S381:T381"/>
    <mergeCell ref="U381:V381"/>
    <mergeCell ref="X381:Y381"/>
    <mergeCell ref="Z381:AA381"/>
    <mergeCell ref="AC381:AD381"/>
    <mergeCell ref="AE381:AF381"/>
    <mergeCell ref="N381:O381"/>
    <mergeCell ref="P381:Q381"/>
    <mergeCell ref="BQ381:BR381"/>
    <mergeCell ref="BS381:BT381"/>
    <mergeCell ref="D398:E398"/>
    <mergeCell ref="F398:G398"/>
    <mergeCell ref="I398:J398"/>
    <mergeCell ref="K398:L398"/>
    <mergeCell ref="N398:O398"/>
    <mergeCell ref="P398:Q398"/>
    <mergeCell ref="S398:T398"/>
    <mergeCell ref="U398:V398"/>
    <mergeCell ref="X398:Y398"/>
    <mergeCell ref="Z398:AA398"/>
    <mergeCell ref="AC398:AD398"/>
    <mergeCell ref="AE398:AF398"/>
    <mergeCell ref="AH398:AI398"/>
    <mergeCell ref="AJ398:AK398"/>
    <mergeCell ref="AM398:AN398"/>
    <mergeCell ref="AO398:AP398"/>
    <mergeCell ref="AR398:AS398"/>
    <mergeCell ref="AT398:AU398"/>
    <mergeCell ref="AW398:AX398"/>
    <mergeCell ref="AY398:AZ398"/>
    <mergeCell ref="BB398:BC398"/>
    <mergeCell ref="BD398:BE398"/>
    <mergeCell ref="BG398:BH398"/>
    <mergeCell ref="BI398:BJ398"/>
    <mergeCell ref="BL398:BM398"/>
    <mergeCell ref="BN398:BO398"/>
    <mergeCell ref="BQ398:BR398"/>
    <mergeCell ref="BS398:BT398"/>
    <mergeCell ref="D405:E405"/>
    <mergeCell ref="F405:G405"/>
    <mergeCell ref="I405:J405"/>
    <mergeCell ref="K405:L405"/>
    <mergeCell ref="N405:O405"/>
    <mergeCell ref="P405:Q405"/>
    <mergeCell ref="S405:T405"/>
    <mergeCell ref="U405:V405"/>
    <mergeCell ref="X405:Y405"/>
    <mergeCell ref="Z405:AA405"/>
    <mergeCell ref="AC405:AD405"/>
    <mergeCell ref="AE405:AF405"/>
    <mergeCell ref="AH405:AI405"/>
    <mergeCell ref="AJ405:AK405"/>
    <mergeCell ref="AM405:AN405"/>
    <mergeCell ref="AO405:AP405"/>
    <mergeCell ref="AR405:AS405"/>
    <mergeCell ref="AT405:AU405"/>
    <mergeCell ref="AW405:AX405"/>
    <mergeCell ref="AY405:AZ405"/>
    <mergeCell ref="BB405:BC405"/>
    <mergeCell ref="BD405:BE405"/>
    <mergeCell ref="BG405:BH405"/>
    <mergeCell ref="BI405:BJ405"/>
    <mergeCell ref="BL405:BM405"/>
    <mergeCell ref="BN405:BO405"/>
    <mergeCell ref="BQ405:BR405"/>
    <mergeCell ref="BS405:BT405"/>
    <mergeCell ref="AW402:AX402"/>
    <mergeCell ref="AY402:AZ402"/>
    <mergeCell ref="BB402:BC402"/>
    <mergeCell ref="BD402:BE402"/>
    <mergeCell ref="BG402:BH402"/>
    <mergeCell ref="BI402:BJ402"/>
    <mergeCell ref="BL402:BM402"/>
    <mergeCell ref="BN402:BO402"/>
    <mergeCell ref="I412:J412"/>
    <mergeCell ref="K412:L412"/>
    <mergeCell ref="N412:O412"/>
    <mergeCell ref="P412:Q412"/>
    <mergeCell ref="S412:T412"/>
    <mergeCell ref="U412:V412"/>
    <mergeCell ref="X412:Y412"/>
    <mergeCell ref="Z412:AA412"/>
    <mergeCell ref="AC412:AD412"/>
    <mergeCell ref="AE412:AF412"/>
    <mergeCell ref="AH412:AI412"/>
    <mergeCell ref="AJ412:AK412"/>
    <mergeCell ref="AM412:AN412"/>
    <mergeCell ref="AO412:AP412"/>
    <mergeCell ref="AR412:AS412"/>
    <mergeCell ref="AT412:AU412"/>
    <mergeCell ref="AW412:AX412"/>
    <mergeCell ref="AY412:AZ412"/>
    <mergeCell ref="BB412:BC412"/>
    <mergeCell ref="BD412:BE412"/>
    <mergeCell ref="BG412:BH412"/>
    <mergeCell ref="BI412:BJ412"/>
    <mergeCell ref="BL412:BM412"/>
    <mergeCell ref="BN412:BO412"/>
    <mergeCell ref="BQ412:BR412"/>
    <mergeCell ref="BS412:BT412"/>
    <mergeCell ref="D426:E426"/>
    <mergeCell ref="F426:G426"/>
    <mergeCell ref="I426:J426"/>
    <mergeCell ref="K426:L426"/>
    <mergeCell ref="N426:O426"/>
    <mergeCell ref="P426:Q426"/>
    <mergeCell ref="S426:T426"/>
    <mergeCell ref="U426:V426"/>
    <mergeCell ref="X426:Y426"/>
    <mergeCell ref="Z426:AA426"/>
    <mergeCell ref="AC426:AD426"/>
    <mergeCell ref="AE426:AF426"/>
    <mergeCell ref="AH426:AI426"/>
    <mergeCell ref="AJ426:AK426"/>
    <mergeCell ref="AM426:AN426"/>
    <mergeCell ref="AO426:AP426"/>
    <mergeCell ref="AR426:AS426"/>
    <mergeCell ref="AT426:AU426"/>
    <mergeCell ref="AW426:AX426"/>
    <mergeCell ref="AY426:AZ426"/>
    <mergeCell ref="BB426:BC426"/>
    <mergeCell ref="BD426:BE426"/>
    <mergeCell ref="BG426:BH426"/>
    <mergeCell ref="BI426:BJ426"/>
    <mergeCell ref="BL426:BM426"/>
    <mergeCell ref="BN426:BO426"/>
    <mergeCell ref="BQ426:BR426"/>
    <mergeCell ref="BS426:BT426"/>
    <mergeCell ref="D419:E419"/>
    <mergeCell ref="F419:G419"/>
    <mergeCell ref="I419:J419"/>
    <mergeCell ref="K419:L419"/>
    <mergeCell ref="N419:O419"/>
    <mergeCell ref="P419:Q419"/>
    <mergeCell ref="BS419:BT419"/>
    <mergeCell ref="BQ423:BR423"/>
    <mergeCell ref="BS423:BT423"/>
    <mergeCell ref="AH423:AI423"/>
    <mergeCell ref="AM433:AN433"/>
    <mergeCell ref="AO433:AP433"/>
    <mergeCell ref="AR433:AS433"/>
    <mergeCell ref="AT433:AU433"/>
    <mergeCell ref="AW433:AX433"/>
    <mergeCell ref="AY433:AZ433"/>
    <mergeCell ref="BB433:BC433"/>
    <mergeCell ref="BD433:BE433"/>
    <mergeCell ref="BG433:BH433"/>
    <mergeCell ref="BI433:BJ433"/>
    <mergeCell ref="BL433:BM433"/>
    <mergeCell ref="BN433:BO433"/>
    <mergeCell ref="BQ433:BR433"/>
    <mergeCell ref="BS433:BT433"/>
    <mergeCell ref="D440:E440"/>
    <mergeCell ref="F440:G440"/>
    <mergeCell ref="I440:J440"/>
    <mergeCell ref="K440:L440"/>
    <mergeCell ref="N440:O440"/>
    <mergeCell ref="P440:Q440"/>
    <mergeCell ref="S440:T440"/>
    <mergeCell ref="U440:V440"/>
    <mergeCell ref="X440:Y440"/>
    <mergeCell ref="Z440:AA440"/>
    <mergeCell ref="AC440:AD440"/>
    <mergeCell ref="AE440:AF440"/>
    <mergeCell ref="AH440:AI440"/>
    <mergeCell ref="AJ440:AK440"/>
    <mergeCell ref="AM440:AN440"/>
    <mergeCell ref="AO440:AP440"/>
    <mergeCell ref="AR440:AS440"/>
    <mergeCell ref="AT440:AU440"/>
    <mergeCell ref="AW440:AX440"/>
    <mergeCell ref="AY440:AZ440"/>
    <mergeCell ref="BB440:BC440"/>
    <mergeCell ref="BD440:BE440"/>
    <mergeCell ref="BG440:BH440"/>
    <mergeCell ref="BI440:BJ440"/>
    <mergeCell ref="BL440:BM440"/>
    <mergeCell ref="BN440:BO440"/>
    <mergeCell ref="BQ440:BR440"/>
    <mergeCell ref="BS440:BT440"/>
    <mergeCell ref="AH433:AI433"/>
    <mergeCell ref="AJ433:AK433"/>
    <mergeCell ref="D447:E447"/>
    <mergeCell ref="F447:G447"/>
    <mergeCell ref="I447:J447"/>
    <mergeCell ref="K447:L447"/>
    <mergeCell ref="N447:O447"/>
    <mergeCell ref="P447:Q447"/>
    <mergeCell ref="S447:T447"/>
    <mergeCell ref="U447:V447"/>
    <mergeCell ref="X447:Y447"/>
    <mergeCell ref="Z447:AA447"/>
    <mergeCell ref="AC447:AD447"/>
    <mergeCell ref="AE447:AF447"/>
    <mergeCell ref="AH447:AI447"/>
    <mergeCell ref="AJ447:AK447"/>
    <mergeCell ref="AM447:AN447"/>
    <mergeCell ref="AO447:AP447"/>
    <mergeCell ref="AR447:AS447"/>
    <mergeCell ref="AT447:AU447"/>
    <mergeCell ref="AW447:AX447"/>
    <mergeCell ref="AY447:AZ447"/>
    <mergeCell ref="BB447:BC447"/>
    <mergeCell ref="BD447:BE447"/>
    <mergeCell ref="BG447:BH447"/>
    <mergeCell ref="BI447:BJ447"/>
    <mergeCell ref="BL447:BM447"/>
    <mergeCell ref="BN447:BO447"/>
    <mergeCell ref="BQ447:BR447"/>
    <mergeCell ref="BS447:BT447"/>
    <mergeCell ref="D444:E444"/>
    <mergeCell ref="F444:G444"/>
    <mergeCell ref="I444:J444"/>
    <mergeCell ref="K444:L444"/>
    <mergeCell ref="N444:O444"/>
    <mergeCell ref="P444:Q444"/>
    <mergeCell ref="D468:E468"/>
    <mergeCell ref="F468:G468"/>
    <mergeCell ref="I468:J468"/>
    <mergeCell ref="K468:L468"/>
    <mergeCell ref="N468:O468"/>
    <mergeCell ref="P468:Q468"/>
    <mergeCell ref="S468:T468"/>
    <mergeCell ref="U468:V468"/>
    <mergeCell ref="X468:Y468"/>
    <mergeCell ref="Z468:AA468"/>
    <mergeCell ref="AC468:AD468"/>
    <mergeCell ref="AE468:AF468"/>
    <mergeCell ref="AH468:AI468"/>
    <mergeCell ref="AJ468:AK468"/>
    <mergeCell ref="AM468:AN468"/>
    <mergeCell ref="AO468:AP468"/>
    <mergeCell ref="AR468:AS468"/>
    <mergeCell ref="AT468:AU468"/>
    <mergeCell ref="AW468:AX468"/>
    <mergeCell ref="AY468:AZ468"/>
    <mergeCell ref="BB468:BC468"/>
    <mergeCell ref="BD468:BE468"/>
    <mergeCell ref="BG468:BH468"/>
    <mergeCell ref="BI468:BJ468"/>
    <mergeCell ref="BL468:BM468"/>
    <mergeCell ref="BN468:BO468"/>
    <mergeCell ref="BQ468:BR468"/>
    <mergeCell ref="BS468:BT468"/>
    <mergeCell ref="AH465:AI465"/>
    <mergeCell ref="AJ465:AK465"/>
    <mergeCell ref="AM465:AN465"/>
    <mergeCell ref="AO465:AP465"/>
    <mergeCell ref="AR465:AS465"/>
    <mergeCell ref="AT465:AU465"/>
    <mergeCell ref="S465:T465"/>
    <mergeCell ref="U465:V465"/>
    <mergeCell ref="X465:Y465"/>
    <mergeCell ref="Z465:AA465"/>
    <mergeCell ref="AC465:AD465"/>
    <mergeCell ref="AE465:AF465"/>
    <mergeCell ref="N465:O465"/>
    <mergeCell ref="P465:Q465"/>
    <mergeCell ref="BQ465:BR465"/>
    <mergeCell ref="BS465:BT465"/>
    <mergeCell ref="D482:E482"/>
    <mergeCell ref="F482:G482"/>
    <mergeCell ref="I482:J482"/>
    <mergeCell ref="K482:L482"/>
    <mergeCell ref="N482:O482"/>
    <mergeCell ref="P482:Q482"/>
    <mergeCell ref="S482:T482"/>
    <mergeCell ref="U482:V482"/>
    <mergeCell ref="X482:Y482"/>
    <mergeCell ref="Z482:AA482"/>
    <mergeCell ref="AC482:AD482"/>
    <mergeCell ref="AE482:AF482"/>
    <mergeCell ref="AH482:AI482"/>
    <mergeCell ref="AJ482:AK482"/>
    <mergeCell ref="AM482:AN482"/>
    <mergeCell ref="AO482:AP482"/>
    <mergeCell ref="AR482:AS482"/>
    <mergeCell ref="AT482:AU482"/>
    <mergeCell ref="AW482:AX482"/>
    <mergeCell ref="AY482:AZ482"/>
    <mergeCell ref="BB482:BC482"/>
    <mergeCell ref="BD482:BE482"/>
    <mergeCell ref="BG482:BH482"/>
    <mergeCell ref="BI482:BJ482"/>
    <mergeCell ref="BL482:BM482"/>
    <mergeCell ref="BN482:BO482"/>
    <mergeCell ref="BQ482:BR482"/>
    <mergeCell ref="BS482:BT482"/>
    <mergeCell ref="D489:E489"/>
    <mergeCell ref="F489:G489"/>
    <mergeCell ref="I489:J489"/>
    <mergeCell ref="K489:L489"/>
    <mergeCell ref="N489:O489"/>
    <mergeCell ref="P489:Q489"/>
    <mergeCell ref="S489:T489"/>
    <mergeCell ref="U489:V489"/>
    <mergeCell ref="X489:Y489"/>
    <mergeCell ref="Z489:AA489"/>
    <mergeCell ref="AC489:AD489"/>
    <mergeCell ref="AE489:AF489"/>
    <mergeCell ref="AH489:AI489"/>
    <mergeCell ref="AJ489:AK489"/>
    <mergeCell ref="AM489:AN489"/>
    <mergeCell ref="AO489:AP489"/>
    <mergeCell ref="AR489:AS489"/>
    <mergeCell ref="AT489:AU489"/>
    <mergeCell ref="AW489:AX489"/>
    <mergeCell ref="AY489:AZ489"/>
    <mergeCell ref="BB489:BC489"/>
    <mergeCell ref="BD489:BE489"/>
    <mergeCell ref="BG489:BH489"/>
    <mergeCell ref="BI489:BJ489"/>
    <mergeCell ref="BL489:BM489"/>
    <mergeCell ref="BN489:BO489"/>
    <mergeCell ref="BQ489:BR489"/>
    <mergeCell ref="BS489:BT489"/>
    <mergeCell ref="AW486:AX486"/>
    <mergeCell ref="AY486:AZ486"/>
    <mergeCell ref="BB486:BC486"/>
    <mergeCell ref="BD486:BE486"/>
    <mergeCell ref="BG486:BH486"/>
    <mergeCell ref="BI486:BJ486"/>
    <mergeCell ref="BL486:BM486"/>
    <mergeCell ref="BN486:BO486"/>
    <mergeCell ref="I496:J496"/>
    <mergeCell ref="K496:L496"/>
    <mergeCell ref="N496:O496"/>
    <mergeCell ref="P496:Q496"/>
    <mergeCell ref="S496:T496"/>
    <mergeCell ref="U496:V496"/>
    <mergeCell ref="X496:Y496"/>
    <mergeCell ref="Z496:AA496"/>
    <mergeCell ref="AC496:AD496"/>
    <mergeCell ref="AE496:AF496"/>
    <mergeCell ref="AH496:AI496"/>
    <mergeCell ref="AJ496:AK496"/>
    <mergeCell ref="AM496:AN496"/>
    <mergeCell ref="AO496:AP496"/>
    <mergeCell ref="AR496:AS496"/>
    <mergeCell ref="AT496:AU496"/>
    <mergeCell ref="AW496:AX496"/>
    <mergeCell ref="AY496:AZ496"/>
    <mergeCell ref="BB496:BC496"/>
    <mergeCell ref="BD496:BE496"/>
    <mergeCell ref="BG496:BH496"/>
    <mergeCell ref="BI496:BJ496"/>
    <mergeCell ref="BL496:BM496"/>
    <mergeCell ref="BN496:BO496"/>
    <mergeCell ref="BQ496:BR496"/>
    <mergeCell ref="BS496:BT496"/>
    <mergeCell ref="D510:E510"/>
    <mergeCell ref="F510:G510"/>
    <mergeCell ref="I510:J510"/>
    <mergeCell ref="K510:L510"/>
    <mergeCell ref="N510:O510"/>
    <mergeCell ref="P510:Q510"/>
    <mergeCell ref="S510:T510"/>
    <mergeCell ref="U510:V510"/>
    <mergeCell ref="X510:Y510"/>
    <mergeCell ref="Z510:AA510"/>
    <mergeCell ref="AC510:AD510"/>
    <mergeCell ref="AE510:AF510"/>
    <mergeCell ref="AH510:AI510"/>
    <mergeCell ref="AJ510:AK510"/>
    <mergeCell ref="AM510:AN510"/>
    <mergeCell ref="AO510:AP510"/>
    <mergeCell ref="AR510:AS510"/>
    <mergeCell ref="AT510:AU510"/>
    <mergeCell ref="AW510:AX510"/>
    <mergeCell ref="AY510:AZ510"/>
    <mergeCell ref="BB510:BC510"/>
    <mergeCell ref="BD510:BE510"/>
    <mergeCell ref="BG510:BH510"/>
    <mergeCell ref="BI510:BJ510"/>
    <mergeCell ref="BL510:BM510"/>
    <mergeCell ref="BN510:BO510"/>
    <mergeCell ref="BQ510:BR510"/>
    <mergeCell ref="BS510:BT510"/>
    <mergeCell ref="D503:E503"/>
    <mergeCell ref="F503:G503"/>
    <mergeCell ref="I503:J503"/>
    <mergeCell ref="K503:L503"/>
    <mergeCell ref="N503:O503"/>
    <mergeCell ref="P503:Q503"/>
    <mergeCell ref="BS503:BT503"/>
    <mergeCell ref="BQ507:BR507"/>
    <mergeCell ref="BS507:BT507"/>
    <mergeCell ref="AH507:AI507"/>
    <mergeCell ref="AM517:AN517"/>
    <mergeCell ref="AO517:AP517"/>
    <mergeCell ref="AR517:AS517"/>
    <mergeCell ref="AT517:AU517"/>
    <mergeCell ref="AW517:AX517"/>
    <mergeCell ref="AY517:AZ517"/>
    <mergeCell ref="BB517:BC517"/>
    <mergeCell ref="BD517:BE517"/>
    <mergeCell ref="BG517:BH517"/>
    <mergeCell ref="BI517:BJ517"/>
    <mergeCell ref="BL517:BM517"/>
    <mergeCell ref="BN517:BO517"/>
    <mergeCell ref="BQ517:BR517"/>
    <mergeCell ref="BS517:BT517"/>
    <mergeCell ref="D524:E524"/>
    <mergeCell ref="F524:G524"/>
    <mergeCell ref="I524:J524"/>
    <mergeCell ref="K524:L524"/>
    <mergeCell ref="N524:O524"/>
    <mergeCell ref="P524:Q524"/>
    <mergeCell ref="S524:T524"/>
    <mergeCell ref="U524:V524"/>
    <mergeCell ref="X524:Y524"/>
    <mergeCell ref="Z524:AA524"/>
    <mergeCell ref="AC524:AD524"/>
    <mergeCell ref="AE524:AF524"/>
    <mergeCell ref="AH524:AI524"/>
    <mergeCell ref="AJ524:AK524"/>
    <mergeCell ref="AM524:AN524"/>
    <mergeCell ref="AO524:AP524"/>
    <mergeCell ref="AR524:AS524"/>
    <mergeCell ref="AT524:AU524"/>
    <mergeCell ref="AW524:AX524"/>
    <mergeCell ref="AY524:AZ524"/>
    <mergeCell ref="BB524:BC524"/>
    <mergeCell ref="BD524:BE524"/>
    <mergeCell ref="BG524:BH524"/>
    <mergeCell ref="BI524:BJ524"/>
    <mergeCell ref="BL524:BM524"/>
    <mergeCell ref="BN524:BO524"/>
    <mergeCell ref="BQ524:BR524"/>
    <mergeCell ref="BS524:BT524"/>
    <mergeCell ref="AH517:AI517"/>
    <mergeCell ref="AJ517:AK517"/>
    <mergeCell ref="D531:E531"/>
    <mergeCell ref="F531:G531"/>
    <mergeCell ref="I531:J531"/>
    <mergeCell ref="K531:L531"/>
    <mergeCell ref="N531:O531"/>
    <mergeCell ref="P531:Q531"/>
    <mergeCell ref="S531:T531"/>
    <mergeCell ref="U531:V531"/>
    <mergeCell ref="X531:Y531"/>
    <mergeCell ref="Z531:AA531"/>
    <mergeCell ref="AC531:AD531"/>
    <mergeCell ref="AE531:AF531"/>
    <mergeCell ref="AH531:AI531"/>
    <mergeCell ref="AJ531:AK531"/>
    <mergeCell ref="AM531:AN531"/>
    <mergeCell ref="AO531:AP531"/>
    <mergeCell ref="AR531:AS531"/>
    <mergeCell ref="AT531:AU531"/>
    <mergeCell ref="AW531:AX531"/>
    <mergeCell ref="AY531:AZ531"/>
    <mergeCell ref="BB531:BC531"/>
    <mergeCell ref="BD531:BE531"/>
    <mergeCell ref="BG531:BH531"/>
    <mergeCell ref="BI531:BJ531"/>
    <mergeCell ref="BL531:BM531"/>
    <mergeCell ref="BN531:BO531"/>
    <mergeCell ref="BQ531:BR531"/>
    <mergeCell ref="BS531:BT531"/>
    <mergeCell ref="D528:E528"/>
    <mergeCell ref="F528:G528"/>
    <mergeCell ref="I528:J528"/>
    <mergeCell ref="K528:L528"/>
    <mergeCell ref="N528:O528"/>
    <mergeCell ref="P528:Q528"/>
    <mergeCell ref="D552:E552"/>
    <mergeCell ref="F552:G552"/>
    <mergeCell ref="I552:J552"/>
    <mergeCell ref="K552:L552"/>
    <mergeCell ref="N552:O552"/>
    <mergeCell ref="P552:Q552"/>
    <mergeCell ref="S552:T552"/>
    <mergeCell ref="U552:V552"/>
    <mergeCell ref="X552:Y552"/>
    <mergeCell ref="Z552:AA552"/>
    <mergeCell ref="AC552:AD552"/>
    <mergeCell ref="AE552:AF552"/>
    <mergeCell ref="AH552:AI552"/>
    <mergeCell ref="AJ552:AK552"/>
    <mergeCell ref="AM552:AN552"/>
    <mergeCell ref="AO552:AP552"/>
    <mergeCell ref="AR552:AS552"/>
    <mergeCell ref="AT552:AU552"/>
    <mergeCell ref="AW552:AX552"/>
    <mergeCell ref="AY552:AZ552"/>
    <mergeCell ref="BB552:BC552"/>
    <mergeCell ref="BD552:BE552"/>
    <mergeCell ref="BG552:BH552"/>
    <mergeCell ref="BI552:BJ552"/>
    <mergeCell ref="BL552:BM552"/>
    <mergeCell ref="BN552:BO552"/>
    <mergeCell ref="BQ552:BR552"/>
    <mergeCell ref="BS552:BT552"/>
    <mergeCell ref="AH549:AI549"/>
    <mergeCell ref="AJ549:AK549"/>
    <mergeCell ref="AM549:AN549"/>
    <mergeCell ref="AO549:AP549"/>
    <mergeCell ref="AR549:AS549"/>
    <mergeCell ref="AT549:AU549"/>
    <mergeCell ref="S549:T549"/>
    <mergeCell ref="U549:V549"/>
    <mergeCell ref="X549:Y549"/>
    <mergeCell ref="Z549:AA549"/>
    <mergeCell ref="AC549:AD549"/>
    <mergeCell ref="AE549:AF549"/>
    <mergeCell ref="N549:O549"/>
    <mergeCell ref="P549:Q549"/>
    <mergeCell ref="BQ549:BR549"/>
    <mergeCell ref="BS549:BT549"/>
    <mergeCell ref="D566:E566"/>
    <mergeCell ref="F566:G566"/>
    <mergeCell ref="I566:J566"/>
    <mergeCell ref="K566:L566"/>
    <mergeCell ref="N566:O566"/>
    <mergeCell ref="P566:Q566"/>
    <mergeCell ref="S566:T566"/>
    <mergeCell ref="U566:V566"/>
    <mergeCell ref="X566:Y566"/>
    <mergeCell ref="Z566:AA566"/>
    <mergeCell ref="AC566:AD566"/>
    <mergeCell ref="AE566:AF566"/>
    <mergeCell ref="AH566:AI566"/>
    <mergeCell ref="AJ566:AK566"/>
    <mergeCell ref="AM566:AN566"/>
    <mergeCell ref="AO566:AP566"/>
    <mergeCell ref="AR566:AS566"/>
    <mergeCell ref="AT566:AU566"/>
    <mergeCell ref="AW566:AX566"/>
    <mergeCell ref="AY566:AZ566"/>
    <mergeCell ref="BB566:BC566"/>
    <mergeCell ref="BD566:BE566"/>
    <mergeCell ref="BG566:BH566"/>
    <mergeCell ref="BI566:BJ566"/>
    <mergeCell ref="BL566:BM566"/>
    <mergeCell ref="BN566:BO566"/>
    <mergeCell ref="BQ566:BR566"/>
    <mergeCell ref="BS566:BT566"/>
    <mergeCell ref="D573:E573"/>
    <mergeCell ref="F573:G573"/>
    <mergeCell ref="I573:J573"/>
    <mergeCell ref="K573:L573"/>
    <mergeCell ref="N573:O573"/>
    <mergeCell ref="P573:Q573"/>
    <mergeCell ref="S573:T573"/>
    <mergeCell ref="U573:V573"/>
    <mergeCell ref="X573:Y573"/>
    <mergeCell ref="Z573:AA573"/>
    <mergeCell ref="AC573:AD573"/>
    <mergeCell ref="AE573:AF573"/>
    <mergeCell ref="AH573:AI573"/>
    <mergeCell ref="AJ573:AK573"/>
    <mergeCell ref="AM573:AN573"/>
    <mergeCell ref="AO573:AP573"/>
    <mergeCell ref="AR573:AS573"/>
    <mergeCell ref="AT573:AU573"/>
    <mergeCell ref="AW573:AX573"/>
    <mergeCell ref="AY573:AZ573"/>
    <mergeCell ref="BB573:BC573"/>
    <mergeCell ref="BD573:BE573"/>
    <mergeCell ref="BG573:BH573"/>
    <mergeCell ref="BI573:BJ573"/>
    <mergeCell ref="BL573:BM573"/>
    <mergeCell ref="BN573:BO573"/>
    <mergeCell ref="BQ573:BR573"/>
    <mergeCell ref="BS573:BT573"/>
    <mergeCell ref="AW570:AX570"/>
    <mergeCell ref="AY570:AZ570"/>
    <mergeCell ref="BB570:BC570"/>
    <mergeCell ref="BD570:BE570"/>
    <mergeCell ref="BG570:BH570"/>
    <mergeCell ref="BI570:BJ570"/>
    <mergeCell ref="BL570:BM570"/>
    <mergeCell ref="BN570:BO570"/>
    <mergeCell ref="I580:J580"/>
    <mergeCell ref="K580:L580"/>
    <mergeCell ref="N580:O580"/>
    <mergeCell ref="P580:Q580"/>
    <mergeCell ref="S580:T580"/>
    <mergeCell ref="U580:V580"/>
    <mergeCell ref="X580:Y580"/>
    <mergeCell ref="Z580:AA580"/>
    <mergeCell ref="AC580:AD580"/>
    <mergeCell ref="AE580:AF580"/>
    <mergeCell ref="AH580:AI580"/>
    <mergeCell ref="AJ580:AK580"/>
    <mergeCell ref="AM580:AN580"/>
    <mergeCell ref="AO580:AP580"/>
    <mergeCell ref="AR580:AS580"/>
    <mergeCell ref="AT580:AU580"/>
    <mergeCell ref="AW580:AX580"/>
    <mergeCell ref="AY580:AZ580"/>
    <mergeCell ref="BB580:BC580"/>
    <mergeCell ref="BD580:BE580"/>
    <mergeCell ref="BG580:BH580"/>
    <mergeCell ref="BI580:BJ580"/>
    <mergeCell ref="BL580:BM580"/>
    <mergeCell ref="BN580:BO580"/>
    <mergeCell ref="BQ580:BR580"/>
    <mergeCell ref="BS580:BT580"/>
    <mergeCell ref="D594:E594"/>
    <mergeCell ref="F594:G594"/>
    <mergeCell ref="I594:J594"/>
    <mergeCell ref="K594:L594"/>
    <mergeCell ref="N594:O594"/>
    <mergeCell ref="P594:Q594"/>
    <mergeCell ref="S594:T594"/>
    <mergeCell ref="U594:V594"/>
    <mergeCell ref="X594:Y594"/>
    <mergeCell ref="Z594:AA594"/>
    <mergeCell ref="AC594:AD594"/>
    <mergeCell ref="AE594:AF594"/>
    <mergeCell ref="AH594:AI594"/>
    <mergeCell ref="AJ594:AK594"/>
    <mergeCell ref="AM594:AN594"/>
    <mergeCell ref="AO594:AP594"/>
    <mergeCell ref="AR594:AS594"/>
    <mergeCell ref="AT594:AU594"/>
    <mergeCell ref="AW594:AX594"/>
    <mergeCell ref="AY594:AZ594"/>
    <mergeCell ref="BB594:BC594"/>
    <mergeCell ref="BD594:BE594"/>
    <mergeCell ref="BG594:BH594"/>
    <mergeCell ref="BI594:BJ594"/>
    <mergeCell ref="BL594:BM594"/>
    <mergeCell ref="BN594:BO594"/>
    <mergeCell ref="BQ594:BR594"/>
    <mergeCell ref="BS594:BT594"/>
    <mergeCell ref="D587:E587"/>
    <mergeCell ref="F587:G587"/>
    <mergeCell ref="I587:J587"/>
    <mergeCell ref="K587:L587"/>
    <mergeCell ref="N587:O587"/>
    <mergeCell ref="P587:Q587"/>
    <mergeCell ref="BS587:BT587"/>
    <mergeCell ref="BQ591:BR591"/>
    <mergeCell ref="BS591:BT591"/>
    <mergeCell ref="AH591:AI591"/>
    <mergeCell ref="AM601:AN601"/>
    <mergeCell ref="AO601:AP601"/>
    <mergeCell ref="AR601:AS601"/>
    <mergeCell ref="AT601:AU601"/>
    <mergeCell ref="AW601:AX601"/>
    <mergeCell ref="AY601:AZ601"/>
    <mergeCell ref="BB601:BC601"/>
    <mergeCell ref="BD601:BE601"/>
    <mergeCell ref="BG601:BH601"/>
    <mergeCell ref="BI601:BJ601"/>
    <mergeCell ref="BL601:BM601"/>
    <mergeCell ref="BN601:BO601"/>
    <mergeCell ref="BQ601:BR601"/>
    <mergeCell ref="BS601:BT601"/>
    <mergeCell ref="D608:E608"/>
    <mergeCell ref="F608:G608"/>
    <mergeCell ref="I608:J608"/>
    <mergeCell ref="K608:L608"/>
    <mergeCell ref="N608:O608"/>
    <mergeCell ref="P608:Q608"/>
    <mergeCell ref="S608:T608"/>
    <mergeCell ref="U608:V608"/>
    <mergeCell ref="X608:Y608"/>
    <mergeCell ref="Z608:AA608"/>
    <mergeCell ref="AC608:AD608"/>
    <mergeCell ref="AE608:AF608"/>
    <mergeCell ref="AH608:AI608"/>
    <mergeCell ref="AJ608:AK608"/>
    <mergeCell ref="AM608:AN608"/>
    <mergeCell ref="AO608:AP608"/>
    <mergeCell ref="AR608:AS608"/>
    <mergeCell ref="AT608:AU608"/>
    <mergeCell ref="AW608:AX608"/>
    <mergeCell ref="AY608:AZ608"/>
    <mergeCell ref="BB608:BC608"/>
    <mergeCell ref="BD608:BE608"/>
    <mergeCell ref="BG608:BH608"/>
    <mergeCell ref="BI608:BJ608"/>
    <mergeCell ref="BL608:BM608"/>
    <mergeCell ref="BN608:BO608"/>
    <mergeCell ref="BQ608:BR608"/>
    <mergeCell ref="BS608:BT608"/>
    <mergeCell ref="AH601:AI601"/>
    <mergeCell ref="AJ601:AK601"/>
    <mergeCell ref="D615:E615"/>
    <mergeCell ref="F615:G615"/>
    <mergeCell ref="I615:J615"/>
    <mergeCell ref="K615:L615"/>
    <mergeCell ref="N615:O615"/>
    <mergeCell ref="P615:Q615"/>
    <mergeCell ref="S615:T615"/>
    <mergeCell ref="U615:V615"/>
    <mergeCell ref="X615:Y615"/>
    <mergeCell ref="Z615:AA615"/>
    <mergeCell ref="AC615:AD615"/>
    <mergeCell ref="AE615:AF615"/>
    <mergeCell ref="AH615:AI615"/>
    <mergeCell ref="AJ615:AK615"/>
    <mergeCell ref="AM615:AN615"/>
    <mergeCell ref="AO615:AP615"/>
    <mergeCell ref="AR615:AS615"/>
    <mergeCell ref="AT615:AU615"/>
    <mergeCell ref="AW615:AX615"/>
    <mergeCell ref="AY615:AZ615"/>
    <mergeCell ref="BB615:BC615"/>
    <mergeCell ref="BD615:BE615"/>
    <mergeCell ref="BG615:BH615"/>
    <mergeCell ref="BI615:BJ615"/>
    <mergeCell ref="BL615:BM615"/>
    <mergeCell ref="BN615:BO615"/>
    <mergeCell ref="BQ615:BR615"/>
    <mergeCell ref="BS615:BT615"/>
    <mergeCell ref="D612:E612"/>
    <mergeCell ref="F612:G612"/>
    <mergeCell ref="I612:J612"/>
    <mergeCell ref="K612:L612"/>
    <mergeCell ref="N612:O612"/>
    <mergeCell ref="P612:Q612"/>
    <mergeCell ref="D636:E636"/>
    <mergeCell ref="F636:G636"/>
    <mergeCell ref="I636:J636"/>
    <mergeCell ref="K636:L636"/>
    <mergeCell ref="N636:O636"/>
    <mergeCell ref="P636:Q636"/>
    <mergeCell ref="S636:T636"/>
    <mergeCell ref="U636:V636"/>
    <mergeCell ref="X636:Y636"/>
    <mergeCell ref="Z636:AA636"/>
    <mergeCell ref="AC636:AD636"/>
    <mergeCell ref="AE636:AF636"/>
    <mergeCell ref="AH636:AI636"/>
    <mergeCell ref="AJ636:AK636"/>
    <mergeCell ref="AM636:AN636"/>
    <mergeCell ref="AO636:AP636"/>
    <mergeCell ref="AR636:AS636"/>
    <mergeCell ref="AT636:AU636"/>
    <mergeCell ref="AW636:AX636"/>
    <mergeCell ref="AY636:AZ636"/>
    <mergeCell ref="BB636:BC636"/>
    <mergeCell ref="BD636:BE636"/>
    <mergeCell ref="BG636:BH636"/>
    <mergeCell ref="BI636:BJ636"/>
    <mergeCell ref="BL636:BM636"/>
    <mergeCell ref="BN636:BO636"/>
    <mergeCell ref="BQ636:BR636"/>
    <mergeCell ref="BS636:BT636"/>
    <mergeCell ref="AH633:AI633"/>
    <mergeCell ref="AJ633:AK633"/>
    <mergeCell ref="AM633:AN633"/>
    <mergeCell ref="AO633:AP633"/>
    <mergeCell ref="AR633:AS633"/>
    <mergeCell ref="AT633:AU633"/>
    <mergeCell ref="S633:T633"/>
    <mergeCell ref="U633:V633"/>
    <mergeCell ref="X633:Y633"/>
    <mergeCell ref="Z633:AA633"/>
    <mergeCell ref="AC633:AD633"/>
    <mergeCell ref="AE633:AF633"/>
    <mergeCell ref="N633:O633"/>
    <mergeCell ref="P633:Q633"/>
    <mergeCell ref="BQ633:BR633"/>
    <mergeCell ref="BS633:BT633"/>
    <mergeCell ref="D650:E650"/>
    <mergeCell ref="F650:G650"/>
    <mergeCell ref="I650:J650"/>
    <mergeCell ref="K650:L650"/>
    <mergeCell ref="N650:O650"/>
    <mergeCell ref="P650:Q650"/>
    <mergeCell ref="S650:T650"/>
    <mergeCell ref="U650:V650"/>
    <mergeCell ref="X650:Y650"/>
    <mergeCell ref="Z650:AA650"/>
    <mergeCell ref="AC650:AD650"/>
    <mergeCell ref="AE650:AF650"/>
    <mergeCell ref="AH650:AI650"/>
    <mergeCell ref="AJ650:AK650"/>
    <mergeCell ref="AM650:AN650"/>
    <mergeCell ref="AO650:AP650"/>
    <mergeCell ref="AR650:AS650"/>
    <mergeCell ref="AT650:AU650"/>
    <mergeCell ref="AW650:AX650"/>
    <mergeCell ref="AY650:AZ650"/>
    <mergeCell ref="BB650:BC650"/>
    <mergeCell ref="BD650:BE650"/>
    <mergeCell ref="BG650:BH650"/>
    <mergeCell ref="BI650:BJ650"/>
    <mergeCell ref="BL650:BM650"/>
    <mergeCell ref="BN650:BO650"/>
    <mergeCell ref="BQ650:BR650"/>
    <mergeCell ref="BS650:BT650"/>
    <mergeCell ref="D657:E657"/>
    <mergeCell ref="F657:G657"/>
    <mergeCell ref="I657:J657"/>
    <mergeCell ref="K657:L657"/>
    <mergeCell ref="N657:O657"/>
    <mergeCell ref="P657:Q657"/>
    <mergeCell ref="S657:T657"/>
    <mergeCell ref="U657:V657"/>
    <mergeCell ref="X657:Y657"/>
    <mergeCell ref="Z657:AA657"/>
    <mergeCell ref="AC657:AD657"/>
    <mergeCell ref="AE657:AF657"/>
    <mergeCell ref="AH657:AI657"/>
    <mergeCell ref="AJ657:AK657"/>
    <mergeCell ref="AM657:AN657"/>
    <mergeCell ref="AO657:AP657"/>
    <mergeCell ref="AR657:AS657"/>
    <mergeCell ref="AT657:AU657"/>
    <mergeCell ref="AW657:AX657"/>
    <mergeCell ref="AY657:AZ657"/>
    <mergeCell ref="BB657:BC657"/>
    <mergeCell ref="BD657:BE657"/>
    <mergeCell ref="BG657:BH657"/>
    <mergeCell ref="BI657:BJ657"/>
    <mergeCell ref="BL657:BM657"/>
    <mergeCell ref="BN657:BO657"/>
    <mergeCell ref="BQ657:BR657"/>
    <mergeCell ref="BS657:BT657"/>
    <mergeCell ref="AW654:AX654"/>
    <mergeCell ref="AY654:AZ654"/>
    <mergeCell ref="BB654:BC654"/>
    <mergeCell ref="BD654:BE654"/>
    <mergeCell ref="BG654:BH654"/>
    <mergeCell ref="BI654:BJ654"/>
    <mergeCell ref="BL654:BM654"/>
    <mergeCell ref="BN654:BO654"/>
    <mergeCell ref="I664:J664"/>
    <mergeCell ref="K664:L664"/>
    <mergeCell ref="N664:O664"/>
    <mergeCell ref="P664:Q664"/>
    <mergeCell ref="S664:T664"/>
    <mergeCell ref="U664:V664"/>
    <mergeCell ref="X664:Y664"/>
    <mergeCell ref="Z664:AA664"/>
    <mergeCell ref="AC664:AD664"/>
    <mergeCell ref="AE664:AF664"/>
    <mergeCell ref="AH664:AI664"/>
    <mergeCell ref="AJ664:AK664"/>
    <mergeCell ref="AM664:AN664"/>
    <mergeCell ref="AO664:AP664"/>
    <mergeCell ref="AR664:AS664"/>
    <mergeCell ref="AT664:AU664"/>
    <mergeCell ref="AW664:AX664"/>
    <mergeCell ref="AY664:AZ664"/>
    <mergeCell ref="BB664:BC664"/>
    <mergeCell ref="BD664:BE664"/>
    <mergeCell ref="BG664:BH664"/>
    <mergeCell ref="BI664:BJ664"/>
    <mergeCell ref="BL664:BM664"/>
    <mergeCell ref="BN664:BO664"/>
    <mergeCell ref="BQ664:BR664"/>
    <mergeCell ref="BS664:BT664"/>
    <mergeCell ref="D678:E678"/>
    <mergeCell ref="F678:G678"/>
    <mergeCell ref="I678:J678"/>
    <mergeCell ref="K678:L678"/>
    <mergeCell ref="N678:O678"/>
    <mergeCell ref="P678:Q678"/>
    <mergeCell ref="S678:T678"/>
    <mergeCell ref="U678:V678"/>
    <mergeCell ref="X678:Y678"/>
    <mergeCell ref="Z678:AA678"/>
    <mergeCell ref="AC678:AD678"/>
    <mergeCell ref="AE678:AF678"/>
    <mergeCell ref="AH678:AI678"/>
    <mergeCell ref="AJ678:AK678"/>
    <mergeCell ref="AM678:AN678"/>
    <mergeCell ref="AO678:AP678"/>
    <mergeCell ref="AR678:AS678"/>
    <mergeCell ref="AT678:AU678"/>
    <mergeCell ref="AW678:AX678"/>
    <mergeCell ref="AY678:AZ678"/>
    <mergeCell ref="BB678:BC678"/>
    <mergeCell ref="BD678:BE678"/>
    <mergeCell ref="BG678:BH678"/>
    <mergeCell ref="BI678:BJ678"/>
    <mergeCell ref="BL678:BM678"/>
    <mergeCell ref="BN678:BO678"/>
    <mergeCell ref="BQ678:BR678"/>
    <mergeCell ref="BS678:BT678"/>
    <mergeCell ref="D671:E671"/>
    <mergeCell ref="F671:G671"/>
    <mergeCell ref="I671:J671"/>
    <mergeCell ref="K671:L671"/>
    <mergeCell ref="N671:O671"/>
    <mergeCell ref="P671:Q671"/>
    <mergeCell ref="BS671:BT671"/>
    <mergeCell ref="BQ675:BR675"/>
    <mergeCell ref="BS675:BT675"/>
    <mergeCell ref="AH675:AI675"/>
    <mergeCell ref="AM685:AN685"/>
    <mergeCell ref="AO685:AP685"/>
    <mergeCell ref="AR685:AS685"/>
    <mergeCell ref="AT685:AU685"/>
    <mergeCell ref="AW685:AX685"/>
    <mergeCell ref="AY685:AZ685"/>
    <mergeCell ref="BB685:BC685"/>
    <mergeCell ref="BD685:BE685"/>
    <mergeCell ref="BG685:BH685"/>
    <mergeCell ref="BI685:BJ685"/>
    <mergeCell ref="BL685:BM685"/>
    <mergeCell ref="BN685:BO685"/>
    <mergeCell ref="BQ685:BR685"/>
    <mergeCell ref="BS685:BT685"/>
    <mergeCell ref="D692:E692"/>
    <mergeCell ref="F692:G692"/>
    <mergeCell ref="I692:J692"/>
    <mergeCell ref="K692:L692"/>
    <mergeCell ref="N692:O692"/>
    <mergeCell ref="P692:Q692"/>
    <mergeCell ref="S692:T692"/>
    <mergeCell ref="U692:V692"/>
    <mergeCell ref="X692:Y692"/>
    <mergeCell ref="Z692:AA692"/>
    <mergeCell ref="AC692:AD692"/>
    <mergeCell ref="AE692:AF692"/>
    <mergeCell ref="AH692:AI692"/>
    <mergeCell ref="AJ692:AK692"/>
    <mergeCell ref="AM692:AN692"/>
    <mergeCell ref="AO692:AP692"/>
    <mergeCell ref="AR692:AS692"/>
    <mergeCell ref="AT692:AU692"/>
    <mergeCell ref="AW692:AX692"/>
    <mergeCell ref="AY692:AZ692"/>
    <mergeCell ref="BB692:BC692"/>
    <mergeCell ref="BD692:BE692"/>
    <mergeCell ref="BG692:BH692"/>
    <mergeCell ref="BI692:BJ692"/>
    <mergeCell ref="BL692:BM692"/>
    <mergeCell ref="BN692:BO692"/>
    <mergeCell ref="BQ692:BR692"/>
    <mergeCell ref="BS692:BT692"/>
    <mergeCell ref="AH685:AI685"/>
    <mergeCell ref="AJ685:AK685"/>
    <mergeCell ref="D699:E699"/>
    <mergeCell ref="F699:G699"/>
    <mergeCell ref="I699:J699"/>
    <mergeCell ref="K699:L699"/>
    <mergeCell ref="N699:O699"/>
    <mergeCell ref="P699:Q699"/>
    <mergeCell ref="S699:T699"/>
    <mergeCell ref="U699:V699"/>
    <mergeCell ref="X699:Y699"/>
    <mergeCell ref="Z699:AA699"/>
    <mergeCell ref="AC699:AD699"/>
    <mergeCell ref="AE699:AF699"/>
    <mergeCell ref="AH699:AI699"/>
    <mergeCell ref="AJ699:AK699"/>
    <mergeCell ref="AM699:AN699"/>
    <mergeCell ref="AO699:AP699"/>
    <mergeCell ref="AR699:AS699"/>
    <mergeCell ref="AT699:AU699"/>
    <mergeCell ref="AW699:AX699"/>
    <mergeCell ref="AY699:AZ699"/>
    <mergeCell ref="BB699:BC699"/>
    <mergeCell ref="BD699:BE699"/>
    <mergeCell ref="BG699:BH699"/>
    <mergeCell ref="BI699:BJ699"/>
    <mergeCell ref="BL699:BM699"/>
    <mergeCell ref="BN699:BO699"/>
    <mergeCell ref="BQ699:BR699"/>
    <mergeCell ref="BS699:BT699"/>
    <mergeCell ref="D696:E696"/>
    <mergeCell ref="F696:G696"/>
    <mergeCell ref="I696:J696"/>
    <mergeCell ref="K696:L696"/>
    <mergeCell ref="N696:O696"/>
    <mergeCell ref="P696:Q696"/>
    <mergeCell ref="D720:E720"/>
    <mergeCell ref="F720:G720"/>
    <mergeCell ref="I720:J720"/>
    <mergeCell ref="K720:L720"/>
    <mergeCell ref="N720:O720"/>
    <mergeCell ref="P720:Q720"/>
    <mergeCell ref="S720:T720"/>
    <mergeCell ref="U720:V720"/>
    <mergeCell ref="X720:Y720"/>
    <mergeCell ref="Z720:AA720"/>
    <mergeCell ref="AC720:AD720"/>
    <mergeCell ref="AE720:AF720"/>
    <mergeCell ref="AH720:AI720"/>
    <mergeCell ref="AJ720:AK720"/>
    <mergeCell ref="AM720:AN720"/>
    <mergeCell ref="AO720:AP720"/>
    <mergeCell ref="AR720:AS720"/>
    <mergeCell ref="AT720:AU720"/>
    <mergeCell ref="AW720:AX720"/>
    <mergeCell ref="AY720:AZ720"/>
    <mergeCell ref="BB720:BC720"/>
    <mergeCell ref="BD720:BE720"/>
    <mergeCell ref="BG720:BH720"/>
    <mergeCell ref="BI720:BJ720"/>
    <mergeCell ref="BL720:BM720"/>
    <mergeCell ref="BN720:BO720"/>
    <mergeCell ref="BQ720:BR720"/>
    <mergeCell ref="BS720:BT720"/>
    <mergeCell ref="AH717:AI717"/>
    <mergeCell ref="AJ717:AK717"/>
    <mergeCell ref="AM717:AN717"/>
    <mergeCell ref="AO717:AP717"/>
    <mergeCell ref="AR717:AS717"/>
    <mergeCell ref="AT717:AU717"/>
    <mergeCell ref="S717:T717"/>
    <mergeCell ref="U717:V717"/>
    <mergeCell ref="X717:Y717"/>
    <mergeCell ref="Z717:AA717"/>
    <mergeCell ref="AC717:AD717"/>
    <mergeCell ref="AE717:AF717"/>
    <mergeCell ref="N717:O717"/>
    <mergeCell ref="P717:Q717"/>
    <mergeCell ref="BQ717:BR717"/>
    <mergeCell ref="BS717:BT717"/>
    <mergeCell ref="D734:E734"/>
    <mergeCell ref="F734:G734"/>
    <mergeCell ref="I734:J734"/>
    <mergeCell ref="K734:L734"/>
    <mergeCell ref="N734:O734"/>
    <mergeCell ref="P734:Q734"/>
    <mergeCell ref="S734:T734"/>
    <mergeCell ref="U734:V734"/>
    <mergeCell ref="X734:Y734"/>
    <mergeCell ref="Z734:AA734"/>
    <mergeCell ref="AC734:AD734"/>
    <mergeCell ref="AE734:AF734"/>
    <mergeCell ref="AH734:AI734"/>
    <mergeCell ref="AJ734:AK734"/>
    <mergeCell ref="AM734:AN734"/>
    <mergeCell ref="AO734:AP734"/>
    <mergeCell ref="AR734:AS734"/>
    <mergeCell ref="AT734:AU734"/>
    <mergeCell ref="AW734:AX734"/>
    <mergeCell ref="AY734:AZ734"/>
    <mergeCell ref="BB734:BC734"/>
    <mergeCell ref="BD734:BE734"/>
    <mergeCell ref="BG734:BH734"/>
    <mergeCell ref="BI734:BJ734"/>
    <mergeCell ref="BL734:BM734"/>
    <mergeCell ref="BN734:BO734"/>
    <mergeCell ref="BQ734:BR734"/>
    <mergeCell ref="BS734:BT734"/>
    <mergeCell ref="D741:E741"/>
    <mergeCell ref="F741:G741"/>
    <mergeCell ref="I741:J741"/>
    <mergeCell ref="K741:L741"/>
    <mergeCell ref="N741:O741"/>
    <mergeCell ref="P741:Q741"/>
    <mergeCell ref="S741:T741"/>
    <mergeCell ref="U741:V741"/>
    <mergeCell ref="X741:Y741"/>
    <mergeCell ref="Z741:AA741"/>
    <mergeCell ref="AC741:AD741"/>
    <mergeCell ref="AE741:AF741"/>
    <mergeCell ref="AH741:AI741"/>
    <mergeCell ref="AJ741:AK741"/>
    <mergeCell ref="AM741:AN741"/>
    <mergeCell ref="AO741:AP741"/>
    <mergeCell ref="AR741:AS741"/>
    <mergeCell ref="AT741:AU741"/>
    <mergeCell ref="AW741:AX741"/>
    <mergeCell ref="AY741:AZ741"/>
    <mergeCell ref="BB741:BC741"/>
    <mergeCell ref="BD741:BE741"/>
    <mergeCell ref="BG741:BH741"/>
    <mergeCell ref="BI741:BJ741"/>
    <mergeCell ref="BL741:BM741"/>
    <mergeCell ref="BN741:BO741"/>
    <mergeCell ref="BQ741:BR741"/>
    <mergeCell ref="BS741:BT741"/>
    <mergeCell ref="AW738:AX738"/>
    <mergeCell ref="AY738:AZ738"/>
    <mergeCell ref="BB738:BC738"/>
    <mergeCell ref="BD738:BE738"/>
    <mergeCell ref="BG738:BH738"/>
    <mergeCell ref="BI738:BJ738"/>
    <mergeCell ref="BL738:BM738"/>
    <mergeCell ref="BN738:BO738"/>
    <mergeCell ref="I748:J748"/>
    <mergeCell ref="K748:L748"/>
    <mergeCell ref="N748:O748"/>
    <mergeCell ref="P748:Q748"/>
    <mergeCell ref="S748:T748"/>
    <mergeCell ref="U748:V748"/>
    <mergeCell ref="X748:Y748"/>
    <mergeCell ref="Z748:AA748"/>
    <mergeCell ref="AC748:AD748"/>
    <mergeCell ref="AE748:AF748"/>
    <mergeCell ref="AH748:AI748"/>
    <mergeCell ref="AJ748:AK748"/>
    <mergeCell ref="AM748:AN748"/>
    <mergeCell ref="AO748:AP748"/>
    <mergeCell ref="AR748:AS748"/>
    <mergeCell ref="AT748:AU748"/>
    <mergeCell ref="AW748:AX748"/>
    <mergeCell ref="AY748:AZ748"/>
    <mergeCell ref="BB748:BC748"/>
    <mergeCell ref="BD748:BE748"/>
    <mergeCell ref="BG748:BH748"/>
    <mergeCell ref="BI748:BJ748"/>
    <mergeCell ref="BL748:BM748"/>
    <mergeCell ref="BN748:BO748"/>
    <mergeCell ref="BQ748:BR748"/>
    <mergeCell ref="BS748:BT748"/>
    <mergeCell ref="D762:E762"/>
    <mergeCell ref="F762:G762"/>
    <mergeCell ref="I762:J762"/>
    <mergeCell ref="K762:L762"/>
    <mergeCell ref="N762:O762"/>
    <mergeCell ref="P762:Q762"/>
    <mergeCell ref="S762:T762"/>
    <mergeCell ref="U762:V762"/>
    <mergeCell ref="X762:Y762"/>
    <mergeCell ref="Z762:AA762"/>
    <mergeCell ref="AC762:AD762"/>
    <mergeCell ref="AE762:AF762"/>
    <mergeCell ref="AH762:AI762"/>
    <mergeCell ref="AJ762:AK762"/>
    <mergeCell ref="AM762:AN762"/>
    <mergeCell ref="AO762:AP762"/>
    <mergeCell ref="AR762:AS762"/>
    <mergeCell ref="AT762:AU762"/>
    <mergeCell ref="AW762:AX762"/>
    <mergeCell ref="AY762:AZ762"/>
    <mergeCell ref="BB762:BC762"/>
    <mergeCell ref="BD762:BE762"/>
    <mergeCell ref="BG762:BH762"/>
    <mergeCell ref="BI762:BJ762"/>
    <mergeCell ref="BL762:BM762"/>
    <mergeCell ref="BN762:BO762"/>
    <mergeCell ref="BQ762:BR762"/>
    <mergeCell ref="BS762:BT762"/>
    <mergeCell ref="D755:E755"/>
    <mergeCell ref="F755:G755"/>
    <mergeCell ref="I755:J755"/>
    <mergeCell ref="K755:L755"/>
    <mergeCell ref="N755:O755"/>
    <mergeCell ref="P755:Q755"/>
    <mergeCell ref="BS755:BT755"/>
    <mergeCell ref="BQ759:BR759"/>
    <mergeCell ref="BS759:BT759"/>
    <mergeCell ref="AH759:AI759"/>
    <mergeCell ref="AM769:AN769"/>
    <mergeCell ref="AO769:AP769"/>
    <mergeCell ref="AR769:AS769"/>
    <mergeCell ref="AT769:AU769"/>
    <mergeCell ref="AW769:AX769"/>
    <mergeCell ref="AY769:AZ769"/>
    <mergeCell ref="BB769:BC769"/>
    <mergeCell ref="BD769:BE769"/>
    <mergeCell ref="BG769:BH769"/>
    <mergeCell ref="BI769:BJ769"/>
    <mergeCell ref="BL769:BM769"/>
    <mergeCell ref="BN769:BO769"/>
    <mergeCell ref="BQ769:BR769"/>
    <mergeCell ref="BS769:BT769"/>
    <mergeCell ref="D776:E776"/>
    <mergeCell ref="F776:G776"/>
    <mergeCell ref="I776:J776"/>
    <mergeCell ref="K776:L776"/>
    <mergeCell ref="N776:O776"/>
    <mergeCell ref="P776:Q776"/>
    <mergeCell ref="S776:T776"/>
    <mergeCell ref="U776:V776"/>
    <mergeCell ref="X776:Y776"/>
    <mergeCell ref="Z776:AA776"/>
    <mergeCell ref="AC776:AD776"/>
    <mergeCell ref="AE776:AF776"/>
    <mergeCell ref="AH776:AI776"/>
    <mergeCell ref="AJ776:AK776"/>
    <mergeCell ref="AM776:AN776"/>
    <mergeCell ref="AO776:AP776"/>
    <mergeCell ref="AR776:AS776"/>
    <mergeCell ref="AT776:AU776"/>
    <mergeCell ref="AW776:AX776"/>
    <mergeCell ref="AY776:AZ776"/>
    <mergeCell ref="BB776:BC776"/>
    <mergeCell ref="BD776:BE776"/>
    <mergeCell ref="BG776:BH776"/>
    <mergeCell ref="BI776:BJ776"/>
    <mergeCell ref="BL776:BM776"/>
    <mergeCell ref="BN776:BO776"/>
    <mergeCell ref="BQ776:BR776"/>
    <mergeCell ref="BS776:BT776"/>
    <mergeCell ref="AH769:AI769"/>
    <mergeCell ref="AJ769:AK769"/>
    <mergeCell ref="D783:E783"/>
    <mergeCell ref="F783:G783"/>
    <mergeCell ref="I783:J783"/>
    <mergeCell ref="K783:L783"/>
    <mergeCell ref="N783:O783"/>
    <mergeCell ref="P783:Q783"/>
    <mergeCell ref="S783:T783"/>
    <mergeCell ref="U783:V783"/>
    <mergeCell ref="X783:Y783"/>
    <mergeCell ref="Z783:AA783"/>
    <mergeCell ref="AC783:AD783"/>
    <mergeCell ref="AE783:AF783"/>
    <mergeCell ref="AH783:AI783"/>
    <mergeCell ref="AJ783:AK783"/>
    <mergeCell ref="AM783:AN783"/>
    <mergeCell ref="AO783:AP783"/>
    <mergeCell ref="AR783:AS783"/>
    <mergeCell ref="AT783:AU783"/>
    <mergeCell ref="AW783:AX783"/>
    <mergeCell ref="AY783:AZ783"/>
    <mergeCell ref="BB783:BC783"/>
    <mergeCell ref="BD783:BE783"/>
    <mergeCell ref="BG783:BH783"/>
    <mergeCell ref="BI783:BJ783"/>
    <mergeCell ref="BL783:BM783"/>
    <mergeCell ref="BN783:BO783"/>
    <mergeCell ref="BQ783:BR783"/>
    <mergeCell ref="BS783:BT783"/>
    <mergeCell ref="D780:E780"/>
    <mergeCell ref="F780:G780"/>
    <mergeCell ref="I780:J780"/>
    <mergeCell ref="K780:L780"/>
    <mergeCell ref="N780:O780"/>
    <mergeCell ref="P780:Q780"/>
    <mergeCell ref="D804:E804"/>
    <mergeCell ref="F804:G804"/>
    <mergeCell ref="I804:J804"/>
    <mergeCell ref="K804:L804"/>
    <mergeCell ref="N804:O804"/>
    <mergeCell ref="P804:Q804"/>
    <mergeCell ref="S804:T804"/>
    <mergeCell ref="U804:V804"/>
    <mergeCell ref="X804:Y804"/>
    <mergeCell ref="Z804:AA804"/>
    <mergeCell ref="AC804:AD804"/>
    <mergeCell ref="AE804:AF804"/>
    <mergeCell ref="AH804:AI804"/>
    <mergeCell ref="AJ804:AK804"/>
    <mergeCell ref="AM804:AN804"/>
    <mergeCell ref="AO804:AP804"/>
    <mergeCell ref="AR804:AS804"/>
    <mergeCell ref="AT804:AU804"/>
    <mergeCell ref="AW804:AX804"/>
    <mergeCell ref="AY804:AZ804"/>
    <mergeCell ref="BB804:BC804"/>
    <mergeCell ref="BD804:BE804"/>
    <mergeCell ref="BG804:BH804"/>
    <mergeCell ref="BI804:BJ804"/>
    <mergeCell ref="BL804:BM804"/>
    <mergeCell ref="BN804:BO804"/>
    <mergeCell ref="BQ804:BR804"/>
    <mergeCell ref="BS804:BT804"/>
    <mergeCell ref="AH801:AI801"/>
    <mergeCell ref="AJ801:AK801"/>
    <mergeCell ref="AM801:AN801"/>
    <mergeCell ref="AO801:AP801"/>
    <mergeCell ref="AR801:AS801"/>
    <mergeCell ref="AT801:AU801"/>
    <mergeCell ref="S801:T801"/>
    <mergeCell ref="U801:V801"/>
    <mergeCell ref="X801:Y801"/>
    <mergeCell ref="Z801:AA801"/>
    <mergeCell ref="AC801:AD801"/>
    <mergeCell ref="AE801:AF801"/>
    <mergeCell ref="N801:O801"/>
    <mergeCell ref="P801:Q801"/>
    <mergeCell ref="BQ801:BR801"/>
    <mergeCell ref="BS801:BT801"/>
    <mergeCell ref="D818:E818"/>
    <mergeCell ref="F818:G818"/>
    <mergeCell ref="I818:J818"/>
    <mergeCell ref="K818:L818"/>
    <mergeCell ref="N818:O818"/>
    <mergeCell ref="P818:Q818"/>
    <mergeCell ref="S818:T818"/>
    <mergeCell ref="U818:V818"/>
    <mergeCell ref="X818:Y818"/>
    <mergeCell ref="Z818:AA818"/>
    <mergeCell ref="AC818:AD818"/>
    <mergeCell ref="AE818:AF818"/>
    <mergeCell ref="AH818:AI818"/>
    <mergeCell ref="AJ818:AK818"/>
    <mergeCell ref="AM818:AN818"/>
    <mergeCell ref="AO818:AP818"/>
    <mergeCell ref="AR818:AS818"/>
    <mergeCell ref="AT818:AU818"/>
    <mergeCell ref="AW818:AX818"/>
    <mergeCell ref="AY818:AZ818"/>
    <mergeCell ref="BB818:BC818"/>
    <mergeCell ref="BD818:BE818"/>
    <mergeCell ref="BG818:BH818"/>
    <mergeCell ref="BI818:BJ818"/>
    <mergeCell ref="BL818:BM818"/>
    <mergeCell ref="BN818:BO818"/>
    <mergeCell ref="BQ818:BR818"/>
    <mergeCell ref="BS818:BT818"/>
    <mergeCell ref="D825:E825"/>
    <mergeCell ref="F825:G825"/>
    <mergeCell ref="I825:J825"/>
    <mergeCell ref="K825:L825"/>
    <mergeCell ref="N825:O825"/>
    <mergeCell ref="P825:Q825"/>
    <mergeCell ref="S825:T825"/>
    <mergeCell ref="U825:V825"/>
    <mergeCell ref="X825:Y825"/>
    <mergeCell ref="Z825:AA825"/>
    <mergeCell ref="AC825:AD825"/>
    <mergeCell ref="AE825:AF825"/>
    <mergeCell ref="AH825:AI825"/>
    <mergeCell ref="AJ825:AK825"/>
    <mergeCell ref="AM825:AN825"/>
    <mergeCell ref="AO825:AP825"/>
    <mergeCell ref="AR825:AS825"/>
    <mergeCell ref="AT825:AU825"/>
    <mergeCell ref="AW825:AX825"/>
    <mergeCell ref="AY825:AZ825"/>
    <mergeCell ref="BB825:BC825"/>
    <mergeCell ref="BD825:BE825"/>
    <mergeCell ref="BG825:BH825"/>
    <mergeCell ref="BI825:BJ825"/>
    <mergeCell ref="BL825:BM825"/>
    <mergeCell ref="BN825:BO825"/>
    <mergeCell ref="BQ825:BR825"/>
    <mergeCell ref="BS825:BT825"/>
    <mergeCell ref="AW822:AX822"/>
    <mergeCell ref="AY822:AZ822"/>
    <mergeCell ref="BB822:BC822"/>
    <mergeCell ref="BD822:BE822"/>
    <mergeCell ref="BG822:BH822"/>
    <mergeCell ref="BI822:BJ822"/>
    <mergeCell ref="BL822:BM822"/>
    <mergeCell ref="BN822:BO822"/>
    <mergeCell ref="I832:J832"/>
    <mergeCell ref="K832:L832"/>
    <mergeCell ref="N832:O832"/>
    <mergeCell ref="P832:Q832"/>
    <mergeCell ref="S832:T832"/>
    <mergeCell ref="U832:V832"/>
    <mergeCell ref="X832:Y832"/>
    <mergeCell ref="Z832:AA832"/>
    <mergeCell ref="AC832:AD832"/>
    <mergeCell ref="AE832:AF832"/>
    <mergeCell ref="AH832:AI832"/>
    <mergeCell ref="AJ832:AK832"/>
    <mergeCell ref="AM832:AN832"/>
    <mergeCell ref="AO832:AP832"/>
    <mergeCell ref="AR832:AS832"/>
    <mergeCell ref="AT832:AU832"/>
    <mergeCell ref="AW832:AX832"/>
    <mergeCell ref="AY832:AZ832"/>
    <mergeCell ref="BB832:BC832"/>
    <mergeCell ref="BD832:BE832"/>
    <mergeCell ref="BG832:BH832"/>
    <mergeCell ref="BI832:BJ832"/>
    <mergeCell ref="BL832:BM832"/>
    <mergeCell ref="BN832:BO832"/>
    <mergeCell ref="BQ832:BR832"/>
    <mergeCell ref="BS832:BT832"/>
    <mergeCell ref="D846:E846"/>
    <mergeCell ref="F846:G846"/>
    <mergeCell ref="I846:J846"/>
    <mergeCell ref="K846:L846"/>
    <mergeCell ref="N846:O846"/>
    <mergeCell ref="P846:Q846"/>
    <mergeCell ref="S846:T846"/>
    <mergeCell ref="U846:V846"/>
    <mergeCell ref="X846:Y846"/>
    <mergeCell ref="Z846:AA846"/>
    <mergeCell ref="AC846:AD846"/>
    <mergeCell ref="AE846:AF846"/>
    <mergeCell ref="AH846:AI846"/>
    <mergeCell ref="AJ846:AK846"/>
    <mergeCell ref="AM846:AN846"/>
    <mergeCell ref="AO846:AP846"/>
    <mergeCell ref="AR846:AS846"/>
    <mergeCell ref="AT846:AU846"/>
    <mergeCell ref="AW846:AX846"/>
    <mergeCell ref="AY846:AZ846"/>
    <mergeCell ref="BB846:BC846"/>
    <mergeCell ref="BD846:BE846"/>
    <mergeCell ref="BG846:BH846"/>
    <mergeCell ref="BI846:BJ846"/>
    <mergeCell ref="BL846:BM846"/>
    <mergeCell ref="BN846:BO846"/>
    <mergeCell ref="BQ846:BR846"/>
    <mergeCell ref="BS846:BT846"/>
    <mergeCell ref="D839:E839"/>
    <mergeCell ref="F839:G839"/>
    <mergeCell ref="I839:J839"/>
    <mergeCell ref="K839:L839"/>
    <mergeCell ref="N839:O839"/>
    <mergeCell ref="P839:Q839"/>
    <mergeCell ref="BS839:BT839"/>
    <mergeCell ref="BQ843:BR843"/>
    <mergeCell ref="BS843:BT843"/>
    <mergeCell ref="AH843:AI843"/>
    <mergeCell ref="AM853:AN853"/>
    <mergeCell ref="AO853:AP853"/>
    <mergeCell ref="AR853:AS853"/>
    <mergeCell ref="AT853:AU853"/>
    <mergeCell ref="AW853:AX853"/>
    <mergeCell ref="AY853:AZ853"/>
    <mergeCell ref="BB853:BC853"/>
    <mergeCell ref="BD853:BE853"/>
    <mergeCell ref="BG853:BH853"/>
    <mergeCell ref="BI853:BJ853"/>
    <mergeCell ref="BL853:BM853"/>
    <mergeCell ref="BN853:BO853"/>
    <mergeCell ref="BQ853:BR853"/>
    <mergeCell ref="BS853:BT853"/>
    <mergeCell ref="D860:E860"/>
    <mergeCell ref="F860:G860"/>
    <mergeCell ref="I860:J860"/>
    <mergeCell ref="K860:L860"/>
    <mergeCell ref="N860:O860"/>
    <mergeCell ref="P860:Q860"/>
    <mergeCell ref="S860:T860"/>
    <mergeCell ref="U860:V860"/>
    <mergeCell ref="X860:Y860"/>
    <mergeCell ref="Z860:AA860"/>
    <mergeCell ref="AC860:AD860"/>
    <mergeCell ref="AE860:AF860"/>
    <mergeCell ref="AH860:AI860"/>
    <mergeCell ref="AJ860:AK860"/>
    <mergeCell ref="AM860:AN860"/>
    <mergeCell ref="AO860:AP860"/>
    <mergeCell ref="AR860:AS860"/>
    <mergeCell ref="AT860:AU860"/>
    <mergeCell ref="AW860:AX860"/>
    <mergeCell ref="AY860:AZ860"/>
    <mergeCell ref="BB860:BC860"/>
    <mergeCell ref="BD860:BE860"/>
    <mergeCell ref="BG860:BH860"/>
    <mergeCell ref="BI860:BJ860"/>
    <mergeCell ref="BL860:BM860"/>
    <mergeCell ref="BN860:BO860"/>
    <mergeCell ref="BQ860:BR860"/>
    <mergeCell ref="BS860:BT860"/>
    <mergeCell ref="AH853:AI853"/>
    <mergeCell ref="AJ853:AK853"/>
    <mergeCell ref="D867:E867"/>
    <mergeCell ref="F867:G867"/>
    <mergeCell ref="I867:J867"/>
    <mergeCell ref="K867:L867"/>
    <mergeCell ref="N867:O867"/>
    <mergeCell ref="P867:Q867"/>
    <mergeCell ref="S867:T867"/>
    <mergeCell ref="U867:V867"/>
    <mergeCell ref="X867:Y867"/>
    <mergeCell ref="Z867:AA867"/>
    <mergeCell ref="AC867:AD867"/>
    <mergeCell ref="AE867:AF867"/>
    <mergeCell ref="AH867:AI867"/>
    <mergeCell ref="AJ867:AK867"/>
    <mergeCell ref="AM867:AN867"/>
    <mergeCell ref="AO867:AP867"/>
    <mergeCell ref="AR867:AS867"/>
    <mergeCell ref="AT867:AU867"/>
    <mergeCell ref="AW867:AX867"/>
    <mergeCell ref="AY867:AZ867"/>
    <mergeCell ref="BB867:BC867"/>
    <mergeCell ref="BD867:BE867"/>
    <mergeCell ref="BG867:BH867"/>
    <mergeCell ref="BI867:BJ867"/>
    <mergeCell ref="BL867:BM867"/>
    <mergeCell ref="BN867:BO867"/>
    <mergeCell ref="BQ867:BR867"/>
    <mergeCell ref="BS867:BT867"/>
    <mergeCell ref="D864:E864"/>
    <mergeCell ref="F864:G864"/>
    <mergeCell ref="I864:J864"/>
    <mergeCell ref="K864:L864"/>
    <mergeCell ref="N864:O864"/>
    <mergeCell ref="P864:Q864"/>
    <mergeCell ref="D888:E888"/>
    <mergeCell ref="F888:G888"/>
    <mergeCell ref="I888:J888"/>
    <mergeCell ref="K888:L888"/>
    <mergeCell ref="N888:O888"/>
    <mergeCell ref="P888:Q888"/>
    <mergeCell ref="S888:T888"/>
    <mergeCell ref="U888:V888"/>
    <mergeCell ref="X888:Y888"/>
    <mergeCell ref="Z888:AA888"/>
    <mergeCell ref="AC888:AD888"/>
    <mergeCell ref="AE888:AF888"/>
    <mergeCell ref="AH888:AI888"/>
    <mergeCell ref="AJ888:AK888"/>
    <mergeCell ref="AM888:AN888"/>
    <mergeCell ref="AO888:AP888"/>
    <mergeCell ref="AR888:AS888"/>
    <mergeCell ref="AT888:AU888"/>
    <mergeCell ref="AW888:AX888"/>
    <mergeCell ref="AY888:AZ888"/>
    <mergeCell ref="BB888:BC888"/>
    <mergeCell ref="BD888:BE888"/>
    <mergeCell ref="BG888:BH888"/>
    <mergeCell ref="BI888:BJ888"/>
    <mergeCell ref="BL888:BM888"/>
    <mergeCell ref="BN888:BO888"/>
    <mergeCell ref="BQ888:BR888"/>
    <mergeCell ref="BS888:BT888"/>
    <mergeCell ref="AH885:AI885"/>
    <mergeCell ref="AJ885:AK885"/>
    <mergeCell ref="AM885:AN885"/>
    <mergeCell ref="AO885:AP885"/>
    <mergeCell ref="AR885:AS885"/>
    <mergeCell ref="AT885:AU885"/>
    <mergeCell ref="S885:T885"/>
    <mergeCell ref="U885:V885"/>
    <mergeCell ref="X885:Y885"/>
    <mergeCell ref="Z885:AA885"/>
    <mergeCell ref="AC885:AD885"/>
    <mergeCell ref="AE885:AF885"/>
    <mergeCell ref="N885:O885"/>
    <mergeCell ref="P885:Q885"/>
    <mergeCell ref="BQ885:BR885"/>
    <mergeCell ref="BS885:BT885"/>
    <mergeCell ref="D902:E902"/>
    <mergeCell ref="F902:G902"/>
    <mergeCell ref="I902:J902"/>
    <mergeCell ref="K902:L902"/>
    <mergeCell ref="N902:O902"/>
    <mergeCell ref="P902:Q902"/>
    <mergeCell ref="S902:T902"/>
    <mergeCell ref="U902:V902"/>
    <mergeCell ref="X902:Y902"/>
    <mergeCell ref="Z902:AA902"/>
    <mergeCell ref="AC902:AD902"/>
    <mergeCell ref="AE902:AF902"/>
    <mergeCell ref="AH902:AI902"/>
    <mergeCell ref="AJ902:AK902"/>
    <mergeCell ref="AM902:AN902"/>
    <mergeCell ref="AO902:AP902"/>
    <mergeCell ref="AR902:AS902"/>
    <mergeCell ref="AT902:AU902"/>
    <mergeCell ref="AW902:AX902"/>
    <mergeCell ref="AY902:AZ902"/>
    <mergeCell ref="BB902:BC902"/>
    <mergeCell ref="BD902:BE902"/>
    <mergeCell ref="BG902:BH902"/>
    <mergeCell ref="BI902:BJ902"/>
    <mergeCell ref="BL902:BM902"/>
    <mergeCell ref="BN902:BO902"/>
    <mergeCell ref="BQ902:BR902"/>
    <mergeCell ref="BS902:BT902"/>
    <mergeCell ref="D909:E909"/>
    <mergeCell ref="F909:G909"/>
    <mergeCell ref="I909:J909"/>
    <mergeCell ref="K909:L909"/>
    <mergeCell ref="N909:O909"/>
    <mergeCell ref="P909:Q909"/>
    <mergeCell ref="S909:T909"/>
    <mergeCell ref="U909:V909"/>
    <mergeCell ref="X909:Y909"/>
    <mergeCell ref="Z909:AA909"/>
    <mergeCell ref="AC909:AD909"/>
    <mergeCell ref="AE909:AF909"/>
    <mergeCell ref="AH909:AI909"/>
    <mergeCell ref="AJ909:AK909"/>
    <mergeCell ref="AM909:AN909"/>
    <mergeCell ref="AO909:AP909"/>
    <mergeCell ref="AR909:AS909"/>
    <mergeCell ref="AT909:AU909"/>
    <mergeCell ref="AW909:AX909"/>
    <mergeCell ref="AY909:AZ909"/>
    <mergeCell ref="BB909:BC909"/>
    <mergeCell ref="BD909:BE909"/>
    <mergeCell ref="BG909:BH909"/>
    <mergeCell ref="BI909:BJ909"/>
    <mergeCell ref="BL909:BM909"/>
    <mergeCell ref="BN909:BO909"/>
    <mergeCell ref="BQ909:BR909"/>
    <mergeCell ref="BS909:BT909"/>
    <mergeCell ref="AW906:AX906"/>
    <mergeCell ref="AY906:AZ906"/>
    <mergeCell ref="BB906:BC906"/>
    <mergeCell ref="BD906:BE906"/>
    <mergeCell ref="BG906:BH906"/>
    <mergeCell ref="BI906:BJ906"/>
    <mergeCell ref="BL906:BM906"/>
    <mergeCell ref="BN906:BO906"/>
    <mergeCell ref="I916:J916"/>
    <mergeCell ref="K916:L916"/>
    <mergeCell ref="N916:O916"/>
    <mergeCell ref="P916:Q916"/>
    <mergeCell ref="S916:T916"/>
    <mergeCell ref="U916:V916"/>
    <mergeCell ref="X916:Y916"/>
    <mergeCell ref="Z916:AA916"/>
    <mergeCell ref="AC916:AD916"/>
    <mergeCell ref="AE916:AF916"/>
    <mergeCell ref="AH916:AI916"/>
    <mergeCell ref="AJ916:AK916"/>
    <mergeCell ref="AM916:AN916"/>
    <mergeCell ref="AO916:AP916"/>
    <mergeCell ref="AR916:AS916"/>
    <mergeCell ref="AT916:AU916"/>
    <mergeCell ref="AW916:AX916"/>
    <mergeCell ref="AY916:AZ916"/>
    <mergeCell ref="BB916:BC916"/>
    <mergeCell ref="BD916:BE916"/>
    <mergeCell ref="BG916:BH916"/>
    <mergeCell ref="BI916:BJ916"/>
    <mergeCell ref="BL916:BM916"/>
    <mergeCell ref="BN916:BO916"/>
    <mergeCell ref="BQ916:BR916"/>
    <mergeCell ref="BS916:BT916"/>
    <mergeCell ref="D930:E930"/>
    <mergeCell ref="F930:G930"/>
    <mergeCell ref="I930:J930"/>
    <mergeCell ref="K930:L930"/>
    <mergeCell ref="N930:O930"/>
    <mergeCell ref="P930:Q930"/>
    <mergeCell ref="S930:T930"/>
    <mergeCell ref="U930:V930"/>
    <mergeCell ref="X930:Y930"/>
    <mergeCell ref="Z930:AA930"/>
    <mergeCell ref="AC930:AD930"/>
    <mergeCell ref="AE930:AF930"/>
    <mergeCell ref="AH930:AI930"/>
    <mergeCell ref="AJ930:AK930"/>
    <mergeCell ref="AM930:AN930"/>
    <mergeCell ref="AO930:AP930"/>
    <mergeCell ref="AR930:AS930"/>
    <mergeCell ref="AT930:AU930"/>
    <mergeCell ref="AW930:AX930"/>
    <mergeCell ref="AY930:AZ930"/>
    <mergeCell ref="BB930:BC930"/>
    <mergeCell ref="BD930:BE930"/>
    <mergeCell ref="BG930:BH930"/>
    <mergeCell ref="BI930:BJ930"/>
    <mergeCell ref="BL930:BM930"/>
    <mergeCell ref="BN930:BO930"/>
    <mergeCell ref="BQ930:BR930"/>
    <mergeCell ref="BS930:BT930"/>
    <mergeCell ref="D923:E923"/>
    <mergeCell ref="F923:G923"/>
    <mergeCell ref="I923:J923"/>
    <mergeCell ref="K923:L923"/>
    <mergeCell ref="N923:O923"/>
    <mergeCell ref="P923:Q923"/>
    <mergeCell ref="BS923:BT923"/>
    <mergeCell ref="BQ927:BR927"/>
    <mergeCell ref="BS927:BT927"/>
    <mergeCell ref="AH927:AI927"/>
    <mergeCell ref="AM937:AN937"/>
    <mergeCell ref="AO937:AP937"/>
    <mergeCell ref="AR937:AS937"/>
    <mergeCell ref="AT937:AU937"/>
    <mergeCell ref="AW937:AX937"/>
    <mergeCell ref="AY937:AZ937"/>
    <mergeCell ref="BB937:BC937"/>
    <mergeCell ref="BD937:BE937"/>
    <mergeCell ref="BG937:BH937"/>
    <mergeCell ref="BI937:BJ937"/>
    <mergeCell ref="BL937:BM937"/>
    <mergeCell ref="BN937:BO937"/>
    <mergeCell ref="BQ937:BR937"/>
    <mergeCell ref="BS937:BT937"/>
    <mergeCell ref="D944:E944"/>
    <mergeCell ref="F944:G944"/>
    <mergeCell ref="I944:J944"/>
    <mergeCell ref="K944:L944"/>
    <mergeCell ref="N944:O944"/>
    <mergeCell ref="P944:Q944"/>
    <mergeCell ref="S944:T944"/>
    <mergeCell ref="U944:V944"/>
    <mergeCell ref="X944:Y944"/>
    <mergeCell ref="Z944:AA944"/>
    <mergeCell ref="AC944:AD944"/>
    <mergeCell ref="AE944:AF944"/>
    <mergeCell ref="AH944:AI944"/>
    <mergeCell ref="AJ944:AK944"/>
    <mergeCell ref="AM944:AN944"/>
    <mergeCell ref="AO944:AP944"/>
    <mergeCell ref="AR944:AS944"/>
    <mergeCell ref="AT944:AU944"/>
    <mergeCell ref="AW944:AX944"/>
    <mergeCell ref="AY944:AZ944"/>
    <mergeCell ref="BB944:BC944"/>
    <mergeCell ref="BD944:BE944"/>
    <mergeCell ref="BG944:BH944"/>
    <mergeCell ref="BI944:BJ944"/>
    <mergeCell ref="BL944:BM944"/>
    <mergeCell ref="BN944:BO944"/>
    <mergeCell ref="BQ944:BR944"/>
    <mergeCell ref="BS944:BT944"/>
    <mergeCell ref="AH937:AI937"/>
    <mergeCell ref="AJ937:AK937"/>
    <mergeCell ref="D951:E951"/>
    <mergeCell ref="F951:G951"/>
    <mergeCell ref="I951:J951"/>
    <mergeCell ref="K951:L951"/>
    <mergeCell ref="N951:O951"/>
    <mergeCell ref="P951:Q951"/>
    <mergeCell ref="S951:T951"/>
    <mergeCell ref="U951:V951"/>
    <mergeCell ref="X951:Y951"/>
    <mergeCell ref="Z951:AA951"/>
    <mergeCell ref="AC951:AD951"/>
    <mergeCell ref="AE951:AF951"/>
    <mergeCell ref="AH951:AI951"/>
    <mergeCell ref="AJ951:AK951"/>
    <mergeCell ref="AM951:AN951"/>
    <mergeCell ref="AO951:AP951"/>
    <mergeCell ref="AR951:AS951"/>
    <mergeCell ref="AT951:AU951"/>
    <mergeCell ref="AW951:AX951"/>
    <mergeCell ref="AY951:AZ951"/>
    <mergeCell ref="BB951:BC951"/>
    <mergeCell ref="BD951:BE951"/>
    <mergeCell ref="BG951:BH951"/>
    <mergeCell ref="BI951:BJ951"/>
    <mergeCell ref="BL951:BM951"/>
    <mergeCell ref="BN951:BO951"/>
    <mergeCell ref="BQ951:BR951"/>
    <mergeCell ref="BS951:BT951"/>
    <mergeCell ref="D948:E948"/>
    <mergeCell ref="F948:G948"/>
    <mergeCell ref="I948:J948"/>
    <mergeCell ref="K948:L948"/>
    <mergeCell ref="N948:O948"/>
    <mergeCell ref="P948:Q948"/>
    <mergeCell ref="D972:E972"/>
    <mergeCell ref="F972:G972"/>
    <mergeCell ref="I972:J972"/>
    <mergeCell ref="K972:L972"/>
    <mergeCell ref="N972:O972"/>
    <mergeCell ref="P972:Q972"/>
    <mergeCell ref="S972:T972"/>
    <mergeCell ref="U972:V972"/>
    <mergeCell ref="X972:Y972"/>
    <mergeCell ref="Z972:AA972"/>
    <mergeCell ref="AC972:AD972"/>
    <mergeCell ref="AE972:AF972"/>
    <mergeCell ref="AH972:AI972"/>
    <mergeCell ref="AJ972:AK972"/>
    <mergeCell ref="AM972:AN972"/>
    <mergeCell ref="AO972:AP972"/>
    <mergeCell ref="AR972:AS972"/>
    <mergeCell ref="AT972:AU972"/>
    <mergeCell ref="AW972:AX972"/>
    <mergeCell ref="AY972:AZ972"/>
    <mergeCell ref="BB972:BC972"/>
    <mergeCell ref="BD972:BE972"/>
    <mergeCell ref="BG972:BH972"/>
    <mergeCell ref="BI972:BJ972"/>
    <mergeCell ref="BL972:BM972"/>
    <mergeCell ref="BN972:BO972"/>
    <mergeCell ref="BQ972:BR972"/>
    <mergeCell ref="BS972:BT972"/>
    <mergeCell ref="AH969:AI969"/>
    <mergeCell ref="AJ969:AK969"/>
    <mergeCell ref="AM969:AN969"/>
    <mergeCell ref="AO969:AP969"/>
    <mergeCell ref="AR969:AS969"/>
    <mergeCell ref="AT969:AU969"/>
    <mergeCell ref="S969:T969"/>
    <mergeCell ref="U969:V969"/>
    <mergeCell ref="X969:Y969"/>
    <mergeCell ref="Z969:AA969"/>
    <mergeCell ref="AC969:AD969"/>
    <mergeCell ref="AE969:AF969"/>
    <mergeCell ref="N969:O969"/>
    <mergeCell ref="P969:Q969"/>
    <mergeCell ref="BQ969:BR969"/>
    <mergeCell ref="BS969:BT969"/>
    <mergeCell ref="D986:E986"/>
    <mergeCell ref="F986:G986"/>
    <mergeCell ref="I986:J986"/>
    <mergeCell ref="K986:L986"/>
    <mergeCell ref="N986:O986"/>
    <mergeCell ref="P986:Q986"/>
    <mergeCell ref="S986:T986"/>
    <mergeCell ref="U986:V986"/>
    <mergeCell ref="X986:Y986"/>
    <mergeCell ref="Z986:AA986"/>
    <mergeCell ref="AC986:AD986"/>
    <mergeCell ref="AE986:AF986"/>
    <mergeCell ref="AH986:AI986"/>
    <mergeCell ref="AJ986:AK986"/>
    <mergeCell ref="AM986:AN986"/>
    <mergeCell ref="AO986:AP986"/>
    <mergeCell ref="AR986:AS986"/>
    <mergeCell ref="AT986:AU986"/>
    <mergeCell ref="AW986:AX986"/>
    <mergeCell ref="AY986:AZ986"/>
    <mergeCell ref="BB986:BC986"/>
    <mergeCell ref="BD986:BE986"/>
    <mergeCell ref="BG986:BH986"/>
    <mergeCell ref="BI986:BJ986"/>
    <mergeCell ref="BL986:BM986"/>
    <mergeCell ref="BN986:BO986"/>
    <mergeCell ref="BQ986:BR986"/>
    <mergeCell ref="BS986:BT986"/>
    <mergeCell ref="D993:E993"/>
    <mergeCell ref="F993:G993"/>
    <mergeCell ref="I993:J993"/>
    <mergeCell ref="K993:L993"/>
    <mergeCell ref="N993:O993"/>
    <mergeCell ref="P993:Q993"/>
    <mergeCell ref="S993:T993"/>
    <mergeCell ref="U993:V993"/>
    <mergeCell ref="X993:Y993"/>
    <mergeCell ref="Z993:AA993"/>
    <mergeCell ref="AC993:AD993"/>
    <mergeCell ref="AE993:AF993"/>
    <mergeCell ref="AH993:AI993"/>
    <mergeCell ref="AJ993:AK993"/>
    <mergeCell ref="AM993:AN993"/>
    <mergeCell ref="AO993:AP993"/>
    <mergeCell ref="AR993:AS993"/>
    <mergeCell ref="AT993:AU993"/>
    <mergeCell ref="AW993:AX993"/>
    <mergeCell ref="AY993:AZ993"/>
    <mergeCell ref="BB993:BC993"/>
    <mergeCell ref="BD993:BE993"/>
    <mergeCell ref="BG993:BH993"/>
    <mergeCell ref="BI993:BJ993"/>
    <mergeCell ref="BL993:BM993"/>
    <mergeCell ref="BN993:BO993"/>
    <mergeCell ref="BQ993:BR993"/>
    <mergeCell ref="BS993:BT993"/>
    <mergeCell ref="AW990:AX990"/>
    <mergeCell ref="AY990:AZ990"/>
    <mergeCell ref="BB990:BC990"/>
    <mergeCell ref="BD990:BE990"/>
    <mergeCell ref="BG990:BH990"/>
    <mergeCell ref="BI990:BJ990"/>
    <mergeCell ref="BL990:BM990"/>
    <mergeCell ref="BN990:BO990"/>
    <mergeCell ref="I1000:J1000"/>
    <mergeCell ref="K1000:L1000"/>
    <mergeCell ref="N1000:O1000"/>
    <mergeCell ref="P1000:Q1000"/>
    <mergeCell ref="S1000:T1000"/>
    <mergeCell ref="U1000:V1000"/>
    <mergeCell ref="X1000:Y1000"/>
    <mergeCell ref="Z1000:AA1000"/>
    <mergeCell ref="AC1000:AD1000"/>
    <mergeCell ref="AE1000:AF1000"/>
    <mergeCell ref="AH1000:AI1000"/>
    <mergeCell ref="AJ1000:AK1000"/>
    <mergeCell ref="AM1000:AN1000"/>
    <mergeCell ref="AO1000:AP1000"/>
    <mergeCell ref="AR1000:AS1000"/>
    <mergeCell ref="AT1000:AU1000"/>
    <mergeCell ref="AW1000:AX1000"/>
    <mergeCell ref="AY1000:AZ1000"/>
    <mergeCell ref="BB1000:BC1000"/>
    <mergeCell ref="BD1000:BE1000"/>
    <mergeCell ref="BG1000:BH1000"/>
    <mergeCell ref="BI1000:BJ1000"/>
    <mergeCell ref="BL1000:BM1000"/>
    <mergeCell ref="BN1000:BO1000"/>
    <mergeCell ref="BQ1000:BR1000"/>
    <mergeCell ref="BS1000:BT1000"/>
    <mergeCell ref="D1014:E1014"/>
    <mergeCell ref="F1014:G1014"/>
    <mergeCell ref="I1014:J1014"/>
    <mergeCell ref="K1014:L1014"/>
    <mergeCell ref="N1014:O1014"/>
    <mergeCell ref="P1014:Q1014"/>
    <mergeCell ref="S1014:T1014"/>
    <mergeCell ref="U1014:V1014"/>
    <mergeCell ref="X1014:Y1014"/>
    <mergeCell ref="Z1014:AA1014"/>
    <mergeCell ref="AC1014:AD1014"/>
    <mergeCell ref="AE1014:AF1014"/>
    <mergeCell ref="AH1014:AI1014"/>
    <mergeCell ref="AJ1014:AK1014"/>
    <mergeCell ref="AM1014:AN1014"/>
    <mergeCell ref="AO1014:AP1014"/>
    <mergeCell ref="AR1014:AS1014"/>
    <mergeCell ref="AT1014:AU1014"/>
    <mergeCell ref="AW1014:AX1014"/>
    <mergeCell ref="AY1014:AZ1014"/>
    <mergeCell ref="BB1014:BC1014"/>
    <mergeCell ref="BD1014:BE1014"/>
    <mergeCell ref="BG1014:BH1014"/>
    <mergeCell ref="BI1014:BJ1014"/>
    <mergeCell ref="BL1014:BM1014"/>
    <mergeCell ref="BN1014:BO1014"/>
    <mergeCell ref="BQ1014:BR1014"/>
    <mergeCell ref="BS1014:BT1014"/>
    <mergeCell ref="D1007:E1007"/>
    <mergeCell ref="F1007:G1007"/>
    <mergeCell ref="I1007:J1007"/>
    <mergeCell ref="K1007:L1007"/>
    <mergeCell ref="N1007:O1007"/>
    <mergeCell ref="P1007:Q1007"/>
    <mergeCell ref="BS1007:BT1007"/>
    <mergeCell ref="BQ1011:BR1011"/>
    <mergeCell ref="BS1011:BT1011"/>
    <mergeCell ref="AH1011:AI1011"/>
    <mergeCell ref="AM1021:AN1021"/>
    <mergeCell ref="AO1021:AP1021"/>
    <mergeCell ref="AR1021:AS1021"/>
    <mergeCell ref="AT1021:AU1021"/>
    <mergeCell ref="AW1021:AX1021"/>
    <mergeCell ref="AY1021:AZ1021"/>
    <mergeCell ref="BB1021:BC1021"/>
    <mergeCell ref="BD1021:BE1021"/>
    <mergeCell ref="BG1021:BH1021"/>
    <mergeCell ref="BI1021:BJ1021"/>
    <mergeCell ref="BL1021:BM1021"/>
    <mergeCell ref="BN1021:BO1021"/>
    <mergeCell ref="BQ1021:BR1021"/>
    <mergeCell ref="BS1021:BT1021"/>
    <mergeCell ref="D1028:E1028"/>
    <mergeCell ref="F1028:G1028"/>
    <mergeCell ref="I1028:J1028"/>
    <mergeCell ref="K1028:L1028"/>
    <mergeCell ref="N1028:O1028"/>
    <mergeCell ref="P1028:Q1028"/>
    <mergeCell ref="S1028:T1028"/>
    <mergeCell ref="U1028:V1028"/>
    <mergeCell ref="X1028:Y1028"/>
    <mergeCell ref="Z1028:AA1028"/>
    <mergeCell ref="AC1028:AD1028"/>
    <mergeCell ref="AE1028:AF1028"/>
    <mergeCell ref="AH1028:AI1028"/>
    <mergeCell ref="AJ1028:AK1028"/>
    <mergeCell ref="AM1028:AN1028"/>
    <mergeCell ref="AO1028:AP1028"/>
    <mergeCell ref="AR1028:AS1028"/>
    <mergeCell ref="AT1028:AU1028"/>
    <mergeCell ref="AW1028:AX1028"/>
    <mergeCell ref="AY1028:AZ1028"/>
    <mergeCell ref="BB1028:BC1028"/>
    <mergeCell ref="BD1028:BE1028"/>
    <mergeCell ref="BG1028:BH1028"/>
    <mergeCell ref="BI1028:BJ1028"/>
    <mergeCell ref="BL1028:BM1028"/>
    <mergeCell ref="BN1028:BO1028"/>
    <mergeCell ref="BQ1028:BR1028"/>
    <mergeCell ref="BS1028:BT1028"/>
    <mergeCell ref="AH1021:AI1021"/>
    <mergeCell ref="AJ1021:AK1021"/>
    <mergeCell ref="D1035:E1035"/>
    <mergeCell ref="F1035:G1035"/>
    <mergeCell ref="I1035:J1035"/>
    <mergeCell ref="K1035:L1035"/>
    <mergeCell ref="N1035:O1035"/>
    <mergeCell ref="P1035:Q1035"/>
    <mergeCell ref="S1035:T1035"/>
    <mergeCell ref="U1035:V1035"/>
    <mergeCell ref="X1035:Y1035"/>
    <mergeCell ref="Z1035:AA1035"/>
    <mergeCell ref="AC1035:AD1035"/>
    <mergeCell ref="AE1035:AF1035"/>
    <mergeCell ref="AH1035:AI1035"/>
    <mergeCell ref="AJ1035:AK1035"/>
    <mergeCell ref="AM1035:AN1035"/>
    <mergeCell ref="AO1035:AP1035"/>
    <mergeCell ref="AR1035:AS1035"/>
    <mergeCell ref="AT1035:AU1035"/>
    <mergeCell ref="AW1035:AX1035"/>
    <mergeCell ref="AY1035:AZ1035"/>
    <mergeCell ref="BB1035:BC1035"/>
    <mergeCell ref="BD1035:BE1035"/>
    <mergeCell ref="BG1035:BH1035"/>
    <mergeCell ref="BI1035:BJ1035"/>
    <mergeCell ref="BL1035:BM1035"/>
    <mergeCell ref="BN1035:BO1035"/>
    <mergeCell ref="BQ1035:BR1035"/>
    <mergeCell ref="BS1035:BT1035"/>
    <mergeCell ref="D1032:E1032"/>
    <mergeCell ref="F1032:G1032"/>
    <mergeCell ref="I1032:J1032"/>
    <mergeCell ref="K1032:L1032"/>
    <mergeCell ref="N1032:O1032"/>
    <mergeCell ref="P1032:Q1032"/>
    <mergeCell ref="D1056:E1056"/>
    <mergeCell ref="F1056:G1056"/>
    <mergeCell ref="I1056:J1056"/>
    <mergeCell ref="K1056:L1056"/>
    <mergeCell ref="N1056:O1056"/>
    <mergeCell ref="P1056:Q1056"/>
    <mergeCell ref="S1056:T1056"/>
    <mergeCell ref="U1056:V1056"/>
    <mergeCell ref="X1056:Y1056"/>
    <mergeCell ref="Z1056:AA1056"/>
    <mergeCell ref="AC1056:AD1056"/>
    <mergeCell ref="AE1056:AF1056"/>
    <mergeCell ref="AH1056:AI1056"/>
    <mergeCell ref="AJ1056:AK1056"/>
    <mergeCell ref="AM1056:AN1056"/>
    <mergeCell ref="AO1056:AP1056"/>
    <mergeCell ref="AR1056:AS1056"/>
    <mergeCell ref="AT1056:AU1056"/>
    <mergeCell ref="AW1056:AX1056"/>
    <mergeCell ref="AY1056:AZ1056"/>
    <mergeCell ref="BB1056:BC1056"/>
    <mergeCell ref="BD1056:BE1056"/>
    <mergeCell ref="BG1056:BH1056"/>
    <mergeCell ref="BI1056:BJ1056"/>
    <mergeCell ref="BL1056:BM1056"/>
    <mergeCell ref="BN1056:BO1056"/>
    <mergeCell ref="BQ1056:BR1056"/>
    <mergeCell ref="BS1056:BT1056"/>
    <mergeCell ref="AH1053:AI1053"/>
    <mergeCell ref="AJ1053:AK1053"/>
    <mergeCell ref="AM1053:AN1053"/>
    <mergeCell ref="AO1053:AP1053"/>
    <mergeCell ref="AR1053:AS1053"/>
    <mergeCell ref="AT1053:AU1053"/>
    <mergeCell ref="S1053:T1053"/>
    <mergeCell ref="U1053:V1053"/>
    <mergeCell ref="X1053:Y1053"/>
    <mergeCell ref="Z1053:AA1053"/>
    <mergeCell ref="AC1053:AD1053"/>
    <mergeCell ref="AE1053:AF1053"/>
    <mergeCell ref="N1053:O1053"/>
    <mergeCell ref="P1053:Q1053"/>
    <mergeCell ref="BQ1053:BR1053"/>
    <mergeCell ref="BS1053:BT1053"/>
    <mergeCell ref="D1070:E1070"/>
    <mergeCell ref="F1070:G1070"/>
    <mergeCell ref="I1070:J1070"/>
    <mergeCell ref="K1070:L1070"/>
    <mergeCell ref="N1070:O1070"/>
    <mergeCell ref="P1070:Q1070"/>
    <mergeCell ref="S1070:T1070"/>
    <mergeCell ref="U1070:V1070"/>
    <mergeCell ref="X1070:Y1070"/>
    <mergeCell ref="Z1070:AA1070"/>
    <mergeCell ref="AC1070:AD1070"/>
    <mergeCell ref="AE1070:AF1070"/>
    <mergeCell ref="AH1070:AI1070"/>
    <mergeCell ref="AJ1070:AK1070"/>
    <mergeCell ref="AM1070:AN1070"/>
    <mergeCell ref="AO1070:AP1070"/>
    <mergeCell ref="AR1070:AS1070"/>
    <mergeCell ref="AT1070:AU1070"/>
    <mergeCell ref="AW1070:AX1070"/>
    <mergeCell ref="AY1070:AZ1070"/>
    <mergeCell ref="BB1070:BC1070"/>
    <mergeCell ref="BD1070:BE1070"/>
    <mergeCell ref="BG1070:BH1070"/>
    <mergeCell ref="BI1070:BJ1070"/>
    <mergeCell ref="BL1070:BM1070"/>
    <mergeCell ref="BN1070:BO1070"/>
    <mergeCell ref="BQ1070:BR1070"/>
    <mergeCell ref="BS1070:BT1070"/>
    <mergeCell ref="D1077:E1077"/>
    <mergeCell ref="F1077:G1077"/>
    <mergeCell ref="I1077:J1077"/>
    <mergeCell ref="K1077:L1077"/>
    <mergeCell ref="N1077:O1077"/>
    <mergeCell ref="P1077:Q1077"/>
    <mergeCell ref="S1077:T1077"/>
    <mergeCell ref="U1077:V1077"/>
    <mergeCell ref="X1077:Y1077"/>
    <mergeCell ref="Z1077:AA1077"/>
    <mergeCell ref="AC1077:AD1077"/>
    <mergeCell ref="AE1077:AF1077"/>
    <mergeCell ref="AH1077:AI1077"/>
    <mergeCell ref="AJ1077:AK1077"/>
    <mergeCell ref="AM1077:AN1077"/>
    <mergeCell ref="AO1077:AP1077"/>
    <mergeCell ref="AR1077:AS1077"/>
    <mergeCell ref="AT1077:AU1077"/>
    <mergeCell ref="AW1077:AX1077"/>
    <mergeCell ref="AY1077:AZ1077"/>
    <mergeCell ref="BB1077:BC1077"/>
    <mergeCell ref="BD1077:BE1077"/>
    <mergeCell ref="BG1077:BH1077"/>
    <mergeCell ref="BI1077:BJ1077"/>
    <mergeCell ref="BL1077:BM1077"/>
    <mergeCell ref="BN1077:BO1077"/>
    <mergeCell ref="BQ1077:BR1077"/>
    <mergeCell ref="BS1077:BT1077"/>
    <mergeCell ref="AW1074:AX1074"/>
    <mergeCell ref="AY1074:AZ1074"/>
    <mergeCell ref="BB1074:BC1074"/>
    <mergeCell ref="BD1074:BE1074"/>
    <mergeCell ref="BG1074:BH1074"/>
    <mergeCell ref="BI1074:BJ1074"/>
    <mergeCell ref="BL1074:BM1074"/>
    <mergeCell ref="BN1074:BO1074"/>
    <mergeCell ref="I1084:J1084"/>
    <mergeCell ref="K1084:L1084"/>
    <mergeCell ref="N1084:O1084"/>
    <mergeCell ref="P1084:Q1084"/>
    <mergeCell ref="S1084:T1084"/>
    <mergeCell ref="U1084:V1084"/>
    <mergeCell ref="X1084:Y1084"/>
    <mergeCell ref="Z1084:AA1084"/>
    <mergeCell ref="AC1084:AD1084"/>
    <mergeCell ref="AE1084:AF1084"/>
    <mergeCell ref="AH1084:AI1084"/>
    <mergeCell ref="AJ1084:AK1084"/>
    <mergeCell ref="AM1084:AN1084"/>
    <mergeCell ref="AO1084:AP1084"/>
    <mergeCell ref="AR1084:AS1084"/>
    <mergeCell ref="AT1084:AU1084"/>
    <mergeCell ref="AW1084:AX1084"/>
    <mergeCell ref="AY1084:AZ1084"/>
    <mergeCell ref="BB1084:BC1084"/>
    <mergeCell ref="BD1084:BE1084"/>
    <mergeCell ref="BG1084:BH1084"/>
    <mergeCell ref="BI1084:BJ1084"/>
    <mergeCell ref="BL1084:BM1084"/>
    <mergeCell ref="BN1084:BO1084"/>
    <mergeCell ref="BQ1084:BR1084"/>
    <mergeCell ref="BS1084:BT1084"/>
    <mergeCell ref="D1098:E1098"/>
    <mergeCell ref="F1098:G1098"/>
    <mergeCell ref="I1098:J1098"/>
    <mergeCell ref="K1098:L1098"/>
    <mergeCell ref="N1098:O1098"/>
    <mergeCell ref="P1098:Q1098"/>
    <mergeCell ref="S1098:T1098"/>
    <mergeCell ref="U1098:V1098"/>
    <mergeCell ref="X1098:Y1098"/>
    <mergeCell ref="Z1098:AA1098"/>
    <mergeCell ref="AC1098:AD1098"/>
    <mergeCell ref="AE1098:AF1098"/>
    <mergeCell ref="AH1098:AI1098"/>
    <mergeCell ref="AJ1098:AK1098"/>
    <mergeCell ref="AM1098:AN1098"/>
    <mergeCell ref="AO1098:AP1098"/>
    <mergeCell ref="AR1098:AS1098"/>
    <mergeCell ref="AT1098:AU1098"/>
    <mergeCell ref="AW1098:AX1098"/>
    <mergeCell ref="AY1098:AZ1098"/>
    <mergeCell ref="BB1098:BC1098"/>
    <mergeCell ref="BD1098:BE1098"/>
    <mergeCell ref="BG1098:BH1098"/>
    <mergeCell ref="BI1098:BJ1098"/>
    <mergeCell ref="BL1098:BM1098"/>
    <mergeCell ref="BN1098:BO1098"/>
    <mergeCell ref="BQ1098:BR1098"/>
    <mergeCell ref="BS1098:BT1098"/>
    <mergeCell ref="D1091:E1091"/>
    <mergeCell ref="F1091:G1091"/>
    <mergeCell ref="I1091:J1091"/>
    <mergeCell ref="K1091:L1091"/>
    <mergeCell ref="N1091:O1091"/>
    <mergeCell ref="P1091:Q1091"/>
    <mergeCell ref="BS1091:BT1091"/>
    <mergeCell ref="BQ1095:BR1095"/>
    <mergeCell ref="BS1095:BT1095"/>
    <mergeCell ref="AH1095:AI1095"/>
    <mergeCell ref="AM1105:AN1105"/>
    <mergeCell ref="AO1105:AP1105"/>
    <mergeCell ref="AR1105:AS1105"/>
    <mergeCell ref="AT1105:AU1105"/>
    <mergeCell ref="AW1105:AX1105"/>
    <mergeCell ref="AY1105:AZ1105"/>
    <mergeCell ref="BB1105:BC1105"/>
    <mergeCell ref="BD1105:BE1105"/>
    <mergeCell ref="BG1105:BH1105"/>
    <mergeCell ref="BI1105:BJ1105"/>
    <mergeCell ref="BL1105:BM1105"/>
    <mergeCell ref="BN1105:BO1105"/>
    <mergeCell ref="BQ1105:BR1105"/>
    <mergeCell ref="BS1105:BT1105"/>
    <mergeCell ref="D1112:E1112"/>
    <mergeCell ref="F1112:G1112"/>
    <mergeCell ref="I1112:J1112"/>
    <mergeCell ref="K1112:L1112"/>
    <mergeCell ref="N1112:O1112"/>
    <mergeCell ref="P1112:Q1112"/>
    <mergeCell ref="S1112:T1112"/>
    <mergeCell ref="U1112:V1112"/>
    <mergeCell ref="X1112:Y1112"/>
    <mergeCell ref="Z1112:AA1112"/>
    <mergeCell ref="AC1112:AD1112"/>
    <mergeCell ref="AE1112:AF1112"/>
    <mergeCell ref="AH1112:AI1112"/>
    <mergeCell ref="AJ1112:AK1112"/>
    <mergeCell ref="AM1112:AN1112"/>
    <mergeCell ref="AO1112:AP1112"/>
    <mergeCell ref="AR1112:AS1112"/>
    <mergeCell ref="AT1112:AU1112"/>
    <mergeCell ref="AW1112:AX1112"/>
    <mergeCell ref="AY1112:AZ1112"/>
    <mergeCell ref="BB1112:BC1112"/>
    <mergeCell ref="BD1112:BE1112"/>
    <mergeCell ref="BG1112:BH1112"/>
    <mergeCell ref="BI1112:BJ1112"/>
    <mergeCell ref="BL1112:BM1112"/>
    <mergeCell ref="BN1112:BO1112"/>
    <mergeCell ref="BQ1112:BR1112"/>
    <mergeCell ref="BS1112:BT1112"/>
    <mergeCell ref="AH1105:AI1105"/>
    <mergeCell ref="AJ1105:AK1105"/>
    <mergeCell ref="D1119:E1119"/>
    <mergeCell ref="F1119:G1119"/>
    <mergeCell ref="I1119:J1119"/>
    <mergeCell ref="K1119:L1119"/>
    <mergeCell ref="N1119:O1119"/>
    <mergeCell ref="P1119:Q1119"/>
    <mergeCell ref="S1119:T1119"/>
    <mergeCell ref="U1119:V1119"/>
    <mergeCell ref="X1119:Y1119"/>
    <mergeCell ref="Z1119:AA1119"/>
    <mergeCell ref="AC1119:AD1119"/>
    <mergeCell ref="AE1119:AF1119"/>
    <mergeCell ref="AH1119:AI1119"/>
    <mergeCell ref="AJ1119:AK1119"/>
    <mergeCell ref="AM1119:AN1119"/>
    <mergeCell ref="AO1119:AP1119"/>
    <mergeCell ref="AR1119:AS1119"/>
    <mergeCell ref="AT1119:AU1119"/>
    <mergeCell ref="AW1119:AX1119"/>
    <mergeCell ref="AY1119:AZ1119"/>
    <mergeCell ref="BB1119:BC1119"/>
    <mergeCell ref="BD1119:BE1119"/>
    <mergeCell ref="BG1119:BH1119"/>
    <mergeCell ref="BI1119:BJ1119"/>
    <mergeCell ref="BL1119:BM1119"/>
    <mergeCell ref="BN1119:BO1119"/>
    <mergeCell ref="BQ1119:BR1119"/>
    <mergeCell ref="BS1119:BT1119"/>
    <mergeCell ref="D1116:E1116"/>
    <mergeCell ref="F1116:G1116"/>
    <mergeCell ref="I1116:J1116"/>
    <mergeCell ref="K1116:L1116"/>
    <mergeCell ref="N1116:O1116"/>
    <mergeCell ref="P1116:Q1116"/>
    <mergeCell ref="D1140:E1140"/>
    <mergeCell ref="F1140:G1140"/>
    <mergeCell ref="I1140:J1140"/>
    <mergeCell ref="K1140:L1140"/>
    <mergeCell ref="N1140:O1140"/>
    <mergeCell ref="P1140:Q1140"/>
    <mergeCell ref="S1140:T1140"/>
    <mergeCell ref="U1140:V1140"/>
    <mergeCell ref="X1140:Y1140"/>
    <mergeCell ref="Z1140:AA1140"/>
    <mergeCell ref="AC1140:AD1140"/>
    <mergeCell ref="AE1140:AF1140"/>
    <mergeCell ref="AH1140:AI1140"/>
    <mergeCell ref="AJ1140:AK1140"/>
    <mergeCell ref="AM1140:AN1140"/>
    <mergeCell ref="AO1140:AP1140"/>
    <mergeCell ref="AR1140:AS1140"/>
    <mergeCell ref="AT1140:AU1140"/>
    <mergeCell ref="AW1140:AX1140"/>
    <mergeCell ref="AY1140:AZ1140"/>
    <mergeCell ref="BB1140:BC1140"/>
    <mergeCell ref="BD1140:BE1140"/>
    <mergeCell ref="BG1140:BH1140"/>
    <mergeCell ref="BI1140:BJ1140"/>
    <mergeCell ref="BL1140:BM1140"/>
    <mergeCell ref="BN1140:BO1140"/>
    <mergeCell ref="BQ1140:BR1140"/>
    <mergeCell ref="BS1140:BT1140"/>
    <mergeCell ref="AH1137:AI1137"/>
    <mergeCell ref="AJ1137:AK1137"/>
    <mergeCell ref="AM1137:AN1137"/>
    <mergeCell ref="AO1137:AP1137"/>
    <mergeCell ref="AR1137:AS1137"/>
    <mergeCell ref="AT1137:AU1137"/>
    <mergeCell ref="S1137:T1137"/>
    <mergeCell ref="U1137:V1137"/>
    <mergeCell ref="X1137:Y1137"/>
    <mergeCell ref="Z1137:AA1137"/>
    <mergeCell ref="AC1137:AD1137"/>
    <mergeCell ref="AE1137:AF1137"/>
    <mergeCell ref="N1137:O1137"/>
    <mergeCell ref="P1137:Q1137"/>
    <mergeCell ref="BQ1137:BR1137"/>
    <mergeCell ref="BS1137:BT1137"/>
    <mergeCell ref="D1154:E1154"/>
    <mergeCell ref="F1154:G1154"/>
    <mergeCell ref="I1154:J1154"/>
    <mergeCell ref="K1154:L1154"/>
    <mergeCell ref="N1154:O1154"/>
    <mergeCell ref="P1154:Q1154"/>
    <mergeCell ref="S1154:T1154"/>
    <mergeCell ref="U1154:V1154"/>
    <mergeCell ref="X1154:Y1154"/>
    <mergeCell ref="Z1154:AA1154"/>
    <mergeCell ref="AC1154:AD1154"/>
    <mergeCell ref="AE1154:AF1154"/>
    <mergeCell ref="AH1154:AI1154"/>
    <mergeCell ref="AJ1154:AK1154"/>
    <mergeCell ref="AM1154:AN1154"/>
    <mergeCell ref="AO1154:AP1154"/>
    <mergeCell ref="AR1154:AS1154"/>
    <mergeCell ref="AT1154:AU1154"/>
    <mergeCell ref="AW1154:AX1154"/>
    <mergeCell ref="AY1154:AZ1154"/>
    <mergeCell ref="BB1154:BC1154"/>
    <mergeCell ref="BD1154:BE1154"/>
    <mergeCell ref="BG1154:BH1154"/>
    <mergeCell ref="BI1154:BJ1154"/>
    <mergeCell ref="BL1154:BM1154"/>
    <mergeCell ref="BN1154:BO1154"/>
    <mergeCell ref="BQ1154:BR1154"/>
    <mergeCell ref="BS1154:BT1154"/>
    <mergeCell ref="D1161:E1161"/>
    <mergeCell ref="F1161:G1161"/>
    <mergeCell ref="I1161:J1161"/>
    <mergeCell ref="K1161:L1161"/>
    <mergeCell ref="N1161:O1161"/>
    <mergeCell ref="P1161:Q1161"/>
    <mergeCell ref="S1161:T1161"/>
    <mergeCell ref="U1161:V1161"/>
    <mergeCell ref="X1161:Y1161"/>
    <mergeCell ref="Z1161:AA1161"/>
    <mergeCell ref="AC1161:AD1161"/>
    <mergeCell ref="AE1161:AF1161"/>
    <mergeCell ref="AH1161:AI1161"/>
    <mergeCell ref="AJ1161:AK1161"/>
    <mergeCell ref="AM1161:AN1161"/>
    <mergeCell ref="AO1161:AP1161"/>
    <mergeCell ref="AR1161:AS1161"/>
    <mergeCell ref="AT1161:AU1161"/>
    <mergeCell ref="AW1161:AX1161"/>
    <mergeCell ref="AY1161:AZ1161"/>
    <mergeCell ref="BB1161:BC1161"/>
    <mergeCell ref="BD1161:BE1161"/>
    <mergeCell ref="BG1161:BH1161"/>
    <mergeCell ref="BI1161:BJ1161"/>
    <mergeCell ref="BL1161:BM1161"/>
    <mergeCell ref="BN1161:BO1161"/>
    <mergeCell ref="BQ1161:BR1161"/>
    <mergeCell ref="BS1161:BT1161"/>
    <mergeCell ref="AW1158:AX1158"/>
    <mergeCell ref="AY1158:AZ1158"/>
    <mergeCell ref="BB1158:BC1158"/>
    <mergeCell ref="BD1158:BE1158"/>
    <mergeCell ref="BG1158:BH1158"/>
    <mergeCell ref="BI1158:BJ1158"/>
    <mergeCell ref="BL1158:BM1158"/>
    <mergeCell ref="BN1158:BO1158"/>
    <mergeCell ref="I1168:J1168"/>
    <mergeCell ref="K1168:L1168"/>
    <mergeCell ref="N1168:O1168"/>
    <mergeCell ref="P1168:Q1168"/>
    <mergeCell ref="S1168:T1168"/>
    <mergeCell ref="U1168:V1168"/>
    <mergeCell ref="X1168:Y1168"/>
    <mergeCell ref="Z1168:AA1168"/>
    <mergeCell ref="AC1168:AD1168"/>
    <mergeCell ref="AE1168:AF1168"/>
    <mergeCell ref="AH1168:AI1168"/>
    <mergeCell ref="AJ1168:AK1168"/>
    <mergeCell ref="AM1168:AN1168"/>
    <mergeCell ref="AO1168:AP1168"/>
    <mergeCell ref="AR1168:AS1168"/>
    <mergeCell ref="AT1168:AU1168"/>
    <mergeCell ref="AW1168:AX1168"/>
    <mergeCell ref="AY1168:AZ1168"/>
    <mergeCell ref="BB1168:BC1168"/>
    <mergeCell ref="BD1168:BE1168"/>
    <mergeCell ref="BG1168:BH1168"/>
    <mergeCell ref="BI1168:BJ1168"/>
    <mergeCell ref="BL1168:BM1168"/>
    <mergeCell ref="BN1168:BO1168"/>
    <mergeCell ref="BQ1168:BR1168"/>
    <mergeCell ref="BS1168:BT1168"/>
    <mergeCell ref="D1182:E1182"/>
    <mergeCell ref="F1182:G1182"/>
    <mergeCell ref="I1182:J1182"/>
    <mergeCell ref="K1182:L1182"/>
    <mergeCell ref="N1182:O1182"/>
    <mergeCell ref="P1182:Q1182"/>
    <mergeCell ref="S1182:T1182"/>
    <mergeCell ref="U1182:V1182"/>
    <mergeCell ref="X1182:Y1182"/>
    <mergeCell ref="Z1182:AA1182"/>
    <mergeCell ref="AC1182:AD1182"/>
    <mergeCell ref="AE1182:AF1182"/>
    <mergeCell ref="AH1182:AI1182"/>
    <mergeCell ref="AJ1182:AK1182"/>
    <mergeCell ref="AM1182:AN1182"/>
    <mergeCell ref="AO1182:AP1182"/>
    <mergeCell ref="AR1182:AS1182"/>
    <mergeCell ref="AT1182:AU1182"/>
    <mergeCell ref="AW1182:AX1182"/>
    <mergeCell ref="AY1182:AZ1182"/>
    <mergeCell ref="BB1182:BC1182"/>
    <mergeCell ref="BD1182:BE1182"/>
    <mergeCell ref="BG1182:BH1182"/>
    <mergeCell ref="BI1182:BJ1182"/>
    <mergeCell ref="BL1182:BM1182"/>
    <mergeCell ref="BN1182:BO1182"/>
    <mergeCell ref="BQ1182:BR1182"/>
    <mergeCell ref="BS1182:BT1182"/>
    <mergeCell ref="D1175:E1175"/>
    <mergeCell ref="F1175:G1175"/>
    <mergeCell ref="I1175:J1175"/>
    <mergeCell ref="K1175:L1175"/>
    <mergeCell ref="N1175:O1175"/>
    <mergeCell ref="P1175:Q1175"/>
    <mergeCell ref="BS1175:BT1175"/>
    <mergeCell ref="BQ1179:BR1179"/>
    <mergeCell ref="BS1179:BT1179"/>
    <mergeCell ref="AH1179:AI1179"/>
    <mergeCell ref="AM1189:AN1189"/>
    <mergeCell ref="AO1189:AP1189"/>
    <mergeCell ref="AR1189:AS1189"/>
    <mergeCell ref="AT1189:AU1189"/>
    <mergeCell ref="AW1189:AX1189"/>
    <mergeCell ref="AY1189:AZ1189"/>
    <mergeCell ref="BB1189:BC1189"/>
    <mergeCell ref="BD1189:BE1189"/>
    <mergeCell ref="BG1189:BH1189"/>
    <mergeCell ref="BI1189:BJ1189"/>
    <mergeCell ref="BL1189:BM1189"/>
    <mergeCell ref="BN1189:BO1189"/>
    <mergeCell ref="BQ1189:BR1189"/>
    <mergeCell ref="BS1189:BT1189"/>
    <mergeCell ref="D1196:E1196"/>
    <mergeCell ref="F1196:G1196"/>
    <mergeCell ref="I1196:J1196"/>
    <mergeCell ref="K1196:L1196"/>
    <mergeCell ref="N1196:O1196"/>
    <mergeCell ref="P1196:Q1196"/>
    <mergeCell ref="S1196:T1196"/>
    <mergeCell ref="U1196:V1196"/>
    <mergeCell ref="X1196:Y1196"/>
    <mergeCell ref="Z1196:AA1196"/>
    <mergeCell ref="AC1196:AD1196"/>
    <mergeCell ref="AE1196:AF1196"/>
    <mergeCell ref="AH1196:AI1196"/>
    <mergeCell ref="AJ1196:AK1196"/>
    <mergeCell ref="AM1196:AN1196"/>
    <mergeCell ref="AO1196:AP1196"/>
    <mergeCell ref="AR1196:AS1196"/>
    <mergeCell ref="AT1196:AU1196"/>
    <mergeCell ref="AW1196:AX1196"/>
    <mergeCell ref="AY1196:AZ1196"/>
    <mergeCell ref="BB1196:BC1196"/>
    <mergeCell ref="BD1196:BE1196"/>
    <mergeCell ref="BG1196:BH1196"/>
    <mergeCell ref="BI1196:BJ1196"/>
    <mergeCell ref="BL1196:BM1196"/>
    <mergeCell ref="BN1196:BO1196"/>
    <mergeCell ref="BQ1196:BR1196"/>
    <mergeCell ref="BS1196:BT1196"/>
    <mergeCell ref="AH1189:AI1189"/>
    <mergeCell ref="AJ1189:AK1189"/>
    <mergeCell ref="D1203:E1203"/>
    <mergeCell ref="F1203:G1203"/>
    <mergeCell ref="I1203:J1203"/>
    <mergeCell ref="K1203:L1203"/>
    <mergeCell ref="N1203:O1203"/>
    <mergeCell ref="P1203:Q1203"/>
    <mergeCell ref="S1203:T1203"/>
    <mergeCell ref="U1203:V1203"/>
    <mergeCell ref="X1203:Y1203"/>
    <mergeCell ref="Z1203:AA1203"/>
    <mergeCell ref="AC1203:AD1203"/>
    <mergeCell ref="AE1203:AF1203"/>
    <mergeCell ref="AH1203:AI1203"/>
    <mergeCell ref="AJ1203:AK1203"/>
    <mergeCell ref="AM1203:AN1203"/>
    <mergeCell ref="AO1203:AP1203"/>
    <mergeCell ref="AR1203:AS1203"/>
    <mergeCell ref="AT1203:AU1203"/>
    <mergeCell ref="AW1203:AX1203"/>
    <mergeCell ref="AY1203:AZ1203"/>
    <mergeCell ref="BB1203:BC1203"/>
    <mergeCell ref="BD1203:BE1203"/>
    <mergeCell ref="BG1203:BH1203"/>
    <mergeCell ref="BI1203:BJ1203"/>
    <mergeCell ref="BL1203:BM1203"/>
    <mergeCell ref="BN1203:BO1203"/>
    <mergeCell ref="BQ1203:BR1203"/>
    <mergeCell ref="BS1203:BT1203"/>
    <mergeCell ref="D1200:E1200"/>
    <mergeCell ref="F1200:G1200"/>
    <mergeCell ref="I1200:J1200"/>
    <mergeCell ref="K1200:L1200"/>
    <mergeCell ref="N1200:O1200"/>
    <mergeCell ref="P1200:Q1200"/>
    <mergeCell ref="D1224:E1224"/>
    <mergeCell ref="F1224:G1224"/>
    <mergeCell ref="I1224:J1224"/>
    <mergeCell ref="K1224:L1224"/>
    <mergeCell ref="N1224:O1224"/>
    <mergeCell ref="P1224:Q1224"/>
    <mergeCell ref="S1224:T1224"/>
    <mergeCell ref="U1224:V1224"/>
    <mergeCell ref="X1224:Y1224"/>
    <mergeCell ref="Z1224:AA1224"/>
    <mergeCell ref="AC1224:AD1224"/>
    <mergeCell ref="AE1224:AF1224"/>
    <mergeCell ref="AH1224:AI1224"/>
    <mergeCell ref="AJ1224:AK1224"/>
    <mergeCell ref="AM1224:AN1224"/>
    <mergeCell ref="AO1224:AP1224"/>
    <mergeCell ref="AR1224:AS1224"/>
    <mergeCell ref="AT1224:AU1224"/>
    <mergeCell ref="AW1224:AX1224"/>
    <mergeCell ref="AY1224:AZ1224"/>
    <mergeCell ref="BB1224:BC1224"/>
    <mergeCell ref="BD1224:BE1224"/>
    <mergeCell ref="BG1224:BH1224"/>
    <mergeCell ref="BI1224:BJ1224"/>
    <mergeCell ref="BL1224:BM1224"/>
    <mergeCell ref="BN1224:BO1224"/>
    <mergeCell ref="BQ1224:BR1224"/>
    <mergeCell ref="BS1224:BT1224"/>
    <mergeCell ref="AH1221:AI1221"/>
    <mergeCell ref="AJ1221:AK1221"/>
    <mergeCell ref="AM1221:AN1221"/>
    <mergeCell ref="AO1221:AP1221"/>
    <mergeCell ref="AR1221:AS1221"/>
    <mergeCell ref="AT1221:AU1221"/>
    <mergeCell ref="S1221:T1221"/>
    <mergeCell ref="U1221:V1221"/>
    <mergeCell ref="X1221:Y1221"/>
    <mergeCell ref="Z1221:AA1221"/>
    <mergeCell ref="AC1221:AD1221"/>
    <mergeCell ref="AE1221:AF1221"/>
    <mergeCell ref="N1221:O1221"/>
    <mergeCell ref="P1221:Q1221"/>
    <mergeCell ref="BQ1221:BR1221"/>
    <mergeCell ref="BS1221:BT1221"/>
    <mergeCell ref="D1238:E1238"/>
    <mergeCell ref="F1238:G1238"/>
    <mergeCell ref="I1238:J1238"/>
    <mergeCell ref="K1238:L1238"/>
    <mergeCell ref="N1238:O1238"/>
    <mergeCell ref="P1238:Q1238"/>
    <mergeCell ref="S1238:T1238"/>
    <mergeCell ref="U1238:V1238"/>
    <mergeCell ref="X1238:Y1238"/>
    <mergeCell ref="Z1238:AA1238"/>
    <mergeCell ref="AC1238:AD1238"/>
    <mergeCell ref="AE1238:AF1238"/>
    <mergeCell ref="AH1238:AI1238"/>
    <mergeCell ref="AJ1238:AK1238"/>
    <mergeCell ref="AM1238:AN1238"/>
    <mergeCell ref="AO1238:AP1238"/>
    <mergeCell ref="AR1238:AS1238"/>
    <mergeCell ref="AT1238:AU1238"/>
    <mergeCell ref="AW1238:AX1238"/>
    <mergeCell ref="AY1238:AZ1238"/>
    <mergeCell ref="BB1238:BC1238"/>
    <mergeCell ref="BD1238:BE1238"/>
    <mergeCell ref="BG1238:BH1238"/>
    <mergeCell ref="BI1238:BJ1238"/>
    <mergeCell ref="BL1238:BM1238"/>
    <mergeCell ref="BN1238:BO1238"/>
    <mergeCell ref="BQ1238:BR1238"/>
    <mergeCell ref="BS1238:BT1238"/>
    <mergeCell ref="D1245:E1245"/>
    <mergeCell ref="F1245:G1245"/>
    <mergeCell ref="I1245:J1245"/>
    <mergeCell ref="K1245:L1245"/>
    <mergeCell ref="N1245:O1245"/>
    <mergeCell ref="P1245:Q1245"/>
    <mergeCell ref="S1245:T1245"/>
    <mergeCell ref="U1245:V1245"/>
    <mergeCell ref="X1245:Y1245"/>
    <mergeCell ref="Z1245:AA1245"/>
    <mergeCell ref="AC1245:AD1245"/>
    <mergeCell ref="AE1245:AF1245"/>
    <mergeCell ref="AH1245:AI1245"/>
    <mergeCell ref="AJ1245:AK1245"/>
    <mergeCell ref="AM1245:AN1245"/>
    <mergeCell ref="AO1245:AP1245"/>
    <mergeCell ref="AR1245:AS1245"/>
    <mergeCell ref="AT1245:AU1245"/>
    <mergeCell ref="AW1245:AX1245"/>
    <mergeCell ref="AY1245:AZ1245"/>
    <mergeCell ref="BB1245:BC1245"/>
    <mergeCell ref="BD1245:BE1245"/>
    <mergeCell ref="BG1245:BH1245"/>
    <mergeCell ref="BI1245:BJ1245"/>
    <mergeCell ref="BL1245:BM1245"/>
    <mergeCell ref="BN1245:BO1245"/>
    <mergeCell ref="BQ1245:BR1245"/>
    <mergeCell ref="BS1245:BT1245"/>
    <mergeCell ref="AW1242:AX1242"/>
    <mergeCell ref="AY1242:AZ1242"/>
    <mergeCell ref="BB1242:BC1242"/>
    <mergeCell ref="BD1242:BE1242"/>
    <mergeCell ref="BG1242:BH1242"/>
    <mergeCell ref="BI1242:BJ1242"/>
    <mergeCell ref="BL1242:BM1242"/>
    <mergeCell ref="BN1242:BO1242"/>
    <mergeCell ref="I1252:J1252"/>
    <mergeCell ref="K1252:L1252"/>
    <mergeCell ref="N1252:O1252"/>
    <mergeCell ref="P1252:Q1252"/>
    <mergeCell ref="S1252:T1252"/>
    <mergeCell ref="U1252:V1252"/>
    <mergeCell ref="X1252:Y1252"/>
    <mergeCell ref="Z1252:AA1252"/>
    <mergeCell ref="AC1252:AD1252"/>
    <mergeCell ref="AE1252:AF1252"/>
    <mergeCell ref="AH1252:AI1252"/>
    <mergeCell ref="AJ1252:AK1252"/>
    <mergeCell ref="AM1252:AN1252"/>
    <mergeCell ref="AO1252:AP1252"/>
    <mergeCell ref="AR1252:AS1252"/>
    <mergeCell ref="AT1252:AU1252"/>
    <mergeCell ref="AW1252:AX1252"/>
    <mergeCell ref="AY1252:AZ1252"/>
    <mergeCell ref="BB1252:BC1252"/>
    <mergeCell ref="BD1252:BE1252"/>
    <mergeCell ref="BG1252:BH1252"/>
    <mergeCell ref="BI1252:BJ1252"/>
    <mergeCell ref="BL1252:BM1252"/>
    <mergeCell ref="BN1252:BO1252"/>
    <mergeCell ref="BQ1252:BR1252"/>
    <mergeCell ref="BS1252:BT1252"/>
    <mergeCell ref="D1266:E1266"/>
    <mergeCell ref="F1266:G1266"/>
    <mergeCell ref="I1266:J1266"/>
    <mergeCell ref="K1266:L1266"/>
    <mergeCell ref="N1266:O1266"/>
    <mergeCell ref="P1266:Q1266"/>
    <mergeCell ref="S1266:T1266"/>
    <mergeCell ref="U1266:V1266"/>
    <mergeCell ref="X1266:Y1266"/>
    <mergeCell ref="Z1266:AA1266"/>
    <mergeCell ref="AC1266:AD1266"/>
    <mergeCell ref="AE1266:AF1266"/>
    <mergeCell ref="AH1266:AI1266"/>
    <mergeCell ref="AJ1266:AK1266"/>
    <mergeCell ref="AM1266:AN1266"/>
    <mergeCell ref="AO1266:AP1266"/>
    <mergeCell ref="AR1266:AS1266"/>
    <mergeCell ref="AT1266:AU1266"/>
    <mergeCell ref="AW1266:AX1266"/>
    <mergeCell ref="AY1266:AZ1266"/>
    <mergeCell ref="BB1266:BC1266"/>
    <mergeCell ref="BD1266:BE1266"/>
    <mergeCell ref="BG1266:BH1266"/>
    <mergeCell ref="BI1266:BJ1266"/>
    <mergeCell ref="BL1266:BM1266"/>
    <mergeCell ref="BN1266:BO1266"/>
    <mergeCell ref="BQ1266:BR1266"/>
    <mergeCell ref="BS1266:BT1266"/>
    <mergeCell ref="D1259:E1259"/>
    <mergeCell ref="F1259:G1259"/>
    <mergeCell ref="I1259:J1259"/>
    <mergeCell ref="K1259:L1259"/>
    <mergeCell ref="N1259:O1259"/>
    <mergeCell ref="P1259:Q1259"/>
    <mergeCell ref="BS1259:BT1259"/>
    <mergeCell ref="BQ1263:BR1263"/>
    <mergeCell ref="BS1263:BT1263"/>
    <mergeCell ref="AH1263:AI1263"/>
    <mergeCell ref="AM1273:AN1273"/>
    <mergeCell ref="AO1273:AP1273"/>
    <mergeCell ref="AR1273:AS1273"/>
    <mergeCell ref="AT1273:AU1273"/>
    <mergeCell ref="AW1273:AX1273"/>
    <mergeCell ref="AY1273:AZ1273"/>
    <mergeCell ref="BB1273:BC1273"/>
    <mergeCell ref="BD1273:BE1273"/>
    <mergeCell ref="BG1273:BH1273"/>
    <mergeCell ref="BI1273:BJ1273"/>
    <mergeCell ref="BL1273:BM1273"/>
    <mergeCell ref="BN1273:BO1273"/>
    <mergeCell ref="BQ1273:BR1273"/>
    <mergeCell ref="BS1273:BT1273"/>
    <mergeCell ref="D1280:E1280"/>
    <mergeCell ref="F1280:G1280"/>
    <mergeCell ref="I1280:J1280"/>
    <mergeCell ref="K1280:L1280"/>
    <mergeCell ref="N1280:O1280"/>
    <mergeCell ref="P1280:Q1280"/>
    <mergeCell ref="S1280:T1280"/>
    <mergeCell ref="U1280:V1280"/>
    <mergeCell ref="X1280:Y1280"/>
    <mergeCell ref="Z1280:AA1280"/>
    <mergeCell ref="AC1280:AD1280"/>
    <mergeCell ref="AE1280:AF1280"/>
    <mergeCell ref="AH1280:AI1280"/>
    <mergeCell ref="AJ1280:AK1280"/>
    <mergeCell ref="AM1280:AN1280"/>
    <mergeCell ref="AO1280:AP1280"/>
    <mergeCell ref="AR1280:AS1280"/>
    <mergeCell ref="AT1280:AU1280"/>
    <mergeCell ref="AW1280:AX1280"/>
    <mergeCell ref="AY1280:AZ1280"/>
    <mergeCell ref="BB1280:BC1280"/>
    <mergeCell ref="BD1280:BE1280"/>
    <mergeCell ref="BG1280:BH1280"/>
    <mergeCell ref="BI1280:BJ1280"/>
    <mergeCell ref="BL1280:BM1280"/>
    <mergeCell ref="BN1280:BO1280"/>
    <mergeCell ref="BQ1280:BR1280"/>
    <mergeCell ref="BS1280:BT1280"/>
    <mergeCell ref="AH1273:AI1273"/>
    <mergeCell ref="AJ1273:AK1273"/>
    <mergeCell ref="D1287:E1287"/>
    <mergeCell ref="F1287:G1287"/>
    <mergeCell ref="I1287:J1287"/>
    <mergeCell ref="K1287:L1287"/>
    <mergeCell ref="N1287:O1287"/>
    <mergeCell ref="P1287:Q1287"/>
    <mergeCell ref="S1287:T1287"/>
    <mergeCell ref="U1287:V1287"/>
    <mergeCell ref="X1287:Y1287"/>
    <mergeCell ref="Z1287:AA1287"/>
    <mergeCell ref="AC1287:AD1287"/>
    <mergeCell ref="AE1287:AF1287"/>
    <mergeCell ref="AH1287:AI1287"/>
    <mergeCell ref="AJ1287:AK1287"/>
    <mergeCell ref="AM1287:AN1287"/>
    <mergeCell ref="AO1287:AP1287"/>
    <mergeCell ref="AR1287:AS1287"/>
    <mergeCell ref="AT1287:AU1287"/>
    <mergeCell ref="AW1287:AX1287"/>
    <mergeCell ref="AY1287:AZ1287"/>
    <mergeCell ref="BB1287:BC1287"/>
    <mergeCell ref="BD1287:BE1287"/>
    <mergeCell ref="BG1287:BH1287"/>
    <mergeCell ref="BI1287:BJ1287"/>
    <mergeCell ref="BL1287:BM1287"/>
    <mergeCell ref="BN1287:BO1287"/>
    <mergeCell ref="BQ1287:BR1287"/>
    <mergeCell ref="BS1287:BT1287"/>
    <mergeCell ref="D1284:E1284"/>
    <mergeCell ref="F1284:G1284"/>
    <mergeCell ref="I1284:J1284"/>
    <mergeCell ref="K1284:L1284"/>
    <mergeCell ref="N1284:O1284"/>
    <mergeCell ref="P1284:Q1284"/>
    <mergeCell ref="D1308:E1308"/>
    <mergeCell ref="F1308:G1308"/>
    <mergeCell ref="I1308:J1308"/>
    <mergeCell ref="K1308:L1308"/>
    <mergeCell ref="N1308:O1308"/>
    <mergeCell ref="P1308:Q1308"/>
    <mergeCell ref="S1308:T1308"/>
    <mergeCell ref="U1308:V1308"/>
    <mergeCell ref="X1308:Y1308"/>
    <mergeCell ref="Z1308:AA1308"/>
    <mergeCell ref="AC1308:AD1308"/>
    <mergeCell ref="AE1308:AF1308"/>
    <mergeCell ref="AH1308:AI1308"/>
    <mergeCell ref="AJ1308:AK1308"/>
    <mergeCell ref="AM1308:AN1308"/>
    <mergeCell ref="AO1308:AP1308"/>
    <mergeCell ref="AR1308:AS1308"/>
    <mergeCell ref="AT1308:AU1308"/>
    <mergeCell ref="AW1308:AX1308"/>
    <mergeCell ref="AY1308:AZ1308"/>
    <mergeCell ref="BB1308:BC1308"/>
    <mergeCell ref="BD1308:BE1308"/>
    <mergeCell ref="BG1308:BH1308"/>
    <mergeCell ref="BI1308:BJ1308"/>
    <mergeCell ref="BL1308:BM1308"/>
    <mergeCell ref="BN1308:BO1308"/>
    <mergeCell ref="BQ1308:BR1308"/>
    <mergeCell ref="BS1308:BT1308"/>
    <mergeCell ref="AH1305:AI1305"/>
    <mergeCell ref="AJ1305:AK1305"/>
    <mergeCell ref="AM1305:AN1305"/>
    <mergeCell ref="AO1305:AP1305"/>
    <mergeCell ref="AR1305:AS1305"/>
    <mergeCell ref="AT1305:AU1305"/>
    <mergeCell ref="S1305:T1305"/>
    <mergeCell ref="U1305:V1305"/>
    <mergeCell ref="X1305:Y1305"/>
    <mergeCell ref="Z1305:AA1305"/>
    <mergeCell ref="AC1305:AD1305"/>
    <mergeCell ref="AE1305:AF1305"/>
    <mergeCell ref="N1305:O1305"/>
    <mergeCell ref="P1305:Q1305"/>
    <mergeCell ref="BQ1305:BR1305"/>
    <mergeCell ref="BS1305:BT1305"/>
    <mergeCell ref="D1322:E1322"/>
    <mergeCell ref="F1322:G1322"/>
    <mergeCell ref="I1322:J1322"/>
    <mergeCell ref="K1322:L1322"/>
    <mergeCell ref="N1322:O1322"/>
    <mergeCell ref="P1322:Q1322"/>
    <mergeCell ref="S1322:T1322"/>
    <mergeCell ref="U1322:V1322"/>
    <mergeCell ref="X1322:Y1322"/>
    <mergeCell ref="Z1322:AA1322"/>
    <mergeCell ref="AC1322:AD1322"/>
    <mergeCell ref="AE1322:AF1322"/>
    <mergeCell ref="AH1322:AI1322"/>
    <mergeCell ref="AJ1322:AK1322"/>
    <mergeCell ref="AM1322:AN1322"/>
    <mergeCell ref="AO1322:AP1322"/>
    <mergeCell ref="AR1322:AS1322"/>
    <mergeCell ref="AT1322:AU1322"/>
    <mergeCell ref="AW1322:AX1322"/>
    <mergeCell ref="AY1322:AZ1322"/>
    <mergeCell ref="BB1322:BC1322"/>
    <mergeCell ref="BD1322:BE1322"/>
    <mergeCell ref="BG1322:BH1322"/>
    <mergeCell ref="BI1322:BJ1322"/>
    <mergeCell ref="BL1322:BM1322"/>
    <mergeCell ref="BN1322:BO1322"/>
    <mergeCell ref="BQ1322:BR1322"/>
    <mergeCell ref="BS1322:BT1322"/>
    <mergeCell ref="D1329:E1329"/>
    <mergeCell ref="F1329:G1329"/>
    <mergeCell ref="I1329:J1329"/>
    <mergeCell ref="K1329:L1329"/>
    <mergeCell ref="N1329:O1329"/>
    <mergeCell ref="P1329:Q1329"/>
    <mergeCell ref="S1329:T1329"/>
    <mergeCell ref="U1329:V1329"/>
    <mergeCell ref="X1329:Y1329"/>
    <mergeCell ref="Z1329:AA1329"/>
    <mergeCell ref="AC1329:AD1329"/>
    <mergeCell ref="AE1329:AF1329"/>
    <mergeCell ref="AH1329:AI1329"/>
    <mergeCell ref="AJ1329:AK1329"/>
    <mergeCell ref="AM1329:AN1329"/>
    <mergeCell ref="AO1329:AP1329"/>
    <mergeCell ref="AR1329:AS1329"/>
    <mergeCell ref="AT1329:AU1329"/>
    <mergeCell ref="AW1329:AX1329"/>
    <mergeCell ref="AY1329:AZ1329"/>
    <mergeCell ref="BB1329:BC1329"/>
    <mergeCell ref="BD1329:BE1329"/>
    <mergeCell ref="BG1329:BH1329"/>
    <mergeCell ref="BI1329:BJ1329"/>
    <mergeCell ref="BL1329:BM1329"/>
    <mergeCell ref="BN1329:BO1329"/>
    <mergeCell ref="BQ1329:BR1329"/>
    <mergeCell ref="BS1329:BT1329"/>
    <mergeCell ref="AW1326:AX1326"/>
    <mergeCell ref="AY1326:AZ1326"/>
    <mergeCell ref="BB1326:BC1326"/>
    <mergeCell ref="BD1326:BE1326"/>
    <mergeCell ref="BG1326:BH1326"/>
    <mergeCell ref="BI1326:BJ1326"/>
    <mergeCell ref="BL1326:BM1326"/>
    <mergeCell ref="BN1326:BO1326"/>
    <mergeCell ref="I1336:J1336"/>
    <mergeCell ref="K1336:L1336"/>
    <mergeCell ref="N1336:O1336"/>
    <mergeCell ref="P1336:Q1336"/>
    <mergeCell ref="S1336:T1336"/>
    <mergeCell ref="U1336:V1336"/>
    <mergeCell ref="X1336:Y1336"/>
    <mergeCell ref="Z1336:AA1336"/>
    <mergeCell ref="AC1336:AD1336"/>
    <mergeCell ref="AE1336:AF1336"/>
    <mergeCell ref="AH1336:AI1336"/>
    <mergeCell ref="AJ1336:AK1336"/>
    <mergeCell ref="AM1336:AN1336"/>
    <mergeCell ref="AO1336:AP1336"/>
    <mergeCell ref="AR1336:AS1336"/>
    <mergeCell ref="AT1336:AU1336"/>
    <mergeCell ref="AW1336:AX1336"/>
    <mergeCell ref="AY1336:AZ1336"/>
    <mergeCell ref="BB1336:BC1336"/>
    <mergeCell ref="BD1336:BE1336"/>
    <mergeCell ref="BG1336:BH1336"/>
    <mergeCell ref="BI1336:BJ1336"/>
    <mergeCell ref="BL1336:BM1336"/>
    <mergeCell ref="BN1336:BO1336"/>
    <mergeCell ref="BQ1336:BR1336"/>
    <mergeCell ref="BS1336:BT1336"/>
    <mergeCell ref="D1350:E1350"/>
    <mergeCell ref="F1350:G1350"/>
    <mergeCell ref="I1350:J1350"/>
    <mergeCell ref="K1350:L1350"/>
    <mergeCell ref="N1350:O1350"/>
    <mergeCell ref="P1350:Q1350"/>
    <mergeCell ref="S1350:T1350"/>
    <mergeCell ref="U1350:V1350"/>
    <mergeCell ref="X1350:Y1350"/>
    <mergeCell ref="Z1350:AA1350"/>
    <mergeCell ref="AC1350:AD1350"/>
    <mergeCell ref="AE1350:AF1350"/>
    <mergeCell ref="AH1350:AI1350"/>
    <mergeCell ref="AJ1350:AK1350"/>
    <mergeCell ref="AM1350:AN1350"/>
    <mergeCell ref="AO1350:AP1350"/>
    <mergeCell ref="AR1350:AS1350"/>
    <mergeCell ref="AT1350:AU1350"/>
    <mergeCell ref="AW1350:AX1350"/>
    <mergeCell ref="AY1350:AZ1350"/>
    <mergeCell ref="BB1350:BC1350"/>
    <mergeCell ref="BD1350:BE1350"/>
    <mergeCell ref="BG1350:BH1350"/>
    <mergeCell ref="BI1350:BJ1350"/>
    <mergeCell ref="BL1350:BM1350"/>
    <mergeCell ref="BN1350:BO1350"/>
    <mergeCell ref="BQ1350:BR1350"/>
    <mergeCell ref="BS1350:BT1350"/>
    <mergeCell ref="D1343:E1343"/>
    <mergeCell ref="F1343:G1343"/>
    <mergeCell ref="I1343:J1343"/>
    <mergeCell ref="K1343:L1343"/>
    <mergeCell ref="N1343:O1343"/>
    <mergeCell ref="P1343:Q1343"/>
    <mergeCell ref="BS1343:BT1343"/>
    <mergeCell ref="BQ1347:BR1347"/>
    <mergeCell ref="BS1347:BT1347"/>
    <mergeCell ref="AH1347:AI1347"/>
    <mergeCell ref="AM1357:AN1357"/>
    <mergeCell ref="AO1357:AP1357"/>
    <mergeCell ref="AR1357:AS1357"/>
    <mergeCell ref="AT1357:AU1357"/>
    <mergeCell ref="AW1357:AX1357"/>
    <mergeCell ref="AY1357:AZ1357"/>
    <mergeCell ref="BB1357:BC1357"/>
    <mergeCell ref="BD1357:BE1357"/>
    <mergeCell ref="BG1357:BH1357"/>
    <mergeCell ref="BI1357:BJ1357"/>
    <mergeCell ref="BL1357:BM1357"/>
    <mergeCell ref="BN1357:BO1357"/>
    <mergeCell ref="BQ1357:BR1357"/>
    <mergeCell ref="BS1357:BT1357"/>
    <mergeCell ref="D1364:E1364"/>
    <mergeCell ref="F1364:G1364"/>
    <mergeCell ref="I1364:J1364"/>
    <mergeCell ref="K1364:L1364"/>
    <mergeCell ref="N1364:O1364"/>
    <mergeCell ref="P1364:Q1364"/>
    <mergeCell ref="S1364:T1364"/>
    <mergeCell ref="U1364:V1364"/>
    <mergeCell ref="X1364:Y1364"/>
    <mergeCell ref="Z1364:AA1364"/>
    <mergeCell ref="AC1364:AD1364"/>
    <mergeCell ref="AE1364:AF1364"/>
    <mergeCell ref="AH1364:AI1364"/>
    <mergeCell ref="AJ1364:AK1364"/>
    <mergeCell ref="AM1364:AN1364"/>
    <mergeCell ref="AO1364:AP1364"/>
    <mergeCell ref="AR1364:AS1364"/>
    <mergeCell ref="AT1364:AU1364"/>
    <mergeCell ref="AW1364:AX1364"/>
    <mergeCell ref="AY1364:AZ1364"/>
    <mergeCell ref="BB1364:BC1364"/>
    <mergeCell ref="BD1364:BE1364"/>
    <mergeCell ref="BG1364:BH1364"/>
    <mergeCell ref="BI1364:BJ1364"/>
    <mergeCell ref="BL1364:BM1364"/>
    <mergeCell ref="BN1364:BO1364"/>
    <mergeCell ref="BQ1364:BR1364"/>
    <mergeCell ref="BS1364:BT1364"/>
    <mergeCell ref="AH1357:AI1357"/>
    <mergeCell ref="AJ1357:AK1357"/>
    <mergeCell ref="D1371:E1371"/>
    <mergeCell ref="F1371:G1371"/>
    <mergeCell ref="I1371:J1371"/>
    <mergeCell ref="K1371:L1371"/>
    <mergeCell ref="N1371:O1371"/>
    <mergeCell ref="P1371:Q1371"/>
    <mergeCell ref="S1371:T1371"/>
    <mergeCell ref="U1371:V1371"/>
    <mergeCell ref="X1371:Y1371"/>
    <mergeCell ref="Z1371:AA1371"/>
    <mergeCell ref="AC1371:AD1371"/>
    <mergeCell ref="AE1371:AF1371"/>
    <mergeCell ref="AH1371:AI1371"/>
    <mergeCell ref="AJ1371:AK1371"/>
    <mergeCell ref="AM1371:AN1371"/>
    <mergeCell ref="AO1371:AP1371"/>
    <mergeCell ref="AR1371:AS1371"/>
    <mergeCell ref="AT1371:AU1371"/>
    <mergeCell ref="AW1371:AX1371"/>
    <mergeCell ref="AY1371:AZ1371"/>
    <mergeCell ref="BB1371:BC1371"/>
    <mergeCell ref="BD1371:BE1371"/>
    <mergeCell ref="BG1371:BH1371"/>
    <mergeCell ref="BI1371:BJ1371"/>
    <mergeCell ref="BL1371:BM1371"/>
    <mergeCell ref="BN1371:BO1371"/>
    <mergeCell ref="BQ1371:BR1371"/>
    <mergeCell ref="BS1371:BT1371"/>
    <mergeCell ref="D1368:E1368"/>
    <mergeCell ref="F1368:G1368"/>
    <mergeCell ref="I1368:J1368"/>
    <mergeCell ref="K1368:L1368"/>
    <mergeCell ref="N1368:O1368"/>
    <mergeCell ref="P1368:Q1368"/>
    <mergeCell ref="D1392:E1392"/>
    <mergeCell ref="F1392:G1392"/>
    <mergeCell ref="I1392:J1392"/>
    <mergeCell ref="K1392:L1392"/>
    <mergeCell ref="N1392:O1392"/>
    <mergeCell ref="P1392:Q1392"/>
    <mergeCell ref="S1392:T1392"/>
    <mergeCell ref="U1392:V1392"/>
    <mergeCell ref="X1392:Y1392"/>
    <mergeCell ref="Z1392:AA1392"/>
    <mergeCell ref="AC1392:AD1392"/>
    <mergeCell ref="AE1392:AF1392"/>
    <mergeCell ref="AH1392:AI1392"/>
    <mergeCell ref="AJ1392:AK1392"/>
    <mergeCell ref="AM1392:AN1392"/>
    <mergeCell ref="AO1392:AP1392"/>
    <mergeCell ref="AR1392:AS1392"/>
    <mergeCell ref="AT1392:AU1392"/>
    <mergeCell ref="AW1392:AX1392"/>
    <mergeCell ref="AY1392:AZ1392"/>
    <mergeCell ref="BB1392:BC1392"/>
    <mergeCell ref="BD1392:BE1392"/>
    <mergeCell ref="BG1392:BH1392"/>
    <mergeCell ref="BI1392:BJ1392"/>
    <mergeCell ref="BL1392:BM1392"/>
    <mergeCell ref="BN1392:BO1392"/>
    <mergeCell ref="BQ1392:BR1392"/>
    <mergeCell ref="BS1392:BT1392"/>
    <mergeCell ref="AH1389:AI1389"/>
    <mergeCell ref="AJ1389:AK1389"/>
    <mergeCell ref="AM1389:AN1389"/>
    <mergeCell ref="AO1389:AP1389"/>
    <mergeCell ref="AR1389:AS1389"/>
    <mergeCell ref="AT1389:AU1389"/>
    <mergeCell ref="S1389:T1389"/>
    <mergeCell ref="U1389:V1389"/>
    <mergeCell ref="X1389:Y1389"/>
    <mergeCell ref="Z1389:AA1389"/>
    <mergeCell ref="AC1389:AD1389"/>
    <mergeCell ref="AE1389:AF1389"/>
    <mergeCell ref="N1389:O1389"/>
    <mergeCell ref="P1389:Q1389"/>
    <mergeCell ref="BQ1389:BR1389"/>
    <mergeCell ref="BS1389:BT1389"/>
    <mergeCell ref="D1406:E1406"/>
    <mergeCell ref="F1406:G1406"/>
    <mergeCell ref="I1406:J1406"/>
    <mergeCell ref="K1406:L1406"/>
    <mergeCell ref="N1406:O1406"/>
    <mergeCell ref="P1406:Q1406"/>
    <mergeCell ref="S1406:T1406"/>
    <mergeCell ref="U1406:V1406"/>
    <mergeCell ref="X1406:Y1406"/>
    <mergeCell ref="Z1406:AA1406"/>
    <mergeCell ref="AC1406:AD1406"/>
    <mergeCell ref="AE1406:AF1406"/>
    <mergeCell ref="AH1406:AI1406"/>
    <mergeCell ref="AJ1406:AK1406"/>
    <mergeCell ref="AM1406:AN1406"/>
    <mergeCell ref="AO1406:AP1406"/>
    <mergeCell ref="AR1406:AS1406"/>
    <mergeCell ref="AT1406:AU1406"/>
    <mergeCell ref="AW1406:AX1406"/>
    <mergeCell ref="AY1406:AZ1406"/>
    <mergeCell ref="BB1406:BC1406"/>
    <mergeCell ref="BD1406:BE1406"/>
    <mergeCell ref="BG1406:BH1406"/>
    <mergeCell ref="BI1406:BJ1406"/>
    <mergeCell ref="BL1406:BM1406"/>
    <mergeCell ref="BN1406:BO1406"/>
    <mergeCell ref="BQ1406:BR1406"/>
    <mergeCell ref="BS1406:BT1406"/>
    <mergeCell ref="D1413:E1413"/>
    <mergeCell ref="F1413:G1413"/>
    <mergeCell ref="I1413:J1413"/>
    <mergeCell ref="K1413:L1413"/>
    <mergeCell ref="N1413:O1413"/>
    <mergeCell ref="P1413:Q1413"/>
    <mergeCell ref="S1413:T1413"/>
    <mergeCell ref="U1413:V1413"/>
    <mergeCell ref="X1413:Y1413"/>
    <mergeCell ref="Z1413:AA1413"/>
    <mergeCell ref="AC1413:AD1413"/>
    <mergeCell ref="AE1413:AF1413"/>
    <mergeCell ref="AH1413:AI1413"/>
    <mergeCell ref="AJ1413:AK1413"/>
    <mergeCell ref="AM1413:AN1413"/>
    <mergeCell ref="AO1413:AP1413"/>
    <mergeCell ref="AR1413:AS1413"/>
    <mergeCell ref="AT1413:AU1413"/>
    <mergeCell ref="AW1413:AX1413"/>
    <mergeCell ref="AY1413:AZ1413"/>
    <mergeCell ref="BB1413:BC1413"/>
    <mergeCell ref="BD1413:BE1413"/>
    <mergeCell ref="BG1413:BH1413"/>
    <mergeCell ref="BI1413:BJ1413"/>
    <mergeCell ref="BL1413:BM1413"/>
    <mergeCell ref="BN1413:BO1413"/>
    <mergeCell ref="BQ1413:BR1413"/>
    <mergeCell ref="BS1413:BT1413"/>
    <mergeCell ref="AW1410:AX1410"/>
    <mergeCell ref="AY1410:AZ1410"/>
    <mergeCell ref="BB1410:BC1410"/>
    <mergeCell ref="BD1410:BE1410"/>
    <mergeCell ref="BG1410:BH1410"/>
    <mergeCell ref="BI1410:BJ1410"/>
    <mergeCell ref="BL1410:BM1410"/>
    <mergeCell ref="BN1410:BO1410"/>
    <mergeCell ref="I1420:J1420"/>
    <mergeCell ref="K1420:L1420"/>
    <mergeCell ref="N1420:O1420"/>
    <mergeCell ref="P1420:Q1420"/>
    <mergeCell ref="S1420:T1420"/>
    <mergeCell ref="U1420:V1420"/>
    <mergeCell ref="X1420:Y1420"/>
    <mergeCell ref="Z1420:AA1420"/>
    <mergeCell ref="AC1420:AD1420"/>
    <mergeCell ref="AE1420:AF1420"/>
    <mergeCell ref="AH1420:AI1420"/>
    <mergeCell ref="AJ1420:AK1420"/>
    <mergeCell ref="AM1420:AN1420"/>
    <mergeCell ref="AO1420:AP1420"/>
    <mergeCell ref="AR1420:AS1420"/>
    <mergeCell ref="AT1420:AU1420"/>
    <mergeCell ref="AW1420:AX1420"/>
    <mergeCell ref="AY1420:AZ1420"/>
    <mergeCell ref="BB1420:BC1420"/>
    <mergeCell ref="BD1420:BE1420"/>
    <mergeCell ref="BG1420:BH1420"/>
    <mergeCell ref="BI1420:BJ1420"/>
    <mergeCell ref="BL1420:BM1420"/>
    <mergeCell ref="BN1420:BO1420"/>
    <mergeCell ref="BQ1420:BR1420"/>
    <mergeCell ref="BS1420:BT1420"/>
    <mergeCell ref="D1434:E1434"/>
    <mergeCell ref="F1434:G1434"/>
    <mergeCell ref="I1434:J1434"/>
    <mergeCell ref="K1434:L1434"/>
    <mergeCell ref="N1434:O1434"/>
    <mergeCell ref="P1434:Q1434"/>
    <mergeCell ref="S1434:T1434"/>
    <mergeCell ref="U1434:V1434"/>
    <mergeCell ref="X1434:Y1434"/>
    <mergeCell ref="Z1434:AA1434"/>
    <mergeCell ref="AC1434:AD1434"/>
    <mergeCell ref="AE1434:AF1434"/>
    <mergeCell ref="AH1434:AI1434"/>
    <mergeCell ref="AJ1434:AK1434"/>
    <mergeCell ref="AM1434:AN1434"/>
    <mergeCell ref="AO1434:AP1434"/>
    <mergeCell ref="AR1434:AS1434"/>
    <mergeCell ref="AT1434:AU1434"/>
    <mergeCell ref="AW1434:AX1434"/>
    <mergeCell ref="AY1434:AZ1434"/>
    <mergeCell ref="BB1434:BC1434"/>
    <mergeCell ref="BD1434:BE1434"/>
    <mergeCell ref="BG1434:BH1434"/>
    <mergeCell ref="BI1434:BJ1434"/>
    <mergeCell ref="BL1434:BM1434"/>
    <mergeCell ref="BN1434:BO1434"/>
    <mergeCell ref="BQ1434:BR1434"/>
    <mergeCell ref="BS1434:BT1434"/>
    <mergeCell ref="D1427:E1427"/>
    <mergeCell ref="F1427:G1427"/>
    <mergeCell ref="I1427:J1427"/>
    <mergeCell ref="K1427:L1427"/>
    <mergeCell ref="N1427:O1427"/>
    <mergeCell ref="P1427:Q1427"/>
    <mergeCell ref="BS1427:BT1427"/>
    <mergeCell ref="BQ1431:BR1431"/>
    <mergeCell ref="BS1431:BT1431"/>
    <mergeCell ref="AH1431:AI1431"/>
    <mergeCell ref="AM1441:AN1441"/>
    <mergeCell ref="AO1441:AP1441"/>
    <mergeCell ref="AR1441:AS1441"/>
    <mergeCell ref="AT1441:AU1441"/>
    <mergeCell ref="AW1441:AX1441"/>
    <mergeCell ref="AY1441:AZ1441"/>
    <mergeCell ref="BB1441:BC1441"/>
    <mergeCell ref="BD1441:BE1441"/>
    <mergeCell ref="BG1441:BH1441"/>
    <mergeCell ref="BI1441:BJ1441"/>
    <mergeCell ref="BL1441:BM1441"/>
    <mergeCell ref="BN1441:BO1441"/>
    <mergeCell ref="BQ1441:BR1441"/>
    <mergeCell ref="BS1441:BT1441"/>
    <mergeCell ref="D1448:E1448"/>
    <mergeCell ref="F1448:G1448"/>
    <mergeCell ref="I1448:J1448"/>
    <mergeCell ref="K1448:L1448"/>
    <mergeCell ref="N1448:O1448"/>
    <mergeCell ref="P1448:Q1448"/>
    <mergeCell ref="S1448:T1448"/>
    <mergeCell ref="U1448:V1448"/>
    <mergeCell ref="X1448:Y1448"/>
    <mergeCell ref="Z1448:AA1448"/>
    <mergeCell ref="AC1448:AD1448"/>
    <mergeCell ref="AE1448:AF1448"/>
    <mergeCell ref="AH1448:AI1448"/>
    <mergeCell ref="AJ1448:AK1448"/>
    <mergeCell ref="AM1448:AN1448"/>
    <mergeCell ref="AO1448:AP1448"/>
    <mergeCell ref="AR1448:AS1448"/>
    <mergeCell ref="AT1448:AU1448"/>
    <mergeCell ref="AW1448:AX1448"/>
    <mergeCell ref="AY1448:AZ1448"/>
    <mergeCell ref="BB1448:BC1448"/>
    <mergeCell ref="BD1448:BE1448"/>
    <mergeCell ref="BG1448:BH1448"/>
    <mergeCell ref="BI1448:BJ1448"/>
    <mergeCell ref="BL1448:BM1448"/>
    <mergeCell ref="BN1448:BO1448"/>
    <mergeCell ref="BQ1448:BR1448"/>
    <mergeCell ref="BS1448:BT1448"/>
    <mergeCell ref="AH1441:AI1441"/>
    <mergeCell ref="AJ1441:AK1441"/>
    <mergeCell ref="D1455:E1455"/>
    <mergeCell ref="F1455:G1455"/>
    <mergeCell ref="I1455:J1455"/>
    <mergeCell ref="K1455:L1455"/>
    <mergeCell ref="N1455:O1455"/>
    <mergeCell ref="P1455:Q1455"/>
    <mergeCell ref="S1455:T1455"/>
    <mergeCell ref="U1455:V1455"/>
    <mergeCell ref="X1455:Y1455"/>
    <mergeCell ref="Z1455:AA1455"/>
    <mergeCell ref="AC1455:AD1455"/>
    <mergeCell ref="AE1455:AF1455"/>
    <mergeCell ref="AH1455:AI1455"/>
    <mergeCell ref="AJ1455:AK1455"/>
    <mergeCell ref="AM1455:AN1455"/>
    <mergeCell ref="AO1455:AP1455"/>
    <mergeCell ref="AR1455:AS1455"/>
    <mergeCell ref="AT1455:AU1455"/>
    <mergeCell ref="AW1455:AX1455"/>
    <mergeCell ref="AY1455:AZ1455"/>
    <mergeCell ref="BB1455:BC1455"/>
    <mergeCell ref="BD1455:BE1455"/>
    <mergeCell ref="BG1455:BH1455"/>
    <mergeCell ref="BI1455:BJ1455"/>
    <mergeCell ref="BL1455:BM1455"/>
    <mergeCell ref="BN1455:BO1455"/>
    <mergeCell ref="BQ1455:BR1455"/>
    <mergeCell ref="BS1455:BT1455"/>
    <mergeCell ref="D1452:E1452"/>
    <mergeCell ref="F1452:G1452"/>
    <mergeCell ref="I1452:J1452"/>
    <mergeCell ref="K1452:L1452"/>
    <mergeCell ref="N1452:O1452"/>
    <mergeCell ref="P1452:Q1452"/>
    <mergeCell ref="D1476:E1476"/>
    <mergeCell ref="F1476:G1476"/>
    <mergeCell ref="I1476:J1476"/>
    <mergeCell ref="K1476:L1476"/>
    <mergeCell ref="N1476:O1476"/>
    <mergeCell ref="P1476:Q1476"/>
    <mergeCell ref="S1476:T1476"/>
    <mergeCell ref="U1476:V1476"/>
    <mergeCell ref="X1476:Y1476"/>
    <mergeCell ref="Z1476:AA1476"/>
    <mergeCell ref="AC1476:AD1476"/>
    <mergeCell ref="AE1476:AF1476"/>
    <mergeCell ref="AH1476:AI1476"/>
    <mergeCell ref="AJ1476:AK1476"/>
    <mergeCell ref="AM1476:AN1476"/>
    <mergeCell ref="AO1476:AP1476"/>
    <mergeCell ref="AR1476:AS1476"/>
    <mergeCell ref="AT1476:AU1476"/>
    <mergeCell ref="AW1476:AX1476"/>
    <mergeCell ref="AY1476:AZ1476"/>
    <mergeCell ref="BB1476:BC1476"/>
    <mergeCell ref="BD1476:BE1476"/>
    <mergeCell ref="BG1476:BH1476"/>
    <mergeCell ref="BI1476:BJ1476"/>
    <mergeCell ref="BL1476:BM1476"/>
    <mergeCell ref="BN1476:BO1476"/>
    <mergeCell ref="BQ1476:BR1476"/>
    <mergeCell ref="BS1476:BT1476"/>
    <mergeCell ref="AH1473:AI1473"/>
    <mergeCell ref="AJ1473:AK1473"/>
    <mergeCell ref="AM1473:AN1473"/>
    <mergeCell ref="AO1473:AP1473"/>
    <mergeCell ref="AR1473:AS1473"/>
    <mergeCell ref="AT1473:AU1473"/>
    <mergeCell ref="S1473:T1473"/>
    <mergeCell ref="U1473:V1473"/>
    <mergeCell ref="X1473:Y1473"/>
    <mergeCell ref="Z1473:AA1473"/>
    <mergeCell ref="AC1473:AD1473"/>
    <mergeCell ref="AE1473:AF1473"/>
    <mergeCell ref="N1473:O1473"/>
    <mergeCell ref="P1473:Q1473"/>
    <mergeCell ref="BQ1473:BR1473"/>
    <mergeCell ref="BS1473:BT1473"/>
    <mergeCell ref="D1490:E1490"/>
    <mergeCell ref="F1490:G1490"/>
    <mergeCell ref="I1490:J1490"/>
    <mergeCell ref="K1490:L1490"/>
    <mergeCell ref="N1490:O1490"/>
    <mergeCell ref="P1490:Q1490"/>
    <mergeCell ref="S1490:T1490"/>
    <mergeCell ref="U1490:V1490"/>
    <mergeCell ref="X1490:Y1490"/>
    <mergeCell ref="Z1490:AA1490"/>
    <mergeCell ref="AC1490:AD1490"/>
    <mergeCell ref="AE1490:AF1490"/>
    <mergeCell ref="AH1490:AI1490"/>
    <mergeCell ref="AJ1490:AK1490"/>
    <mergeCell ref="AM1490:AN1490"/>
    <mergeCell ref="AO1490:AP1490"/>
    <mergeCell ref="AR1490:AS1490"/>
    <mergeCell ref="AT1490:AU1490"/>
    <mergeCell ref="AW1490:AX1490"/>
    <mergeCell ref="AY1490:AZ1490"/>
    <mergeCell ref="BB1490:BC1490"/>
    <mergeCell ref="BD1490:BE1490"/>
    <mergeCell ref="BG1490:BH1490"/>
    <mergeCell ref="BI1490:BJ1490"/>
    <mergeCell ref="BL1490:BM1490"/>
    <mergeCell ref="BN1490:BO1490"/>
    <mergeCell ref="BQ1490:BR1490"/>
    <mergeCell ref="BS1490:BT1490"/>
    <mergeCell ref="D1497:E1497"/>
    <mergeCell ref="F1497:G1497"/>
    <mergeCell ref="I1497:J1497"/>
    <mergeCell ref="K1497:L1497"/>
    <mergeCell ref="N1497:O1497"/>
    <mergeCell ref="P1497:Q1497"/>
    <mergeCell ref="S1497:T1497"/>
    <mergeCell ref="U1497:V1497"/>
    <mergeCell ref="X1497:Y1497"/>
    <mergeCell ref="Z1497:AA1497"/>
    <mergeCell ref="AC1497:AD1497"/>
    <mergeCell ref="AE1497:AF1497"/>
    <mergeCell ref="AH1497:AI1497"/>
    <mergeCell ref="AJ1497:AK1497"/>
    <mergeCell ref="AM1497:AN1497"/>
    <mergeCell ref="AO1497:AP1497"/>
    <mergeCell ref="AR1497:AS1497"/>
    <mergeCell ref="AT1497:AU1497"/>
    <mergeCell ref="AW1497:AX1497"/>
    <mergeCell ref="AY1497:AZ1497"/>
    <mergeCell ref="BB1497:BC1497"/>
    <mergeCell ref="BD1497:BE1497"/>
    <mergeCell ref="BG1497:BH1497"/>
    <mergeCell ref="BI1497:BJ1497"/>
    <mergeCell ref="BL1497:BM1497"/>
    <mergeCell ref="BN1497:BO1497"/>
    <mergeCell ref="BQ1497:BR1497"/>
    <mergeCell ref="BS1497:BT1497"/>
    <mergeCell ref="AW1494:AX1494"/>
    <mergeCell ref="AY1494:AZ1494"/>
    <mergeCell ref="BB1494:BC1494"/>
    <mergeCell ref="BD1494:BE1494"/>
    <mergeCell ref="BG1494:BH1494"/>
    <mergeCell ref="BI1494:BJ1494"/>
    <mergeCell ref="BL1494:BM1494"/>
    <mergeCell ref="BN1494:BO1494"/>
    <mergeCell ref="I1504:J1504"/>
    <mergeCell ref="K1504:L1504"/>
    <mergeCell ref="N1504:O1504"/>
    <mergeCell ref="P1504:Q1504"/>
    <mergeCell ref="S1504:T1504"/>
    <mergeCell ref="U1504:V1504"/>
    <mergeCell ref="X1504:Y1504"/>
    <mergeCell ref="Z1504:AA1504"/>
    <mergeCell ref="AC1504:AD1504"/>
    <mergeCell ref="AE1504:AF1504"/>
    <mergeCell ref="AH1504:AI1504"/>
    <mergeCell ref="AJ1504:AK1504"/>
    <mergeCell ref="AM1504:AN1504"/>
    <mergeCell ref="AO1504:AP1504"/>
    <mergeCell ref="AR1504:AS1504"/>
    <mergeCell ref="AT1504:AU1504"/>
    <mergeCell ref="AW1504:AX1504"/>
    <mergeCell ref="AY1504:AZ1504"/>
    <mergeCell ref="BB1504:BC1504"/>
    <mergeCell ref="BD1504:BE1504"/>
    <mergeCell ref="BG1504:BH1504"/>
    <mergeCell ref="BI1504:BJ1504"/>
    <mergeCell ref="BL1504:BM1504"/>
    <mergeCell ref="BN1504:BO1504"/>
    <mergeCell ref="BQ1504:BR1504"/>
    <mergeCell ref="BS1504:BT1504"/>
    <mergeCell ref="D1518:E1518"/>
    <mergeCell ref="F1518:G1518"/>
    <mergeCell ref="I1518:J1518"/>
    <mergeCell ref="K1518:L1518"/>
    <mergeCell ref="N1518:O1518"/>
    <mergeCell ref="P1518:Q1518"/>
    <mergeCell ref="S1518:T1518"/>
    <mergeCell ref="U1518:V1518"/>
    <mergeCell ref="X1518:Y1518"/>
    <mergeCell ref="Z1518:AA1518"/>
    <mergeCell ref="AC1518:AD1518"/>
    <mergeCell ref="AE1518:AF1518"/>
    <mergeCell ref="AH1518:AI1518"/>
    <mergeCell ref="AJ1518:AK1518"/>
    <mergeCell ref="AM1518:AN1518"/>
    <mergeCell ref="AO1518:AP1518"/>
    <mergeCell ref="AR1518:AS1518"/>
    <mergeCell ref="AT1518:AU1518"/>
    <mergeCell ref="AW1518:AX1518"/>
    <mergeCell ref="AY1518:AZ1518"/>
    <mergeCell ref="BB1518:BC1518"/>
    <mergeCell ref="BD1518:BE1518"/>
    <mergeCell ref="BG1518:BH1518"/>
    <mergeCell ref="BI1518:BJ1518"/>
    <mergeCell ref="BL1518:BM1518"/>
    <mergeCell ref="BN1518:BO1518"/>
    <mergeCell ref="BQ1518:BR1518"/>
    <mergeCell ref="BS1518:BT1518"/>
    <mergeCell ref="D1511:E1511"/>
    <mergeCell ref="F1511:G1511"/>
    <mergeCell ref="I1511:J1511"/>
    <mergeCell ref="K1511:L1511"/>
    <mergeCell ref="N1511:O1511"/>
    <mergeCell ref="P1511:Q1511"/>
    <mergeCell ref="BS1511:BT1511"/>
    <mergeCell ref="BQ1515:BR1515"/>
    <mergeCell ref="BS1515:BT1515"/>
    <mergeCell ref="AH1515:AI1515"/>
    <mergeCell ref="AM1525:AN1525"/>
    <mergeCell ref="AO1525:AP1525"/>
    <mergeCell ref="AR1525:AS1525"/>
    <mergeCell ref="AT1525:AU1525"/>
    <mergeCell ref="AW1525:AX1525"/>
    <mergeCell ref="AY1525:AZ1525"/>
    <mergeCell ref="BB1525:BC1525"/>
    <mergeCell ref="BD1525:BE1525"/>
    <mergeCell ref="BG1525:BH1525"/>
    <mergeCell ref="BI1525:BJ1525"/>
    <mergeCell ref="BL1525:BM1525"/>
    <mergeCell ref="BN1525:BO1525"/>
    <mergeCell ref="BQ1525:BR1525"/>
    <mergeCell ref="BS1525:BT1525"/>
    <mergeCell ref="D1532:E1532"/>
    <mergeCell ref="F1532:G1532"/>
    <mergeCell ref="I1532:J1532"/>
    <mergeCell ref="K1532:L1532"/>
    <mergeCell ref="N1532:O1532"/>
    <mergeCell ref="P1532:Q1532"/>
    <mergeCell ref="S1532:T1532"/>
    <mergeCell ref="U1532:V1532"/>
    <mergeCell ref="X1532:Y1532"/>
    <mergeCell ref="Z1532:AA1532"/>
    <mergeCell ref="AC1532:AD1532"/>
    <mergeCell ref="AE1532:AF1532"/>
    <mergeCell ref="AH1532:AI1532"/>
    <mergeCell ref="AJ1532:AK1532"/>
    <mergeCell ref="AM1532:AN1532"/>
    <mergeCell ref="AO1532:AP1532"/>
    <mergeCell ref="AR1532:AS1532"/>
    <mergeCell ref="AT1532:AU1532"/>
    <mergeCell ref="AW1532:AX1532"/>
    <mergeCell ref="AY1532:AZ1532"/>
    <mergeCell ref="BB1532:BC1532"/>
    <mergeCell ref="BD1532:BE1532"/>
    <mergeCell ref="BG1532:BH1532"/>
    <mergeCell ref="BI1532:BJ1532"/>
    <mergeCell ref="BL1532:BM1532"/>
    <mergeCell ref="BN1532:BO1532"/>
    <mergeCell ref="BQ1532:BR1532"/>
    <mergeCell ref="BS1532:BT1532"/>
    <mergeCell ref="AH1525:AI1525"/>
    <mergeCell ref="AJ1525:AK1525"/>
    <mergeCell ref="D1539:E1539"/>
    <mergeCell ref="F1539:G1539"/>
    <mergeCell ref="I1539:J1539"/>
    <mergeCell ref="K1539:L1539"/>
    <mergeCell ref="N1539:O1539"/>
    <mergeCell ref="P1539:Q1539"/>
    <mergeCell ref="S1539:T1539"/>
    <mergeCell ref="U1539:V1539"/>
    <mergeCell ref="X1539:Y1539"/>
    <mergeCell ref="Z1539:AA1539"/>
    <mergeCell ref="AC1539:AD1539"/>
    <mergeCell ref="AE1539:AF1539"/>
    <mergeCell ref="AH1539:AI1539"/>
    <mergeCell ref="AJ1539:AK1539"/>
    <mergeCell ref="AM1539:AN1539"/>
    <mergeCell ref="AO1539:AP1539"/>
    <mergeCell ref="AR1539:AS1539"/>
    <mergeCell ref="AT1539:AU1539"/>
    <mergeCell ref="AW1539:AX1539"/>
    <mergeCell ref="AY1539:AZ1539"/>
    <mergeCell ref="BB1539:BC1539"/>
    <mergeCell ref="BD1539:BE1539"/>
    <mergeCell ref="BG1539:BH1539"/>
    <mergeCell ref="BI1539:BJ1539"/>
    <mergeCell ref="BL1539:BM1539"/>
    <mergeCell ref="BN1539:BO1539"/>
    <mergeCell ref="BQ1539:BR1539"/>
    <mergeCell ref="BS1539:BT1539"/>
    <mergeCell ref="D1536:E1536"/>
    <mergeCell ref="F1536:G1536"/>
    <mergeCell ref="I1536:J1536"/>
    <mergeCell ref="K1536:L1536"/>
    <mergeCell ref="N1536:O1536"/>
    <mergeCell ref="P1536:Q1536"/>
    <mergeCell ref="D1560:E1560"/>
    <mergeCell ref="F1560:G1560"/>
    <mergeCell ref="I1560:J1560"/>
    <mergeCell ref="K1560:L1560"/>
    <mergeCell ref="N1560:O1560"/>
    <mergeCell ref="P1560:Q1560"/>
    <mergeCell ref="S1560:T1560"/>
    <mergeCell ref="U1560:V1560"/>
    <mergeCell ref="X1560:Y1560"/>
    <mergeCell ref="Z1560:AA1560"/>
    <mergeCell ref="AC1560:AD1560"/>
    <mergeCell ref="AE1560:AF1560"/>
    <mergeCell ref="AH1560:AI1560"/>
    <mergeCell ref="AJ1560:AK1560"/>
    <mergeCell ref="AM1560:AN1560"/>
    <mergeCell ref="AO1560:AP1560"/>
    <mergeCell ref="AR1560:AS1560"/>
    <mergeCell ref="AT1560:AU1560"/>
    <mergeCell ref="AW1560:AX1560"/>
    <mergeCell ref="AY1560:AZ1560"/>
    <mergeCell ref="BB1560:BC1560"/>
    <mergeCell ref="BD1560:BE1560"/>
    <mergeCell ref="BG1560:BH1560"/>
    <mergeCell ref="BI1560:BJ1560"/>
    <mergeCell ref="BL1560:BM1560"/>
    <mergeCell ref="BN1560:BO1560"/>
    <mergeCell ref="BQ1560:BR1560"/>
    <mergeCell ref="BS1560:BT1560"/>
    <mergeCell ref="AH1557:AI1557"/>
    <mergeCell ref="AJ1557:AK1557"/>
    <mergeCell ref="AM1557:AN1557"/>
    <mergeCell ref="AO1557:AP1557"/>
    <mergeCell ref="AR1557:AS1557"/>
    <mergeCell ref="AT1557:AU1557"/>
    <mergeCell ref="S1557:T1557"/>
    <mergeCell ref="U1557:V1557"/>
    <mergeCell ref="X1557:Y1557"/>
    <mergeCell ref="Z1557:AA1557"/>
    <mergeCell ref="AC1557:AD1557"/>
    <mergeCell ref="AE1557:AF1557"/>
    <mergeCell ref="N1557:O1557"/>
    <mergeCell ref="P1557:Q1557"/>
    <mergeCell ref="BQ1557:BR1557"/>
    <mergeCell ref="BS1557:BT1557"/>
    <mergeCell ref="D1574:E1574"/>
    <mergeCell ref="F1574:G1574"/>
    <mergeCell ref="I1574:J1574"/>
    <mergeCell ref="K1574:L1574"/>
    <mergeCell ref="N1574:O1574"/>
    <mergeCell ref="P1574:Q1574"/>
    <mergeCell ref="S1574:T1574"/>
    <mergeCell ref="U1574:V1574"/>
    <mergeCell ref="X1574:Y1574"/>
    <mergeCell ref="Z1574:AA1574"/>
    <mergeCell ref="AC1574:AD1574"/>
    <mergeCell ref="AE1574:AF1574"/>
    <mergeCell ref="AH1574:AI1574"/>
    <mergeCell ref="AJ1574:AK1574"/>
    <mergeCell ref="AM1574:AN1574"/>
    <mergeCell ref="AO1574:AP1574"/>
    <mergeCell ref="AR1574:AS1574"/>
    <mergeCell ref="AT1574:AU1574"/>
    <mergeCell ref="AW1574:AX1574"/>
    <mergeCell ref="AY1574:AZ1574"/>
    <mergeCell ref="BB1574:BC1574"/>
    <mergeCell ref="BD1574:BE1574"/>
    <mergeCell ref="BG1574:BH1574"/>
    <mergeCell ref="BI1574:BJ1574"/>
    <mergeCell ref="BL1574:BM1574"/>
    <mergeCell ref="BN1574:BO1574"/>
    <mergeCell ref="BQ1574:BR1574"/>
    <mergeCell ref="BS1574:BT1574"/>
    <mergeCell ref="D1581:E1581"/>
    <mergeCell ref="F1581:G1581"/>
    <mergeCell ref="I1581:J1581"/>
    <mergeCell ref="K1581:L1581"/>
    <mergeCell ref="N1581:O1581"/>
    <mergeCell ref="P1581:Q1581"/>
    <mergeCell ref="S1581:T1581"/>
    <mergeCell ref="U1581:V1581"/>
    <mergeCell ref="X1581:Y1581"/>
    <mergeCell ref="Z1581:AA1581"/>
    <mergeCell ref="AC1581:AD1581"/>
    <mergeCell ref="AE1581:AF1581"/>
    <mergeCell ref="AH1581:AI1581"/>
    <mergeCell ref="AJ1581:AK1581"/>
    <mergeCell ref="AM1581:AN1581"/>
    <mergeCell ref="AO1581:AP1581"/>
    <mergeCell ref="AR1581:AS1581"/>
    <mergeCell ref="AT1581:AU1581"/>
    <mergeCell ref="AW1581:AX1581"/>
    <mergeCell ref="AY1581:AZ1581"/>
    <mergeCell ref="BB1581:BC1581"/>
    <mergeCell ref="BD1581:BE1581"/>
    <mergeCell ref="BG1581:BH1581"/>
    <mergeCell ref="BI1581:BJ1581"/>
    <mergeCell ref="BL1581:BM1581"/>
    <mergeCell ref="BN1581:BO1581"/>
    <mergeCell ref="BQ1581:BR1581"/>
    <mergeCell ref="BS1581:BT1581"/>
    <mergeCell ref="AW1578:AX1578"/>
    <mergeCell ref="AY1578:AZ1578"/>
    <mergeCell ref="BB1578:BC1578"/>
    <mergeCell ref="BD1578:BE1578"/>
    <mergeCell ref="BG1578:BH1578"/>
    <mergeCell ref="BI1578:BJ1578"/>
    <mergeCell ref="BL1578:BM1578"/>
    <mergeCell ref="BN1578:BO1578"/>
    <mergeCell ref="I1588:J1588"/>
    <mergeCell ref="K1588:L1588"/>
    <mergeCell ref="N1588:O1588"/>
    <mergeCell ref="P1588:Q1588"/>
    <mergeCell ref="S1588:T1588"/>
    <mergeCell ref="U1588:V1588"/>
    <mergeCell ref="X1588:Y1588"/>
    <mergeCell ref="Z1588:AA1588"/>
    <mergeCell ref="AC1588:AD1588"/>
    <mergeCell ref="AE1588:AF1588"/>
    <mergeCell ref="AH1588:AI1588"/>
    <mergeCell ref="AJ1588:AK1588"/>
    <mergeCell ref="AM1588:AN1588"/>
    <mergeCell ref="AO1588:AP1588"/>
    <mergeCell ref="AR1588:AS1588"/>
    <mergeCell ref="AT1588:AU1588"/>
    <mergeCell ref="AW1588:AX1588"/>
    <mergeCell ref="AY1588:AZ1588"/>
    <mergeCell ref="BB1588:BC1588"/>
    <mergeCell ref="BD1588:BE1588"/>
    <mergeCell ref="BG1588:BH1588"/>
    <mergeCell ref="BI1588:BJ1588"/>
    <mergeCell ref="BL1588:BM1588"/>
    <mergeCell ref="BN1588:BO1588"/>
    <mergeCell ref="BQ1588:BR1588"/>
    <mergeCell ref="BS1588:BT1588"/>
    <mergeCell ref="D1602:E1602"/>
    <mergeCell ref="F1602:G1602"/>
    <mergeCell ref="I1602:J1602"/>
    <mergeCell ref="K1602:L1602"/>
    <mergeCell ref="N1602:O1602"/>
    <mergeCell ref="P1602:Q1602"/>
    <mergeCell ref="S1602:T1602"/>
    <mergeCell ref="U1602:V1602"/>
    <mergeCell ref="X1602:Y1602"/>
    <mergeCell ref="Z1602:AA1602"/>
    <mergeCell ref="AC1602:AD1602"/>
    <mergeCell ref="AE1602:AF1602"/>
    <mergeCell ref="AH1602:AI1602"/>
    <mergeCell ref="AJ1602:AK1602"/>
    <mergeCell ref="AM1602:AN1602"/>
    <mergeCell ref="AO1602:AP1602"/>
    <mergeCell ref="AR1602:AS1602"/>
    <mergeCell ref="AT1602:AU1602"/>
    <mergeCell ref="AW1602:AX1602"/>
    <mergeCell ref="AY1602:AZ1602"/>
    <mergeCell ref="BB1602:BC1602"/>
    <mergeCell ref="BD1602:BE1602"/>
    <mergeCell ref="BG1602:BH1602"/>
    <mergeCell ref="BI1602:BJ1602"/>
    <mergeCell ref="BL1602:BM1602"/>
    <mergeCell ref="BN1602:BO1602"/>
    <mergeCell ref="BQ1602:BR1602"/>
    <mergeCell ref="BS1602:BT1602"/>
    <mergeCell ref="D1595:E1595"/>
    <mergeCell ref="F1595:G1595"/>
    <mergeCell ref="I1595:J1595"/>
    <mergeCell ref="K1595:L1595"/>
    <mergeCell ref="N1595:O1595"/>
    <mergeCell ref="P1595:Q1595"/>
    <mergeCell ref="BS1595:BT1595"/>
    <mergeCell ref="BQ1599:BR1599"/>
    <mergeCell ref="BS1599:BT1599"/>
    <mergeCell ref="AH1599:AI1599"/>
    <mergeCell ref="AM1609:AN1609"/>
    <mergeCell ref="AO1609:AP1609"/>
    <mergeCell ref="AR1609:AS1609"/>
    <mergeCell ref="AT1609:AU1609"/>
    <mergeCell ref="AW1609:AX1609"/>
    <mergeCell ref="AY1609:AZ1609"/>
    <mergeCell ref="BB1609:BC1609"/>
    <mergeCell ref="BD1609:BE1609"/>
    <mergeCell ref="BG1609:BH1609"/>
    <mergeCell ref="BI1609:BJ1609"/>
    <mergeCell ref="BL1609:BM1609"/>
    <mergeCell ref="BN1609:BO1609"/>
    <mergeCell ref="BQ1609:BR1609"/>
    <mergeCell ref="BS1609:BT1609"/>
    <mergeCell ref="D1616:E1616"/>
    <mergeCell ref="F1616:G1616"/>
    <mergeCell ref="I1616:J1616"/>
    <mergeCell ref="K1616:L1616"/>
    <mergeCell ref="N1616:O1616"/>
    <mergeCell ref="P1616:Q1616"/>
    <mergeCell ref="S1616:T1616"/>
    <mergeCell ref="U1616:V1616"/>
    <mergeCell ref="X1616:Y1616"/>
    <mergeCell ref="Z1616:AA1616"/>
    <mergeCell ref="AC1616:AD1616"/>
    <mergeCell ref="AE1616:AF1616"/>
    <mergeCell ref="AH1616:AI1616"/>
    <mergeCell ref="AJ1616:AK1616"/>
    <mergeCell ref="AM1616:AN1616"/>
    <mergeCell ref="AO1616:AP1616"/>
    <mergeCell ref="AR1616:AS1616"/>
    <mergeCell ref="AT1616:AU1616"/>
    <mergeCell ref="AW1616:AX1616"/>
    <mergeCell ref="AY1616:AZ1616"/>
    <mergeCell ref="BB1616:BC1616"/>
    <mergeCell ref="BD1616:BE1616"/>
    <mergeCell ref="BG1616:BH1616"/>
    <mergeCell ref="BI1616:BJ1616"/>
    <mergeCell ref="BL1616:BM1616"/>
    <mergeCell ref="BN1616:BO1616"/>
    <mergeCell ref="BQ1616:BR1616"/>
    <mergeCell ref="BS1616:BT1616"/>
    <mergeCell ref="AH1609:AI1609"/>
    <mergeCell ref="AJ1609:AK1609"/>
    <mergeCell ref="D1623:E1623"/>
    <mergeCell ref="F1623:G1623"/>
    <mergeCell ref="I1623:J1623"/>
    <mergeCell ref="K1623:L1623"/>
    <mergeCell ref="N1623:O1623"/>
    <mergeCell ref="P1623:Q1623"/>
    <mergeCell ref="S1623:T1623"/>
    <mergeCell ref="U1623:V1623"/>
    <mergeCell ref="X1623:Y1623"/>
    <mergeCell ref="Z1623:AA1623"/>
    <mergeCell ref="AC1623:AD1623"/>
    <mergeCell ref="AE1623:AF1623"/>
    <mergeCell ref="AH1623:AI1623"/>
    <mergeCell ref="AJ1623:AK1623"/>
    <mergeCell ref="AM1623:AN1623"/>
    <mergeCell ref="AO1623:AP1623"/>
    <mergeCell ref="AR1623:AS1623"/>
    <mergeCell ref="AT1623:AU1623"/>
    <mergeCell ref="AW1623:AX1623"/>
    <mergeCell ref="AY1623:AZ1623"/>
    <mergeCell ref="BB1623:BC1623"/>
    <mergeCell ref="BD1623:BE1623"/>
    <mergeCell ref="BG1623:BH1623"/>
    <mergeCell ref="BI1623:BJ1623"/>
    <mergeCell ref="BL1623:BM1623"/>
    <mergeCell ref="BN1623:BO1623"/>
    <mergeCell ref="BQ1623:BR1623"/>
    <mergeCell ref="BS1623:BT1623"/>
    <mergeCell ref="D1620:E1620"/>
    <mergeCell ref="F1620:G1620"/>
    <mergeCell ref="I1620:J1620"/>
    <mergeCell ref="K1620:L1620"/>
    <mergeCell ref="N1620:O1620"/>
    <mergeCell ref="P1620:Q1620"/>
    <mergeCell ref="D1644:E1644"/>
    <mergeCell ref="F1644:G1644"/>
    <mergeCell ref="I1644:J1644"/>
    <mergeCell ref="K1644:L1644"/>
    <mergeCell ref="N1644:O1644"/>
    <mergeCell ref="P1644:Q1644"/>
    <mergeCell ref="S1644:T1644"/>
    <mergeCell ref="U1644:V1644"/>
    <mergeCell ref="X1644:Y1644"/>
    <mergeCell ref="Z1644:AA1644"/>
    <mergeCell ref="AC1644:AD1644"/>
    <mergeCell ref="AE1644:AF1644"/>
    <mergeCell ref="AH1644:AI1644"/>
    <mergeCell ref="AJ1644:AK1644"/>
    <mergeCell ref="AM1644:AN1644"/>
    <mergeCell ref="AO1644:AP1644"/>
    <mergeCell ref="AR1644:AS1644"/>
    <mergeCell ref="AT1644:AU1644"/>
    <mergeCell ref="AW1644:AX1644"/>
    <mergeCell ref="AY1644:AZ1644"/>
    <mergeCell ref="BB1644:BC1644"/>
    <mergeCell ref="BD1644:BE1644"/>
    <mergeCell ref="BG1644:BH1644"/>
    <mergeCell ref="BI1644:BJ1644"/>
    <mergeCell ref="BL1644:BM1644"/>
    <mergeCell ref="BN1644:BO1644"/>
    <mergeCell ref="BQ1644:BR1644"/>
    <mergeCell ref="BS1644:BT1644"/>
    <mergeCell ref="AH1641:AI1641"/>
    <mergeCell ref="AJ1641:AK1641"/>
    <mergeCell ref="AM1641:AN1641"/>
    <mergeCell ref="AO1641:AP1641"/>
    <mergeCell ref="AR1641:AS1641"/>
    <mergeCell ref="AT1641:AU1641"/>
    <mergeCell ref="S1641:T1641"/>
    <mergeCell ref="U1641:V1641"/>
    <mergeCell ref="X1641:Y1641"/>
    <mergeCell ref="Z1641:AA1641"/>
    <mergeCell ref="AC1641:AD1641"/>
    <mergeCell ref="AE1641:AF1641"/>
    <mergeCell ref="N1641:O1641"/>
    <mergeCell ref="P1641:Q1641"/>
    <mergeCell ref="BQ1641:BR1641"/>
    <mergeCell ref="BS1641:BT1641"/>
    <mergeCell ref="D1658:E1658"/>
    <mergeCell ref="F1658:G1658"/>
    <mergeCell ref="I1658:J1658"/>
    <mergeCell ref="K1658:L1658"/>
    <mergeCell ref="N1658:O1658"/>
    <mergeCell ref="P1658:Q1658"/>
    <mergeCell ref="S1658:T1658"/>
    <mergeCell ref="U1658:V1658"/>
    <mergeCell ref="X1658:Y1658"/>
    <mergeCell ref="Z1658:AA1658"/>
    <mergeCell ref="AC1658:AD1658"/>
    <mergeCell ref="AE1658:AF1658"/>
    <mergeCell ref="AH1658:AI1658"/>
    <mergeCell ref="AJ1658:AK1658"/>
    <mergeCell ref="AM1658:AN1658"/>
    <mergeCell ref="AO1658:AP1658"/>
    <mergeCell ref="AR1658:AS1658"/>
    <mergeCell ref="AT1658:AU1658"/>
    <mergeCell ref="AW1658:AX1658"/>
    <mergeCell ref="AY1658:AZ1658"/>
    <mergeCell ref="BB1658:BC1658"/>
    <mergeCell ref="BD1658:BE1658"/>
    <mergeCell ref="BG1658:BH1658"/>
    <mergeCell ref="BI1658:BJ1658"/>
    <mergeCell ref="BL1658:BM1658"/>
    <mergeCell ref="BN1658:BO1658"/>
    <mergeCell ref="BQ1658:BR1658"/>
    <mergeCell ref="BS1658:BT1658"/>
    <mergeCell ref="D1665:E1665"/>
    <mergeCell ref="F1665:G1665"/>
    <mergeCell ref="I1665:J1665"/>
    <mergeCell ref="K1665:L1665"/>
    <mergeCell ref="N1665:O1665"/>
    <mergeCell ref="P1665:Q1665"/>
    <mergeCell ref="S1665:T1665"/>
    <mergeCell ref="U1665:V1665"/>
    <mergeCell ref="X1665:Y1665"/>
    <mergeCell ref="Z1665:AA1665"/>
    <mergeCell ref="AC1665:AD1665"/>
    <mergeCell ref="AE1665:AF1665"/>
    <mergeCell ref="AH1665:AI1665"/>
    <mergeCell ref="AJ1665:AK1665"/>
    <mergeCell ref="AM1665:AN1665"/>
    <mergeCell ref="AO1665:AP1665"/>
    <mergeCell ref="AR1665:AS1665"/>
    <mergeCell ref="AT1665:AU1665"/>
    <mergeCell ref="AW1665:AX1665"/>
    <mergeCell ref="AY1665:AZ1665"/>
    <mergeCell ref="BB1665:BC1665"/>
    <mergeCell ref="BD1665:BE1665"/>
    <mergeCell ref="BG1665:BH1665"/>
    <mergeCell ref="BI1665:BJ1665"/>
    <mergeCell ref="BL1665:BM1665"/>
    <mergeCell ref="BN1665:BO1665"/>
    <mergeCell ref="BQ1665:BR1665"/>
    <mergeCell ref="BS1665:BT1665"/>
    <mergeCell ref="AW1662:AX1662"/>
    <mergeCell ref="AY1662:AZ1662"/>
    <mergeCell ref="BB1662:BC1662"/>
    <mergeCell ref="BD1662:BE1662"/>
    <mergeCell ref="BG1662:BH1662"/>
    <mergeCell ref="BI1662:BJ1662"/>
    <mergeCell ref="BL1662:BM1662"/>
    <mergeCell ref="BN1662:BO1662"/>
    <mergeCell ref="I1672:J1672"/>
    <mergeCell ref="K1672:L1672"/>
    <mergeCell ref="N1672:O1672"/>
    <mergeCell ref="P1672:Q1672"/>
    <mergeCell ref="S1672:T1672"/>
    <mergeCell ref="U1672:V1672"/>
    <mergeCell ref="X1672:Y1672"/>
    <mergeCell ref="Z1672:AA1672"/>
    <mergeCell ref="AC1672:AD1672"/>
    <mergeCell ref="AE1672:AF1672"/>
    <mergeCell ref="AH1672:AI1672"/>
    <mergeCell ref="AJ1672:AK1672"/>
    <mergeCell ref="AM1672:AN1672"/>
    <mergeCell ref="AO1672:AP1672"/>
    <mergeCell ref="AR1672:AS1672"/>
    <mergeCell ref="AT1672:AU1672"/>
    <mergeCell ref="AW1672:AX1672"/>
    <mergeCell ref="AY1672:AZ1672"/>
    <mergeCell ref="BB1672:BC1672"/>
    <mergeCell ref="BD1672:BE1672"/>
    <mergeCell ref="BG1672:BH1672"/>
    <mergeCell ref="BI1672:BJ1672"/>
    <mergeCell ref="BL1672:BM1672"/>
    <mergeCell ref="BN1672:BO1672"/>
    <mergeCell ref="BQ1672:BR1672"/>
    <mergeCell ref="BS1672:BT1672"/>
    <mergeCell ref="D1686:E1686"/>
    <mergeCell ref="F1686:G1686"/>
    <mergeCell ref="I1686:J1686"/>
    <mergeCell ref="K1686:L1686"/>
    <mergeCell ref="N1686:O1686"/>
    <mergeCell ref="P1686:Q1686"/>
    <mergeCell ref="S1686:T1686"/>
    <mergeCell ref="U1686:V1686"/>
    <mergeCell ref="X1686:Y1686"/>
    <mergeCell ref="Z1686:AA1686"/>
    <mergeCell ref="AC1686:AD1686"/>
    <mergeCell ref="AE1686:AF1686"/>
    <mergeCell ref="AH1686:AI1686"/>
    <mergeCell ref="AJ1686:AK1686"/>
    <mergeCell ref="AM1686:AN1686"/>
    <mergeCell ref="AO1686:AP1686"/>
    <mergeCell ref="AR1686:AS1686"/>
    <mergeCell ref="AT1686:AU1686"/>
    <mergeCell ref="AW1686:AX1686"/>
    <mergeCell ref="AY1686:AZ1686"/>
    <mergeCell ref="BB1686:BC1686"/>
    <mergeCell ref="BD1686:BE1686"/>
    <mergeCell ref="BG1686:BH1686"/>
    <mergeCell ref="BI1686:BJ1686"/>
    <mergeCell ref="BL1686:BM1686"/>
    <mergeCell ref="BN1686:BO1686"/>
    <mergeCell ref="BQ1686:BR1686"/>
    <mergeCell ref="BS1686:BT1686"/>
    <mergeCell ref="D1679:E1679"/>
    <mergeCell ref="F1679:G1679"/>
    <mergeCell ref="I1679:J1679"/>
    <mergeCell ref="K1679:L1679"/>
    <mergeCell ref="N1679:O1679"/>
    <mergeCell ref="P1679:Q1679"/>
    <mergeCell ref="BS1679:BT1679"/>
    <mergeCell ref="BQ1683:BR1683"/>
    <mergeCell ref="BS1683:BT1683"/>
    <mergeCell ref="AH1683:AI1683"/>
    <mergeCell ref="AM1693:AN1693"/>
    <mergeCell ref="AO1693:AP1693"/>
    <mergeCell ref="AR1693:AS1693"/>
    <mergeCell ref="AT1693:AU1693"/>
    <mergeCell ref="AW1693:AX1693"/>
    <mergeCell ref="AY1693:AZ1693"/>
    <mergeCell ref="BB1693:BC1693"/>
    <mergeCell ref="BD1693:BE1693"/>
    <mergeCell ref="BG1693:BH1693"/>
    <mergeCell ref="BI1693:BJ1693"/>
    <mergeCell ref="BL1693:BM1693"/>
    <mergeCell ref="BN1693:BO1693"/>
    <mergeCell ref="BQ1693:BR1693"/>
    <mergeCell ref="BS1693:BT1693"/>
    <mergeCell ref="D1700:E1700"/>
    <mergeCell ref="F1700:G1700"/>
    <mergeCell ref="I1700:J1700"/>
    <mergeCell ref="K1700:L1700"/>
    <mergeCell ref="N1700:O1700"/>
    <mergeCell ref="P1700:Q1700"/>
    <mergeCell ref="S1700:T1700"/>
    <mergeCell ref="U1700:V1700"/>
    <mergeCell ref="X1700:Y1700"/>
    <mergeCell ref="Z1700:AA1700"/>
    <mergeCell ref="AC1700:AD1700"/>
    <mergeCell ref="AE1700:AF1700"/>
    <mergeCell ref="AH1700:AI1700"/>
    <mergeCell ref="AJ1700:AK1700"/>
    <mergeCell ref="AM1700:AN1700"/>
    <mergeCell ref="AO1700:AP1700"/>
    <mergeCell ref="AR1700:AS1700"/>
    <mergeCell ref="AT1700:AU1700"/>
    <mergeCell ref="AW1700:AX1700"/>
    <mergeCell ref="AY1700:AZ1700"/>
    <mergeCell ref="BB1700:BC1700"/>
    <mergeCell ref="BD1700:BE1700"/>
    <mergeCell ref="BG1700:BH1700"/>
    <mergeCell ref="BI1700:BJ1700"/>
    <mergeCell ref="BL1700:BM1700"/>
    <mergeCell ref="BN1700:BO1700"/>
    <mergeCell ref="BQ1700:BR1700"/>
    <mergeCell ref="BS1700:BT1700"/>
    <mergeCell ref="AH1693:AI1693"/>
    <mergeCell ref="AJ1693:AK1693"/>
    <mergeCell ref="D1707:E1707"/>
    <mergeCell ref="F1707:G1707"/>
    <mergeCell ref="I1707:J1707"/>
    <mergeCell ref="K1707:L1707"/>
    <mergeCell ref="N1707:O1707"/>
    <mergeCell ref="P1707:Q1707"/>
    <mergeCell ref="S1707:T1707"/>
    <mergeCell ref="U1707:V1707"/>
    <mergeCell ref="X1707:Y1707"/>
    <mergeCell ref="Z1707:AA1707"/>
    <mergeCell ref="AC1707:AD1707"/>
    <mergeCell ref="AE1707:AF1707"/>
    <mergeCell ref="AH1707:AI1707"/>
    <mergeCell ref="AJ1707:AK1707"/>
    <mergeCell ref="AM1707:AN1707"/>
    <mergeCell ref="AO1707:AP1707"/>
    <mergeCell ref="AR1707:AS1707"/>
    <mergeCell ref="AT1707:AU1707"/>
    <mergeCell ref="AW1707:AX1707"/>
    <mergeCell ref="AY1707:AZ1707"/>
    <mergeCell ref="BB1707:BC1707"/>
    <mergeCell ref="BD1707:BE1707"/>
    <mergeCell ref="BG1707:BH1707"/>
    <mergeCell ref="BI1707:BJ1707"/>
    <mergeCell ref="BL1707:BM1707"/>
    <mergeCell ref="BN1707:BO1707"/>
    <mergeCell ref="BQ1707:BR1707"/>
    <mergeCell ref="BS1707:BT1707"/>
    <mergeCell ref="D1704:E1704"/>
    <mergeCell ref="F1704:G1704"/>
    <mergeCell ref="I1704:J1704"/>
    <mergeCell ref="K1704:L1704"/>
    <mergeCell ref="N1704:O1704"/>
    <mergeCell ref="P1704:Q1704"/>
    <mergeCell ref="D1728:E1728"/>
    <mergeCell ref="F1728:G1728"/>
    <mergeCell ref="I1728:J1728"/>
    <mergeCell ref="K1728:L1728"/>
    <mergeCell ref="N1728:O1728"/>
    <mergeCell ref="P1728:Q1728"/>
    <mergeCell ref="S1728:T1728"/>
    <mergeCell ref="U1728:V1728"/>
    <mergeCell ref="X1728:Y1728"/>
    <mergeCell ref="Z1728:AA1728"/>
    <mergeCell ref="AC1728:AD1728"/>
    <mergeCell ref="AE1728:AF1728"/>
    <mergeCell ref="AH1728:AI1728"/>
    <mergeCell ref="AJ1728:AK1728"/>
    <mergeCell ref="AM1728:AN1728"/>
    <mergeCell ref="AO1728:AP1728"/>
    <mergeCell ref="AR1728:AS1728"/>
    <mergeCell ref="AT1728:AU1728"/>
    <mergeCell ref="AW1728:AX1728"/>
    <mergeCell ref="AY1728:AZ1728"/>
    <mergeCell ref="BB1728:BC1728"/>
    <mergeCell ref="BD1728:BE1728"/>
    <mergeCell ref="BG1728:BH1728"/>
    <mergeCell ref="BI1728:BJ1728"/>
    <mergeCell ref="BL1728:BM1728"/>
    <mergeCell ref="BN1728:BO1728"/>
    <mergeCell ref="BQ1728:BR1728"/>
    <mergeCell ref="BS1728:BT1728"/>
    <mergeCell ref="AH1725:AI1725"/>
    <mergeCell ref="AJ1725:AK1725"/>
    <mergeCell ref="AM1725:AN1725"/>
    <mergeCell ref="AO1725:AP1725"/>
    <mergeCell ref="AR1725:AS1725"/>
    <mergeCell ref="AT1725:AU1725"/>
    <mergeCell ref="S1725:T1725"/>
    <mergeCell ref="U1725:V1725"/>
    <mergeCell ref="X1725:Y1725"/>
    <mergeCell ref="Z1725:AA1725"/>
    <mergeCell ref="AC1725:AD1725"/>
    <mergeCell ref="AE1725:AF1725"/>
    <mergeCell ref="N1725:O1725"/>
    <mergeCell ref="P1725:Q1725"/>
    <mergeCell ref="BQ1725:BR1725"/>
    <mergeCell ref="BS1725:BT1725"/>
    <mergeCell ref="D1742:E1742"/>
    <mergeCell ref="F1742:G1742"/>
    <mergeCell ref="I1742:J1742"/>
    <mergeCell ref="K1742:L1742"/>
    <mergeCell ref="N1742:O1742"/>
    <mergeCell ref="P1742:Q1742"/>
    <mergeCell ref="S1742:T1742"/>
    <mergeCell ref="U1742:V1742"/>
    <mergeCell ref="X1742:Y1742"/>
    <mergeCell ref="Z1742:AA1742"/>
    <mergeCell ref="AC1742:AD1742"/>
    <mergeCell ref="AE1742:AF1742"/>
    <mergeCell ref="AH1742:AI1742"/>
    <mergeCell ref="AJ1742:AK1742"/>
    <mergeCell ref="AM1742:AN1742"/>
    <mergeCell ref="AO1742:AP1742"/>
    <mergeCell ref="AR1742:AS1742"/>
    <mergeCell ref="AT1742:AU1742"/>
    <mergeCell ref="AW1742:AX1742"/>
    <mergeCell ref="AY1742:AZ1742"/>
    <mergeCell ref="BB1742:BC1742"/>
    <mergeCell ref="BD1742:BE1742"/>
    <mergeCell ref="BG1742:BH1742"/>
    <mergeCell ref="BI1742:BJ1742"/>
    <mergeCell ref="BL1742:BM1742"/>
    <mergeCell ref="BN1742:BO1742"/>
    <mergeCell ref="BQ1742:BR1742"/>
    <mergeCell ref="BS1742:BT1742"/>
    <mergeCell ref="D1749:E1749"/>
    <mergeCell ref="F1749:G1749"/>
    <mergeCell ref="I1749:J1749"/>
    <mergeCell ref="K1749:L1749"/>
    <mergeCell ref="N1749:O1749"/>
    <mergeCell ref="P1749:Q1749"/>
    <mergeCell ref="S1749:T1749"/>
    <mergeCell ref="U1749:V1749"/>
    <mergeCell ref="X1749:Y1749"/>
    <mergeCell ref="Z1749:AA1749"/>
    <mergeCell ref="AC1749:AD1749"/>
    <mergeCell ref="AE1749:AF1749"/>
    <mergeCell ref="AH1749:AI1749"/>
    <mergeCell ref="AJ1749:AK1749"/>
    <mergeCell ref="AM1749:AN1749"/>
    <mergeCell ref="AO1749:AP1749"/>
    <mergeCell ref="AR1749:AS1749"/>
    <mergeCell ref="AT1749:AU1749"/>
    <mergeCell ref="AW1749:AX1749"/>
    <mergeCell ref="AY1749:AZ1749"/>
    <mergeCell ref="BB1749:BC1749"/>
    <mergeCell ref="BD1749:BE1749"/>
    <mergeCell ref="BG1749:BH1749"/>
    <mergeCell ref="BI1749:BJ1749"/>
    <mergeCell ref="BL1749:BM1749"/>
    <mergeCell ref="BN1749:BO1749"/>
    <mergeCell ref="BQ1749:BR1749"/>
    <mergeCell ref="BS1749:BT1749"/>
    <mergeCell ref="AW1746:AX1746"/>
    <mergeCell ref="AY1746:AZ1746"/>
    <mergeCell ref="BB1746:BC1746"/>
    <mergeCell ref="BD1746:BE1746"/>
    <mergeCell ref="BG1746:BH1746"/>
    <mergeCell ref="BI1746:BJ1746"/>
    <mergeCell ref="BL1746:BM1746"/>
    <mergeCell ref="BN1746:BO1746"/>
    <mergeCell ref="I1756:J1756"/>
    <mergeCell ref="K1756:L1756"/>
    <mergeCell ref="N1756:O1756"/>
    <mergeCell ref="P1756:Q1756"/>
    <mergeCell ref="S1756:T1756"/>
    <mergeCell ref="U1756:V1756"/>
    <mergeCell ref="X1756:Y1756"/>
    <mergeCell ref="Z1756:AA1756"/>
    <mergeCell ref="AC1756:AD1756"/>
    <mergeCell ref="AE1756:AF1756"/>
    <mergeCell ref="AH1756:AI1756"/>
    <mergeCell ref="AJ1756:AK1756"/>
    <mergeCell ref="AM1756:AN1756"/>
    <mergeCell ref="AO1756:AP1756"/>
    <mergeCell ref="AR1756:AS1756"/>
    <mergeCell ref="AT1756:AU1756"/>
    <mergeCell ref="AW1756:AX1756"/>
    <mergeCell ref="AY1756:AZ1756"/>
    <mergeCell ref="BB1756:BC1756"/>
    <mergeCell ref="BD1756:BE1756"/>
    <mergeCell ref="BG1756:BH1756"/>
    <mergeCell ref="BI1756:BJ1756"/>
    <mergeCell ref="BL1756:BM1756"/>
    <mergeCell ref="BN1756:BO1756"/>
    <mergeCell ref="BQ1756:BR1756"/>
    <mergeCell ref="BS1756:BT1756"/>
    <mergeCell ref="D1770:E1770"/>
    <mergeCell ref="F1770:G1770"/>
    <mergeCell ref="I1770:J1770"/>
    <mergeCell ref="K1770:L1770"/>
    <mergeCell ref="N1770:O1770"/>
    <mergeCell ref="P1770:Q1770"/>
    <mergeCell ref="S1770:T1770"/>
    <mergeCell ref="U1770:V1770"/>
    <mergeCell ref="X1770:Y1770"/>
    <mergeCell ref="Z1770:AA1770"/>
    <mergeCell ref="AC1770:AD1770"/>
    <mergeCell ref="AE1770:AF1770"/>
    <mergeCell ref="AH1770:AI1770"/>
    <mergeCell ref="AJ1770:AK1770"/>
    <mergeCell ref="AM1770:AN1770"/>
    <mergeCell ref="AO1770:AP1770"/>
    <mergeCell ref="AR1770:AS1770"/>
    <mergeCell ref="AT1770:AU1770"/>
    <mergeCell ref="AW1770:AX1770"/>
    <mergeCell ref="AY1770:AZ1770"/>
    <mergeCell ref="BB1770:BC1770"/>
    <mergeCell ref="BD1770:BE1770"/>
    <mergeCell ref="BG1770:BH1770"/>
    <mergeCell ref="BI1770:BJ1770"/>
    <mergeCell ref="BL1770:BM1770"/>
    <mergeCell ref="BN1770:BO1770"/>
    <mergeCell ref="BQ1770:BR1770"/>
    <mergeCell ref="BS1770:BT1770"/>
    <mergeCell ref="D1763:E1763"/>
    <mergeCell ref="F1763:G1763"/>
    <mergeCell ref="I1763:J1763"/>
    <mergeCell ref="K1763:L1763"/>
    <mergeCell ref="N1763:O1763"/>
    <mergeCell ref="P1763:Q1763"/>
    <mergeCell ref="BS1763:BT1763"/>
    <mergeCell ref="BQ1767:BR1767"/>
    <mergeCell ref="BS1767:BT1767"/>
    <mergeCell ref="AH1767:AI1767"/>
    <mergeCell ref="AM1777:AN1777"/>
    <mergeCell ref="AO1777:AP1777"/>
    <mergeCell ref="AR1777:AS1777"/>
    <mergeCell ref="AT1777:AU1777"/>
    <mergeCell ref="AW1777:AX1777"/>
    <mergeCell ref="AY1777:AZ1777"/>
    <mergeCell ref="BB1777:BC1777"/>
    <mergeCell ref="BD1777:BE1777"/>
    <mergeCell ref="BG1777:BH1777"/>
    <mergeCell ref="BI1777:BJ1777"/>
    <mergeCell ref="BL1777:BM1777"/>
    <mergeCell ref="BN1777:BO1777"/>
    <mergeCell ref="BQ1777:BR1777"/>
    <mergeCell ref="BS1777:BT1777"/>
    <mergeCell ref="D1784:E1784"/>
    <mergeCell ref="F1784:G1784"/>
    <mergeCell ref="I1784:J1784"/>
    <mergeCell ref="K1784:L1784"/>
    <mergeCell ref="N1784:O1784"/>
    <mergeCell ref="P1784:Q1784"/>
    <mergeCell ref="S1784:T1784"/>
    <mergeCell ref="U1784:V1784"/>
    <mergeCell ref="X1784:Y1784"/>
    <mergeCell ref="Z1784:AA1784"/>
    <mergeCell ref="AC1784:AD1784"/>
    <mergeCell ref="AE1784:AF1784"/>
    <mergeCell ref="AH1784:AI1784"/>
    <mergeCell ref="AJ1784:AK1784"/>
    <mergeCell ref="AM1784:AN1784"/>
    <mergeCell ref="AO1784:AP1784"/>
    <mergeCell ref="AR1784:AS1784"/>
    <mergeCell ref="AT1784:AU1784"/>
    <mergeCell ref="AW1784:AX1784"/>
    <mergeCell ref="AY1784:AZ1784"/>
    <mergeCell ref="BB1784:BC1784"/>
    <mergeCell ref="BD1784:BE1784"/>
    <mergeCell ref="BG1784:BH1784"/>
    <mergeCell ref="BI1784:BJ1784"/>
    <mergeCell ref="BL1784:BM1784"/>
    <mergeCell ref="BN1784:BO1784"/>
    <mergeCell ref="BQ1784:BR1784"/>
    <mergeCell ref="BS1784:BT1784"/>
    <mergeCell ref="AH1777:AI1777"/>
    <mergeCell ref="AJ1777:AK1777"/>
    <mergeCell ref="D1791:E1791"/>
    <mergeCell ref="F1791:G1791"/>
    <mergeCell ref="I1791:J1791"/>
    <mergeCell ref="K1791:L1791"/>
    <mergeCell ref="N1791:O1791"/>
    <mergeCell ref="P1791:Q1791"/>
    <mergeCell ref="S1791:T1791"/>
    <mergeCell ref="U1791:V1791"/>
    <mergeCell ref="X1791:Y1791"/>
    <mergeCell ref="Z1791:AA1791"/>
    <mergeCell ref="AC1791:AD1791"/>
    <mergeCell ref="AE1791:AF1791"/>
    <mergeCell ref="AH1791:AI1791"/>
    <mergeCell ref="AJ1791:AK1791"/>
    <mergeCell ref="AM1791:AN1791"/>
    <mergeCell ref="AO1791:AP1791"/>
    <mergeCell ref="AR1791:AS1791"/>
    <mergeCell ref="AT1791:AU1791"/>
    <mergeCell ref="AW1791:AX1791"/>
    <mergeCell ref="AY1791:AZ1791"/>
    <mergeCell ref="BB1791:BC1791"/>
    <mergeCell ref="BD1791:BE1791"/>
    <mergeCell ref="BG1791:BH1791"/>
    <mergeCell ref="BI1791:BJ1791"/>
    <mergeCell ref="BL1791:BM1791"/>
    <mergeCell ref="BN1791:BO1791"/>
    <mergeCell ref="BQ1791:BR1791"/>
    <mergeCell ref="BS1791:BT1791"/>
    <mergeCell ref="D1788:E1788"/>
    <mergeCell ref="F1788:G1788"/>
    <mergeCell ref="I1788:J1788"/>
    <mergeCell ref="K1788:L1788"/>
    <mergeCell ref="N1788:O1788"/>
    <mergeCell ref="P1788:Q1788"/>
    <mergeCell ref="D1812:E1812"/>
    <mergeCell ref="F1812:G1812"/>
    <mergeCell ref="I1812:J1812"/>
    <mergeCell ref="K1812:L1812"/>
    <mergeCell ref="N1812:O1812"/>
    <mergeCell ref="P1812:Q1812"/>
    <mergeCell ref="S1812:T1812"/>
    <mergeCell ref="U1812:V1812"/>
    <mergeCell ref="X1812:Y1812"/>
    <mergeCell ref="Z1812:AA1812"/>
    <mergeCell ref="AC1812:AD1812"/>
    <mergeCell ref="AE1812:AF1812"/>
    <mergeCell ref="AH1812:AI1812"/>
    <mergeCell ref="AJ1812:AK1812"/>
    <mergeCell ref="AM1812:AN1812"/>
    <mergeCell ref="AO1812:AP1812"/>
    <mergeCell ref="AR1812:AS1812"/>
    <mergeCell ref="AT1812:AU1812"/>
    <mergeCell ref="AW1812:AX1812"/>
    <mergeCell ref="AY1812:AZ1812"/>
    <mergeCell ref="BB1812:BC1812"/>
    <mergeCell ref="BD1812:BE1812"/>
    <mergeCell ref="BG1812:BH1812"/>
    <mergeCell ref="BI1812:BJ1812"/>
    <mergeCell ref="BL1812:BM1812"/>
    <mergeCell ref="BN1812:BO1812"/>
    <mergeCell ref="BQ1812:BR1812"/>
    <mergeCell ref="BS1812:BT1812"/>
    <mergeCell ref="AH1809:AI1809"/>
    <mergeCell ref="AJ1809:AK1809"/>
    <mergeCell ref="AM1809:AN1809"/>
    <mergeCell ref="AO1809:AP1809"/>
    <mergeCell ref="AR1809:AS1809"/>
    <mergeCell ref="AT1809:AU1809"/>
    <mergeCell ref="S1809:T1809"/>
    <mergeCell ref="U1809:V1809"/>
    <mergeCell ref="X1809:Y1809"/>
    <mergeCell ref="Z1809:AA1809"/>
    <mergeCell ref="AC1809:AD1809"/>
    <mergeCell ref="AE1809:AF1809"/>
    <mergeCell ref="N1809:O1809"/>
    <mergeCell ref="P1809:Q1809"/>
    <mergeCell ref="BQ1809:BR1809"/>
    <mergeCell ref="BS1809:BT1809"/>
    <mergeCell ref="D1826:E1826"/>
    <mergeCell ref="F1826:G1826"/>
    <mergeCell ref="I1826:J1826"/>
    <mergeCell ref="K1826:L1826"/>
    <mergeCell ref="N1826:O1826"/>
    <mergeCell ref="P1826:Q1826"/>
    <mergeCell ref="S1826:T1826"/>
    <mergeCell ref="U1826:V1826"/>
    <mergeCell ref="X1826:Y1826"/>
    <mergeCell ref="Z1826:AA1826"/>
    <mergeCell ref="AC1826:AD1826"/>
    <mergeCell ref="AE1826:AF1826"/>
    <mergeCell ref="AH1826:AI1826"/>
    <mergeCell ref="AJ1826:AK1826"/>
    <mergeCell ref="AM1826:AN1826"/>
    <mergeCell ref="AO1826:AP1826"/>
    <mergeCell ref="AR1826:AS1826"/>
    <mergeCell ref="AT1826:AU1826"/>
    <mergeCell ref="AW1826:AX1826"/>
    <mergeCell ref="AY1826:AZ1826"/>
    <mergeCell ref="BB1826:BC1826"/>
    <mergeCell ref="BD1826:BE1826"/>
    <mergeCell ref="BG1826:BH1826"/>
    <mergeCell ref="BI1826:BJ1826"/>
    <mergeCell ref="BL1826:BM1826"/>
    <mergeCell ref="BN1826:BO1826"/>
    <mergeCell ref="BQ1826:BR1826"/>
    <mergeCell ref="BS1826:BT1826"/>
    <mergeCell ref="D1833:E1833"/>
    <mergeCell ref="F1833:G1833"/>
    <mergeCell ref="I1833:J1833"/>
    <mergeCell ref="K1833:L1833"/>
    <mergeCell ref="N1833:O1833"/>
    <mergeCell ref="P1833:Q1833"/>
    <mergeCell ref="S1833:T1833"/>
    <mergeCell ref="U1833:V1833"/>
    <mergeCell ref="X1833:Y1833"/>
    <mergeCell ref="Z1833:AA1833"/>
    <mergeCell ref="AC1833:AD1833"/>
    <mergeCell ref="AE1833:AF1833"/>
    <mergeCell ref="AH1833:AI1833"/>
    <mergeCell ref="AJ1833:AK1833"/>
    <mergeCell ref="AM1833:AN1833"/>
    <mergeCell ref="AO1833:AP1833"/>
    <mergeCell ref="AR1833:AS1833"/>
    <mergeCell ref="AT1833:AU1833"/>
    <mergeCell ref="AW1833:AX1833"/>
    <mergeCell ref="AY1833:AZ1833"/>
    <mergeCell ref="BB1833:BC1833"/>
    <mergeCell ref="BD1833:BE1833"/>
    <mergeCell ref="BG1833:BH1833"/>
    <mergeCell ref="BI1833:BJ1833"/>
    <mergeCell ref="BL1833:BM1833"/>
    <mergeCell ref="BN1833:BO1833"/>
    <mergeCell ref="BQ1833:BR1833"/>
    <mergeCell ref="BS1833:BT1833"/>
    <mergeCell ref="AW1830:AX1830"/>
    <mergeCell ref="AY1830:AZ1830"/>
    <mergeCell ref="BB1830:BC1830"/>
    <mergeCell ref="BD1830:BE1830"/>
    <mergeCell ref="BG1830:BH1830"/>
    <mergeCell ref="BI1830:BJ1830"/>
    <mergeCell ref="BL1830:BM1830"/>
    <mergeCell ref="BN1830:BO1830"/>
    <mergeCell ref="I1840:J1840"/>
    <mergeCell ref="K1840:L1840"/>
    <mergeCell ref="N1840:O1840"/>
    <mergeCell ref="P1840:Q1840"/>
    <mergeCell ref="S1840:T1840"/>
    <mergeCell ref="U1840:V1840"/>
    <mergeCell ref="X1840:Y1840"/>
    <mergeCell ref="Z1840:AA1840"/>
    <mergeCell ref="AC1840:AD1840"/>
    <mergeCell ref="AE1840:AF1840"/>
    <mergeCell ref="AH1840:AI1840"/>
    <mergeCell ref="AJ1840:AK1840"/>
    <mergeCell ref="AM1840:AN1840"/>
    <mergeCell ref="AO1840:AP1840"/>
    <mergeCell ref="AR1840:AS1840"/>
    <mergeCell ref="AT1840:AU1840"/>
    <mergeCell ref="AW1840:AX1840"/>
    <mergeCell ref="AY1840:AZ1840"/>
    <mergeCell ref="BB1840:BC1840"/>
    <mergeCell ref="BD1840:BE1840"/>
    <mergeCell ref="BG1840:BH1840"/>
    <mergeCell ref="BI1840:BJ1840"/>
    <mergeCell ref="BL1840:BM1840"/>
    <mergeCell ref="BN1840:BO1840"/>
    <mergeCell ref="BQ1840:BR1840"/>
    <mergeCell ref="BS1840:BT1840"/>
    <mergeCell ref="D1854:E1854"/>
    <mergeCell ref="F1854:G1854"/>
    <mergeCell ref="I1854:J1854"/>
    <mergeCell ref="K1854:L1854"/>
    <mergeCell ref="N1854:O1854"/>
    <mergeCell ref="P1854:Q1854"/>
    <mergeCell ref="S1854:T1854"/>
    <mergeCell ref="U1854:V1854"/>
    <mergeCell ref="X1854:Y1854"/>
    <mergeCell ref="Z1854:AA1854"/>
    <mergeCell ref="AC1854:AD1854"/>
    <mergeCell ref="AE1854:AF1854"/>
    <mergeCell ref="AH1854:AI1854"/>
    <mergeCell ref="AJ1854:AK1854"/>
    <mergeCell ref="AM1854:AN1854"/>
    <mergeCell ref="AO1854:AP1854"/>
    <mergeCell ref="AR1854:AS1854"/>
    <mergeCell ref="AT1854:AU1854"/>
    <mergeCell ref="AW1854:AX1854"/>
    <mergeCell ref="AY1854:AZ1854"/>
    <mergeCell ref="BB1854:BC1854"/>
    <mergeCell ref="BD1854:BE1854"/>
    <mergeCell ref="BG1854:BH1854"/>
    <mergeCell ref="BI1854:BJ1854"/>
    <mergeCell ref="BL1854:BM1854"/>
    <mergeCell ref="BN1854:BO1854"/>
    <mergeCell ref="BQ1854:BR1854"/>
    <mergeCell ref="BS1854:BT1854"/>
    <mergeCell ref="D1847:E1847"/>
    <mergeCell ref="F1847:G1847"/>
    <mergeCell ref="I1847:J1847"/>
    <mergeCell ref="K1847:L1847"/>
    <mergeCell ref="N1847:O1847"/>
    <mergeCell ref="P1847:Q1847"/>
    <mergeCell ref="BS1847:BT1847"/>
    <mergeCell ref="BQ1851:BR1851"/>
    <mergeCell ref="BS1851:BT1851"/>
    <mergeCell ref="AH1851:AI1851"/>
    <mergeCell ref="AM1861:AN1861"/>
    <mergeCell ref="AO1861:AP1861"/>
    <mergeCell ref="AR1861:AS1861"/>
    <mergeCell ref="AT1861:AU1861"/>
    <mergeCell ref="AW1861:AX1861"/>
    <mergeCell ref="AY1861:AZ1861"/>
    <mergeCell ref="BB1861:BC1861"/>
    <mergeCell ref="BD1861:BE1861"/>
    <mergeCell ref="BG1861:BH1861"/>
    <mergeCell ref="BI1861:BJ1861"/>
    <mergeCell ref="BL1861:BM1861"/>
    <mergeCell ref="BN1861:BO1861"/>
    <mergeCell ref="BQ1861:BR1861"/>
    <mergeCell ref="BS1861:BT1861"/>
    <mergeCell ref="D1868:E1868"/>
    <mergeCell ref="F1868:G1868"/>
    <mergeCell ref="I1868:J1868"/>
    <mergeCell ref="K1868:L1868"/>
    <mergeCell ref="N1868:O1868"/>
    <mergeCell ref="P1868:Q1868"/>
    <mergeCell ref="S1868:T1868"/>
    <mergeCell ref="U1868:V1868"/>
    <mergeCell ref="X1868:Y1868"/>
    <mergeCell ref="Z1868:AA1868"/>
    <mergeCell ref="AC1868:AD1868"/>
    <mergeCell ref="AE1868:AF1868"/>
    <mergeCell ref="AH1868:AI1868"/>
    <mergeCell ref="AJ1868:AK1868"/>
    <mergeCell ref="AM1868:AN1868"/>
    <mergeCell ref="AO1868:AP1868"/>
    <mergeCell ref="AR1868:AS1868"/>
    <mergeCell ref="AT1868:AU1868"/>
    <mergeCell ref="AW1868:AX1868"/>
    <mergeCell ref="AY1868:AZ1868"/>
    <mergeCell ref="BB1868:BC1868"/>
    <mergeCell ref="BD1868:BE1868"/>
    <mergeCell ref="BG1868:BH1868"/>
    <mergeCell ref="BI1868:BJ1868"/>
    <mergeCell ref="BL1868:BM1868"/>
    <mergeCell ref="BN1868:BO1868"/>
    <mergeCell ref="BQ1868:BR1868"/>
    <mergeCell ref="BS1868:BT1868"/>
    <mergeCell ref="AH1861:AI1861"/>
    <mergeCell ref="AJ1861:AK1861"/>
    <mergeCell ref="D1875:E1875"/>
    <mergeCell ref="F1875:G1875"/>
    <mergeCell ref="I1875:J1875"/>
    <mergeCell ref="K1875:L1875"/>
    <mergeCell ref="N1875:O1875"/>
    <mergeCell ref="P1875:Q1875"/>
    <mergeCell ref="S1875:T1875"/>
    <mergeCell ref="U1875:V1875"/>
    <mergeCell ref="X1875:Y1875"/>
    <mergeCell ref="Z1875:AA1875"/>
    <mergeCell ref="AC1875:AD1875"/>
    <mergeCell ref="AE1875:AF1875"/>
    <mergeCell ref="AH1875:AI1875"/>
    <mergeCell ref="AJ1875:AK1875"/>
    <mergeCell ref="AM1875:AN1875"/>
    <mergeCell ref="AO1875:AP1875"/>
    <mergeCell ref="AR1875:AS1875"/>
    <mergeCell ref="AT1875:AU1875"/>
    <mergeCell ref="AW1875:AX1875"/>
    <mergeCell ref="AY1875:AZ1875"/>
    <mergeCell ref="BB1875:BC1875"/>
    <mergeCell ref="BD1875:BE1875"/>
    <mergeCell ref="BG1875:BH1875"/>
    <mergeCell ref="BI1875:BJ1875"/>
    <mergeCell ref="BL1875:BM1875"/>
    <mergeCell ref="BN1875:BO1875"/>
    <mergeCell ref="BQ1875:BR1875"/>
    <mergeCell ref="BS1875:BT1875"/>
    <mergeCell ref="D1872:E1872"/>
    <mergeCell ref="F1872:G1872"/>
    <mergeCell ref="I1872:J1872"/>
    <mergeCell ref="K1872:L1872"/>
    <mergeCell ref="N1872:O1872"/>
    <mergeCell ref="P1872:Q1872"/>
    <mergeCell ref="D1896:E1896"/>
    <mergeCell ref="F1896:G1896"/>
    <mergeCell ref="I1896:J1896"/>
    <mergeCell ref="K1896:L1896"/>
    <mergeCell ref="N1896:O1896"/>
    <mergeCell ref="P1896:Q1896"/>
    <mergeCell ref="S1896:T1896"/>
    <mergeCell ref="U1896:V1896"/>
    <mergeCell ref="X1896:Y1896"/>
    <mergeCell ref="Z1896:AA1896"/>
    <mergeCell ref="AC1896:AD1896"/>
    <mergeCell ref="AE1896:AF1896"/>
    <mergeCell ref="AH1896:AI1896"/>
    <mergeCell ref="AJ1896:AK1896"/>
    <mergeCell ref="AM1896:AN1896"/>
    <mergeCell ref="AO1896:AP1896"/>
    <mergeCell ref="AR1896:AS1896"/>
    <mergeCell ref="AT1896:AU1896"/>
    <mergeCell ref="AW1896:AX1896"/>
    <mergeCell ref="AY1896:AZ1896"/>
    <mergeCell ref="BB1896:BC1896"/>
    <mergeCell ref="BD1896:BE1896"/>
    <mergeCell ref="BG1896:BH1896"/>
    <mergeCell ref="BI1896:BJ1896"/>
    <mergeCell ref="BL1896:BM1896"/>
    <mergeCell ref="BN1896:BO1896"/>
    <mergeCell ref="BQ1896:BR1896"/>
    <mergeCell ref="BS1896:BT1896"/>
    <mergeCell ref="AH1893:AI1893"/>
    <mergeCell ref="AJ1893:AK1893"/>
    <mergeCell ref="AM1893:AN1893"/>
    <mergeCell ref="AO1893:AP1893"/>
    <mergeCell ref="AR1893:AS1893"/>
    <mergeCell ref="AT1893:AU1893"/>
    <mergeCell ref="S1893:T1893"/>
    <mergeCell ref="U1893:V1893"/>
    <mergeCell ref="X1893:Y1893"/>
    <mergeCell ref="Z1893:AA1893"/>
    <mergeCell ref="AC1893:AD1893"/>
    <mergeCell ref="AE1893:AF1893"/>
    <mergeCell ref="N1893:O1893"/>
    <mergeCell ref="P1893:Q1893"/>
    <mergeCell ref="BQ1893:BR1893"/>
    <mergeCell ref="BS1893:BT1893"/>
    <mergeCell ref="D1910:E1910"/>
    <mergeCell ref="F1910:G1910"/>
    <mergeCell ref="I1910:J1910"/>
    <mergeCell ref="K1910:L1910"/>
    <mergeCell ref="N1910:O1910"/>
    <mergeCell ref="P1910:Q1910"/>
    <mergeCell ref="S1910:T1910"/>
    <mergeCell ref="U1910:V1910"/>
    <mergeCell ref="X1910:Y1910"/>
    <mergeCell ref="Z1910:AA1910"/>
    <mergeCell ref="AC1910:AD1910"/>
    <mergeCell ref="AE1910:AF1910"/>
    <mergeCell ref="AH1910:AI1910"/>
    <mergeCell ref="AJ1910:AK1910"/>
    <mergeCell ref="AM1910:AN1910"/>
    <mergeCell ref="AO1910:AP1910"/>
    <mergeCell ref="AR1910:AS1910"/>
    <mergeCell ref="AT1910:AU1910"/>
    <mergeCell ref="AW1910:AX1910"/>
    <mergeCell ref="AY1910:AZ1910"/>
    <mergeCell ref="BB1910:BC1910"/>
    <mergeCell ref="BD1910:BE1910"/>
    <mergeCell ref="BG1910:BH1910"/>
    <mergeCell ref="BI1910:BJ1910"/>
    <mergeCell ref="BL1910:BM1910"/>
    <mergeCell ref="BN1910:BO1910"/>
    <mergeCell ref="BQ1910:BR1910"/>
    <mergeCell ref="BS1910:BT1910"/>
    <mergeCell ref="D1917:E1917"/>
    <mergeCell ref="F1917:G1917"/>
    <mergeCell ref="I1917:J1917"/>
    <mergeCell ref="K1917:L1917"/>
    <mergeCell ref="N1917:O1917"/>
    <mergeCell ref="P1917:Q1917"/>
    <mergeCell ref="S1917:T1917"/>
    <mergeCell ref="U1917:V1917"/>
    <mergeCell ref="X1917:Y1917"/>
    <mergeCell ref="Z1917:AA1917"/>
    <mergeCell ref="AC1917:AD1917"/>
    <mergeCell ref="AE1917:AF1917"/>
    <mergeCell ref="AH1917:AI1917"/>
    <mergeCell ref="AJ1917:AK1917"/>
    <mergeCell ref="AM1917:AN1917"/>
    <mergeCell ref="AO1917:AP1917"/>
    <mergeCell ref="AR1917:AS1917"/>
    <mergeCell ref="AT1917:AU1917"/>
    <mergeCell ref="AW1917:AX1917"/>
    <mergeCell ref="AY1917:AZ1917"/>
    <mergeCell ref="BB1917:BC1917"/>
    <mergeCell ref="BD1917:BE1917"/>
    <mergeCell ref="BG1917:BH1917"/>
    <mergeCell ref="BI1917:BJ1917"/>
    <mergeCell ref="BL1917:BM1917"/>
    <mergeCell ref="BN1917:BO1917"/>
    <mergeCell ref="BQ1917:BR1917"/>
    <mergeCell ref="BS1917:BT1917"/>
    <mergeCell ref="AW1914:AX1914"/>
    <mergeCell ref="AY1914:AZ1914"/>
    <mergeCell ref="BB1914:BC1914"/>
    <mergeCell ref="BD1914:BE1914"/>
    <mergeCell ref="BG1914:BH1914"/>
    <mergeCell ref="BI1914:BJ1914"/>
    <mergeCell ref="BL1914:BM1914"/>
    <mergeCell ref="BN1914:BO1914"/>
    <mergeCell ref="I1924:J1924"/>
    <mergeCell ref="K1924:L1924"/>
    <mergeCell ref="N1924:O1924"/>
    <mergeCell ref="P1924:Q1924"/>
    <mergeCell ref="S1924:T1924"/>
    <mergeCell ref="U1924:V1924"/>
    <mergeCell ref="X1924:Y1924"/>
    <mergeCell ref="Z1924:AA1924"/>
    <mergeCell ref="AC1924:AD1924"/>
    <mergeCell ref="AE1924:AF1924"/>
    <mergeCell ref="AH1924:AI1924"/>
    <mergeCell ref="AJ1924:AK1924"/>
    <mergeCell ref="AM1924:AN1924"/>
    <mergeCell ref="AO1924:AP1924"/>
    <mergeCell ref="AR1924:AS1924"/>
    <mergeCell ref="AT1924:AU1924"/>
    <mergeCell ref="AW1924:AX1924"/>
    <mergeCell ref="AY1924:AZ1924"/>
    <mergeCell ref="BB1924:BC1924"/>
    <mergeCell ref="BD1924:BE1924"/>
    <mergeCell ref="BG1924:BH1924"/>
    <mergeCell ref="BI1924:BJ1924"/>
    <mergeCell ref="BL1924:BM1924"/>
    <mergeCell ref="BN1924:BO1924"/>
    <mergeCell ref="BQ1924:BR1924"/>
    <mergeCell ref="BS1924:BT1924"/>
    <mergeCell ref="D1938:E1938"/>
    <mergeCell ref="F1938:G1938"/>
    <mergeCell ref="I1938:J1938"/>
    <mergeCell ref="K1938:L1938"/>
    <mergeCell ref="N1938:O1938"/>
    <mergeCell ref="P1938:Q1938"/>
    <mergeCell ref="S1938:T1938"/>
    <mergeCell ref="U1938:V1938"/>
    <mergeCell ref="X1938:Y1938"/>
    <mergeCell ref="Z1938:AA1938"/>
    <mergeCell ref="AC1938:AD1938"/>
    <mergeCell ref="AE1938:AF1938"/>
    <mergeCell ref="AH1938:AI1938"/>
    <mergeCell ref="AJ1938:AK1938"/>
    <mergeCell ref="AM1938:AN1938"/>
    <mergeCell ref="AO1938:AP1938"/>
    <mergeCell ref="AR1938:AS1938"/>
    <mergeCell ref="AT1938:AU1938"/>
    <mergeCell ref="AW1938:AX1938"/>
    <mergeCell ref="AY1938:AZ1938"/>
    <mergeCell ref="BB1938:BC1938"/>
    <mergeCell ref="BD1938:BE1938"/>
    <mergeCell ref="BG1938:BH1938"/>
    <mergeCell ref="BI1938:BJ1938"/>
    <mergeCell ref="BL1938:BM1938"/>
    <mergeCell ref="BN1938:BO1938"/>
    <mergeCell ref="BQ1938:BR1938"/>
    <mergeCell ref="BS1938:BT1938"/>
    <mergeCell ref="D1931:E1931"/>
    <mergeCell ref="F1931:G1931"/>
    <mergeCell ref="I1931:J1931"/>
    <mergeCell ref="K1931:L1931"/>
    <mergeCell ref="N1931:O1931"/>
    <mergeCell ref="P1931:Q1931"/>
    <mergeCell ref="BS1931:BT1931"/>
    <mergeCell ref="BQ1935:BR1935"/>
    <mergeCell ref="BS1935:BT1935"/>
    <mergeCell ref="AH1935:AI1935"/>
    <mergeCell ref="AM1945:AN1945"/>
    <mergeCell ref="AO1945:AP1945"/>
    <mergeCell ref="AR1945:AS1945"/>
    <mergeCell ref="AT1945:AU1945"/>
    <mergeCell ref="AW1945:AX1945"/>
    <mergeCell ref="AY1945:AZ1945"/>
    <mergeCell ref="BB1945:BC1945"/>
    <mergeCell ref="BD1945:BE1945"/>
    <mergeCell ref="BG1945:BH1945"/>
    <mergeCell ref="BI1945:BJ1945"/>
    <mergeCell ref="BL1945:BM1945"/>
    <mergeCell ref="BN1945:BO1945"/>
    <mergeCell ref="BQ1945:BR1945"/>
    <mergeCell ref="BS1945:BT1945"/>
    <mergeCell ref="D1952:E1952"/>
    <mergeCell ref="F1952:G1952"/>
    <mergeCell ref="I1952:J1952"/>
    <mergeCell ref="K1952:L1952"/>
    <mergeCell ref="N1952:O1952"/>
    <mergeCell ref="P1952:Q1952"/>
    <mergeCell ref="S1952:T1952"/>
    <mergeCell ref="U1952:V1952"/>
    <mergeCell ref="X1952:Y1952"/>
    <mergeCell ref="Z1952:AA1952"/>
    <mergeCell ref="AC1952:AD1952"/>
    <mergeCell ref="AE1952:AF1952"/>
    <mergeCell ref="AH1952:AI1952"/>
    <mergeCell ref="AJ1952:AK1952"/>
    <mergeCell ref="AM1952:AN1952"/>
    <mergeCell ref="AO1952:AP1952"/>
    <mergeCell ref="AR1952:AS1952"/>
    <mergeCell ref="AT1952:AU1952"/>
    <mergeCell ref="AW1952:AX1952"/>
    <mergeCell ref="AY1952:AZ1952"/>
    <mergeCell ref="BB1952:BC1952"/>
    <mergeCell ref="BD1952:BE1952"/>
    <mergeCell ref="BG1952:BH1952"/>
    <mergeCell ref="BI1952:BJ1952"/>
    <mergeCell ref="BL1952:BM1952"/>
    <mergeCell ref="BN1952:BO1952"/>
    <mergeCell ref="BQ1952:BR1952"/>
    <mergeCell ref="BS1952:BT1952"/>
    <mergeCell ref="AH1945:AI1945"/>
    <mergeCell ref="AJ1945:AK1945"/>
    <mergeCell ref="D1959:E1959"/>
    <mergeCell ref="F1959:G1959"/>
    <mergeCell ref="I1959:J1959"/>
    <mergeCell ref="K1959:L1959"/>
    <mergeCell ref="N1959:O1959"/>
    <mergeCell ref="P1959:Q1959"/>
    <mergeCell ref="S1959:T1959"/>
    <mergeCell ref="U1959:V1959"/>
    <mergeCell ref="X1959:Y1959"/>
    <mergeCell ref="Z1959:AA1959"/>
    <mergeCell ref="AC1959:AD1959"/>
    <mergeCell ref="AE1959:AF1959"/>
    <mergeCell ref="AH1959:AI1959"/>
    <mergeCell ref="AJ1959:AK1959"/>
    <mergeCell ref="AM1959:AN1959"/>
    <mergeCell ref="AO1959:AP1959"/>
    <mergeCell ref="AR1959:AS1959"/>
    <mergeCell ref="AT1959:AU1959"/>
    <mergeCell ref="AW1959:AX1959"/>
    <mergeCell ref="AY1959:AZ1959"/>
    <mergeCell ref="BB1959:BC1959"/>
    <mergeCell ref="BD1959:BE1959"/>
    <mergeCell ref="BG1959:BH1959"/>
    <mergeCell ref="BI1959:BJ1959"/>
    <mergeCell ref="BL1959:BM1959"/>
    <mergeCell ref="BN1959:BO1959"/>
    <mergeCell ref="BQ1959:BR1959"/>
    <mergeCell ref="BS1959:BT1959"/>
    <mergeCell ref="D1956:E1956"/>
    <mergeCell ref="F1956:G1956"/>
    <mergeCell ref="I1956:J1956"/>
    <mergeCell ref="K1956:L1956"/>
    <mergeCell ref="N1956:O1956"/>
    <mergeCell ref="P1956:Q1956"/>
    <mergeCell ref="D1980:E1980"/>
    <mergeCell ref="F1980:G1980"/>
    <mergeCell ref="I1980:J1980"/>
    <mergeCell ref="K1980:L1980"/>
    <mergeCell ref="N1980:O1980"/>
    <mergeCell ref="P1980:Q1980"/>
    <mergeCell ref="S1980:T1980"/>
    <mergeCell ref="U1980:V1980"/>
    <mergeCell ref="X1980:Y1980"/>
    <mergeCell ref="Z1980:AA1980"/>
    <mergeCell ref="AC1980:AD1980"/>
    <mergeCell ref="AE1980:AF1980"/>
    <mergeCell ref="AH1980:AI1980"/>
    <mergeCell ref="AJ1980:AK1980"/>
    <mergeCell ref="AM1980:AN1980"/>
    <mergeCell ref="AO1980:AP1980"/>
    <mergeCell ref="AR1980:AS1980"/>
    <mergeCell ref="AT1980:AU1980"/>
    <mergeCell ref="AW1980:AX1980"/>
    <mergeCell ref="AY1980:AZ1980"/>
    <mergeCell ref="BB1980:BC1980"/>
    <mergeCell ref="BD1980:BE1980"/>
    <mergeCell ref="BG1980:BH1980"/>
    <mergeCell ref="BI1980:BJ1980"/>
    <mergeCell ref="BL1980:BM1980"/>
    <mergeCell ref="BN1980:BO1980"/>
    <mergeCell ref="BQ1980:BR1980"/>
    <mergeCell ref="BS1980:BT1980"/>
    <mergeCell ref="AH1977:AI1977"/>
    <mergeCell ref="AJ1977:AK1977"/>
    <mergeCell ref="AM1977:AN1977"/>
    <mergeCell ref="AO1977:AP1977"/>
    <mergeCell ref="AR1977:AS1977"/>
    <mergeCell ref="AT1977:AU1977"/>
    <mergeCell ref="S1977:T1977"/>
    <mergeCell ref="U1977:V1977"/>
    <mergeCell ref="X1977:Y1977"/>
    <mergeCell ref="Z1977:AA1977"/>
    <mergeCell ref="AC1977:AD1977"/>
    <mergeCell ref="AE1977:AF1977"/>
    <mergeCell ref="N1977:O1977"/>
    <mergeCell ref="P1977:Q1977"/>
    <mergeCell ref="BQ1977:BR1977"/>
    <mergeCell ref="BS1977:BT1977"/>
    <mergeCell ref="D1994:E1994"/>
    <mergeCell ref="F1994:G1994"/>
    <mergeCell ref="I1994:J1994"/>
    <mergeCell ref="K1994:L1994"/>
    <mergeCell ref="N1994:O1994"/>
    <mergeCell ref="P1994:Q1994"/>
    <mergeCell ref="S1994:T1994"/>
    <mergeCell ref="U1994:V1994"/>
    <mergeCell ref="X1994:Y1994"/>
    <mergeCell ref="Z1994:AA1994"/>
    <mergeCell ref="AC1994:AD1994"/>
    <mergeCell ref="AE1994:AF1994"/>
    <mergeCell ref="AH1994:AI1994"/>
    <mergeCell ref="AJ1994:AK1994"/>
    <mergeCell ref="AM1994:AN1994"/>
    <mergeCell ref="AO1994:AP1994"/>
    <mergeCell ref="AR1994:AS1994"/>
    <mergeCell ref="AT1994:AU1994"/>
    <mergeCell ref="AW1994:AX1994"/>
    <mergeCell ref="AY1994:AZ1994"/>
    <mergeCell ref="BB1994:BC1994"/>
    <mergeCell ref="BD1994:BE1994"/>
    <mergeCell ref="BG1994:BH1994"/>
    <mergeCell ref="BI1994:BJ1994"/>
    <mergeCell ref="BL1994:BM1994"/>
    <mergeCell ref="BN1994:BO1994"/>
    <mergeCell ref="BQ1994:BR1994"/>
    <mergeCell ref="BS1994:BT1994"/>
    <mergeCell ref="D2001:E2001"/>
    <mergeCell ref="F2001:G2001"/>
    <mergeCell ref="I2001:J2001"/>
    <mergeCell ref="K2001:L2001"/>
    <mergeCell ref="N2001:O2001"/>
    <mergeCell ref="P2001:Q2001"/>
    <mergeCell ref="S2001:T2001"/>
    <mergeCell ref="U2001:V2001"/>
    <mergeCell ref="X2001:Y2001"/>
    <mergeCell ref="Z2001:AA2001"/>
    <mergeCell ref="AC2001:AD2001"/>
    <mergeCell ref="AE2001:AF2001"/>
    <mergeCell ref="AH2001:AI2001"/>
    <mergeCell ref="AJ2001:AK2001"/>
    <mergeCell ref="AM2001:AN2001"/>
    <mergeCell ref="AO2001:AP2001"/>
    <mergeCell ref="AR2001:AS2001"/>
    <mergeCell ref="AT2001:AU2001"/>
    <mergeCell ref="AW2001:AX2001"/>
    <mergeCell ref="AY2001:AZ2001"/>
    <mergeCell ref="BB2001:BC2001"/>
    <mergeCell ref="BD2001:BE2001"/>
    <mergeCell ref="BG2001:BH2001"/>
    <mergeCell ref="BI2001:BJ2001"/>
    <mergeCell ref="BL2001:BM2001"/>
    <mergeCell ref="BN2001:BO2001"/>
    <mergeCell ref="BQ2001:BR2001"/>
    <mergeCell ref="BS2001:BT2001"/>
    <mergeCell ref="AW1998:AX1998"/>
    <mergeCell ref="AY1998:AZ1998"/>
    <mergeCell ref="BB1998:BC1998"/>
    <mergeCell ref="BD1998:BE1998"/>
    <mergeCell ref="BG1998:BH1998"/>
    <mergeCell ref="BI1998:BJ1998"/>
    <mergeCell ref="BL1998:BM1998"/>
    <mergeCell ref="BN1998:BO1998"/>
    <mergeCell ref="I2008:J2008"/>
    <mergeCell ref="K2008:L2008"/>
    <mergeCell ref="N2008:O2008"/>
    <mergeCell ref="P2008:Q2008"/>
    <mergeCell ref="S2008:T2008"/>
    <mergeCell ref="U2008:V2008"/>
    <mergeCell ref="X2008:Y2008"/>
    <mergeCell ref="Z2008:AA2008"/>
    <mergeCell ref="AC2008:AD2008"/>
    <mergeCell ref="AE2008:AF2008"/>
    <mergeCell ref="AH2008:AI2008"/>
    <mergeCell ref="AJ2008:AK2008"/>
    <mergeCell ref="AM2008:AN2008"/>
    <mergeCell ref="AO2008:AP2008"/>
    <mergeCell ref="AR2008:AS2008"/>
    <mergeCell ref="AT2008:AU2008"/>
    <mergeCell ref="AW2008:AX2008"/>
    <mergeCell ref="AY2008:AZ2008"/>
    <mergeCell ref="BB2008:BC2008"/>
    <mergeCell ref="BD2008:BE2008"/>
    <mergeCell ref="BG2008:BH2008"/>
    <mergeCell ref="BI2008:BJ2008"/>
    <mergeCell ref="BL2008:BM2008"/>
    <mergeCell ref="BN2008:BO2008"/>
    <mergeCell ref="BQ2008:BR2008"/>
    <mergeCell ref="BS2008:BT2008"/>
    <mergeCell ref="D2022:E2022"/>
    <mergeCell ref="F2022:G2022"/>
    <mergeCell ref="I2022:J2022"/>
    <mergeCell ref="K2022:L2022"/>
    <mergeCell ref="N2022:O2022"/>
    <mergeCell ref="P2022:Q2022"/>
    <mergeCell ref="S2022:T2022"/>
    <mergeCell ref="U2022:V2022"/>
    <mergeCell ref="X2022:Y2022"/>
    <mergeCell ref="Z2022:AA2022"/>
    <mergeCell ref="AC2022:AD2022"/>
    <mergeCell ref="AE2022:AF2022"/>
    <mergeCell ref="AH2022:AI2022"/>
    <mergeCell ref="AJ2022:AK2022"/>
    <mergeCell ref="AM2022:AN2022"/>
    <mergeCell ref="AO2022:AP2022"/>
    <mergeCell ref="AR2022:AS2022"/>
    <mergeCell ref="AT2022:AU2022"/>
    <mergeCell ref="AW2022:AX2022"/>
    <mergeCell ref="AY2022:AZ2022"/>
    <mergeCell ref="BB2022:BC2022"/>
    <mergeCell ref="BD2022:BE2022"/>
    <mergeCell ref="BG2022:BH2022"/>
    <mergeCell ref="BI2022:BJ2022"/>
    <mergeCell ref="BL2022:BM2022"/>
    <mergeCell ref="BN2022:BO2022"/>
    <mergeCell ref="BQ2022:BR2022"/>
    <mergeCell ref="BS2022:BT2022"/>
    <mergeCell ref="D2015:E2015"/>
    <mergeCell ref="F2015:G2015"/>
    <mergeCell ref="I2015:J2015"/>
    <mergeCell ref="K2015:L2015"/>
    <mergeCell ref="N2015:O2015"/>
    <mergeCell ref="P2015:Q2015"/>
    <mergeCell ref="BS2015:BT2015"/>
    <mergeCell ref="BQ2019:BR2019"/>
    <mergeCell ref="BS2019:BT2019"/>
    <mergeCell ref="AH2019:AI2019"/>
    <mergeCell ref="AM2029:AN2029"/>
    <mergeCell ref="AO2029:AP2029"/>
    <mergeCell ref="AR2029:AS2029"/>
    <mergeCell ref="AT2029:AU2029"/>
    <mergeCell ref="AW2029:AX2029"/>
    <mergeCell ref="AY2029:AZ2029"/>
    <mergeCell ref="BB2029:BC2029"/>
    <mergeCell ref="BD2029:BE2029"/>
    <mergeCell ref="BG2029:BH2029"/>
    <mergeCell ref="BI2029:BJ2029"/>
    <mergeCell ref="BL2029:BM2029"/>
    <mergeCell ref="BN2029:BO2029"/>
    <mergeCell ref="BQ2029:BR2029"/>
    <mergeCell ref="BS2029:BT2029"/>
    <mergeCell ref="D2036:E2036"/>
    <mergeCell ref="F2036:G2036"/>
    <mergeCell ref="I2036:J2036"/>
    <mergeCell ref="K2036:L2036"/>
    <mergeCell ref="N2036:O2036"/>
    <mergeCell ref="P2036:Q2036"/>
    <mergeCell ref="S2036:T2036"/>
    <mergeCell ref="U2036:V2036"/>
    <mergeCell ref="X2036:Y2036"/>
    <mergeCell ref="Z2036:AA2036"/>
    <mergeCell ref="AC2036:AD2036"/>
    <mergeCell ref="AE2036:AF2036"/>
    <mergeCell ref="AH2036:AI2036"/>
    <mergeCell ref="AJ2036:AK2036"/>
    <mergeCell ref="AM2036:AN2036"/>
    <mergeCell ref="AO2036:AP2036"/>
    <mergeCell ref="AR2036:AS2036"/>
    <mergeCell ref="AT2036:AU2036"/>
    <mergeCell ref="AW2036:AX2036"/>
    <mergeCell ref="AY2036:AZ2036"/>
    <mergeCell ref="BB2036:BC2036"/>
    <mergeCell ref="BD2036:BE2036"/>
    <mergeCell ref="BG2036:BH2036"/>
    <mergeCell ref="BI2036:BJ2036"/>
    <mergeCell ref="BL2036:BM2036"/>
    <mergeCell ref="BN2036:BO2036"/>
    <mergeCell ref="BQ2036:BR2036"/>
    <mergeCell ref="BS2036:BT2036"/>
    <mergeCell ref="AH2029:AI2029"/>
    <mergeCell ref="AJ2029:AK2029"/>
    <mergeCell ref="D2043:E2043"/>
    <mergeCell ref="F2043:G2043"/>
    <mergeCell ref="I2043:J2043"/>
    <mergeCell ref="K2043:L2043"/>
    <mergeCell ref="N2043:O2043"/>
    <mergeCell ref="P2043:Q2043"/>
    <mergeCell ref="S2043:T2043"/>
    <mergeCell ref="U2043:V2043"/>
    <mergeCell ref="X2043:Y2043"/>
    <mergeCell ref="Z2043:AA2043"/>
    <mergeCell ref="AC2043:AD2043"/>
    <mergeCell ref="AE2043:AF2043"/>
    <mergeCell ref="AH2043:AI2043"/>
    <mergeCell ref="AJ2043:AK2043"/>
    <mergeCell ref="AM2043:AN2043"/>
    <mergeCell ref="AO2043:AP2043"/>
    <mergeCell ref="AR2043:AS2043"/>
    <mergeCell ref="AT2043:AU2043"/>
    <mergeCell ref="AW2043:AX2043"/>
    <mergeCell ref="AY2043:AZ2043"/>
    <mergeCell ref="BB2043:BC2043"/>
    <mergeCell ref="BD2043:BE2043"/>
    <mergeCell ref="BG2043:BH2043"/>
    <mergeCell ref="BI2043:BJ2043"/>
    <mergeCell ref="BL2043:BM2043"/>
    <mergeCell ref="BN2043:BO2043"/>
    <mergeCell ref="BQ2043:BR2043"/>
    <mergeCell ref="BS2043:BT2043"/>
    <mergeCell ref="D2040:E2040"/>
    <mergeCell ref="F2040:G2040"/>
    <mergeCell ref="I2040:J2040"/>
    <mergeCell ref="K2040:L2040"/>
    <mergeCell ref="N2040:O2040"/>
    <mergeCell ref="P2040:Q2040"/>
    <mergeCell ref="D2064:E2064"/>
    <mergeCell ref="F2064:G2064"/>
    <mergeCell ref="I2064:J2064"/>
    <mergeCell ref="K2064:L2064"/>
    <mergeCell ref="N2064:O2064"/>
    <mergeCell ref="P2064:Q2064"/>
    <mergeCell ref="S2064:T2064"/>
    <mergeCell ref="U2064:V2064"/>
    <mergeCell ref="X2064:Y2064"/>
    <mergeCell ref="Z2064:AA2064"/>
    <mergeCell ref="AC2064:AD2064"/>
    <mergeCell ref="AE2064:AF2064"/>
    <mergeCell ref="AH2064:AI2064"/>
    <mergeCell ref="AJ2064:AK2064"/>
    <mergeCell ref="AM2064:AN2064"/>
    <mergeCell ref="AO2064:AP2064"/>
    <mergeCell ref="AR2064:AS2064"/>
    <mergeCell ref="AT2064:AU2064"/>
    <mergeCell ref="AW2064:AX2064"/>
    <mergeCell ref="AY2064:AZ2064"/>
    <mergeCell ref="BB2064:BC2064"/>
    <mergeCell ref="BD2064:BE2064"/>
    <mergeCell ref="BG2064:BH2064"/>
    <mergeCell ref="BI2064:BJ2064"/>
    <mergeCell ref="BL2064:BM2064"/>
    <mergeCell ref="BN2064:BO2064"/>
    <mergeCell ref="BQ2064:BR2064"/>
    <mergeCell ref="BS2064:BT2064"/>
    <mergeCell ref="AH2061:AI2061"/>
    <mergeCell ref="AJ2061:AK2061"/>
    <mergeCell ref="AM2061:AN2061"/>
    <mergeCell ref="AO2061:AP2061"/>
    <mergeCell ref="AR2061:AS2061"/>
    <mergeCell ref="AT2061:AU2061"/>
    <mergeCell ref="S2061:T2061"/>
    <mergeCell ref="U2061:V2061"/>
    <mergeCell ref="X2061:Y2061"/>
    <mergeCell ref="Z2061:AA2061"/>
    <mergeCell ref="AC2061:AD2061"/>
    <mergeCell ref="AE2061:AF2061"/>
    <mergeCell ref="N2061:O2061"/>
    <mergeCell ref="P2061:Q2061"/>
    <mergeCell ref="BQ2061:BR2061"/>
    <mergeCell ref="BS2061:BT2061"/>
    <mergeCell ref="D2078:E2078"/>
    <mergeCell ref="F2078:G2078"/>
    <mergeCell ref="I2078:J2078"/>
    <mergeCell ref="K2078:L2078"/>
    <mergeCell ref="N2078:O2078"/>
    <mergeCell ref="P2078:Q2078"/>
    <mergeCell ref="S2078:T2078"/>
    <mergeCell ref="U2078:V2078"/>
    <mergeCell ref="X2078:Y2078"/>
    <mergeCell ref="Z2078:AA2078"/>
    <mergeCell ref="AC2078:AD2078"/>
    <mergeCell ref="AE2078:AF2078"/>
    <mergeCell ref="AH2078:AI2078"/>
    <mergeCell ref="AJ2078:AK2078"/>
    <mergeCell ref="AM2078:AN2078"/>
    <mergeCell ref="AO2078:AP2078"/>
    <mergeCell ref="AR2078:AS2078"/>
    <mergeCell ref="AT2078:AU2078"/>
    <mergeCell ref="AW2078:AX2078"/>
    <mergeCell ref="AY2078:AZ2078"/>
    <mergeCell ref="BB2078:BC2078"/>
    <mergeCell ref="BD2078:BE2078"/>
    <mergeCell ref="BG2078:BH2078"/>
    <mergeCell ref="BI2078:BJ2078"/>
    <mergeCell ref="BL2078:BM2078"/>
    <mergeCell ref="BN2078:BO2078"/>
    <mergeCell ref="BQ2078:BR2078"/>
    <mergeCell ref="BS2078:BT2078"/>
    <mergeCell ref="D2085:E2085"/>
    <mergeCell ref="F2085:G2085"/>
    <mergeCell ref="I2085:J2085"/>
    <mergeCell ref="K2085:L2085"/>
    <mergeCell ref="N2085:O2085"/>
    <mergeCell ref="P2085:Q2085"/>
    <mergeCell ref="S2085:T2085"/>
    <mergeCell ref="U2085:V2085"/>
    <mergeCell ref="X2085:Y2085"/>
    <mergeCell ref="Z2085:AA2085"/>
    <mergeCell ref="AC2085:AD2085"/>
    <mergeCell ref="AE2085:AF2085"/>
    <mergeCell ref="AH2085:AI2085"/>
    <mergeCell ref="AJ2085:AK2085"/>
    <mergeCell ref="AM2085:AN2085"/>
    <mergeCell ref="AO2085:AP2085"/>
    <mergeCell ref="AR2085:AS2085"/>
    <mergeCell ref="AT2085:AU2085"/>
    <mergeCell ref="AW2085:AX2085"/>
    <mergeCell ref="AY2085:AZ2085"/>
    <mergeCell ref="BB2085:BC2085"/>
    <mergeCell ref="BD2085:BE2085"/>
    <mergeCell ref="BG2085:BH2085"/>
    <mergeCell ref="BI2085:BJ2085"/>
    <mergeCell ref="BL2085:BM2085"/>
    <mergeCell ref="BN2085:BO2085"/>
    <mergeCell ref="BQ2085:BR2085"/>
    <mergeCell ref="BS2085:BT2085"/>
    <mergeCell ref="AW2082:AX2082"/>
    <mergeCell ref="AY2082:AZ2082"/>
    <mergeCell ref="BB2082:BC2082"/>
    <mergeCell ref="BD2082:BE2082"/>
    <mergeCell ref="BG2082:BH2082"/>
    <mergeCell ref="BI2082:BJ2082"/>
    <mergeCell ref="BL2082:BM2082"/>
    <mergeCell ref="BN2082:BO2082"/>
    <mergeCell ref="I2092:J2092"/>
    <mergeCell ref="K2092:L2092"/>
    <mergeCell ref="N2092:O2092"/>
    <mergeCell ref="P2092:Q2092"/>
    <mergeCell ref="S2092:T2092"/>
    <mergeCell ref="U2092:V2092"/>
    <mergeCell ref="X2092:Y2092"/>
    <mergeCell ref="Z2092:AA2092"/>
    <mergeCell ref="AC2092:AD2092"/>
    <mergeCell ref="AE2092:AF2092"/>
    <mergeCell ref="AH2092:AI2092"/>
    <mergeCell ref="AJ2092:AK2092"/>
    <mergeCell ref="AM2092:AN2092"/>
    <mergeCell ref="AO2092:AP2092"/>
    <mergeCell ref="AR2092:AS2092"/>
    <mergeCell ref="AT2092:AU2092"/>
    <mergeCell ref="AW2092:AX2092"/>
    <mergeCell ref="AY2092:AZ2092"/>
    <mergeCell ref="BB2092:BC2092"/>
    <mergeCell ref="BD2092:BE2092"/>
    <mergeCell ref="BG2092:BH2092"/>
    <mergeCell ref="BI2092:BJ2092"/>
    <mergeCell ref="BL2092:BM2092"/>
    <mergeCell ref="BN2092:BO2092"/>
    <mergeCell ref="BQ2092:BR2092"/>
    <mergeCell ref="BS2092:BT2092"/>
    <mergeCell ref="D2106:E2106"/>
    <mergeCell ref="F2106:G2106"/>
    <mergeCell ref="I2106:J2106"/>
    <mergeCell ref="K2106:L2106"/>
    <mergeCell ref="N2106:O2106"/>
    <mergeCell ref="P2106:Q2106"/>
    <mergeCell ref="S2106:T2106"/>
    <mergeCell ref="U2106:V2106"/>
    <mergeCell ref="X2106:Y2106"/>
    <mergeCell ref="Z2106:AA2106"/>
    <mergeCell ref="AC2106:AD2106"/>
    <mergeCell ref="AE2106:AF2106"/>
    <mergeCell ref="AH2106:AI2106"/>
    <mergeCell ref="AJ2106:AK2106"/>
    <mergeCell ref="AM2106:AN2106"/>
    <mergeCell ref="AO2106:AP2106"/>
    <mergeCell ref="AR2106:AS2106"/>
    <mergeCell ref="AT2106:AU2106"/>
    <mergeCell ref="AW2106:AX2106"/>
    <mergeCell ref="AY2106:AZ2106"/>
    <mergeCell ref="BB2106:BC2106"/>
    <mergeCell ref="BD2106:BE2106"/>
    <mergeCell ref="BG2106:BH2106"/>
    <mergeCell ref="BI2106:BJ2106"/>
    <mergeCell ref="BL2106:BM2106"/>
    <mergeCell ref="BN2106:BO2106"/>
    <mergeCell ref="BQ2106:BR2106"/>
    <mergeCell ref="BS2106:BT2106"/>
    <mergeCell ref="D2099:E2099"/>
    <mergeCell ref="F2099:G2099"/>
    <mergeCell ref="I2099:J2099"/>
    <mergeCell ref="K2099:L2099"/>
    <mergeCell ref="N2099:O2099"/>
    <mergeCell ref="P2099:Q2099"/>
    <mergeCell ref="BS2099:BT2099"/>
    <mergeCell ref="BQ2103:BR2103"/>
    <mergeCell ref="BS2103:BT2103"/>
    <mergeCell ref="AH2103:AI2103"/>
    <mergeCell ref="AM2113:AN2113"/>
    <mergeCell ref="AO2113:AP2113"/>
    <mergeCell ref="AR2113:AS2113"/>
    <mergeCell ref="AT2113:AU2113"/>
    <mergeCell ref="AW2113:AX2113"/>
    <mergeCell ref="AY2113:AZ2113"/>
    <mergeCell ref="BB2113:BC2113"/>
    <mergeCell ref="BD2113:BE2113"/>
    <mergeCell ref="BG2113:BH2113"/>
    <mergeCell ref="BI2113:BJ2113"/>
    <mergeCell ref="BL2113:BM2113"/>
    <mergeCell ref="BN2113:BO2113"/>
    <mergeCell ref="BQ2113:BR2113"/>
    <mergeCell ref="BS2113:BT2113"/>
    <mergeCell ref="D2120:E2120"/>
    <mergeCell ref="F2120:G2120"/>
    <mergeCell ref="I2120:J2120"/>
    <mergeCell ref="K2120:L2120"/>
    <mergeCell ref="N2120:O2120"/>
    <mergeCell ref="P2120:Q2120"/>
    <mergeCell ref="S2120:T2120"/>
    <mergeCell ref="U2120:V2120"/>
    <mergeCell ref="X2120:Y2120"/>
    <mergeCell ref="Z2120:AA2120"/>
    <mergeCell ref="AC2120:AD2120"/>
    <mergeCell ref="AE2120:AF2120"/>
    <mergeCell ref="AH2120:AI2120"/>
    <mergeCell ref="AJ2120:AK2120"/>
    <mergeCell ref="AM2120:AN2120"/>
    <mergeCell ref="AO2120:AP2120"/>
    <mergeCell ref="AR2120:AS2120"/>
    <mergeCell ref="AT2120:AU2120"/>
    <mergeCell ref="AW2120:AX2120"/>
    <mergeCell ref="AY2120:AZ2120"/>
    <mergeCell ref="BB2120:BC2120"/>
    <mergeCell ref="BD2120:BE2120"/>
    <mergeCell ref="BG2120:BH2120"/>
    <mergeCell ref="BI2120:BJ2120"/>
    <mergeCell ref="BL2120:BM2120"/>
    <mergeCell ref="BN2120:BO2120"/>
    <mergeCell ref="BQ2120:BR2120"/>
    <mergeCell ref="BS2120:BT2120"/>
    <mergeCell ref="AH2113:AI2113"/>
    <mergeCell ref="AJ2113:AK2113"/>
    <mergeCell ref="D2127:E2127"/>
    <mergeCell ref="F2127:G2127"/>
    <mergeCell ref="I2127:J2127"/>
    <mergeCell ref="K2127:L2127"/>
    <mergeCell ref="N2127:O2127"/>
    <mergeCell ref="P2127:Q2127"/>
    <mergeCell ref="S2127:T2127"/>
    <mergeCell ref="U2127:V2127"/>
    <mergeCell ref="X2127:Y2127"/>
    <mergeCell ref="Z2127:AA2127"/>
    <mergeCell ref="AC2127:AD2127"/>
    <mergeCell ref="AE2127:AF2127"/>
    <mergeCell ref="AH2127:AI2127"/>
    <mergeCell ref="AJ2127:AK2127"/>
    <mergeCell ref="AM2127:AN2127"/>
    <mergeCell ref="AO2127:AP2127"/>
    <mergeCell ref="AR2127:AS2127"/>
    <mergeCell ref="AT2127:AU2127"/>
    <mergeCell ref="AW2127:AX2127"/>
    <mergeCell ref="AY2127:AZ2127"/>
    <mergeCell ref="BB2127:BC2127"/>
    <mergeCell ref="BD2127:BE2127"/>
    <mergeCell ref="BG2127:BH2127"/>
    <mergeCell ref="BI2127:BJ2127"/>
    <mergeCell ref="BL2127:BM2127"/>
    <mergeCell ref="BN2127:BO2127"/>
    <mergeCell ref="BQ2127:BR2127"/>
    <mergeCell ref="BS2127:BT2127"/>
    <mergeCell ref="D2124:E2124"/>
    <mergeCell ref="F2124:G2124"/>
    <mergeCell ref="I2124:J2124"/>
    <mergeCell ref="K2124:L2124"/>
    <mergeCell ref="N2124:O2124"/>
    <mergeCell ref="P2124:Q2124"/>
    <mergeCell ref="D2148:E2148"/>
    <mergeCell ref="F2148:G2148"/>
    <mergeCell ref="I2148:J2148"/>
    <mergeCell ref="K2148:L2148"/>
    <mergeCell ref="N2148:O2148"/>
    <mergeCell ref="P2148:Q2148"/>
    <mergeCell ref="S2148:T2148"/>
    <mergeCell ref="U2148:V2148"/>
    <mergeCell ref="X2148:Y2148"/>
    <mergeCell ref="Z2148:AA2148"/>
    <mergeCell ref="AC2148:AD2148"/>
    <mergeCell ref="AE2148:AF2148"/>
    <mergeCell ref="AH2148:AI2148"/>
    <mergeCell ref="AJ2148:AK2148"/>
    <mergeCell ref="AM2148:AN2148"/>
    <mergeCell ref="AO2148:AP2148"/>
    <mergeCell ref="AR2148:AS2148"/>
    <mergeCell ref="AT2148:AU2148"/>
    <mergeCell ref="AW2148:AX2148"/>
    <mergeCell ref="AY2148:AZ2148"/>
    <mergeCell ref="BB2148:BC2148"/>
    <mergeCell ref="BD2148:BE2148"/>
    <mergeCell ref="BG2148:BH2148"/>
    <mergeCell ref="BI2148:BJ2148"/>
    <mergeCell ref="BL2148:BM2148"/>
    <mergeCell ref="BN2148:BO2148"/>
    <mergeCell ref="BQ2148:BR2148"/>
    <mergeCell ref="BS2148:BT2148"/>
    <mergeCell ref="AH2145:AI2145"/>
    <mergeCell ref="AJ2145:AK2145"/>
    <mergeCell ref="AM2145:AN2145"/>
    <mergeCell ref="AO2145:AP2145"/>
    <mergeCell ref="AR2145:AS2145"/>
    <mergeCell ref="AT2145:AU2145"/>
    <mergeCell ref="S2145:T2145"/>
    <mergeCell ref="U2145:V2145"/>
    <mergeCell ref="X2145:Y2145"/>
    <mergeCell ref="Z2145:AA2145"/>
    <mergeCell ref="AC2145:AD2145"/>
    <mergeCell ref="AE2145:AF2145"/>
    <mergeCell ref="N2145:O2145"/>
    <mergeCell ref="P2145:Q2145"/>
    <mergeCell ref="BQ2145:BR2145"/>
    <mergeCell ref="BS2145:BT2145"/>
    <mergeCell ref="D2162:E2162"/>
    <mergeCell ref="F2162:G2162"/>
    <mergeCell ref="I2162:J2162"/>
    <mergeCell ref="K2162:L2162"/>
    <mergeCell ref="N2162:O2162"/>
    <mergeCell ref="P2162:Q2162"/>
    <mergeCell ref="S2162:T2162"/>
    <mergeCell ref="U2162:V2162"/>
    <mergeCell ref="X2162:Y2162"/>
    <mergeCell ref="Z2162:AA2162"/>
    <mergeCell ref="AC2162:AD2162"/>
    <mergeCell ref="AE2162:AF2162"/>
    <mergeCell ref="AH2162:AI2162"/>
    <mergeCell ref="AJ2162:AK2162"/>
    <mergeCell ref="AM2162:AN2162"/>
    <mergeCell ref="AO2162:AP2162"/>
    <mergeCell ref="AR2162:AS2162"/>
    <mergeCell ref="AT2162:AU2162"/>
    <mergeCell ref="AW2162:AX2162"/>
    <mergeCell ref="AY2162:AZ2162"/>
    <mergeCell ref="BB2162:BC2162"/>
    <mergeCell ref="BD2162:BE2162"/>
    <mergeCell ref="BG2162:BH2162"/>
    <mergeCell ref="BI2162:BJ2162"/>
    <mergeCell ref="BL2162:BM2162"/>
    <mergeCell ref="BN2162:BO2162"/>
    <mergeCell ref="BQ2162:BR2162"/>
    <mergeCell ref="BS2162:BT2162"/>
    <mergeCell ref="D2169:E2169"/>
    <mergeCell ref="F2169:G2169"/>
    <mergeCell ref="I2169:J2169"/>
    <mergeCell ref="K2169:L2169"/>
    <mergeCell ref="N2169:O2169"/>
    <mergeCell ref="P2169:Q2169"/>
    <mergeCell ref="S2169:T2169"/>
    <mergeCell ref="U2169:V2169"/>
    <mergeCell ref="X2169:Y2169"/>
    <mergeCell ref="Z2169:AA2169"/>
    <mergeCell ref="AC2169:AD2169"/>
    <mergeCell ref="AE2169:AF2169"/>
    <mergeCell ref="AH2169:AI2169"/>
    <mergeCell ref="AJ2169:AK2169"/>
    <mergeCell ref="AM2169:AN2169"/>
    <mergeCell ref="AO2169:AP2169"/>
    <mergeCell ref="AR2169:AS2169"/>
    <mergeCell ref="AT2169:AU2169"/>
    <mergeCell ref="AW2169:AX2169"/>
    <mergeCell ref="AY2169:AZ2169"/>
    <mergeCell ref="BB2169:BC2169"/>
    <mergeCell ref="BD2169:BE2169"/>
    <mergeCell ref="BG2169:BH2169"/>
    <mergeCell ref="BI2169:BJ2169"/>
    <mergeCell ref="BL2169:BM2169"/>
    <mergeCell ref="BN2169:BO2169"/>
    <mergeCell ref="BQ2169:BR2169"/>
    <mergeCell ref="BS2169:BT2169"/>
    <mergeCell ref="AW2166:AX2166"/>
    <mergeCell ref="AY2166:AZ2166"/>
    <mergeCell ref="BB2166:BC2166"/>
    <mergeCell ref="BD2166:BE2166"/>
    <mergeCell ref="BG2166:BH2166"/>
    <mergeCell ref="BI2166:BJ2166"/>
    <mergeCell ref="BL2166:BM2166"/>
    <mergeCell ref="BN2166:BO2166"/>
    <mergeCell ref="I2176:J2176"/>
    <mergeCell ref="K2176:L2176"/>
    <mergeCell ref="N2176:O2176"/>
    <mergeCell ref="P2176:Q2176"/>
    <mergeCell ref="S2176:T2176"/>
    <mergeCell ref="U2176:V2176"/>
    <mergeCell ref="X2176:Y2176"/>
    <mergeCell ref="Z2176:AA2176"/>
    <mergeCell ref="AC2176:AD2176"/>
    <mergeCell ref="AE2176:AF2176"/>
    <mergeCell ref="AH2176:AI2176"/>
    <mergeCell ref="AJ2176:AK2176"/>
    <mergeCell ref="AM2176:AN2176"/>
    <mergeCell ref="AO2176:AP2176"/>
    <mergeCell ref="AR2176:AS2176"/>
    <mergeCell ref="AT2176:AU2176"/>
    <mergeCell ref="AW2176:AX2176"/>
    <mergeCell ref="AY2176:AZ2176"/>
    <mergeCell ref="BB2176:BC2176"/>
    <mergeCell ref="BD2176:BE2176"/>
    <mergeCell ref="BG2176:BH2176"/>
    <mergeCell ref="BI2176:BJ2176"/>
    <mergeCell ref="BL2176:BM2176"/>
    <mergeCell ref="BN2176:BO2176"/>
    <mergeCell ref="BQ2176:BR2176"/>
    <mergeCell ref="BS2176:BT2176"/>
    <mergeCell ref="D2190:E2190"/>
    <mergeCell ref="F2190:G2190"/>
    <mergeCell ref="I2190:J2190"/>
    <mergeCell ref="K2190:L2190"/>
    <mergeCell ref="N2190:O2190"/>
    <mergeCell ref="P2190:Q2190"/>
    <mergeCell ref="S2190:T2190"/>
    <mergeCell ref="U2190:V2190"/>
    <mergeCell ref="X2190:Y2190"/>
    <mergeCell ref="Z2190:AA2190"/>
    <mergeCell ref="AC2190:AD2190"/>
    <mergeCell ref="AE2190:AF2190"/>
    <mergeCell ref="AH2190:AI2190"/>
    <mergeCell ref="AJ2190:AK2190"/>
    <mergeCell ref="AM2190:AN2190"/>
    <mergeCell ref="AO2190:AP2190"/>
    <mergeCell ref="AR2190:AS2190"/>
    <mergeCell ref="AT2190:AU2190"/>
    <mergeCell ref="AW2190:AX2190"/>
    <mergeCell ref="AY2190:AZ2190"/>
    <mergeCell ref="BB2190:BC2190"/>
    <mergeCell ref="BD2190:BE2190"/>
    <mergeCell ref="BG2190:BH2190"/>
    <mergeCell ref="BI2190:BJ2190"/>
    <mergeCell ref="BL2190:BM2190"/>
    <mergeCell ref="BN2190:BO2190"/>
    <mergeCell ref="BQ2190:BR2190"/>
    <mergeCell ref="BS2190:BT2190"/>
    <mergeCell ref="D2183:E2183"/>
    <mergeCell ref="F2183:G2183"/>
    <mergeCell ref="I2183:J2183"/>
    <mergeCell ref="K2183:L2183"/>
    <mergeCell ref="N2183:O2183"/>
    <mergeCell ref="P2183:Q2183"/>
    <mergeCell ref="BS2183:BT2183"/>
    <mergeCell ref="BQ2187:BR2187"/>
    <mergeCell ref="BS2187:BT2187"/>
    <mergeCell ref="AH2187:AI2187"/>
    <mergeCell ref="AM2197:AN2197"/>
    <mergeCell ref="AO2197:AP2197"/>
    <mergeCell ref="AR2197:AS2197"/>
    <mergeCell ref="AT2197:AU2197"/>
    <mergeCell ref="AW2197:AX2197"/>
    <mergeCell ref="AY2197:AZ2197"/>
    <mergeCell ref="BB2197:BC2197"/>
    <mergeCell ref="BD2197:BE2197"/>
    <mergeCell ref="BG2197:BH2197"/>
    <mergeCell ref="BI2197:BJ2197"/>
    <mergeCell ref="BL2197:BM2197"/>
    <mergeCell ref="BN2197:BO2197"/>
    <mergeCell ref="BQ2197:BR2197"/>
    <mergeCell ref="BS2197:BT2197"/>
    <mergeCell ref="D2204:E2204"/>
    <mergeCell ref="F2204:G2204"/>
    <mergeCell ref="I2204:J2204"/>
    <mergeCell ref="K2204:L2204"/>
    <mergeCell ref="N2204:O2204"/>
    <mergeCell ref="P2204:Q2204"/>
    <mergeCell ref="S2204:T2204"/>
    <mergeCell ref="U2204:V2204"/>
    <mergeCell ref="X2204:Y2204"/>
    <mergeCell ref="Z2204:AA2204"/>
    <mergeCell ref="AC2204:AD2204"/>
    <mergeCell ref="AE2204:AF2204"/>
    <mergeCell ref="AH2204:AI2204"/>
    <mergeCell ref="AJ2204:AK2204"/>
    <mergeCell ref="AM2204:AN2204"/>
    <mergeCell ref="AO2204:AP2204"/>
    <mergeCell ref="AR2204:AS2204"/>
    <mergeCell ref="AT2204:AU2204"/>
    <mergeCell ref="AW2204:AX2204"/>
    <mergeCell ref="AY2204:AZ2204"/>
    <mergeCell ref="BB2204:BC2204"/>
    <mergeCell ref="BD2204:BE2204"/>
    <mergeCell ref="BG2204:BH2204"/>
    <mergeCell ref="BI2204:BJ2204"/>
    <mergeCell ref="BL2204:BM2204"/>
    <mergeCell ref="BN2204:BO2204"/>
    <mergeCell ref="BQ2204:BR2204"/>
    <mergeCell ref="BS2204:BT2204"/>
    <mergeCell ref="AH2197:AI2197"/>
    <mergeCell ref="AJ2197:AK2197"/>
    <mergeCell ref="D2211:E2211"/>
    <mergeCell ref="F2211:G2211"/>
    <mergeCell ref="I2211:J2211"/>
    <mergeCell ref="K2211:L2211"/>
    <mergeCell ref="N2211:O2211"/>
    <mergeCell ref="P2211:Q2211"/>
    <mergeCell ref="S2211:T2211"/>
    <mergeCell ref="U2211:V2211"/>
    <mergeCell ref="X2211:Y2211"/>
    <mergeCell ref="Z2211:AA2211"/>
    <mergeCell ref="AC2211:AD2211"/>
    <mergeCell ref="AE2211:AF2211"/>
    <mergeCell ref="AH2211:AI2211"/>
    <mergeCell ref="AJ2211:AK2211"/>
    <mergeCell ref="AM2211:AN2211"/>
    <mergeCell ref="AO2211:AP2211"/>
    <mergeCell ref="AR2211:AS2211"/>
    <mergeCell ref="AT2211:AU2211"/>
    <mergeCell ref="AW2211:AX2211"/>
    <mergeCell ref="AY2211:AZ2211"/>
    <mergeCell ref="BB2211:BC2211"/>
    <mergeCell ref="BD2211:BE2211"/>
    <mergeCell ref="BG2211:BH2211"/>
    <mergeCell ref="BI2211:BJ2211"/>
    <mergeCell ref="BL2211:BM2211"/>
    <mergeCell ref="BN2211:BO2211"/>
    <mergeCell ref="BQ2211:BR2211"/>
    <mergeCell ref="BS2211:BT2211"/>
    <mergeCell ref="D2208:E2208"/>
    <mergeCell ref="F2208:G2208"/>
    <mergeCell ref="I2208:J2208"/>
    <mergeCell ref="K2208:L2208"/>
    <mergeCell ref="N2208:O2208"/>
    <mergeCell ref="P2208:Q2208"/>
    <mergeCell ref="D2232:E2232"/>
    <mergeCell ref="F2232:G2232"/>
    <mergeCell ref="I2232:J2232"/>
    <mergeCell ref="K2232:L2232"/>
    <mergeCell ref="N2232:O2232"/>
    <mergeCell ref="P2232:Q2232"/>
    <mergeCell ref="S2232:T2232"/>
    <mergeCell ref="U2232:V2232"/>
    <mergeCell ref="X2232:Y2232"/>
    <mergeCell ref="Z2232:AA2232"/>
    <mergeCell ref="AC2232:AD2232"/>
    <mergeCell ref="AE2232:AF2232"/>
    <mergeCell ref="AH2232:AI2232"/>
    <mergeCell ref="AJ2232:AK2232"/>
    <mergeCell ref="AM2232:AN2232"/>
    <mergeCell ref="AO2232:AP2232"/>
    <mergeCell ref="AR2232:AS2232"/>
    <mergeCell ref="AT2232:AU2232"/>
    <mergeCell ref="AW2232:AX2232"/>
    <mergeCell ref="AY2232:AZ2232"/>
    <mergeCell ref="BB2232:BC2232"/>
    <mergeCell ref="BD2232:BE2232"/>
    <mergeCell ref="BG2232:BH2232"/>
    <mergeCell ref="BI2232:BJ2232"/>
    <mergeCell ref="BL2232:BM2232"/>
    <mergeCell ref="BN2232:BO2232"/>
    <mergeCell ref="BQ2232:BR2232"/>
    <mergeCell ref="BS2232:BT2232"/>
    <mergeCell ref="AH2229:AI2229"/>
    <mergeCell ref="AJ2229:AK2229"/>
    <mergeCell ref="AM2229:AN2229"/>
    <mergeCell ref="AO2229:AP2229"/>
    <mergeCell ref="AR2229:AS2229"/>
    <mergeCell ref="AT2229:AU2229"/>
    <mergeCell ref="S2229:T2229"/>
    <mergeCell ref="U2229:V2229"/>
    <mergeCell ref="X2229:Y2229"/>
    <mergeCell ref="Z2229:AA2229"/>
    <mergeCell ref="AC2229:AD2229"/>
    <mergeCell ref="AE2229:AF2229"/>
    <mergeCell ref="N2229:O2229"/>
    <mergeCell ref="P2229:Q2229"/>
    <mergeCell ref="BQ2229:BR2229"/>
    <mergeCell ref="BS2229:BT2229"/>
    <mergeCell ref="D2246:E2246"/>
    <mergeCell ref="F2246:G2246"/>
    <mergeCell ref="I2246:J2246"/>
    <mergeCell ref="K2246:L2246"/>
    <mergeCell ref="N2246:O2246"/>
    <mergeCell ref="P2246:Q2246"/>
    <mergeCell ref="S2246:T2246"/>
    <mergeCell ref="U2246:V2246"/>
    <mergeCell ref="X2246:Y2246"/>
    <mergeCell ref="Z2246:AA2246"/>
    <mergeCell ref="AC2246:AD2246"/>
    <mergeCell ref="AE2246:AF2246"/>
    <mergeCell ref="AH2246:AI2246"/>
    <mergeCell ref="AJ2246:AK2246"/>
    <mergeCell ref="AM2246:AN2246"/>
    <mergeCell ref="AO2246:AP2246"/>
    <mergeCell ref="AR2246:AS2246"/>
    <mergeCell ref="AT2246:AU2246"/>
    <mergeCell ref="AW2246:AX2246"/>
    <mergeCell ref="AY2246:AZ2246"/>
    <mergeCell ref="BB2246:BC2246"/>
    <mergeCell ref="BD2246:BE2246"/>
    <mergeCell ref="BG2246:BH2246"/>
    <mergeCell ref="BI2246:BJ2246"/>
    <mergeCell ref="BL2246:BM2246"/>
    <mergeCell ref="BN2246:BO2246"/>
    <mergeCell ref="BQ2246:BR2246"/>
    <mergeCell ref="BS2246:BT2246"/>
    <mergeCell ref="D2253:E2253"/>
    <mergeCell ref="F2253:G2253"/>
    <mergeCell ref="I2253:J2253"/>
    <mergeCell ref="K2253:L2253"/>
    <mergeCell ref="N2253:O2253"/>
    <mergeCell ref="P2253:Q2253"/>
    <mergeCell ref="S2253:T2253"/>
    <mergeCell ref="U2253:V2253"/>
    <mergeCell ref="X2253:Y2253"/>
    <mergeCell ref="Z2253:AA2253"/>
    <mergeCell ref="AC2253:AD2253"/>
    <mergeCell ref="AE2253:AF2253"/>
    <mergeCell ref="AH2253:AI2253"/>
    <mergeCell ref="AJ2253:AK2253"/>
    <mergeCell ref="AM2253:AN2253"/>
    <mergeCell ref="AO2253:AP2253"/>
    <mergeCell ref="AR2253:AS2253"/>
    <mergeCell ref="AT2253:AU2253"/>
    <mergeCell ref="AW2253:AX2253"/>
    <mergeCell ref="AY2253:AZ2253"/>
    <mergeCell ref="BB2253:BC2253"/>
    <mergeCell ref="BD2253:BE2253"/>
    <mergeCell ref="BG2253:BH2253"/>
    <mergeCell ref="BI2253:BJ2253"/>
    <mergeCell ref="BL2253:BM2253"/>
    <mergeCell ref="BN2253:BO2253"/>
    <mergeCell ref="BQ2253:BR2253"/>
    <mergeCell ref="BS2253:BT2253"/>
    <mergeCell ref="AW2250:AX2250"/>
    <mergeCell ref="AY2250:AZ2250"/>
    <mergeCell ref="BB2250:BC2250"/>
    <mergeCell ref="BD2250:BE2250"/>
    <mergeCell ref="BG2250:BH2250"/>
    <mergeCell ref="BI2250:BJ2250"/>
    <mergeCell ref="BL2250:BM2250"/>
    <mergeCell ref="BN2250:BO2250"/>
    <mergeCell ref="I2260:J2260"/>
    <mergeCell ref="K2260:L2260"/>
    <mergeCell ref="N2260:O2260"/>
    <mergeCell ref="P2260:Q2260"/>
    <mergeCell ref="S2260:T2260"/>
    <mergeCell ref="U2260:V2260"/>
    <mergeCell ref="X2260:Y2260"/>
    <mergeCell ref="Z2260:AA2260"/>
    <mergeCell ref="AC2260:AD2260"/>
    <mergeCell ref="AE2260:AF2260"/>
    <mergeCell ref="AH2260:AI2260"/>
    <mergeCell ref="AJ2260:AK2260"/>
    <mergeCell ref="AM2260:AN2260"/>
    <mergeCell ref="AO2260:AP2260"/>
    <mergeCell ref="AR2260:AS2260"/>
    <mergeCell ref="AT2260:AU2260"/>
    <mergeCell ref="AW2260:AX2260"/>
    <mergeCell ref="AY2260:AZ2260"/>
    <mergeCell ref="BB2260:BC2260"/>
    <mergeCell ref="BD2260:BE2260"/>
    <mergeCell ref="BG2260:BH2260"/>
    <mergeCell ref="BI2260:BJ2260"/>
    <mergeCell ref="BL2260:BM2260"/>
    <mergeCell ref="BN2260:BO2260"/>
    <mergeCell ref="BQ2260:BR2260"/>
    <mergeCell ref="BS2260:BT2260"/>
    <mergeCell ref="D2274:E2274"/>
    <mergeCell ref="F2274:G2274"/>
    <mergeCell ref="I2274:J2274"/>
    <mergeCell ref="K2274:L2274"/>
    <mergeCell ref="N2274:O2274"/>
    <mergeCell ref="P2274:Q2274"/>
    <mergeCell ref="S2274:T2274"/>
    <mergeCell ref="U2274:V2274"/>
    <mergeCell ref="X2274:Y2274"/>
    <mergeCell ref="Z2274:AA2274"/>
    <mergeCell ref="AC2274:AD2274"/>
    <mergeCell ref="AE2274:AF2274"/>
    <mergeCell ref="AH2274:AI2274"/>
    <mergeCell ref="AJ2274:AK2274"/>
    <mergeCell ref="AM2274:AN2274"/>
    <mergeCell ref="AO2274:AP2274"/>
    <mergeCell ref="AR2274:AS2274"/>
    <mergeCell ref="AT2274:AU2274"/>
    <mergeCell ref="AW2274:AX2274"/>
    <mergeCell ref="AY2274:AZ2274"/>
    <mergeCell ref="BB2274:BC2274"/>
    <mergeCell ref="BD2274:BE2274"/>
    <mergeCell ref="BG2274:BH2274"/>
    <mergeCell ref="BI2274:BJ2274"/>
    <mergeCell ref="BL2274:BM2274"/>
    <mergeCell ref="BN2274:BO2274"/>
    <mergeCell ref="BQ2274:BR2274"/>
    <mergeCell ref="BS2274:BT2274"/>
    <mergeCell ref="D2267:E2267"/>
    <mergeCell ref="F2267:G2267"/>
    <mergeCell ref="I2267:J2267"/>
    <mergeCell ref="K2267:L2267"/>
    <mergeCell ref="N2267:O2267"/>
    <mergeCell ref="P2267:Q2267"/>
    <mergeCell ref="BS2267:BT2267"/>
    <mergeCell ref="BQ2271:BR2271"/>
    <mergeCell ref="BS2271:BT2271"/>
    <mergeCell ref="AH2271:AI2271"/>
    <mergeCell ref="AM2281:AN2281"/>
    <mergeCell ref="AO2281:AP2281"/>
    <mergeCell ref="AR2281:AS2281"/>
    <mergeCell ref="AT2281:AU2281"/>
    <mergeCell ref="AW2281:AX2281"/>
    <mergeCell ref="AY2281:AZ2281"/>
    <mergeCell ref="BB2281:BC2281"/>
    <mergeCell ref="BD2281:BE2281"/>
    <mergeCell ref="BG2281:BH2281"/>
    <mergeCell ref="BI2281:BJ2281"/>
    <mergeCell ref="BL2281:BM2281"/>
    <mergeCell ref="BN2281:BO2281"/>
    <mergeCell ref="BQ2281:BR2281"/>
    <mergeCell ref="BS2281:BT2281"/>
    <mergeCell ref="D2288:E2288"/>
    <mergeCell ref="F2288:G2288"/>
    <mergeCell ref="I2288:J2288"/>
    <mergeCell ref="K2288:L2288"/>
    <mergeCell ref="N2288:O2288"/>
    <mergeCell ref="P2288:Q2288"/>
    <mergeCell ref="S2288:T2288"/>
    <mergeCell ref="U2288:V2288"/>
    <mergeCell ref="X2288:Y2288"/>
    <mergeCell ref="Z2288:AA2288"/>
    <mergeCell ref="AC2288:AD2288"/>
    <mergeCell ref="AE2288:AF2288"/>
    <mergeCell ref="AH2288:AI2288"/>
    <mergeCell ref="AJ2288:AK2288"/>
    <mergeCell ref="AM2288:AN2288"/>
    <mergeCell ref="AO2288:AP2288"/>
    <mergeCell ref="AR2288:AS2288"/>
    <mergeCell ref="AT2288:AU2288"/>
    <mergeCell ref="AW2288:AX2288"/>
    <mergeCell ref="AY2288:AZ2288"/>
    <mergeCell ref="BB2288:BC2288"/>
    <mergeCell ref="BD2288:BE2288"/>
    <mergeCell ref="BG2288:BH2288"/>
    <mergeCell ref="BI2288:BJ2288"/>
    <mergeCell ref="BL2288:BM2288"/>
    <mergeCell ref="BN2288:BO2288"/>
    <mergeCell ref="BQ2288:BR2288"/>
    <mergeCell ref="BS2288:BT2288"/>
    <mergeCell ref="AH2281:AI2281"/>
    <mergeCell ref="AJ2281:AK2281"/>
    <mergeCell ref="D2295:E2295"/>
    <mergeCell ref="F2295:G2295"/>
    <mergeCell ref="I2295:J2295"/>
    <mergeCell ref="K2295:L2295"/>
    <mergeCell ref="N2295:O2295"/>
    <mergeCell ref="P2295:Q2295"/>
    <mergeCell ref="S2295:T2295"/>
    <mergeCell ref="U2295:V2295"/>
    <mergeCell ref="X2295:Y2295"/>
    <mergeCell ref="Z2295:AA2295"/>
    <mergeCell ref="AC2295:AD2295"/>
    <mergeCell ref="AE2295:AF2295"/>
    <mergeCell ref="AH2295:AI2295"/>
    <mergeCell ref="AJ2295:AK2295"/>
    <mergeCell ref="AM2295:AN2295"/>
    <mergeCell ref="AO2295:AP2295"/>
    <mergeCell ref="AR2295:AS2295"/>
    <mergeCell ref="AT2295:AU2295"/>
    <mergeCell ref="AW2295:AX2295"/>
    <mergeCell ref="AY2295:AZ2295"/>
    <mergeCell ref="BB2295:BC2295"/>
    <mergeCell ref="BD2295:BE2295"/>
    <mergeCell ref="BG2295:BH2295"/>
    <mergeCell ref="BI2295:BJ2295"/>
    <mergeCell ref="BL2295:BM2295"/>
    <mergeCell ref="BN2295:BO2295"/>
    <mergeCell ref="BQ2295:BR2295"/>
    <mergeCell ref="BS2295:BT2295"/>
    <mergeCell ref="D2292:E2292"/>
    <mergeCell ref="F2292:G2292"/>
    <mergeCell ref="I2292:J2292"/>
    <mergeCell ref="K2292:L2292"/>
    <mergeCell ref="N2292:O2292"/>
    <mergeCell ref="P2292:Q2292"/>
    <mergeCell ref="D2316:E2316"/>
    <mergeCell ref="F2316:G2316"/>
    <mergeCell ref="I2316:J2316"/>
    <mergeCell ref="K2316:L2316"/>
    <mergeCell ref="N2316:O2316"/>
    <mergeCell ref="P2316:Q2316"/>
    <mergeCell ref="S2316:T2316"/>
    <mergeCell ref="U2316:V2316"/>
    <mergeCell ref="X2316:Y2316"/>
    <mergeCell ref="Z2316:AA2316"/>
    <mergeCell ref="AC2316:AD2316"/>
    <mergeCell ref="AE2316:AF2316"/>
    <mergeCell ref="AH2316:AI2316"/>
    <mergeCell ref="AJ2316:AK2316"/>
    <mergeCell ref="AM2316:AN2316"/>
    <mergeCell ref="AO2316:AP2316"/>
    <mergeCell ref="AR2316:AS2316"/>
    <mergeCell ref="AT2316:AU2316"/>
    <mergeCell ref="AW2316:AX2316"/>
    <mergeCell ref="AY2316:AZ2316"/>
    <mergeCell ref="BB2316:BC2316"/>
    <mergeCell ref="BD2316:BE2316"/>
    <mergeCell ref="BG2316:BH2316"/>
    <mergeCell ref="BI2316:BJ2316"/>
    <mergeCell ref="BL2316:BM2316"/>
    <mergeCell ref="BN2316:BO2316"/>
    <mergeCell ref="BQ2316:BR2316"/>
    <mergeCell ref="BS2316:BT2316"/>
    <mergeCell ref="AH2313:AI2313"/>
    <mergeCell ref="AJ2313:AK2313"/>
    <mergeCell ref="AM2313:AN2313"/>
    <mergeCell ref="AO2313:AP2313"/>
    <mergeCell ref="AR2313:AS2313"/>
    <mergeCell ref="AT2313:AU2313"/>
    <mergeCell ref="S2313:T2313"/>
    <mergeCell ref="U2313:V2313"/>
    <mergeCell ref="X2313:Y2313"/>
    <mergeCell ref="Z2313:AA2313"/>
    <mergeCell ref="AC2313:AD2313"/>
    <mergeCell ref="AE2313:AF2313"/>
    <mergeCell ref="N2313:O2313"/>
    <mergeCell ref="P2313:Q2313"/>
    <mergeCell ref="BQ2313:BR2313"/>
    <mergeCell ref="BS2313:BT2313"/>
    <mergeCell ref="D2330:E2330"/>
    <mergeCell ref="F2330:G2330"/>
    <mergeCell ref="I2330:J2330"/>
    <mergeCell ref="K2330:L2330"/>
    <mergeCell ref="N2330:O2330"/>
    <mergeCell ref="P2330:Q2330"/>
    <mergeCell ref="S2330:T2330"/>
    <mergeCell ref="U2330:V2330"/>
    <mergeCell ref="X2330:Y2330"/>
    <mergeCell ref="Z2330:AA2330"/>
    <mergeCell ref="AC2330:AD2330"/>
    <mergeCell ref="AE2330:AF2330"/>
    <mergeCell ref="AH2330:AI2330"/>
    <mergeCell ref="AJ2330:AK2330"/>
    <mergeCell ref="AM2330:AN2330"/>
    <mergeCell ref="AO2330:AP2330"/>
    <mergeCell ref="AR2330:AS2330"/>
    <mergeCell ref="AT2330:AU2330"/>
    <mergeCell ref="AW2330:AX2330"/>
    <mergeCell ref="AY2330:AZ2330"/>
    <mergeCell ref="BB2330:BC2330"/>
    <mergeCell ref="BD2330:BE2330"/>
    <mergeCell ref="BG2330:BH2330"/>
    <mergeCell ref="BI2330:BJ2330"/>
    <mergeCell ref="BL2330:BM2330"/>
    <mergeCell ref="BN2330:BO2330"/>
    <mergeCell ref="BQ2330:BR2330"/>
    <mergeCell ref="BS2330:BT2330"/>
    <mergeCell ref="D2337:E2337"/>
    <mergeCell ref="F2337:G2337"/>
    <mergeCell ref="I2337:J2337"/>
    <mergeCell ref="K2337:L2337"/>
    <mergeCell ref="N2337:O2337"/>
    <mergeCell ref="P2337:Q2337"/>
    <mergeCell ref="S2337:T2337"/>
    <mergeCell ref="U2337:V2337"/>
    <mergeCell ref="X2337:Y2337"/>
    <mergeCell ref="Z2337:AA2337"/>
    <mergeCell ref="AC2337:AD2337"/>
    <mergeCell ref="AE2337:AF2337"/>
    <mergeCell ref="AH2337:AI2337"/>
    <mergeCell ref="AJ2337:AK2337"/>
    <mergeCell ref="AM2337:AN2337"/>
    <mergeCell ref="AO2337:AP2337"/>
    <mergeCell ref="AR2337:AS2337"/>
    <mergeCell ref="AT2337:AU2337"/>
    <mergeCell ref="AW2337:AX2337"/>
    <mergeCell ref="AY2337:AZ2337"/>
    <mergeCell ref="BB2337:BC2337"/>
    <mergeCell ref="BD2337:BE2337"/>
    <mergeCell ref="BG2337:BH2337"/>
    <mergeCell ref="BI2337:BJ2337"/>
    <mergeCell ref="BL2337:BM2337"/>
    <mergeCell ref="BN2337:BO2337"/>
    <mergeCell ref="BQ2337:BR2337"/>
    <mergeCell ref="BS2337:BT2337"/>
    <mergeCell ref="AW2334:AX2334"/>
    <mergeCell ref="AY2334:AZ2334"/>
    <mergeCell ref="BB2334:BC2334"/>
    <mergeCell ref="BD2334:BE2334"/>
    <mergeCell ref="BG2334:BH2334"/>
    <mergeCell ref="BI2334:BJ2334"/>
    <mergeCell ref="BL2334:BM2334"/>
    <mergeCell ref="BN2334:BO2334"/>
    <mergeCell ref="I2344:J2344"/>
    <mergeCell ref="K2344:L2344"/>
    <mergeCell ref="N2344:O2344"/>
    <mergeCell ref="P2344:Q2344"/>
    <mergeCell ref="S2344:T2344"/>
    <mergeCell ref="U2344:V2344"/>
    <mergeCell ref="X2344:Y2344"/>
    <mergeCell ref="Z2344:AA2344"/>
    <mergeCell ref="AC2344:AD2344"/>
    <mergeCell ref="AE2344:AF2344"/>
    <mergeCell ref="AH2344:AI2344"/>
    <mergeCell ref="AJ2344:AK2344"/>
    <mergeCell ref="AM2344:AN2344"/>
    <mergeCell ref="AO2344:AP2344"/>
    <mergeCell ref="AR2344:AS2344"/>
    <mergeCell ref="AT2344:AU2344"/>
    <mergeCell ref="AW2344:AX2344"/>
    <mergeCell ref="AY2344:AZ2344"/>
    <mergeCell ref="BB2344:BC2344"/>
    <mergeCell ref="BD2344:BE2344"/>
    <mergeCell ref="BG2344:BH2344"/>
    <mergeCell ref="BI2344:BJ2344"/>
    <mergeCell ref="BL2344:BM2344"/>
    <mergeCell ref="BN2344:BO2344"/>
    <mergeCell ref="BQ2344:BR2344"/>
    <mergeCell ref="BS2344:BT2344"/>
    <mergeCell ref="D2358:E2358"/>
    <mergeCell ref="F2358:G2358"/>
    <mergeCell ref="I2358:J2358"/>
    <mergeCell ref="K2358:L2358"/>
    <mergeCell ref="N2358:O2358"/>
    <mergeCell ref="P2358:Q2358"/>
    <mergeCell ref="S2358:T2358"/>
    <mergeCell ref="U2358:V2358"/>
    <mergeCell ref="X2358:Y2358"/>
    <mergeCell ref="Z2358:AA2358"/>
    <mergeCell ref="AC2358:AD2358"/>
    <mergeCell ref="AE2358:AF2358"/>
    <mergeCell ref="AH2358:AI2358"/>
    <mergeCell ref="AJ2358:AK2358"/>
    <mergeCell ref="AM2358:AN2358"/>
    <mergeCell ref="AO2358:AP2358"/>
    <mergeCell ref="AR2358:AS2358"/>
    <mergeCell ref="AT2358:AU2358"/>
    <mergeCell ref="AW2358:AX2358"/>
    <mergeCell ref="AY2358:AZ2358"/>
    <mergeCell ref="BB2358:BC2358"/>
    <mergeCell ref="BD2358:BE2358"/>
    <mergeCell ref="BG2358:BH2358"/>
    <mergeCell ref="BI2358:BJ2358"/>
    <mergeCell ref="BL2358:BM2358"/>
    <mergeCell ref="BN2358:BO2358"/>
    <mergeCell ref="BQ2358:BR2358"/>
    <mergeCell ref="BS2358:BT2358"/>
    <mergeCell ref="D2351:E2351"/>
    <mergeCell ref="F2351:G2351"/>
    <mergeCell ref="I2351:J2351"/>
    <mergeCell ref="K2351:L2351"/>
    <mergeCell ref="N2351:O2351"/>
    <mergeCell ref="P2351:Q2351"/>
    <mergeCell ref="BS2351:BT2351"/>
    <mergeCell ref="BQ2355:BR2355"/>
    <mergeCell ref="BS2355:BT2355"/>
    <mergeCell ref="AH2355:AI2355"/>
    <mergeCell ref="AM2365:AN2365"/>
    <mergeCell ref="AO2365:AP2365"/>
    <mergeCell ref="AR2365:AS2365"/>
    <mergeCell ref="AT2365:AU2365"/>
    <mergeCell ref="AW2365:AX2365"/>
    <mergeCell ref="AY2365:AZ2365"/>
    <mergeCell ref="BB2365:BC2365"/>
    <mergeCell ref="BD2365:BE2365"/>
    <mergeCell ref="BG2365:BH2365"/>
    <mergeCell ref="BI2365:BJ2365"/>
    <mergeCell ref="BL2365:BM2365"/>
    <mergeCell ref="BN2365:BO2365"/>
    <mergeCell ref="BQ2365:BR2365"/>
    <mergeCell ref="BS2365:BT2365"/>
    <mergeCell ref="D2372:E2372"/>
    <mergeCell ref="F2372:G2372"/>
    <mergeCell ref="I2372:J2372"/>
    <mergeCell ref="K2372:L2372"/>
    <mergeCell ref="N2372:O2372"/>
    <mergeCell ref="P2372:Q2372"/>
    <mergeCell ref="S2372:T2372"/>
    <mergeCell ref="U2372:V2372"/>
    <mergeCell ref="X2372:Y2372"/>
    <mergeCell ref="Z2372:AA2372"/>
    <mergeCell ref="AC2372:AD2372"/>
    <mergeCell ref="AE2372:AF2372"/>
    <mergeCell ref="AH2372:AI2372"/>
    <mergeCell ref="AJ2372:AK2372"/>
    <mergeCell ref="AM2372:AN2372"/>
    <mergeCell ref="AO2372:AP2372"/>
    <mergeCell ref="AR2372:AS2372"/>
    <mergeCell ref="AT2372:AU2372"/>
    <mergeCell ref="AW2372:AX2372"/>
    <mergeCell ref="AY2372:AZ2372"/>
    <mergeCell ref="BB2372:BC2372"/>
    <mergeCell ref="BD2372:BE2372"/>
    <mergeCell ref="BG2372:BH2372"/>
    <mergeCell ref="BI2372:BJ2372"/>
    <mergeCell ref="BL2372:BM2372"/>
    <mergeCell ref="BN2372:BO2372"/>
    <mergeCell ref="BQ2372:BR2372"/>
    <mergeCell ref="BS2372:BT2372"/>
    <mergeCell ref="AH2365:AI2365"/>
    <mergeCell ref="AJ2365:AK2365"/>
    <mergeCell ref="D2379:E2379"/>
    <mergeCell ref="F2379:G2379"/>
    <mergeCell ref="I2379:J2379"/>
    <mergeCell ref="K2379:L2379"/>
    <mergeCell ref="N2379:O2379"/>
    <mergeCell ref="P2379:Q2379"/>
    <mergeCell ref="S2379:T2379"/>
    <mergeCell ref="U2379:V2379"/>
    <mergeCell ref="X2379:Y2379"/>
    <mergeCell ref="Z2379:AA2379"/>
    <mergeCell ref="AC2379:AD2379"/>
    <mergeCell ref="AE2379:AF2379"/>
    <mergeCell ref="AH2379:AI2379"/>
    <mergeCell ref="AJ2379:AK2379"/>
    <mergeCell ref="AM2379:AN2379"/>
    <mergeCell ref="AO2379:AP2379"/>
    <mergeCell ref="AR2379:AS2379"/>
    <mergeCell ref="AT2379:AU2379"/>
    <mergeCell ref="AW2379:AX2379"/>
    <mergeCell ref="AY2379:AZ2379"/>
    <mergeCell ref="BB2379:BC2379"/>
    <mergeCell ref="BD2379:BE2379"/>
    <mergeCell ref="BG2379:BH2379"/>
    <mergeCell ref="BI2379:BJ2379"/>
    <mergeCell ref="BL2379:BM2379"/>
    <mergeCell ref="BN2379:BO2379"/>
    <mergeCell ref="BQ2379:BR2379"/>
    <mergeCell ref="BS2379:BT2379"/>
    <mergeCell ref="D2376:E2376"/>
    <mergeCell ref="F2376:G2376"/>
    <mergeCell ref="I2376:J2376"/>
    <mergeCell ref="K2376:L2376"/>
    <mergeCell ref="N2376:O2376"/>
    <mergeCell ref="P2376:Q2376"/>
    <mergeCell ref="D2400:E2400"/>
    <mergeCell ref="F2400:G2400"/>
    <mergeCell ref="I2400:J2400"/>
    <mergeCell ref="K2400:L2400"/>
    <mergeCell ref="N2400:O2400"/>
    <mergeCell ref="P2400:Q2400"/>
    <mergeCell ref="S2400:T2400"/>
    <mergeCell ref="U2400:V2400"/>
    <mergeCell ref="X2400:Y2400"/>
    <mergeCell ref="Z2400:AA2400"/>
    <mergeCell ref="AC2400:AD2400"/>
    <mergeCell ref="AE2400:AF2400"/>
    <mergeCell ref="AH2400:AI2400"/>
    <mergeCell ref="AJ2400:AK2400"/>
    <mergeCell ref="AM2400:AN2400"/>
    <mergeCell ref="AO2400:AP2400"/>
    <mergeCell ref="AR2400:AS2400"/>
    <mergeCell ref="AT2400:AU2400"/>
    <mergeCell ref="AW2400:AX2400"/>
    <mergeCell ref="AY2400:AZ2400"/>
    <mergeCell ref="BB2400:BC2400"/>
    <mergeCell ref="BD2400:BE2400"/>
    <mergeCell ref="BG2400:BH2400"/>
    <mergeCell ref="BI2400:BJ2400"/>
    <mergeCell ref="BL2400:BM2400"/>
    <mergeCell ref="BN2400:BO2400"/>
    <mergeCell ref="BQ2400:BR2400"/>
    <mergeCell ref="BS2400:BT2400"/>
    <mergeCell ref="AH2397:AI2397"/>
    <mergeCell ref="AJ2397:AK2397"/>
    <mergeCell ref="AM2397:AN2397"/>
    <mergeCell ref="AO2397:AP2397"/>
    <mergeCell ref="AR2397:AS2397"/>
    <mergeCell ref="AT2397:AU2397"/>
    <mergeCell ref="S2397:T2397"/>
    <mergeCell ref="U2397:V2397"/>
    <mergeCell ref="X2397:Y2397"/>
    <mergeCell ref="Z2397:AA2397"/>
    <mergeCell ref="AC2397:AD2397"/>
    <mergeCell ref="AE2397:AF2397"/>
    <mergeCell ref="N2397:O2397"/>
    <mergeCell ref="P2397:Q2397"/>
    <mergeCell ref="BQ2397:BR2397"/>
    <mergeCell ref="BS2397:BT2397"/>
    <mergeCell ref="D2414:E2414"/>
    <mergeCell ref="F2414:G2414"/>
    <mergeCell ref="I2414:J2414"/>
    <mergeCell ref="K2414:L2414"/>
    <mergeCell ref="N2414:O2414"/>
    <mergeCell ref="P2414:Q2414"/>
    <mergeCell ref="S2414:T2414"/>
    <mergeCell ref="U2414:V2414"/>
    <mergeCell ref="X2414:Y2414"/>
    <mergeCell ref="Z2414:AA2414"/>
    <mergeCell ref="AC2414:AD2414"/>
    <mergeCell ref="AE2414:AF2414"/>
    <mergeCell ref="AH2414:AI2414"/>
    <mergeCell ref="AJ2414:AK2414"/>
    <mergeCell ref="AM2414:AN2414"/>
    <mergeCell ref="AO2414:AP2414"/>
    <mergeCell ref="AR2414:AS2414"/>
    <mergeCell ref="AT2414:AU2414"/>
    <mergeCell ref="AW2414:AX2414"/>
    <mergeCell ref="AY2414:AZ2414"/>
    <mergeCell ref="BB2414:BC2414"/>
    <mergeCell ref="BD2414:BE2414"/>
    <mergeCell ref="BG2414:BH2414"/>
    <mergeCell ref="BI2414:BJ2414"/>
    <mergeCell ref="BL2414:BM2414"/>
    <mergeCell ref="BN2414:BO2414"/>
    <mergeCell ref="BQ2414:BR2414"/>
    <mergeCell ref="BS2414:BT2414"/>
    <mergeCell ref="D2421:E2421"/>
    <mergeCell ref="F2421:G2421"/>
    <mergeCell ref="I2421:J2421"/>
    <mergeCell ref="K2421:L2421"/>
    <mergeCell ref="N2421:O2421"/>
    <mergeCell ref="P2421:Q2421"/>
    <mergeCell ref="S2421:T2421"/>
    <mergeCell ref="U2421:V2421"/>
    <mergeCell ref="X2421:Y2421"/>
    <mergeCell ref="Z2421:AA2421"/>
    <mergeCell ref="AC2421:AD2421"/>
    <mergeCell ref="AE2421:AF2421"/>
    <mergeCell ref="AH2421:AI2421"/>
    <mergeCell ref="AJ2421:AK2421"/>
    <mergeCell ref="AM2421:AN2421"/>
    <mergeCell ref="AO2421:AP2421"/>
    <mergeCell ref="AR2421:AS2421"/>
    <mergeCell ref="AT2421:AU2421"/>
    <mergeCell ref="AW2421:AX2421"/>
    <mergeCell ref="AY2421:AZ2421"/>
    <mergeCell ref="BB2421:BC2421"/>
    <mergeCell ref="BD2421:BE2421"/>
    <mergeCell ref="BG2421:BH2421"/>
    <mergeCell ref="BI2421:BJ2421"/>
    <mergeCell ref="BL2421:BM2421"/>
    <mergeCell ref="BN2421:BO2421"/>
    <mergeCell ref="BQ2421:BR2421"/>
    <mergeCell ref="BS2421:BT2421"/>
    <mergeCell ref="AW2418:AX2418"/>
    <mergeCell ref="AY2418:AZ2418"/>
    <mergeCell ref="BB2418:BC2418"/>
    <mergeCell ref="BD2418:BE2418"/>
    <mergeCell ref="BG2418:BH2418"/>
    <mergeCell ref="BI2418:BJ2418"/>
    <mergeCell ref="BL2418:BM2418"/>
    <mergeCell ref="BN2418:BO2418"/>
    <mergeCell ref="I2428:J2428"/>
    <mergeCell ref="K2428:L2428"/>
    <mergeCell ref="N2428:O2428"/>
    <mergeCell ref="P2428:Q2428"/>
    <mergeCell ref="S2428:T2428"/>
    <mergeCell ref="U2428:V2428"/>
    <mergeCell ref="X2428:Y2428"/>
    <mergeCell ref="Z2428:AA2428"/>
    <mergeCell ref="AC2428:AD2428"/>
    <mergeCell ref="AE2428:AF2428"/>
    <mergeCell ref="AH2428:AI2428"/>
    <mergeCell ref="AJ2428:AK2428"/>
    <mergeCell ref="AM2428:AN2428"/>
    <mergeCell ref="AO2428:AP2428"/>
    <mergeCell ref="AR2428:AS2428"/>
    <mergeCell ref="AT2428:AU2428"/>
    <mergeCell ref="AW2428:AX2428"/>
    <mergeCell ref="AY2428:AZ2428"/>
    <mergeCell ref="BB2428:BC2428"/>
    <mergeCell ref="BD2428:BE2428"/>
    <mergeCell ref="BG2428:BH2428"/>
    <mergeCell ref="BI2428:BJ2428"/>
    <mergeCell ref="BL2428:BM2428"/>
    <mergeCell ref="BN2428:BO2428"/>
    <mergeCell ref="BQ2428:BR2428"/>
    <mergeCell ref="BS2428:BT2428"/>
    <mergeCell ref="D2442:E2442"/>
    <mergeCell ref="F2442:G2442"/>
    <mergeCell ref="I2442:J2442"/>
    <mergeCell ref="K2442:L2442"/>
    <mergeCell ref="N2442:O2442"/>
    <mergeCell ref="P2442:Q2442"/>
    <mergeCell ref="S2442:T2442"/>
    <mergeCell ref="U2442:V2442"/>
    <mergeCell ref="X2442:Y2442"/>
    <mergeCell ref="Z2442:AA2442"/>
    <mergeCell ref="AC2442:AD2442"/>
    <mergeCell ref="AE2442:AF2442"/>
    <mergeCell ref="AH2442:AI2442"/>
    <mergeCell ref="AJ2442:AK2442"/>
    <mergeCell ref="AM2442:AN2442"/>
    <mergeCell ref="AO2442:AP2442"/>
    <mergeCell ref="AR2442:AS2442"/>
    <mergeCell ref="AT2442:AU2442"/>
    <mergeCell ref="AW2442:AX2442"/>
    <mergeCell ref="AY2442:AZ2442"/>
    <mergeCell ref="BB2442:BC2442"/>
    <mergeCell ref="BD2442:BE2442"/>
    <mergeCell ref="BG2442:BH2442"/>
    <mergeCell ref="BI2442:BJ2442"/>
    <mergeCell ref="BL2442:BM2442"/>
    <mergeCell ref="BN2442:BO2442"/>
    <mergeCell ref="BQ2442:BR2442"/>
    <mergeCell ref="BS2442:BT2442"/>
    <mergeCell ref="D2435:E2435"/>
    <mergeCell ref="F2435:G2435"/>
    <mergeCell ref="I2435:J2435"/>
    <mergeCell ref="K2435:L2435"/>
    <mergeCell ref="N2435:O2435"/>
    <mergeCell ref="P2435:Q2435"/>
    <mergeCell ref="BS2435:BT2435"/>
    <mergeCell ref="BQ2439:BR2439"/>
    <mergeCell ref="BS2439:BT2439"/>
    <mergeCell ref="AH2439:AI2439"/>
    <mergeCell ref="AM2449:AN2449"/>
    <mergeCell ref="AO2449:AP2449"/>
    <mergeCell ref="AR2449:AS2449"/>
    <mergeCell ref="AT2449:AU2449"/>
    <mergeCell ref="AW2449:AX2449"/>
    <mergeCell ref="AY2449:AZ2449"/>
    <mergeCell ref="BB2449:BC2449"/>
    <mergeCell ref="BD2449:BE2449"/>
    <mergeCell ref="BG2449:BH2449"/>
    <mergeCell ref="BI2449:BJ2449"/>
    <mergeCell ref="BL2449:BM2449"/>
    <mergeCell ref="BN2449:BO2449"/>
    <mergeCell ref="BQ2449:BR2449"/>
    <mergeCell ref="BS2449:BT2449"/>
    <mergeCell ref="D2456:E2456"/>
    <mergeCell ref="F2456:G2456"/>
    <mergeCell ref="I2456:J2456"/>
    <mergeCell ref="K2456:L2456"/>
    <mergeCell ref="N2456:O2456"/>
    <mergeCell ref="P2456:Q2456"/>
    <mergeCell ref="S2456:T2456"/>
    <mergeCell ref="U2456:V2456"/>
    <mergeCell ref="X2456:Y2456"/>
    <mergeCell ref="Z2456:AA2456"/>
    <mergeCell ref="AC2456:AD2456"/>
    <mergeCell ref="AE2456:AF2456"/>
    <mergeCell ref="AH2456:AI2456"/>
    <mergeCell ref="AJ2456:AK2456"/>
    <mergeCell ref="AM2456:AN2456"/>
    <mergeCell ref="AO2456:AP2456"/>
    <mergeCell ref="AR2456:AS2456"/>
    <mergeCell ref="AT2456:AU2456"/>
    <mergeCell ref="AW2456:AX2456"/>
    <mergeCell ref="AY2456:AZ2456"/>
    <mergeCell ref="BB2456:BC2456"/>
    <mergeCell ref="BD2456:BE2456"/>
    <mergeCell ref="BG2456:BH2456"/>
    <mergeCell ref="BI2456:BJ2456"/>
    <mergeCell ref="BL2456:BM2456"/>
    <mergeCell ref="BN2456:BO2456"/>
    <mergeCell ref="BQ2456:BR2456"/>
    <mergeCell ref="BS2456:BT2456"/>
    <mergeCell ref="AH2449:AI2449"/>
    <mergeCell ref="AJ2449:AK2449"/>
    <mergeCell ref="D2463:E2463"/>
    <mergeCell ref="F2463:G2463"/>
    <mergeCell ref="I2463:J2463"/>
    <mergeCell ref="K2463:L2463"/>
    <mergeCell ref="N2463:O2463"/>
    <mergeCell ref="P2463:Q2463"/>
    <mergeCell ref="S2463:T2463"/>
    <mergeCell ref="U2463:V2463"/>
    <mergeCell ref="X2463:Y2463"/>
    <mergeCell ref="Z2463:AA2463"/>
    <mergeCell ref="AC2463:AD2463"/>
    <mergeCell ref="AE2463:AF2463"/>
    <mergeCell ref="AH2463:AI2463"/>
    <mergeCell ref="AJ2463:AK2463"/>
    <mergeCell ref="AM2463:AN2463"/>
    <mergeCell ref="AO2463:AP2463"/>
    <mergeCell ref="AR2463:AS2463"/>
    <mergeCell ref="AT2463:AU2463"/>
    <mergeCell ref="AW2463:AX2463"/>
    <mergeCell ref="AY2463:AZ2463"/>
    <mergeCell ref="BB2463:BC2463"/>
    <mergeCell ref="BD2463:BE2463"/>
    <mergeCell ref="BG2463:BH2463"/>
    <mergeCell ref="BI2463:BJ2463"/>
    <mergeCell ref="BL2463:BM2463"/>
    <mergeCell ref="BN2463:BO2463"/>
    <mergeCell ref="BQ2463:BR2463"/>
    <mergeCell ref="BS2463:BT2463"/>
    <mergeCell ref="D2460:E2460"/>
    <mergeCell ref="F2460:G2460"/>
    <mergeCell ref="I2460:J2460"/>
    <mergeCell ref="K2460:L2460"/>
    <mergeCell ref="N2460:O2460"/>
    <mergeCell ref="P2460:Q2460"/>
    <mergeCell ref="D2484:E2484"/>
    <mergeCell ref="F2484:G2484"/>
    <mergeCell ref="I2484:J2484"/>
    <mergeCell ref="K2484:L2484"/>
    <mergeCell ref="N2484:O2484"/>
    <mergeCell ref="P2484:Q2484"/>
    <mergeCell ref="S2484:T2484"/>
    <mergeCell ref="U2484:V2484"/>
    <mergeCell ref="X2484:Y2484"/>
    <mergeCell ref="Z2484:AA2484"/>
    <mergeCell ref="AC2484:AD2484"/>
    <mergeCell ref="AE2484:AF2484"/>
    <mergeCell ref="AH2484:AI2484"/>
    <mergeCell ref="AJ2484:AK2484"/>
    <mergeCell ref="AM2484:AN2484"/>
    <mergeCell ref="AO2484:AP2484"/>
    <mergeCell ref="AR2484:AS2484"/>
    <mergeCell ref="AT2484:AU2484"/>
    <mergeCell ref="AW2484:AX2484"/>
    <mergeCell ref="AY2484:AZ2484"/>
    <mergeCell ref="BB2484:BC2484"/>
    <mergeCell ref="BD2484:BE2484"/>
    <mergeCell ref="BG2484:BH2484"/>
    <mergeCell ref="BI2484:BJ2484"/>
    <mergeCell ref="BL2484:BM2484"/>
    <mergeCell ref="BN2484:BO2484"/>
    <mergeCell ref="BQ2484:BR2484"/>
    <mergeCell ref="BS2484:BT2484"/>
    <mergeCell ref="AH2481:AI2481"/>
    <mergeCell ref="AJ2481:AK2481"/>
    <mergeCell ref="AM2481:AN2481"/>
    <mergeCell ref="AO2481:AP2481"/>
    <mergeCell ref="AR2481:AS2481"/>
    <mergeCell ref="AT2481:AU2481"/>
    <mergeCell ref="S2481:T2481"/>
    <mergeCell ref="U2481:V2481"/>
    <mergeCell ref="X2481:Y2481"/>
    <mergeCell ref="Z2481:AA2481"/>
    <mergeCell ref="AC2481:AD2481"/>
    <mergeCell ref="AE2481:AF2481"/>
    <mergeCell ref="N2481:O2481"/>
    <mergeCell ref="P2481:Q2481"/>
    <mergeCell ref="BQ2481:BR2481"/>
    <mergeCell ref="BS2481:BT2481"/>
    <mergeCell ref="D2498:E2498"/>
    <mergeCell ref="F2498:G2498"/>
    <mergeCell ref="I2498:J2498"/>
    <mergeCell ref="K2498:L2498"/>
    <mergeCell ref="N2498:O2498"/>
    <mergeCell ref="P2498:Q2498"/>
    <mergeCell ref="S2498:T2498"/>
    <mergeCell ref="U2498:V2498"/>
    <mergeCell ref="X2498:Y2498"/>
    <mergeCell ref="Z2498:AA2498"/>
    <mergeCell ref="AC2498:AD2498"/>
    <mergeCell ref="AE2498:AF2498"/>
    <mergeCell ref="AH2498:AI2498"/>
    <mergeCell ref="AJ2498:AK2498"/>
    <mergeCell ref="AM2498:AN2498"/>
    <mergeCell ref="AO2498:AP2498"/>
    <mergeCell ref="AR2498:AS2498"/>
    <mergeCell ref="AT2498:AU2498"/>
    <mergeCell ref="AW2498:AX2498"/>
    <mergeCell ref="AY2498:AZ2498"/>
    <mergeCell ref="BB2498:BC2498"/>
    <mergeCell ref="BD2498:BE2498"/>
    <mergeCell ref="BG2498:BH2498"/>
    <mergeCell ref="BI2498:BJ2498"/>
    <mergeCell ref="BL2498:BM2498"/>
    <mergeCell ref="BN2498:BO2498"/>
    <mergeCell ref="BQ2498:BR2498"/>
    <mergeCell ref="BS2498:BT2498"/>
    <mergeCell ref="D2505:E2505"/>
    <mergeCell ref="F2505:G2505"/>
    <mergeCell ref="I2505:J2505"/>
    <mergeCell ref="K2505:L2505"/>
    <mergeCell ref="N2505:O2505"/>
    <mergeCell ref="P2505:Q2505"/>
    <mergeCell ref="S2505:T2505"/>
    <mergeCell ref="U2505:V2505"/>
    <mergeCell ref="X2505:Y2505"/>
    <mergeCell ref="Z2505:AA2505"/>
    <mergeCell ref="AC2505:AD2505"/>
    <mergeCell ref="AE2505:AF2505"/>
    <mergeCell ref="AH2505:AI2505"/>
    <mergeCell ref="AJ2505:AK2505"/>
    <mergeCell ref="AM2505:AN2505"/>
    <mergeCell ref="AO2505:AP2505"/>
    <mergeCell ref="AR2505:AS2505"/>
    <mergeCell ref="AT2505:AU2505"/>
    <mergeCell ref="AW2505:AX2505"/>
    <mergeCell ref="AY2505:AZ2505"/>
    <mergeCell ref="BB2505:BC2505"/>
    <mergeCell ref="BD2505:BE2505"/>
    <mergeCell ref="BG2505:BH2505"/>
    <mergeCell ref="BI2505:BJ2505"/>
    <mergeCell ref="BL2505:BM2505"/>
    <mergeCell ref="BN2505:BO2505"/>
    <mergeCell ref="BQ2505:BR2505"/>
    <mergeCell ref="BS2505:BT2505"/>
    <mergeCell ref="AW2502:AX2502"/>
    <mergeCell ref="AY2502:AZ2502"/>
    <mergeCell ref="BB2502:BC2502"/>
    <mergeCell ref="BD2502:BE2502"/>
    <mergeCell ref="BG2502:BH2502"/>
    <mergeCell ref="BI2502:BJ2502"/>
    <mergeCell ref="BL2502:BM2502"/>
    <mergeCell ref="BN2502:BO2502"/>
    <mergeCell ref="I2512:J2512"/>
    <mergeCell ref="K2512:L2512"/>
    <mergeCell ref="N2512:O2512"/>
    <mergeCell ref="P2512:Q2512"/>
    <mergeCell ref="S2512:T2512"/>
    <mergeCell ref="U2512:V2512"/>
    <mergeCell ref="X2512:Y2512"/>
    <mergeCell ref="Z2512:AA2512"/>
    <mergeCell ref="AC2512:AD2512"/>
    <mergeCell ref="AE2512:AF2512"/>
    <mergeCell ref="AH2512:AI2512"/>
    <mergeCell ref="AJ2512:AK2512"/>
    <mergeCell ref="AM2512:AN2512"/>
    <mergeCell ref="AO2512:AP2512"/>
    <mergeCell ref="AR2512:AS2512"/>
    <mergeCell ref="AT2512:AU2512"/>
    <mergeCell ref="AW2512:AX2512"/>
    <mergeCell ref="AY2512:AZ2512"/>
    <mergeCell ref="BB2512:BC2512"/>
    <mergeCell ref="BD2512:BE2512"/>
    <mergeCell ref="BG2512:BH2512"/>
    <mergeCell ref="BI2512:BJ2512"/>
    <mergeCell ref="BL2512:BM2512"/>
    <mergeCell ref="BN2512:BO2512"/>
    <mergeCell ref="BQ2512:BR2512"/>
    <mergeCell ref="BS2512:BT2512"/>
    <mergeCell ref="D2526:E2526"/>
    <mergeCell ref="F2526:G2526"/>
    <mergeCell ref="I2526:J2526"/>
    <mergeCell ref="K2526:L2526"/>
    <mergeCell ref="N2526:O2526"/>
    <mergeCell ref="P2526:Q2526"/>
    <mergeCell ref="S2526:T2526"/>
    <mergeCell ref="U2526:V2526"/>
    <mergeCell ref="X2526:Y2526"/>
    <mergeCell ref="Z2526:AA2526"/>
    <mergeCell ref="AC2526:AD2526"/>
    <mergeCell ref="AE2526:AF2526"/>
    <mergeCell ref="AH2526:AI2526"/>
    <mergeCell ref="AJ2526:AK2526"/>
    <mergeCell ref="AM2526:AN2526"/>
    <mergeCell ref="AO2526:AP2526"/>
    <mergeCell ref="AR2526:AS2526"/>
    <mergeCell ref="AT2526:AU2526"/>
    <mergeCell ref="AW2526:AX2526"/>
    <mergeCell ref="AY2526:AZ2526"/>
    <mergeCell ref="BB2526:BC2526"/>
    <mergeCell ref="BD2526:BE2526"/>
    <mergeCell ref="BG2526:BH2526"/>
    <mergeCell ref="BI2526:BJ2526"/>
    <mergeCell ref="BL2526:BM2526"/>
    <mergeCell ref="BN2526:BO2526"/>
    <mergeCell ref="BQ2526:BR2526"/>
    <mergeCell ref="BS2526:BT2526"/>
    <mergeCell ref="D2519:E2519"/>
    <mergeCell ref="F2519:G2519"/>
    <mergeCell ref="I2519:J2519"/>
    <mergeCell ref="K2519:L2519"/>
    <mergeCell ref="N2519:O2519"/>
    <mergeCell ref="P2519:Q2519"/>
    <mergeCell ref="BS2519:BT2519"/>
    <mergeCell ref="BQ2523:BR2523"/>
    <mergeCell ref="BS2523:BT2523"/>
    <mergeCell ref="AH2523:AI2523"/>
    <mergeCell ref="AM2533:AN2533"/>
    <mergeCell ref="AO2533:AP2533"/>
    <mergeCell ref="AR2533:AS2533"/>
    <mergeCell ref="AT2533:AU2533"/>
    <mergeCell ref="AW2533:AX2533"/>
    <mergeCell ref="AY2533:AZ2533"/>
    <mergeCell ref="BB2533:BC2533"/>
    <mergeCell ref="BD2533:BE2533"/>
    <mergeCell ref="BG2533:BH2533"/>
    <mergeCell ref="BI2533:BJ2533"/>
    <mergeCell ref="BL2533:BM2533"/>
    <mergeCell ref="BN2533:BO2533"/>
    <mergeCell ref="BQ2533:BR2533"/>
    <mergeCell ref="BS2533:BT2533"/>
    <mergeCell ref="D2540:E2540"/>
    <mergeCell ref="F2540:G2540"/>
    <mergeCell ref="I2540:J2540"/>
    <mergeCell ref="K2540:L2540"/>
    <mergeCell ref="N2540:O2540"/>
    <mergeCell ref="P2540:Q2540"/>
    <mergeCell ref="S2540:T2540"/>
    <mergeCell ref="U2540:V2540"/>
    <mergeCell ref="X2540:Y2540"/>
    <mergeCell ref="Z2540:AA2540"/>
    <mergeCell ref="AC2540:AD2540"/>
    <mergeCell ref="AE2540:AF2540"/>
    <mergeCell ref="AH2540:AI2540"/>
    <mergeCell ref="AJ2540:AK2540"/>
    <mergeCell ref="AM2540:AN2540"/>
    <mergeCell ref="AO2540:AP2540"/>
    <mergeCell ref="AR2540:AS2540"/>
    <mergeCell ref="AT2540:AU2540"/>
    <mergeCell ref="AW2540:AX2540"/>
    <mergeCell ref="AY2540:AZ2540"/>
    <mergeCell ref="BB2540:BC2540"/>
    <mergeCell ref="BD2540:BE2540"/>
    <mergeCell ref="BG2540:BH2540"/>
    <mergeCell ref="BI2540:BJ2540"/>
    <mergeCell ref="BL2540:BM2540"/>
    <mergeCell ref="BN2540:BO2540"/>
    <mergeCell ref="BQ2540:BR2540"/>
    <mergeCell ref="BS2540:BT2540"/>
    <mergeCell ref="AH2533:AI2533"/>
    <mergeCell ref="AJ2533:AK2533"/>
    <mergeCell ref="D2547:E2547"/>
    <mergeCell ref="F2547:G2547"/>
    <mergeCell ref="I2547:J2547"/>
    <mergeCell ref="K2547:L2547"/>
    <mergeCell ref="N2547:O2547"/>
    <mergeCell ref="P2547:Q2547"/>
    <mergeCell ref="S2547:T2547"/>
    <mergeCell ref="U2547:V2547"/>
    <mergeCell ref="X2547:Y2547"/>
    <mergeCell ref="Z2547:AA2547"/>
    <mergeCell ref="AC2547:AD2547"/>
    <mergeCell ref="AE2547:AF2547"/>
    <mergeCell ref="AH2547:AI2547"/>
    <mergeCell ref="AJ2547:AK2547"/>
    <mergeCell ref="AM2547:AN2547"/>
    <mergeCell ref="AO2547:AP2547"/>
    <mergeCell ref="AR2547:AS2547"/>
    <mergeCell ref="AT2547:AU2547"/>
    <mergeCell ref="AW2547:AX2547"/>
    <mergeCell ref="AY2547:AZ2547"/>
    <mergeCell ref="BB2547:BC2547"/>
    <mergeCell ref="BD2547:BE2547"/>
    <mergeCell ref="BG2547:BH2547"/>
    <mergeCell ref="BI2547:BJ2547"/>
    <mergeCell ref="BL2547:BM2547"/>
    <mergeCell ref="BN2547:BO2547"/>
    <mergeCell ref="BQ2547:BR2547"/>
    <mergeCell ref="BS2547:BT2547"/>
    <mergeCell ref="D2544:E2544"/>
    <mergeCell ref="F2544:G2544"/>
    <mergeCell ref="I2544:J2544"/>
    <mergeCell ref="K2544:L2544"/>
    <mergeCell ref="N2544:O2544"/>
    <mergeCell ref="P2544:Q2544"/>
    <mergeCell ref="D2568:E2568"/>
    <mergeCell ref="F2568:G2568"/>
    <mergeCell ref="I2568:J2568"/>
    <mergeCell ref="K2568:L2568"/>
    <mergeCell ref="N2568:O2568"/>
    <mergeCell ref="P2568:Q2568"/>
    <mergeCell ref="S2568:T2568"/>
    <mergeCell ref="U2568:V2568"/>
    <mergeCell ref="X2568:Y2568"/>
    <mergeCell ref="Z2568:AA2568"/>
    <mergeCell ref="AC2568:AD2568"/>
    <mergeCell ref="AE2568:AF2568"/>
    <mergeCell ref="AH2568:AI2568"/>
    <mergeCell ref="AJ2568:AK2568"/>
    <mergeCell ref="AM2568:AN2568"/>
    <mergeCell ref="AO2568:AP2568"/>
    <mergeCell ref="AR2568:AS2568"/>
    <mergeCell ref="AT2568:AU2568"/>
    <mergeCell ref="AW2568:AX2568"/>
    <mergeCell ref="AY2568:AZ2568"/>
    <mergeCell ref="BB2568:BC2568"/>
    <mergeCell ref="BD2568:BE2568"/>
    <mergeCell ref="BG2568:BH2568"/>
    <mergeCell ref="BI2568:BJ2568"/>
    <mergeCell ref="BL2568:BM2568"/>
    <mergeCell ref="BN2568:BO2568"/>
    <mergeCell ref="BQ2568:BR2568"/>
    <mergeCell ref="BS2568:BT2568"/>
    <mergeCell ref="AH2565:AI2565"/>
    <mergeCell ref="AJ2565:AK2565"/>
    <mergeCell ref="AM2565:AN2565"/>
    <mergeCell ref="AO2565:AP2565"/>
    <mergeCell ref="AR2565:AS2565"/>
    <mergeCell ref="AT2565:AU2565"/>
    <mergeCell ref="S2565:T2565"/>
    <mergeCell ref="U2565:V2565"/>
    <mergeCell ref="X2565:Y2565"/>
    <mergeCell ref="Z2565:AA2565"/>
    <mergeCell ref="AC2565:AD2565"/>
    <mergeCell ref="AE2565:AF2565"/>
    <mergeCell ref="N2565:O2565"/>
    <mergeCell ref="P2565:Q2565"/>
    <mergeCell ref="BQ2565:BR2565"/>
    <mergeCell ref="BS2565:BT2565"/>
    <mergeCell ref="D2582:E2582"/>
    <mergeCell ref="F2582:G2582"/>
    <mergeCell ref="I2582:J2582"/>
    <mergeCell ref="K2582:L2582"/>
    <mergeCell ref="N2582:O2582"/>
    <mergeCell ref="P2582:Q2582"/>
    <mergeCell ref="S2582:T2582"/>
    <mergeCell ref="U2582:V2582"/>
    <mergeCell ref="X2582:Y2582"/>
    <mergeCell ref="Z2582:AA2582"/>
    <mergeCell ref="AC2582:AD2582"/>
    <mergeCell ref="AE2582:AF2582"/>
    <mergeCell ref="AH2582:AI2582"/>
    <mergeCell ref="AJ2582:AK2582"/>
    <mergeCell ref="AM2582:AN2582"/>
    <mergeCell ref="AO2582:AP2582"/>
    <mergeCell ref="AR2582:AS2582"/>
    <mergeCell ref="AT2582:AU2582"/>
    <mergeCell ref="AW2582:AX2582"/>
    <mergeCell ref="AY2582:AZ2582"/>
    <mergeCell ref="BB2582:BC2582"/>
    <mergeCell ref="BD2582:BE2582"/>
    <mergeCell ref="BG2582:BH2582"/>
    <mergeCell ref="BI2582:BJ2582"/>
    <mergeCell ref="BL2582:BM2582"/>
    <mergeCell ref="BN2582:BO2582"/>
    <mergeCell ref="BQ2582:BR2582"/>
    <mergeCell ref="BS2582:BT2582"/>
    <mergeCell ref="D2589:E2589"/>
    <mergeCell ref="F2589:G2589"/>
    <mergeCell ref="I2589:J2589"/>
    <mergeCell ref="K2589:L2589"/>
    <mergeCell ref="N2589:O2589"/>
    <mergeCell ref="P2589:Q2589"/>
    <mergeCell ref="S2589:T2589"/>
    <mergeCell ref="U2589:V2589"/>
    <mergeCell ref="X2589:Y2589"/>
    <mergeCell ref="Z2589:AA2589"/>
    <mergeCell ref="AC2589:AD2589"/>
    <mergeCell ref="AE2589:AF2589"/>
    <mergeCell ref="AH2589:AI2589"/>
    <mergeCell ref="AJ2589:AK2589"/>
    <mergeCell ref="AM2589:AN2589"/>
    <mergeCell ref="AO2589:AP2589"/>
    <mergeCell ref="AR2589:AS2589"/>
    <mergeCell ref="AT2589:AU2589"/>
    <mergeCell ref="AW2589:AX2589"/>
    <mergeCell ref="AY2589:AZ2589"/>
    <mergeCell ref="BB2589:BC2589"/>
    <mergeCell ref="BD2589:BE2589"/>
    <mergeCell ref="BG2589:BH2589"/>
    <mergeCell ref="BI2589:BJ2589"/>
    <mergeCell ref="BL2589:BM2589"/>
    <mergeCell ref="BN2589:BO2589"/>
    <mergeCell ref="BQ2589:BR2589"/>
    <mergeCell ref="BS2589:BT2589"/>
    <mergeCell ref="AW2586:AX2586"/>
    <mergeCell ref="AY2586:AZ2586"/>
    <mergeCell ref="BB2586:BC2586"/>
    <mergeCell ref="BD2586:BE2586"/>
    <mergeCell ref="BG2586:BH2586"/>
    <mergeCell ref="BI2586:BJ2586"/>
    <mergeCell ref="BL2586:BM2586"/>
    <mergeCell ref="BN2586:BO2586"/>
    <mergeCell ref="I2596:J2596"/>
    <mergeCell ref="K2596:L2596"/>
    <mergeCell ref="N2596:O2596"/>
    <mergeCell ref="P2596:Q2596"/>
    <mergeCell ref="S2596:T2596"/>
    <mergeCell ref="U2596:V2596"/>
    <mergeCell ref="X2596:Y2596"/>
    <mergeCell ref="Z2596:AA2596"/>
    <mergeCell ref="AC2596:AD2596"/>
    <mergeCell ref="AE2596:AF2596"/>
    <mergeCell ref="AH2596:AI2596"/>
    <mergeCell ref="AJ2596:AK2596"/>
    <mergeCell ref="AM2596:AN2596"/>
    <mergeCell ref="AO2596:AP2596"/>
    <mergeCell ref="AR2596:AS2596"/>
    <mergeCell ref="AT2596:AU2596"/>
    <mergeCell ref="AW2596:AX2596"/>
    <mergeCell ref="AY2596:AZ2596"/>
    <mergeCell ref="BB2596:BC2596"/>
    <mergeCell ref="BD2596:BE2596"/>
    <mergeCell ref="BG2596:BH2596"/>
    <mergeCell ref="BI2596:BJ2596"/>
    <mergeCell ref="BL2596:BM2596"/>
    <mergeCell ref="BN2596:BO2596"/>
    <mergeCell ref="BQ2596:BR2596"/>
    <mergeCell ref="BS2596:BT2596"/>
    <mergeCell ref="D2610:E2610"/>
    <mergeCell ref="F2610:G2610"/>
    <mergeCell ref="I2610:J2610"/>
    <mergeCell ref="K2610:L2610"/>
    <mergeCell ref="N2610:O2610"/>
    <mergeCell ref="P2610:Q2610"/>
    <mergeCell ref="S2610:T2610"/>
    <mergeCell ref="U2610:V2610"/>
    <mergeCell ref="X2610:Y2610"/>
    <mergeCell ref="Z2610:AA2610"/>
    <mergeCell ref="AC2610:AD2610"/>
    <mergeCell ref="AE2610:AF2610"/>
    <mergeCell ref="AH2610:AI2610"/>
    <mergeCell ref="AJ2610:AK2610"/>
    <mergeCell ref="AM2610:AN2610"/>
    <mergeCell ref="AO2610:AP2610"/>
    <mergeCell ref="AR2610:AS2610"/>
    <mergeCell ref="AT2610:AU2610"/>
    <mergeCell ref="AW2610:AX2610"/>
    <mergeCell ref="AY2610:AZ2610"/>
    <mergeCell ref="BB2610:BC2610"/>
    <mergeCell ref="BD2610:BE2610"/>
    <mergeCell ref="BG2610:BH2610"/>
    <mergeCell ref="BI2610:BJ2610"/>
    <mergeCell ref="BL2610:BM2610"/>
    <mergeCell ref="BN2610:BO2610"/>
    <mergeCell ref="BQ2610:BR2610"/>
    <mergeCell ref="BS2610:BT2610"/>
    <mergeCell ref="D2603:E2603"/>
    <mergeCell ref="F2603:G2603"/>
    <mergeCell ref="I2603:J2603"/>
    <mergeCell ref="K2603:L2603"/>
    <mergeCell ref="N2603:O2603"/>
    <mergeCell ref="P2603:Q2603"/>
    <mergeCell ref="BS2603:BT2603"/>
    <mergeCell ref="BQ2607:BR2607"/>
    <mergeCell ref="BS2607:BT2607"/>
    <mergeCell ref="AH2607:AI2607"/>
    <mergeCell ref="AM2617:AN2617"/>
    <mergeCell ref="AO2617:AP2617"/>
    <mergeCell ref="AR2617:AS2617"/>
    <mergeCell ref="AT2617:AU2617"/>
    <mergeCell ref="AW2617:AX2617"/>
    <mergeCell ref="AY2617:AZ2617"/>
    <mergeCell ref="BB2617:BC2617"/>
    <mergeCell ref="BD2617:BE2617"/>
    <mergeCell ref="BG2617:BH2617"/>
    <mergeCell ref="BI2617:BJ2617"/>
    <mergeCell ref="BL2617:BM2617"/>
    <mergeCell ref="BN2617:BO2617"/>
    <mergeCell ref="BQ2617:BR2617"/>
    <mergeCell ref="BS2617:BT2617"/>
    <mergeCell ref="D2624:E2624"/>
    <mergeCell ref="F2624:G2624"/>
    <mergeCell ref="I2624:J2624"/>
    <mergeCell ref="K2624:L2624"/>
    <mergeCell ref="N2624:O2624"/>
    <mergeCell ref="P2624:Q2624"/>
    <mergeCell ref="S2624:T2624"/>
    <mergeCell ref="U2624:V2624"/>
    <mergeCell ref="X2624:Y2624"/>
    <mergeCell ref="Z2624:AA2624"/>
    <mergeCell ref="AC2624:AD2624"/>
    <mergeCell ref="AE2624:AF2624"/>
    <mergeCell ref="AH2624:AI2624"/>
    <mergeCell ref="AJ2624:AK2624"/>
    <mergeCell ref="AM2624:AN2624"/>
    <mergeCell ref="AO2624:AP2624"/>
    <mergeCell ref="AR2624:AS2624"/>
    <mergeCell ref="AT2624:AU2624"/>
    <mergeCell ref="AW2624:AX2624"/>
    <mergeCell ref="AY2624:AZ2624"/>
    <mergeCell ref="BB2624:BC2624"/>
    <mergeCell ref="BD2624:BE2624"/>
    <mergeCell ref="BG2624:BH2624"/>
    <mergeCell ref="BI2624:BJ2624"/>
    <mergeCell ref="BL2624:BM2624"/>
    <mergeCell ref="BN2624:BO2624"/>
    <mergeCell ref="BQ2624:BR2624"/>
    <mergeCell ref="BS2624:BT2624"/>
    <mergeCell ref="AH2617:AI2617"/>
    <mergeCell ref="AJ2617:AK2617"/>
    <mergeCell ref="D2631:E2631"/>
    <mergeCell ref="F2631:G2631"/>
    <mergeCell ref="I2631:J2631"/>
    <mergeCell ref="K2631:L2631"/>
    <mergeCell ref="N2631:O2631"/>
    <mergeCell ref="P2631:Q2631"/>
    <mergeCell ref="S2631:T2631"/>
    <mergeCell ref="U2631:V2631"/>
    <mergeCell ref="X2631:Y2631"/>
    <mergeCell ref="Z2631:AA2631"/>
    <mergeCell ref="AC2631:AD2631"/>
    <mergeCell ref="AE2631:AF2631"/>
    <mergeCell ref="AH2631:AI2631"/>
    <mergeCell ref="AJ2631:AK2631"/>
    <mergeCell ref="AM2631:AN2631"/>
    <mergeCell ref="AO2631:AP2631"/>
    <mergeCell ref="AR2631:AS2631"/>
    <mergeCell ref="AT2631:AU2631"/>
    <mergeCell ref="AW2631:AX2631"/>
    <mergeCell ref="AY2631:AZ2631"/>
    <mergeCell ref="BB2631:BC2631"/>
    <mergeCell ref="BD2631:BE2631"/>
    <mergeCell ref="BG2631:BH2631"/>
    <mergeCell ref="BI2631:BJ2631"/>
    <mergeCell ref="BL2631:BM2631"/>
    <mergeCell ref="BN2631:BO2631"/>
    <mergeCell ref="BQ2631:BR2631"/>
    <mergeCell ref="BS2631:BT2631"/>
    <mergeCell ref="D2628:E2628"/>
    <mergeCell ref="F2628:G2628"/>
    <mergeCell ref="I2628:J2628"/>
    <mergeCell ref="K2628:L2628"/>
    <mergeCell ref="N2628:O2628"/>
    <mergeCell ref="P2628:Q2628"/>
    <mergeCell ref="D2652:E2652"/>
    <mergeCell ref="F2652:G2652"/>
    <mergeCell ref="I2652:J2652"/>
    <mergeCell ref="K2652:L2652"/>
    <mergeCell ref="N2652:O2652"/>
    <mergeCell ref="P2652:Q2652"/>
    <mergeCell ref="S2652:T2652"/>
    <mergeCell ref="U2652:V2652"/>
    <mergeCell ref="X2652:Y2652"/>
    <mergeCell ref="Z2652:AA2652"/>
    <mergeCell ref="AC2652:AD2652"/>
    <mergeCell ref="AE2652:AF2652"/>
    <mergeCell ref="AH2652:AI2652"/>
    <mergeCell ref="AJ2652:AK2652"/>
    <mergeCell ref="AM2652:AN2652"/>
    <mergeCell ref="AO2652:AP2652"/>
    <mergeCell ref="AR2652:AS2652"/>
    <mergeCell ref="AT2652:AU2652"/>
    <mergeCell ref="AW2652:AX2652"/>
    <mergeCell ref="AY2652:AZ2652"/>
    <mergeCell ref="BB2652:BC2652"/>
    <mergeCell ref="BD2652:BE2652"/>
    <mergeCell ref="BG2652:BH2652"/>
    <mergeCell ref="BI2652:BJ2652"/>
    <mergeCell ref="BL2652:BM2652"/>
    <mergeCell ref="BN2652:BO2652"/>
    <mergeCell ref="BQ2652:BR2652"/>
    <mergeCell ref="BS2652:BT2652"/>
    <mergeCell ref="AH2649:AI2649"/>
    <mergeCell ref="AJ2649:AK2649"/>
    <mergeCell ref="AM2649:AN2649"/>
    <mergeCell ref="AO2649:AP2649"/>
    <mergeCell ref="AR2649:AS2649"/>
    <mergeCell ref="AT2649:AU2649"/>
    <mergeCell ref="S2649:T2649"/>
    <mergeCell ref="U2649:V2649"/>
    <mergeCell ref="X2649:Y2649"/>
    <mergeCell ref="Z2649:AA2649"/>
    <mergeCell ref="AC2649:AD2649"/>
    <mergeCell ref="AE2649:AF2649"/>
    <mergeCell ref="N2649:O2649"/>
    <mergeCell ref="P2649:Q2649"/>
    <mergeCell ref="BQ2649:BR2649"/>
    <mergeCell ref="BS2649:BT2649"/>
    <mergeCell ref="D2666:E2666"/>
    <mergeCell ref="F2666:G2666"/>
    <mergeCell ref="I2666:J2666"/>
    <mergeCell ref="K2666:L2666"/>
    <mergeCell ref="N2666:O2666"/>
    <mergeCell ref="P2666:Q2666"/>
    <mergeCell ref="S2666:T2666"/>
    <mergeCell ref="U2666:V2666"/>
    <mergeCell ref="X2666:Y2666"/>
    <mergeCell ref="Z2666:AA2666"/>
    <mergeCell ref="AC2666:AD2666"/>
    <mergeCell ref="AE2666:AF2666"/>
    <mergeCell ref="AH2666:AI2666"/>
    <mergeCell ref="AJ2666:AK2666"/>
    <mergeCell ref="AM2666:AN2666"/>
    <mergeCell ref="AO2666:AP2666"/>
    <mergeCell ref="AR2666:AS2666"/>
    <mergeCell ref="AT2666:AU2666"/>
    <mergeCell ref="AW2666:AX2666"/>
    <mergeCell ref="AY2666:AZ2666"/>
    <mergeCell ref="BB2666:BC2666"/>
    <mergeCell ref="BD2666:BE2666"/>
    <mergeCell ref="BG2666:BH2666"/>
    <mergeCell ref="BI2666:BJ2666"/>
    <mergeCell ref="BL2666:BM2666"/>
    <mergeCell ref="BN2666:BO2666"/>
    <mergeCell ref="BQ2666:BR2666"/>
    <mergeCell ref="BS2666:BT2666"/>
    <mergeCell ref="D2673:E2673"/>
    <mergeCell ref="F2673:G2673"/>
    <mergeCell ref="I2673:J2673"/>
    <mergeCell ref="K2673:L2673"/>
    <mergeCell ref="N2673:O2673"/>
    <mergeCell ref="P2673:Q2673"/>
    <mergeCell ref="S2673:T2673"/>
    <mergeCell ref="U2673:V2673"/>
    <mergeCell ref="X2673:Y2673"/>
    <mergeCell ref="Z2673:AA2673"/>
    <mergeCell ref="AC2673:AD2673"/>
    <mergeCell ref="AE2673:AF2673"/>
    <mergeCell ref="AH2673:AI2673"/>
    <mergeCell ref="AJ2673:AK2673"/>
    <mergeCell ref="AM2673:AN2673"/>
    <mergeCell ref="AO2673:AP2673"/>
    <mergeCell ref="AR2673:AS2673"/>
    <mergeCell ref="AT2673:AU2673"/>
    <mergeCell ref="AW2673:AX2673"/>
    <mergeCell ref="AY2673:AZ2673"/>
    <mergeCell ref="BB2673:BC2673"/>
    <mergeCell ref="BD2673:BE2673"/>
    <mergeCell ref="BG2673:BH2673"/>
    <mergeCell ref="BI2673:BJ2673"/>
    <mergeCell ref="BL2673:BM2673"/>
    <mergeCell ref="BN2673:BO2673"/>
    <mergeCell ref="BQ2673:BR2673"/>
    <mergeCell ref="BS2673:BT2673"/>
    <mergeCell ref="AW2670:AX2670"/>
    <mergeCell ref="AY2670:AZ2670"/>
    <mergeCell ref="BB2670:BC2670"/>
    <mergeCell ref="BD2670:BE2670"/>
    <mergeCell ref="BG2670:BH2670"/>
    <mergeCell ref="BI2670:BJ2670"/>
    <mergeCell ref="BL2670:BM2670"/>
    <mergeCell ref="BN2670:BO2670"/>
    <mergeCell ref="I2680:J2680"/>
    <mergeCell ref="K2680:L2680"/>
    <mergeCell ref="N2680:O2680"/>
    <mergeCell ref="P2680:Q2680"/>
    <mergeCell ref="S2680:T2680"/>
    <mergeCell ref="U2680:V2680"/>
    <mergeCell ref="X2680:Y2680"/>
    <mergeCell ref="Z2680:AA2680"/>
    <mergeCell ref="AC2680:AD2680"/>
    <mergeCell ref="AE2680:AF2680"/>
    <mergeCell ref="AH2680:AI2680"/>
    <mergeCell ref="AJ2680:AK2680"/>
    <mergeCell ref="AM2680:AN2680"/>
    <mergeCell ref="AO2680:AP2680"/>
    <mergeCell ref="AR2680:AS2680"/>
    <mergeCell ref="AT2680:AU2680"/>
    <mergeCell ref="AW2680:AX2680"/>
    <mergeCell ref="AY2680:AZ2680"/>
    <mergeCell ref="BB2680:BC2680"/>
    <mergeCell ref="BD2680:BE2680"/>
    <mergeCell ref="BG2680:BH2680"/>
    <mergeCell ref="BI2680:BJ2680"/>
    <mergeCell ref="BL2680:BM2680"/>
    <mergeCell ref="BN2680:BO2680"/>
    <mergeCell ref="BQ2680:BR2680"/>
    <mergeCell ref="BS2680:BT2680"/>
    <mergeCell ref="D2694:E2694"/>
    <mergeCell ref="F2694:G2694"/>
    <mergeCell ref="I2694:J2694"/>
    <mergeCell ref="K2694:L2694"/>
    <mergeCell ref="N2694:O2694"/>
    <mergeCell ref="P2694:Q2694"/>
    <mergeCell ref="S2694:T2694"/>
    <mergeCell ref="U2694:V2694"/>
    <mergeCell ref="X2694:Y2694"/>
    <mergeCell ref="Z2694:AA2694"/>
    <mergeCell ref="AC2694:AD2694"/>
    <mergeCell ref="AE2694:AF2694"/>
    <mergeCell ref="AH2694:AI2694"/>
    <mergeCell ref="AJ2694:AK2694"/>
    <mergeCell ref="AM2694:AN2694"/>
    <mergeCell ref="AO2694:AP2694"/>
    <mergeCell ref="AR2694:AS2694"/>
    <mergeCell ref="AT2694:AU2694"/>
    <mergeCell ref="AW2694:AX2694"/>
    <mergeCell ref="AY2694:AZ2694"/>
    <mergeCell ref="BB2694:BC2694"/>
    <mergeCell ref="BD2694:BE2694"/>
    <mergeCell ref="BG2694:BH2694"/>
    <mergeCell ref="BI2694:BJ2694"/>
    <mergeCell ref="BL2694:BM2694"/>
    <mergeCell ref="BN2694:BO2694"/>
    <mergeCell ref="BQ2694:BR2694"/>
    <mergeCell ref="BS2694:BT2694"/>
    <mergeCell ref="D2687:E2687"/>
    <mergeCell ref="F2687:G2687"/>
    <mergeCell ref="I2687:J2687"/>
    <mergeCell ref="K2687:L2687"/>
    <mergeCell ref="N2687:O2687"/>
    <mergeCell ref="P2687:Q2687"/>
    <mergeCell ref="BS2687:BT2687"/>
    <mergeCell ref="BQ2691:BR2691"/>
    <mergeCell ref="BS2691:BT2691"/>
    <mergeCell ref="AH2691:AI2691"/>
    <mergeCell ref="AM2701:AN2701"/>
    <mergeCell ref="AO2701:AP2701"/>
    <mergeCell ref="AR2701:AS2701"/>
    <mergeCell ref="AT2701:AU2701"/>
    <mergeCell ref="AW2701:AX2701"/>
    <mergeCell ref="AY2701:AZ2701"/>
    <mergeCell ref="BB2701:BC2701"/>
    <mergeCell ref="BD2701:BE2701"/>
    <mergeCell ref="BG2701:BH2701"/>
    <mergeCell ref="BI2701:BJ2701"/>
    <mergeCell ref="BL2701:BM2701"/>
    <mergeCell ref="BN2701:BO2701"/>
    <mergeCell ref="BQ2701:BR2701"/>
    <mergeCell ref="BS2701:BT2701"/>
    <mergeCell ref="D2708:E2708"/>
    <mergeCell ref="F2708:G2708"/>
    <mergeCell ref="I2708:J2708"/>
    <mergeCell ref="K2708:L2708"/>
    <mergeCell ref="N2708:O2708"/>
    <mergeCell ref="P2708:Q2708"/>
    <mergeCell ref="S2708:T2708"/>
    <mergeCell ref="U2708:V2708"/>
    <mergeCell ref="X2708:Y2708"/>
    <mergeCell ref="Z2708:AA2708"/>
    <mergeCell ref="AC2708:AD2708"/>
    <mergeCell ref="AE2708:AF2708"/>
    <mergeCell ref="AH2708:AI2708"/>
    <mergeCell ref="AJ2708:AK2708"/>
    <mergeCell ref="AM2708:AN2708"/>
    <mergeCell ref="AO2708:AP2708"/>
    <mergeCell ref="AR2708:AS2708"/>
    <mergeCell ref="AT2708:AU2708"/>
    <mergeCell ref="AW2708:AX2708"/>
    <mergeCell ref="AY2708:AZ2708"/>
    <mergeCell ref="BB2708:BC2708"/>
    <mergeCell ref="BD2708:BE2708"/>
    <mergeCell ref="BG2708:BH2708"/>
    <mergeCell ref="BI2708:BJ2708"/>
    <mergeCell ref="BL2708:BM2708"/>
    <mergeCell ref="BN2708:BO2708"/>
    <mergeCell ref="BQ2708:BR2708"/>
    <mergeCell ref="BS2708:BT2708"/>
    <mergeCell ref="AH2701:AI2701"/>
    <mergeCell ref="AJ2701:AK2701"/>
    <mergeCell ref="D2715:E2715"/>
    <mergeCell ref="F2715:G2715"/>
    <mergeCell ref="I2715:J2715"/>
    <mergeCell ref="K2715:L2715"/>
    <mergeCell ref="N2715:O2715"/>
    <mergeCell ref="P2715:Q2715"/>
    <mergeCell ref="S2715:T2715"/>
    <mergeCell ref="U2715:V2715"/>
    <mergeCell ref="X2715:Y2715"/>
    <mergeCell ref="Z2715:AA2715"/>
    <mergeCell ref="AC2715:AD2715"/>
    <mergeCell ref="AE2715:AF2715"/>
    <mergeCell ref="AH2715:AI2715"/>
    <mergeCell ref="AJ2715:AK2715"/>
    <mergeCell ref="AM2715:AN2715"/>
    <mergeCell ref="AO2715:AP2715"/>
    <mergeCell ref="AR2715:AS2715"/>
    <mergeCell ref="AT2715:AU2715"/>
    <mergeCell ref="AW2715:AX2715"/>
    <mergeCell ref="AY2715:AZ2715"/>
    <mergeCell ref="BB2715:BC2715"/>
    <mergeCell ref="BD2715:BE2715"/>
    <mergeCell ref="BG2715:BH2715"/>
    <mergeCell ref="BI2715:BJ2715"/>
    <mergeCell ref="BL2715:BM2715"/>
    <mergeCell ref="BN2715:BO2715"/>
    <mergeCell ref="BQ2715:BR2715"/>
    <mergeCell ref="BS2715:BT2715"/>
    <mergeCell ref="D2712:E2712"/>
    <mergeCell ref="F2712:G2712"/>
    <mergeCell ref="I2712:J2712"/>
    <mergeCell ref="K2712:L2712"/>
    <mergeCell ref="N2712:O2712"/>
    <mergeCell ref="P2712:Q2712"/>
    <mergeCell ref="D2736:E2736"/>
    <mergeCell ref="F2736:G2736"/>
    <mergeCell ref="I2736:J2736"/>
    <mergeCell ref="K2736:L2736"/>
    <mergeCell ref="N2736:O2736"/>
    <mergeCell ref="P2736:Q2736"/>
    <mergeCell ref="S2736:T2736"/>
    <mergeCell ref="U2736:V2736"/>
    <mergeCell ref="X2736:Y2736"/>
    <mergeCell ref="Z2736:AA2736"/>
    <mergeCell ref="AC2736:AD2736"/>
    <mergeCell ref="AE2736:AF2736"/>
    <mergeCell ref="AH2736:AI2736"/>
    <mergeCell ref="AJ2736:AK2736"/>
    <mergeCell ref="AM2736:AN2736"/>
    <mergeCell ref="AO2736:AP2736"/>
    <mergeCell ref="AR2736:AS2736"/>
    <mergeCell ref="AT2736:AU2736"/>
    <mergeCell ref="AW2736:AX2736"/>
    <mergeCell ref="AY2736:AZ2736"/>
    <mergeCell ref="BB2736:BC2736"/>
    <mergeCell ref="BD2736:BE2736"/>
    <mergeCell ref="BG2736:BH2736"/>
    <mergeCell ref="BI2736:BJ2736"/>
    <mergeCell ref="BL2736:BM2736"/>
    <mergeCell ref="BN2736:BO2736"/>
    <mergeCell ref="BQ2736:BR2736"/>
    <mergeCell ref="BS2736:BT2736"/>
    <mergeCell ref="AH2733:AI2733"/>
    <mergeCell ref="AJ2733:AK2733"/>
    <mergeCell ref="AM2733:AN2733"/>
    <mergeCell ref="AO2733:AP2733"/>
    <mergeCell ref="AR2733:AS2733"/>
    <mergeCell ref="AT2733:AU2733"/>
    <mergeCell ref="S2733:T2733"/>
    <mergeCell ref="U2733:V2733"/>
    <mergeCell ref="X2733:Y2733"/>
    <mergeCell ref="Z2733:AA2733"/>
    <mergeCell ref="AC2733:AD2733"/>
    <mergeCell ref="AE2733:AF2733"/>
    <mergeCell ref="N2733:O2733"/>
    <mergeCell ref="P2733:Q2733"/>
    <mergeCell ref="BQ2733:BR2733"/>
    <mergeCell ref="BS2733:BT2733"/>
    <mergeCell ref="D2750:E2750"/>
    <mergeCell ref="F2750:G2750"/>
    <mergeCell ref="I2750:J2750"/>
    <mergeCell ref="K2750:L2750"/>
    <mergeCell ref="N2750:O2750"/>
    <mergeCell ref="P2750:Q2750"/>
    <mergeCell ref="S2750:T2750"/>
    <mergeCell ref="U2750:V2750"/>
    <mergeCell ref="X2750:Y2750"/>
    <mergeCell ref="Z2750:AA2750"/>
    <mergeCell ref="AC2750:AD2750"/>
    <mergeCell ref="AE2750:AF2750"/>
    <mergeCell ref="AH2750:AI2750"/>
    <mergeCell ref="AJ2750:AK2750"/>
    <mergeCell ref="AM2750:AN2750"/>
    <mergeCell ref="AO2750:AP2750"/>
    <mergeCell ref="AR2750:AS2750"/>
    <mergeCell ref="AT2750:AU2750"/>
    <mergeCell ref="AW2750:AX2750"/>
    <mergeCell ref="AY2750:AZ2750"/>
    <mergeCell ref="BB2750:BC2750"/>
    <mergeCell ref="BD2750:BE2750"/>
    <mergeCell ref="BG2750:BH2750"/>
    <mergeCell ref="BI2750:BJ2750"/>
    <mergeCell ref="BL2750:BM2750"/>
    <mergeCell ref="BN2750:BO2750"/>
    <mergeCell ref="BQ2750:BR2750"/>
    <mergeCell ref="BS2750:BT2750"/>
    <mergeCell ref="D2757:E2757"/>
    <mergeCell ref="F2757:G2757"/>
    <mergeCell ref="I2757:J2757"/>
    <mergeCell ref="K2757:L2757"/>
    <mergeCell ref="N2757:O2757"/>
    <mergeCell ref="P2757:Q2757"/>
    <mergeCell ref="S2757:T2757"/>
    <mergeCell ref="U2757:V2757"/>
    <mergeCell ref="X2757:Y2757"/>
    <mergeCell ref="Z2757:AA2757"/>
    <mergeCell ref="AC2757:AD2757"/>
    <mergeCell ref="AE2757:AF2757"/>
    <mergeCell ref="AH2757:AI2757"/>
    <mergeCell ref="AJ2757:AK2757"/>
    <mergeCell ref="AM2757:AN2757"/>
    <mergeCell ref="AO2757:AP2757"/>
    <mergeCell ref="AR2757:AS2757"/>
    <mergeCell ref="AT2757:AU2757"/>
    <mergeCell ref="AW2757:AX2757"/>
    <mergeCell ref="AY2757:AZ2757"/>
    <mergeCell ref="BB2757:BC2757"/>
    <mergeCell ref="BD2757:BE2757"/>
    <mergeCell ref="BG2757:BH2757"/>
    <mergeCell ref="BI2757:BJ2757"/>
    <mergeCell ref="BL2757:BM2757"/>
    <mergeCell ref="BN2757:BO2757"/>
    <mergeCell ref="BQ2757:BR2757"/>
    <mergeCell ref="BS2757:BT2757"/>
    <mergeCell ref="AW2754:AX2754"/>
    <mergeCell ref="AY2754:AZ2754"/>
    <mergeCell ref="BB2754:BC2754"/>
    <mergeCell ref="BD2754:BE2754"/>
    <mergeCell ref="BG2754:BH2754"/>
    <mergeCell ref="BI2754:BJ2754"/>
    <mergeCell ref="BL2754:BM2754"/>
    <mergeCell ref="BN2754:BO2754"/>
    <mergeCell ref="I2764:J2764"/>
    <mergeCell ref="K2764:L2764"/>
    <mergeCell ref="N2764:O2764"/>
    <mergeCell ref="P2764:Q2764"/>
    <mergeCell ref="S2764:T2764"/>
    <mergeCell ref="U2764:V2764"/>
    <mergeCell ref="X2764:Y2764"/>
    <mergeCell ref="Z2764:AA2764"/>
    <mergeCell ref="AC2764:AD2764"/>
    <mergeCell ref="AE2764:AF2764"/>
    <mergeCell ref="AH2764:AI2764"/>
    <mergeCell ref="AJ2764:AK2764"/>
    <mergeCell ref="AM2764:AN2764"/>
    <mergeCell ref="AO2764:AP2764"/>
    <mergeCell ref="AR2764:AS2764"/>
    <mergeCell ref="AT2764:AU2764"/>
    <mergeCell ref="AW2764:AX2764"/>
    <mergeCell ref="AY2764:AZ2764"/>
    <mergeCell ref="BB2764:BC2764"/>
    <mergeCell ref="BD2764:BE2764"/>
    <mergeCell ref="BG2764:BH2764"/>
    <mergeCell ref="BI2764:BJ2764"/>
    <mergeCell ref="BL2764:BM2764"/>
    <mergeCell ref="BN2764:BO2764"/>
    <mergeCell ref="BQ2764:BR2764"/>
    <mergeCell ref="BS2764:BT2764"/>
    <mergeCell ref="D2778:E2778"/>
    <mergeCell ref="F2778:G2778"/>
    <mergeCell ref="I2778:J2778"/>
    <mergeCell ref="K2778:L2778"/>
    <mergeCell ref="N2778:O2778"/>
    <mergeCell ref="P2778:Q2778"/>
    <mergeCell ref="S2778:T2778"/>
    <mergeCell ref="U2778:V2778"/>
    <mergeCell ref="X2778:Y2778"/>
    <mergeCell ref="Z2778:AA2778"/>
    <mergeCell ref="AC2778:AD2778"/>
    <mergeCell ref="AE2778:AF2778"/>
    <mergeCell ref="AH2778:AI2778"/>
    <mergeCell ref="AJ2778:AK2778"/>
    <mergeCell ref="AM2778:AN2778"/>
    <mergeCell ref="AO2778:AP2778"/>
    <mergeCell ref="AR2778:AS2778"/>
    <mergeCell ref="AT2778:AU2778"/>
    <mergeCell ref="AW2778:AX2778"/>
    <mergeCell ref="AY2778:AZ2778"/>
    <mergeCell ref="BB2778:BC2778"/>
    <mergeCell ref="BD2778:BE2778"/>
    <mergeCell ref="BG2778:BH2778"/>
    <mergeCell ref="BI2778:BJ2778"/>
    <mergeCell ref="BL2778:BM2778"/>
    <mergeCell ref="BN2778:BO2778"/>
    <mergeCell ref="BQ2778:BR2778"/>
    <mergeCell ref="BS2778:BT2778"/>
    <mergeCell ref="D2771:E2771"/>
    <mergeCell ref="F2771:G2771"/>
    <mergeCell ref="I2771:J2771"/>
    <mergeCell ref="K2771:L2771"/>
    <mergeCell ref="N2771:O2771"/>
    <mergeCell ref="P2771:Q2771"/>
    <mergeCell ref="BS2771:BT2771"/>
    <mergeCell ref="BQ2775:BR2775"/>
    <mergeCell ref="BS2775:BT2775"/>
    <mergeCell ref="AH2775:AI2775"/>
    <mergeCell ref="AM2785:AN2785"/>
    <mergeCell ref="AO2785:AP2785"/>
    <mergeCell ref="AR2785:AS2785"/>
    <mergeCell ref="AT2785:AU2785"/>
    <mergeCell ref="AW2785:AX2785"/>
    <mergeCell ref="AY2785:AZ2785"/>
    <mergeCell ref="BB2785:BC2785"/>
    <mergeCell ref="BD2785:BE2785"/>
    <mergeCell ref="BG2785:BH2785"/>
    <mergeCell ref="BI2785:BJ2785"/>
    <mergeCell ref="BL2785:BM2785"/>
    <mergeCell ref="BN2785:BO2785"/>
    <mergeCell ref="BQ2785:BR2785"/>
    <mergeCell ref="BS2785:BT2785"/>
    <mergeCell ref="D2792:E2792"/>
    <mergeCell ref="F2792:G2792"/>
    <mergeCell ref="I2792:J2792"/>
    <mergeCell ref="K2792:L2792"/>
    <mergeCell ref="N2792:O2792"/>
    <mergeCell ref="P2792:Q2792"/>
    <mergeCell ref="S2792:T2792"/>
    <mergeCell ref="U2792:V2792"/>
    <mergeCell ref="X2792:Y2792"/>
    <mergeCell ref="Z2792:AA2792"/>
    <mergeCell ref="AC2792:AD2792"/>
    <mergeCell ref="AE2792:AF2792"/>
    <mergeCell ref="AH2792:AI2792"/>
    <mergeCell ref="AJ2792:AK2792"/>
    <mergeCell ref="AM2792:AN2792"/>
    <mergeCell ref="AO2792:AP2792"/>
    <mergeCell ref="AR2792:AS2792"/>
    <mergeCell ref="AT2792:AU2792"/>
    <mergeCell ref="AW2792:AX2792"/>
    <mergeCell ref="AY2792:AZ2792"/>
    <mergeCell ref="BB2792:BC2792"/>
    <mergeCell ref="BD2792:BE2792"/>
    <mergeCell ref="BG2792:BH2792"/>
    <mergeCell ref="BI2792:BJ2792"/>
    <mergeCell ref="BL2792:BM2792"/>
    <mergeCell ref="BN2792:BO2792"/>
    <mergeCell ref="BQ2792:BR2792"/>
    <mergeCell ref="BS2792:BT2792"/>
    <mergeCell ref="AH2785:AI2785"/>
    <mergeCell ref="AJ2785:AK2785"/>
    <mergeCell ref="D2799:E2799"/>
    <mergeCell ref="F2799:G2799"/>
    <mergeCell ref="I2799:J2799"/>
    <mergeCell ref="K2799:L2799"/>
    <mergeCell ref="N2799:O2799"/>
    <mergeCell ref="P2799:Q2799"/>
    <mergeCell ref="S2799:T2799"/>
    <mergeCell ref="U2799:V2799"/>
    <mergeCell ref="X2799:Y2799"/>
    <mergeCell ref="Z2799:AA2799"/>
    <mergeCell ref="AC2799:AD2799"/>
    <mergeCell ref="AE2799:AF2799"/>
    <mergeCell ref="AH2799:AI2799"/>
    <mergeCell ref="AJ2799:AK2799"/>
    <mergeCell ref="AM2799:AN2799"/>
    <mergeCell ref="AO2799:AP2799"/>
    <mergeCell ref="AR2799:AS2799"/>
    <mergeCell ref="AT2799:AU2799"/>
    <mergeCell ref="AW2799:AX2799"/>
    <mergeCell ref="AY2799:AZ2799"/>
    <mergeCell ref="BB2799:BC2799"/>
    <mergeCell ref="BD2799:BE2799"/>
    <mergeCell ref="BG2799:BH2799"/>
    <mergeCell ref="BI2799:BJ2799"/>
    <mergeCell ref="BL2799:BM2799"/>
    <mergeCell ref="BN2799:BO2799"/>
    <mergeCell ref="BQ2799:BR2799"/>
    <mergeCell ref="BS2799:BT2799"/>
    <mergeCell ref="D2796:E2796"/>
    <mergeCell ref="F2796:G2796"/>
    <mergeCell ref="I2796:J2796"/>
    <mergeCell ref="K2796:L2796"/>
    <mergeCell ref="N2796:O2796"/>
    <mergeCell ref="P2796:Q2796"/>
    <mergeCell ref="D2820:E2820"/>
    <mergeCell ref="F2820:G2820"/>
    <mergeCell ref="I2820:J2820"/>
    <mergeCell ref="K2820:L2820"/>
    <mergeCell ref="N2820:O2820"/>
    <mergeCell ref="P2820:Q2820"/>
    <mergeCell ref="S2820:T2820"/>
    <mergeCell ref="U2820:V2820"/>
    <mergeCell ref="X2820:Y2820"/>
    <mergeCell ref="Z2820:AA2820"/>
    <mergeCell ref="AC2820:AD2820"/>
    <mergeCell ref="AE2820:AF2820"/>
    <mergeCell ref="AH2820:AI2820"/>
    <mergeCell ref="AJ2820:AK2820"/>
    <mergeCell ref="AM2820:AN2820"/>
    <mergeCell ref="AO2820:AP2820"/>
    <mergeCell ref="AR2820:AS2820"/>
    <mergeCell ref="AT2820:AU2820"/>
    <mergeCell ref="AW2820:AX2820"/>
    <mergeCell ref="AY2820:AZ2820"/>
    <mergeCell ref="BB2820:BC2820"/>
    <mergeCell ref="BD2820:BE2820"/>
    <mergeCell ref="BG2820:BH2820"/>
    <mergeCell ref="BI2820:BJ2820"/>
    <mergeCell ref="BL2820:BM2820"/>
    <mergeCell ref="BN2820:BO2820"/>
    <mergeCell ref="BQ2820:BR2820"/>
    <mergeCell ref="BS2820:BT2820"/>
    <mergeCell ref="AH2817:AI2817"/>
    <mergeCell ref="AJ2817:AK2817"/>
    <mergeCell ref="AM2817:AN2817"/>
    <mergeCell ref="AO2817:AP2817"/>
    <mergeCell ref="AR2817:AS2817"/>
    <mergeCell ref="AT2817:AU2817"/>
    <mergeCell ref="S2817:T2817"/>
    <mergeCell ref="U2817:V2817"/>
    <mergeCell ref="X2817:Y2817"/>
    <mergeCell ref="Z2817:AA2817"/>
    <mergeCell ref="AC2817:AD2817"/>
    <mergeCell ref="AE2817:AF2817"/>
    <mergeCell ref="N2817:O2817"/>
    <mergeCell ref="P2817:Q2817"/>
    <mergeCell ref="BQ2817:BR2817"/>
    <mergeCell ref="BS2817:BT2817"/>
    <mergeCell ref="D2834:E2834"/>
    <mergeCell ref="F2834:G2834"/>
    <mergeCell ref="I2834:J2834"/>
    <mergeCell ref="K2834:L2834"/>
    <mergeCell ref="N2834:O2834"/>
    <mergeCell ref="P2834:Q2834"/>
    <mergeCell ref="S2834:T2834"/>
    <mergeCell ref="U2834:V2834"/>
    <mergeCell ref="X2834:Y2834"/>
    <mergeCell ref="Z2834:AA2834"/>
    <mergeCell ref="AC2834:AD2834"/>
    <mergeCell ref="AE2834:AF2834"/>
    <mergeCell ref="AH2834:AI2834"/>
    <mergeCell ref="AJ2834:AK2834"/>
    <mergeCell ref="AM2834:AN2834"/>
    <mergeCell ref="AO2834:AP2834"/>
    <mergeCell ref="AR2834:AS2834"/>
    <mergeCell ref="AT2834:AU2834"/>
    <mergeCell ref="AW2834:AX2834"/>
    <mergeCell ref="AY2834:AZ2834"/>
    <mergeCell ref="BB2834:BC2834"/>
    <mergeCell ref="BD2834:BE2834"/>
    <mergeCell ref="BG2834:BH2834"/>
    <mergeCell ref="BI2834:BJ2834"/>
    <mergeCell ref="BL2834:BM2834"/>
    <mergeCell ref="BN2834:BO2834"/>
    <mergeCell ref="BQ2834:BR2834"/>
    <mergeCell ref="BS2834:BT2834"/>
    <mergeCell ref="D2841:E2841"/>
    <mergeCell ref="F2841:G2841"/>
    <mergeCell ref="I2841:J2841"/>
    <mergeCell ref="K2841:L2841"/>
    <mergeCell ref="N2841:O2841"/>
    <mergeCell ref="P2841:Q2841"/>
    <mergeCell ref="S2841:T2841"/>
    <mergeCell ref="U2841:V2841"/>
    <mergeCell ref="X2841:Y2841"/>
    <mergeCell ref="Z2841:AA2841"/>
    <mergeCell ref="AC2841:AD2841"/>
    <mergeCell ref="AE2841:AF2841"/>
    <mergeCell ref="AH2841:AI2841"/>
    <mergeCell ref="AJ2841:AK2841"/>
    <mergeCell ref="AM2841:AN2841"/>
    <mergeCell ref="AO2841:AP2841"/>
    <mergeCell ref="AR2841:AS2841"/>
    <mergeCell ref="AT2841:AU2841"/>
    <mergeCell ref="AW2841:AX2841"/>
    <mergeCell ref="AY2841:AZ2841"/>
    <mergeCell ref="BB2841:BC2841"/>
    <mergeCell ref="BD2841:BE2841"/>
    <mergeCell ref="BG2841:BH2841"/>
    <mergeCell ref="BI2841:BJ2841"/>
    <mergeCell ref="BL2841:BM2841"/>
    <mergeCell ref="BN2841:BO2841"/>
    <mergeCell ref="BQ2841:BR2841"/>
    <mergeCell ref="BS2841:BT2841"/>
    <mergeCell ref="AW2838:AX2838"/>
    <mergeCell ref="AY2838:AZ2838"/>
    <mergeCell ref="BB2838:BC2838"/>
    <mergeCell ref="BD2838:BE2838"/>
    <mergeCell ref="BG2838:BH2838"/>
    <mergeCell ref="BI2838:BJ2838"/>
    <mergeCell ref="BL2838:BM2838"/>
    <mergeCell ref="BN2838:BO2838"/>
    <mergeCell ref="I2848:J2848"/>
    <mergeCell ref="K2848:L2848"/>
    <mergeCell ref="N2848:O2848"/>
    <mergeCell ref="P2848:Q2848"/>
    <mergeCell ref="S2848:T2848"/>
    <mergeCell ref="U2848:V2848"/>
    <mergeCell ref="X2848:Y2848"/>
    <mergeCell ref="Z2848:AA2848"/>
    <mergeCell ref="AC2848:AD2848"/>
    <mergeCell ref="AE2848:AF2848"/>
    <mergeCell ref="AH2848:AI2848"/>
    <mergeCell ref="AJ2848:AK2848"/>
    <mergeCell ref="AM2848:AN2848"/>
    <mergeCell ref="AO2848:AP2848"/>
    <mergeCell ref="AR2848:AS2848"/>
    <mergeCell ref="AT2848:AU2848"/>
    <mergeCell ref="AW2848:AX2848"/>
    <mergeCell ref="AY2848:AZ2848"/>
    <mergeCell ref="BB2848:BC2848"/>
    <mergeCell ref="BD2848:BE2848"/>
    <mergeCell ref="BG2848:BH2848"/>
    <mergeCell ref="BI2848:BJ2848"/>
    <mergeCell ref="BL2848:BM2848"/>
    <mergeCell ref="BN2848:BO2848"/>
    <mergeCell ref="BQ2848:BR2848"/>
    <mergeCell ref="BS2848:BT2848"/>
    <mergeCell ref="D2862:E2862"/>
    <mergeCell ref="F2862:G2862"/>
    <mergeCell ref="I2862:J2862"/>
    <mergeCell ref="K2862:L2862"/>
    <mergeCell ref="N2862:O2862"/>
    <mergeCell ref="P2862:Q2862"/>
    <mergeCell ref="S2862:T2862"/>
    <mergeCell ref="U2862:V2862"/>
    <mergeCell ref="X2862:Y2862"/>
    <mergeCell ref="Z2862:AA2862"/>
    <mergeCell ref="AC2862:AD2862"/>
    <mergeCell ref="AE2862:AF2862"/>
    <mergeCell ref="AH2862:AI2862"/>
    <mergeCell ref="AJ2862:AK2862"/>
    <mergeCell ref="AM2862:AN2862"/>
    <mergeCell ref="AO2862:AP2862"/>
    <mergeCell ref="AR2862:AS2862"/>
    <mergeCell ref="AT2862:AU2862"/>
    <mergeCell ref="AW2862:AX2862"/>
    <mergeCell ref="AY2862:AZ2862"/>
    <mergeCell ref="BB2862:BC2862"/>
    <mergeCell ref="BD2862:BE2862"/>
    <mergeCell ref="BG2862:BH2862"/>
    <mergeCell ref="BI2862:BJ2862"/>
    <mergeCell ref="BL2862:BM2862"/>
    <mergeCell ref="BN2862:BO2862"/>
    <mergeCell ref="BQ2862:BR2862"/>
    <mergeCell ref="BS2862:BT2862"/>
    <mergeCell ref="D2855:E2855"/>
    <mergeCell ref="F2855:G2855"/>
    <mergeCell ref="I2855:J2855"/>
    <mergeCell ref="K2855:L2855"/>
    <mergeCell ref="N2855:O2855"/>
    <mergeCell ref="P2855:Q2855"/>
    <mergeCell ref="BS2855:BT2855"/>
    <mergeCell ref="BQ2859:BR2859"/>
    <mergeCell ref="BS2859:BT2859"/>
    <mergeCell ref="AH2859:AI2859"/>
    <mergeCell ref="AM2869:AN2869"/>
    <mergeCell ref="AO2869:AP2869"/>
    <mergeCell ref="AR2869:AS2869"/>
    <mergeCell ref="AT2869:AU2869"/>
    <mergeCell ref="AW2869:AX2869"/>
    <mergeCell ref="AY2869:AZ2869"/>
    <mergeCell ref="BB2869:BC2869"/>
    <mergeCell ref="BD2869:BE2869"/>
    <mergeCell ref="BG2869:BH2869"/>
    <mergeCell ref="BI2869:BJ2869"/>
    <mergeCell ref="BL2869:BM2869"/>
    <mergeCell ref="BN2869:BO2869"/>
    <mergeCell ref="BQ2869:BR2869"/>
    <mergeCell ref="BS2869:BT2869"/>
    <mergeCell ref="D2876:E2876"/>
    <mergeCell ref="F2876:G2876"/>
    <mergeCell ref="I2876:J2876"/>
    <mergeCell ref="K2876:L2876"/>
    <mergeCell ref="N2876:O2876"/>
    <mergeCell ref="P2876:Q2876"/>
    <mergeCell ref="S2876:T2876"/>
    <mergeCell ref="U2876:V2876"/>
    <mergeCell ref="X2876:Y2876"/>
    <mergeCell ref="Z2876:AA2876"/>
    <mergeCell ref="AC2876:AD2876"/>
    <mergeCell ref="AE2876:AF2876"/>
    <mergeCell ref="AH2876:AI2876"/>
    <mergeCell ref="AJ2876:AK2876"/>
    <mergeCell ref="AM2876:AN2876"/>
    <mergeCell ref="AO2876:AP2876"/>
    <mergeCell ref="AR2876:AS2876"/>
    <mergeCell ref="AT2876:AU2876"/>
    <mergeCell ref="AW2876:AX2876"/>
    <mergeCell ref="AY2876:AZ2876"/>
    <mergeCell ref="BB2876:BC2876"/>
    <mergeCell ref="BD2876:BE2876"/>
    <mergeCell ref="BG2876:BH2876"/>
    <mergeCell ref="BI2876:BJ2876"/>
    <mergeCell ref="BL2876:BM2876"/>
    <mergeCell ref="BN2876:BO2876"/>
    <mergeCell ref="BQ2876:BR2876"/>
    <mergeCell ref="BS2876:BT2876"/>
    <mergeCell ref="AH2869:AI2869"/>
    <mergeCell ref="AJ2869:AK2869"/>
    <mergeCell ref="D2883:E2883"/>
    <mergeCell ref="F2883:G2883"/>
    <mergeCell ref="I2883:J2883"/>
    <mergeCell ref="K2883:L2883"/>
    <mergeCell ref="N2883:O2883"/>
    <mergeCell ref="P2883:Q2883"/>
    <mergeCell ref="S2883:T2883"/>
    <mergeCell ref="U2883:V2883"/>
    <mergeCell ref="X2883:Y2883"/>
    <mergeCell ref="Z2883:AA2883"/>
    <mergeCell ref="AC2883:AD2883"/>
    <mergeCell ref="AE2883:AF2883"/>
    <mergeCell ref="AH2883:AI2883"/>
    <mergeCell ref="AJ2883:AK2883"/>
    <mergeCell ref="AM2883:AN2883"/>
    <mergeCell ref="AO2883:AP2883"/>
    <mergeCell ref="AR2883:AS2883"/>
    <mergeCell ref="AT2883:AU2883"/>
    <mergeCell ref="AW2883:AX2883"/>
    <mergeCell ref="AY2883:AZ2883"/>
    <mergeCell ref="BB2883:BC2883"/>
    <mergeCell ref="BD2883:BE2883"/>
    <mergeCell ref="BG2883:BH2883"/>
    <mergeCell ref="BI2883:BJ2883"/>
    <mergeCell ref="BL2883:BM2883"/>
    <mergeCell ref="BN2883:BO2883"/>
    <mergeCell ref="BQ2883:BR2883"/>
    <mergeCell ref="BS2883:BT2883"/>
    <mergeCell ref="D2880:E2880"/>
    <mergeCell ref="F2880:G2880"/>
    <mergeCell ref="I2880:J2880"/>
    <mergeCell ref="K2880:L2880"/>
    <mergeCell ref="N2880:O2880"/>
    <mergeCell ref="P2880:Q2880"/>
    <mergeCell ref="D2904:E2904"/>
    <mergeCell ref="F2904:G2904"/>
    <mergeCell ref="I2904:J2904"/>
    <mergeCell ref="K2904:L2904"/>
    <mergeCell ref="N2904:O2904"/>
    <mergeCell ref="P2904:Q2904"/>
    <mergeCell ref="S2904:T2904"/>
    <mergeCell ref="U2904:V2904"/>
    <mergeCell ref="X2904:Y2904"/>
    <mergeCell ref="Z2904:AA2904"/>
    <mergeCell ref="AC2904:AD2904"/>
    <mergeCell ref="AE2904:AF2904"/>
    <mergeCell ref="AH2904:AI2904"/>
    <mergeCell ref="AJ2904:AK2904"/>
    <mergeCell ref="AM2904:AN2904"/>
    <mergeCell ref="AO2904:AP2904"/>
    <mergeCell ref="AR2904:AS2904"/>
    <mergeCell ref="AT2904:AU2904"/>
    <mergeCell ref="AW2904:AX2904"/>
    <mergeCell ref="AY2904:AZ2904"/>
    <mergeCell ref="BB2904:BC2904"/>
    <mergeCell ref="BD2904:BE2904"/>
    <mergeCell ref="BG2904:BH2904"/>
    <mergeCell ref="BI2904:BJ2904"/>
    <mergeCell ref="BL2904:BM2904"/>
    <mergeCell ref="BN2904:BO2904"/>
    <mergeCell ref="BQ2904:BR2904"/>
    <mergeCell ref="BS2904:BT2904"/>
    <mergeCell ref="AH2901:AI2901"/>
    <mergeCell ref="AJ2901:AK2901"/>
    <mergeCell ref="AM2901:AN2901"/>
    <mergeCell ref="AO2901:AP2901"/>
    <mergeCell ref="AR2901:AS2901"/>
    <mergeCell ref="AT2901:AU2901"/>
    <mergeCell ref="S2901:T2901"/>
    <mergeCell ref="U2901:V2901"/>
    <mergeCell ref="X2901:Y2901"/>
    <mergeCell ref="Z2901:AA2901"/>
    <mergeCell ref="AC2901:AD2901"/>
    <mergeCell ref="AE2901:AF2901"/>
    <mergeCell ref="N2901:O2901"/>
    <mergeCell ref="P2901:Q2901"/>
    <mergeCell ref="BQ2901:BR2901"/>
    <mergeCell ref="BS2901:BT2901"/>
    <mergeCell ref="D2918:E2918"/>
    <mergeCell ref="F2918:G2918"/>
    <mergeCell ref="I2918:J2918"/>
    <mergeCell ref="K2918:L2918"/>
    <mergeCell ref="N2918:O2918"/>
    <mergeCell ref="P2918:Q2918"/>
    <mergeCell ref="S2918:T2918"/>
    <mergeCell ref="U2918:V2918"/>
    <mergeCell ref="X2918:Y2918"/>
    <mergeCell ref="Z2918:AA2918"/>
    <mergeCell ref="AC2918:AD2918"/>
    <mergeCell ref="AE2918:AF2918"/>
    <mergeCell ref="AH2918:AI2918"/>
    <mergeCell ref="AJ2918:AK2918"/>
    <mergeCell ref="AM2918:AN2918"/>
    <mergeCell ref="AO2918:AP2918"/>
    <mergeCell ref="AR2918:AS2918"/>
    <mergeCell ref="AT2918:AU2918"/>
    <mergeCell ref="AW2918:AX2918"/>
    <mergeCell ref="AY2918:AZ2918"/>
    <mergeCell ref="BB2918:BC2918"/>
    <mergeCell ref="BD2918:BE2918"/>
    <mergeCell ref="BG2918:BH2918"/>
    <mergeCell ref="BI2918:BJ2918"/>
    <mergeCell ref="BL2918:BM2918"/>
    <mergeCell ref="BN2918:BO2918"/>
    <mergeCell ref="BQ2918:BR2918"/>
    <mergeCell ref="BS2918:BT2918"/>
    <mergeCell ref="D2925:E2925"/>
    <mergeCell ref="F2925:G2925"/>
    <mergeCell ref="I2925:J2925"/>
    <mergeCell ref="K2925:L2925"/>
    <mergeCell ref="N2925:O2925"/>
    <mergeCell ref="P2925:Q2925"/>
    <mergeCell ref="S2925:T2925"/>
    <mergeCell ref="U2925:V2925"/>
    <mergeCell ref="X2925:Y2925"/>
    <mergeCell ref="Z2925:AA2925"/>
    <mergeCell ref="AC2925:AD2925"/>
    <mergeCell ref="AE2925:AF2925"/>
    <mergeCell ref="AH2925:AI2925"/>
    <mergeCell ref="AJ2925:AK2925"/>
    <mergeCell ref="AM2925:AN2925"/>
    <mergeCell ref="AO2925:AP2925"/>
    <mergeCell ref="AR2925:AS2925"/>
    <mergeCell ref="AT2925:AU2925"/>
    <mergeCell ref="AW2925:AX2925"/>
    <mergeCell ref="AY2925:AZ2925"/>
    <mergeCell ref="BB2925:BC2925"/>
    <mergeCell ref="BD2925:BE2925"/>
    <mergeCell ref="BG2925:BH2925"/>
    <mergeCell ref="BI2925:BJ2925"/>
    <mergeCell ref="BL2925:BM2925"/>
    <mergeCell ref="BN2925:BO2925"/>
    <mergeCell ref="BQ2925:BR2925"/>
    <mergeCell ref="BS2925:BT2925"/>
    <mergeCell ref="AW2922:AX2922"/>
    <mergeCell ref="AY2922:AZ2922"/>
    <mergeCell ref="BB2922:BC2922"/>
    <mergeCell ref="BD2922:BE2922"/>
    <mergeCell ref="BG2922:BH2922"/>
    <mergeCell ref="BI2922:BJ2922"/>
    <mergeCell ref="BL2922:BM2922"/>
    <mergeCell ref="BN2922:BO2922"/>
    <mergeCell ref="I2932:J2932"/>
    <mergeCell ref="K2932:L2932"/>
    <mergeCell ref="N2932:O2932"/>
    <mergeCell ref="P2932:Q2932"/>
    <mergeCell ref="S2932:T2932"/>
    <mergeCell ref="U2932:V2932"/>
    <mergeCell ref="X2932:Y2932"/>
    <mergeCell ref="Z2932:AA2932"/>
    <mergeCell ref="AC2932:AD2932"/>
    <mergeCell ref="AE2932:AF2932"/>
    <mergeCell ref="AH2932:AI2932"/>
    <mergeCell ref="AJ2932:AK2932"/>
    <mergeCell ref="AM2932:AN2932"/>
    <mergeCell ref="AO2932:AP2932"/>
    <mergeCell ref="AR2932:AS2932"/>
    <mergeCell ref="AT2932:AU2932"/>
    <mergeCell ref="AW2932:AX2932"/>
    <mergeCell ref="AY2932:AZ2932"/>
    <mergeCell ref="BB2932:BC2932"/>
    <mergeCell ref="BD2932:BE2932"/>
    <mergeCell ref="BG2932:BH2932"/>
    <mergeCell ref="BI2932:BJ2932"/>
    <mergeCell ref="BL2932:BM2932"/>
    <mergeCell ref="BN2932:BO2932"/>
    <mergeCell ref="BQ2932:BR2932"/>
    <mergeCell ref="BS2932:BT2932"/>
    <mergeCell ref="D2946:E2946"/>
    <mergeCell ref="F2946:G2946"/>
    <mergeCell ref="I2946:J2946"/>
    <mergeCell ref="K2946:L2946"/>
    <mergeCell ref="N2946:O2946"/>
    <mergeCell ref="P2946:Q2946"/>
    <mergeCell ref="S2946:T2946"/>
    <mergeCell ref="U2946:V2946"/>
    <mergeCell ref="X2946:Y2946"/>
    <mergeCell ref="Z2946:AA2946"/>
    <mergeCell ref="AC2946:AD2946"/>
    <mergeCell ref="AE2946:AF2946"/>
    <mergeCell ref="AH2946:AI2946"/>
    <mergeCell ref="AJ2946:AK2946"/>
    <mergeCell ref="AM2946:AN2946"/>
    <mergeCell ref="AO2946:AP2946"/>
    <mergeCell ref="AR2946:AS2946"/>
    <mergeCell ref="AT2946:AU2946"/>
    <mergeCell ref="AW2946:AX2946"/>
    <mergeCell ref="AY2946:AZ2946"/>
    <mergeCell ref="BB2946:BC2946"/>
    <mergeCell ref="BD2946:BE2946"/>
    <mergeCell ref="BG2946:BH2946"/>
    <mergeCell ref="BI2946:BJ2946"/>
    <mergeCell ref="BL2946:BM2946"/>
    <mergeCell ref="BN2946:BO2946"/>
    <mergeCell ref="BQ2946:BR2946"/>
    <mergeCell ref="BS2946:BT2946"/>
    <mergeCell ref="D2939:E2939"/>
    <mergeCell ref="F2939:G2939"/>
    <mergeCell ref="I2939:J2939"/>
    <mergeCell ref="K2939:L2939"/>
    <mergeCell ref="N2939:O2939"/>
    <mergeCell ref="P2939:Q2939"/>
    <mergeCell ref="BS2939:BT2939"/>
    <mergeCell ref="BQ2943:BR2943"/>
    <mergeCell ref="BS2943:BT2943"/>
    <mergeCell ref="AH2943:AI2943"/>
    <mergeCell ref="AM2953:AN2953"/>
    <mergeCell ref="AO2953:AP2953"/>
    <mergeCell ref="AR2953:AS2953"/>
    <mergeCell ref="AT2953:AU2953"/>
    <mergeCell ref="AW2953:AX2953"/>
    <mergeCell ref="AY2953:AZ2953"/>
    <mergeCell ref="BB2953:BC2953"/>
    <mergeCell ref="BD2953:BE2953"/>
    <mergeCell ref="BG2953:BH2953"/>
    <mergeCell ref="BI2953:BJ2953"/>
    <mergeCell ref="BL2953:BM2953"/>
    <mergeCell ref="BN2953:BO2953"/>
    <mergeCell ref="BQ2953:BR2953"/>
    <mergeCell ref="BS2953:BT2953"/>
    <mergeCell ref="D2960:E2960"/>
    <mergeCell ref="F2960:G2960"/>
    <mergeCell ref="I2960:J2960"/>
    <mergeCell ref="K2960:L2960"/>
    <mergeCell ref="N2960:O2960"/>
    <mergeCell ref="P2960:Q2960"/>
    <mergeCell ref="S2960:T2960"/>
    <mergeCell ref="U2960:V2960"/>
    <mergeCell ref="X2960:Y2960"/>
    <mergeCell ref="Z2960:AA2960"/>
    <mergeCell ref="AC2960:AD2960"/>
    <mergeCell ref="AE2960:AF2960"/>
    <mergeCell ref="AH2960:AI2960"/>
    <mergeCell ref="AJ2960:AK2960"/>
    <mergeCell ref="AM2960:AN2960"/>
    <mergeCell ref="AO2960:AP2960"/>
    <mergeCell ref="AR2960:AS2960"/>
    <mergeCell ref="AT2960:AU2960"/>
    <mergeCell ref="AW2960:AX2960"/>
    <mergeCell ref="AY2960:AZ2960"/>
    <mergeCell ref="BB2960:BC2960"/>
    <mergeCell ref="BD2960:BE2960"/>
    <mergeCell ref="BG2960:BH2960"/>
    <mergeCell ref="BI2960:BJ2960"/>
    <mergeCell ref="BL2960:BM2960"/>
    <mergeCell ref="BN2960:BO2960"/>
    <mergeCell ref="BQ2960:BR2960"/>
    <mergeCell ref="BS2960:BT2960"/>
    <mergeCell ref="AH2953:AI2953"/>
    <mergeCell ref="AJ2953:AK2953"/>
    <mergeCell ref="D2967:E2967"/>
    <mergeCell ref="F2967:G2967"/>
    <mergeCell ref="I2967:J2967"/>
    <mergeCell ref="K2967:L2967"/>
    <mergeCell ref="N2967:O2967"/>
    <mergeCell ref="P2967:Q2967"/>
    <mergeCell ref="S2967:T2967"/>
    <mergeCell ref="U2967:V2967"/>
    <mergeCell ref="X2967:Y2967"/>
    <mergeCell ref="Z2967:AA2967"/>
    <mergeCell ref="AC2967:AD2967"/>
    <mergeCell ref="AE2967:AF2967"/>
    <mergeCell ref="AH2967:AI2967"/>
    <mergeCell ref="AJ2967:AK2967"/>
    <mergeCell ref="AM2967:AN2967"/>
    <mergeCell ref="AO2967:AP2967"/>
    <mergeCell ref="AR2967:AS2967"/>
    <mergeCell ref="AT2967:AU2967"/>
    <mergeCell ref="AW2967:AX2967"/>
    <mergeCell ref="AY2967:AZ2967"/>
    <mergeCell ref="BB2967:BC2967"/>
    <mergeCell ref="BD2967:BE2967"/>
    <mergeCell ref="BG2967:BH2967"/>
    <mergeCell ref="BI2967:BJ2967"/>
    <mergeCell ref="BL2967:BM2967"/>
    <mergeCell ref="BN2967:BO2967"/>
    <mergeCell ref="BQ2967:BR2967"/>
    <mergeCell ref="BS2967:BT2967"/>
    <mergeCell ref="D2964:E2964"/>
    <mergeCell ref="F2964:G2964"/>
    <mergeCell ref="I2964:J2964"/>
    <mergeCell ref="K2964:L2964"/>
    <mergeCell ref="N2964:O2964"/>
    <mergeCell ref="P2964:Q2964"/>
    <mergeCell ref="D2988:E2988"/>
    <mergeCell ref="F2988:G2988"/>
    <mergeCell ref="I2988:J2988"/>
    <mergeCell ref="K2988:L2988"/>
    <mergeCell ref="N2988:O2988"/>
    <mergeCell ref="P2988:Q2988"/>
    <mergeCell ref="S2988:T2988"/>
    <mergeCell ref="U2988:V2988"/>
    <mergeCell ref="X2988:Y2988"/>
    <mergeCell ref="Z2988:AA2988"/>
    <mergeCell ref="AC2988:AD2988"/>
    <mergeCell ref="AE2988:AF2988"/>
    <mergeCell ref="AH2988:AI2988"/>
    <mergeCell ref="AJ2988:AK2988"/>
    <mergeCell ref="AM2988:AN2988"/>
    <mergeCell ref="AO2988:AP2988"/>
    <mergeCell ref="AR2988:AS2988"/>
    <mergeCell ref="AT2988:AU2988"/>
    <mergeCell ref="AW2988:AX2988"/>
    <mergeCell ref="AY2988:AZ2988"/>
    <mergeCell ref="BB2988:BC2988"/>
    <mergeCell ref="BD2988:BE2988"/>
    <mergeCell ref="BG2988:BH2988"/>
    <mergeCell ref="BI2988:BJ2988"/>
    <mergeCell ref="BL2988:BM2988"/>
    <mergeCell ref="BN2988:BO2988"/>
    <mergeCell ref="BQ2988:BR2988"/>
    <mergeCell ref="BS2988:BT2988"/>
    <mergeCell ref="AH2985:AI2985"/>
    <mergeCell ref="AJ2985:AK2985"/>
    <mergeCell ref="AM2985:AN2985"/>
    <mergeCell ref="AO2985:AP2985"/>
    <mergeCell ref="AR2985:AS2985"/>
    <mergeCell ref="AT2985:AU2985"/>
    <mergeCell ref="S2985:T2985"/>
    <mergeCell ref="U2985:V2985"/>
    <mergeCell ref="X2985:Y2985"/>
    <mergeCell ref="Z2985:AA2985"/>
    <mergeCell ref="AC2985:AD2985"/>
    <mergeCell ref="AE2985:AF2985"/>
    <mergeCell ref="N2985:O2985"/>
    <mergeCell ref="P2985:Q2985"/>
    <mergeCell ref="BQ2985:BR2985"/>
    <mergeCell ref="BS2985:BT2985"/>
    <mergeCell ref="D3002:E3002"/>
    <mergeCell ref="F3002:G3002"/>
    <mergeCell ref="I3002:J3002"/>
    <mergeCell ref="K3002:L3002"/>
    <mergeCell ref="N3002:O3002"/>
    <mergeCell ref="P3002:Q3002"/>
    <mergeCell ref="S3002:T3002"/>
    <mergeCell ref="U3002:V3002"/>
    <mergeCell ref="X3002:Y3002"/>
    <mergeCell ref="Z3002:AA3002"/>
    <mergeCell ref="AC3002:AD3002"/>
    <mergeCell ref="AE3002:AF3002"/>
    <mergeCell ref="AH3002:AI3002"/>
    <mergeCell ref="AJ3002:AK3002"/>
    <mergeCell ref="AM3002:AN3002"/>
    <mergeCell ref="AO3002:AP3002"/>
    <mergeCell ref="AR3002:AS3002"/>
    <mergeCell ref="AT3002:AU3002"/>
    <mergeCell ref="AW3002:AX3002"/>
    <mergeCell ref="AY3002:AZ3002"/>
    <mergeCell ref="BB3002:BC3002"/>
    <mergeCell ref="BD3002:BE3002"/>
    <mergeCell ref="BG3002:BH3002"/>
    <mergeCell ref="BI3002:BJ3002"/>
    <mergeCell ref="BL3002:BM3002"/>
    <mergeCell ref="BN3002:BO3002"/>
    <mergeCell ref="BQ3002:BR3002"/>
    <mergeCell ref="BS3002:BT3002"/>
    <mergeCell ref="D3009:E3009"/>
    <mergeCell ref="F3009:G3009"/>
    <mergeCell ref="I3009:J3009"/>
    <mergeCell ref="K3009:L3009"/>
    <mergeCell ref="N3009:O3009"/>
    <mergeCell ref="P3009:Q3009"/>
    <mergeCell ref="S3009:T3009"/>
    <mergeCell ref="U3009:V3009"/>
    <mergeCell ref="X3009:Y3009"/>
    <mergeCell ref="Z3009:AA3009"/>
    <mergeCell ref="AC3009:AD3009"/>
    <mergeCell ref="AE3009:AF3009"/>
    <mergeCell ref="AH3009:AI3009"/>
    <mergeCell ref="AJ3009:AK3009"/>
    <mergeCell ref="AM3009:AN3009"/>
    <mergeCell ref="AO3009:AP3009"/>
    <mergeCell ref="AR3009:AS3009"/>
    <mergeCell ref="AT3009:AU3009"/>
    <mergeCell ref="AW3009:AX3009"/>
    <mergeCell ref="AY3009:AZ3009"/>
    <mergeCell ref="BB3009:BC3009"/>
    <mergeCell ref="BD3009:BE3009"/>
    <mergeCell ref="BG3009:BH3009"/>
    <mergeCell ref="BI3009:BJ3009"/>
    <mergeCell ref="BL3009:BM3009"/>
    <mergeCell ref="BN3009:BO3009"/>
    <mergeCell ref="BQ3009:BR3009"/>
    <mergeCell ref="BS3009:BT3009"/>
    <mergeCell ref="AW3006:AX3006"/>
    <mergeCell ref="AY3006:AZ3006"/>
    <mergeCell ref="BB3006:BC3006"/>
    <mergeCell ref="BD3006:BE3006"/>
    <mergeCell ref="BG3006:BH3006"/>
    <mergeCell ref="BI3006:BJ3006"/>
    <mergeCell ref="BL3006:BM3006"/>
    <mergeCell ref="BN3006:BO3006"/>
    <mergeCell ref="I3016:J3016"/>
    <mergeCell ref="K3016:L3016"/>
    <mergeCell ref="N3016:O3016"/>
    <mergeCell ref="P3016:Q3016"/>
    <mergeCell ref="S3016:T3016"/>
    <mergeCell ref="U3016:V3016"/>
    <mergeCell ref="X3016:Y3016"/>
    <mergeCell ref="Z3016:AA3016"/>
    <mergeCell ref="AC3016:AD3016"/>
    <mergeCell ref="AE3016:AF3016"/>
    <mergeCell ref="AH3016:AI3016"/>
    <mergeCell ref="AJ3016:AK3016"/>
    <mergeCell ref="AM3016:AN3016"/>
    <mergeCell ref="AO3016:AP3016"/>
    <mergeCell ref="AR3016:AS3016"/>
    <mergeCell ref="AT3016:AU3016"/>
    <mergeCell ref="AW3016:AX3016"/>
    <mergeCell ref="AY3016:AZ3016"/>
    <mergeCell ref="BB3016:BC3016"/>
    <mergeCell ref="BD3016:BE3016"/>
    <mergeCell ref="BG3016:BH3016"/>
    <mergeCell ref="BI3016:BJ3016"/>
    <mergeCell ref="BL3016:BM3016"/>
    <mergeCell ref="BN3016:BO3016"/>
    <mergeCell ref="BQ3016:BR3016"/>
    <mergeCell ref="BS3016:BT3016"/>
    <mergeCell ref="D3030:E3030"/>
    <mergeCell ref="F3030:G3030"/>
    <mergeCell ref="I3030:J3030"/>
    <mergeCell ref="K3030:L3030"/>
    <mergeCell ref="N3030:O3030"/>
    <mergeCell ref="P3030:Q3030"/>
    <mergeCell ref="S3030:T3030"/>
    <mergeCell ref="U3030:V3030"/>
    <mergeCell ref="X3030:Y3030"/>
    <mergeCell ref="Z3030:AA3030"/>
    <mergeCell ref="AC3030:AD3030"/>
    <mergeCell ref="AE3030:AF3030"/>
    <mergeCell ref="AH3030:AI3030"/>
    <mergeCell ref="AJ3030:AK3030"/>
    <mergeCell ref="AM3030:AN3030"/>
    <mergeCell ref="AO3030:AP3030"/>
    <mergeCell ref="AR3030:AS3030"/>
    <mergeCell ref="AT3030:AU3030"/>
    <mergeCell ref="AW3030:AX3030"/>
    <mergeCell ref="AY3030:AZ3030"/>
    <mergeCell ref="BB3030:BC3030"/>
    <mergeCell ref="BD3030:BE3030"/>
    <mergeCell ref="BG3030:BH3030"/>
    <mergeCell ref="BI3030:BJ3030"/>
    <mergeCell ref="BL3030:BM3030"/>
    <mergeCell ref="BN3030:BO3030"/>
    <mergeCell ref="BQ3030:BR3030"/>
    <mergeCell ref="BS3030:BT3030"/>
    <mergeCell ref="D3023:E3023"/>
    <mergeCell ref="F3023:G3023"/>
    <mergeCell ref="I3023:J3023"/>
    <mergeCell ref="K3023:L3023"/>
    <mergeCell ref="N3023:O3023"/>
    <mergeCell ref="P3023:Q3023"/>
    <mergeCell ref="BS3023:BT3023"/>
    <mergeCell ref="BQ3027:BR3027"/>
    <mergeCell ref="BS3027:BT3027"/>
    <mergeCell ref="AH3027:AI3027"/>
    <mergeCell ref="AM3037:AN3037"/>
    <mergeCell ref="AO3037:AP3037"/>
    <mergeCell ref="AR3037:AS3037"/>
    <mergeCell ref="AT3037:AU3037"/>
    <mergeCell ref="AW3037:AX3037"/>
    <mergeCell ref="AY3037:AZ3037"/>
    <mergeCell ref="BB3037:BC3037"/>
    <mergeCell ref="BD3037:BE3037"/>
    <mergeCell ref="BG3037:BH3037"/>
    <mergeCell ref="BI3037:BJ3037"/>
    <mergeCell ref="BL3037:BM3037"/>
    <mergeCell ref="BN3037:BO3037"/>
    <mergeCell ref="BQ3037:BR3037"/>
    <mergeCell ref="BS3037:BT3037"/>
    <mergeCell ref="D3044:E3044"/>
    <mergeCell ref="F3044:G3044"/>
    <mergeCell ref="I3044:J3044"/>
    <mergeCell ref="K3044:L3044"/>
    <mergeCell ref="N3044:O3044"/>
    <mergeCell ref="P3044:Q3044"/>
    <mergeCell ref="S3044:T3044"/>
    <mergeCell ref="U3044:V3044"/>
    <mergeCell ref="X3044:Y3044"/>
    <mergeCell ref="Z3044:AA3044"/>
    <mergeCell ref="AC3044:AD3044"/>
    <mergeCell ref="AE3044:AF3044"/>
    <mergeCell ref="AH3044:AI3044"/>
    <mergeCell ref="AJ3044:AK3044"/>
    <mergeCell ref="AM3044:AN3044"/>
    <mergeCell ref="AO3044:AP3044"/>
    <mergeCell ref="AR3044:AS3044"/>
    <mergeCell ref="AT3044:AU3044"/>
    <mergeCell ref="AW3044:AX3044"/>
    <mergeCell ref="AY3044:AZ3044"/>
    <mergeCell ref="BB3044:BC3044"/>
    <mergeCell ref="BD3044:BE3044"/>
    <mergeCell ref="BG3044:BH3044"/>
    <mergeCell ref="BI3044:BJ3044"/>
    <mergeCell ref="BL3044:BM3044"/>
    <mergeCell ref="BN3044:BO3044"/>
    <mergeCell ref="BQ3044:BR3044"/>
    <mergeCell ref="BS3044:BT3044"/>
    <mergeCell ref="AH3037:AI3037"/>
    <mergeCell ref="AJ3037:AK3037"/>
    <mergeCell ref="D3051:E3051"/>
    <mergeCell ref="F3051:G3051"/>
    <mergeCell ref="I3051:J3051"/>
    <mergeCell ref="K3051:L3051"/>
    <mergeCell ref="N3051:O3051"/>
    <mergeCell ref="P3051:Q3051"/>
    <mergeCell ref="S3051:T3051"/>
    <mergeCell ref="U3051:V3051"/>
    <mergeCell ref="X3051:Y3051"/>
    <mergeCell ref="Z3051:AA3051"/>
    <mergeCell ref="AC3051:AD3051"/>
    <mergeCell ref="AE3051:AF3051"/>
    <mergeCell ref="AH3051:AI3051"/>
    <mergeCell ref="AJ3051:AK3051"/>
    <mergeCell ref="AM3051:AN3051"/>
    <mergeCell ref="AO3051:AP3051"/>
    <mergeCell ref="AR3051:AS3051"/>
    <mergeCell ref="AT3051:AU3051"/>
    <mergeCell ref="AW3051:AX3051"/>
    <mergeCell ref="AY3051:AZ3051"/>
    <mergeCell ref="BB3051:BC3051"/>
    <mergeCell ref="BD3051:BE3051"/>
    <mergeCell ref="BG3051:BH3051"/>
    <mergeCell ref="BI3051:BJ3051"/>
    <mergeCell ref="BL3051:BM3051"/>
    <mergeCell ref="BN3051:BO3051"/>
    <mergeCell ref="BQ3051:BR3051"/>
    <mergeCell ref="BS3051:BT3051"/>
    <mergeCell ref="D3048:E3048"/>
    <mergeCell ref="F3048:G3048"/>
    <mergeCell ref="I3048:J3048"/>
    <mergeCell ref="K3048:L3048"/>
    <mergeCell ref="N3048:O3048"/>
    <mergeCell ref="P3048:Q3048"/>
    <mergeCell ref="D3072:E3072"/>
    <mergeCell ref="F3072:G3072"/>
    <mergeCell ref="I3072:J3072"/>
    <mergeCell ref="K3072:L3072"/>
    <mergeCell ref="N3072:O3072"/>
    <mergeCell ref="P3072:Q3072"/>
    <mergeCell ref="S3072:T3072"/>
    <mergeCell ref="U3072:V3072"/>
    <mergeCell ref="X3072:Y3072"/>
    <mergeCell ref="Z3072:AA3072"/>
    <mergeCell ref="AC3072:AD3072"/>
    <mergeCell ref="AE3072:AF3072"/>
    <mergeCell ref="AH3072:AI3072"/>
    <mergeCell ref="AJ3072:AK3072"/>
    <mergeCell ref="AM3072:AN3072"/>
    <mergeCell ref="AO3072:AP3072"/>
    <mergeCell ref="AR3072:AS3072"/>
    <mergeCell ref="AT3072:AU3072"/>
    <mergeCell ref="AW3072:AX3072"/>
    <mergeCell ref="AY3072:AZ3072"/>
    <mergeCell ref="BB3072:BC3072"/>
    <mergeCell ref="BD3072:BE3072"/>
    <mergeCell ref="BG3072:BH3072"/>
    <mergeCell ref="BI3072:BJ3072"/>
    <mergeCell ref="BL3072:BM3072"/>
    <mergeCell ref="BN3072:BO3072"/>
    <mergeCell ref="BQ3072:BR3072"/>
    <mergeCell ref="BS3072:BT3072"/>
    <mergeCell ref="AH3069:AI3069"/>
    <mergeCell ref="AJ3069:AK3069"/>
    <mergeCell ref="AM3069:AN3069"/>
    <mergeCell ref="AO3069:AP3069"/>
    <mergeCell ref="AR3069:AS3069"/>
    <mergeCell ref="AT3069:AU3069"/>
    <mergeCell ref="S3069:T3069"/>
    <mergeCell ref="U3069:V3069"/>
    <mergeCell ref="X3069:Y3069"/>
    <mergeCell ref="Z3069:AA3069"/>
    <mergeCell ref="AC3069:AD3069"/>
    <mergeCell ref="AE3069:AF3069"/>
    <mergeCell ref="N3069:O3069"/>
    <mergeCell ref="P3069:Q3069"/>
    <mergeCell ref="BQ3069:BR3069"/>
    <mergeCell ref="BS3069:BT3069"/>
    <mergeCell ref="D3086:E3086"/>
    <mergeCell ref="F3086:G3086"/>
    <mergeCell ref="I3086:J3086"/>
    <mergeCell ref="K3086:L3086"/>
    <mergeCell ref="N3086:O3086"/>
    <mergeCell ref="P3086:Q3086"/>
    <mergeCell ref="S3086:T3086"/>
    <mergeCell ref="U3086:V3086"/>
    <mergeCell ref="X3086:Y3086"/>
    <mergeCell ref="Z3086:AA3086"/>
    <mergeCell ref="AC3086:AD3086"/>
    <mergeCell ref="AE3086:AF3086"/>
    <mergeCell ref="AH3086:AI3086"/>
    <mergeCell ref="AJ3086:AK3086"/>
    <mergeCell ref="AM3086:AN3086"/>
    <mergeCell ref="AO3086:AP3086"/>
    <mergeCell ref="AR3086:AS3086"/>
    <mergeCell ref="AT3086:AU3086"/>
    <mergeCell ref="AW3086:AX3086"/>
    <mergeCell ref="AY3086:AZ3086"/>
    <mergeCell ref="BB3086:BC3086"/>
    <mergeCell ref="BD3086:BE3086"/>
    <mergeCell ref="BG3086:BH3086"/>
    <mergeCell ref="BI3086:BJ3086"/>
    <mergeCell ref="BL3086:BM3086"/>
    <mergeCell ref="BN3086:BO3086"/>
    <mergeCell ref="BQ3086:BR3086"/>
    <mergeCell ref="BS3086:BT3086"/>
    <mergeCell ref="D3093:E3093"/>
    <mergeCell ref="F3093:G3093"/>
    <mergeCell ref="I3093:J3093"/>
    <mergeCell ref="K3093:L3093"/>
    <mergeCell ref="N3093:O3093"/>
    <mergeCell ref="P3093:Q3093"/>
    <mergeCell ref="S3093:T3093"/>
    <mergeCell ref="U3093:V3093"/>
    <mergeCell ref="X3093:Y3093"/>
    <mergeCell ref="Z3093:AA3093"/>
    <mergeCell ref="AC3093:AD3093"/>
    <mergeCell ref="AE3093:AF3093"/>
    <mergeCell ref="AH3093:AI3093"/>
    <mergeCell ref="AJ3093:AK3093"/>
    <mergeCell ref="AM3093:AN3093"/>
    <mergeCell ref="AO3093:AP3093"/>
    <mergeCell ref="AR3093:AS3093"/>
    <mergeCell ref="AT3093:AU3093"/>
    <mergeCell ref="AW3093:AX3093"/>
    <mergeCell ref="AY3093:AZ3093"/>
    <mergeCell ref="BB3093:BC3093"/>
    <mergeCell ref="BD3093:BE3093"/>
    <mergeCell ref="BG3093:BH3093"/>
    <mergeCell ref="BI3093:BJ3093"/>
    <mergeCell ref="BL3093:BM3093"/>
    <mergeCell ref="BN3093:BO3093"/>
    <mergeCell ref="BQ3093:BR3093"/>
    <mergeCell ref="BS3093:BT3093"/>
    <mergeCell ref="AW3090:AX3090"/>
    <mergeCell ref="AY3090:AZ3090"/>
    <mergeCell ref="BB3090:BC3090"/>
    <mergeCell ref="BD3090:BE3090"/>
    <mergeCell ref="BG3090:BH3090"/>
    <mergeCell ref="BI3090:BJ3090"/>
    <mergeCell ref="BL3090:BM3090"/>
    <mergeCell ref="BN3090:BO3090"/>
    <mergeCell ref="I3100:J3100"/>
    <mergeCell ref="K3100:L3100"/>
    <mergeCell ref="N3100:O3100"/>
    <mergeCell ref="P3100:Q3100"/>
    <mergeCell ref="S3100:T3100"/>
    <mergeCell ref="U3100:V3100"/>
    <mergeCell ref="X3100:Y3100"/>
    <mergeCell ref="Z3100:AA3100"/>
    <mergeCell ref="AC3100:AD3100"/>
    <mergeCell ref="AE3100:AF3100"/>
    <mergeCell ref="AH3100:AI3100"/>
    <mergeCell ref="AJ3100:AK3100"/>
    <mergeCell ref="AM3100:AN3100"/>
    <mergeCell ref="AO3100:AP3100"/>
    <mergeCell ref="AR3100:AS3100"/>
    <mergeCell ref="AT3100:AU3100"/>
    <mergeCell ref="AW3100:AX3100"/>
    <mergeCell ref="AY3100:AZ3100"/>
    <mergeCell ref="BB3100:BC3100"/>
    <mergeCell ref="BD3100:BE3100"/>
    <mergeCell ref="BG3100:BH3100"/>
    <mergeCell ref="BI3100:BJ3100"/>
    <mergeCell ref="BL3100:BM3100"/>
    <mergeCell ref="BN3100:BO3100"/>
    <mergeCell ref="BQ3100:BR3100"/>
    <mergeCell ref="BS3100:BT3100"/>
    <mergeCell ref="D3114:E3114"/>
    <mergeCell ref="F3114:G3114"/>
    <mergeCell ref="I3114:J3114"/>
    <mergeCell ref="K3114:L3114"/>
    <mergeCell ref="N3114:O3114"/>
    <mergeCell ref="P3114:Q3114"/>
    <mergeCell ref="S3114:T3114"/>
    <mergeCell ref="U3114:V3114"/>
    <mergeCell ref="X3114:Y3114"/>
    <mergeCell ref="Z3114:AA3114"/>
    <mergeCell ref="AC3114:AD3114"/>
    <mergeCell ref="AE3114:AF3114"/>
    <mergeCell ref="AH3114:AI3114"/>
    <mergeCell ref="AJ3114:AK3114"/>
    <mergeCell ref="AM3114:AN3114"/>
    <mergeCell ref="AO3114:AP3114"/>
    <mergeCell ref="AR3114:AS3114"/>
    <mergeCell ref="AT3114:AU3114"/>
    <mergeCell ref="AW3114:AX3114"/>
    <mergeCell ref="AY3114:AZ3114"/>
    <mergeCell ref="BB3114:BC3114"/>
    <mergeCell ref="BD3114:BE3114"/>
    <mergeCell ref="BG3114:BH3114"/>
    <mergeCell ref="BI3114:BJ3114"/>
    <mergeCell ref="BL3114:BM3114"/>
    <mergeCell ref="BN3114:BO3114"/>
    <mergeCell ref="BQ3114:BR3114"/>
    <mergeCell ref="BS3114:BT3114"/>
    <mergeCell ref="D3107:E3107"/>
    <mergeCell ref="F3107:G3107"/>
    <mergeCell ref="I3107:J3107"/>
    <mergeCell ref="K3107:L3107"/>
    <mergeCell ref="N3107:O3107"/>
    <mergeCell ref="P3107:Q3107"/>
    <mergeCell ref="BS3107:BT3107"/>
    <mergeCell ref="BQ3111:BR3111"/>
    <mergeCell ref="BS3111:BT3111"/>
    <mergeCell ref="AH3111:AI3111"/>
    <mergeCell ref="AM3121:AN3121"/>
    <mergeCell ref="AO3121:AP3121"/>
    <mergeCell ref="AR3121:AS3121"/>
    <mergeCell ref="AT3121:AU3121"/>
    <mergeCell ref="AW3121:AX3121"/>
    <mergeCell ref="AY3121:AZ3121"/>
    <mergeCell ref="BB3121:BC3121"/>
    <mergeCell ref="BD3121:BE3121"/>
    <mergeCell ref="BG3121:BH3121"/>
    <mergeCell ref="BI3121:BJ3121"/>
    <mergeCell ref="BL3121:BM3121"/>
    <mergeCell ref="BN3121:BO3121"/>
    <mergeCell ref="BQ3121:BR3121"/>
    <mergeCell ref="BS3121:BT3121"/>
    <mergeCell ref="D3128:E3128"/>
    <mergeCell ref="F3128:G3128"/>
    <mergeCell ref="I3128:J3128"/>
    <mergeCell ref="K3128:L3128"/>
    <mergeCell ref="N3128:O3128"/>
    <mergeCell ref="P3128:Q3128"/>
    <mergeCell ref="S3128:T3128"/>
    <mergeCell ref="U3128:V3128"/>
    <mergeCell ref="X3128:Y3128"/>
    <mergeCell ref="Z3128:AA3128"/>
    <mergeCell ref="AC3128:AD3128"/>
    <mergeCell ref="AE3128:AF3128"/>
    <mergeCell ref="AH3128:AI3128"/>
    <mergeCell ref="AJ3128:AK3128"/>
    <mergeCell ref="AM3128:AN3128"/>
    <mergeCell ref="AO3128:AP3128"/>
    <mergeCell ref="AR3128:AS3128"/>
    <mergeCell ref="AT3128:AU3128"/>
    <mergeCell ref="AW3128:AX3128"/>
    <mergeCell ref="AY3128:AZ3128"/>
    <mergeCell ref="BB3128:BC3128"/>
    <mergeCell ref="BD3128:BE3128"/>
    <mergeCell ref="BG3128:BH3128"/>
    <mergeCell ref="BI3128:BJ3128"/>
    <mergeCell ref="BL3128:BM3128"/>
    <mergeCell ref="BN3128:BO3128"/>
    <mergeCell ref="BQ3128:BR3128"/>
    <mergeCell ref="BS3128:BT3128"/>
    <mergeCell ref="AH3121:AI3121"/>
    <mergeCell ref="AJ3121:AK3121"/>
    <mergeCell ref="D3135:E3135"/>
    <mergeCell ref="F3135:G3135"/>
    <mergeCell ref="I3135:J3135"/>
    <mergeCell ref="K3135:L3135"/>
    <mergeCell ref="N3135:O3135"/>
    <mergeCell ref="P3135:Q3135"/>
    <mergeCell ref="S3135:T3135"/>
    <mergeCell ref="U3135:V3135"/>
    <mergeCell ref="X3135:Y3135"/>
    <mergeCell ref="Z3135:AA3135"/>
    <mergeCell ref="AC3135:AD3135"/>
    <mergeCell ref="AE3135:AF3135"/>
    <mergeCell ref="AH3135:AI3135"/>
    <mergeCell ref="AJ3135:AK3135"/>
    <mergeCell ref="AM3135:AN3135"/>
    <mergeCell ref="AO3135:AP3135"/>
    <mergeCell ref="AR3135:AS3135"/>
    <mergeCell ref="AT3135:AU3135"/>
    <mergeCell ref="AW3135:AX3135"/>
    <mergeCell ref="AY3135:AZ3135"/>
    <mergeCell ref="BB3135:BC3135"/>
    <mergeCell ref="BD3135:BE3135"/>
    <mergeCell ref="BG3135:BH3135"/>
    <mergeCell ref="BI3135:BJ3135"/>
    <mergeCell ref="BL3135:BM3135"/>
    <mergeCell ref="BN3135:BO3135"/>
    <mergeCell ref="BQ3135:BR3135"/>
    <mergeCell ref="BS3135:BT3135"/>
    <mergeCell ref="D3132:E3132"/>
    <mergeCell ref="F3132:G3132"/>
    <mergeCell ref="I3132:J3132"/>
    <mergeCell ref="K3132:L3132"/>
    <mergeCell ref="N3132:O3132"/>
    <mergeCell ref="P3132:Q3132"/>
    <mergeCell ref="D3156:E3156"/>
    <mergeCell ref="F3156:G3156"/>
    <mergeCell ref="I3156:J3156"/>
    <mergeCell ref="K3156:L3156"/>
    <mergeCell ref="N3156:O3156"/>
    <mergeCell ref="P3156:Q3156"/>
    <mergeCell ref="S3156:T3156"/>
    <mergeCell ref="U3156:V3156"/>
    <mergeCell ref="X3156:Y3156"/>
    <mergeCell ref="Z3156:AA3156"/>
    <mergeCell ref="AC3156:AD3156"/>
    <mergeCell ref="AE3156:AF3156"/>
    <mergeCell ref="AH3156:AI3156"/>
    <mergeCell ref="AJ3156:AK3156"/>
    <mergeCell ref="AM3156:AN3156"/>
    <mergeCell ref="AO3156:AP3156"/>
    <mergeCell ref="AR3156:AS3156"/>
    <mergeCell ref="AT3156:AU3156"/>
    <mergeCell ref="AW3156:AX3156"/>
    <mergeCell ref="AY3156:AZ3156"/>
    <mergeCell ref="BB3156:BC3156"/>
    <mergeCell ref="BD3156:BE3156"/>
    <mergeCell ref="BG3156:BH3156"/>
    <mergeCell ref="BI3156:BJ3156"/>
    <mergeCell ref="BL3156:BM3156"/>
    <mergeCell ref="BN3156:BO3156"/>
    <mergeCell ref="BQ3156:BR3156"/>
    <mergeCell ref="BS3156:BT3156"/>
    <mergeCell ref="AH3153:AI3153"/>
    <mergeCell ref="AJ3153:AK3153"/>
    <mergeCell ref="AM3153:AN3153"/>
    <mergeCell ref="AO3153:AP3153"/>
    <mergeCell ref="AR3153:AS3153"/>
    <mergeCell ref="AT3153:AU3153"/>
    <mergeCell ref="S3153:T3153"/>
    <mergeCell ref="U3153:V3153"/>
    <mergeCell ref="X3153:Y3153"/>
    <mergeCell ref="Z3153:AA3153"/>
    <mergeCell ref="AC3153:AD3153"/>
    <mergeCell ref="AE3153:AF3153"/>
    <mergeCell ref="N3153:O3153"/>
    <mergeCell ref="P3153:Q3153"/>
    <mergeCell ref="BQ3153:BR3153"/>
    <mergeCell ref="BS3153:BT3153"/>
    <mergeCell ref="D3170:E3170"/>
    <mergeCell ref="F3170:G3170"/>
    <mergeCell ref="I3170:J3170"/>
    <mergeCell ref="K3170:L3170"/>
    <mergeCell ref="N3170:O3170"/>
    <mergeCell ref="P3170:Q3170"/>
    <mergeCell ref="S3170:T3170"/>
    <mergeCell ref="U3170:V3170"/>
    <mergeCell ref="X3170:Y3170"/>
    <mergeCell ref="Z3170:AA3170"/>
    <mergeCell ref="AC3170:AD3170"/>
    <mergeCell ref="AE3170:AF3170"/>
    <mergeCell ref="AH3170:AI3170"/>
    <mergeCell ref="AJ3170:AK3170"/>
    <mergeCell ref="AM3170:AN3170"/>
    <mergeCell ref="AO3170:AP3170"/>
    <mergeCell ref="AR3170:AS3170"/>
    <mergeCell ref="AT3170:AU3170"/>
    <mergeCell ref="AW3170:AX3170"/>
    <mergeCell ref="AY3170:AZ3170"/>
    <mergeCell ref="BB3170:BC3170"/>
    <mergeCell ref="BD3170:BE3170"/>
    <mergeCell ref="BG3170:BH3170"/>
    <mergeCell ref="BI3170:BJ3170"/>
    <mergeCell ref="BL3170:BM3170"/>
    <mergeCell ref="BN3170:BO3170"/>
    <mergeCell ref="BQ3170:BR3170"/>
    <mergeCell ref="BS3170:BT3170"/>
    <mergeCell ref="D3177:E3177"/>
    <mergeCell ref="F3177:G3177"/>
    <mergeCell ref="I3177:J3177"/>
    <mergeCell ref="K3177:L3177"/>
    <mergeCell ref="N3177:O3177"/>
    <mergeCell ref="P3177:Q3177"/>
    <mergeCell ref="S3177:T3177"/>
    <mergeCell ref="U3177:V3177"/>
    <mergeCell ref="X3177:Y3177"/>
    <mergeCell ref="Z3177:AA3177"/>
    <mergeCell ref="AC3177:AD3177"/>
    <mergeCell ref="AE3177:AF3177"/>
    <mergeCell ref="AH3177:AI3177"/>
    <mergeCell ref="AJ3177:AK3177"/>
    <mergeCell ref="AM3177:AN3177"/>
    <mergeCell ref="AO3177:AP3177"/>
    <mergeCell ref="AR3177:AS3177"/>
    <mergeCell ref="AT3177:AU3177"/>
    <mergeCell ref="AW3177:AX3177"/>
    <mergeCell ref="AY3177:AZ3177"/>
    <mergeCell ref="BB3177:BC3177"/>
    <mergeCell ref="BD3177:BE3177"/>
    <mergeCell ref="BG3177:BH3177"/>
    <mergeCell ref="BI3177:BJ3177"/>
    <mergeCell ref="BL3177:BM3177"/>
    <mergeCell ref="BN3177:BO3177"/>
    <mergeCell ref="BQ3177:BR3177"/>
    <mergeCell ref="BS3177:BT3177"/>
    <mergeCell ref="AW3174:AX3174"/>
    <mergeCell ref="AY3174:AZ3174"/>
    <mergeCell ref="BB3174:BC3174"/>
    <mergeCell ref="BD3174:BE3174"/>
    <mergeCell ref="BG3174:BH3174"/>
    <mergeCell ref="BI3174:BJ3174"/>
    <mergeCell ref="BL3174:BM3174"/>
    <mergeCell ref="BN3174:BO3174"/>
    <mergeCell ref="I3184:J3184"/>
    <mergeCell ref="K3184:L3184"/>
    <mergeCell ref="N3184:O3184"/>
    <mergeCell ref="P3184:Q3184"/>
    <mergeCell ref="S3184:T3184"/>
    <mergeCell ref="U3184:V3184"/>
    <mergeCell ref="X3184:Y3184"/>
    <mergeCell ref="Z3184:AA3184"/>
    <mergeCell ref="AC3184:AD3184"/>
    <mergeCell ref="AE3184:AF3184"/>
    <mergeCell ref="AH3184:AI3184"/>
    <mergeCell ref="AJ3184:AK3184"/>
    <mergeCell ref="AM3184:AN3184"/>
    <mergeCell ref="AO3184:AP3184"/>
    <mergeCell ref="AR3184:AS3184"/>
    <mergeCell ref="AT3184:AU3184"/>
    <mergeCell ref="AW3184:AX3184"/>
    <mergeCell ref="AY3184:AZ3184"/>
    <mergeCell ref="BB3184:BC3184"/>
    <mergeCell ref="BD3184:BE3184"/>
    <mergeCell ref="BG3184:BH3184"/>
    <mergeCell ref="BI3184:BJ3184"/>
    <mergeCell ref="BL3184:BM3184"/>
    <mergeCell ref="BN3184:BO3184"/>
    <mergeCell ref="BQ3184:BR3184"/>
    <mergeCell ref="BS3184:BT3184"/>
    <mergeCell ref="D3198:E3198"/>
    <mergeCell ref="F3198:G3198"/>
    <mergeCell ref="I3198:J3198"/>
    <mergeCell ref="K3198:L3198"/>
    <mergeCell ref="N3198:O3198"/>
    <mergeCell ref="P3198:Q3198"/>
    <mergeCell ref="S3198:T3198"/>
    <mergeCell ref="U3198:V3198"/>
    <mergeCell ref="X3198:Y3198"/>
    <mergeCell ref="Z3198:AA3198"/>
    <mergeCell ref="AC3198:AD3198"/>
    <mergeCell ref="AE3198:AF3198"/>
    <mergeCell ref="AH3198:AI3198"/>
    <mergeCell ref="AJ3198:AK3198"/>
    <mergeCell ref="AM3198:AN3198"/>
    <mergeCell ref="AO3198:AP3198"/>
    <mergeCell ref="AR3198:AS3198"/>
    <mergeCell ref="AT3198:AU3198"/>
    <mergeCell ref="AW3198:AX3198"/>
    <mergeCell ref="AY3198:AZ3198"/>
    <mergeCell ref="BB3198:BC3198"/>
    <mergeCell ref="BD3198:BE3198"/>
    <mergeCell ref="BG3198:BH3198"/>
    <mergeCell ref="BI3198:BJ3198"/>
    <mergeCell ref="BL3198:BM3198"/>
    <mergeCell ref="BN3198:BO3198"/>
    <mergeCell ref="BQ3198:BR3198"/>
    <mergeCell ref="BS3198:BT3198"/>
    <mergeCell ref="D3191:E3191"/>
    <mergeCell ref="F3191:G3191"/>
    <mergeCell ref="I3191:J3191"/>
    <mergeCell ref="K3191:L3191"/>
    <mergeCell ref="N3191:O3191"/>
    <mergeCell ref="P3191:Q3191"/>
    <mergeCell ref="BS3191:BT3191"/>
    <mergeCell ref="BQ3195:BR3195"/>
    <mergeCell ref="BS3195:BT3195"/>
    <mergeCell ref="AH3195:AI3195"/>
    <mergeCell ref="AM3205:AN3205"/>
    <mergeCell ref="AO3205:AP3205"/>
    <mergeCell ref="AR3205:AS3205"/>
    <mergeCell ref="AT3205:AU3205"/>
    <mergeCell ref="AW3205:AX3205"/>
    <mergeCell ref="AY3205:AZ3205"/>
    <mergeCell ref="BB3205:BC3205"/>
    <mergeCell ref="BD3205:BE3205"/>
    <mergeCell ref="BG3205:BH3205"/>
    <mergeCell ref="BI3205:BJ3205"/>
    <mergeCell ref="BL3205:BM3205"/>
    <mergeCell ref="BN3205:BO3205"/>
    <mergeCell ref="BQ3205:BR3205"/>
    <mergeCell ref="BS3205:BT3205"/>
    <mergeCell ref="D3212:E3212"/>
    <mergeCell ref="F3212:G3212"/>
    <mergeCell ref="I3212:J3212"/>
    <mergeCell ref="K3212:L3212"/>
    <mergeCell ref="N3212:O3212"/>
    <mergeCell ref="P3212:Q3212"/>
    <mergeCell ref="S3212:T3212"/>
    <mergeCell ref="U3212:V3212"/>
    <mergeCell ref="X3212:Y3212"/>
    <mergeCell ref="Z3212:AA3212"/>
    <mergeCell ref="AC3212:AD3212"/>
    <mergeCell ref="AE3212:AF3212"/>
    <mergeCell ref="AH3212:AI3212"/>
    <mergeCell ref="AJ3212:AK3212"/>
    <mergeCell ref="AM3212:AN3212"/>
    <mergeCell ref="AO3212:AP3212"/>
    <mergeCell ref="AR3212:AS3212"/>
    <mergeCell ref="AT3212:AU3212"/>
    <mergeCell ref="AW3212:AX3212"/>
    <mergeCell ref="AY3212:AZ3212"/>
    <mergeCell ref="BB3212:BC3212"/>
    <mergeCell ref="BD3212:BE3212"/>
    <mergeCell ref="BG3212:BH3212"/>
    <mergeCell ref="BI3212:BJ3212"/>
    <mergeCell ref="BL3212:BM3212"/>
    <mergeCell ref="BN3212:BO3212"/>
    <mergeCell ref="BQ3212:BR3212"/>
    <mergeCell ref="BS3212:BT3212"/>
    <mergeCell ref="AH3205:AI3205"/>
    <mergeCell ref="AJ3205:AK3205"/>
    <mergeCell ref="D3219:E3219"/>
    <mergeCell ref="F3219:G3219"/>
    <mergeCell ref="I3219:J3219"/>
    <mergeCell ref="K3219:L3219"/>
    <mergeCell ref="N3219:O3219"/>
    <mergeCell ref="P3219:Q3219"/>
    <mergeCell ref="S3219:T3219"/>
    <mergeCell ref="U3219:V3219"/>
    <mergeCell ref="X3219:Y3219"/>
    <mergeCell ref="Z3219:AA3219"/>
    <mergeCell ref="AC3219:AD3219"/>
    <mergeCell ref="AE3219:AF3219"/>
    <mergeCell ref="AH3219:AI3219"/>
    <mergeCell ref="AJ3219:AK3219"/>
    <mergeCell ref="AM3219:AN3219"/>
    <mergeCell ref="AO3219:AP3219"/>
    <mergeCell ref="AR3219:AS3219"/>
    <mergeCell ref="AT3219:AU3219"/>
    <mergeCell ref="AW3219:AX3219"/>
    <mergeCell ref="AY3219:AZ3219"/>
    <mergeCell ref="BB3219:BC3219"/>
    <mergeCell ref="BD3219:BE3219"/>
    <mergeCell ref="BG3219:BH3219"/>
    <mergeCell ref="BI3219:BJ3219"/>
    <mergeCell ref="BL3219:BM3219"/>
    <mergeCell ref="BN3219:BO3219"/>
    <mergeCell ref="BQ3219:BR3219"/>
    <mergeCell ref="BS3219:BT3219"/>
    <mergeCell ref="D3216:E3216"/>
    <mergeCell ref="F3216:G3216"/>
    <mergeCell ref="I3216:J3216"/>
    <mergeCell ref="K3216:L3216"/>
    <mergeCell ref="N3216:O3216"/>
    <mergeCell ref="P3216:Q3216"/>
    <mergeCell ref="D3240:E3240"/>
    <mergeCell ref="F3240:G3240"/>
    <mergeCell ref="I3240:J3240"/>
    <mergeCell ref="K3240:L3240"/>
    <mergeCell ref="N3240:O3240"/>
    <mergeCell ref="P3240:Q3240"/>
    <mergeCell ref="S3240:T3240"/>
    <mergeCell ref="U3240:V3240"/>
    <mergeCell ref="X3240:Y3240"/>
    <mergeCell ref="Z3240:AA3240"/>
    <mergeCell ref="AC3240:AD3240"/>
    <mergeCell ref="AE3240:AF3240"/>
    <mergeCell ref="AH3240:AI3240"/>
    <mergeCell ref="AJ3240:AK3240"/>
    <mergeCell ref="AM3240:AN3240"/>
    <mergeCell ref="AO3240:AP3240"/>
    <mergeCell ref="AR3240:AS3240"/>
    <mergeCell ref="AT3240:AU3240"/>
    <mergeCell ref="AW3240:AX3240"/>
    <mergeCell ref="AY3240:AZ3240"/>
    <mergeCell ref="BB3240:BC3240"/>
    <mergeCell ref="BD3240:BE3240"/>
    <mergeCell ref="BG3240:BH3240"/>
    <mergeCell ref="BI3240:BJ3240"/>
    <mergeCell ref="BL3240:BM3240"/>
    <mergeCell ref="BN3240:BO3240"/>
    <mergeCell ref="BQ3240:BR3240"/>
    <mergeCell ref="BS3240:BT3240"/>
    <mergeCell ref="AH3237:AI3237"/>
    <mergeCell ref="AJ3237:AK3237"/>
    <mergeCell ref="AM3237:AN3237"/>
    <mergeCell ref="AO3237:AP3237"/>
    <mergeCell ref="AR3237:AS3237"/>
    <mergeCell ref="AT3237:AU3237"/>
    <mergeCell ref="S3237:T3237"/>
    <mergeCell ref="U3237:V3237"/>
    <mergeCell ref="X3237:Y3237"/>
    <mergeCell ref="Z3237:AA3237"/>
    <mergeCell ref="AC3237:AD3237"/>
    <mergeCell ref="AE3237:AF3237"/>
    <mergeCell ref="N3237:O3237"/>
    <mergeCell ref="P3237:Q3237"/>
    <mergeCell ref="BQ3237:BR3237"/>
    <mergeCell ref="BS3237:BT3237"/>
    <mergeCell ref="D3254:E3254"/>
    <mergeCell ref="F3254:G3254"/>
    <mergeCell ref="I3254:J3254"/>
    <mergeCell ref="K3254:L3254"/>
    <mergeCell ref="N3254:O3254"/>
    <mergeCell ref="P3254:Q3254"/>
    <mergeCell ref="S3254:T3254"/>
    <mergeCell ref="U3254:V3254"/>
    <mergeCell ref="X3254:Y3254"/>
    <mergeCell ref="Z3254:AA3254"/>
    <mergeCell ref="AC3254:AD3254"/>
    <mergeCell ref="AE3254:AF3254"/>
    <mergeCell ref="AH3254:AI3254"/>
    <mergeCell ref="AJ3254:AK3254"/>
    <mergeCell ref="AM3254:AN3254"/>
    <mergeCell ref="AO3254:AP3254"/>
    <mergeCell ref="AR3254:AS3254"/>
    <mergeCell ref="AT3254:AU3254"/>
    <mergeCell ref="AW3254:AX3254"/>
    <mergeCell ref="AY3254:AZ3254"/>
    <mergeCell ref="BB3254:BC3254"/>
    <mergeCell ref="BD3254:BE3254"/>
    <mergeCell ref="BG3254:BH3254"/>
    <mergeCell ref="BI3254:BJ3254"/>
    <mergeCell ref="BL3254:BM3254"/>
    <mergeCell ref="BN3254:BO3254"/>
    <mergeCell ref="BQ3254:BR3254"/>
    <mergeCell ref="BS3254:BT3254"/>
    <mergeCell ref="D3261:E3261"/>
    <mergeCell ref="F3261:G3261"/>
    <mergeCell ref="I3261:J3261"/>
    <mergeCell ref="K3261:L3261"/>
    <mergeCell ref="N3261:O3261"/>
    <mergeCell ref="P3261:Q3261"/>
    <mergeCell ref="S3261:T3261"/>
    <mergeCell ref="U3261:V3261"/>
    <mergeCell ref="X3261:Y3261"/>
    <mergeCell ref="Z3261:AA3261"/>
    <mergeCell ref="AC3261:AD3261"/>
    <mergeCell ref="AE3261:AF3261"/>
    <mergeCell ref="AH3261:AI3261"/>
    <mergeCell ref="AJ3261:AK3261"/>
    <mergeCell ref="AM3261:AN3261"/>
    <mergeCell ref="AO3261:AP3261"/>
    <mergeCell ref="AR3261:AS3261"/>
    <mergeCell ref="AT3261:AU3261"/>
    <mergeCell ref="AW3261:AX3261"/>
    <mergeCell ref="AY3261:AZ3261"/>
    <mergeCell ref="BB3261:BC3261"/>
    <mergeCell ref="BD3261:BE3261"/>
    <mergeCell ref="BG3261:BH3261"/>
    <mergeCell ref="BI3261:BJ3261"/>
    <mergeCell ref="BL3261:BM3261"/>
    <mergeCell ref="BN3261:BO3261"/>
    <mergeCell ref="BQ3261:BR3261"/>
    <mergeCell ref="BS3261:BT3261"/>
    <mergeCell ref="AW3258:AX3258"/>
    <mergeCell ref="AY3258:AZ3258"/>
    <mergeCell ref="BB3258:BC3258"/>
    <mergeCell ref="BD3258:BE3258"/>
    <mergeCell ref="BG3258:BH3258"/>
    <mergeCell ref="BI3258:BJ3258"/>
    <mergeCell ref="BL3258:BM3258"/>
    <mergeCell ref="BN3258:BO3258"/>
    <mergeCell ref="I3268:J3268"/>
    <mergeCell ref="K3268:L3268"/>
    <mergeCell ref="N3268:O3268"/>
    <mergeCell ref="P3268:Q3268"/>
    <mergeCell ref="S3268:T3268"/>
    <mergeCell ref="U3268:V3268"/>
    <mergeCell ref="X3268:Y3268"/>
    <mergeCell ref="Z3268:AA3268"/>
    <mergeCell ref="AC3268:AD3268"/>
    <mergeCell ref="AE3268:AF3268"/>
    <mergeCell ref="AH3268:AI3268"/>
    <mergeCell ref="AJ3268:AK3268"/>
    <mergeCell ref="AM3268:AN3268"/>
    <mergeCell ref="AO3268:AP3268"/>
    <mergeCell ref="AR3268:AS3268"/>
    <mergeCell ref="AT3268:AU3268"/>
    <mergeCell ref="AW3268:AX3268"/>
    <mergeCell ref="AY3268:AZ3268"/>
    <mergeCell ref="BB3268:BC3268"/>
    <mergeCell ref="BD3268:BE3268"/>
    <mergeCell ref="BG3268:BH3268"/>
    <mergeCell ref="BI3268:BJ3268"/>
    <mergeCell ref="BL3268:BM3268"/>
    <mergeCell ref="BN3268:BO3268"/>
    <mergeCell ref="BQ3268:BR3268"/>
    <mergeCell ref="BS3268:BT3268"/>
    <mergeCell ref="D3282:E3282"/>
    <mergeCell ref="F3282:G3282"/>
    <mergeCell ref="I3282:J3282"/>
    <mergeCell ref="K3282:L3282"/>
    <mergeCell ref="N3282:O3282"/>
    <mergeCell ref="P3282:Q3282"/>
    <mergeCell ref="S3282:T3282"/>
    <mergeCell ref="U3282:V3282"/>
    <mergeCell ref="X3282:Y3282"/>
    <mergeCell ref="Z3282:AA3282"/>
    <mergeCell ref="AC3282:AD3282"/>
    <mergeCell ref="AE3282:AF3282"/>
    <mergeCell ref="AH3282:AI3282"/>
    <mergeCell ref="AJ3282:AK3282"/>
    <mergeCell ref="AM3282:AN3282"/>
    <mergeCell ref="AO3282:AP3282"/>
    <mergeCell ref="AR3282:AS3282"/>
    <mergeCell ref="AT3282:AU3282"/>
    <mergeCell ref="AW3282:AX3282"/>
    <mergeCell ref="AY3282:AZ3282"/>
    <mergeCell ref="BB3282:BC3282"/>
    <mergeCell ref="BD3282:BE3282"/>
    <mergeCell ref="BG3282:BH3282"/>
    <mergeCell ref="BI3282:BJ3282"/>
    <mergeCell ref="BL3282:BM3282"/>
    <mergeCell ref="BN3282:BO3282"/>
    <mergeCell ref="BQ3282:BR3282"/>
    <mergeCell ref="BS3282:BT3282"/>
    <mergeCell ref="D3275:E3275"/>
    <mergeCell ref="F3275:G3275"/>
    <mergeCell ref="I3275:J3275"/>
    <mergeCell ref="K3275:L3275"/>
    <mergeCell ref="N3275:O3275"/>
    <mergeCell ref="P3275:Q3275"/>
    <mergeCell ref="BS3275:BT3275"/>
    <mergeCell ref="BQ3279:BR3279"/>
    <mergeCell ref="BS3279:BT3279"/>
    <mergeCell ref="AH3279:AI3279"/>
    <mergeCell ref="AM3289:AN3289"/>
    <mergeCell ref="AO3289:AP3289"/>
    <mergeCell ref="AR3289:AS3289"/>
    <mergeCell ref="AT3289:AU3289"/>
    <mergeCell ref="AW3289:AX3289"/>
    <mergeCell ref="AY3289:AZ3289"/>
    <mergeCell ref="BB3289:BC3289"/>
    <mergeCell ref="BD3289:BE3289"/>
    <mergeCell ref="BG3289:BH3289"/>
    <mergeCell ref="BI3289:BJ3289"/>
    <mergeCell ref="BL3289:BM3289"/>
    <mergeCell ref="BN3289:BO3289"/>
    <mergeCell ref="BQ3289:BR3289"/>
    <mergeCell ref="BS3289:BT3289"/>
    <mergeCell ref="D3296:E3296"/>
    <mergeCell ref="F3296:G3296"/>
    <mergeCell ref="I3296:J3296"/>
    <mergeCell ref="K3296:L3296"/>
    <mergeCell ref="N3296:O3296"/>
    <mergeCell ref="P3296:Q3296"/>
    <mergeCell ref="S3296:T3296"/>
    <mergeCell ref="U3296:V3296"/>
    <mergeCell ref="X3296:Y3296"/>
    <mergeCell ref="Z3296:AA3296"/>
    <mergeCell ref="AC3296:AD3296"/>
    <mergeCell ref="AE3296:AF3296"/>
    <mergeCell ref="AH3296:AI3296"/>
    <mergeCell ref="AJ3296:AK3296"/>
    <mergeCell ref="AM3296:AN3296"/>
    <mergeCell ref="AO3296:AP3296"/>
    <mergeCell ref="AR3296:AS3296"/>
    <mergeCell ref="AT3296:AU3296"/>
    <mergeCell ref="AW3296:AX3296"/>
    <mergeCell ref="AY3296:AZ3296"/>
    <mergeCell ref="BB3296:BC3296"/>
    <mergeCell ref="BD3296:BE3296"/>
    <mergeCell ref="BG3296:BH3296"/>
    <mergeCell ref="BI3296:BJ3296"/>
    <mergeCell ref="BL3296:BM3296"/>
    <mergeCell ref="BN3296:BO3296"/>
    <mergeCell ref="BQ3296:BR3296"/>
    <mergeCell ref="BS3296:BT3296"/>
    <mergeCell ref="AH3289:AI3289"/>
    <mergeCell ref="AJ3289:AK3289"/>
    <mergeCell ref="D3303:E3303"/>
    <mergeCell ref="F3303:G3303"/>
    <mergeCell ref="I3303:J3303"/>
    <mergeCell ref="K3303:L3303"/>
    <mergeCell ref="N3303:O3303"/>
    <mergeCell ref="P3303:Q3303"/>
    <mergeCell ref="S3303:T3303"/>
    <mergeCell ref="U3303:V3303"/>
    <mergeCell ref="X3303:Y3303"/>
    <mergeCell ref="Z3303:AA3303"/>
    <mergeCell ref="AC3303:AD3303"/>
    <mergeCell ref="AE3303:AF3303"/>
    <mergeCell ref="AH3303:AI3303"/>
    <mergeCell ref="AJ3303:AK3303"/>
    <mergeCell ref="AM3303:AN3303"/>
    <mergeCell ref="AO3303:AP3303"/>
    <mergeCell ref="AR3303:AS3303"/>
    <mergeCell ref="AT3303:AU3303"/>
    <mergeCell ref="AW3303:AX3303"/>
    <mergeCell ref="AY3303:AZ3303"/>
    <mergeCell ref="BB3303:BC3303"/>
    <mergeCell ref="BD3303:BE3303"/>
    <mergeCell ref="BG3303:BH3303"/>
    <mergeCell ref="BI3303:BJ3303"/>
    <mergeCell ref="BL3303:BM3303"/>
    <mergeCell ref="BN3303:BO3303"/>
    <mergeCell ref="BQ3303:BR3303"/>
    <mergeCell ref="BS3303:BT3303"/>
    <mergeCell ref="D3300:E3300"/>
    <mergeCell ref="F3300:G3300"/>
    <mergeCell ref="I3300:J3300"/>
    <mergeCell ref="K3300:L3300"/>
    <mergeCell ref="N3300:O3300"/>
    <mergeCell ref="P3300:Q3300"/>
    <mergeCell ref="D3324:E3324"/>
    <mergeCell ref="F3324:G3324"/>
    <mergeCell ref="I3324:J3324"/>
    <mergeCell ref="K3324:L3324"/>
    <mergeCell ref="N3324:O3324"/>
    <mergeCell ref="P3324:Q3324"/>
    <mergeCell ref="S3324:T3324"/>
    <mergeCell ref="U3324:V3324"/>
    <mergeCell ref="X3324:Y3324"/>
    <mergeCell ref="Z3324:AA3324"/>
    <mergeCell ref="AC3324:AD3324"/>
    <mergeCell ref="AE3324:AF3324"/>
    <mergeCell ref="AH3324:AI3324"/>
    <mergeCell ref="AJ3324:AK3324"/>
    <mergeCell ref="AM3324:AN3324"/>
    <mergeCell ref="AO3324:AP3324"/>
    <mergeCell ref="AR3324:AS3324"/>
    <mergeCell ref="AT3324:AU3324"/>
    <mergeCell ref="AW3324:AX3324"/>
    <mergeCell ref="AY3324:AZ3324"/>
    <mergeCell ref="BB3324:BC3324"/>
    <mergeCell ref="BD3324:BE3324"/>
    <mergeCell ref="BG3324:BH3324"/>
    <mergeCell ref="BI3324:BJ3324"/>
    <mergeCell ref="BL3324:BM3324"/>
    <mergeCell ref="BN3324:BO3324"/>
    <mergeCell ref="BQ3324:BR3324"/>
    <mergeCell ref="BS3324:BT3324"/>
    <mergeCell ref="AH3321:AI3321"/>
    <mergeCell ref="AJ3321:AK3321"/>
    <mergeCell ref="AM3321:AN3321"/>
    <mergeCell ref="AO3321:AP3321"/>
    <mergeCell ref="AR3321:AS3321"/>
    <mergeCell ref="AT3321:AU3321"/>
    <mergeCell ref="S3321:T3321"/>
    <mergeCell ref="U3321:V3321"/>
    <mergeCell ref="X3321:Y3321"/>
    <mergeCell ref="Z3321:AA3321"/>
    <mergeCell ref="AC3321:AD3321"/>
    <mergeCell ref="AE3321:AF3321"/>
    <mergeCell ref="N3321:O3321"/>
    <mergeCell ref="P3321:Q3321"/>
    <mergeCell ref="BQ3321:BR3321"/>
    <mergeCell ref="BS3321:BT3321"/>
    <mergeCell ref="D3338:E3338"/>
    <mergeCell ref="F3338:G3338"/>
    <mergeCell ref="I3338:J3338"/>
    <mergeCell ref="K3338:L3338"/>
    <mergeCell ref="N3338:O3338"/>
    <mergeCell ref="P3338:Q3338"/>
    <mergeCell ref="S3338:T3338"/>
    <mergeCell ref="U3338:V3338"/>
    <mergeCell ref="X3338:Y3338"/>
    <mergeCell ref="Z3338:AA3338"/>
    <mergeCell ref="AC3338:AD3338"/>
    <mergeCell ref="AE3338:AF3338"/>
    <mergeCell ref="AH3338:AI3338"/>
    <mergeCell ref="AJ3338:AK3338"/>
    <mergeCell ref="AM3338:AN3338"/>
    <mergeCell ref="AO3338:AP3338"/>
    <mergeCell ref="AR3338:AS3338"/>
    <mergeCell ref="AT3338:AU3338"/>
    <mergeCell ref="AW3338:AX3338"/>
    <mergeCell ref="AY3338:AZ3338"/>
    <mergeCell ref="BB3338:BC3338"/>
    <mergeCell ref="BD3338:BE3338"/>
    <mergeCell ref="BG3338:BH3338"/>
    <mergeCell ref="BI3338:BJ3338"/>
    <mergeCell ref="BL3338:BM3338"/>
    <mergeCell ref="BN3338:BO3338"/>
    <mergeCell ref="BQ3338:BR3338"/>
    <mergeCell ref="BS3338:BT3338"/>
    <mergeCell ref="D3345:E3345"/>
    <mergeCell ref="F3345:G3345"/>
    <mergeCell ref="I3345:J3345"/>
    <mergeCell ref="K3345:L3345"/>
    <mergeCell ref="N3345:O3345"/>
    <mergeCell ref="P3345:Q3345"/>
    <mergeCell ref="S3345:T3345"/>
    <mergeCell ref="U3345:V3345"/>
    <mergeCell ref="X3345:Y3345"/>
    <mergeCell ref="Z3345:AA3345"/>
    <mergeCell ref="AC3345:AD3345"/>
    <mergeCell ref="AE3345:AF3345"/>
    <mergeCell ref="AH3345:AI3345"/>
    <mergeCell ref="AJ3345:AK3345"/>
    <mergeCell ref="AM3345:AN3345"/>
    <mergeCell ref="AO3345:AP3345"/>
    <mergeCell ref="AR3345:AS3345"/>
    <mergeCell ref="AT3345:AU3345"/>
    <mergeCell ref="AW3345:AX3345"/>
    <mergeCell ref="AY3345:AZ3345"/>
    <mergeCell ref="BB3345:BC3345"/>
    <mergeCell ref="BD3345:BE3345"/>
    <mergeCell ref="BG3345:BH3345"/>
    <mergeCell ref="BI3345:BJ3345"/>
    <mergeCell ref="BL3345:BM3345"/>
    <mergeCell ref="BN3345:BO3345"/>
    <mergeCell ref="BQ3345:BR3345"/>
    <mergeCell ref="BS3345:BT3345"/>
    <mergeCell ref="AW3342:AX3342"/>
    <mergeCell ref="AY3342:AZ3342"/>
    <mergeCell ref="BB3342:BC3342"/>
    <mergeCell ref="BD3342:BE3342"/>
    <mergeCell ref="BG3342:BH3342"/>
    <mergeCell ref="BI3342:BJ3342"/>
    <mergeCell ref="BL3342:BM3342"/>
    <mergeCell ref="BN3342:BO3342"/>
    <mergeCell ref="I3352:J3352"/>
    <mergeCell ref="K3352:L3352"/>
    <mergeCell ref="N3352:O3352"/>
    <mergeCell ref="P3352:Q3352"/>
    <mergeCell ref="S3352:T3352"/>
    <mergeCell ref="U3352:V3352"/>
    <mergeCell ref="X3352:Y3352"/>
    <mergeCell ref="Z3352:AA3352"/>
    <mergeCell ref="AC3352:AD3352"/>
    <mergeCell ref="AE3352:AF3352"/>
    <mergeCell ref="AH3352:AI3352"/>
    <mergeCell ref="AJ3352:AK3352"/>
    <mergeCell ref="AM3352:AN3352"/>
    <mergeCell ref="AO3352:AP3352"/>
    <mergeCell ref="AR3352:AS3352"/>
    <mergeCell ref="AT3352:AU3352"/>
    <mergeCell ref="AW3352:AX3352"/>
    <mergeCell ref="AY3352:AZ3352"/>
    <mergeCell ref="BB3352:BC3352"/>
    <mergeCell ref="BD3352:BE3352"/>
    <mergeCell ref="BG3352:BH3352"/>
    <mergeCell ref="BI3352:BJ3352"/>
    <mergeCell ref="BL3352:BM3352"/>
    <mergeCell ref="BN3352:BO3352"/>
    <mergeCell ref="BQ3352:BR3352"/>
    <mergeCell ref="BS3352:BT3352"/>
    <mergeCell ref="D3366:E3366"/>
    <mergeCell ref="F3366:G3366"/>
    <mergeCell ref="I3366:J3366"/>
    <mergeCell ref="K3366:L3366"/>
    <mergeCell ref="N3366:O3366"/>
    <mergeCell ref="P3366:Q3366"/>
    <mergeCell ref="S3366:T3366"/>
    <mergeCell ref="U3366:V3366"/>
    <mergeCell ref="X3366:Y3366"/>
    <mergeCell ref="Z3366:AA3366"/>
    <mergeCell ref="AC3366:AD3366"/>
    <mergeCell ref="AE3366:AF3366"/>
    <mergeCell ref="AH3366:AI3366"/>
    <mergeCell ref="AJ3366:AK3366"/>
    <mergeCell ref="AM3366:AN3366"/>
    <mergeCell ref="AO3366:AP3366"/>
    <mergeCell ref="AR3366:AS3366"/>
    <mergeCell ref="AT3366:AU3366"/>
    <mergeCell ref="AW3366:AX3366"/>
    <mergeCell ref="AY3366:AZ3366"/>
    <mergeCell ref="BB3366:BC3366"/>
    <mergeCell ref="BD3366:BE3366"/>
    <mergeCell ref="BG3366:BH3366"/>
    <mergeCell ref="BI3366:BJ3366"/>
    <mergeCell ref="BL3366:BM3366"/>
    <mergeCell ref="BN3366:BO3366"/>
    <mergeCell ref="BQ3366:BR3366"/>
    <mergeCell ref="BS3366:BT3366"/>
    <mergeCell ref="D3359:E3359"/>
    <mergeCell ref="F3359:G3359"/>
    <mergeCell ref="I3359:J3359"/>
    <mergeCell ref="K3359:L3359"/>
    <mergeCell ref="N3359:O3359"/>
    <mergeCell ref="P3359:Q3359"/>
    <mergeCell ref="BS3359:BT3359"/>
    <mergeCell ref="BQ3363:BR3363"/>
    <mergeCell ref="BS3363:BT3363"/>
    <mergeCell ref="AH3363:AI3363"/>
    <mergeCell ref="AM3373:AN3373"/>
    <mergeCell ref="AO3373:AP3373"/>
    <mergeCell ref="AR3373:AS3373"/>
    <mergeCell ref="AT3373:AU3373"/>
    <mergeCell ref="AW3373:AX3373"/>
    <mergeCell ref="AY3373:AZ3373"/>
    <mergeCell ref="BB3373:BC3373"/>
    <mergeCell ref="BD3373:BE3373"/>
    <mergeCell ref="BG3373:BH3373"/>
    <mergeCell ref="BI3373:BJ3373"/>
    <mergeCell ref="BL3373:BM3373"/>
    <mergeCell ref="BN3373:BO3373"/>
    <mergeCell ref="BQ3373:BR3373"/>
    <mergeCell ref="BS3373:BT3373"/>
    <mergeCell ref="D3380:E3380"/>
    <mergeCell ref="F3380:G3380"/>
    <mergeCell ref="I3380:J3380"/>
    <mergeCell ref="K3380:L3380"/>
    <mergeCell ref="N3380:O3380"/>
    <mergeCell ref="P3380:Q3380"/>
    <mergeCell ref="S3380:T3380"/>
    <mergeCell ref="U3380:V3380"/>
    <mergeCell ref="X3380:Y3380"/>
    <mergeCell ref="Z3380:AA3380"/>
    <mergeCell ref="AC3380:AD3380"/>
    <mergeCell ref="AE3380:AF3380"/>
    <mergeCell ref="AH3380:AI3380"/>
    <mergeCell ref="AJ3380:AK3380"/>
    <mergeCell ref="AM3380:AN3380"/>
    <mergeCell ref="AO3380:AP3380"/>
    <mergeCell ref="AR3380:AS3380"/>
    <mergeCell ref="AT3380:AU3380"/>
    <mergeCell ref="AW3380:AX3380"/>
    <mergeCell ref="AY3380:AZ3380"/>
    <mergeCell ref="BB3380:BC3380"/>
    <mergeCell ref="BD3380:BE3380"/>
    <mergeCell ref="BG3380:BH3380"/>
    <mergeCell ref="BI3380:BJ3380"/>
    <mergeCell ref="BL3380:BM3380"/>
    <mergeCell ref="BN3380:BO3380"/>
    <mergeCell ref="BQ3380:BR3380"/>
    <mergeCell ref="BS3380:BT3380"/>
    <mergeCell ref="AH3373:AI3373"/>
    <mergeCell ref="AJ3373:AK3373"/>
    <mergeCell ref="D3387:E3387"/>
    <mergeCell ref="F3387:G3387"/>
    <mergeCell ref="I3387:J3387"/>
    <mergeCell ref="K3387:L3387"/>
    <mergeCell ref="N3387:O3387"/>
    <mergeCell ref="P3387:Q3387"/>
    <mergeCell ref="S3387:T3387"/>
    <mergeCell ref="U3387:V3387"/>
    <mergeCell ref="X3387:Y3387"/>
    <mergeCell ref="Z3387:AA3387"/>
    <mergeCell ref="AC3387:AD3387"/>
    <mergeCell ref="AE3387:AF3387"/>
    <mergeCell ref="AH3387:AI3387"/>
    <mergeCell ref="AJ3387:AK3387"/>
    <mergeCell ref="AM3387:AN3387"/>
    <mergeCell ref="AO3387:AP3387"/>
    <mergeCell ref="AR3387:AS3387"/>
    <mergeCell ref="AT3387:AU3387"/>
    <mergeCell ref="AW3387:AX3387"/>
    <mergeCell ref="AY3387:AZ3387"/>
    <mergeCell ref="BB3387:BC3387"/>
    <mergeCell ref="BD3387:BE3387"/>
    <mergeCell ref="BG3387:BH3387"/>
    <mergeCell ref="BI3387:BJ3387"/>
    <mergeCell ref="BL3387:BM3387"/>
    <mergeCell ref="BN3387:BO3387"/>
    <mergeCell ref="BQ3387:BR3387"/>
    <mergeCell ref="BS3387:BT3387"/>
    <mergeCell ref="D3384:E3384"/>
    <mergeCell ref="F3384:G3384"/>
    <mergeCell ref="I3384:J3384"/>
    <mergeCell ref="K3384:L3384"/>
    <mergeCell ref="N3384:O3384"/>
    <mergeCell ref="P3384:Q3384"/>
    <mergeCell ref="D3408:E3408"/>
    <mergeCell ref="F3408:G3408"/>
    <mergeCell ref="I3408:J3408"/>
    <mergeCell ref="K3408:L3408"/>
    <mergeCell ref="N3408:O3408"/>
    <mergeCell ref="P3408:Q3408"/>
    <mergeCell ref="S3408:T3408"/>
    <mergeCell ref="U3408:V3408"/>
    <mergeCell ref="X3408:Y3408"/>
    <mergeCell ref="Z3408:AA3408"/>
    <mergeCell ref="AC3408:AD3408"/>
    <mergeCell ref="AE3408:AF3408"/>
    <mergeCell ref="AH3408:AI3408"/>
    <mergeCell ref="AJ3408:AK3408"/>
    <mergeCell ref="AM3408:AN3408"/>
    <mergeCell ref="AO3408:AP3408"/>
    <mergeCell ref="AR3408:AS3408"/>
    <mergeCell ref="AT3408:AU3408"/>
    <mergeCell ref="AW3408:AX3408"/>
    <mergeCell ref="AY3408:AZ3408"/>
    <mergeCell ref="BB3408:BC3408"/>
    <mergeCell ref="BD3408:BE3408"/>
    <mergeCell ref="BG3408:BH3408"/>
    <mergeCell ref="BI3408:BJ3408"/>
    <mergeCell ref="BL3408:BM3408"/>
    <mergeCell ref="BN3408:BO3408"/>
    <mergeCell ref="BQ3408:BR3408"/>
    <mergeCell ref="BS3408:BT3408"/>
    <mergeCell ref="AH3405:AI3405"/>
    <mergeCell ref="AJ3405:AK3405"/>
    <mergeCell ref="AM3405:AN3405"/>
    <mergeCell ref="AO3405:AP3405"/>
    <mergeCell ref="AR3405:AS3405"/>
    <mergeCell ref="AT3405:AU3405"/>
    <mergeCell ref="S3405:T3405"/>
    <mergeCell ref="U3405:V3405"/>
    <mergeCell ref="X3405:Y3405"/>
    <mergeCell ref="Z3405:AA3405"/>
    <mergeCell ref="AC3405:AD3405"/>
    <mergeCell ref="AE3405:AF3405"/>
    <mergeCell ref="N3405:O3405"/>
    <mergeCell ref="P3405:Q3405"/>
    <mergeCell ref="BQ3405:BR3405"/>
    <mergeCell ref="BS3405:BT3405"/>
    <mergeCell ref="D3422:E3422"/>
    <mergeCell ref="F3422:G3422"/>
    <mergeCell ref="I3422:J3422"/>
    <mergeCell ref="K3422:L3422"/>
    <mergeCell ref="N3422:O3422"/>
    <mergeCell ref="P3422:Q3422"/>
    <mergeCell ref="S3422:T3422"/>
    <mergeCell ref="U3422:V3422"/>
    <mergeCell ref="X3422:Y3422"/>
    <mergeCell ref="Z3422:AA3422"/>
    <mergeCell ref="AC3422:AD3422"/>
    <mergeCell ref="AE3422:AF3422"/>
    <mergeCell ref="AH3422:AI3422"/>
    <mergeCell ref="AJ3422:AK3422"/>
    <mergeCell ref="AM3422:AN3422"/>
    <mergeCell ref="AO3422:AP3422"/>
    <mergeCell ref="AR3422:AS3422"/>
    <mergeCell ref="AT3422:AU3422"/>
    <mergeCell ref="AW3422:AX3422"/>
    <mergeCell ref="AY3422:AZ3422"/>
    <mergeCell ref="BB3422:BC3422"/>
    <mergeCell ref="BD3422:BE3422"/>
    <mergeCell ref="BG3422:BH3422"/>
    <mergeCell ref="BI3422:BJ3422"/>
    <mergeCell ref="BL3422:BM3422"/>
    <mergeCell ref="BN3422:BO3422"/>
    <mergeCell ref="BQ3422:BR3422"/>
    <mergeCell ref="BS3422:BT3422"/>
    <mergeCell ref="D3429:E3429"/>
    <mergeCell ref="F3429:G3429"/>
    <mergeCell ref="I3429:J3429"/>
    <mergeCell ref="K3429:L3429"/>
    <mergeCell ref="N3429:O3429"/>
    <mergeCell ref="P3429:Q3429"/>
    <mergeCell ref="S3429:T3429"/>
    <mergeCell ref="U3429:V3429"/>
    <mergeCell ref="X3429:Y3429"/>
    <mergeCell ref="Z3429:AA3429"/>
    <mergeCell ref="AC3429:AD3429"/>
    <mergeCell ref="AE3429:AF3429"/>
    <mergeCell ref="AH3429:AI3429"/>
    <mergeCell ref="AJ3429:AK3429"/>
    <mergeCell ref="AM3429:AN3429"/>
    <mergeCell ref="AO3429:AP3429"/>
    <mergeCell ref="AR3429:AS3429"/>
    <mergeCell ref="AT3429:AU3429"/>
    <mergeCell ref="AW3429:AX3429"/>
    <mergeCell ref="AY3429:AZ3429"/>
    <mergeCell ref="BB3429:BC3429"/>
    <mergeCell ref="BD3429:BE3429"/>
    <mergeCell ref="BG3429:BH3429"/>
    <mergeCell ref="BI3429:BJ3429"/>
    <mergeCell ref="BL3429:BM3429"/>
    <mergeCell ref="BN3429:BO3429"/>
    <mergeCell ref="BQ3429:BR3429"/>
    <mergeCell ref="BS3429:BT3429"/>
    <mergeCell ref="D3436:E3436"/>
    <mergeCell ref="F3436:G3436"/>
    <mergeCell ref="I3436:J3436"/>
    <mergeCell ref="K3436:L3436"/>
    <mergeCell ref="N3436:O3436"/>
    <mergeCell ref="P3436:Q3436"/>
    <mergeCell ref="S3436:T3436"/>
    <mergeCell ref="U3436:V3436"/>
    <mergeCell ref="X3436:Y3436"/>
    <mergeCell ref="Z3436:AA3436"/>
    <mergeCell ref="AC3436:AD3436"/>
    <mergeCell ref="AE3436:AF3436"/>
    <mergeCell ref="AH3436:AI3436"/>
    <mergeCell ref="AJ3436:AK3436"/>
    <mergeCell ref="AM3436:AN3436"/>
    <mergeCell ref="AO3436:AP3436"/>
    <mergeCell ref="AR3436:AS3436"/>
    <mergeCell ref="AT3436:AU3436"/>
    <mergeCell ref="AW3436:AX3436"/>
    <mergeCell ref="AY3436:AZ3436"/>
    <mergeCell ref="BB3436:BC3436"/>
    <mergeCell ref="BD3436:BE3436"/>
    <mergeCell ref="BG3436:BH3436"/>
    <mergeCell ref="BI3436:BJ3436"/>
    <mergeCell ref="BL3436:BM3436"/>
    <mergeCell ref="BN3436:BO3436"/>
    <mergeCell ref="BQ3436:BR3436"/>
    <mergeCell ref="BS3436:BT3436"/>
    <mergeCell ref="D3450:E3450"/>
    <mergeCell ref="F3450:G3450"/>
    <mergeCell ref="I3450:J3450"/>
    <mergeCell ref="K3450:L3450"/>
    <mergeCell ref="N3450:O3450"/>
    <mergeCell ref="P3450:Q3450"/>
    <mergeCell ref="S3450:T3450"/>
    <mergeCell ref="U3450:V3450"/>
    <mergeCell ref="X3450:Y3450"/>
    <mergeCell ref="Z3450:AA3450"/>
    <mergeCell ref="AC3450:AD3450"/>
    <mergeCell ref="AE3450:AF3450"/>
    <mergeCell ref="AH3450:AI3450"/>
    <mergeCell ref="AJ3450:AK3450"/>
    <mergeCell ref="AM3450:AN3450"/>
    <mergeCell ref="AO3450:AP3450"/>
    <mergeCell ref="AR3450:AS3450"/>
    <mergeCell ref="AT3450:AU3450"/>
    <mergeCell ref="AW3450:AX3450"/>
    <mergeCell ref="AY3450:AZ3450"/>
    <mergeCell ref="BB3450:BC3450"/>
    <mergeCell ref="BD3450:BE3450"/>
    <mergeCell ref="BG3450:BH3450"/>
    <mergeCell ref="BI3450:BJ3450"/>
    <mergeCell ref="BL3450:BM3450"/>
    <mergeCell ref="BN3450:BO3450"/>
    <mergeCell ref="BQ3450:BR3450"/>
    <mergeCell ref="BS3450:BT3450"/>
    <mergeCell ref="S3443:T3443"/>
    <mergeCell ref="U3443:V3443"/>
    <mergeCell ref="X3443:Y3443"/>
    <mergeCell ref="Z3443:AA3443"/>
    <mergeCell ref="AC3443:AD3443"/>
    <mergeCell ref="AE3443:AF3443"/>
    <mergeCell ref="AH3443:AI3443"/>
    <mergeCell ref="AJ3443:AK3443"/>
    <mergeCell ref="D3468:E3468"/>
    <mergeCell ref="F3468:G3468"/>
    <mergeCell ref="I3468:J3468"/>
    <mergeCell ref="K3468:L3468"/>
    <mergeCell ref="N3468:O3468"/>
    <mergeCell ref="P3468:Q3468"/>
    <mergeCell ref="AO3457:AP3457"/>
    <mergeCell ref="AR3457:AS3457"/>
    <mergeCell ref="AT3457:AU3457"/>
    <mergeCell ref="AW3457:AX3457"/>
    <mergeCell ref="AY3457:AZ3457"/>
    <mergeCell ref="BB3457:BC3457"/>
    <mergeCell ref="BD3457:BE3457"/>
    <mergeCell ref="BG3457:BH3457"/>
    <mergeCell ref="BI3457:BJ3457"/>
    <mergeCell ref="BL3457:BM3457"/>
    <mergeCell ref="BN3457:BO3457"/>
    <mergeCell ref="BQ3457:BR3457"/>
    <mergeCell ref="BS3457:BT3457"/>
    <mergeCell ref="D3464:E3464"/>
    <mergeCell ref="F3464:G3464"/>
    <mergeCell ref="I3464:J3464"/>
    <mergeCell ref="K3464:L3464"/>
    <mergeCell ref="N3464:O3464"/>
    <mergeCell ref="P3464:Q3464"/>
    <mergeCell ref="S3464:T3464"/>
    <mergeCell ref="U3464:V3464"/>
    <mergeCell ref="X3464:Y3464"/>
    <mergeCell ref="Z3464:AA3464"/>
    <mergeCell ref="AC3464:AD3464"/>
    <mergeCell ref="AE3464:AF3464"/>
    <mergeCell ref="AH3464:AI3464"/>
    <mergeCell ref="AJ3464:AK3464"/>
    <mergeCell ref="AM3464:AN3464"/>
    <mergeCell ref="AO3464:AP3464"/>
    <mergeCell ref="AR3464:AS3464"/>
    <mergeCell ref="AT3464:AU3464"/>
    <mergeCell ref="AW3464:AX3464"/>
    <mergeCell ref="AY3464:AZ3464"/>
    <mergeCell ref="BB3464:BC3464"/>
    <mergeCell ref="BD3464:BE3464"/>
    <mergeCell ref="BG3464:BH3464"/>
    <mergeCell ref="BI3464:BJ3464"/>
    <mergeCell ref="BL3464:BM3464"/>
    <mergeCell ref="BN3464:BO3464"/>
    <mergeCell ref="BQ3464:BR3464"/>
    <mergeCell ref="BS3464:BT3464"/>
    <mergeCell ref="AH3461:AI3461"/>
    <mergeCell ref="AJ3461:AK3461"/>
    <mergeCell ref="AM3461:AN3461"/>
    <mergeCell ref="AO3461:AP3461"/>
    <mergeCell ref="AR3461:AS3461"/>
    <mergeCell ref="AT3461:AU3461"/>
    <mergeCell ref="S3461:T3461"/>
    <mergeCell ref="U3461:V3461"/>
    <mergeCell ref="X3461:Y3461"/>
    <mergeCell ref="Z3461:AA3461"/>
    <mergeCell ref="AC3461:AD3461"/>
    <mergeCell ref="AE3461:AF3461"/>
    <mergeCell ref="AR3492:AS3492"/>
    <mergeCell ref="AT3492:AU3492"/>
    <mergeCell ref="AW3492:AX3492"/>
    <mergeCell ref="AY3492:AZ3492"/>
    <mergeCell ref="BB3492:BC3492"/>
    <mergeCell ref="BD3492:BE3492"/>
    <mergeCell ref="BG3492:BH3492"/>
    <mergeCell ref="BI3492:BJ3492"/>
    <mergeCell ref="BL3492:BM3492"/>
    <mergeCell ref="BN3492:BO3492"/>
    <mergeCell ref="BQ3492:BR3492"/>
    <mergeCell ref="BS3492:BT3492"/>
    <mergeCell ref="AH3489:AI3489"/>
    <mergeCell ref="AJ3489:AK3489"/>
    <mergeCell ref="AM3489:AN3489"/>
    <mergeCell ref="AO3489:AP3489"/>
    <mergeCell ref="AR3489:AS3489"/>
    <mergeCell ref="AT3489:AU3489"/>
    <mergeCell ref="S3489:T3489"/>
    <mergeCell ref="U3489:V3489"/>
    <mergeCell ref="X3489:Y3489"/>
    <mergeCell ref="Z3489:AA3489"/>
    <mergeCell ref="AC3489:AD3489"/>
    <mergeCell ref="AE3489:AF3489"/>
    <mergeCell ref="D3471:E3471"/>
    <mergeCell ref="F3471:G3471"/>
    <mergeCell ref="I3471:J3471"/>
    <mergeCell ref="K3471:L3471"/>
    <mergeCell ref="N3471:O3471"/>
    <mergeCell ref="P3471:Q3471"/>
    <mergeCell ref="S3471:T3471"/>
    <mergeCell ref="U3471:V3471"/>
    <mergeCell ref="X3471:Y3471"/>
    <mergeCell ref="Z3471:AA3471"/>
    <mergeCell ref="AC3471:AD3471"/>
    <mergeCell ref="AE3471:AF3471"/>
    <mergeCell ref="AH3471:AI3471"/>
    <mergeCell ref="AJ3471:AK3471"/>
    <mergeCell ref="AM3471:AN3471"/>
    <mergeCell ref="AO3471:AP3471"/>
    <mergeCell ref="AR3471:AS3471"/>
    <mergeCell ref="AT3471:AU3471"/>
    <mergeCell ref="AW3471:AX3471"/>
    <mergeCell ref="AY3471:AZ3471"/>
    <mergeCell ref="BB3471:BC3471"/>
    <mergeCell ref="BD3471:BE3471"/>
    <mergeCell ref="BG3471:BH3471"/>
    <mergeCell ref="BI3471:BJ3471"/>
    <mergeCell ref="BL3471:BM3471"/>
    <mergeCell ref="BN3471:BO3471"/>
    <mergeCell ref="BQ3471:BR3471"/>
    <mergeCell ref="BS3471:BT3471"/>
    <mergeCell ref="F3475:G3475"/>
    <mergeCell ref="I3475:J3475"/>
    <mergeCell ref="K3475:L3475"/>
    <mergeCell ref="N3475:O3475"/>
    <mergeCell ref="P3475:Q3475"/>
    <mergeCell ref="AR3482:AS3482"/>
    <mergeCell ref="AT3482:AU3482"/>
    <mergeCell ref="S3482:T3482"/>
    <mergeCell ref="U3482:V3482"/>
    <mergeCell ref="X3482:Y3482"/>
    <mergeCell ref="Z3482:AA3482"/>
    <mergeCell ref="AC3482:AD3482"/>
    <mergeCell ref="BQ3503:BR3503"/>
    <mergeCell ref="BS3503:BT3503"/>
    <mergeCell ref="D3506:E3506"/>
    <mergeCell ref="F3506:G3506"/>
    <mergeCell ref="I3506:J3506"/>
    <mergeCell ref="K3506:L3506"/>
    <mergeCell ref="N3506:O3506"/>
    <mergeCell ref="P3506:Q3506"/>
    <mergeCell ref="S3506:T3506"/>
    <mergeCell ref="U3506:V3506"/>
    <mergeCell ref="X3506:Y3506"/>
    <mergeCell ref="Z3506:AA3506"/>
    <mergeCell ref="AC3506:AD3506"/>
    <mergeCell ref="AE3506:AF3506"/>
    <mergeCell ref="AH3506:AI3506"/>
    <mergeCell ref="AJ3506:AK3506"/>
    <mergeCell ref="AM3506:AN3506"/>
    <mergeCell ref="AO3506:AP3506"/>
    <mergeCell ref="AR3506:AS3506"/>
    <mergeCell ref="AT3506:AU3506"/>
    <mergeCell ref="AW3506:AX3506"/>
    <mergeCell ref="AY3506:AZ3506"/>
    <mergeCell ref="BB3506:BC3506"/>
    <mergeCell ref="BD3506:BE3506"/>
    <mergeCell ref="BG3506:BH3506"/>
    <mergeCell ref="BI3506:BJ3506"/>
    <mergeCell ref="BL3506:BM3506"/>
    <mergeCell ref="BN3506:BO3506"/>
    <mergeCell ref="BQ3506:BR3506"/>
    <mergeCell ref="BS3506:BT3506"/>
    <mergeCell ref="AH3485:AI3485"/>
    <mergeCell ref="AJ3485:AK3485"/>
    <mergeCell ref="AM3485:AN3485"/>
    <mergeCell ref="AO3485:AP3485"/>
    <mergeCell ref="AR3485:AS3485"/>
    <mergeCell ref="AT3485:AU3485"/>
    <mergeCell ref="AW3485:AX3485"/>
    <mergeCell ref="AY3485:AZ3485"/>
    <mergeCell ref="BB3485:BC3485"/>
    <mergeCell ref="BD3485:BE3485"/>
    <mergeCell ref="BG3485:BH3485"/>
    <mergeCell ref="BI3485:BJ3485"/>
    <mergeCell ref="BL3485:BM3485"/>
    <mergeCell ref="BN3485:BO3485"/>
    <mergeCell ref="BQ3485:BR3485"/>
    <mergeCell ref="BS3485:BT3485"/>
    <mergeCell ref="BQ3489:BR3489"/>
    <mergeCell ref="BS3489:BT3489"/>
    <mergeCell ref="D3492:E3492"/>
    <mergeCell ref="F3492:G3492"/>
    <mergeCell ref="I3492:J3492"/>
    <mergeCell ref="K3492:L3492"/>
    <mergeCell ref="N3492:O3492"/>
    <mergeCell ref="P3492:Q3492"/>
    <mergeCell ref="S3492:T3492"/>
    <mergeCell ref="U3492:V3492"/>
    <mergeCell ref="X3492:Y3492"/>
    <mergeCell ref="Z3492:AA3492"/>
    <mergeCell ref="AC3492:AD3492"/>
    <mergeCell ref="AE3492:AF3492"/>
    <mergeCell ref="AH3492:AI3492"/>
    <mergeCell ref="AJ3492:AK3492"/>
    <mergeCell ref="AM3492:AN3492"/>
    <mergeCell ref="AO3492:AP3492"/>
  </mergeCells>
  <phoneticPr fontId="2"/>
  <pageMargins left="0.7" right="0.7" top="0.75" bottom="0.75" header="0.3" footer="0.3"/>
  <pageSetup paperSize="9" orientation="portrait" horizontalDpi="4294967293" verticalDpi="0" r:id="rId1"/>
  <drawing r:id="rId2"/>
  <legacyDrawing r:id="rId3"/>
  <oleObjects>
    <mc:AlternateContent xmlns:mc="http://schemas.openxmlformats.org/markup-compatibility/2006">
      <mc:Choice Requires="x14">
        <oleObject progId="Equation.DSMT4" shapeId="32770" r:id="rId4">
          <objectPr defaultSize="0" autoPict="0" r:id="rId5">
            <anchor moveWithCells="1">
              <from>
                <xdr:col>69</xdr:col>
                <xdr:colOff>38100</xdr:colOff>
                <xdr:row>12</xdr:row>
                <xdr:rowOff>106680</xdr:rowOff>
              </from>
              <to>
                <xdr:col>70</xdr:col>
                <xdr:colOff>213360</xdr:colOff>
                <xdr:row>15</xdr:row>
                <xdr:rowOff>22860</xdr:rowOff>
              </to>
            </anchor>
          </objectPr>
        </oleObject>
      </mc:Choice>
      <mc:Fallback>
        <oleObject progId="Equation.DSMT4" shapeId="32770" r:id="rId4"/>
      </mc:Fallback>
    </mc:AlternateContent>
    <mc:AlternateContent xmlns:mc="http://schemas.openxmlformats.org/markup-compatibility/2006">
      <mc:Choice Requires="x14">
        <oleObject progId="Equation.DSMT4" shapeId="32784" r:id="rId6">
          <objectPr defaultSize="0" autoPict="0" r:id="rId7">
            <anchor moveWithCells="1">
              <from>
                <xdr:col>3</xdr:col>
                <xdr:colOff>297180</xdr:colOff>
                <xdr:row>12</xdr:row>
                <xdr:rowOff>15240</xdr:rowOff>
              </from>
              <to>
                <xdr:col>5</xdr:col>
                <xdr:colOff>274320</xdr:colOff>
                <xdr:row>14</xdr:row>
                <xdr:rowOff>175260</xdr:rowOff>
              </to>
            </anchor>
          </objectPr>
        </oleObject>
      </mc:Choice>
      <mc:Fallback>
        <oleObject progId="Equation.DSMT4" shapeId="32784" r:id="rId6"/>
      </mc:Fallback>
    </mc:AlternateContent>
    <mc:AlternateContent xmlns:mc="http://schemas.openxmlformats.org/markup-compatibility/2006">
      <mc:Choice Requires="x14">
        <oleObject progId="Equation.DSMT4" shapeId="32785" r:id="rId8">
          <objectPr defaultSize="0" r:id="rId9">
            <anchor moveWithCells="1">
              <from>
                <xdr:col>8</xdr:col>
                <xdr:colOff>190500</xdr:colOff>
                <xdr:row>13</xdr:row>
                <xdr:rowOff>15240</xdr:rowOff>
              </from>
              <to>
                <xdr:col>11</xdr:col>
                <xdr:colOff>327660</xdr:colOff>
                <xdr:row>15</xdr:row>
                <xdr:rowOff>60960</xdr:rowOff>
              </to>
            </anchor>
          </objectPr>
        </oleObject>
      </mc:Choice>
      <mc:Fallback>
        <oleObject progId="Equation.DSMT4" shapeId="32785" r:id="rId8"/>
      </mc:Fallback>
    </mc:AlternateContent>
    <mc:AlternateContent xmlns:mc="http://schemas.openxmlformats.org/markup-compatibility/2006">
      <mc:Choice Requires="x14">
        <oleObject progId="Equation.DSMT4" shapeId="32787" r:id="rId10">
          <objectPr defaultSize="0" autoPict="0" r:id="rId11">
            <anchor moveWithCells="1">
              <from>
                <xdr:col>18</xdr:col>
                <xdr:colOff>312420</xdr:colOff>
                <xdr:row>11</xdr:row>
                <xdr:rowOff>198120</xdr:rowOff>
              </from>
              <to>
                <xdr:col>20</xdr:col>
                <xdr:colOff>289560</xdr:colOff>
                <xdr:row>14</xdr:row>
                <xdr:rowOff>137160</xdr:rowOff>
              </to>
            </anchor>
          </objectPr>
        </oleObject>
      </mc:Choice>
      <mc:Fallback>
        <oleObject progId="Equation.DSMT4" shapeId="32787" r:id="rId10"/>
      </mc:Fallback>
    </mc:AlternateContent>
    <mc:AlternateContent xmlns:mc="http://schemas.openxmlformats.org/markup-compatibility/2006">
      <mc:Choice Requires="x14">
        <oleObject progId="Equation.DSMT4" shapeId="32788" r:id="rId12">
          <objectPr defaultSize="0" r:id="rId13">
            <anchor moveWithCells="1">
              <from>
                <xdr:col>28</xdr:col>
                <xdr:colOff>228600</xdr:colOff>
                <xdr:row>13</xdr:row>
                <xdr:rowOff>22860</xdr:rowOff>
              </from>
              <to>
                <xdr:col>31</xdr:col>
                <xdr:colOff>419100</xdr:colOff>
                <xdr:row>15</xdr:row>
                <xdr:rowOff>38100</xdr:rowOff>
              </to>
            </anchor>
          </objectPr>
        </oleObject>
      </mc:Choice>
      <mc:Fallback>
        <oleObject progId="Equation.DSMT4" shapeId="32788" r:id="rId12"/>
      </mc:Fallback>
    </mc:AlternateContent>
    <mc:AlternateContent xmlns:mc="http://schemas.openxmlformats.org/markup-compatibility/2006">
      <mc:Choice Requires="x14">
        <oleObject progId="Equation.DSMT4" shapeId="32790" r:id="rId14">
          <objectPr defaultSize="0" autoPict="0" r:id="rId15">
            <anchor moveWithCells="1">
              <from>
                <xdr:col>38</xdr:col>
                <xdr:colOff>358140</xdr:colOff>
                <xdr:row>12</xdr:row>
                <xdr:rowOff>30480</xdr:rowOff>
              </from>
              <to>
                <xdr:col>40</xdr:col>
                <xdr:colOff>335280</xdr:colOff>
                <xdr:row>14</xdr:row>
                <xdr:rowOff>190500</xdr:rowOff>
              </to>
            </anchor>
          </objectPr>
        </oleObject>
      </mc:Choice>
      <mc:Fallback>
        <oleObject progId="Equation.DSMT4" shapeId="32790" r:id="rId14"/>
      </mc:Fallback>
    </mc:AlternateContent>
    <mc:AlternateContent xmlns:mc="http://schemas.openxmlformats.org/markup-compatibility/2006">
      <mc:Choice Requires="x14">
        <oleObject progId="Equation.DSMT4" shapeId="32792" r:id="rId16">
          <objectPr defaultSize="0" autoPict="0" r:id="rId17">
            <anchor moveWithCells="1">
              <from>
                <xdr:col>58</xdr:col>
                <xdr:colOff>510540</xdr:colOff>
                <xdr:row>12</xdr:row>
                <xdr:rowOff>15240</xdr:rowOff>
              </from>
              <to>
                <xdr:col>60</xdr:col>
                <xdr:colOff>182880</xdr:colOff>
                <xdr:row>14</xdr:row>
                <xdr:rowOff>175260</xdr:rowOff>
              </to>
            </anchor>
          </objectPr>
        </oleObject>
      </mc:Choice>
      <mc:Fallback>
        <oleObject progId="Equation.DSMT4" shapeId="32792" r:id="rId16"/>
      </mc:Fallback>
    </mc:AlternateContent>
    <mc:AlternateContent xmlns:mc="http://schemas.openxmlformats.org/markup-compatibility/2006">
      <mc:Choice Requires="x14">
        <oleObject progId="Equation.DSMT4" shapeId="32794" r:id="rId18">
          <objectPr defaultSize="0" r:id="rId19">
            <anchor moveWithCells="1">
              <from>
                <xdr:col>48</xdr:col>
                <xdr:colOff>495300</xdr:colOff>
                <xdr:row>12</xdr:row>
                <xdr:rowOff>228600</xdr:rowOff>
              </from>
              <to>
                <xdr:col>51</xdr:col>
                <xdr:colOff>220980</xdr:colOff>
                <xdr:row>15</xdr:row>
                <xdr:rowOff>7620</xdr:rowOff>
              </to>
            </anchor>
          </objectPr>
        </oleObject>
      </mc:Choice>
      <mc:Fallback>
        <oleObject progId="Equation.DSMT4" shapeId="32794" r:id="rId18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FD3E84-850E-46C2-96A5-A4463D5811D6}">
  <dimension ref="B1:O34"/>
  <sheetViews>
    <sheetView workbookViewId="0">
      <selection activeCell="G11" sqref="G11"/>
    </sheetView>
  </sheetViews>
  <sheetFormatPr defaultRowHeight="18"/>
  <cols>
    <col min="4" max="6" width="8.8984375" bestFit="1" customWidth="1"/>
    <col min="7" max="7" width="9.296875" bestFit="1" customWidth="1"/>
    <col min="8" max="9" width="8.8984375" bestFit="1" customWidth="1"/>
    <col min="10" max="10" width="9.296875" bestFit="1" customWidth="1"/>
    <col min="11" max="13" width="8.8984375" bestFit="1" customWidth="1"/>
  </cols>
  <sheetData>
    <row r="1" spans="2:15" ht="18" customHeight="1">
      <c r="C1" s="5" t="s">
        <v>105</v>
      </c>
    </row>
    <row r="2" spans="2:15" ht="18" customHeight="1" thickBot="1">
      <c r="B2" s="87" t="s">
        <v>48</v>
      </c>
      <c r="C2" s="88"/>
      <c r="D2" s="88"/>
      <c r="E2" s="88"/>
      <c r="F2" s="88"/>
      <c r="G2" s="88"/>
      <c r="H2" s="88"/>
      <c r="I2" s="88"/>
      <c r="J2" s="88"/>
    </row>
    <row r="3" spans="2:15" ht="18" customHeight="1" thickBot="1">
      <c r="B3" s="89"/>
      <c r="C3" s="90" t="s">
        <v>56</v>
      </c>
      <c r="D3" s="91" t="s">
        <v>66</v>
      </c>
      <c r="E3" s="91" t="s">
        <v>40</v>
      </c>
      <c r="F3" s="91" t="s">
        <v>39</v>
      </c>
      <c r="G3" s="91" t="s">
        <v>68</v>
      </c>
      <c r="H3" s="91" t="s">
        <v>41</v>
      </c>
      <c r="I3" s="91" t="s">
        <v>33</v>
      </c>
      <c r="J3" s="92" t="s">
        <v>70</v>
      </c>
      <c r="K3" s="91" t="s">
        <v>44</v>
      </c>
      <c r="L3" s="91" t="s">
        <v>43</v>
      </c>
      <c r="M3" s="92" t="s">
        <v>72</v>
      </c>
      <c r="N3" s="93" t="s">
        <v>45</v>
      </c>
      <c r="O3" s="94" t="s">
        <v>53</v>
      </c>
    </row>
    <row r="4" spans="2:15" ht="18" customHeight="1" thickTop="1" thickBot="1">
      <c r="B4" s="89"/>
      <c r="C4" s="95">
        <f>[1]設定部!C4</f>
        <v>1</v>
      </c>
      <c r="D4" s="126">
        <f>設定部!D4</f>
        <v>1.1768000000000001</v>
      </c>
      <c r="E4" s="126">
        <f>設定部!E4</f>
        <v>0.19389999999999999</v>
      </c>
      <c r="F4" s="126">
        <f>設定部!F4</f>
        <v>1.1947000000000001</v>
      </c>
      <c r="G4" s="126">
        <f>設定部!G4</f>
        <v>1.5113000000000001</v>
      </c>
      <c r="H4" s="126">
        <f>設定部!H4</f>
        <v>1.0109999999999999</v>
      </c>
      <c r="I4" s="126">
        <f>設定部!I4</f>
        <v>0.72399999999999998</v>
      </c>
      <c r="J4" s="126">
        <f>設定部!J4</f>
        <v>1.2778</v>
      </c>
      <c r="K4" s="126">
        <f>設定部!K4</f>
        <v>0.71209999999999996</v>
      </c>
      <c r="L4" s="126">
        <f>設定部!L4</f>
        <v>0.80169999999999997</v>
      </c>
      <c r="M4" s="126">
        <f>設定部!M4</f>
        <v>0.83599999999999997</v>
      </c>
      <c r="N4" s="208">
        <f>設定部!N4</f>
        <v>1</v>
      </c>
      <c r="O4" s="208">
        <f>設定部!O4</f>
        <v>0</v>
      </c>
    </row>
    <row r="5" spans="2:15" ht="9" customHeight="1">
      <c r="B5" s="89"/>
      <c r="C5" s="97"/>
      <c r="D5" s="97"/>
      <c r="E5" s="97"/>
      <c r="F5" s="97"/>
      <c r="G5" s="97"/>
      <c r="H5" s="97"/>
      <c r="I5" s="88"/>
      <c r="J5" s="88"/>
    </row>
    <row r="6" spans="2:15" ht="18" customHeight="1" thickBot="1">
      <c r="B6" s="89" t="s">
        <v>54</v>
      </c>
      <c r="C6" s="97"/>
      <c r="D6" s="97"/>
      <c r="E6" s="97"/>
      <c r="F6" s="97"/>
      <c r="G6" s="97"/>
      <c r="H6" s="97"/>
      <c r="I6" s="88"/>
      <c r="J6" s="88"/>
    </row>
    <row r="7" spans="2:15" ht="18" customHeight="1">
      <c r="B7" s="98" t="s">
        <v>57</v>
      </c>
      <c r="C7" s="99" t="s">
        <v>58</v>
      </c>
      <c r="D7" s="100" t="s">
        <v>65</v>
      </c>
      <c r="E7" s="100" t="s">
        <v>50</v>
      </c>
      <c r="F7" s="100" t="s">
        <v>49</v>
      </c>
      <c r="G7" s="100" t="s">
        <v>67</v>
      </c>
      <c r="H7" s="100" t="s">
        <v>52</v>
      </c>
      <c r="I7" s="100" t="s">
        <v>51</v>
      </c>
      <c r="J7" s="100" t="s">
        <v>69</v>
      </c>
      <c r="K7" s="124" t="s">
        <v>64</v>
      </c>
      <c r="L7" s="124" t="s">
        <v>63</v>
      </c>
      <c r="M7" s="124" t="s">
        <v>71</v>
      </c>
      <c r="N7" s="101" t="s">
        <v>45</v>
      </c>
    </row>
    <row r="8" spans="2:15" ht="18" customHeight="1" thickBot="1">
      <c r="B8" s="102" t="s">
        <v>59</v>
      </c>
      <c r="C8" s="103" t="s">
        <v>60</v>
      </c>
      <c r="D8" s="104" t="s">
        <v>62</v>
      </c>
      <c r="E8" s="104" t="s">
        <v>62</v>
      </c>
      <c r="F8" s="104" t="s">
        <v>61</v>
      </c>
      <c r="G8" s="104" t="s">
        <v>62</v>
      </c>
      <c r="H8" s="104" t="s">
        <v>62</v>
      </c>
      <c r="I8" s="104" t="s">
        <v>61</v>
      </c>
      <c r="J8" s="104" t="s">
        <v>62</v>
      </c>
      <c r="K8" s="104" t="s">
        <v>62</v>
      </c>
      <c r="L8" s="104" t="s">
        <v>61</v>
      </c>
      <c r="M8" s="125" t="s">
        <v>62</v>
      </c>
      <c r="N8" s="105" t="s">
        <v>55</v>
      </c>
    </row>
    <row r="9" spans="2:15" ht="18" customHeight="1" thickTop="1" thickBot="1">
      <c r="B9" s="95">
        <f>設定部!B9</f>
        <v>100</v>
      </c>
      <c r="C9" s="132">
        <f>設定部!C9</f>
        <v>50</v>
      </c>
      <c r="D9" s="106">
        <f>設定部!D9</f>
        <v>37.458707406108488</v>
      </c>
      <c r="E9" s="106">
        <f>設定部!E9</f>
        <v>6.1720286931037016</v>
      </c>
      <c r="F9" s="167">
        <f>設定部!F9</f>
        <v>95.071205255943696</v>
      </c>
      <c r="G9" s="106">
        <f>設定部!G9</f>
        <v>48.106173098956283</v>
      </c>
      <c r="H9" s="106">
        <f>設定部!H9</f>
        <v>32.181129493181231</v>
      </c>
      <c r="I9" s="167">
        <f>設定部!I9</f>
        <v>57.614089399266113</v>
      </c>
      <c r="J9" s="106">
        <f>設定部!J9</f>
        <v>40.673637256564774</v>
      </c>
      <c r="K9" s="106">
        <f>設定部!K9</f>
        <v>22.666846995147733</v>
      </c>
      <c r="L9" s="106">
        <f>設定部!L9</f>
        <v>63.797258938386243</v>
      </c>
      <c r="M9" s="106">
        <f>設定部!M9</f>
        <v>26.610706484964901</v>
      </c>
      <c r="N9" s="168">
        <f>設定部!N9</f>
        <v>50</v>
      </c>
    </row>
    <row r="10" spans="2:15" ht="10.8" customHeight="1">
      <c r="B10" s="169"/>
      <c r="C10" s="170"/>
      <c r="D10" s="171"/>
      <c r="E10" s="171"/>
      <c r="F10" s="171"/>
      <c r="G10" s="171"/>
      <c r="H10" s="172"/>
    </row>
    <row r="11" spans="2:15" ht="18" customHeight="1">
      <c r="B11" s="173" t="s">
        <v>108</v>
      </c>
    </row>
    <row r="12" spans="2:15" ht="18" customHeight="1" thickBot="1">
      <c r="B12" s="174" t="s">
        <v>109</v>
      </c>
      <c r="C12" s="175"/>
      <c r="D12" s="175"/>
      <c r="E12" s="175"/>
      <c r="F12" s="175"/>
      <c r="G12" s="175"/>
      <c r="H12" s="176"/>
    </row>
    <row r="13" spans="2:15" ht="18" customHeight="1" thickBot="1">
      <c r="C13" s="90" t="s">
        <v>56</v>
      </c>
      <c r="D13" s="91" t="s">
        <v>65</v>
      </c>
      <c r="E13" s="91" t="s">
        <v>50</v>
      </c>
      <c r="F13" s="91" t="s">
        <v>49</v>
      </c>
      <c r="G13" s="92" t="s">
        <v>67</v>
      </c>
      <c r="H13" s="91" t="s">
        <v>52</v>
      </c>
      <c r="I13" s="91" t="s">
        <v>51</v>
      </c>
      <c r="J13" s="92" t="s">
        <v>69</v>
      </c>
      <c r="K13" s="92" t="s">
        <v>64</v>
      </c>
      <c r="L13" s="92" t="s">
        <v>63</v>
      </c>
      <c r="M13" s="92" t="s">
        <v>71</v>
      </c>
      <c r="N13" s="94" t="s">
        <v>45</v>
      </c>
    </row>
    <row r="14" spans="2:15" ht="18" customHeight="1" thickTop="1" thickBot="1">
      <c r="C14" s="177">
        <v>1</v>
      </c>
      <c r="D14" s="224">
        <f>(2*PI()*$B$19*$C$19*D19)/10^6</f>
        <v>1.2252211349000193</v>
      </c>
      <c r="E14" s="224">
        <f>(2*PI()*$B$19*$C$19*E19)/10^6</f>
        <v>0.19477874452256716</v>
      </c>
      <c r="F14" s="224">
        <f>(F19*2*PI())/($B$19*$C$19*10^-1)</f>
        <v>1.2566370614359172</v>
      </c>
      <c r="G14" s="224">
        <f>(2*PI()*$B$19*$C$19*G19)/10^6</f>
        <v>1.4765485471872029</v>
      </c>
      <c r="H14" s="224">
        <f>(2*PI()*$B$19*$C$19*H19)/10^6</f>
        <v>1.0367255756846316</v>
      </c>
      <c r="I14" s="224">
        <f>(I19*2*PI())/($B$19*$C$19*10^-1)</f>
        <v>0.70371675440411363</v>
      </c>
      <c r="J14" s="224">
        <f>(2*PI()*$B$19*$C$19*J19)/10^6</f>
        <v>1.2252211349000193</v>
      </c>
      <c r="K14" s="224">
        <f>(2*PI()*$B$19*$C$19*K19)/10^6</f>
        <v>0.69115038378975446</v>
      </c>
      <c r="L14" s="224">
        <f>(L19*2*PI())/($B$19*$C$19*10^-1)</f>
        <v>0.77911497809026864</v>
      </c>
      <c r="M14" s="224">
        <f>(2*PI()*$B$19*$C$19*M19)/10^6</f>
        <v>0.84823001646924412</v>
      </c>
      <c r="N14" s="178">
        <f>N9</f>
        <v>50</v>
      </c>
    </row>
    <row r="15" spans="2:15" ht="7.2" customHeight="1">
      <c r="B15" s="179"/>
      <c r="C15" s="97"/>
      <c r="D15" s="97"/>
      <c r="E15" s="97"/>
      <c r="F15" s="97"/>
      <c r="G15" s="97"/>
      <c r="J15" s="176"/>
      <c r="K15" s="176"/>
      <c r="L15" s="176"/>
      <c r="M15" s="176"/>
    </row>
    <row r="16" spans="2:15" ht="18" customHeight="1" thickBot="1">
      <c r="B16" s="180" t="s">
        <v>110</v>
      </c>
      <c r="C16" s="97"/>
      <c r="D16" s="97"/>
      <c r="E16" s="97"/>
      <c r="F16" s="97"/>
      <c r="G16" s="97"/>
      <c r="J16" s="176"/>
      <c r="K16" s="176"/>
      <c r="L16" s="176"/>
      <c r="M16" s="176"/>
    </row>
    <row r="17" spans="2:14" ht="18" customHeight="1">
      <c r="B17" s="98" t="s">
        <v>57</v>
      </c>
      <c r="C17" s="99" t="s">
        <v>58</v>
      </c>
      <c r="D17" s="100" t="s">
        <v>65</v>
      </c>
      <c r="E17" s="100" t="s">
        <v>50</v>
      </c>
      <c r="F17" s="100" t="s">
        <v>49</v>
      </c>
      <c r="G17" s="100" t="s">
        <v>67</v>
      </c>
      <c r="H17" s="100" t="s">
        <v>52</v>
      </c>
      <c r="I17" s="100" t="s">
        <v>51</v>
      </c>
      <c r="J17" s="100" t="s">
        <v>69</v>
      </c>
      <c r="K17" s="100" t="s">
        <v>64</v>
      </c>
      <c r="L17" s="100" t="s">
        <v>63</v>
      </c>
      <c r="M17" s="181" t="s">
        <v>71</v>
      </c>
      <c r="N17" s="182" t="s">
        <v>45</v>
      </c>
    </row>
    <row r="18" spans="2:14" ht="18" customHeight="1" thickBot="1">
      <c r="B18" s="102" t="s">
        <v>59</v>
      </c>
      <c r="C18" s="103" t="s">
        <v>60</v>
      </c>
      <c r="D18" s="104" t="s">
        <v>107</v>
      </c>
      <c r="E18" s="104" t="s">
        <v>107</v>
      </c>
      <c r="F18" s="104" t="s">
        <v>106</v>
      </c>
      <c r="G18" s="104" t="s">
        <v>107</v>
      </c>
      <c r="H18" s="104" t="s">
        <v>107</v>
      </c>
      <c r="I18" s="104" t="s">
        <v>106</v>
      </c>
      <c r="J18" s="104" t="s">
        <v>107</v>
      </c>
      <c r="K18" s="104" t="s">
        <v>107</v>
      </c>
      <c r="L18" s="104" t="s">
        <v>106</v>
      </c>
      <c r="M18" s="125" t="s">
        <v>107</v>
      </c>
      <c r="N18" s="105" t="s">
        <v>55</v>
      </c>
    </row>
    <row r="19" spans="2:14" ht="18" customHeight="1" thickTop="1" thickBot="1">
      <c r="B19" s="131">
        <f>B9</f>
        <v>100</v>
      </c>
      <c r="C19" s="132">
        <f>C9</f>
        <v>50</v>
      </c>
      <c r="D19" s="221">
        <v>39</v>
      </c>
      <c r="E19" s="221">
        <v>6.2</v>
      </c>
      <c r="F19" s="222">
        <v>100</v>
      </c>
      <c r="G19" s="221">
        <v>47</v>
      </c>
      <c r="H19" s="221">
        <v>33</v>
      </c>
      <c r="I19" s="222">
        <v>56</v>
      </c>
      <c r="J19" s="221">
        <v>39</v>
      </c>
      <c r="K19" s="223">
        <v>22</v>
      </c>
      <c r="L19" s="183">
        <v>62</v>
      </c>
      <c r="M19" s="184">
        <v>27</v>
      </c>
      <c r="N19" s="185">
        <f>N9</f>
        <v>50</v>
      </c>
    </row>
    <row r="20" spans="2:14" ht="18" customHeight="1">
      <c r="D20" s="186"/>
      <c r="E20" s="186"/>
      <c r="F20" s="187"/>
      <c r="G20" s="186"/>
      <c r="J20" s="176"/>
      <c r="K20" s="176"/>
      <c r="L20" s="176"/>
      <c r="M20" s="176"/>
    </row>
    <row r="21" spans="2:14" ht="18" customHeight="1" thickBot="1">
      <c r="B21" s="173" t="s">
        <v>111</v>
      </c>
      <c r="C21" s="176"/>
      <c r="D21" s="176"/>
      <c r="E21" s="176"/>
      <c r="F21" s="176"/>
      <c r="G21" s="176"/>
      <c r="H21" s="176"/>
      <c r="I21" s="176"/>
      <c r="J21" s="176"/>
      <c r="K21" s="176"/>
      <c r="L21" s="176"/>
      <c r="M21" s="176"/>
    </row>
    <row r="22" spans="2:14" ht="18" customHeight="1" thickBot="1">
      <c r="B22" s="188">
        <v>1</v>
      </c>
      <c r="C22" s="189">
        <v>1.2</v>
      </c>
      <c r="D22" s="189">
        <v>1.5</v>
      </c>
      <c r="E22" s="189">
        <v>1.8</v>
      </c>
      <c r="F22" s="189">
        <v>2.2000000000000002</v>
      </c>
      <c r="G22" s="189">
        <v>2.7</v>
      </c>
      <c r="H22" s="189">
        <v>3.3</v>
      </c>
      <c r="I22" s="189">
        <v>3.9</v>
      </c>
      <c r="J22" s="189">
        <v>4.7</v>
      </c>
      <c r="K22" s="189">
        <v>5.6</v>
      </c>
      <c r="L22" s="189">
        <v>6.8</v>
      </c>
      <c r="M22" s="190">
        <v>8.1999999999999993</v>
      </c>
    </row>
    <row r="23" spans="2:14" ht="6.6" customHeight="1">
      <c r="B23" s="176"/>
      <c r="C23" s="176"/>
      <c r="D23" s="176"/>
      <c r="E23" s="176"/>
      <c r="F23" s="176"/>
      <c r="G23" s="176"/>
      <c r="H23" s="176"/>
      <c r="I23" s="176"/>
      <c r="J23" s="176"/>
      <c r="K23" s="176"/>
      <c r="L23" s="176"/>
      <c r="M23" s="176"/>
    </row>
    <row r="24" spans="2:14" ht="18" customHeight="1" thickBot="1">
      <c r="B24" s="191" t="s">
        <v>112</v>
      </c>
      <c r="I24" s="192"/>
      <c r="J24" s="192"/>
      <c r="K24" s="193"/>
      <c r="L24" s="193"/>
      <c r="M24" s="193"/>
    </row>
    <row r="25" spans="2:14" ht="18" customHeight="1">
      <c r="B25" s="194">
        <v>1</v>
      </c>
      <c r="C25" s="195">
        <v>1.1000000000000001</v>
      </c>
      <c r="D25" s="195">
        <v>1.2</v>
      </c>
      <c r="E25" s="195">
        <v>1.3</v>
      </c>
      <c r="F25" s="195">
        <v>1.5</v>
      </c>
      <c r="G25" s="195">
        <v>1.6</v>
      </c>
      <c r="H25" s="195">
        <v>1.8</v>
      </c>
      <c r="I25" s="195">
        <v>2</v>
      </c>
      <c r="J25" s="195">
        <v>2.2000000000000002</v>
      </c>
      <c r="K25" s="195">
        <v>2.4</v>
      </c>
      <c r="L25" s="195">
        <v>2.7</v>
      </c>
      <c r="M25" s="196">
        <v>3</v>
      </c>
    </row>
    <row r="26" spans="2:14" ht="6" customHeight="1">
      <c r="B26" s="197"/>
      <c r="C26" s="198"/>
      <c r="D26" s="198"/>
      <c r="E26" s="198"/>
      <c r="F26" s="198"/>
      <c r="G26" s="198"/>
      <c r="H26" s="198"/>
      <c r="I26" s="199"/>
      <c r="J26" s="200"/>
      <c r="K26" s="201"/>
      <c r="L26" s="201"/>
      <c r="M26" s="202"/>
    </row>
    <row r="27" spans="2:14" ht="18" customHeight="1" thickBot="1">
      <c r="B27" s="203">
        <v>3.6</v>
      </c>
      <c r="C27" s="204">
        <v>3.6</v>
      </c>
      <c r="D27" s="204">
        <v>3.9</v>
      </c>
      <c r="E27" s="204">
        <v>4.3</v>
      </c>
      <c r="F27" s="204">
        <v>4.7</v>
      </c>
      <c r="G27" s="204">
        <v>5.0999999999999996</v>
      </c>
      <c r="H27" s="204">
        <v>5.6</v>
      </c>
      <c r="I27" s="204">
        <v>6.2</v>
      </c>
      <c r="J27" s="204">
        <v>6.8</v>
      </c>
      <c r="K27" s="204">
        <v>7.5</v>
      </c>
      <c r="L27" s="204">
        <v>8.1999999999999993</v>
      </c>
      <c r="M27" s="205">
        <v>9.1</v>
      </c>
    </row>
    <row r="28" spans="2:14" ht="18" customHeight="1">
      <c r="I28" s="206"/>
      <c r="J28" s="13"/>
      <c r="K28" s="33"/>
      <c r="L28" s="33"/>
      <c r="M28" s="33"/>
    </row>
    <row r="29" spans="2:14">
      <c r="I29" s="206"/>
      <c r="J29" s="13"/>
      <c r="K29" s="33"/>
      <c r="L29" s="33"/>
      <c r="M29" s="33"/>
    </row>
    <row r="30" spans="2:14">
      <c r="I30" s="206"/>
      <c r="J30" s="13"/>
      <c r="K30" s="33"/>
      <c r="L30" s="33"/>
      <c r="M30" s="33"/>
    </row>
    <row r="31" spans="2:14">
      <c r="I31" s="206"/>
      <c r="J31" s="13"/>
      <c r="K31" s="33"/>
      <c r="L31" s="33"/>
      <c r="M31" s="33"/>
    </row>
    <row r="32" spans="2:14">
      <c r="I32" s="206"/>
      <c r="J32" s="13"/>
      <c r="K32" s="33"/>
      <c r="L32" s="33"/>
      <c r="M32" s="33"/>
    </row>
    <row r="33" spans="9:13">
      <c r="I33" s="206"/>
      <c r="J33" s="13"/>
      <c r="K33" s="33"/>
      <c r="L33" s="33"/>
      <c r="M33" s="33"/>
    </row>
    <row r="34" spans="9:13">
      <c r="I34" s="206"/>
      <c r="J34" s="13"/>
      <c r="K34" s="207"/>
      <c r="L34" s="207"/>
      <c r="M34" s="207"/>
    </row>
  </sheetData>
  <sheetProtection algorithmName="SHA-512" hashValue="gHBLCEwK9zAyUvu10PdOkQhe/vuGl44K9V4g2B+dZB/S18d67gfoJOPhfdecgpnu/r4PPtRpKKfYwigA7xmt5A==" saltValue="Anh+Tby5PcdNT/RDLDYVFA==" spinCount="100000" sheet="1" objects="1" scenarios="1"/>
  <phoneticPr fontId="2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50DBC-44C6-4907-ADE4-1CC530D50ACF}">
  <dimension ref="B1:N38"/>
  <sheetViews>
    <sheetView zoomScale="106" zoomScaleNormal="106" workbookViewId="0">
      <selection activeCell="B33" sqref="B33"/>
    </sheetView>
  </sheetViews>
  <sheetFormatPr defaultRowHeight="18"/>
  <sheetData>
    <row r="1" spans="2:14" ht="18.600000000000001" thickBot="1">
      <c r="B1" s="38"/>
      <c r="C1" s="38"/>
      <c r="D1" s="39" t="s">
        <v>34</v>
      </c>
      <c r="E1" s="38"/>
      <c r="F1" s="39"/>
      <c r="G1" s="38"/>
    </row>
    <row r="2" spans="2:14" ht="18.600000000000001" thickBot="1">
      <c r="B2" s="38" t="s">
        <v>46</v>
      </c>
      <c r="C2" s="38"/>
      <c r="D2" s="243" t="s">
        <v>139</v>
      </c>
      <c r="E2" s="240" t="s">
        <v>65</v>
      </c>
      <c r="F2" s="241" t="s">
        <v>50</v>
      </c>
      <c r="G2" s="242" t="s">
        <v>49</v>
      </c>
      <c r="H2" s="242" t="s">
        <v>67</v>
      </c>
      <c r="I2" s="244" t="s">
        <v>52</v>
      </c>
      <c r="J2" s="244" t="s">
        <v>51</v>
      </c>
      <c r="K2" s="244" t="s">
        <v>69</v>
      </c>
      <c r="L2" s="244" t="s">
        <v>64</v>
      </c>
      <c r="M2" s="244" t="s">
        <v>63</v>
      </c>
      <c r="N2" s="245" t="s">
        <v>71</v>
      </c>
    </row>
    <row r="3" spans="2:14">
      <c r="B3" s="15">
        <v>37</v>
      </c>
      <c r="C3" s="76">
        <v>1.3673</v>
      </c>
      <c r="D3" s="77">
        <v>52.51</v>
      </c>
      <c r="E3" s="238">
        <v>0.67223999999999995</v>
      </c>
      <c r="F3" s="238">
        <v>0.10771</v>
      </c>
      <c r="G3" s="238">
        <v>1.24949</v>
      </c>
      <c r="H3" s="238">
        <v>1.32975</v>
      </c>
      <c r="I3" s="238">
        <v>0.50319999999999998</v>
      </c>
      <c r="J3" s="238">
        <v>1.0270600000000001</v>
      </c>
      <c r="K3" s="238">
        <v>1.21627</v>
      </c>
      <c r="L3" s="238">
        <v>0.40306999999999998</v>
      </c>
      <c r="M3" s="238">
        <v>0.92669999999999997</v>
      </c>
      <c r="N3" s="239">
        <v>0.45207000000000003</v>
      </c>
    </row>
    <row r="4" spans="2:14">
      <c r="B4" s="59">
        <v>38</v>
      </c>
      <c r="C4" s="43">
        <v>1.3455999999999999</v>
      </c>
      <c r="D4" s="44">
        <v>51.05</v>
      </c>
      <c r="E4" s="133">
        <v>0.66803999999999997</v>
      </c>
      <c r="F4" s="133">
        <v>0.11326</v>
      </c>
      <c r="G4" s="133">
        <v>1.2433700000000001</v>
      </c>
      <c r="H4" s="133">
        <v>1.31368</v>
      </c>
      <c r="I4" s="133">
        <v>0.53263000000000005</v>
      </c>
      <c r="J4" s="133">
        <v>1.00254</v>
      </c>
      <c r="K4" s="133">
        <v>1.1970499999999999</v>
      </c>
      <c r="L4" s="133">
        <v>0.42753000000000002</v>
      </c>
      <c r="M4" s="133">
        <v>0.90737000000000001</v>
      </c>
      <c r="N4" s="134">
        <v>0.43758999999999998</v>
      </c>
    </row>
    <row r="5" spans="2:14">
      <c r="B5" s="16">
        <v>39</v>
      </c>
      <c r="C5" s="43">
        <v>1.325</v>
      </c>
      <c r="D5" s="44">
        <v>49.6</v>
      </c>
      <c r="E5" s="133">
        <v>0.66369</v>
      </c>
      <c r="F5" s="133">
        <v>0.11903</v>
      </c>
      <c r="G5" s="133">
        <v>1.2370399999999999</v>
      </c>
      <c r="H5" s="133">
        <v>1.2972900000000001</v>
      </c>
      <c r="I5" s="133">
        <v>0.56374999999999997</v>
      </c>
      <c r="J5" s="133">
        <v>0.97760000000000002</v>
      </c>
      <c r="K5" s="133">
        <v>1.17763</v>
      </c>
      <c r="L5" s="133">
        <v>0.45345000000000002</v>
      </c>
      <c r="M5" s="133">
        <v>0.88761000000000001</v>
      </c>
      <c r="N5" s="134">
        <v>0.42263000000000001</v>
      </c>
    </row>
    <row r="6" spans="2:14">
      <c r="B6" s="59">
        <v>40</v>
      </c>
      <c r="C6" s="43">
        <v>1.3053999999999999</v>
      </c>
      <c r="D6" s="44">
        <v>48.17</v>
      </c>
      <c r="E6" s="133">
        <v>0.65917999999999999</v>
      </c>
      <c r="F6" s="133">
        <v>0.12504000000000001</v>
      </c>
      <c r="G6" s="133">
        <v>1.23047</v>
      </c>
      <c r="H6" s="133">
        <v>1.28057</v>
      </c>
      <c r="I6" s="133">
        <v>0.59670999999999996</v>
      </c>
      <c r="J6" s="133">
        <v>0.95223999999999998</v>
      </c>
      <c r="K6" s="133">
        <v>1.1580299999999999</v>
      </c>
      <c r="L6" s="133">
        <v>0.48094999999999999</v>
      </c>
      <c r="M6" s="133">
        <v>0.86743999999999999</v>
      </c>
      <c r="N6" s="134">
        <v>0.40719</v>
      </c>
    </row>
    <row r="7" spans="2:14">
      <c r="B7" s="71">
        <v>41</v>
      </c>
      <c r="C7" s="72">
        <v>1.2867999999999999</v>
      </c>
      <c r="D7" s="73">
        <v>46.76</v>
      </c>
      <c r="E7" s="135">
        <v>0.65449999999999997</v>
      </c>
      <c r="F7" s="135">
        <v>0.1313</v>
      </c>
      <c r="G7" s="135">
        <v>1.22366</v>
      </c>
      <c r="H7" s="135">
        <v>1.26353</v>
      </c>
      <c r="I7" s="135">
        <v>0.63166999999999995</v>
      </c>
      <c r="J7" s="135">
        <v>0.92647000000000002</v>
      </c>
      <c r="K7" s="135">
        <v>1.1382699999999999</v>
      </c>
      <c r="L7" s="135">
        <v>0.51019999999999999</v>
      </c>
      <c r="M7" s="135">
        <v>0.84684999999999999</v>
      </c>
      <c r="N7" s="136">
        <v>0.39124999999999999</v>
      </c>
    </row>
    <row r="8" spans="2:14">
      <c r="B8" s="16">
        <v>42</v>
      </c>
      <c r="C8" s="43">
        <v>1.2689999999999999</v>
      </c>
      <c r="D8" s="44">
        <v>45.37</v>
      </c>
      <c r="E8" s="133">
        <v>0.64964999999999995</v>
      </c>
      <c r="F8" s="133">
        <v>0.13782</v>
      </c>
      <c r="G8" s="133">
        <v>1.2165999999999999</v>
      </c>
      <c r="H8" s="133">
        <v>1.24617</v>
      </c>
      <c r="I8" s="133">
        <v>0.66883999999999999</v>
      </c>
      <c r="J8" s="133">
        <v>0.90029000000000003</v>
      </c>
      <c r="K8" s="133">
        <v>1.1183700000000001</v>
      </c>
      <c r="L8" s="133">
        <v>0.54132999999999998</v>
      </c>
      <c r="M8" s="133">
        <v>0.82584000000000002</v>
      </c>
      <c r="N8" s="134">
        <v>0.37476999999999999</v>
      </c>
    </row>
    <row r="9" spans="2:14">
      <c r="B9" s="16">
        <v>43</v>
      </c>
      <c r="C9" s="43">
        <v>1.2521</v>
      </c>
      <c r="D9" s="44">
        <v>43.99</v>
      </c>
      <c r="E9" s="133">
        <v>0.64461000000000002</v>
      </c>
      <c r="F9" s="133">
        <v>0.14460999999999999</v>
      </c>
      <c r="G9" s="133">
        <v>1.2092700000000001</v>
      </c>
      <c r="H9" s="133">
        <v>1.2284900000000001</v>
      </c>
      <c r="I9" s="133">
        <v>0.70843</v>
      </c>
      <c r="J9" s="133">
        <v>0.87372000000000005</v>
      </c>
      <c r="K9" s="133">
        <v>1.0983700000000001</v>
      </c>
      <c r="L9" s="133">
        <v>0.57455000000000001</v>
      </c>
      <c r="M9" s="133">
        <v>0.80442000000000002</v>
      </c>
      <c r="N9" s="134">
        <v>0.35772999999999999</v>
      </c>
    </row>
    <row r="10" spans="2:14">
      <c r="B10" s="16">
        <v>44</v>
      </c>
      <c r="C10" s="43">
        <v>1.2361</v>
      </c>
      <c r="D10" s="44">
        <v>42.62</v>
      </c>
      <c r="E10" s="133">
        <v>0.63937999999999995</v>
      </c>
      <c r="F10" s="133">
        <v>0.1517</v>
      </c>
      <c r="G10" s="133">
        <v>1.20166</v>
      </c>
      <c r="H10" s="133">
        <v>1.2104900000000001</v>
      </c>
      <c r="I10" s="133">
        <v>0.75070000000000003</v>
      </c>
      <c r="J10" s="133">
        <v>0.84674000000000005</v>
      </c>
      <c r="K10" s="133">
        <v>1.0782700000000001</v>
      </c>
      <c r="L10" s="133">
        <v>0.61007</v>
      </c>
      <c r="M10" s="133">
        <v>0.78258000000000005</v>
      </c>
      <c r="N10" s="134">
        <v>0.34011999999999998</v>
      </c>
    </row>
    <row r="11" spans="2:14">
      <c r="B11" s="16">
        <v>45</v>
      </c>
      <c r="C11" s="43">
        <v>1.2208000000000001</v>
      </c>
      <c r="D11" s="44">
        <v>41.27</v>
      </c>
      <c r="E11" s="133">
        <v>0.63395000000000001</v>
      </c>
      <c r="F11" s="133">
        <v>0.15909999999999999</v>
      </c>
      <c r="G11" s="133">
        <v>1.1937500000000001</v>
      </c>
      <c r="H11" s="133">
        <v>1.19217</v>
      </c>
      <c r="I11" s="133">
        <v>0.79595000000000005</v>
      </c>
      <c r="J11" s="133">
        <v>0.81938</v>
      </c>
      <c r="K11" s="133">
        <v>1.0581199999999999</v>
      </c>
      <c r="L11" s="133">
        <v>0.64812000000000003</v>
      </c>
      <c r="M11" s="133">
        <v>0.76032999999999995</v>
      </c>
      <c r="N11" s="134">
        <v>0.32189000000000001</v>
      </c>
    </row>
    <row r="12" spans="2:14">
      <c r="B12" s="16">
        <v>46</v>
      </c>
      <c r="C12" s="43">
        <v>1.2067000000000001</v>
      </c>
      <c r="D12" s="44">
        <v>39.93</v>
      </c>
      <c r="E12" s="133">
        <v>0.62831000000000004</v>
      </c>
      <c r="F12" s="133">
        <v>0.16683000000000001</v>
      </c>
      <c r="G12" s="133">
        <v>1.18553</v>
      </c>
      <c r="H12" s="133">
        <v>1.1735199999999999</v>
      </c>
      <c r="I12" s="133">
        <v>0.84452000000000005</v>
      </c>
      <c r="J12" s="133">
        <v>0.79162999999999994</v>
      </c>
      <c r="K12" s="133">
        <v>1.0379499999999999</v>
      </c>
      <c r="L12" s="133">
        <v>0.68898000000000004</v>
      </c>
      <c r="M12" s="133">
        <v>0.73765999999999998</v>
      </c>
      <c r="N12" s="134">
        <v>0.30301</v>
      </c>
    </row>
    <row r="13" spans="2:14">
      <c r="B13" s="16">
        <v>47</v>
      </c>
      <c r="C13" s="43">
        <v>1.1923999999999999</v>
      </c>
      <c r="D13" s="44">
        <v>38.6</v>
      </c>
      <c r="E13" s="133">
        <v>0.62243000000000004</v>
      </c>
      <c r="F13" s="133">
        <v>0.17491000000000001</v>
      </c>
      <c r="G13" s="133">
        <v>1.1769700000000001</v>
      </c>
      <c r="H13" s="133">
        <v>1.15456</v>
      </c>
      <c r="I13" s="133">
        <v>0.89683000000000002</v>
      </c>
      <c r="J13" s="133">
        <v>0.76349999999999996</v>
      </c>
      <c r="K13" s="133">
        <v>1.0177799999999999</v>
      </c>
      <c r="L13" s="133">
        <v>0.73299000000000003</v>
      </c>
      <c r="M13" s="133">
        <v>0.71457999999999999</v>
      </c>
      <c r="N13" s="134">
        <v>0.28344999999999998</v>
      </c>
    </row>
    <row r="14" spans="2:14">
      <c r="B14" s="16">
        <v>48</v>
      </c>
      <c r="C14" s="43">
        <v>1.1792</v>
      </c>
      <c r="D14" s="44">
        <v>37.28</v>
      </c>
      <c r="E14" s="133">
        <v>0.61631999999999998</v>
      </c>
      <c r="F14" s="133">
        <v>0.18340000000000001</v>
      </c>
      <c r="G14" s="133">
        <v>1.16804</v>
      </c>
      <c r="H14" s="133">
        <v>1.1352800000000001</v>
      </c>
      <c r="I14" s="133">
        <v>0.95333999999999997</v>
      </c>
      <c r="J14" s="133">
        <v>0.73499000000000003</v>
      </c>
      <c r="K14" s="133">
        <v>0.99765000000000004</v>
      </c>
      <c r="L14" s="133">
        <v>0.78051000000000004</v>
      </c>
      <c r="M14" s="133">
        <v>0.69103000000000003</v>
      </c>
      <c r="N14" s="134">
        <v>0.26316000000000001</v>
      </c>
    </row>
    <row r="15" spans="2:14">
      <c r="B15" s="16">
        <v>49</v>
      </c>
      <c r="C15" s="43">
        <v>1.1665000000000001</v>
      </c>
      <c r="D15" s="44">
        <v>35.97</v>
      </c>
      <c r="E15" s="133">
        <v>0.60994999999999999</v>
      </c>
      <c r="F15" s="133">
        <v>0.1923</v>
      </c>
      <c r="G15" s="133">
        <v>1.15873</v>
      </c>
      <c r="H15" s="133">
        <v>1.11568</v>
      </c>
      <c r="I15" s="133">
        <v>1.01461</v>
      </c>
      <c r="J15" s="133">
        <v>0.70511999999999997</v>
      </c>
      <c r="K15" s="133">
        <v>0.97762000000000004</v>
      </c>
      <c r="L15" s="133">
        <v>0.83199000000000001</v>
      </c>
      <c r="M15" s="133">
        <v>0.66720000000000002</v>
      </c>
      <c r="N15" s="134">
        <v>0.24210000000000001</v>
      </c>
    </row>
    <row r="16" spans="2:14" ht="18.600000000000001" thickBot="1">
      <c r="B16" s="16">
        <v>50</v>
      </c>
      <c r="C16" s="47">
        <v>1.1547000000000001</v>
      </c>
      <c r="D16" s="48">
        <v>34.67</v>
      </c>
      <c r="E16" s="137">
        <v>0.60331999999999997</v>
      </c>
      <c r="F16" s="137">
        <v>0.20164000000000001</v>
      </c>
      <c r="G16" s="137">
        <v>1.149</v>
      </c>
      <c r="H16" s="137">
        <v>1.09578</v>
      </c>
      <c r="I16" s="137">
        <v>1.0813200000000001</v>
      </c>
      <c r="J16" s="137">
        <v>0.67688999999999999</v>
      </c>
      <c r="K16" s="137">
        <v>0.95770999999999995</v>
      </c>
      <c r="L16" s="137">
        <v>0.88793999999999995</v>
      </c>
      <c r="M16" s="137">
        <v>0.64790000000000003</v>
      </c>
      <c r="N16" s="138">
        <v>0.22020999999999999</v>
      </c>
    </row>
    <row r="17" spans="2:14" ht="19.2" thickTop="1" thickBot="1">
      <c r="B17" s="80"/>
      <c r="C17" s="51" t="s">
        <v>22</v>
      </c>
      <c r="D17" s="52" t="s">
        <v>9</v>
      </c>
      <c r="E17" s="52" t="s">
        <v>23</v>
      </c>
      <c r="F17" s="52" t="s">
        <v>24</v>
      </c>
      <c r="G17" s="52" t="s">
        <v>25</v>
      </c>
      <c r="H17" s="52" t="s">
        <v>26</v>
      </c>
      <c r="I17" s="52" t="s">
        <v>27</v>
      </c>
      <c r="J17" s="52" t="s">
        <v>28</v>
      </c>
      <c r="K17" s="52" t="s">
        <v>29</v>
      </c>
      <c r="L17" s="52" t="s">
        <v>30</v>
      </c>
      <c r="M17" s="52" t="s">
        <v>31</v>
      </c>
      <c r="N17" s="53" t="s">
        <v>32</v>
      </c>
    </row>
    <row r="19" spans="2:14" ht="18.600000000000001" thickBot="1">
      <c r="B19" s="143" t="s">
        <v>85</v>
      </c>
      <c r="C19" s="6"/>
      <c r="D19" s="6"/>
      <c r="F19" s="20" t="s">
        <v>86</v>
      </c>
    </row>
    <row r="20" spans="2:14" ht="18.600000000000001" thickBot="1">
      <c r="B20" s="226" t="s">
        <v>87</v>
      </c>
      <c r="C20" s="227" t="s">
        <v>22</v>
      </c>
      <c r="D20" s="228" t="s">
        <v>88</v>
      </c>
      <c r="E20" s="228" t="s">
        <v>89</v>
      </c>
      <c r="F20" s="228" t="s">
        <v>49</v>
      </c>
      <c r="G20" s="228" t="s">
        <v>50</v>
      </c>
      <c r="H20" s="228" t="s">
        <v>90</v>
      </c>
      <c r="I20" s="228" t="s">
        <v>51</v>
      </c>
      <c r="J20" s="228" t="s">
        <v>52</v>
      </c>
      <c r="K20" s="228" t="s">
        <v>91</v>
      </c>
      <c r="L20" s="228" t="s">
        <v>63</v>
      </c>
      <c r="M20" s="228" t="s">
        <v>64</v>
      </c>
      <c r="N20" s="229" t="s">
        <v>92</v>
      </c>
    </row>
    <row r="21" spans="2:14" ht="18.600000000000001" thickTop="1">
      <c r="B21" s="144">
        <v>1.02</v>
      </c>
      <c r="C21" s="145">
        <v>1.31</v>
      </c>
      <c r="D21" s="145">
        <v>36.1</v>
      </c>
      <c r="E21" s="209">
        <v>0.4249</v>
      </c>
      <c r="F21" s="209">
        <v>0.1489</v>
      </c>
      <c r="G21" s="209">
        <v>1.0330999999999999</v>
      </c>
      <c r="H21" s="209">
        <v>1.044</v>
      </c>
      <c r="I21" s="209">
        <v>0.72840000000000005</v>
      </c>
      <c r="J21" s="209">
        <v>0.78010000000000002</v>
      </c>
      <c r="K21" s="209">
        <v>0.97199999999999998</v>
      </c>
      <c r="L21" s="209">
        <v>0.67759999999999998</v>
      </c>
      <c r="M21" s="209">
        <v>0.61570000000000003</v>
      </c>
      <c r="N21" s="210">
        <v>0.1016</v>
      </c>
    </row>
    <row r="22" spans="2:14">
      <c r="B22" s="146" t="s">
        <v>93</v>
      </c>
      <c r="C22" s="147">
        <v>1.56</v>
      </c>
      <c r="D22" s="147">
        <v>51.4</v>
      </c>
      <c r="E22" s="211">
        <v>0.46910000000000002</v>
      </c>
      <c r="F22" s="211">
        <v>8.7599999999999997E-2</v>
      </c>
      <c r="G22" s="211">
        <v>1.0913999999999999</v>
      </c>
      <c r="H22" s="211">
        <v>1.1938</v>
      </c>
      <c r="I22" s="211">
        <v>0.38490000000000002</v>
      </c>
      <c r="J22" s="211">
        <v>1.0325</v>
      </c>
      <c r="K22" s="211">
        <v>1.1234999999999999</v>
      </c>
      <c r="L22" s="211">
        <v>0.34039999999999998</v>
      </c>
      <c r="M22" s="211">
        <v>0.81669999999999998</v>
      </c>
      <c r="N22" s="212">
        <v>0.27729999999999999</v>
      </c>
    </row>
    <row r="23" spans="2:14" ht="18.600000000000001" thickBot="1">
      <c r="B23" s="148"/>
      <c r="C23" s="149">
        <v>2</v>
      </c>
      <c r="D23" s="149">
        <v>70.099999999999994</v>
      </c>
      <c r="E23" s="213">
        <v>0.49959999999999999</v>
      </c>
      <c r="F23" s="213">
        <v>4.6600000000000003E-2</v>
      </c>
      <c r="G23" s="213">
        <v>1.1316999999999999</v>
      </c>
      <c r="H23" s="213">
        <v>1.3111999999999999</v>
      </c>
      <c r="I23" s="213">
        <v>0.19389999999999999</v>
      </c>
      <c r="J23" s="213">
        <v>1.2336</v>
      </c>
      <c r="K23" s="213">
        <v>1.2633000000000001</v>
      </c>
      <c r="L23" s="213">
        <v>0.16539999999999999</v>
      </c>
      <c r="M23" s="213">
        <v>0.97499999999999998</v>
      </c>
      <c r="N23" s="214">
        <v>0.39660000000000001</v>
      </c>
    </row>
    <row r="24" spans="2:14">
      <c r="B24" s="150">
        <v>1.06</v>
      </c>
      <c r="C24" s="151">
        <v>1.22</v>
      </c>
      <c r="D24" s="151">
        <v>38.799999999999997</v>
      </c>
      <c r="E24" s="215">
        <v>0.57420000000000004</v>
      </c>
      <c r="F24" s="215">
        <v>0.16420000000000001</v>
      </c>
      <c r="G24" s="215">
        <v>1.157</v>
      </c>
      <c r="H24" s="215">
        <v>1.1405000000000001</v>
      </c>
      <c r="I24" s="215">
        <v>0.82650000000000001</v>
      </c>
      <c r="J24" s="215">
        <v>0.78910000000000002</v>
      </c>
      <c r="K24" s="215">
        <v>1.0193000000000001</v>
      </c>
      <c r="L24" s="215">
        <v>0.69379999999999997</v>
      </c>
      <c r="M24" s="215">
        <v>0.71030000000000004</v>
      </c>
      <c r="N24" s="216">
        <v>0.247</v>
      </c>
    </row>
    <row r="25" spans="2:14">
      <c r="B25" s="146" t="s">
        <v>94</v>
      </c>
      <c r="C25" s="147">
        <v>1.56</v>
      </c>
      <c r="D25" s="147">
        <v>61</v>
      </c>
      <c r="E25" s="211">
        <v>0.63939999999999997</v>
      </c>
      <c r="F25" s="211">
        <v>7.6399999999999996E-2</v>
      </c>
      <c r="G25" s="211">
        <v>1.2509999999999999</v>
      </c>
      <c r="H25" s="211">
        <v>1.3792</v>
      </c>
      <c r="I25" s="211">
        <v>0.34189999999999998</v>
      </c>
      <c r="J25" s="211">
        <v>1.1625000000000001</v>
      </c>
      <c r="K25" s="211">
        <v>1.2934000000000001</v>
      </c>
      <c r="L25" s="211">
        <v>0.2762</v>
      </c>
      <c r="M25" s="211">
        <v>1.0066999999999999</v>
      </c>
      <c r="N25" s="212">
        <v>0.47760000000000002</v>
      </c>
    </row>
    <row r="26" spans="2:14" ht="18.600000000000001" thickBot="1">
      <c r="B26" s="148"/>
      <c r="C26" s="149">
        <v>2</v>
      </c>
      <c r="D26" s="149">
        <v>79.7</v>
      </c>
      <c r="E26" s="213">
        <v>0.66690000000000005</v>
      </c>
      <c r="F26" s="213">
        <v>4.0899999999999999E-2</v>
      </c>
      <c r="G26" s="213">
        <v>1.2907</v>
      </c>
      <c r="H26" s="213">
        <v>1.4979</v>
      </c>
      <c r="I26" s="213">
        <v>0.1767</v>
      </c>
      <c r="J26" s="213">
        <v>1.3537999999999999</v>
      </c>
      <c r="K26" s="213">
        <v>1.4451000000000001</v>
      </c>
      <c r="L26" s="213">
        <v>0.14000000000000001</v>
      </c>
      <c r="M26" s="213">
        <v>1.1517999999999999</v>
      </c>
      <c r="N26" s="214">
        <v>0.57799999999999996</v>
      </c>
    </row>
    <row r="27" spans="2:14">
      <c r="B27" s="152">
        <v>1.1000000000000001</v>
      </c>
      <c r="C27" s="151">
        <v>1.1499999999999999</v>
      </c>
      <c r="D27" s="151">
        <v>36.6</v>
      </c>
      <c r="E27" s="215">
        <v>0.65559999999999996</v>
      </c>
      <c r="F27" s="215">
        <v>0.19719999999999999</v>
      </c>
      <c r="G27" s="215">
        <v>1.1747000000000001</v>
      </c>
      <c r="H27" s="215">
        <v>1.1371</v>
      </c>
      <c r="I27" s="215">
        <v>1.0475000000000001</v>
      </c>
      <c r="J27" s="215">
        <v>0.69879999999999998</v>
      </c>
      <c r="K27" s="215">
        <v>0.98540000000000005</v>
      </c>
      <c r="L27" s="215">
        <v>0.83889999999999998</v>
      </c>
      <c r="M27" s="215">
        <v>0.68049999999999999</v>
      </c>
      <c r="N27" s="216">
        <v>0.28639999999999999</v>
      </c>
    </row>
    <row r="28" spans="2:14">
      <c r="B28" s="146" t="s">
        <v>95</v>
      </c>
      <c r="C28" s="153">
        <v>1.31</v>
      </c>
      <c r="D28" s="153">
        <v>50.1</v>
      </c>
      <c r="E28" s="217">
        <v>0.7107</v>
      </c>
      <c r="F28" s="217">
        <v>0.1226</v>
      </c>
      <c r="G28" s="217">
        <v>1.2552000000000001</v>
      </c>
      <c r="H28" s="217">
        <v>1.3239000000000001</v>
      </c>
      <c r="I28" s="217">
        <v>0.58560000000000001</v>
      </c>
      <c r="J28" s="217">
        <v>0.96989999999999998</v>
      </c>
      <c r="K28" s="217">
        <v>1.1951000000000001</v>
      </c>
      <c r="L28" s="217">
        <v>0.46279999999999999</v>
      </c>
      <c r="M28" s="217">
        <v>0.90149999999999997</v>
      </c>
      <c r="N28" s="218">
        <v>0.4657</v>
      </c>
    </row>
    <row r="29" spans="2:14">
      <c r="B29" s="154"/>
      <c r="C29" s="147">
        <v>1.56</v>
      </c>
      <c r="D29" s="147">
        <v>65.400000000000006</v>
      </c>
      <c r="E29" s="211">
        <v>0.74880000000000002</v>
      </c>
      <c r="F29" s="211">
        <v>7.2900000000000006E-2</v>
      </c>
      <c r="G29" s="211">
        <v>1.3109999999999999</v>
      </c>
      <c r="H29" s="211">
        <v>1.478</v>
      </c>
      <c r="I29" s="211">
        <v>0.33100000000000002</v>
      </c>
      <c r="J29" s="211">
        <v>1.2009000000000001</v>
      </c>
      <c r="K29" s="211">
        <v>1.3859999999999999</v>
      </c>
      <c r="L29" s="211">
        <v>0.25719999999999998</v>
      </c>
      <c r="M29" s="211">
        <v>1.081</v>
      </c>
      <c r="N29" s="212">
        <v>0.59619999999999995</v>
      </c>
    </row>
    <row r="30" spans="2:14" ht="18.600000000000001" thickBot="1">
      <c r="B30" s="148"/>
      <c r="C30" s="149">
        <v>2</v>
      </c>
      <c r="D30" s="149">
        <v>84.1</v>
      </c>
      <c r="E30" s="213">
        <v>0.77554000000000001</v>
      </c>
      <c r="F30" s="213">
        <v>3.9100000000000003E-2</v>
      </c>
      <c r="G30" s="213">
        <v>1.3502000000000001</v>
      </c>
      <c r="H30" s="213">
        <v>1.5992</v>
      </c>
      <c r="I30" s="213">
        <v>0.17249999999999999</v>
      </c>
      <c r="J30" s="213">
        <v>1.3868</v>
      </c>
      <c r="K30" s="213">
        <v>1.544</v>
      </c>
      <c r="L30" s="213">
        <v>0.13220000000000001</v>
      </c>
      <c r="M30" s="213">
        <v>1.2196</v>
      </c>
      <c r="N30" s="214">
        <v>0.69099999999999995</v>
      </c>
    </row>
    <row r="31" spans="2:14">
      <c r="B31" s="144">
        <v>1.22</v>
      </c>
      <c r="C31" s="145">
        <v>1.1499999999999999</v>
      </c>
      <c r="D31" s="145">
        <v>42.7</v>
      </c>
      <c r="E31" s="209">
        <v>0.86019999999999996</v>
      </c>
      <c r="F31" s="209">
        <v>0.18920000000000001</v>
      </c>
      <c r="G31" s="209">
        <v>1.224</v>
      </c>
      <c r="H31" s="209">
        <v>1.2868999999999999</v>
      </c>
      <c r="I31" s="209">
        <v>0.9889</v>
      </c>
      <c r="J31" s="209">
        <v>0.74019999999999997</v>
      </c>
      <c r="K31" s="209">
        <v>1.0966</v>
      </c>
      <c r="L31" s="209">
        <v>0.73839999999999995</v>
      </c>
      <c r="M31" s="209">
        <v>0.77310000000000001</v>
      </c>
      <c r="N31" s="210">
        <v>0.51880000000000004</v>
      </c>
    </row>
    <row r="32" spans="2:14">
      <c r="B32" s="146" t="s">
        <v>96</v>
      </c>
      <c r="C32" s="147">
        <v>1.31</v>
      </c>
      <c r="D32" s="147">
        <v>56.2</v>
      </c>
      <c r="E32" s="211">
        <v>0.9143</v>
      </c>
      <c r="F32" s="211">
        <v>0.1183</v>
      </c>
      <c r="G32" s="211">
        <v>1.3006</v>
      </c>
      <c r="H32" s="211">
        <v>1.484</v>
      </c>
      <c r="I32" s="211">
        <v>0.57110000000000005</v>
      </c>
      <c r="J32" s="211">
        <v>0.99490000000000001</v>
      </c>
      <c r="K32" s="211">
        <v>1.3357000000000001</v>
      </c>
      <c r="L32" s="211">
        <v>0.4259</v>
      </c>
      <c r="M32" s="211">
        <v>0.97960000000000003</v>
      </c>
      <c r="N32" s="212">
        <v>0.68289999999999995</v>
      </c>
    </row>
    <row r="33" spans="2:14">
      <c r="B33" s="146" t="s">
        <v>140</v>
      </c>
      <c r="C33" s="147">
        <v>1.56</v>
      </c>
      <c r="D33" s="155">
        <v>71.5</v>
      </c>
      <c r="E33" s="211">
        <v>0.95199999999999996</v>
      </c>
      <c r="F33" s="211">
        <v>7.0599999999999996E-2</v>
      </c>
      <c r="G33" s="211">
        <v>1.3542000000000001</v>
      </c>
      <c r="H33" s="211">
        <v>1.6465000000000001</v>
      </c>
      <c r="I33" s="211">
        <v>0.32779999999999998</v>
      </c>
      <c r="J33" s="211">
        <v>1.2125999999999999</v>
      </c>
      <c r="K33" s="211">
        <v>1.5448999999999999</v>
      </c>
      <c r="L33" s="211">
        <v>0.24260000000000001</v>
      </c>
      <c r="M33" s="211">
        <v>1.1457999999999999</v>
      </c>
      <c r="N33" s="212">
        <v>0.80600000000000005</v>
      </c>
    </row>
    <row r="34" spans="2:14" ht="18.600000000000001" thickBot="1">
      <c r="B34" s="156"/>
      <c r="C34" s="157">
        <v>2</v>
      </c>
      <c r="D34" s="157">
        <v>90.2</v>
      </c>
      <c r="E34" s="219">
        <v>0.97850000000000004</v>
      </c>
      <c r="F34" s="219">
        <v>3.798E-2</v>
      </c>
      <c r="G34" s="219">
        <v>1.3919999999999999</v>
      </c>
      <c r="H34" s="219">
        <v>1.7744</v>
      </c>
      <c r="I34" s="219">
        <v>0.1724</v>
      </c>
      <c r="J34" s="219">
        <v>1.3878999999999999</v>
      </c>
      <c r="K34" s="219">
        <v>1.7148000000000001</v>
      </c>
      <c r="L34" s="219">
        <v>0.12659999999999999</v>
      </c>
      <c r="M34" s="219">
        <v>1.2737000000000001</v>
      </c>
      <c r="N34" s="220">
        <v>0.89710000000000001</v>
      </c>
    </row>
    <row r="35" spans="2:14">
      <c r="B35" s="150">
        <v>1.5</v>
      </c>
      <c r="C35" s="151">
        <v>1.1499999999999999</v>
      </c>
      <c r="D35" s="151">
        <v>48.8</v>
      </c>
      <c r="E35" s="215">
        <v>1.1768000000000001</v>
      </c>
      <c r="F35" s="215">
        <v>0.19389999999999999</v>
      </c>
      <c r="G35" s="215">
        <v>1.1947000000000001</v>
      </c>
      <c r="H35" s="215">
        <v>1.5113000000000001</v>
      </c>
      <c r="I35" s="215">
        <v>1.0109999999999999</v>
      </c>
      <c r="J35" s="215">
        <v>0.72399999999999998</v>
      </c>
      <c r="K35" s="215">
        <v>1.2778</v>
      </c>
      <c r="L35" s="215">
        <v>0.71209999999999996</v>
      </c>
      <c r="M35" s="215">
        <v>0.80169999999999997</v>
      </c>
      <c r="N35" s="216">
        <v>0.83599999999999997</v>
      </c>
    </row>
    <row r="36" spans="2:14">
      <c r="B36" s="154"/>
      <c r="C36" s="147">
        <v>1.31</v>
      </c>
      <c r="D36" s="147">
        <v>62.6</v>
      </c>
      <c r="E36" s="211">
        <v>1.2336</v>
      </c>
      <c r="F36" s="211">
        <v>0.12180000000000001</v>
      </c>
      <c r="G36" s="211">
        <v>1.2638</v>
      </c>
      <c r="H36" s="211">
        <v>1.7309000000000001</v>
      </c>
      <c r="I36" s="211">
        <v>0.59660000000000002</v>
      </c>
      <c r="J36" s="211">
        <v>0.95250000000000001</v>
      </c>
      <c r="K36" s="211">
        <v>1.5567</v>
      </c>
      <c r="L36" s="211">
        <v>0.42349999999999999</v>
      </c>
      <c r="M36" s="211">
        <v>0.98499999999999999</v>
      </c>
      <c r="N36" s="212">
        <v>0.99919999999999998</v>
      </c>
    </row>
    <row r="37" spans="2:14">
      <c r="B37" s="154"/>
      <c r="C37" s="147">
        <v>1.56</v>
      </c>
      <c r="D37" s="147">
        <v>77.599999999999994</v>
      </c>
      <c r="E37" s="211">
        <v>1.2735000000000001</v>
      </c>
      <c r="F37" s="211">
        <v>7.2800000000000004E-2</v>
      </c>
      <c r="G37" s="211">
        <v>1.3127</v>
      </c>
      <c r="H37" s="211">
        <v>1.9117999999999999</v>
      </c>
      <c r="I37" s="211">
        <v>0.34620000000000001</v>
      </c>
      <c r="J37" s="211">
        <v>1.1479999999999999</v>
      </c>
      <c r="K37" s="211">
        <v>1.7951999999999999</v>
      </c>
      <c r="L37" s="211">
        <v>0.24560000000000001</v>
      </c>
      <c r="M37" s="211">
        <v>1.1318999999999999</v>
      </c>
      <c r="N37" s="212">
        <v>1.2430000000000001</v>
      </c>
    </row>
    <row r="38" spans="2:14" ht="18.600000000000001" thickBot="1">
      <c r="B38" s="148"/>
      <c r="C38" s="149">
        <v>2</v>
      </c>
      <c r="D38" s="149">
        <v>96.3</v>
      </c>
      <c r="E38" s="213">
        <v>1.3017000000000001</v>
      </c>
      <c r="F38" s="213">
        <v>3.9100000000000003E-2</v>
      </c>
      <c r="G38" s="213">
        <v>1.3472999999999999</v>
      </c>
      <c r="H38" s="213">
        <v>2.0541</v>
      </c>
      <c r="I38" s="213">
        <v>0.18329999999999999</v>
      </c>
      <c r="J38" s="213">
        <v>1.3055000000000001</v>
      </c>
      <c r="K38" s="213">
        <v>1.9866999999999999</v>
      </c>
      <c r="L38" s="213">
        <v>0.1295</v>
      </c>
      <c r="M38" s="213">
        <v>1.2447999999999999</v>
      </c>
      <c r="N38" s="214">
        <v>1.2179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設定部</vt:lpstr>
      <vt:lpstr>演算処理</vt:lpstr>
      <vt:lpstr>E系列丸め</vt:lpstr>
      <vt:lpstr>設定値_予備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齋藤茂</dc:creator>
  <cp:lastModifiedBy>10075</cp:lastModifiedBy>
  <dcterms:created xsi:type="dcterms:W3CDTF">2020-12-22T03:00:31Z</dcterms:created>
  <dcterms:modified xsi:type="dcterms:W3CDTF">2022-10-10T01:06:49Z</dcterms:modified>
</cp:coreProperties>
</file>